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taylor/Projects/entrepreneurship-resources/pro formas/"/>
    </mc:Choice>
  </mc:AlternateContent>
  <xr:revisionPtr revIDLastSave="0" documentId="13_ncr:1_{0FA640C0-0B90-BE45-8478-78221F856500}" xr6:coauthVersionLast="47" xr6:coauthVersionMax="47" xr10:uidLastSave="{00000000-0000-0000-0000-000000000000}"/>
  <bookViews>
    <workbookView xWindow="8900" yWindow="1100" windowWidth="43580" windowHeight="31340" activeTab="10" xr2:uid="{00000000-000D-0000-FFFF-FFFF00000000}"/>
  </bookViews>
  <sheets>
    <sheet name="Annual Profit &amp; Loss" sheetId="16" r:id="rId1"/>
    <sheet name="Quarterly Profit &amp; Loss" sheetId="15" r:id="rId2"/>
    <sheet name="Profit &amp; Loss" sheetId="1" r:id="rId3"/>
    <sheet name="Grants" sheetId="17" r:id="rId4"/>
    <sheet name="Product Sales" sheetId="10" r:id="rId5"/>
    <sheet name="Subscription Sales" sheetId="11" r:id="rId6"/>
    <sheet name="Headcount" sheetId="3" r:id="rId7"/>
    <sheet name="Fixed Costs" sheetId="12" r:id="rId8"/>
    <sheet name="Variable Costs" sheetId="13" r:id="rId9"/>
    <sheet name="Licensing" sheetId="9" r:id="rId10"/>
    <sheet name="Variables" sheetId="5" r:id="rId11"/>
    <sheet name="Scaling Factors" sheetId="4" r:id="rId12"/>
    <sheet name="Homework" sheetId="14" r:id="rId13"/>
  </sheets>
  <definedNames>
    <definedName name="BulkDirectSaleModifierMix">Variables!$C$8</definedName>
    <definedName name="BulkDirectSaleModifierPrice">Variables!$B$8</definedName>
    <definedName name="BulkWholesaleModifierMix">Variables!$C$10</definedName>
    <definedName name="BulkWholesaleModifierPrice">Variables!$B$10</definedName>
    <definedName name="ChurnFactor1Alpha">'Scaling Factors'!#REF!</definedName>
    <definedName name="ChurnFactor1Peak">'Scaling Factors'!#REF!</definedName>
    <definedName name="ChurnFactor1Time0">'Scaling Factors'!#REF!</definedName>
    <definedName name="ChurnFactor1Time1">'Scaling Factors'!#REF!</definedName>
    <definedName name="ChurnFactor1Time2">'Scaling Factors'!#REF!</definedName>
    <definedName name="ChurnFactor1Value1">'Scaling Factors'!#REF!</definedName>
    <definedName name="ChurnFactor1Value2">'Scaling Factors'!#REF!</definedName>
    <definedName name="CompanyName">Variables!$B$99</definedName>
    <definedName name="DaysPerMonth">Variables!$B$4</definedName>
    <definedName name="DirectSaleModifierMix">Variables!$C$7</definedName>
    <definedName name="DirectSaleModifierPrice">Variables!$B$7</definedName>
    <definedName name="Factor10Alpha">'Scaling Factors'!$V$10</definedName>
    <definedName name="Factor10Peak">'Scaling Factors'!$V$9</definedName>
    <definedName name="Factor10Time0">'Scaling Factors'!$V$11</definedName>
    <definedName name="Factor10Time1">'Scaling Factors'!$V$5</definedName>
    <definedName name="Factor10Time2">'Scaling Factors'!$V$7</definedName>
    <definedName name="Factor10Value1">'Scaling Factors'!$V$6</definedName>
    <definedName name="Factor10Value2">'Scaling Factors'!$V$8</definedName>
    <definedName name="Factor1Alpha">'Scaling Factors'!$D$10</definedName>
    <definedName name="Factor1Peak">'Scaling Factors'!$D$9</definedName>
    <definedName name="Factor1Time0">'Scaling Factors'!$D$11</definedName>
    <definedName name="Factor1Time1">'Scaling Factors'!$D$5</definedName>
    <definedName name="Factor1Time2">'Scaling Factors'!$D$7</definedName>
    <definedName name="Factor1Value1">'Scaling Factors'!$D$6</definedName>
    <definedName name="Factor1Value2">'Scaling Factors'!$D$8</definedName>
    <definedName name="Factor2Alpha">'Scaling Factors'!$F$10</definedName>
    <definedName name="Factor2Peak">'Scaling Factors'!$F$9</definedName>
    <definedName name="Factor2Time0">'Scaling Factors'!$F$11</definedName>
    <definedName name="Factor2Time1">'Scaling Factors'!$F$5</definedName>
    <definedName name="Factor2Time2">'Scaling Factors'!$F$7</definedName>
    <definedName name="Factor2Value1">'Scaling Factors'!$F$6</definedName>
    <definedName name="Factor2Value2">'Scaling Factors'!$F$8</definedName>
    <definedName name="Factor3Alpha">'Scaling Factors'!$H$10</definedName>
    <definedName name="Factor3Peak">'Scaling Factors'!$H$9</definedName>
    <definedName name="Factor3Time0">'Scaling Factors'!$H$11</definedName>
    <definedName name="Factor3Time1">'Scaling Factors'!$H$5</definedName>
    <definedName name="Factor3Time2">'Scaling Factors'!$H$7</definedName>
    <definedName name="Factor3Value1">'Scaling Factors'!$H$6</definedName>
    <definedName name="Factor3Value2">'Scaling Factors'!$H$8</definedName>
    <definedName name="Factor4Alpha">'Scaling Factors'!$J$10</definedName>
    <definedName name="Factor4Peak">'Scaling Factors'!$J$9</definedName>
    <definedName name="Factor4Time0">'Scaling Factors'!$J$11</definedName>
    <definedName name="Factor4Time1">'Scaling Factors'!$J$5</definedName>
    <definedName name="Factor4Time2">'Scaling Factors'!$J$7</definedName>
    <definedName name="Factor4Value1">'Scaling Factors'!$J$6</definedName>
    <definedName name="Factor4Value2">'Scaling Factors'!$J$8</definedName>
    <definedName name="Factor5Alpha">'Scaling Factors'!$L$10</definedName>
    <definedName name="Factor5Peak">'Scaling Factors'!$L$9</definedName>
    <definedName name="Factor5Time0">'Scaling Factors'!$L$11</definedName>
    <definedName name="Factor5Time1">'Scaling Factors'!$L$5</definedName>
    <definedName name="Factor5Time2">'Scaling Factors'!$L$7</definedName>
    <definedName name="Factor5Value1">'Scaling Factors'!$L$6</definedName>
    <definedName name="Factor5Value2">'Scaling Factors'!$L$8</definedName>
    <definedName name="Factor6Alpha">'Scaling Factors'!$N$10</definedName>
    <definedName name="Factor6Peak">'Scaling Factors'!$N$9</definedName>
    <definedName name="Factor6Time0">'Scaling Factors'!$N$11</definedName>
    <definedName name="Factor6Time1">'Scaling Factors'!$N$5</definedName>
    <definedName name="Factor6Time2">'Scaling Factors'!$N$7</definedName>
    <definedName name="Factor6Value1">'Scaling Factors'!$N$6</definedName>
    <definedName name="Factor6Value2">'Scaling Factors'!$N$8</definedName>
    <definedName name="Factor7Alpha">'Scaling Factors'!$P$10</definedName>
    <definedName name="Factor7Peak">'Scaling Factors'!$P$9</definedName>
    <definedName name="Factor7Time0">'Scaling Factors'!$P$11</definedName>
    <definedName name="Factor7Time1">'Scaling Factors'!$P$5</definedName>
    <definedName name="Factor7Time2">'Scaling Factors'!$P$7</definedName>
    <definedName name="Factor7Value1">'Scaling Factors'!$P$6</definedName>
    <definedName name="Factor7Value2">'Scaling Factors'!$P$8</definedName>
    <definedName name="Factor8Alpha">'Scaling Factors'!$R$10</definedName>
    <definedName name="Factor8Peak">'Scaling Factors'!$R$9</definedName>
    <definedName name="Factor8Time0">'Scaling Factors'!$R$11</definedName>
    <definedName name="Factor8Time1">'Scaling Factors'!$R$5</definedName>
    <definedName name="Factor8Time2">'Scaling Factors'!$R$7</definedName>
    <definedName name="Factor8Value1">'Scaling Factors'!$R$6</definedName>
    <definedName name="Factor8Value2">'Scaling Factors'!$R$8</definedName>
    <definedName name="Factor9Alpha">'Scaling Factors'!$T$10</definedName>
    <definedName name="Factor9Peak">'Scaling Factors'!$T$9</definedName>
    <definedName name="Factor9Time0">'Scaling Factors'!$T$11</definedName>
    <definedName name="Factor9Time1">'Scaling Factors'!$T$5</definedName>
    <definedName name="Factor9Time2">'Scaling Factors'!$T$7</definedName>
    <definedName name="Factor9Value1">'Scaling Factors'!$T$6</definedName>
    <definedName name="Factor9Value2">'Scaling Factors'!$T$8</definedName>
    <definedName name="FederalIncomeTax1">Variables!$B$75</definedName>
    <definedName name="FederalIncomeTax1C">Variables!$C$75</definedName>
    <definedName name="FederalIncomeTax2">Variables!$B$76</definedName>
    <definedName name="FederalIncomeTax2C">Variables!$C$76</definedName>
    <definedName name="FederalIncomeTax3">Variables!$B$77</definedName>
    <definedName name="FederalIncomeTax3C">Variables!$C$77</definedName>
    <definedName name="FederalIncomeTax4">Variables!$B$78</definedName>
    <definedName name="FederalIncomeTax4C">Variables!$C$78</definedName>
    <definedName name="FederalIncomeTax5">Variables!$B$79</definedName>
    <definedName name="FederalIncomeTax5C">Variables!$C$79</definedName>
    <definedName name="FederalIncomeTax6">Variables!$B$80</definedName>
    <definedName name="FederalIncomeTax6C">Variables!$C$80</definedName>
    <definedName name="FederalIncomeTax7">Variables!$B$81</definedName>
    <definedName name="FederalIncomeTax7C">Variables!$C$81</definedName>
    <definedName name="FederalIncomeTax8">Variables!$B$82</definedName>
    <definedName name="FederalIncomeTax8C">Variables!$C$82</definedName>
    <definedName name="Installation10Name">Variables!$D$72</definedName>
    <definedName name="Installation10Price">Variables!$B$72</definedName>
    <definedName name="Installation1Name">Variables!$D$63</definedName>
    <definedName name="Installation1Price">Variables!$B$63</definedName>
    <definedName name="Installation2Name">Variables!$D$64</definedName>
    <definedName name="Installation2Price">Variables!$B$64</definedName>
    <definedName name="Installation3Name">Variables!$D$65</definedName>
    <definedName name="Installation3Price">Variables!$B$65</definedName>
    <definedName name="Installation4Name">Variables!$D$66</definedName>
    <definedName name="Installation4Price">Variables!$B$66</definedName>
    <definedName name="Installation5Name">Variables!$D$67</definedName>
    <definedName name="Installation5Price">Variables!$B$67</definedName>
    <definedName name="Installation6Name">Variables!$D$68</definedName>
    <definedName name="Installation6Price">Variables!$B$68</definedName>
    <definedName name="Installation7Name">Variables!$D$69</definedName>
    <definedName name="Installation7Price">Variables!$B$69</definedName>
    <definedName name="Installation8Name">Variables!$D$70</definedName>
    <definedName name="Installation8Price">Variables!$B$70</definedName>
    <definedName name="Installation9Name">Variables!$D$71</definedName>
    <definedName name="Installation9Price">Variables!$B$71</definedName>
    <definedName name="MonthsPerYear">Variables!$B$3</definedName>
    <definedName name="PreparedBy">Variables!$B$100</definedName>
    <definedName name="PreparedDate">Variables!$B$101</definedName>
    <definedName name="_xlnm.Print_Area" localSheetId="0">'Annual Profit &amp; Loss'!$B$2:$H$75</definedName>
    <definedName name="_xlnm.Print_Area" localSheetId="7">'Fixed Costs'!$L$1:$BT$67</definedName>
    <definedName name="_xlnm.Print_Area" localSheetId="6">Headcount!$N$5:$BU$59</definedName>
    <definedName name="_xlnm.Print_Area" localSheetId="9">Licensing!$M$4:$BU$46</definedName>
    <definedName name="_xlnm.Print_Area" localSheetId="4">'Product Sales'!$F$1:$BM$29</definedName>
    <definedName name="_xlnm.Print_Area" localSheetId="1">'Quarterly Profit &amp; Loss'!$B$8:$W$79</definedName>
    <definedName name="_xlnm.Print_Area" localSheetId="5">'Subscription Sales'!$F$16:$BM$70</definedName>
    <definedName name="_xlnm.Print_Area" localSheetId="8">'Variable Costs'!$J$3:$BQ$61</definedName>
    <definedName name="_xlnm.Print_Titles" localSheetId="0">'Annual Profit &amp; Loss'!$2:$7</definedName>
    <definedName name="_xlnm.Print_Titles" localSheetId="7">'Fixed Costs'!$A:$A</definedName>
    <definedName name="_xlnm.Print_Titles" localSheetId="6">Headcount!$B:$B</definedName>
    <definedName name="_xlnm.Print_Titles" localSheetId="9">Licensing!$B:$B</definedName>
    <definedName name="_xlnm.Print_Titles" localSheetId="4">'Product Sales'!$A:$A</definedName>
    <definedName name="_xlnm.Print_Titles" localSheetId="1">'Quarterly Profit &amp; Loss'!$B:$B,'Quarterly Profit &amp; Loss'!$2:$7</definedName>
    <definedName name="_xlnm.Print_Titles" localSheetId="5">'Subscription Sales'!$A:$A</definedName>
    <definedName name="_xlnm.Print_Titles" localSheetId="8">'Variable Costs'!$B:$B</definedName>
    <definedName name="Product10Name">Variables!$D$36</definedName>
    <definedName name="Product10Price">Variables!$B$36</definedName>
    <definedName name="Product1CustomerLTV">Variables!$B$14</definedName>
    <definedName name="Product1Name">Variables!$D$27</definedName>
    <definedName name="Product1Price">Variables!$B$27</definedName>
    <definedName name="Product2Name">Variables!$D$28</definedName>
    <definedName name="Product2Price">Variables!$B$28</definedName>
    <definedName name="Product3Name">Variables!$D$29</definedName>
    <definedName name="Product3Price">Variables!$B$29</definedName>
    <definedName name="Product4Name">Variables!$D$30</definedName>
    <definedName name="Product4Price">Variables!$B$30</definedName>
    <definedName name="Product5Name">Variables!$D$31</definedName>
    <definedName name="Product5Price">Variables!$B$31</definedName>
    <definedName name="Product6Name">Variables!$D$32</definedName>
    <definedName name="Product6Price">Variables!$B$32</definedName>
    <definedName name="Product7Name">Variables!$D$33</definedName>
    <definedName name="Product7Price">Variables!$B$33</definedName>
    <definedName name="Product8Name">Variables!$D$34</definedName>
    <definedName name="Product8Price">Variables!$B$34</definedName>
    <definedName name="Product9Name">Variables!$D$35</definedName>
    <definedName name="Product9Price">Variables!$B$35</definedName>
    <definedName name="SalesTax1">Variables!$A$94</definedName>
    <definedName name="Service10Name">Variables!$D$60</definedName>
    <definedName name="Service10Price">Variables!$B$60</definedName>
    <definedName name="Service1Name">Variables!$D$51</definedName>
    <definedName name="Service1Price">Variables!$B$51</definedName>
    <definedName name="Service2Name">Variables!$D$52</definedName>
    <definedName name="Service2Price">Variables!$B$52</definedName>
    <definedName name="Service3Name">Variables!$D$53</definedName>
    <definedName name="Service3Price">Variables!$B$53</definedName>
    <definedName name="Service4Name">Variables!$D$54</definedName>
    <definedName name="Service4Price">Variables!$B$54</definedName>
    <definedName name="Service5Name">Variables!$D$55</definedName>
    <definedName name="Service5Price">Variables!$B$55</definedName>
    <definedName name="Service6Name">Variables!$D$56</definedName>
    <definedName name="Service6Price">Variables!$B$56</definedName>
    <definedName name="Service7Name">Variables!$D$57</definedName>
    <definedName name="Service7Price">Variables!$B$57</definedName>
    <definedName name="Service8Name">Variables!$D$58</definedName>
    <definedName name="Service8Price">Variables!$B$58</definedName>
    <definedName name="Service9Name">Variables!$D$59</definedName>
    <definedName name="Service9Price">Variables!$B$59</definedName>
    <definedName name="StateIncomeTax1">Variables!$B$83</definedName>
    <definedName name="StateIncomeTax10">Variables!$B$92</definedName>
    <definedName name="StateIncomeTax2">Variables!$B$84</definedName>
    <definedName name="StateIncomeTax3">Variables!$B$85</definedName>
    <definedName name="StateIncomeTax4">Variables!$B$86</definedName>
    <definedName name="StateIncomeTax5">Variables!$B$87</definedName>
    <definedName name="StateIncomeTax6">Variables!$B$88</definedName>
    <definedName name="StateIncomeTax7">Variables!$B$89</definedName>
    <definedName name="StateIncomeTax8">Variables!$B$90</definedName>
    <definedName name="StateIncomeTax9">Variables!$B$91</definedName>
    <definedName name="StaticChurnRate">Variables!$B$12</definedName>
    <definedName name="Subscription10Name">Variables!$D$48</definedName>
    <definedName name="Subscription10Price">Variables!$B$48</definedName>
    <definedName name="Subscription1Name">Variables!$D$39</definedName>
    <definedName name="Subscription1Price">Variables!$B$39</definedName>
    <definedName name="Subscription2Name">Variables!$D$40</definedName>
    <definedName name="Subscription2Price">Variables!$B$40</definedName>
    <definedName name="Subscription3Name">Variables!$D$41</definedName>
    <definedName name="Subscription3Price">Variables!$B$41</definedName>
    <definedName name="Subscription4Name">Variables!$D$42</definedName>
    <definedName name="Subscription4Price">Variables!$B$42</definedName>
    <definedName name="Subscription5Name">Variables!$D$43</definedName>
    <definedName name="Subscription5Price">Variables!$B$43</definedName>
    <definedName name="Subscription6Name">Variables!$D$44</definedName>
    <definedName name="Subscription6Price">Variables!$B$44</definedName>
    <definedName name="Subscription7Name">Variables!$D$45</definedName>
    <definedName name="Subscription7Price">Variables!$B$45</definedName>
    <definedName name="Subscription8Name">Variables!$D$46</definedName>
    <definedName name="Subscription8Price">Variables!$B$46</definedName>
    <definedName name="Subscription9Name">Variables!$D$47</definedName>
    <definedName name="Subscription9Price">Variables!$B$47</definedName>
    <definedName name="Time">'Scaling Factors'!$D$13:$BL$13</definedName>
    <definedName name="WholesaleModifierMix">Variables!$C$9</definedName>
    <definedName name="WholesaleModifierPrice">Variables!$B$9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6" l="1"/>
  <c r="D2" i="15"/>
  <c r="E28" i="4"/>
  <c r="F28" i="4"/>
  <c r="G28" i="4"/>
  <c r="H28" i="4"/>
  <c r="I28" i="4"/>
  <c r="J28" i="4"/>
  <c r="K28" i="4"/>
  <c r="L28" i="4"/>
  <c r="M28" i="4"/>
  <c r="N28" i="4"/>
  <c r="O28" i="4"/>
  <c r="D31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E31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F31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G31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H31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I31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J31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K31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L31" i="4"/>
  <c r="DI28" i="4"/>
  <c r="DJ28" i="4"/>
  <c r="DK28" i="4"/>
  <c r="DL28" i="4"/>
  <c r="DM28" i="4"/>
  <c r="DN28" i="4"/>
  <c r="DO28" i="4"/>
  <c r="DP28" i="4"/>
  <c r="DQ28" i="4"/>
  <c r="DR28" i="4"/>
  <c r="DS28" i="4"/>
  <c r="DT28" i="4"/>
  <c r="M31" i="4"/>
  <c r="C32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BO27" i="4"/>
  <c r="BP27" i="4"/>
  <c r="BQ27" i="4"/>
  <c r="BR27" i="4"/>
  <c r="BS27" i="4"/>
  <c r="BT27" i="4"/>
  <c r="BU27" i="4"/>
  <c r="BV27" i="4"/>
  <c r="BW27" i="4"/>
  <c r="BX27" i="4"/>
  <c r="BY27" i="4"/>
  <c r="BZ27" i="4"/>
  <c r="CA27" i="4"/>
  <c r="CB27" i="4"/>
  <c r="CC27" i="4"/>
  <c r="CD27" i="4"/>
  <c r="CE27" i="4"/>
  <c r="CF27" i="4"/>
  <c r="CG27" i="4"/>
  <c r="CH27" i="4"/>
  <c r="CI27" i="4"/>
  <c r="CJ27" i="4"/>
  <c r="CK27" i="4"/>
  <c r="CL27" i="4"/>
  <c r="CM27" i="4"/>
  <c r="CN27" i="4"/>
  <c r="CO27" i="4"/>
  <c r="CP27" i="4"/>
  <c r="CQ27" i="4"/>
  <c r="CR27" i="4"/>
  <c r="CS27" i="4"/>
  <c r="CT27" i="4"/>
  <c r="CU27" i="4"/>
  <c r="CV27" i="4"/>
  <c r="CW27" i="4"/>
  <c r="CX27" i="4"/>
  <c r="CY27" i="4"/>
  <c r="CZ27" i="4"/>
  <c r="DA27" i="4"/>
  <c r="DB27" i="4"/>
  <c r="DC27" i="4"/>
  <c r="DD27" i="4"/>
  <c r="DE27" i="4"/>
  <c r="DF27" i="4"/>
  <c r="DG27" i="4"/>
  <c r="DH27" i="4"/>
  <c r="DI27" i="4"/>
  <c r="DJ27" i="4"/>
  <c r="DK27" i="4"/>
  <c r="DL27" i="4"/>
  <c r="DM27" i="4"/>
  <c r="DN27" i="4"/>
  <c r="DO27" i="4"/>
  <c r="DP27" i="4"/>
  <c r="DQ27" i="4"/>
  <c r="DR27" i="4"/>
  <c r="DS27" i="4"/>
  <c r="DT27" i="4"/>
  <c r="D27" i="4"/>
  <c r="V10" i="4"/>
  <c r="V11" i="4"/>
  <c r="E25" i="4"/>
  <c r="D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C28" i="4"/>
  <c r="D15" i="4"/>
  <c r="BN15" i="4"/>
  <c r="CY15" i="4"/>
  <c r="DA15" i="4"/>
  <c r="BL13" i="4"/>
  <c r="BK13" i="4"/>
  <c r="BJ13" i="4"/>
  <c r="BI13" i="4"/>
  <c r="BH13" i="4"/>
  <c r="BG13" i="4"/>
  <c r="BF13" i="4"/>
  <c r="BE13" i="4"/>
  <c r="BD13" i="4"/>
  <c r="BC13" i="4"/>
  <c r="BB13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D10" i="4"/>
  <c r="D11" i="4"/>
  <c r="D16" i="4"/>
  <c r="E17" i="11"/>
  <c r="E16" i="4"/>
  <c r="F17" i="11"/>
  <c r="E3" i="11"/>
  <c r="F3" i="11"/>
  <c r="F16" i="4"/>
  <c r="G17" i="11"/>
  <c r="G3" i="11"/>
  <c r="G16" i="4"/>
  <c r="H17" i="11"/>
  <c r="H3" i="11"/>
  <c r="H16" i="4"/>
  <c r="I17" i="11"/>
  <c r="I3" i="11"/>
  <c r="I16" i="4"/>
  <c r="J17" i="11"/>
  <c r="I15" i="4"/>
  <c r="J3" i="11"/>
  <c r="J16" i="4"/>
  <c r="K17" i="11"/>
  <c r="K3" i="11"/>
  <c r="K16" i="4"/>
  <c r="L17" i="11"/>
  <c r="L3" i="11"/>
  <c r="L16" i="4"/>
  <c r="M17" i="11"/>
  <c r="M3" i="11"/>
  <c r="M16" i="4"/>
  <c r="N17" i="11"/>
  <c r="N3" i="11"/>
  <c r="N16" i="4"/>
  <c r="O17" i="11"/>
  <c r="O3" i="11"/>
  <c r="O16" i="4"/>
  <c r="P17" i="11"/>
  <c r="P3" i="11"/>
  <c r="P16" i="4"/>
  <c r="Q17" i="11"/>
  <c r="Q3" i="11"/>
  <c r="Q16" i="4"/>
  <c r="R17" i="11"/>
  <c r="Q15" i="4"/>
  <c r="R1" i="11" s="1"/>
  <c r="R3" i="11"/>
  <c r="R16" i="4"/>
  <c r="S17" i="11"/>
  <c r="S3" i="11"/>
  <c r="S16" i="4"/>
  <c r="T17" i="11"/>
  <c r="T3" i="11"/>
  <c r="T16" i="4"/>
  <c r="U17" i="11"/>
  <c r="U3" i="11"/>
  <c r="U16" i="4"/>
  <c r="V17" i="11"/>
  <c r="V3" i="11"/>
  <c r="V16" i="4"/>
  <c r="W17" i="11"/>
  <c r="W3" i="11"/>
  <c r="W16" i="4"/>
  <c r="X17" i="11"/>
  <c r="W15" i="4"/>
  <c r="X1" i="11" s="1"/>
  <c r="X3" i="11"/>
  <c r="X16" i="4"/>
  <c r="Y17" i="11"/>
  <c r="Y3" i="11"/>
  <c r="Y16" i="4"/>
  <c r="Z17" i="11"/>
  <c r="Z3" i="11"/>
  <c r="Z16" i="4"/>
  <c r="AA17" i="11"/>
  <c r="AA3" i="11"/>
  <c r="AA16" i="4"/>
  <c r="AB17" i="11"/>
  <c r="AB3" i="11"/>
  <c r="AB16" i="4"/>
  <c r="AC17" i="11"/>
  <c r="AC3" i="11"/>
  <c r="AC16" i="4"/>
  <c r="AD17" i="11"/>
  <c r="AC15" i="4"/>
  <c r="AD3" i="11"/>
  <c r="AD16" i="4"/>
  <c r="AE17" i="11"/>
  <c r="AE3" i="11"/>
  <c r="AE16" i="4"/>
  <c r="AF17" i="11"/>
  <c r="AF3" i="11"/>
  <c r="AF16" i="4"/>
  <c r="AG17" i="11"/>
  <c r="AG3" i="11"/>
  <c r="AG16" i="4"/>
  <c r="AH17" i="11"/>
  <c r="AH3" i="11"/>
  <c r="AH16" i="4"/>
  <c r="AI17" i="11"/>
  <c r="AI3" i="11"/>
  <c r="AI16" i="4"/>
  <c r="AJ17" i="11"/>
  <c r="AJ3" i="11"/>
  <c r="AJ16" i="4"/>
  <c r="AK17" i="11"/>
  <c r="AK3" i="11"/>
  <c r="AK16" i="4"/>
  <c r="AL17" i="11"/>
  <c r="AK15" i="4"/>
  <c r="AL1" i="11" s="1"/>
  <c r="AL3" i="11"/>
  <c r="AL16" i="4"/>
  <c r="AM17" i="11"/>
  <c r="AM3" i="11"/>
  <c r="AM16" i="4"/>
  <c r="AN17" i="11"/>
  <c r="AN3" i="11"/>
  <c r="AN16" i="4"/>
  <c r="AO17" i="11"/>
  <c r="AO3" i="11"/>
  <c r="AO16" i="4"/>
  <c r="AP17" i="11"/>
  <c r="AP3" i="11"/>
  <c r="AP16" i="4"/>
  <c r="AQ17" i="11"/>
  <c r="AQ3" i="11"/>
  <c r="AQ16" i="4"/>
  <c r="AR17" i="11"/>
  <c r="AQ15" i="4"/>
  <c r="AR1" i="11" s="1"/>
  <c r="AR3" i="11"/>
  <c r="AR16" i="4"/>
  <c r="AS17" i="11"/>
  <c r="AS3" i="11"/>
  <c r="AS16" i="4"/>
  <c r="AT17" i="11"/>
  <c r="AT3" i="11"/>
  <c r="AT16" i="4"/>
  <c r="AU17" i="11"/>
  <c r="AU3" i="11"/>
  <c r="AU16" i="4"/>
  <c r="AV17" i="11"/>
  <c r="AV3" i="11"/>
  <c r="AV16" i="4"/>
  <c r="AW17" i="11"/>
  <c r="AW3" i="11"/>
  <c r="AW16" i="4"/>
  <c r="AX17" i="11"/>
  <c r="AW15" i="4"/>
  <c r="AX3" i="11"/>
  <c r="AX16" i="4"/>
  <c r="AY17" i="11"/>
  <c r="AY3" i="11"/>
  <c r="AY16" i="4"/>
  <c r="AZ17" i="11"/>
  <c r="AZ3" i="11"/>
  <c r="AZ16" i="4"/>
  <c r="BA17" i="11"/>
  <c r="BA3" i="11"/>
  <c r="BA16" i="4"/>
  <c r="BB17" i="11"/>
  <c r="BB3" i="11"/>
  <c r="BB16" i="4"/>
  <c r="BC17" i="11"/>
  <c r="BC3" i="11"/>
  <c r="BC16" i="4"/>
  <c r="BD17" i="11"/>
  <c r="BD3" i="11"/>
  <c r="BD16" i="4"/>
  <c r="BE17" i="11"/>
  <c r="BE3" i="11"/>
  <c r="BE16" i="4"/>
  <c r="BF17" i="11"/>
  <c r="BE15" i="4"/>
  <c r="BF1" i="11" s="1"/>
  <c r="BF3" i="11"/>
  <c r="BF16" i="4"/>
  <c r="BG17" i="11"/>
  <c r="BG3" i="11"/>
  <c r="BG16" i="4"/>
  <c r="BH17" i="11"/>
  <c r="BH3" i="11"/>
  <c r="BH16" i="4"/>
  <c r="BI17" i="11"/>
  <c r="BI3" i="11"/>
  <c r="BI16" i="4"/>
  <c r="BJ17" i="11"/>
  <c r="BJ3" i="11"/>
  <c r="BJ16" i="4"/>
  <c r="BK17" i="11"/>
  <c r="BK3" i="11"/>
  <c r="BK16" i="4"/>
  <c r="BL17" i="11"/>
  <c r="BK15" i="4"/>
  <c r="BL1" i="11" s="1"/>
  <c r="BL3" i="11"/>
  <c r="BL16" i="4"/>
  <c r="BM17" i="11"/>
  <c r="BM3" i="11"/>
  <c r="F10" i="4"/>
  <c r="F11" i="4"/>
  <c r="D17" i="4"/>
  <c r="E18" i="11"/>
  <c r="E17" i="4"/>
  <c r="F18" i="11"/>
  <c r="E4" i="11"/>
  <c r="F4" i="11"/>
  <c r="F17" i="4"/>
  <c r="G18" i="11"/>
  <c r="G4" i="11"/>
  <c r="G17" i="4"/>
  <c r="H18" i="11"/>
  <c r="H4" i="11"/>
  <c r="H17" i="4"/>
  <c r="I18" i="11"/>
  <c r="I4" i="11"/>
  <c r="I17" i="4"/>
  <c r="J18" i="11"/>
  <c r="J4" i="11"/>
  <c r="J17" i="4"/>
  <c r="K18" i="11"/>
  <c r="K4" i="11"/>
  <c r="K17" i="4"/>
  <c r="L18" i="11"/>
  <c r="L4" i="11"/>
  <c r="L17" i="4"/>
  <c r="M18" i="11"/>
  <c r="M4" i="11"/>
  <c r="M17" i="4"/>
  <c r="N18" i="11"/>
  <c r="N4" i="11"/>
  <c r="N17" i="4"/>
  <c r="O18" i="11"/>
  <c r="O4" i="11"/>
  <c r="O17" i="4"/>
  <c r="P18" i="11"/>
  <c r="P4" i="11"/>
  <c r="P17" i="4"/>
  <c r="Q18" i="11"/>
  <c r="Q4" i="11"/>
  <c r="Q17" i="4"/>
  <c r="R18" i="11"/>
  <c r="R4" i="11"/>
  <c r="R17" i="4"/>
  <c r="S18" i="11"/>
  <c r="S4" i="11"/>
  <c r="S17" i="4"/>
  <c r="T18" i="11"/>
  <c r="T4" i="11"/>
  <c r="T17" i="4"/>
  <c r="U18" i="11"/>
  <c r="U4" i="11"/>
  <c r="U17" i="4"/>
  <c r="V18" i="11"/>
  <c r="V4" i="11"/>
  <c r="V17" i="4"/>
  <c r="W18" i="11"/>
  <c r="W4" i="11"/>
  <c r="W17" i="4"/>
  <c r="X18" i="11"/>
  <c r="X4" i="11"/>
  <c r="X17" i="4"/>
  <c r="Y18" i="11"/>
  <c r="Y4" i="11"/>
  <c r="Y17" i="4"/>
  <c r="Z18" i="11"/>
  <c r="Z4" i="11"/>
  <c r="Z17" i="4"/>
  <c r="AA18" i="11"/>
  <c r="AA4" i="11"/>
  <c r="AA17" i="4"/>
  <c r="AB18" i="11"/>
  <c r="AB4" i="11"/>
  <c r="AB17" i="4"/>
  <c r="AC18" i="11"/>
  <c r="AC4" i="11"/>
  <c r="AC17" i="4"/>
  <c r="AD18" i="11"/>
  <c r="AD4" i="11"/>
  <c r="AD17" i="4"/>
  <c r="AE18" i="11"/>
  <c r="AE4" i="11"/>
  <c r="AE17" i="4"/>
  <c r="AF18" i="11"/>
  <c r="AF4" i="11"/>
  <c r="AF17" i="4"/>
  <c r="AG18" i="11"/>
  <c r="AG4" i="11"/>
  <c r="AG17" i="4"/>
  <c r="AH18" i="11"/>
  <c r="AH4" i="11"/>
  <c r="AH17" i="4"/>
  <c r="AI18" i="11"/>
  <c r="AI4" i="11"/>
  <c r="AI17" i="4"/>
  <c r="AJ18" i="11"/>
  <c r="AJ4" i="11"/>
  <c r="AJ17" i="4"/>
  <c r="AK18" i="11"/>
  <c r="AK4" i="11"/>
  <c r="AK17" i="4"/>
  <c r="AL18" i="11"/>
  <c r="AL4" i="11"/>
  <c r="AL17" i="4"/>
  <c r="AM18" i="11"/>
  <c r="AM4" i="11"/>
  <c r="AM17" i="4"/>
  <c r="AN18" i="11"/>
  <c r="AN4" i="11"/>
  <c r="AN17" i="4"/>
  <c r="AO18" i="11"/>
  <c r="AO4" i="11"/>
  <c r="AO17" i="4"/>
  <c r="AP18" i="11"/>
  <c r="AP4" i="11"/>
  <c r="AP17" i="4"/>
  <c r="AQ18" i="11"/>
  <c r="AQ4" i="11"/>
  <c r="AQ17" i="4"/>
  <c r="AR18" i="11"/>
  <c r="AR4" i="11"/>
  <c r="AR17" i="4"/>
  <c r="AS18" i="11"/>
  <c r="AS4" i="11"/>
  <c r="AS17" i="4"/>
  <c r="AT18" i="11"/>
  <c r="AT4" i="11"/>
  <c r="AT17" i="4"/>
  <c r="AU18" i="11"/>
  <c r="AU4" i="11"/>
  <c r="AU17" i="4"/>
  <c r="AV18" i="11"/>
  <c r="AV4" i="11"/>
  <c r="AV17" i="4"/>
  <c r="AW18" i="11"/>
  <c r="AW4" i="11"/>
  <c r="AW17" i="4"/>
  <c r="AX18" i="11"/>
  <c r="AX4" i="11"/>
  <c r="AX17" i="4"/>
  <c r="AY18" i="11"/>
  <c r="AY4" i="11"/>
  <c r="AY17" i="4"/>
  <c r="AZ18" i="11"/>
  <c r="AZ4" i="11"/>
  <c r="AZ17" i="4"/>
  <c r="BA18" i="11"/>
  <c r="BA4" i="11"/>
  <c r="BA17" i="4"/>
  <c r="BB18" i="11"/>
  <c r="BB4" i="11"/>
  <c r="BB17" i="4"/>
  <c r="BC18" i="11"/>
  <c r="BC4" i="11"/>
  <c r="BC17" i="4"/>
  <c r="BD18" i="11"/>
  <c r="BD4" i="11"/>
  <c r="BD17" i="4"/>
  <c r="BE18" i="11"/>
  <c r="BE4" i="11"/>
  <c r="BE17" i="4"/>
  <c r="BF18" i="11"/>
  <c r="BF4" i="11"/>
  <c r="BF17" i="4"/>
  <c r="BG18" i="11"/>
  <c r="BG4" i="11"/>
  <c r="BG17" i="4"/>
  <c r="BH18" i="11"/>
  <c r="BH4" i="11"/>
  <c r="BH17" i="4"/>
  <c r="BI18" i="11"/>
  <c r="BI4" i="11"/>
  <c r="BI17" i="4"/>
  <c r="BJ18" i="11"/>
  <c r="BJ4" i="11"/>
  <c r="BJ17" i="4"/>
  <c r="BK18" i="11"/>
  <c r="BK4" i="11"/>
  <c r="BK17" i="4"/>
  <c r="BL18" i="11"/>
  <c r="BL4" i="11"/>
  <c r="BL17" i="4"/>
  <c r="BM18" i="11"/>
  <c r="BM4" i="11"/>
  <c r="H10" i="4"/>
  <c r="H11" i="4"/>
  <c r="D18" i="4"/>
  <c r="E19" i="11"/>
  <c r="E18" i="4"/>
  <c r="F19" i="11"/>
  <c r="E5" i="11"/>
  <c r="F5" i="11"/>
  <c r="F18" i="4"/>
  <c r="G19" i="11"/>
  <c r="G5" i="11"/>
  <c r="G18" i="4"/>
  <c r="H19" i="11"/>
  <c r="H5" i="11"/>
  <c r="H18" i="4"/>
  <c r="I19" i="11"/>
  <c r="I5" i="11"/>
  <c r="I18" i="4"/>
  <c r="J19" i="11"/>
  <c r="J5" i="11"/>
  <c r="J18" i="4"/>
  <c r="K19" i="11"/>
  <c r="K5" i="11"/>
  <c r="K18" i="4"/>
  <c r="L19" i="11"/>
  <c r="L5" i="11"/>
  <c r="L18" i="4"/>
  <c r="M19" i="11"/>
  <c r="M5" i="11"/>
  <c r="M18" i="4"/>
  <c r="N19" i="11"/>
  <c r="N5" i="11"/>
  <c r="N18" i="4"/>
  <c r="O19" i="11"/>
  <c r="O5" i="11"/>
  <c r="O18" i="4"/>
  <c r="P19" i="11"/>
  <c r="P5" i="11"/>
  <c r="P18" i="4"/>
  <c r="Q19" i="11"/>
  <c r="Q5" i="11"/>
  <c r="Q18" i="4"/>
  <c r="R19" i="11"/>
  <c r="R5" i="11"/>
  <c r="R18" i="4"/>
  <c r="S19" i="11"/>
  <c r="S5" i="11"/>
  <c r="S18" i="4"/>
  <c r="T19" i="11"/>
  <c r="T5" i="11"/>
  <c r="T18" i="4"/>
  <c r="U19" i="11"/>
  <c r="U5" i="11"/>
  <c r="U18" i="4"/>
  <c r="V19" i="11"/>
  <c r="V5" i="11"/>
  <c r="V18" i="4"/>
  <c r="W19" i="11"/>
  <c r="W5" i="11"/>
  <c r="W18" i="4"/>
  <c r="X19" i="11"/>
  <c r="X5" i="11"/>
  <c r="X18" i="4"/>
  <c r="Y19" i="11"/>
  <c r="Y5" i="11"/>
  <c r="Y18" i="4"/>
  <c r="Z19" i="11"/>
  <c r="Z5" i="11"/>
  <c r="Z18" i="4"/>
  <c r="AA19" i="11"/>
  <c r="AA5" i="11"/>
  <c r="AA18" i="4"/>
  <c r="AB19" i="11"/>
  <c r="AB5" i="11"/>
  <c r="AB18" i="4"/>
  <c r="AC19" i="11"/>
  <c r="AC5" i="11"/>
  <c r="AC18" i="4"/>
  <c r="AD19" i="11"/>
  <c r="AD5" i="11"/>
  <c r="AD18" i="4"/>
  <c r="AE19" i="11"/>
  <c r="AE5" i="11"/>
  <c r="AE18" i="4"/>
  <c r="AF19" i="11"/>
  <c r="AF5" i="11"/>
  <c r="AF18" i="4"/>
  <c r="AG19" i="11"/>
  <c r="AG5" i="11"/>
  <c r="AG18" i="4"/>
  <c r="AH19" i="11"/>
  <c r="AH5" i="11"/>
  <c r="AH18" i="4"/>
  <c r="AI19" i="11"/>
  <c r="AI5" i="11"/>
  <c r="AI18" i="4"/>
  <c r="AJ19" i="11"/>
  <c r="AJ5" i="11"/>
  <c r="AJ18" i="4"/>
  <c r="AK19" i="11"/>
  <c r="AK5" i="11"/>
  <c r="AK18" i="4"/>
  <c r="AL19" i="11"/>
  <c r="AL5" i="11"/>
  <c r="AL18" i="4"/>
  <c r="AM19" i="11"/>
  <c r="AM5" i="11"/>
  <c r="AM18" i="4"/>
  <c r="AN19" i="11"/>
  <c r="AN5" i="11"/>
  <c r="AN18" i="4"/>
  <c r="AO19" i="11"/>
  <c r="AO5" i="11"/>
  <c r="AO18" i="4"/>
  <c r="AP19" i="11"/>
  <c r="AP5" i="11"/>
  <c r="AP18" i="4"/>
  <c r="AQ19" i="11"/>
  <c r="AQ5" i="11"/>
  <c r="AQ18" i="4"/>
  <c r="AR19" i="11"/>
  <c r="AR5" i="11"/>
  <c r="AR18" i="4"/>
  <c r="AS19" i="11"/>
  <c r="AS5" i="11"/>
  <c r="AS18" i="4"/>
  <c r="AT19" i="11"/>
  <c r="AT5" i="11"/>
  <c r="AT18" i="4"/>
  <c r="AU19" i="11"/>
  <c r="AU5" i="11"/>
  <c r="AU18" i="4"/>
  <c r="AV19" i="11"/>
  <c r="AV5" i="11"/>
  <c r="AV18" i="4"/>
  <c r="AW19" i="11"/>
  <c r="AW5" i="11"/>
  <c r="AW18" i="4"/>
  <c r="AX19" i="11"/>
  <c r="AX5" i="11"/>
  <c r="AX18" i="4"/>
  <c r="AY19" i="11"/>
  <c r="AY5" i="11"/>
  <c r="AY18" i="4"/>
  <c r="AZ19" i="11"/>
  <c r="AZ5" i="11"/>
  <c r="AZ18" i="4"/>
  <c r="BA19" i="11"/>
  <c r="BA5" i="11"/>
  <c r="BA18" i="4"/>
  <c r="BB19" i="11"/>
  <c r="BB5" i="11"/>
  <c r="BB18" i="4"/>
  <c r="BC19" i="11"/>
  <c r="BC5" i="11"/>
  <c r="BC18" i="4"/>
  <c r="BD19" i="11"/>
  <c r="BD5" i="11"/>
  <c r="BD18" i="4"/>
  <c r="BE19" i="11"/>
  <c r="BE5" i="11"/>
  <c r="BE18" i="4"/>
  <c r="BF19" i="11"/>
  <c r="BF5" i="11"/>
  <c r="BF18" i="4"/>
  <c r="BG19" i="11"/>
  <c r="BG5" i="11"/>
  <c r="BG18" i="4"/>
  <c r="BH19" i="11"/>
  <c r="BH5" i="11"/>
  <c r="BH18" i="4"/>
  <c r="BI19" i="11"/>
  <c r="BI5" i="11"/>
  <c r="BI18" i="4"/>
  <c r="BJ19" i="11"/>
  <c r="BJ5" i="11"/>
  <c r="BJ18" i="4"/>
  <c r="BK19" i="11"/>
  <c r="BK5" i="11"/>
  <c r="BK18" i="4"/>
  <c r="BL19" i="11"/>
  <c r="BL5" i="11"/>
  <c r="BL18" i="4"/>
  <c r="BM19" i="11"/>
  <c r="BM5" i="11"/>
  <c r="J10" i="4"/>
  <c r="J11" i="4"/>
  <c r="D19" i="4"/>
  <c r="E20" i="11"/>
  <c r="E19" i="4"/>
  <c r="F20" i="11"/>
  <c r="E6" i="11"/>
  <c r="F6" i="11"/>
  <c r="F19" i="4"/>
  <c r="G20" i="11"/>
  <c r="G6" i="11"/>
  <c r="G19" i="4"/>
  <c r="H20" i="11"/>
  <c r="H6" i="11"/>
  <c r="H19" i="4"/>
  <c r="I20" i="11"/>
  <c r="I6" i="11"/>
  <c r="I19" i="4"/>
  <c r="J20" i="11"/>
  <c r="J6" i="11"/>
  <c r="J19" i="4"/>
  <c r="K20" i="11"/>
  <c r="K6" i="11"/>
  <c r="K19" i="4"/>
  <c r="L20" i="11"/>
  <c r="L6" i="11"/>
  <c r="L19" i="4"/>
  <c r="M20" i="11"/>
  <c r="M6" i="11"/>
  <c r="M19" i="4"/>
  <c r="N20" i="11"/>
  <c r="N6" i="11"/>
  <c r="N19" i="4"/>
  <c r="O20" i="11"/>
  <c r="O6" i="11"/>
  <c r="O19" i="4"/>
  <c r="P20" i="11"/>
  <c r="P6" i="11"/>
  <c r="P19" i="4"/>
  <c r="Q20" i="11"/>
  <c r="Q6" i="11"/>
  <c r="Q19" i="4"/>
  <c r="R20" i="11"/>
  <c r="R6" i="11"/>
  <c r="R19" i="4"/>
  <c r="S20" i="11"/>
  <c r="S6" i="11"/>
  <c r="S19" i="4"/>
  <c r="T20" i="11"/>
  <c r="T6" i="11"/>
  <c r="T19" i="4"/>
  <c r="U20" i="11"/>
  <c r="U6" i="11"/>
  <c r="U19" i="4"/>
  <c r="V20" i="11"/>
  <c r="V6" i="11"/>
  <c r="V19" i="4"/>
  <c r="W20" i="11"/>
  <c r="W6" i="11"/>
  <c r="W19" i="4"/>
  <c r="X20" i="11"/>
  <c r="X6" i="11"/>
  <c r="X19" i="4"/>
  <c r="Y20" i="11"/>
  <c r="Y6" i="11"/>
  <c r="Y19" i="4"/>
  <c r="Z20" i="11"/>
  <c r="Z6" i="11"/>
  <c r="Z19" i="4"/>
  <c r="AA20" i="11"/>
  <c r="AA6" i="11"/>
  <c r="AA19" i="4"/>
  <c r="AB20" i="11"/>
  <c r="AB6" i="11"/>
  <c r="AB19" i="4"/>
  <c r="AC20" i="11"/>
  <c r="AC6" i="11"/>
  <c r="AC19" i="4"/>
  <c r="AD20" i="11"/>
  <c r="AD6" i="11"/>
  <c r="AD19" i="4"/>
  <c r="AE20" i="11"/>
  <c r="AE6" i="11"/>
  <c r="AE19" i="4"/>
  <c r="AF20" i="11"/>
  <c r="AF6" i="11"/>
  <c r="AF19" i="4"/>
  <c r="AG20" i="11"/>
  <c r="AG6" i="11"/>
  <c r="AG19" i="4"/>
  <c r="AH20" i="11"/>
  <c r="AH6" i="11"/>
  <c r="AH19" i="4"/>
  <c r="AI20" i="11"/>
  <c r="AI6" i="11"/>
  <c r="AI19" i="4"/>
  <c r="AJ20" i="11"/>
  <c r="AJ6" i="11"/>
  <c r="AJ19" i="4"/>
  <c r="AK20" i="11"/>
  <c r="AK6" i="11"/>
  <c r="AK19" i="4"/>
  <c r="AL20" i="11"/>
  <c r="AL6" i="11"/>
  <c r="AL19" i="4"/>
  <c r="AM20" i="11"/>
  <c r="AM6" i="11"/>
  <c r="AM19" i="4"/>
  <c r="AN20" i="11"/>
  <c r="AN6" i="11"/>
  <c r="AN19" i="4"/>
  <c r="AO20" i="11"/>
  <c r="AO6" i="11"/>
  <c r="AO19" i="4"/>
  <c r="AP20" i="11"/>
  <c r="AP6" i="11"/>
  <c r="AP19" i="4"/>
  <c r="AQ20" i="11"/>
  <c r="AQ6" i="11"/>
  <c r="AQ19" i="4"/>
  <c r="AR20" i="11"/>
  <c r="AR6" i="11"/>
  <c r="AR19" i="4"/>
  <c r="AS20" i="11"/>
  <c r="AS6" i="11"/>
  <c r="AS19" i="4"/>
  <c r="AT20" i="11"/>
  <c r="AT6" i="11"/>
  <c r="AT19" i="4"/>
  <c r="AU20" i="11"/>
  <c r="AU6" i="11"/>
  <c r="AU19" i="4"/>
  <c r="AV20" i="11"/>
  <c r="AV6" i="11"/>
  <c r="AV19" i="4"/>
  <c r="AW20" i="11"/>
  <c r="AW6" i="11"/>
  <c r="AW19" i="4"/>
  <c r="AX20" i="11"/>
  <c r="AX6" i="11"/>
  <c r="AX19" i="4"/>
  <c r="AY20" i="11"/>
  <c r="AY6" i="11"/>
  <c r="AY19" i="4"/>
  <c r="AZ20" i="11"/>
  <c r="AZ6" i="11"/>
  <c r="AZ19" i="4"/>
  <c r="BA20" i="11"/>
  <c r="BA6" i="11"/>
  <c r="BA19" i="4"/>
  <c r="BB20" i="11"/>
  <c r="BB6" i="11"/>
  <c r="BB19" i="4"/>
  <c r="BC20" i="11"/>
  <c r="BC6" i="11"/>
  <c r="BC19" i="4"/>
  <c r="BD20" i="11"/>
  <c r="BD6" i="11"/>
  <c r="BD19" i="4"/>
  <c r="BE20" i="11"/>
  <c r="BE6" i="11"/>
  <c r="BE19" i="4"/>
  <c r="BF20" i="11"/>
  <c r="BF6" i="11"/>
  <c r="BF19" i="4"/>
  <c r="BG20" i="11"/>
  <c r="BG6" i="11"/>
  <c r="BG19" i="4"/>
  <c r="BH20" i="11"/>
  <c r="BH6" i="11"/>
  <c r="BH19" i="4"/>
  <c r="BI20" i="11"/>
  <c r="BI6" i="11"/>
  <c r="BI19" i="4"/>
  <c r="BJ20" i="11"/>
  <c r="BJ6" i="11"/>
  <c r="BJ19" i="4"/>
  <c r="BK20" i="11"/>
  <c r="BK6" i="11"/>
  <c r="BK19" i="4"/>
  <c r="BL20" i="11"/>
  <c r="BL6" i="11"/>
  <c r="BL19" i="4"/>
  <c r="BM20" i="11"/>
  <c r="BM6" i="11"/>
  <c r="L10" i="4"/>
  <c r="L11" i="4"/>
  <c r="D20" i="4"/>
  <c r="E21" i="11"/>
  <c r="E20" i="4"/>
  <c r="F21" i="11"/>
  <c r="E7" i="11"/>
  <c r="F7" i="11"/>
  <c r="F20" i="4"/>
  <c r="G21" i="11"/>
  <c r="G7" i="11"/>
  <c r="G20" i="4"/>
  <c r="H21" i="11"/>
  <c r="H7" i="11"/>
  <c r="H20" i="4"/>
  <c r="I21" i="11"/>
  <c r="I7" i="11"/>
  <c r="I20" i="4"/>
  <c r="J21" i="11"/>
  <c r="J7" i="11"/>
  <c r="J20" i="4"/>
  <c r="K21" i="11"/>
  <c r="K7" i="11"/>
  <c r="K20" i="4"/>
  <c r="L21" i="11"/>
  <c r="L7" i="11"/>
  <c r="L20" i="4"/>
  <c r="M21" i="11"/>
  <c r="M7" i="11"/>
  <c r="M20" i="4"/>
  <c r="N21" i="11"/>
  <c r="N7" i="11"/>
  <c r="N20" i="4"/>
  <c r="O21" i="11"/>
  <c r="O7" i="11"/>
  <c r="O20" i="4"/>
  <c r="P21" i="11"/>
  <c r="P7" i="11"/>
  <c r="P20" i="4"/>
  <c r="Q21" i="11"/>
  <c r="Q7" i="11"/>
  <c r="Q20" i="4"/>
  <c r="R21" i="11"/>
  <c r="R7" i="11"/>
  <c r="R20" i="4"/>
  <c r="S21" i="11"/>
  <c r="S7" i="11"/>
  <c r="S20" i="4"/>
  <c r="T21" i="11"/>
  <c r="T7" i="11"/>
  <c r="T20" i="4"/>
  <c r="U21" i="11"/>
  <c r="U7" i="11"/>
  <c r="U20" i="4"/>
  <c r="V21" i="11"/>
  <c r="V7" i="11"/>
  <c r="V20" i="4"/>
  <c r="W21" i="11"/>
  <c r="W7" i="11"/>
  <c r="W20" i="4"/>
  <c r="X21" i="11"/>
  <c r="X7" i="11"/>
  <c r="X20" i="4"/>
  <c r="Y21" i="11"/>
  <c r="Y7" i="11"/>
  <c r="Y20" i="4"/>
  <c r="Z21" i="11"/>
  <c r="Z7" i="11"/>
  <c r="Z20" i="4"/>
  <c r="AA21" i="11"/>
  <c r="AA7" i="11"/>
  <c r="AA20" i="4"/>
  <c r="AB21" i="11"/>
  <c r="AB7" i="11"/>
  <c r="AB20" i="4"/>
  <c r="AC21" i="11"/>
  <c r="AC7" i="11"/>
  <c r="AC20" i="4"/>
  <c r="AD21" i="11"/>
  <c r="AD7" i="11"/>
  <c r="AD20" i="4"/>
  <c r="AE21" i="11"/>
  <c r="AE7" i="11"/>
  <c r="AE20" i="4"/>
  <c r="AF21" i="11"/>
  <c r="AF7" i="11"/>
  <c r="AF20" i="4"/>
  <c r="AG21" i="11"/>
  <c r="AG7" i="11"/>
  <c r="AG20" i="4"/>
  <c r="AH21" i="11"/>
  <c r="AH7" i="11"/>
  <c r="AH20" i="4"/>
  <c r="AI21" i="11"/>
  <c r="AI7" i="11"/>
  <c r="AI20" i="4"/>
  <c r="AJ21" i="11"/>
  <c r="AJ7" i="11"/>
  <c r="AJ20" i="4"/>
  <c r="AK21" i="11"/>
  <c r="AK7" i="11"/>
  <c r="AK20" i="4"/>
  <c r="AL21" i="11"/>
  <c r="AL7" i="11"/>
  <c r="AL20" i="4"/>
  <c r="AM21" i="11"/>
  <c r="AM7" i="11"/>
  <c r="AM20" i="4"/>
  <c r="AN21" i="11"/>
  <c r="AN7" i="11"/>
  <c r="AN20" i="4"/>
  <c r="AO21" i="11"/>
  <c r="AO7" i="11"/>
  <c r="AO20" i="4"/>
  <c r="AP21" i="11"/>
  <c r="AP7" i="11"/>
  <c r="AP20" i="4"/>
  <c r="AQ21" i="11"/>
  <c r="AQ7" i="11"/>
  <c r="AQ20" i="4"/>
  <c r="AR21" i="11"/>
  <c r="AR7" i="11"/>
  <c r="AR20" i="4"/>
  <c r="AS21" i="11"/>
  <c r="AS7" i="11"/>
  <c r="AS20" i="4"/>
  <c r="AT21" i="11"/>
  <c r="AT7" i="11"/>
  <c r="AT20" i="4"/>
  <c r="AU21" i="11"/>
  <c r="AU7" i="11"/>
  <c r="AU20" i="4"/>
  <c r="AV21" i="11"/>
  <c r="AV7" i="11"/>
  <c r="AV20" i="4"/>
  <c r="AW21" i="11"/>
  <c r="AW7" i="11"/>
  <c r="AW20" i="4"/>
  <c r="AX21" i="11"/>
  <c r="AX7" i="11"/>
  <c r="AX20" i="4"/>
  <c r="AY21" i="11"/>
  <c r="AY7" i="11"/>
  <c r="AY20" i="4"/>
  <c r="AZ21" i="11"/>
  <c r="AZ7" i="11"/>
  <c r="AZ20" i="4"/>
  <c r="BA21" i="11"/>
  <c r="BA7" i="11"/>
  <c r="BA20" i="4"/>
  <c r="BB21" i="11"/>
  <c r="BB7" i="11"/>
  <c r="BB20" i="4"/>
  <c r="BC21" i="11"/>
  <c r="BC7" i="11"/>
  <c r="BC20" i="4"/>
  <c r="BD21" i="11"/>
  <c r="BD7" i="11"/>
  <c r="BD20" i="4"/>
  <c r="BE21" i="11"/>
  <c r="BE7" i="11"/>
  <c r="BE20" i="4"/>
  <c r="BF21" i="11"/>
  <c r="BF7" i="11"/>
  <c r="BF20" i="4"/>
  <c r="BG21" i="11"/>
  <c r="BG7" i="11"/>
  <c r="BG20" i="4"/>
  <c r="BH21" i="11"/>
  <c r="BH7" i="11"/>
  <c r="BH20" i="4"/>
  <c r="BI21" i="11"/>
  <c r="BI7" i="11"/>
  <c r="BI20" i="4"/>
  <c r="BJ21" i="11"/>
  <c r="BJ7" i="11"/>
  <c r="BJ20" i="4"/>
  <c r="BK21" i="11"/>
  <c r="BK7" i="11"/>
  <c r="BK20" i="4"/>
  <c r="BL21" i="11"/>
  <c r="BL7" i="11"/>
  <c r="BL20" i="4"/>
  <c r="BM21" i="11"/>
  <c r="BM7" i="11"/>
  <c r="N10" i="4"/>
  <c r="N11" i="4"/>
  <c r="D21" i="4"/>
  <c r="E22" i="11"/>
  <c r="E21" i="4"/>
  <c r="F22" i="11"/>
  <c r="E8" i="11"/>
  <c r="F8" i="11"/>
  <c r="F21" i="4"/>
  <c r="G22" i="11"/>
  <c r="G8" i="11"/>
  <c r="G21" i="4"/>
  <c r="H22" i="11"/>
  <c r="H8" i="11"/>
  <c r="H21" i="4"/>
  <c r="I22" i="11"/>
  <c r="I8" i="11"/>
  <c r="I21" i="4"/>
  <c r="J22" i="11"/>
  <c r="J8" i="11"/>
  <c r="J21" i="4"/>
  <c r="K22" i="11"/>
  <c r="K8" i="11"/>
  <c r="K21" i="4"/>
  <c r="L22" i="11"/>
  <c r="L8" i="11"/>
  <c r="L21" i="4"/>
  <c r="M22" i="11"/>
  <c r="M8" i="11"/>
  <c r="M21" i="4"/>
  <c r="N22" i="11"/>
  <c r="N8" i="11"/>
  <c r="N21" i="4"/>
  <c r="O22" i="11"/>
  <c r="O8" i="11"/>
  <c r="O21" i="4"/>
  <c r="P22" i="11"/>
  <c r="P8" i="11"/>
  <c r="P21" i="4"/>
  <c r="Q22" i="11"/>
  <c r="Q8" i="11"/>
  <c r="Q21" i="4"/>
  <c r="R22" i="11"/>
  <c r="R8" i="11"/>
  <c r="R21" i="4"/>
  <c r="S22" i="11"/>
  <c r="S8" i="11"/>
  <c r="S21" i="4"/>
  <c r="T22" i="11"/>
  <c r="T8" i="11"/>
  <c r="T21" i="4"/>
  <c r="U22" i="11"/>
  <c r="U8" i="11"/>
  <c r="U21" i="4"/>
  <c r="V22" i="11"/>
  <c r="V8" i="11"/>
  <c r="V21" i="4"/>
  <c r="W22" i="11"/>
  <c r="W8" i="11"/>
  <c r="W21" i="4"/>
  <c r="X22" i="11"/>
  <c r="X8" i="11"/>
  <c r="X21" i="4"/>
  <c r="Y22" i="11"/>
  <c r="Y8" i="11"/>
  <c r="Y21" i="4"/>
  <c r="Z22" i="11"/>
  <c r="Z8" i="11"/>
  <c r="Z21" i="4"/>
  <c r="AA22" i="11"/>
  <c r="AA8" i="11"/>
  <c r="AA21" i="4"/>
  <c r="AB22" i="11"/>
  <c r="AB8" i="11"/>
  <c r="AB21" i="4"/>
  <c r="AC22" i="11"/>
  <c r="AC8" i="11"/>
  <c r="AC21" i="4"/>
  <c r="AD22" i="11"/>
  <c r="AD8" i="11"/>
  <c r="AD21" i="4"/>
  <c r="AE22" i="11"/>
  <c r="AE8" i="11"/>
  <c r="AE21" i="4"/>
  <c r="AF22" i="11"/>
  <c r="AF8" i="11"/>
  <c r="AF21" i="4"/>
  <c r="AG22" i="11"/>
  <c r="AG8" i="11"/>
  <c r="AG21" i="4"/>
  <c r="AH22" i="11"/>
  <c r="AH8" i="11"/>
  <c r="AH21" i="4"/>
  <c r="AI22" i="11"/>
  <c r="AI8" i="11"/>
  <c r="AI21" i="4"/>
  <c r="AJ22" i="11"/>
  <c r="AJ8" i="11"/>
  <c r="AJ21" i="4"/>
  <c r="AK22" i="11"/>
  <c r="AK8" i="11"/>
  <c r="AK21" i="4"/>
  <c r="AL22" i="11"/>
  <c r="AL8" i="11"/>
  <c r="AL21" i="4"/>
  <c r="AM22" i="11"/>
  <c r="AM8" i="11"/>
  <c r="AM21" i="4"/>
  <c r="AN22" i="11"/>
  <c r="AN8" i="11"/>
  <c r="AN21" i="4"/>
  <c r="AO22" i="11"/>
  <c r="AO8" i="11"/>
  <c r="AO21" i="4"/>
  <c r="AP22" i="11"/>
  <c r="AP8" i="11"/>
  <c r="AP21" i="4"/>
  <c r="AQ22" i="11"/>
  <c r="AQ8" i="11"/>
  <c r="AQ21" i="4"/>
  <c r="AR22" i="11"/>
  <c r="AR8" i="11"/>
  <c r="AR21" i="4"/>
  <c r="AS22" i="11"/>
  <c r="AS8" i="11"/>
  <c r="AS21" i="4"/>
  <c r="AT22" i="11"/>
  <c r="AT8" i="11"/>
  <c r="AT21" i="4"/>
  <c r="AU22" i="11"/>
  <c r="AU8" i="11"/>
  <c r="AU21" i="4"/>
  <c r="AV22" i="11"/>
  <c r="AV8" i="11"/>
  <c r="AV21" i="4"/>
  <c r="AW22" i="11"/>
  <c r="AW8" i="11"/>
  <c r="AW21" i="4"/>
  <c r="AX22" i="11"/>
  <c r="AX8" i="11"/>
  <c r="AX21" i="4"/>
  <c r="AY22" i="11"/>
  <c r="AY8" i="11"/>
  <c r="AY21" i="4"/>
  <c r="AZ22" i="11"/>
  <c r="AZ8" i="11"/>
  <c r="AZ21" i="4"/>
  <c r="BA22" i="11"/>
  <c r="BA8" i="11"/>
  <c r="BA21" i="4"/>
  <c r="BB22" i="11"/>
  <c r="BB8" i="11"/>
  <c r="BB21" i="4"/>
  <c r="BC22" i="11"/>
  <c r="BC8" i="11"/>
  <c r="BC21" i="4"/>
  <c r="BD22" i="11"/>
  <c r="BD8" i="11"/>
  <c r="BD21" i="4"/>
  <c r="BE22" i="11"/>
  <c r="BE8" i="11"/>
  <c r="BE21" i="4"/>
  <c r="BF22" i="11"/>
  <c r="BF8" i="11"/>
  <c r="BF21" i="4"/>
  <c r="BG22" i="11"/>
  <c r="BG8" i="11"/>
  <c r="BG21" i="4"/>
  <c r="BH22" i="11"/>
  <c r="BH8" i="11"/>
  <c r="BH21" i="4"/>
  <c r="BI22" i="11"/>
  <c r="BI8" i="11"/>
  <c r="BI21" i="4"/>
  <c r="BJ22" i="11"/>
  <c r="BJ8" i="11"/>
  <c r="BJ21" i="4"/>
  <c r="BK22" i="11"/>
  <c r="BK8" i="11"/>
  <c r="BK21" i="4"/>
  <c r="BL22" i="11"/>
  <c r="BL8" i="11"/>
  <c r="BL21" i="4"/>
  <c r="BM22" i="11"/>
  <c r="BM8" i="11"/>
  <c r="P10" i="4"/>
  <c r="P11" i="4"/>
  <c r="D22" i="4"/>
  <c r="E23" i="11"/>
  <c r="E22" i="4"/>
  <c r="F23" i="11"/>
  <c r="E9" i="11"/>
  <c r="F9" i="11"/>
  <c r="F22" i="4"/>
  <c r="G23" i="11"/>
  <c r="G9" i="11"/>
  <c r="G22" i="4"/>
  <c r="H23" i="11"/>
  <c r="H9" i="11"/>
  <c r="H22" i="4"/>
  <c r="I23" i="11"/>
  <c r="I9" i="11"/>
  <c r="I22" i="4"/>
  <c r="J23" i="11"/>
  <c r="J9" i="11"/>
  <c r="J22" i="4"/>
  <c r="K23" i="11"/>
  <c r="K9" i="11"/>
  <c r="K22" i="4"/>
  <c r="L23" i="11"/>
  <c r="L9" i="11"/>
  <c r="L22" i="4"/>
  <c r="M23" i="11"/>
  <c r="M9" i="11"/>
  <c r="M22" i="4"/>
  <c r="N23" i="11"/>
  <c r="N9" i="11"/>
  <c r="N22" i="4"/>
  <c r="O23" i="11"/>
  <c r="O9" i="11"/>
  <c r="O22" i="4"/>
  <c r="P23" i="11"/>
  <c r="P9" i="11"/>
  <c r="P22" i="4"/>
  <c r="Q23" i="11"/>
  <c r="Q9" i="11"/>
  <c r="Q22" i="4"/>
  <c r="R23" i="11"/>
  <c r="R9" i="11"/>
  <c r="R22" i="4"/>
  <c r="S23" i="11"/>
  <c r="S9" i="11"/>
  <c r="S22" i="4"/>
  <c r="T23" i="11"/>
  <c r="T9" i="11"/>
  <c r="T22" i="4"/>
  <c r="U23" i="11"/>
  <c r="U9" i="11"/>
  <c r="U22" i="4"/>
  <c r="V23" i="11"/>
  <c r="V9" i="11"/>
  <c r="V22" i="4"/>
  <c r="W23" i="11"/>
  <c r="W9" i="11"/>
  <c r="W22" i="4"/>
  <c r="X23" i="11"/>
  <c r="X9" i="11"/>
  <c r="X22" i="4"/>
  <c r="Y23" i="11"/>
  <c r="Y9" i="11"/>
  <c r="Y22" i="4"/>
  <c r="Z23" i="11"/>
  <c r="Z9" i="11"/>
  <c r="Z22" i="4"/>
  <c r="AA23" i="11"/>
  <c r="AA9" i="11"/>
  <c r="AA22" i="4"/>
  <c r="AB23" i="11"/>
  <c r="AB9" i="11"/>
  <c r="AB22" i="4"/>
  <c r="AC23" i="11"/>
  <c r="AC9" i="11"/>
  <c r="AC22" i="4"/>
  <c r="AD23" i="11"/>
  <c r="AD9" i="11"/>
  <c r="AD22" i="4"/>
  <c r="AE23" i="11"/>
  <c r="AE9" i="11"/>
  <c r="AE22" i="4"/>
  <c r="AF23" i="11"/>
  <c r="AF9" i="11"/>
  <c r="AF22" i="4"/>
  <c r="AG23" i="11"/>
  <c r="AG9" i="11"/>
  <c r="AG22" i="4"/>
  <c r="AH23" i="11"/>
  <c r="AH9" i="11"/>
  <c r="AH22" i="4"/>
  <c r="AI23" i="11"/>
  <c r="AI9" i="11"/>
  <c r="AI22" i="4"/>
  <c r="AJ23" i="11"/>
  <c r="AJ9" i="11"/>
  <c r="AJ22" i="4"/>
  <c r="AK23" i="11"/>
  <c r="AK9" i="11"/>
  <c r="AK22" i="4"/>
  <c r="AL23" i="11"/>
  <c r="AL9" i="11"/>
  <c r="AL22" i="4"/>
  <c r="AM23" i="11"/>
  <c r="AM9" i="11"/>
  <c r="AM22" i="4"/>
  <c r="AN23" i="11"/>
  <c r="AN9" i="11"/>
  <c r="AN22" i="4"/>
  <c r="AO23" i="11"/>
  <c r="AO9" i="11"/>
  <c r="AO22" i="4"/>
  <c r="AP23" i="11"/>
  <c r="AP9" i="11"/>
  <c r="AP22" i="4"/>
  <c r="AQ23" i="11"/>
  <c r="AQ9" i="11"/>
  <c r="AQ22" i="4"/>
  <c r="AR23" i="11"/>
  <c r="AR9" i="11"/>
  <c r="AR22" i="4"/>
  <c r="AS23" i="11"/>
  <c r="AS9" i="11"/>
  <c r="AS22" i="4"/>
  <c r="AT23" i="11"/>
  <c r="AT9" i="11"/>
  <c r="AT22" i="4"/>
  <c r="AU23" i="11"/>
  <c r="AU9" i="11"/>
  <c r="AU22" i="4"/>
  <c r="AV23" i="11"/>
  <c r="AV9" i="11"/>
  <c r="AV22" i="4"/>
  <c r="AW23" i="11"/>
  <c r="AW9" i="11"/>
  <c r="AW22" i="4"/>
  <c r="AX23" i="11"/>
  <c r="AX9" i="11"/>
  <c r="AX22" i="4"/>
  <c r="AY23" i="11"/>
  <c r="AY9" i="11"/>
  <c r="AY22" i="4"/>
  <c r="AZ23" i="11"/>
  <c r="AZ9" i="11"/>
  <c r="AZ22" i="4"/>
  <c r="BA23" i="11"/>
  <c r="BA9" i="11"/>
  <c r="BA22" i="4"/>
  <c r="BB23" i="11"/>
  <c r="BB9" i="11"/>
  <c r="BB22" i="4"/>
  <c r="BC23" i="11"/>
  <c r="BC9" i="11"/>
  <c r="BC22" i="4"/>
  <c r="BD23" i="11"/>
  <c r="BD9" i="11"/>
  <c r="BD22" i="4"/>
  <c r="BE23" i="11"/>
  <c r="BE9" i="11"/>
  <c r="BE22" i="4"/>
  <c r="BF23" i="11"/>
  <c r="BF9" i="11"/>
  <c r="BF22" i="4"/>
  <c r="BG23" i="11"/>
  <c r="BG9" i="11"/>
  <c r="BG22" i="4"/>
  <c r="BH23" i="11"/>
  <c r="BH9" i="11"/>
  <c r="BH22" i="4"/>
  <c r="BI23" i="11"/>
  <c r="BI9" i="11"/>
  <c r="BI22" i="4"/>
  <c r="BJ23" i="11"/>
  <c r="BJ9" i="11"/>
  <c r="BJ22" i="4"/>
  <c r="BK23" i="11"/>
  <c r="BK9" i="11"/>
  <c r="BK22" i="4"/>
  <c r="BL23" i="11"/>
  <c r="BL9" i="11"/>
  <c r="BL22" i="4"/>
  <c r="BM23" i="11"/>
  <c r="BM9" i="11"/>
  <c r="R10" i="4"/>
  <c r="R11" i="4"/>
  <c r="D23" i="4"/>
  <c r="E24" i="11"/>
  <c r="E23" i="4"/>
  <c r="F24" i="11"/>
  <c r="E10" i="11"/>
  <c r="F10" i="11"/>
  <c r="F23" i="4"/>
  <c r="G24" i="11"/>
  <c r="G10" i="11"/>
  <c r="G23" i="4"/>
  <c r="H24" i="11"/>
  <c r="H10" i="11"/>
  <c r="H23" i="4"/>
  <c r="I24" i="11"/>
  <c r="I10" i="11"/>
  <c r="I23" i="4"/>
  <c r="J24" i="11"/>
  <c r="J10" i="11"/>
  <c r="J23" i="4"/>
  <c r="K24" i="11"/>
  <c r="K10" i="11"/>
  <c r="K23" i="4"/>
  <c r="L24" i="11"/>
  <c r="L10" i="11"/>
  <c r="L23" i="4"/>
  <c r="M24" i="11"/>
  <c r="M10" i="11"/>
  <c r="M23" i="4"/>
  <c r="N24" i="11"/>
  <c r="N10" i="11"/>
  <c r="N23" i="4"/>
  <c r="O24" i="11"/>
  <c r="O10" i="11"/>
  <c r="O23" i="4"/>
  <c r="P24" i="11"/>
  <c r="P10" i="11"/>
  <c r="P23" i="4"/>
  <c r="Q24" i="11"/>
  <c r="Q10" i="11"/>
  <c r="Q23" i="4"/>
  <c r="R24" i="11"/>
  <c r="R10" i="11"/>
  <c r="R23" i="4"/>
  <c r="S24" i="11"/>
  <c r="S10" i="11"/>
  <c r="S23" i="4"/>
  <c r="T24" i="11"/>
  <c r="T10" i="11"/>
  <c r="T23" i="4"/>
  <c r="U24" i="11"/>
  <c r="U10" i="11"/>
  <c r="U23" i="4"/>
  <c r="V24" i="11"/>
  <c r="V10" i="11"/>
  <c r="V23" i="4"/>
  <c r="W24" i="11"/>
  <c r="W10" i="11"/>
  <c r="W23" i="4"/>
  <c r="X24" i="11"/>
  <c r="X10" i="11"/>
  <c r="X23" i="4"/>
  <c r="Y24" i="11"/>
  <c r="Y10" i="11"/>
  <c r="Y23" i="4"/>
  <c r="Z24" i="11"/>
  <c r="Z10" i="11"/>
  <c r="Z23" i="4"/>
  <c r="AA24" i="11"/>
  <c r="AA10" i="11"/>
  <c r="AA23" i="4"/>
  <c r="AB24" i="11"/>
  <c r="AB10" i="11"/>
  <c r="AB23" i="4"/>
  <c r="AC24" i="11"/>
  <c r="AC10" i="11"/>
  <c r="AC23" i="4"/>
  <c r="AD24" i="11"/>
  <c r="AD10" i="11"/>
  <c r="AD23" i="4"/>
  <c r="AE24" i="11"/>
  <c r="AE10" i="11"/>
  <c r="AE23" i="4"/>
  <c r="AF24" i="11"/>
  <c r="AF10" i="11"/>
  <c r="AF23" i="4"/>
  <c r="AG24" i="11"/>
  <c r="AG10" i="11"/>
  <c r="AG23" i="4"/>
  <c r="AH24" i="11"/>
  <c r="AH10" i="11"/>
  <c r="AH23" i="4"/>
  <c r="AI24" i="11"/>
  <c r="AI10" i="11"/>
  <c r="AI23" i="4"/>
  <c r="AJ24" i="11"/>
  <c r="AJ10" i="11"/>
  <c r="AJ23" i="4"/>
  <c r="AK24" i="11"/>
  <c r="AK10" i="11"/>
  <c r="AK23" i="4"/>
  <c r="AL24" i="11"/>
  <c r="AL10" i="11"/>
  <c r="AL23" i="4"/>
  <c r="AM24" i="11"/>
  <c r="AM10" i="11"/>
  <c r="AM23" i="4"/>
  <c r="AN24" i="11"/>
  <c r="AN10" i="11"/>
  <c r="AN23" i="4"/>
  <c r="AO24" i="11"/>
  <c r="AO10" i="11"/>
  <c r="AO23" i="4"/>
  <c r="AP24" i="11"/>
  <c r="AP10" i="11"/>
  <c r="AP23" i="4"/>
  <c r="AQ24" i="11"/>
  <c r="AQ10" i="11"/>
  <c r="AQ23" i="4"/>
  <c r="AR24" i="11"/>
  <c r="AR10" i="11"/>
  <c r="AR23" i="4"/>
  <c r="AS24" i="11"/>
  <c r="AS10" i="11"/>
  <c r="AS23" i="4"/>
  <c r="AT24" i="11"/>
  <c r="AT10" i="11"/>
  <c r="AT23" i="4"/>
  <c r="AU24" i="11"/>
  <c r="AU10" i="11"/>
  <c r="AU23" i="4"/>
  <c r="AV24" i="11"/>
  <c r="AV10" i="11"/>
  <c r="AV23" i="4"/>
  <c r="AW24" i="11"/>
  <c r="AW10" i="11"/>
  <c r="AW23" i="4"/>
  <c r="AX24" i="11"/>
  <c r="AX10" i="11"/>
  <c r="AX23" i="4"/>
  <c r="AY24" i="11"/>
  <c r="AY10" i="11"/>
  <c r="AY23" i="4"/>
  <c r="AZ24" i="11"/>
  <c r="AZ10" i="11"/>
  <c r="AZ23" i="4"/>
  <c r="BA24" i="11"/>
  <c r="BA10" i="11"/>
  <c r="BA23" i="4"/>
  <c r="BB24" i="11"/>
  <c r="BB10" i="11"/>
  <c r="BB23" i="4"/>
  <c r="BC24" i="11"/>
  <c r="BC10" i="11"/>
  <c r="BC23" i="4"/>
  <c r="BD24" i="11"/>
  <c r="BD10" i="11"/>
  <c r="BD23" i="4"/>
  <c r="BE24" i="11"/>
  <c r="BE10" i="11"/>
  <c r="BE23" i="4"/>
  <c r="BF24" i="11"/>
  <c r="BF10" i="11"/>
  <c r="BF23" i="4"/>
  <c r="BG24" i="11"/>
  <c r="BG10" i="11"/>
  <c r="BG23" i="4"/>
  <c r="BH24" i="11"/>
  <c r="BH10" i="11"/>
  <c r="BH23" i="4"/>
  <c r="BI24" i="11"/>
  <c r="BI10" i="11"/>
  <c r="BI23" i="4"/>
  <c r="BJ24" i="11"/>
  <c r="BJ10" i="11"/>
  <c r="BJ23" i="4"/>
  <c r="BK24" i="11"/>
  <c r="BK10" i="11"/>
  <c r="BK23" i="4"/>
  <c r="BL24" i="11"/>
  <c r="BL10" i="11"/>
  <c r="BL23" i="4"/>
  <c r="BM24" i="11"/>
  <c r="BM10" i="11"/>
  <c r="T10" i="4"/>
  <c r="T11" i="4"/>
  <c r="D24" i="4"/>
  <c r="E25" i="11"/>
  <c r="E24" i="4"/>
  <c r="F25" i="11"/>
  <c r="E11" i="11"/>
  <c r="F11" i="11"/>
  <c r="F24" i="4"/>
  <c r="G25" i="11"/>
  <c r="G11" i="11"/>
  <c r="G24" i="4"/>
  <c r="H25" i="11"/>
  <c r="H11" i="11"/>
  <c r="H24" i="4"/>
  <c r="I25" i="11"/>
  <c r="I11" i="11"/>
  <c r="I24" i="4"/>
  <c r="J25" i="11"/>
  <c r="J11" i="11"/>
  <c r="J24" i="4"/>
  <c r="K25" i="11"/>
  <c r="K11" i="11"/>
  <c r="K24" i="4"/>
  <c r="L25" i="11"/>
  <c r="L11" i="11"/>
  <c r="L24" i="4"/>
  <c r="M25" i="11"/>
  <c r="M11" i="11"/>
  <c r="M24" i="4"/>
  <c r="N25" i="11"/>
  <c r="N11" i="11"/>
  <c r="N24" i="4"/>
  <c r="O25" i="11"/>
  <c r="O11" i="11"/>
  <c r="O24" i="4"/>
  <c r="P25" i="11"/>
  <c r="P11" i="11"/>
  <c r="P24" i="4"/>
  <c r="Q25" i="11"/>
  <c r="Q11" i="11"/>
  <c r="Q24" i="4"/>
  <c r="R25" i="11"/>
  <c r="R11" i="11"/>
  <c r="R24" i="4"/>
  <c r="S25" i="11"/>
  <c r="S11" i="11"/>
  <c r="S24" i="4"/>
  <c r="T25" i="11"/>
  <c r="T11" i="11"/>
  <c r="T24" i="4"/>
  <c r="U25" i="11"/>
  <c r="U11" i="11"/>
  <c r="U24" i="4"/>
  <c r="V25" i="11"/>
  <c r="V11" i="11"/>
  <c r="V24" i="4"/>
  <c r="W25" i="11"/>
  <c r="W11" i="11"/>
  <c r="W24" i="4"/>
  <c r="X25" i="11"/>
  <c r="X11" i="11"/>
  <c r="X24" i="4"/>
  <c r="Y25" i="11"/>
  <c r="Y11" i="11"/>
  <c r="Y24" i="4"/>
  <c r="Z25" i="11"/>
  <c r="Z11" i="11"/>
  <c r="Z24" i="4"/>
  <c r="AA25" i="11"/>
  <c r="AA11" i="11"/>
  <c r="AA24" i="4"/>
  <c r="AB25" i="11"/>
  <c r="AB11" i="11"/>
  <c r="AB24" i="4"/>
  <c r="AC25" i="11"/>
  <c r="AC11" i="11"/>
  <c r="AC24" i="4"/>
  <c r="AD25" i="11"/>
  <c r="AD11" i="11"/>
  <c r="AD24" i="4"/>
  <c r="AE25" i="11"/>
  <c r="AE11" i="11"/>
  <c r="AE24" i="4"/>
  <c r="AF25" i="11"/>
  <c r="AF11" i="11"/>
  <c r="AF24" i="4"/>
  <c r="AG25" i="11"/>
  <c r="AG11" i="11"/>
  <c r="AG24" i="4"/>
  <c r="AH25" i="11"/>
  <c r="AH11" i="11"/>
  <c r="AH24" i="4"/>
  <c r="AI25" i="11"/>
  <c r="AI11" i="11"/>
  <c r="AI24" i="4"/>
  <c r="AJ25" i="11"/>
  <c r="AJ11" i="11"/>
  <c r="AJ24" i="4"/>
  <c r="AK25" i="11"/>
  <c r="AK11" i="11"/>
  <c r="AK24" i="4"/>
  <c r="AL25" i="11"/>
  <c r="AL11" i="11"/>
  <c r="AL24" i="4"/>
  <c r="AM25" i="11"/>
  <c r="AM11" i="11"/>
  <c r="AM24" i="4"/>
  <c r="AN25" i="11"/>
  <c r="AN11" i="11"/>
  <c r="AN24" i="4"/>
  <c r="AO25" i="11"/>
  <c r="AO11" i="11"/>
  <c r="AO24" i="4"/>
  <c r="AP25" i="11"/>
  <c r="AP11" i="11"/>
  <c r="AP24" i="4"/>
  <c r="AQ25" i="11"/>
  <c r="AQ11" i="11"/>
  <c r="AQ24" i="4"/>
  <c r="AR25" i="11"/>
  <c r="AR11" i="11"/>
  <c r="AR24" i="4"/>
  <c r="AS25" i="11"/>
  <c r="AS11" i="11"/>
  <c r="AS24" i="4"/>
  <c r="AT25" i="11"/>
  <c r="AT11" i="11"/>
  <c r="AT24" i="4"/>
  <c r="AU25" i="11"/>
  <c r="AU11" i="11"/>
  <c r="AU24" i="4"/>
  <c r="AV25" i="11"/>
  <c r="AV11" i="11"/>
  <c r="AV24" i="4"/>
  <c r="AW25" i="11"/>
  <c r="AW11" i="11"/>
  <c r="AW24" i="4"/>
  <c r="AX25" i="11"/>
  <c r="AX11" i="11"/>
  <c r="AX24" i="4"/>
  <c r="AY25" i="11"/>
  <c r="AY11" i="11"/>
  <c r="AY24" i="4"/>
  <c r="AZ25" i="11"/>
  <c r="AZ11" i="11"/>
  <c r="AZ24" i="4"/>
  <c r="BA25" i="11"/>
  <c r="BA11" i="11"/>
  <c r="BA24" i="4"/>
  <c r="BB25" i="11"/>
  <c r="BB11" i="11"/>
  <c r="BB24" i="4"/>
  <c r="BC25" i="11"/>
  <c r="BC11" i="11"/>
  <c r="BC24" i="4"/>
  <c r="BD25" i="11"/>
  <c r="BD11" i="11"/>
  <c r="BD24" i="4"/>
  <c r="BE25" i="11"/>
  <c r="BE11" i="11"/>
  <c r="BE24" i="4"/>
  <c r="BF25" i="11"/>
  <c r="BF11" i="11"/>
  <c r="BF24" i="4"/>
  <c r="BG25" i="11"/>
  <c r="BG11" i="11"/>
  <c r="BG24" i="4"/>
  <c r="BH25" i="11"/>
  <c r="BH11" i="11"/>
  <c r="BH24" i="4"/>
  <c r="BI25" i="11"/>
  <c r="BI11" i="11"/>
  <c r="BI24" i="4"/>
  <c r="BJ25" i="11"/>
  <c r="BJ11" i="11"/>
  <c r="BJ24" i="4"/>
  <c r="BK25" i="11"/>
  <c r="BK11" i="11"/>
  <c r="BK24" i="4"/>
  <c r="BL25" i="11"/>
  <c r="BL11" i="11"/>
  <c r="BL24" i="4"/>
  <c r="BM25" i="11"/>
  <c r="BM11" i="11"/>
  <c r="E26" i="11"/>
  <c r="F26" i="11"/>
  <c r="E12" i="11"/>
  <c r="F12" i="11"/>
  <c r="G26" i="11"/>
  <c r="G12" i="11"/>
  <c r="H26" i="11"/>
  <c r="H12" i="11"/>
  <c r="I26" i="11"/>
  <c r="I12" i="11"/>
  <c r="J26" i="11"/>
  <c r="J12" i="11"/>
  <c r="K26" i="11"/>
  <c r="K12" i="11"/>
  <c r="L26" i="11"/>
  <c r="L12" i="11"/>
  <c r="M26" i="11"/>
  <c r="M12" i="11"/>
  <c r="N26" i="11"/>
  <c r="N12" i="11"/>
  <c r="O26" i="11"/>
  <c r="O12" i="11"/>
  <c r="P26" i="11"/>
  <c r="P12" i="11"/>
  <c r="Q26" i="11"/>
  <c r="Q12" i="11"/>
  <c r="R26" i="11"/>
  <c r="R12" i="11"/>
  <c r="S26" i="11"/>
  <c r="S12" i="11"/>
  <c r="T26" i="11"/>
  <c r="T12" i="11"/>
  <c r="U26" i="11"/>
  <c r="U12" i="11"/>
  <c r="V26" i="11"/>
  <c r="V12" i="11"/>
  <c r="W26" i="11"/>
  <c r="W12" i="11"/>
  <c r="X26" i="11"/>
  <c r="X12" i="11"/>
  <c r="Y26" i="11"/>
  <c r="Y12" i="11"/>
  <c r="Z26" i="11"/>
  <c r="Z12" i="11"/>
  <c r="AA26" i="11"/>
  <c r="AA12" i="11"/>
  <c r="AB26" i="11"/>
  <c r="AB12" i="11"/>
  <c r="AC26" i="11"/>
  <c r="AC12" i="11"/>
  <c r="AD26" i="11"/>
  <c r="AD12" i="11"/>
  <c r="AE26" i="11"/>
  <c r="AE12" i="11"/>
  <c r="AF26" i="11"/>
  <c r="AF12" i="11"/>
  <c r="AG26" i="11"/>
  <c r="AG12" i="11"/>
  <c r="AH26" i="11"/>
  <c r="AH12" i="11"/>
  <c r="AI26" i="11"/>
  <c r="AI12" i="11"/>
  <c r="AJ26" i="11"/>
  <c r="AJ12" i="11"/>
  <c r="AK26" i="11"/>
  <c r="AK12" i="11"/>
  <c r="AL26" i="11"/>
  <c r="AL12" i="11"/>
  <c r="AM26" i="11"/>
  <c r="AM12" i="11"/>
  <c r="AN26" i="11"/>
  <c r="AN12" i="11"/>
  <c r="AO26" i="11"/>
  <c r="AO12" i="11"/>
  <c r="AP26" i="11"/>
  <c r="AP12" i="11"/>
  <c r="AQ26" i="11"/>
  <c r="AQ12" i="11"/>
  <c r="AR26" i="11"/>
  <c r="AR12" i="11"/>
  <c r="AS26" i="11"/>
  <c r="AS12" i="11"/>
  <c r="AT26" i="11"/>
  <c r="AT12" i="11"/>
  <c r="AU26" i="11"/>
  <c r="AU12" i="11"/>
  <c r="AV26" i="11"/>
  <c r="AV12" i="11"/>
  <c r="AW26" i="11"/>
  <c r="AW12" i="11"/>
  <c r="AX26" i="11"/>
  <c r="AX12" i="11"/>
  <c r="AY26" i="11"/>
  <c r="AY12" i="11"/>
  <c r="AZ26" i="11"/>
  <c r="AZ12" i="11"/>
  <c r="BA26" i="11"/>
  <c r="BA12" i="11"/>
  <c r="BB26" i="11"/>
  <c r="BB12" i="11"/>
  <c r="BC26" i="11"/>
  <c r="BC12" i="11"/>
  <c r="BD26" i="11"/>
  <c r="BD12" i="11"/>
  <c r="BE26" i="11"/>
  <c r="BE12" i="11"/>
  <c r="BF26" i="11"/>
  <c r="BF12" i="11"/>
  <c r="BG26" i="11"/>
  <c r="BG12" i="11"/>
  <c r="BH26" i="11"/>
  <c r="BH12" i="11"/>
  <c r="BI26" i="11"/>
  <c r="BI12" i="11"/>
  <c r="BJ26" i="11"/>
  <c r="BJ12" i="11"/>
  <c r="BK26" i="11"/>
  <c r="BK12" i="11"/>
  <c r="BL26" i="11"/>
  <c r="BL12" i="11"/>
  <c r="BM26" i="11"/>
  <c r="BM12" i="11"/>
  <c r="B4" i="5"/>
  <c r="B10" i="15"/>
  <c r="D6" i="15"/>
  <c r="H6" i="15"/>
  <c r="L6" i="15"/>
  <c r="P6" i="15"/>
  <c r="T6" i="15"/>
  <c r="B13" i="5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C29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E28" i="11"/>
  <c r="A40" i="11"/>
  <c r="A39" i="11"/>
  <c r="A38" i="11"/>
  <c r="A37" i="11"/>
  <c r="A36" i="11"/>
  <c r="A35" i="11"/>
  <c r="A34" i="11"/>
  <c r="A33" i="11"/>
  <c r="A32" i="11"/>
  <c r="A31" i="11"/>
  <c r="A12" i="11"/>
  <c r="A11" i="11"/>
  <c r="A10" i="11"/>
  <c r="A9" i="11"/>
  <c r="A8" i="11"/>
  <c r="A7" i="11"/>
  <c r="A6" i="11"/>
  <c r="A5" i="11"/>
  <c r="A4" i="11"/>
  <c r="A3" i="11"/>
  <c r="N24" i="9"/>
  <c r="G8" i="1"/>
  <c r="O24" i="9"/>
  <c r="H8" i="1"/>
  <c r="P24" i="9"/>
  <c r="I8" i="1"/>
  <c r="Q24" i="9"/>
  <c r="J8" i="1"/>
  <c r="R24" i="9"/>
  <c r="K8" i="1"/>
  <c r="S24" i="9"/>
  <c r="L8" i="1"/>
  <c r="T24" i="9"/>
  <c r="M8" i="1"/>
  <c r="U24" i="9"/>
  <c r="N8" i="1"/>
  <c r="V24" i="9"/>
  <c r="O8" i="1"/>
  <c r="W24" i="9"/>
  <c r="P8" i="1"/>
  <c r="X24" i="9"/>
  <c r="Q8" i="1"/>
  <c r="Y24" i="9"/>
  <c r="R8" i="1"/>
  <c r="Z24" i="9"/>
  <c r="S8" i="1"/>
  <c r="AA24" i="9"/>
  <c r="T8" i="1"/>
  <c r="AB24" i="9"/>
  <c r="U8" i="1"/>
  <c r="AC24" i="9"/>
  <c r="V8" i="1"/>
  <c r="AD24" i="9"/>
  <c r="W8" i="1"/>
  <c r="AE24" i="9"/>
  <c r="X8" i="1"/>
  <c r="AF24" i="9"/>
  <c r="Y8" i="1"/>
  <c r="AG24" i="9"/>
  <c r="Z8" i="1"/>
  <c r="AH24" i="9"/>
  <c r="AA8" i="1"/>
  <c r="AI24" i="9"/>
  <c r="AB8" i="1"/>
  <c r="AJ24" i="9"/>
  <c r="AC8" i="1"/>
  <c r="AK24" i="9"/>
  <c r="AD8" i="1"/>
  <c r="AL24" i="9"/>
  <c r="AE8" i="1"/>
  <c r="AM24" i="9"/>
  <c r="AF8" i="1"/>
  <c r="AN24" i="9"/>
  <c r="AG8" i="1"/>
  <c r="AO24" i="9"/>
  <c r="AH8" i="1"/>
  <c r="AP24" i="9"/>
  <c r="AI8" i="1"/>
  <c r="AQ24" i="9"/>
  <c r="AJ8" i="1"/>
  <c r="AR24" i="9"/>
  <c r="AK8" i="1"/>
  <c r="AS24" i="9"/>
  <c r="AL8" i="1"/>
  <c r="AT24" i="9"/>
  <c r="AM8" i="1"/>
  <c r="AU24" i="9"/>
  <c r="AN8" i="1"/>
  <c r="AV24" i="9"/>
  <c r="AO8" i="1"/>
  <c r="AW24" i="9"/>
  <c r="AP8" i="1"/>
  <c r="AX24" i="9"/>
  <c r="AQ8" i="1"/>
  <c r="AY24" i="9"/>
  <c r="AR8" i="1"/>
  <c r="AZ24" i="9"/>
  <c r="AS8" i="1"/>
  <c r="BA24" i="9"/>
  <c r="AT8" i="1"/>
  <c r="BB24" i="9"/>
  <c r="AU8" i="1"/>
  <c r="BC24" i="9"/>
  <c r="AV8" i="1"/>
  <c r="BD24" i="9"/>
  <c r="AW8" i="1"/>
  <c r="BE24" i="9"/>
  <c r="AX8" i="1"/>
  <c r="BF24" i="9"/>
  <c r="AY8" i="1"/>
  <c r="BG24" i="9"/>
  <c r="AZ8" i="1"/>
  <c r="BH24" i="9"/>
  <c r="BA8" i="1"/>
  <c r="BI24" i="9"/>
  <c r="BB8" i="1"/>
  <c r="BJ24" i="9"/>
  <c r="BC8" i="1"/>
  <c r="BK24" i="9"/>
  <c r="BD8" i="1"/>
  <c r="BL24" i="9"/>
  <c r="BE8" i="1"/>
  <c r="BM24" i="9"/>
  <c r="BF8" i="1"/>
  <c r="BN24" i="9"/>
  <c r="BG8" i="1"/>
  <c r="BO24" i="9"/>
  <c r="BH8" i="1"/>
  <c r="BP24" i="9"/>
  <c r="BI8" i="1"/>
  <c r="BQ24" i="9"/>
  <c r="BJ8" i="1"/>
  <c r="BR24" i="9"/>
  <c r="BK8" i="1"/>
  <c r="BS24" i="9"/>
  <c r="BL8" i="1"/>
  <c r="BT24" i="9"/>
  <c r="BM8" i="1"/>
  <c r="BU24" i="9"/>
  <c r="BN8" i="1"/>
  <c r="M24" i="9"/>
  <c r="F8" i="1"/>
  <c r="N46" i="9"/>
  <c r="G55" i="1"/>
  <c r="O46" i="9"/>
  <c r="H55" i="1"/>
  <c r="P46" i="9"/>
  <c r="I55" i="1"/>
  <c r="Q46" i="9"/>
  <c r="J55" i="1"/>
  <c r="R46" i="9"/>
  <c r="K55" i="1"/>
  <c r="S46" i="9"/>
  <c r="L55" i="1"/>
  <c r="T46" i="9"/>
  <c r="M55" i="1"/>
  <c r="U46" i="9"/>
  <c r="N55" i="1"/>
  <c r="V46" i="9"/>
  <c r="O55" i="1"/>
  <c r="W46" i="9"/>
  <c r="P55" i="1"/>
  <c r="X46" i="9"/>
  <c r="Q55" i="1"/>
  <c r="Y46" i="9"/>
  <c r="R55" i="1"/>
  <c r="Z46" i="9"/>
  <c r="S55" i="1"/>
  <c r="AA46" i="9"/>
  <c r="T55" i="1"/>
  <c r="AB46" i="9"/>
  <c r="U55" i="1"/>
  <c r="AC46" i="9"/>
  <c r="V55" i="1"/>
  <c r="AD46" i="9"/>
  <c r="W55" i="1"/>
  <c r="AE46" i="9"/>
  <c r="X55" i="1"/>
  <c r="AF46" i="9"/>
  <c r="Y55" i="1"/>
  <c r="AG46" i="9"/>
  <c r="Z55" i="1"/>
  <c r="AH46" i="9"/>
  <c r="AA55" i="1"/>
  <c r="AI46" i="9"/>
  <c r="AB55" i="1"/>
  <c r="AJ46" i="9"/>
  <c r="AC55" i="1"/>
  <c r="AK46" i="9"/>
  <c r="AD55" i="1"/>
  <c r="AL46" i="9"/>
  <c r="AE55" i="1"/>
  <c r="AM46" i="9"/>
  <c r="AF55" i="1"/>
  <c r="AN46" i="9"/>
  <c r="AG55" i="1"/>
  <c r="AO46" i="9"/>
  <c r="AH55" i="1"/>
  <c r="AP46" i="9"/>
  <c r="AI55" i="1"/>
  <c r="AQ46" i="9"/>
  <c r="AJ55" i="1"/>
  <c r="AR46" i="9"/>
  <c r="AK55" i="1"/>
  <c r="AS46" i="9"/>
  <c r="AL55" i="1"/>
  <c r="AT46" i="9"/>
  <c r="AM55" i="1"/>
  <c r="AU46" i="9"/>
  <c r="AN55" i="1"/>
  <c r="AV46" i="9"/>
  <c r="AO55" i="1"/>
  <c r="AW46" i="9"/>
  <c r="AP55" i="1"/>
  <c r="AX46" i="9"/>
  <c r="AQ55" i="1"/>
  <c r="AY46" i="9"/>
  <c r="AR55" i="1"/>
  <c r="AZ46" i="9"/>
  <c r="AS55" i="1"/>
  <c r="BA46" i="9"/>
  <c r="AT55" i="1"/>
  <c r="BB46" i="9"/>
  <c r="AU55" i="1"/>
  <c r="BC46" i="9"/>
  <c r="AV55" i="1"/>
  <c r="BD46" i="9"/>
  <c r="AW55" i="1"/>
  <c r="BE46" i="9"/>
  <c r="AX55" i="1"/>
  <c r="BF46" i="9"/>
  <c r="AY55" i="1"/>
  <c r="BG46" i="9"/>
  <c r="AZ55" i="1"/>
  <c r="BH46" i="9"/>
  <c r="BA55" i="1"/>
  <c r="BI46" i="9"/>
  <c r="BB55" i="1"/>
  <c r="BJ46" i="9"/>
  <c r="BC55" i="1"/>
  <c r="BK46" i="9"/>
  <c r="BD55" i="1"/>
  <c r="BL46" i="9"/>
  <c r="BE55" i="1"/>
  <c r="BM46" i="9"/>
  <c r="BF55" i="1"/>
  <c r="BN46" i="9"/>
  <c r="BG55" i="1"/>
  <c r="BO46" i="9"/>
  <c r="BH55" i="1"/>
  <c r="BP46" i="9"/>
  <c r="BI55" i="1"/>
  <c r="BQ46" i="9"/>
  <c r="BJ55" i="1"/>
  <c r="BR46" i="9"/>
  <c r="BK55" i="1"/>
  <c r="BS46" i="9"/>
  <c r="BL55" i="1"/>
  <c r="BT46" i="9"/>
  <c r="BM55" i="1"/>
  <c r="BU46" i="9"/>
  <c r="BN55" i="1"/>
  <c r="M46" i="9"/>
  <c r="F55" i="1"/>
  <c r="AZ5" i="3"/>
  <c r="AZ18" i="3" s="1"/>
  <c r="AZ15" i="3"/>
  <c r="BN5" i="3"/>
  <c r="BN18" i="3"/>
  <c r="BT5" i="3"/>
  <c r="BT16" i="3" s="1"/>
  <c r="BT15" i="3"/>
  <c r="Y1" i="12"/>
  <c r="Y13" i="12"/>
  <c r="S48" i="1" s="1"/>
  <c r="AE1" i="12"/>
  <c r="AE13" i="12" s="1"/>
  <c r="Y48" i="1" s="1"/>
  <c r="AS1" i="12"/>
  <c r="AS13" i="12"/>
  <c r="AM48" i="1" s="1"/>
  <c r="AY1" i="12"/>
  <c r="AY13" i="12" s="1"/>
  <c r="AS48" i="1" s="1"/>
  <c r="BM1" i="12"/>
  <c r="BM13" i="12"/>
  <c r="BG48" i="1"/>
  <c r="BS1" i="12"/>
  <c r="Y14" i="12"/>
  <c r="S49" i="1" s="1"/>
  <c r="AE14" i="12"/>
  <c r="Y49" i="1"/>
  <c r="AS14" i="12"/>
  <c r="AM49" i="1" s="1"/>
  <c r="AY14" i="12"/>
  <c r="AS49" i="1"/>
  <c r="BM14" i="12"/>
  <c r="BG49" i="1" s="1"/>
  <c r="Y16" i="12"/>
  <c r="S50" i="1" s="1"/>
  <c r="AE16" i="12"/>
  <c r="Y50" i="1"/>
  <c r="AS16" i="12"/>
  <c r="AM50" i="1" s="1"/>
  <c r="AY16" i="12"/>
  <c r="AS50" i="1"/>
  <c r="BM16" i="12"/>
  <c r="BG50" i="1" s="1"/>
  <c r="L1" i="12"/>
  <c r="L13" i="12" s="1"/>
  <c r="F48" i="1" s="1"/>
  <c r="L16" i="12"/>
  <c r="F50" i="1"/>
  <c r="L14" i="12"/>
  <c r="F49" i="1" s="1"/>
  <c r="M5" i="3"/>
  <c r="M15" i="3"/>
  <c r="M16" i="3"/>
  <c r="M17" i="3"/>
  <c r="M18" i="3"/>
  <c r="M19" i="3"/>
  <c r="M20" i="3"/>
  <c r="G5" i="10"/>
  <c r="F5" i="10"/>
  <c r="E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BH9" i="10"/>
  <c r="BI9" i="10"/>
  <c r="BJ9" i="10"/>
  <c r="BK9" i="10"/>
  <c r="BL9" i="10"/>
  <c r="BM9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E12" i="10"/>
  <c r="E11" i="10"/>
  <c r="E10" i="10"/>
  <c r="E9" i="10"/>
  <c r="E8" i="10"/>
  <c r="E7" i="10"/>
  <c r="E6" i="10"/>
  <c r="E4" i="10"/>
  <c r="A54" i="11"/>
  <c r="A53" i="11"/>
  <c r="A52" i="11"/>
  <c r="A51" i="11"/>
  <c r="A50" i="11"/>
  <c r="A49" i="11"/>
  <c r="A48" i="11"/>
  <c r="A47" i="11"/>
  <c r="A46" i="11"/>
  <c r="A45" i="11"/>
  <c r="M10" i="3"/>
  <c r="AZ10" i="3"/>
  <c r="BN10" i="3"/>
  <c r="BT10" i="3"/>
  <c r="R4" i="9"/>
  <c r="R26" i="9" s="1"/>
  <c r="Z4" i="9"/>
  <c r="Z26" i="9"/>
  <c r="AF4" i="9"/>
  <c r="AF26" i="9"/>
  <c r="AL4" i="9"/>
  <c r="AL26" i="9"/>
  <c r="AT4" i="9"/>
  <c r="AT26" i="9"/>
  <c r="AZ4" i="9"/>
  <c r="AZ26" i="9"/>
  <c r="BN4" i="9"/>
  <c r="BN26" i="9"/>
  <c r="BT4" i="9"/>
  <c r="BT26" i="9"/>
  <c r="M4" i="9"/>
  <c r="M26" i="9"/>
  <c r="D5" i="15"/>
  <c r="P5" i="15" s="1"/>
  <c r="H5" i="15"/>
  <c r="L5" i="15" s="1"/>
  <c r="H2" i="15"/>
  <c r="L2" i="15" s="1"/>
  <c r="P2" i="15" s="1"/>
  <c r="T2" i="15" s="1"/>
  <c r="H4" i="15"/>
  <c r="L4" i="15"/>
  <c r="T5" i="15"/>
  <c r="T4" i="15"/>
  <c r="P4" i="15"/>
  <c r="O16" i="15"/>
  <c r="C58" i="11"/>
  <c r="B39" i="16"/>
  <c r="C39" i="16"/>
  <c r="D39" i="16"/>
  <c r="E39" i="16"/>
  <c r="F39" i="16"/>
  <c r="G39" i="16"/>
  <c r="H39" i="16"/>
  <c r="B5" i="16"/>
  <c r="F85" i="16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F3" i="1"/>
  <c r="G3" i="17"/>
  <c r="O3" i="17"/>
  <c r="U3" i="17"/>
  <c r="AA3" i="17"/>
  <c r="AI3" i="17"/>
  <c r="AO3" i="17"/>
  <c r="BC3" i="17"/>
  <c r="BI3" i="17"/>
  <c r="B3" i="17"/>
  <c r="N4" i="13"/>
  <c r="N49" i="13"/>
  <c r="V4" i="13"/>
  <c r="AB4" i="13"/>
  <c r="AB19" i="13" s="1"/>
  <c r="AH4" i="13"/>
  <c r="AH49" i="13"/>
  <c r="AP4" i="13"/>
  <c r="AV4" i="13"/>
  <c r="AV19" i="13" s="1"/>
  <c r="BJ4" i="13"/>
  <c r="BP4" i="13"/>
  <c r="BP19" i="13" s="1"/>
  <c r="I4" i="13"/>
  <c r="N34" i="13"/>
  <c r="AB34" i="13"/>
  <c r="AH34" i="13"/>
  <c r="AP34" i="13"/>
  <c r="AV34" i="13"/>
  <c r="BJ34" i="13"/>
  <c r="BP34" i="13"/>
  <c r="N19" i="13"/>
  <c r="AH19" i="13"/>
  <c r="J5" i="13"/>
  <c r="J6" i="13"/>
  <c r="J7" i="13"/>
  <c r="J8" i="13"/>
  <c r="J9" i="13"/>
  <c r="J10" i="13"/>
  <c r="J11" i="13"/>
  <c r="J12" i="13"/>
  <c r="J13" i="13"/>
  <c r="J14" i="13"/>
  <c r="J16" i="13"/>
  <c r="K5" i="13"/>
  <c r="K6" i="13"/>
  <c r="K7" i="13"/>
  <c r="K8" i="13"/>
  <c r="K9" i="13"/>
  <c r="K10" i="13"/>
  <c r="K11" i="13"/>
  <c r="K12" i="13"/>
  <c r="K13" i="13"/>
  <c r="K14" i="13"/>
  <c r="K16" i="13"/>
  <c r="L5" i="13"/>
  <c r="L6" i="13"/>
  <c r="L7" i="13"/>
  <c r="L8" i="13"/>
  <c r="L9" i="13"/>
  <c r="L10" i="13"/>
  <c r="L11" i="13"/>
  <c r="L12" i="13"/>
  <c r="L13" i="13"/>
  <c r="L14" i="13"/>
  <c r="L16" i="13"/>
  <c r="M5" i="13"/>
  <c r="M6" i="13"/>
  <c r="M7" i="13"/>
  <c r="M8" i="13"/>
  <c r="M9" i="13"/>
  <c r="M10" i="13"/>
  <c r="M11" i="13"/>
  <c r="M12" i="13"/>
  <c r="M13" i="13"/>
  <c r="M14" i="13"/>
  <c r="M16" i="13"/>
  <c r="N5" i="13"/>
  <c r="N6" i="13"/>
  <c r="N7" i="13"/>
  <c r="N8" i="13"/>
  <c r="N9" i="13"/>
  <c r="N10" i="13"/>
  <c r="N11" i="13"/>
  <c r="N12" i="13"/>
  <c r="N13" i="13"/>
  <c r="N14" i="13"/>
  <c r="N16" i="13"/>
  <c r="O5" i="13"/>
  <c r="O6" i="13"/>
  <c r="O7" i="13"/>
  <c r="O8" i="13"/>
  <c r="O9" i="13"/>
  <c r="O10" i="13"/>
  <c r="O11" i="13"/>
  <c r="O12" i="13"/>
  <c r="O13" i="13"/>
  <c r="O14" i="13"/>
  <c r="O16" i="13"/>
  <c r="P5" i="13"/>
  <c r="P6" i="13"/>
  <c r="P7" i="13"/>
  <c r="P8" i="13"/>
  <c r="P9" i="13"/>
  <c r="P10" i="13"/>
  <c r="P11" i="13"/>
  <c r="P12" i="13"/>
  <c r="P13" i="13"/>
  <c r="P14" i="13"/>
  <c r="P16" i="13"/>
  <c r="Q5" i="13"/>
  <c r="Q6" i="13"/>
  <c r="Q7" i="13"/>
  <c r="Q8" i="13"/>
  <c r="Q9" i="13"/>
  <c r="Q10" i="13"/>
  <c r="Q11" i="13"/>
  <c r="Q12" i="13"/>
  <c r="Q13" i="13"/>
  <c r="Q14" i="13"/>
  <c r="Q16" i="13"/>
  <c r="R5" i="13"/>
  <c r="R6" i="13"/>
  <c r="R7" i="13"/>
  <c r="R8" i="13"/>
  <c r="R9" i="13"/>
  <c r="R10" i="13"/>
  <c r="R11" i="13"/>
  <c r="R12" i="13"/>
  <c r="R13" i="13"/>
  <c r="R14" i="13"/>
  <c r="R16" i="13"/>
  <c r="S5" i="13"/>
  <c r="S6" i="13"/>
  <c r="S7" i="13"/>
  <c r="S8" i="13"/>
  <c r="S9" i="13"/>
  <c r="S10" i="13"/>
  <c r="S11" i="13"/>
  <c r="S12" i="13"/>
  <c r="S13" i="13"/>
  <c r="S14" i="13"/>
  <c r="S16" i="13"/>
  <c r="T5" i="13"/>
  <c r="T6" i="13"/>
  <c r="T7" i="13"/>
  <c r="T8" i="13"/>
  <c r="T9" i="13"/>
  <c r="T10" i="13"/>
  <c r="T11" i="13"/>
  <c r="T12" i="13"/>
  <c r="T13" i="13"/>
  <c r="T14" i="13"/>
  <c r="T16" i="13"/>
  <c r="U5" i="13"/>
  <c r="U6" i="13"/>
  <c r="U7" i="13"/>
  <c r="U8" i="13"/>
  <c r="U9" i="13"/>
  <c r="U10" i="13"/>
  <c r="U11" i="13"/>
  <c r="U12" i="13"/>
  <c r="U13" i="13"/>
  <c r="U14" i="13"/>
  <c r="U16" i="13"/>
  <c r="V5" i="13"/>
  <c r="V6" i="13"/>
  <c r="V7" i="13"/>
  <c r="V8" i="13"/>
  <c r="V9" i="13"/>
  <c r="V10" i="13"/>
  <c r="V11" i="13"/>
  <c r="V12" i="13"/>
  <c r="V13" i="13"/>
  <c r="V14" i="13"/>
  <c r="V16" i="13"/>
  <c r="W5" i="13"/>
  <c r="W6" i="13"/>
  <c r="W7" i="13"/>
  <c r="W8" i="13"/>
  <c r="W9" i="13"/>
  <c r="W10" i="13"/>
  <c r="W11" i="13"/>
  <c r="W12" i="13"/>
  <c r="W13" i="13"/>
  <c r="W14" i="13"/>
  <c r="W16" i="13"/>
  <c r="X5" i="13"/>
  <c r="X6" i="13"/>
  <c r="X7" i="13"/>
  <c r="X8" i="13"/>
  <c r="X9" i="13"/>
  <c r="X10" i="13"/>
  <c r="X11" i="13"/>
  <c r="X12" i="13"/>
  <c r="X13" i="13"/>
  <c r="X14" i="13"/>
  <c r="X16" i="13"/>
  <c r="Y5" i="13"/>
  <c r="Y6" i="13"/>
  <c r="Y7" i="13"/>
  <c r="Y8" i="13"/>
  <c r="Y9" i="13"/>
  <c r="Y10" i="13"/>
  <c r="Y11" i="13"/>
  <c r="Y12" i="13"/>
  <c r="Y13" i="13"/>
  <c r="Y14" i="13"/>
  <c r="Y16" i="13"/>
  <c r="Z5" i="13"/>
  <c r="Z6" i="13"/>
  <c r="Z7" i="13"/>
  <c r="Z8" i="13"/>
  <c r="Z9" i="13"/>
  <c r="Z10" i="13"/>
  <c r="Z11" i="13"/>
  <c r="Z12" i="13"/>
  <c r="Z13" i="13"/>
  <c r="Z14" i="13"/>
  <c r="Z16" i="13"/>
  <c r="AA5" i="13"/>
  <c r="AA6" i="13"/>
  <c r="AA7" i="13"/>
  <c r="AA8" i="13"/>
  <c r="AA9" i="13"/>
  <c r="AA10" i="13"/>
  <c r="AA11" i="13"/>
  <c r="AA12" i="13"/>
  <c r="AA13" i="13"/>
  <c r="AA14" i="13"/>
  <c r="AA16" i="13"/>
  <c r="AB5" i="13"/>
  <c r="AB6" i="13"/>
  <c r="AB7" i="13"/>
  <c r="AB8" i="13"/>
  <c r="AB9" i="13"/>
  <c r="AB10" i="13"/>
  <c r="AB11" i="13"/>
  <c r="AB12" i="13"/>
  <c r="AB13" i="13"/>
  <c r="AB14" i="13"/>
  <c r="AB16" i="13"/>
  <c r="AC5" i="13"/>
  <c r="AC6" i="13"/>
  <c r="AC7" i="13"/>
  <c r="AC8" i="13"/>
  <c r="AC9" i="13"/>
  <c r="AC10" i="13"/>
  <c r="AC11" i="13"/>
  <c r="AC12" i="13"/>
  <c r="AC13" i="13"/>
  <c r="AC14" i="13"/>
  <c r="AC16" i="13"/>
  <c r="AD5" i="13"/>
  <c r="AD6" i="13"/>
  <c r="AD7" i="13"/>
  <c r="AD8" i="13"/>
  <c r="AD9" i="13"/>
  <c r="AD10" i="13"/>
  <c r="AD11" i="13"/>
  <c r="AD12" i="13"/>
  <c r="AD13" i="13"/>
  <c r="AD14" i="13"/>
  <c r="AD16" i="13"/>
  <c r="AE5" i="13"/>
  <c r="AE6" i="13"/>
  <c r="AE7" i="13"/>
  <c r="AE8" i="13"/>
  <c r="AE9" i="13"/>
  <c r="AE10" i="13"/>
  <c r="AE11" i="13"/>
  <c r="AE12" i="13"/>
  <c r="AE13" i="13"/>
  <c r="AE14" i="13"/>
  <c r="AE16" i="13"/>
  <c r="AF5" i="13"/>
  <c r="AF6" i="13"/>
  <c r="AF7" i="13"/>
  <c r="AF8" i="13"/>
  <c r="AF9" i="13"/>
  <c r="AF10" i="13"/>
  <c r="AF11" i="13"/>
  <c r="AF12" i="13"/>
  <c r="AF13" i="13"/>
  <c r="AF14" i="13"/>
  <c r="AF16" i="13"/>
  <c r="AG5" i="13"/>
  <c r="AG6" i="13"/>
  <c r="AG7" i="13"/>
  <c r="AG8" i="13"/>
  <c r="AG9" i="13"/>
  <c r="AG10" i="13"/>
  <c r="AG11" i="13"/>
  <c r="AG12" i="13"/>
  <c r="AG13" i="13"/>
  <c r="AG14" i="13"/>
  <c r="AG16" i="13"/>
  <c r="AH5" i="13"/>
  <c r="AH6" i="13"/>
  <c r="AH7" i="13"/>
  <c r="AH8" i="13"/>
  <c r="AH9" i="13"/>
  <c r="AH10" i="13"/>
  <c r="AH11" i="13"/>
  <c r="AH12" i="13"/>
  <c r="AH13" i="13"/>
  <c r="AH14" i="13"/>
  <c r="AH16" i="13"/>
  <c r="AI5" i="13"/>
  <c r="AI6" i="13"/>
  <c r="AI7" i="13"/>
  <c r="AI8" i="13"/>
  <c r="AI9" i="13"/>
  <c r="AI10" i="13"/>
  <c r="AI11" i="13"/>
  <c r="AI12" i="13"/>
  <c r="AI13" i="13"/>
  <c r="AI14" i="13"/>
  <c r="AI16" i="13"/>
  <c r="AJ5" i="13"/>
  <c r="AJ6" i="13"/>
  <c r="AJ7" i="13"/>
  <c r="AJ8" i="13"/>
  <c r="AJ9" i="13"/>
  <c r="AJ10" i="13"/>
  <c r="AJ11" i="13"/>
  <c r="AJ12" i="13"/>
  <c r="AJ13" i="13"/>
  <c r="AJ14" i="13"/>
  <c r="AJ16" i="13"/>
  <c r="AK5" i="13"/>
  <c r="AK6" i="13"/>
  <c r="AK7" i="13"/>
  <c r="AK8" i="13"/>
  <c r="AK9" i="13"/>
  <c r="AK10" i="13"/>
  <c r="AK11" i="13"/>
  <c r="AK12" i="13"/>
  <c r="AK13" i="13"/>
  <c r="AK14" i="13"/>
  <c r="AK16" i="13"/>
  <c r="AL5" i="13"/>
  <c r="AL6" i="13"/>
  <c r="AL7" i="13"/>
  <c r="AL8" i="13"/>
  <c r="AL9" i="13"/>
  <c r="AL10" i="13"/>
  <c r="AL11" i="13"/>
  <c r="AL12" i="13"/>
  <c r="AL13" i="13"/>
  <c r="AL14" i="13"/>
  <c r="AL16" i="13"/>
  <c r="AM5" i="13"/>
  <c r="AM6" i="13"/>
  <c r="AM7" i="13"/>
  <c r="AM8" i="13"/>
  <c r="AM9" i="13"/>
  <c r="AM10" i="13"/>
  <c r="AM11" i="13"/>
  <c r="AM12" i="13"/>
  <c r="AM13" i="13"/>
  <c r="AM14" i="13"/>
  <c r="AM16" i="13"/>
  <c r="AN5" i="13"/>
  <c r="AN6" i="13"/>
  <c r="AN7" i="13"/>
  <c r="AN8" i="13"/>
  <c r="AN9" i="13"/>
  <c r="AN10" i="13"/>
  <c r="AN11" i="13"/>
  <c r="AN12" i="13"/>
  <c r="AN13" i="13"/>
  <c r="AN14" i="13"/>
  <c r="AN16" i="13"/>
  <c r="AO5" i="13"/>
  <c r="AO6" i="13"/>
  <c r="AO7" i="13"/>
  <c r="AO8" i="13"/>
  <c r="AO9" i="13"/>
  <c r="AO10" i="13"/>
  <c r="AO11" i="13"/>
  <c r="AO12" i="13"/>
  <c r="AO13" i="13"/>
  <c r="AO14" i="13"/>
  <c r="AO16" i="13"/>
  <c r="AP5" i="13"/>
  <c r="AP6" i="13"/>
  <c r="AP7" i="13"/>
  <c r="AP8" i="13"/>
  <c r="AP9" i="13"/>
  <c r="AP10" i="13"/>
  <c r="AP11" i="13"/>
  <c r="AP12" i="13"/>
  <c r="AP13" i="13"/>
  <c r="AP14" i="13"/>
  <c r="AP16" i="13"/>
  <c r="AQ5" i="13"/>
  <c r="AQ6" i="13"/>
  <c r="AQ7" i="13"/>
  <c r="AQ8" i="13"/>
  <c r="AQ9" i="13"/>
  <c r="AQ10" i="13"/>
  <c r="AQ11" i="13"/>
  <c r="AQ12" i="13"/>
  <c r="AQ13" i="13"/>
  <c r="AQ14" i="13"/>
  <c r="AQ16" i="13"/>
  <c r="AR5" i="13"/>
  <c r="AR6" i="13"/>
  <c r="AR7" i="13"/>
  <c r="AR8" i="13"/>
  <c r="AR9" i="13"/>
  <c r="AR10" i="13"/>
  <c r="AR11" i="13"/>
  <c r="AR12" i="13"/>
  <c r="AR13" i="13"/>
  <c r="AR14" i="13"/>
  <c r="AR16" i="13"/>
  <c r="AS5" i="13"/>
  <c r="AS6" i="13"/>
  <c r="AS7" i="13"/>
  <c r="AS8" i="13"/>
  <c r="AS9" i="13"/>
  <c r="AS10" i="13"/>
  <c r="AS11" i="13"/>
  <c r="AS12" i="13"/>
  <c r="AS13" i="13"/>
  <c r="AS14" i="13"/>
  <c r="AS16" i="13"/>
  <c r="AT5" i="13"/>
  <c r="AT6" i="13"/>
  <c r="AT7" i="13"/>
  <c r="AT8" i="13"/>
  <c r="AT9" i="13"/>
  <c r="AT10" i="13"/>
  <c r="AT11" i="13"/>
  <c r="AT12" i="13"/>
  <c r="AT13" i="13"/>
  <c r="AT14" i="13"/>
  <c r="AT16" i="13"/>
  <c r="AU5" i="13"/>
  <c r="AU6" i="13"/>
  <c r="AU7" i="13"/>
  <c r="AU8" i="13"/>
  <c r="AU9" i="13"/>
  <c r="AU10" i="13"/>
  <c r="AU11" i="13"/>
  <c r="AU12" i="13"/>
  <c r="AU13" i="13"/>
  <c r="AU14" i="13"/>
  <c r="AU16" i="13"/>
  <c r="AV5" i="13"/>
  <c r="AV6" i="13"/>
  <c r="AV7" i="13"/>
  <c r="AV8" i="13"/>
  <c r="AV9" i="13"/>
  <c r="AV10" i="13"/>
  <c r="AV11" i="13"/>
  <c r="AV12" i="13"/>
  <c r="AV13" i="13"/>
  <c r="AV14" i="13"/>
  <c r="AV16" i="13"/>
  <c r="AW5" i="13"/>
  <c r="AW6" i="13"/>
  <c r="AW7" i="13"/>
  <c r="AW8" i="13"/>
  <c r="AW9" i="13"/>
  <c r="AW10" i="13"/>
  <c r="AW11" i="13"/>
  <c r="AW12" i="13"/>
  <c r="AW13" i="13"/>
  <c r="AW14" i="13"/>
  <c r="AW16" i="13"/>
  <c r="AX5" i="13"/>
  <c r="AX6" i="13"/>
  <c r="AX7" i="13"/>
  <c r="AX8" i="13"/>
  <c r="AX9" i="13"/>
  <c r="AX10" i="13"/>
  <c r="AX11" i="13"/>
  <c r="AX12" i="13"/>
  <c r="AX13" i="13"/>
  <c r="AX14" i="13"/>
  <c r="AX16" i="13"/>
  <c r="AY5" i="13"/>
  <c r="AY6" i="13"/>
  <c r="AY7" i="13"/>
  <c r="AY8" i="13"/>
  <c r="AY9" i="13"/>
  <c r="AY10" i="13"/>
  <c r="AY11" i="13"/>
  <c r="AY12" i="13"/>
  <c r="AY13" i="13"/>
  <c r="AY14" i="13"/>
  <c r="AY16" i="13"/>
  <c r="AZ5" i="13"/>
  <c r="AZ6" i="13"/>
  <c r="AZ7" i="13"/>
  <c r="AZ8" i="13"/>
  <c r="AZ9" i="13"/>
  <c r="AZ10" i="13"/>
  <c r="AZ11" i="13"/>
  <c r="AZ12" i="13"/>
  <c r="AZ13" i="13"/>
  <c r="AZ14" i="13"/>
  <c r="AZ16" i="13"/>
  <c r="BA5" i="13"/>
  <c r="BA6" i="13"/>
  <c r="BA7" i="13"/>
  <c r="BA8" i="13"/>
  <c r="BA9" i="13"/>
  <c r="BA10" i="13"/>
  <c r="BA11" i="13"/>
  <c r="BA12" i="13"/>
  <c r="BA13" i="13"/>
  <c r="BA14" i="13"/>
  <c r="BA16" i="13"/>
  <c r="BB5" i="13"/>
  <c r="BB6" i="13"/>
  <c r="BB7" i="13"/>
  <c r="BB8" i="13"/>
  <c r="BB9" i="13"/>
  <c r="BB10" i="13"/>
  <c r="BB11" i="13"/>
  <c r="BB12" i="13"/>
  <c r="BB13" i="13"/>
  <c r="BB14" i="13"/>
  <c r="BB16" i="13"/>
  <c r="BC5" i="13"/>
  <c r="BC6" i="13"/>
  <c r="BC7" i="13"/>
  <c r="BC8" i="13"/>
  <c r="BC9" i="13"/>
  <c r="BC10" i="13"/>
  <c r="BC11" i="13"/>
  <c r="BC12" i="13"/>
  <c r="BC13" i="13"/>
  <c r="BC14" i="13"/>
  <c r="BC16" i="13"/>
  <c r="BD5" i="13"/>
  <c r="BD6" i="13"/>
  <c r="BD7" i="13"/>
  <c r="BD8" i="13"/>
  <c r="BD9" i="13"/>
  <c r="BD10" i="13"/>
  <c r="BD11" i="13"/>
  <c r="BD12" i="13"/>
  <c r="BD13" i="13"/>
  <c r="BD14" i="13"/>
  <c r="BD16" i="13"/>
  <c r="BE5" i="13"/>
  <c r="BE6" i="13"/>
  <c r="BE7" i="13"/>
  <c r="BE8" i="13"/>
  <c r="BE9" i="13"/>
  <c r="BE10" i="13"/>
  <c r="BE11" i="13"/>
  <c r="BE12" i="13"/>
  <c r="BE13" i="13"/>
  <c r="BE14" i="13"/>
  <c r="BE16" i="13"/>
  <c r="BF5" i="13"/>
  <c r="BF6" i="13"/>
  <c r="BF7" i="13"/>
  <c r="BF8" i="13"/>
  <c r="BF9" i="13"/>
  <c r="BF10" i="13"/>
  <c r="BF11" i="13"/>
  <c r="BF12" i="13"/>
  <c r="BF13" i="13"/>
  <c r="BF14" i="13"/>
  <c r="BF16" i="13"/>
  <c r="BG5" i="13"/>
  <c r="BG6" i="13"/>
  <c r="BG7" i="13"/>
  <c r="BG8" i="13"/>
  <c r="BG9" i="13"/>
  <c r="BG10" i="13"/>
  <c r="BG11" i="13"/>
  <c r="BG12" i="13"/>
  <c r="BG13" i="13"/>
  <c r="BG14" i="13"/>
  <c r="BG16" i="13"/>
  <c r="BH5" i="13"/>
  <c r="BH6" i="13"/>
  <c r="BH7" i="13"/>
  <c r="BH8" i="13"/>
  <c r="BH9" i="13"/>
  <c r="BH10" i="13"/>
  <c r="BH11" i="13"/>
  <c r="BH12" i="13"/>
  <c r="BH13" i="13"/>
  <c r="BH14" i="13"/>
  <c r="BH16" i="13"/>
  <c r="BI5" i="13"/>
  <c r="BI6" i="13"/>
  <c r="BI7" i="13"/>
  <c r="BI8" i="13"/>
  <c r="BI9" i="13"/>
  <c r="BI10" i="13"/>
  <c r="BI11" i="13"/>
  <c r="BI12" i="13"/>
  <c r="BI13" i="13"/>
  <c r="BI14" i="13"/>
  <c r="BI16" i="13"/>
  <c r="BJ5" i="13"/>
  <c r="BJ6" i="13"/>
  <c r="BJ7" i="13"/>
  <c r="BJ8" i="13"/>
  <c r="BJ9" i="13"/>
  <c r="BJ10" i="13"/>
  <c r="BJ11" i="13"/>
  <c r="BJ12" i="13"/>
  <c r="BJ13" i="13"/>
  <c r="BJ14" i="13"/>
  <c r="BJ16" i="13"/>
  <c r="BK5" i="13"/>
  <c r="BK6" i="13"/>
  <c r="BK7" i="13"/>
  <c r="BK8" i="13"/>
  <c r="BK9" i="13"/>
  <c r="BK10" i="13"/>
  <c r="BK11" i="13"/>
  <c r="BK12" i="13"/>
  <c r="BK13" i="13"/>
  <c r="BK14" i="13"/>
  <c r="BK16" i="13"/>
  <c r="BL5" i="13"/>
  <c r="BL6" i="13"/>
  <c r="BL7" i="13"/>
  <c r="BL8" i="13"/>
  <c r="BL9" i="13"/>
  <c r="BL10" i="13"/>
  <c r="BL11" i="13"/>
  <c r="BL12" i="13"/>
  <c r="BL13" i="13"/>
  <c r="BL14" i="13"/>
  <c r="BL16" i="13"/>
  <c r="BM5" i="13"/>
  <c r="BM6" i="13"/>
  <c r="BM7" i="13"/>
  <c r="BM8" i="13"/>
  <c r="BM9" i="13"/>
  <c r="BM10" i="13"/>
  <c r="BM11" i="13"/>
  <c r="BM12" i="13"/>
  <c r="BM13" i="13"/>
  <c r="BM14" i="13"/>
  <c r="BM16" i="13"/>
  <c r="BN5" i="13"/>
  <c r="BN6" i="13"/>
  <c r="BN7" i="13"/>
  <c r="BN8" i="13"/>
  <c r="BN9" i="13"/>
  <c r="BN10" i="13"/>
  <c r="BN11" i="13"/>
  <c r="BN12" i="13"/>
  <c r="BN13" i="13"/>
  <c r="BN14" i="13"/>
  <c r="BN16" i="13"/>
  <c r="BO5" i="13"/>
  <c r="BO6" i="13"/>
  <c r="BO7" i="13"/>
  <c r="BO8" i="13"/>
  <c r="BO9" i="13"/>
  <c r="BO10" i="13"/>
  <c r="BO11" i="13"/>
  <c r="BO12" i="13"/>
  <c r="BO13" i="13"/>
  <c r="BO14" i="13"/>
  <c r="BO16" i="13"/>
  <c r="BP5" i="13"/>
  <c r="BP6" i="13"/>
  <c r="BP7" i="13"/>
  <c r="BP8" i="13"/>
  <c r="BP9" i="13"/>
  <c r="BP10" i="13"/>
  <c r="BP11" i="13"/>
  <c r="BP12" i="13"/>
  <c r="BP13" i="13"/>
  <c r="BP14" i="13"/>
  <c r="BP16" i="13"/>
  <c r="BQ5" i="13"/>
  <c r="BQ6" i="13"/>
  <c r="BQ7" i="13"/>
  <c r="BQ8" i="13"/>
  <c r="BQ9" i="13"/>
  <c r="BQ10" i="13"/>
  <c r="BQ11" i="13"/>
  <c r="BQ12" i="13"/>
  <c r="BQ13" i="13"/>
  <c r="BQ14" i="13"/>
  <c r="BQ16" i="13"/>
  <c r="E17" i="10"/>
  <c r="E18" i="10"/>
  <c r="E19" i="10"/>
  <c r="E20" i="10"/>
  <c r="E21" i="10"/>
  <c r="E22" i="10"/>
  <c r="E23" i="10"/>
  <c r="E24" i="10"/>
  <c r="E25" i="10"/>
  <c r="E26" i="10"/>
  <c r="E28" i="10"/>
  <c r="F4" i="1"/>
  <c r="C10" i="16"/>
  <c r="F17" i="10"/>
  <c r="F18" i="10"/>
  <c r="F19" i="10"/>
  <c r="F20" i="10"/>
  <c r="F21" i="10"/>
  <c r="F22" i="10"/>
  <c r="F23" i="10"/>
  <c r="F24" i="10"/>
  <c r="F25" i="10"/>
  <c r="F26" i="10"/>
  <c r="F28" i="10"/>
  <c r="G4" i="1"/>
  <c r="G17" i="10"/>
  <c r="G18" i="10"/>
  <c r="G19" i="10"/>
  <c r="G20" i="10"/>
  <c r="G21" i="10"/>
  <c r="G22" i="10"/>
  <c r="G23" i="10"/>
  <c r="G24" i="10"/>
  <c r="G25" i="10"/>
  <c r="G26" i="10"/>
  <c r="G28" i="10"/>
  <c r="H4" i="1"/>
  <c r="H17" i="10"/>
  <c r="H18" i="10"/>
  <c r="H19" i="10"/>
  <c r="H20" i="10"/>
  <c r="H21" i="10"/>
  <c r="H22" i="10"/>
  <c r="H23" i="10"/>
  <c r="H24" i="10"/>
  <c r="H25" i="10"/>
  <c r="H26" i="10"/>
  <c r="H28" i="10"/>
  <c r="I4" i="1"/>
  <c r="I17" i="10"/>
  <c r="I18" i="10"/>
  <c r="I19" i="10"/>
  <c r="I20" i="10"/>
  <c r="I21" i="10"/>
  <c r="I22" i="10"/>
  <c r="I23" i="10"/>
  <c r="I24" i="10"/>
  <c r="I25" i="10"/>
  <c r="I26" i="10"/>
  <c r="I28" i="10"/>
  <c r="J4" i="1"/>
  <c r="J17" i="10"/>
  <c r="J18" i="10"/>
  <c r="J19" i="10"/>
  <c r="J20" i="10"/>
  <c r="J21" i="10"/>
  <c r="J22" i="10"/>
  <c r="J23" i="10"/>
  <c r="J24" i="10"/>
  <c r="J25" i="10"/>
  <c r="J26" i="10"/>
  <c r="J28" i="10"/>
  <c r="K4" i="1"/>
  <c r="K17" i="10"/>
  <c r="K18" i="10"/>
  <c r="K19" i="10"/>
  <c r="K20" i="10"/>
  <c r="K21" i="10"/>
  <c r="K22" i="10"/>
  <c r="K23" i="10"/>
  <c r="K24" i="10"/>
  <c r="K25" i="10"/>
  <c r="K26" i="10"/>
  <c r="K28" i="10"/>
  <c r="L4" i="1"/>
  <c r="L17" i="10"/>
  <c r="L18" i="10"/>
  <c r="L19" i="10"/>
  <c r="L20" i="10"/>
  <c r="L21" i="10"/>
  <c r="L22" i="10"/>
  <c r="L23" i="10"/>
  <c r="L24" i="10"/>
  <c r="L25" i="10"/>
  <c r="L26" i="10"/>
  <c r="L28" i="10"/>
  <c r="M4" i="1"/>
  <c r="M17" i="10"/>
  <c r="M18" i="10"/>
  <c r="M19" i="10"/>
  <c r="M20" i="10"/>
  <c r="M21" i="10"/>
  <c r="M22" i="10"/>
  <c r="M23" i="10"/>
  <c r="M24" i="10"/>
  <c r="M25" i="10"/>
  <c r="M26" i="10"/>
  <c r="M28" i="10"/>
  <c r="N4" i="1"/>
  <c r="N17" i="10"/>
  <c r="N18" i="10"/>
  <c r="N19" i="10"/>
  <c r="N20" i="10"/>
  <c r="N21" i="10"/>
  <c r="N22" i="10"/>
  <c r="N23" i="10"/>
  <c r="N24" i="10"/>
  <c r="N25" i="10"/>
  <c r="N26" i="10"/>
  <c r="N28" i="10"/>
  <c r="O4" i="1"/>
  <c r="O17" i="10"/>
  <c r="O18" i="10"/>
  <c r="O19" i="10"/>
  <c r="O20" i="10"/>
  <c r="O21" i="10"/>
  <c r="O22" i="10"/>
  <c r="O23" i="10"/>
  <c r="O24" i="10"/>
  <c r="O25" i="10"/>
  <c r="O26" i="10"/>
  <c r="O28" i="10"/>
  <c r="P4" i="1"/>
  <c r="P17" i="10"/>
  <c r="P18" i="10"/>
  <c r="P19" i="10"/>
  <c r="P20" i="10"/>
  <c r="P21" i="10"/>
  <c r="P22" i="10"/>
  <c r="P23" i="10"/>
  <c r="P24" i="10"/>
  <c r="P25" i="10"/>
  <c r="P26" i="10"/>
  <c r="P28" i="10"/>
  <c r="Q4" i="1"/>
  <c r="Q17" i="10"/>
  <c r="Q18" i="10"/>
  <c r="Q19" i="10"/>
  <c r="Q20" i="10"/>
  <c r="Q21" i="10"/>
  <c r="Q22" i="10"/>
  <c r="Q23" i="10"/>
  <c r="Q24" i="10"/>
  <c r="Q25" i="10"/>
  <c r="Q26" i="10"/>
  <c r="Q28" i="10"/>
  <c r="R4" i="1"/>
  <c r="D10" i="16"/>
  <c r="R17" i="10"/>
  <c r="R18" i="10"/>
  <c r="R19" i="10"/>
  <c r="R20" i="10"/>
  <c r="R21" i="10"/>
  <c r="R22" i="10"/>
  <c r="R23" i="10"/>
  <c r="R24" i="10"/>
  <c r="R25" i="10"/>
  <c r="R26" i="10"/>
  <c r="R28" i="10"/>
  <c r="S4" i="1"/>
  <c r="S17" i="10"/>
  <c r="S18" i="10"/>
  <c r="S19" i="10"/>
  <c r="S20" i="10"/>
  <c r="S21" i="10"/>
  <c r="S22" i="10"/>
  <c r="S23" i="10"/>
  <c r="S24" i="10"/>
  <c r="S25" i="10"/>
  <c r="S26" i="10"/>
  <c r="S28" i="10"/>
  <c r="T4" i="1"/>
  <c r="T17" i="10"/>
  <c r="T18" i="10"/>
  <c r="T19" i="10"/>
  <c r="T20" i="10"/>
  <c r="T21" i="10"/>
  <c r="T22" i="10"/>
  <c r="T23" i="10"/>
  <c r="T24" i="10"/>
  <c r="T25" i="10"/>
  <c r="T26" i="10"/>
  <c r="T28" i="10"/>
  <c r="U4" i="1"/>
  <c r="U17" i="10"/>
  <c r="U18" i="10"/>
  <c r="U19" i="10"/>
  <c r="U20" i="10"/>
  <c r="U21" i="10"/>
  <c r="U22" i="10"/>
  <c r="U23" i="10"/>
  <c r="U24" i="10"/>
  <c r="U25" i="10"/>
  <c r="U26" i="10"/>
  <c r="U28" i="10"/>
  <c r="V4" i="1"/>
  <c r="V17" i="10"/>
  <c r="V18" i="10"/>
  <c r="V19" i="10"/>
  <c r="V20" i="10"/>
  <c r="V21" i="10"/>
  <c r="V22" i="10"/>
  <c r="V23" i="10"/>
  <c r="V24" i="10"/>
  <c r="V25" i="10"/>
  <c r="V26" i="10"/>
  <c r="V28" i="10"/>
  <c r="W4" i="1"/>
  <c r="W17" i="10"/>
  <c r="W18" i="10"/>
  <c r="W19" i="10"/>
  <c r="W20" i="10"/>
  <c r="W21" i="10"/>
  <c r="W22" i="10"/>
  <c r="W23" i="10"/>
  <c r="W24" i="10"/>
  <c r="W25" i="10"/>
  <c r="W26" i="10"/>
  <c r="W28" i="10"/>
  <c r="X4" i="1"/>
  <c r="X17" i="10"/>
  <c r="X18" i="10"/>
  <c r="X19" i="10"/>
  <c r="X20" i="10"/>
  <c r="X21" i="10"/>
  <c r="X22" i="10"/>
  <c r="X23" i="10"/>
  <c r="X24" i="10"/>
  <c r="X25" i="10"/>
  <c r="X26" i="10"/>
  <c r="X28" i="10"/>
  <c r="Y4" i="1"/>
  <c r="Y17" i="10"/>
  <c r="Y18" i="10"/>
  <c r="Y19" i="10"/>
  <c r="Y20" i="10"/>
  <c r="Y21" i="10"/>
  <c r="Y22" i="10"/>
  <c r="Y23" i="10"/>
  <c r="Y24" i="10"/>
  <c r="Y25" i="10"/>
  <c r="Y26" i="10"/>
  <c r="Y28" i="10"/>
  <c r="Z4" i="1"/>
  <c r="Z17" i="10"/>
  <c r="Z18" i="10"/>
  <c r="Z19" i="10"/>
  <c r="Z20" i="10"/>
  <c r="Z21" i="10"/>
  <c r="Z22" i="10"/>
  <c r="Z23" i="10"/>
  <c r="Z24" i="10"/>
  <c r="Z25" i="10"/>
  <c r="Z26" i="10"/>
  <c r="Z28" i="10"/>
  <c r="AA4" i="1"/>
  <c r="AA17" i="10"/>
  <c r="AA18" i="10"/>
  <c r="AA19" i="10"/>
  <c r="AA20" i="10"/>
  <c r="AA21" i="10"/>
  <c r="AA22" i="10"/>
  <c r="AA23" i="10"/>
  <c r="AA24" i="10"/>
  <c r="AA25" i="10"/>
  <c r="AA26" i="10"/>
  <c r="AA28" i="10"/>
  <c r="AB4" i="1"/>
  <c r="AB17" i="10"/>
  <c r="AB18" i="10"/>
  <c r="AB19" i="10"/>
  <c r="AB20" i="10"/>
  <c r="AB21" i="10"/>
  <c r="AB22" i="10"/>
  <c r="AB23" i="10"/>
  <c r="AB24" i="10"/>
  <c r="AB25" i="10"/>
  <c r="AB26" i="10"/>
  <c r="AB28" i="10"/>
  <c r="AC4" i="1"/>
  <c r="AC17" i="10"/>
  <c r="AC18" i="10"/>
  <c r="AC19" i="10"/>
  <c r="AC20" i="10"/>
  <c r="AC21" i="10"/>
  <c r="AC22" i="10"/>
  <c r="AC23" i="10"/>
  <c r="AC24" i="10"/>
  <c r="AC25" i="10"/>
  <c r="AC26" i="10"/>
  <c r="AC28" i="10"/>
  <c r="AD4" i="1"/>
  <c r="E10" i="16"/>
  <c r="AD17" i="10"/>
  <c r="AD18" i="10"/>
  <c r="AD19" i="10"/>
  <c r="AD20" i="10"/>
  <c r="AD21" i="10"/>
  <c r="AD22" i="10"/>
  <c r="AD23" i="10"/>
  <c r="AD24" i="10"/>
  <c r="AD25" i="10"/>
  <c r="AD26" i="10"/>
  <c r="AD28" i="10"/>
  <c r="AE4" i="1"/>
  <c r="AE17" i="10"/>
  <c r="AE18" i="10"/>
  <c r="AE19" i="10"/>
  <c r="AE20" i="10"/>
  <c r="AE21" i="10"/>
  <c r="AE22" i="10"/>
  <c r="AE23" i="10"/>
  <c r="AE24" i="10"/>
  <c r="AE25" i="10"/>
  <c r="AE26" i="10"/>
  <c r="AE28" i="10"/>
  <c r="AF4" i="1"/>
  <c r="AF17" i="10"/>
  <c r="AF18" i="10"/>
  <c r="AF19" i="10"/>
  <c r="AF20" i="10"/>
  <c r="AF21" i="10"/>
  <c r="AF22" i="10"/>
  <c r="AF23" i="10"/>
  <c r="AF24" i="10"/>
  <c r="AF25" i="10"/>
  <c r="AF26" i="10"/>
  <c r="AF28" i="10"/>
  <c r="AG4" i="1"/>
  <c r="AG17" i="10"/>
  <c r="AG18" i="10"/>
  <c r="AG19" i="10"/>
  <c r="AG20" i="10"/>
  <c r="AG21" i="10"/>
  <c r="AG22" i="10"/>
  <c r="AG23" i="10"/>
  <c r="AG24" i="10"/>
  <c r="AG25" i="10"/>
  <c r="AG26" i="10"/>
  <c r="AG28" i="10"/>
  <c r="AH4" i="1"/>
  <c r="AH17" i="10"/>
  <c r="AH18" i="10"/>
  <c r="AH19" i="10"/>
  <c r="AH20" i="10"/>
  <c r="AH21" i="10"/>
  <c r="AH22" i="10"/>
  <c r="AH23" i="10"/>
  <c r="AH24" i="10"/>
  <c r="AH25" i="10"/>
  <c r="AH26" i="10"/>
  <c r="AH28" i="10"/>
  <c r="AI4" i="1"/>
  <c r="AI17" i="10"/>
  <c r="AI18" i="10"/>
  <c r="AI19" i="10"/>
  <c r="AI20" i="10"/>
  <c r="AI21" i="10"/>
  <c r="AI22" i="10"/>
  <c r="AI23" i="10"/>
  <c r="AI24" i="10"/>
  <c r="AI25" i="10"/>
  <c r="AI26" i="10"/>
  <c r="AI28" i="10"/>
  <c r="AJ4" i="1"/>
  <c r="AJ17" i="10"/>
  <c r="AJ18" i="10"/>
  <c r="AJ19" i="10"/>
  <c r="AJ20" i="10"/>
  <c r="AJ21" i="10"/>
  <c r="AJ22" i="10"/>
  <c r="AJ23" i="10"/>
  <c r="AJ24" i="10"/>
  <c r="AJ25" i="10"/>
  <c r="AJ26" i="10"/>
  <c r="AJ28" i="10"/>
  <c r="AK4" i="1"/>
  <c r="AK17" i="10"/>
  <c r="AK18" i="10"/>
  <c r="AK19" i="10"/>
  <c r="AK20" i="10"/>
  <c r="AK21" i="10"/>
  <c r="AK22" i="10"/>
  <c r="AK23" i="10"/>
  <c r="AK24" i="10"/>
  <c r="AK25" i="10"/>
  <c r="AK26" i="10"/>
  <c r="AK28" i="10"/>
  <c r="AL4" i="1"/>
  <c r="AL17" i="10"/>
  <c r="AL18" i="10"/>
  <c r="AL19" i="10"/>
  <c r="AL20" i="10"/>
  <c r="AL21" i="10"/>
  <c r="AL22" i="10"/>
  <c r="AL23" i="10"/>
  <c r="AL24" i="10"/>
  <c r="AL25" i="10"/>
  <c r="AL26" i="10"/>
  <c r="AL28" i="10"/>
  <c r="AM4" i="1"/>
  <c r="AM17" i="10"/>
  <c r="AM18" i="10"/>
  <c r="AM19" i="10"/>
  <c r="AM20" i="10"/>
  <c r="AM21" i="10"/>
  <c r="AM22" i="10"/>
  <c r="AM23" i="10"/>
  <c r="AM24" i="10"/>
  <c r="AM25" i="10"/>
  <c r="AM26" i="10"/>
  <c r="AM28" i="10"/>
  <c r="AN4" i="1"/>
  <c r="AN17" i="10"/>
  <c r="AN18" i="10"/>
  <c r="AN19" i="10"/>
  <c r="AN20" i="10"/>
  <c r="AN21" i="10"/>
  <c r="AN22" i="10"/>
  <c r="AN23" i="10"/>
  <c r="AN24" i="10"/>
  <c r="AN25" i="10"/>
  <c r="AN26" i="10"/>
  <c r="AN28" i="10"/>
  <c r="AO4" i="1"/>
  <c r="AO17" i="10"/>
  <c r="AO18" i="10"/>
  <c r="AO19" i="10"/>
  <c r="AO20" i="10"/>
  <c r="AO21" i="10"/>
  <c r="AO22" i="10"/>
  <c r="AO23" i="10"/>
  <c r="AO24" i="10"/>
  <c r="AO25" i="10"/>
  <c r="AO26" i="10"/>
  <c r="AO28" i="10"/>
  <c r="AP4" i="1"/>
  <c r="F10" i="16"/>
  <c r="AP17" i="10"/>
  <c r="AP18" i="10"/>
  <c r="AP19" i="10"/>
  <c r="AP20" i="10"/>
  <c r="AP21" i="10"/>
  <c r="AP22" i="10"/>
  <c r="AP23" i="10"/>
  <c r="AP24" i="10"/>
  <c r="AP25" i="10"/>
  <c r="AP26" i="10"/>
  <c r="AP28" i="10"/>
  <c r="AQ4" i="1"/>
  <c r="AQ17" i="10"/>
  <c r="AQ18" i="10"/>
  <c r="AQ19" i="10"/>
  <c r="AQ20" i="10"/>
  <c r="AQ21" i="10"/>
  <c r="AQ22" i="10"/>
  <c r="AQ23" i="10"/>
  <c r="AQ24" i="10"/>
  <c r="AQ25" i="10"/>
  <c r="AQ26" i="10"/>
  <c r="AQ28" i="10"/>
  <c r="AR4" i="1"/>
  <c r="AR17" i="10"/>
  <c r="AR18" i="10"/>
  <c r="AR19" i="10"/>
  <c r="AR20" i="10"/>
  <c r="AR21" i="10"/>
  <c r="AR22" i="10"/>
  <c r="AR23" i="10"/>
  <c r="AR24" i="10"/>
  <c r="AR25" i="10"/>
  <c r="AR26" i="10"/>
  <c r="AR28" i="10"/>
  <c r="AS4" i="1"/>
  <c r="AS17" i="10"/>
  <c r="AS18" i="10"/>
  <c r="AS19" i="10"/>
  <c r="AS20" i="10"/>
  <c r="AS21" i="10"/>
  <c r="AS22" i="10"/>
  <c r="AS23" i="10"/>
  <c r="AS24" i="10"/>
  <c r="AS25" i="10"/>
  <c r="AS26" i="10"/>
  <c r="AS28" i="10"/>
  <c r="AT4" i="1"/>
  <c r="AT17" i="10"/>
  <c r="AT18" i="10"/>
  <c r="AT19" i="10"/>
  <c r="AT20" i="10"/>
  <c r="AT21" i="10"/>
  <c r="AT22" i="10"/>
  <c r="AT23" i="10"/>
  <c r="AT24" i="10"/>
  <c r="AT25" i="10"/>
  <c r="AT26" i="10"/>
  <c r="AT28" i="10"/>
  <c r="AU4" i="1"/>
  <c r="AU17" i="10"/>
  <c r="AU18" i="10"/>
  <c r="AU19" i="10"/>
  <c r="AU20" i="10"/>
  <c r="AU21" i="10"/>
  <c r="AU22" i="10"/>
  <c r="AU23" i="10"/>
  <c r="AU24" i="10"/>
  <c r="AU25" i="10"/>
  <c r="AU26" i="10"/>
  <c r="AU28" i="10"/>
  <c r="AV4" i="1"/>
  <c r="AV17" i="10"/>
  <c r="AV18" i="10"/>
  <c r="AV19" i="10"/>
  <c r="AV20" i="10"/>
  <c r="AV21" i="10"/>
  <c r="AV22" i="10"/>
  <c r="AV23" i="10"/>
  <c r="AV24" i="10"/>
  <c r="AV25" i="10"/>
  <c r="AV26" i="10"/>
  <c r="AV28" i="10"/>
  <c r="AW4" i="1"/>
  <c r="AW17" i="10"/>
  <c r="AW18" i="10"/>
  <c r="AW19" i="10"/>
  <c r="AW20" i="10"/>
  <c r="AW21" i="10"/>
  <c r="AW22" i="10"/>
  <c r="AW23" i="10"/>
  <c r="AW24" i="10"/>
  <c r="AW25" i="10"/>
  <c r="AW26" i="10"/>
  <c r="AW28" i="10"/>
  <c r="AX4" i="1"/>
  <c r="AX17" i="10"/>
  <c r="AX18" i="10"/>
  <c r="AX19" i="10"/>
  <c r="AX20" i="10"/>
  <c r="AX21" i="10"/>
  <c r="AX22" i="10"/>
  <c r="AX23" i="10"/>
  <c r="AX24" i="10"/>
  <c r="AX25" i="10"/>
  <c r="AX26" i="10"/>
  <c r="AX28" i="10"/>
  <c r="AY4" i="1"/>
  <c r="AY17" i="10"/>
  <c r="AY18" i="10"/>
  <c r="AY19" i="10"/>
  <c r="AY20" i="10"/>
  <c r="AY21" i="10"/>
  <c r="AY22" i="10"/>
  <c r="AY23" i="10"/>
  <c r="AY24" i="10"/>
  <c r="AY25" i="10"/>
  <c r="AY26" i="10"/>
  <c r="AY28" i="10"/>
  <c r="AZ4" i="1"/>
  <c r="AZ17" i="10"/>
  <c r="AZ18" i="10"/>
  <c r="AZ19" i="10"/>
  <c r="AZ20" i="10"/>
  <c r="AZ21" i="10"/>
  <c r="AZ22" i="10"/>
  <c r="AZ23" i="10"/>
  <c r="AZ24" i="10"/>
  <c r="AZ25" i="10"/>
  <c r="AZ26" i="10"/>
  <c r="AZ28" i="10"/>
  <c r="BA4" i="1"/>
  <c r="BA17" i="10"/>
  <c r="BA18" i="10"/>
  <c r="BA19" i="10"/>
  <c r="BA20" i="10"/>
  <c r="BA21" i="10"/>
  <c r="BA22" i="10"/>
  <c r="BA23" i="10"/>
  <c r="BA24" i="10"/>
  <c r="BA25" i="10"/>
  <c r="BA26" i="10"/>
  <c r="BA28" i="10"/>
  <c r="BB4" i="1"/>
  <c r="G10" i="16"/>
  <c r="BB17" i="10"/>
  <c r="BB18" i="10"/>
  <c r="BB19" i="10"/>
  <c r="BB20" i="10"/>
  <c r="BB21" i="10"/>
  <c r="BB22" i="10"/>
  <c r="BB23" i="10"/>
  <c r="BB24" i="10"/>
  <c r="BB25" i="10"/>
  <c r="BB26" i="10"/>
  <c r="BB28" i="10"/>
  <c r="BC4" i="1"/>
  <c r="BC17" i="10"/>
  <c r="BC18" i="10"/>
  <c r="BC19" i="10"/>
  <c r="BC20" i="10"/>
  <c r="BC21" i="10"/>
  <c r="BC22" i="10"/>
  <c r="BC23" i="10"/>
  <c r="BC24" i="10"/>
  <c r="BC25" i="10"/>
  <c r="BC26" i="10"/>
  <c r="BC28" i="10"/>
  <c r="BD4" i="1"/>
  <c r="BD17" i="10"/>
  <c r="BD18" i="10"/>
  <c r="BD19" i="10"/>
  <c r="BD20" i="10"/>
  <c r="BD21" i="10"/>
  <c r="BD22" i="10"/>
  <c r="BD23" i="10"/>
  <c r="BD24" i="10"/>
  <c r="BD25" i="10"/>
  <c r="BD26" i="10"/>
  <c r="BD28" i="10"/>
  <c r="BE4" i="1"/>
  <c r="BE17" i="10"/>
  <c r="BE18" i="10"/>
  <c r="BE19" i="10"/>
  <c r="BE20" i="10"/>
  <c r="BE21" i="10"/>
  <c r="BE22" i="10"/>
  <c r="BE23" i="10"/>
  <c r="BE24" i="10"/>
  <c r="BE25" i="10"/>
  <c r="BE26" i="10"/>
  <c r="BE28" i="10"/>
  <c r="BF4" i="1"/>
  <c r="BF17" i="10"/>
  <c r="BF18" i="10"/>
  <c r="BF19" i="10"/>
  <c r="BF20" i="10"/>
  <c r="BF21" i="10"/>
  <c r="BF22" i="10"/>
  <c r="BF23" i="10"/>
  <c r="BF24" i="10"/>
  <c r="BF25" i="10"/>
  <c r="BF26" i="10"/>
  <c r="BF28" i="10"/>
  <c r="BG4" i="1"/>
  <c r="BG17" i="10"/>
  <c r="BG18" i="10"/>
  <c r="BG19" i="10"/>
  <c r="BG20" i="10"/>
  <c r="BG21" i="10"/>
  <c r="BG22" i="10"/>
  <c r="BG23" i="10"/>
  <c r="BG24" i="10"/>
  <c r="BG25" i="10"/>
  <c r="BG26" i="10"/>
  <c r="BG28" i="10"/>
  <c r="BH4" i="1"/>
  <c r="BH17" i="10"/>
  <c r="BH18" i="10"/>
  <c r="BH19" i="10"/>
  <c r="BH20" i="10"/>
  <c r="BH21" i="10"/>
  <c r="BH22" i="10"/>
  <c r="BH23" i="10"/>
  <c r="BH24" i="10"/>
  <c r="BH25" i="10"/>
  <c r="BH26" i="10"/>
  <c r="BH28" i="10"/>
  <c r="BI4" i="1"/>
  <c r="BI17" i="10"/>
  <c r="BI18" i="10"/>
  <c r="BI19" i="10"/>
  <c r="BI20" i="10"/>
  <c r="BI21" i="10"/>
  <c r="BI22" i="10"/>
  <c r="BI23" i="10"/>
  <c r="BI24" i="10"/>
  <c r="BI25" i="10"/>
  <c r="BI26" i="10"/>
  <c r="BI28" i="10"/>
  <c r="BJ4" i="1"/>
  <c r="BJ17" i="10"/>
  <c r="BJ18" i="10"/>
  <c r="BJ19" i="10"/>
  <c r="BJ20" i="10"/>
  <c r="BJ21" i="10"/>
  <c r="BJ22" i="10"/>
  <c r="BJ23" i="10"/>
  <c r="BJ24" i="10"/>
  <c r="BJ25" i="10"/>
  <c r="BJ26" i="10"/>
  <c r="BJ28" i="10"/>
  <c r="BK4" i="1"/>
  <c r="BK17" i="10"/>
  <c r="BK18" i="10"/>
  <c r="BK19" i="10"/>
  <c r="BK20" i="10"/>
  <c r="BK21" i="10"/>
  <c r="BK22" i="10"/>
  <c r="BK23" i="10"/>
  <c r="BK24" i="10"/>
  <c r="BK25" i="10"/>
  <c r="BK26" i="10"/>
  <c r="BK28" i="10"/>
  <c r="BL4" i="1"/>
  <c r="BL17" i="10"/>
  <c r="BL18" i="10"/>
  <c r="BL19" i="10"/>
  <c r="BL20" i="10"/>
  <c r="BL21" i="10"/>
  <c r="BL22" i="10"/>
  <c r="BL23" i="10"/>
  <c r="BL24" i="10"/>
  <c r="BL25" i="10"/>
  <c r="BL26" i="10"/>
  <c r="BL28" i="10"/>
  <c r="BM4" i="1"/>
  <c r="BM17" i="10"/>
  <c r="BM18" i="10"/>
  <c r="BM19" i="10"/>
  <c r="BM20" i="10"/>
  <c r="BM21" i="10"/>
  <c r="BM22" i="10"/>
  <c r="BM23" i="10"/>
  <c r="BM24" i="10"/>
  <c r="BM25" i="10"/>
  <c r="BM26" i="10"/>
  <c r="BM28" i="10"/>
  <c r="BN4" i="1"/>
  <c r="H10" i="16"/>
  <c r="C11" i="16"/>
  <c r="D11" i="16"/>
  <c r="E11" i="16"/>
  <c r="F11" i="16"/>
  <c r="G11" i="16"/>
  <c r="H11" i="16"/>
  <c r="C13" i="16"/>
  <c r="D13" i="16"/>
  <c r="E13" i="16"/>
  <c r="F13" i="16"/>
  <c r="G13" i="16"/>
  <c r="H13" i="16"/>
  <c r="C14" i="16"/>
  <c r="D14" i="16"/>
  <c r="E14" i="16"/>
  <c r="F14" i="16"/>
  <c r="G14" i="16"/>
  <c r="H14" i="16"/>
  <c r="C15" i="16"/>
  <c r="D15" i="16"/>
  <c r="E15" i="16"/>
  <c r="F15" i="16"/>
  <c r="G15" i="16"/>
  <c r="H15" i="16"/>
  <c r="D16" i="16"/>
  <c r="E16" i="16"/>
  <c r="F16" i="16"/>
  <c r="G16" i="16"/>
  <c r="H16" i="16"/>
  <c r="C18" i="16"/>
  <c r="D18" i="16"/>
  <c r="E18" i="16"/>
  <c r="F18" i="16"/>
  <c r="G18" i="16"/>
  <c r="H18" i="16"/>
  <c r="C19" i="16"/>
  <c r="D19" i="16"/>
  <c r="E19" i="16"/>
  <c r="F19" i="16"/>
  <c r="G19" i="16"/>
  <c r="H19" i="16"/>
  <c r="C20" i="16"/>
  <c r="D20" i="16"/>
  <c r="E20" i="16"/>
  <c r="F20" i="16"/>
  <c r="G20" i="16"/>
  <c r="H20" i="16"/>
  <c r="I5" i="13"/>
  <c r="I6" i="13"/>
  <c r="I7" i="13"/>
  <c r="I8" i="13"/>
  <c r="I9" i="13"/>
  <c r="I10" i="13"/>
  <c r="I11" i="13"/>
  <c r="I12" i="13"/>
  <c r="I13" i="13"/>
  <c r="I14" i="13"/>
  <c r="I16" i="13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D21" i="16"/>
  <c r="S15" i="1"/>
  <c r="T15" i="1"/>
  <c r="U15" i="1"/>
  <c r="V15" i="1"/>
  <c r="W15" i="1"/>
  <c r="X15" i="1"/>
  <c r="Y15" i="1"/>
  <c r="Z15" i="1"/>
  <c r="AA15" i="1"/>
  <c r="AB15" i="1"/>
  <c r="AC15" i="1"/>
  <c r="AD15" i="1"/>
  <c r="E21" i="16"/>
  <c r="AE15" i="1"/>
  <c r="AF15" i="1"/>
  <c r="AG15" i="1"/>
  <c r="AH15" i="1"/>
  <c r="AI15" i="1"/>
  <c r="AJ15" i="1"/>
  <c r="AK15" i="1"/>
  <c r="AL15" i="1"/>
  <c r="AM15" i="1"/>
  <c r="AN15" i="1"/>
  <c r="AO15" i="1"/>
  <c r="AP15" i="1"/>
  <c r="F21" i="16"/>
  <c r="AQ15" i="1"/>
  <c r="AR15" i="1"/>
  <c r="AS15" i="1"/>
  <c r="AT15" i="1"/>
  <c r="AU15" i="1"/>
  <c r="AV15" i="1"/>
  <c r="AW15" i="1"/>
  <c r="AX15" i="1"/>
  <c r="AY15" i="1"/>
  <c r="AZ15" i="1"/>
  <c r="BA15" i="1"/>
  <c r="BB15" i="1"/>
  <c r="G21" i="16"/>
  <c r="BC15" i="1"/>
  <c r="BD15" i="1"/>
  <c r="BE15" i="1"/>
  <c r="BF15" i="1"/>
  <c r="BG15" i="1"/>
  <c r="BH15" i="1"/>
  <c r="BI15" i="1"/>
  <c r="BJ15" i="1"/>
  <c r="BK15" i="1"/>
  <c r="BL15" i="1"/>
  <c r="BM15" i="1"/>
  <c r="BN15" i="1"/>
  <c r="H21" i="16"/>
  <c r="AZ42" i="3"/>
  <c r="AZ43" i="3"/>
  <c r="AZ44" i="3"/>
  <c r="AZ45" i="3"/>
  <c r="AZ46" i="3"/>
  <c r="AZ48" i="3"/>
  <c r="AR16" i="1" s="1"/>
  <c r="AR23" i="1" s="1"/>
  <c r="BN42" i="3"/>
  <c r="BN43" i="3"/>
  <c r="BN44" i="3"/>
  <c r="BN45" i="3"/>
  <c r="BN46" i="3"/>
  <c r="BN48" i="3"/>
  <c r="BF16" i="1"/>
  <c r="BF23" i="1" s="1"/>
  <c r="BT42" i="3"/>
  <c r="BT43" i="3"/>
  <c r="BT44" i="3"/>
  <c r="BT45" i="3"/>
  <c r="BT46" i="3"/>
  <c r="BN16" i="1"/>
  <c r="I46" i="13"/>
  <c r="F17" i="1"/>
  <c r="C23" i="16"/>
  <c r="J46" i="13"/>
  <c r="G17" i="1"/>
  <c r="K46" i="13"/>
  <c r="H17" i="1"/>
  <c r="L46" i="13"/>
  <c r="I17" i="1"/>
  <c r="M46" i="13"/>
  <c r="J17" i="1"/>
  <c r="N46" i="13"/>
  <c r="K17" i="1"/>
  <c r="O46" i="13"/>
  <c r="L17" i="1"/>
  <c r="P46" i="13"/>
  <c r="M17" i="1"/>
  <c r="Q46" i="13"/>
  <c r="N17" i="1"/>
  <c r="R46" i="13"/>
  <c r="O17" i="1"/>
  <c r="S46" i="13"/>
  <c r="P17" i="1"/>
  <c r="T46" i="13"/>
  <c r="Q17" i="1"/>
  <c r="U46" i="13"/>
  <c r="R17" i="1"/>
  <c r="D23" i="16"/>
  <c r="V46" i="13"/>
  <c r="S17" i="1"/>
  <c r="W46" i="13"/>
  <c r="T17" i="1"/>
  <c r="X46" i="13"/>
  <c r="U17" i="1"/>
  <c r="Y46" i="13"/>
  <c r="V17" i="1"/>
  <c r="Z46" i="13"/>
  <c r="W17" i="1"/>
  <c r="AA46" i="13"/>
  <c r="X17" i="1"/>
  <c r="AB46" i="13"/>
  <c r="Y17" i="1"/>
  <c r="AC46" i="13"/>
  <c r="Z17" i="1"/>
  <c r="AD46" i="13"/>
  <c r="AA17" i="1"/>
  <c r="AE46" i="13"/>
  <c r="AB17" i="1"/>
  <c r="AF46" i="13"/>
  <c r="AC17" i="1"/>
  <c r="AG46" i="13"/>
  <c r="AD17" i="1"/>
  <c r="E23" i="16"/>
  <c r="AH46" i="13"/>
  <c r="AE17" i="1"/>
  <c r="AI46" i="13"/>
  <c r="AF17" i="1"/>
  <c r="AJ46" i="13"/>
  <c r="AG17" i="1"/>
  <c r="AK46" i="13"/>
  <c r="AH17" i="1"/>
  <c r="AL46" i="13"/>
  <c r="AI17" i="1"/>
  <c r="AM46" i="13"/>
  <c r="AJ17" i="1"/>
  <c r="AN46" i="13"/>
  <c r="AK17" i="1"/>
  <c r="AO46" i="13"/>
  <c r="AL17" i="1"/>
  <c r="AP46" i="13"/>
  <c r="AM17" i="1"/>
  <c r="AQ46" i="13"/>
  <c r="AN17" i="1"/>
  <c r="AR46" i="13"/>
  <c r="AO17" i="1"/>
  <c r="AS46" i="13"/>
  <c r="AP17" i="1"/>
  <c r="F23" i="16"/>
  <c r="AT46" i="13"/>
  <c r="AQ17" i="1"/>
  <c r="AU46" i="13"/>
  <c r="AR17" i="1"/>
  <c r="AV46" i="13"/>
  <c r="AS17" i="1"/>
  <c r="AW46" i="13"/>
  <c r="AT17" i="1"/>
  <c r="AX46" i="13"/>
  <c r="AU17" i="1"/>
  <c r="AY46" i="13"/>
  <c r="AV17" i="1"/>
  <c r="AZ46" i="13"/>
  <c r="AW17" i="1"/>
  <c r="BA46" i="13"/>
  <c r="AX17" i="1"/>
  <c r="BB46" i="13"/>
  <c r="AY17" i="1"/>
  <c r="BC46" i="13"/>
  <c r="AZ17" i="1"/>
  <c r="BD46" i="13"/>
  <c r="BA17" i="1"/>
  <c r="BE46" i="13"/>
  <c r="BB17" i="1"/>
  <c r="G23" i="16"/>
  <c r="BF46" i="13"/>
  <c r="BC17" i="1"/>
  <c r="BG46" i="13"/>
  <c r="BD17" i="1"/>
  <c r="BH46" i="13"/>
  <c r="BE17" i="1"/>
  <c r="BI46" i="13"/>
  <c r="BF17" i="1"/>
  <c r="BJ46" i="13"/>
  <c r="BG17" i="1"/>
  <c r="BK46" i="13"/>
  <c r="BH17" i="1"/>
  <c r="BL46" i="13"/>
  <c r="BI17" i="1"/>
  <c r="BM46" i="13"/>
  <c r="BJ17" i="1"/>
  <c r="BN46" i="13"/>
  <c r="BK17" i="1"/>
  <c r="BO46" i="13"/>
  <c r="BL17" i="1"/>
  <c r="BP46" i="13"/>
  <c r="BM17" i="1"/>
  <c r="BQ46" i="13"/>
  <c r="BN17" i="1"/>
  <c r="H23" i="16"/>
  <c r="I31" i="13"/>
  <c r="F18" i="1"/>
  <c r="C24" i="16"/>
  <c r="J31" i="13"/>
  <c r="G18" i="1"/>
  <c r="K31" i="13"/>
  <c r="H18" i="1"/>
  <c r="L31" i="13"/>
  <c r="I18" i="1"/>
  <c r="M31" i="13"/>
  <c r="J18" i="1"/>
  <c r="N31" i="13"/>
  <c r="K18" i="1"/>
  <c r="O31" i="13"/>
  <c r="L18" i="1"/>
  <c r="P31" i="13"/>
  <c r="M18" i="1"/>
  <c r="Q31" i="13"/>
  <c r="N18" i="1"/>
  <c r="R31" i="13"/>
  <c r="O18" i="1"/>
  <c r="S31" i="13"/>
  <c r="P18" i="1"/>
  <c r="T31" i="13"/>
  <c r="Q18" i="1"/>
  <c r="U31" i="13"/>
  <c r="R18" i="1"/>
  <c r="D24" i="16"/>
  <c r="V31" i="13"/>
  <c r="S18" i="1"/>
  <c r="W31" i="13"/>
  <c r="T18" i="1"/>
  <c r="X31" i="13"/>
  <c r="U18" i="1"/>
  <c r="Y31" i="13"/>
  <c r="V18" i="1"/>
  <c r="Z31" i="13"/>
  <c r="W18" i="1"/>
  <c r="AA31" i="13"/>
  <c r="X18" i="1"/>
  <c r="AB31" i="13"/>
  <c r="Y18" i="1"/>
  <c r="AC31" i="13"/>
  <c r="Z18" i="1"/>
  <c r="AD31" i="13"/>
  <c r="AA18" i="1"/>
  <c r="AE31" i="13"/>
  <c r="AB18" i="1"/>
  <c r="AF31" i="13"/>
  <c r="AC18" i="1"/>
  <c r="AG31" i="13"/>
  <c r="AD18" i="1"/>
  <c r="E24" i="16"/>
  <c r="AH31" i="13"/>
  <c r="AE18" i="1"/>
  <c r="AI31" i="13"/>
  <c r="AF18" i="1"/>
  <c r="AJ31" i="13"/>
  <c r="AG18" i="1"/>
  <c r="AK31" i="13"/>
  <c r="AH18" i="1"/>
  <c r="AL31" i="13"/>
  <c r="AI18" i="1"/>
  <c r="AM31" i="13"/>
  <c r="AJ18" i="1"/>
  <c r="AN31" i="13"/>
  <c r="AK18" i="1"/>
  <c r="AO31" i="13"/>
  <c r="AL18" i="1"/>
  <c r="AP31" i="13"/>
  <c r="AM18" i="1"/>
  <c r="AQ31" i="13"/>
  <c r="AN18" i="1"/>
  <c r="AR31" i="13"/>
  <c r="AO18" i="1"/>
  <c r="AS31" i="13"/>
  <c r="AP18" i="1"/>
  <c r="F24" i="16"/>
  <c r="AT31" i="13"/>
  <c r="AQ18" i="1"/>
  <c r="AU31" i="13"/>
  <c r="AR18" i="1"/>
  <c r="AV31" i="13"/>
  <c r="AS18" i="1"/>
  <c r="AW31" i="13"/>
  <c r="AT18" i="1"/>
  <c r="AX31" i="13"/>
  <c r="AU18" i="1"/>
  <c r="AY31" i="13"/>
  <c r="AV18" i="1"/>
  <c r="AZ31" i="13"/>
  <c r="AW18" i="1"/>
  <c r="BA31" i="13"/>
  <c r="AX18" i="1"/>
  <c r="BB31" i="13"/>
  <c r="AY18" i="1"/>
  <c r="BC31" i="13"/>
  <c r="AZ18" i="1"/>
  <c r="BD31" i="13"/>
  <c r="BA18" i="1"/>
  <c r="BE31" i="13"/>
  <c r="BB18" i="1"/>
  <c r="G24" i="16"/>
  <c r="BF31" i="13"/>
  <c r="BC18" i="1"/>
  <c r="BG31" i="13"/>
  <c r="BD18" i="1"/>
  <c r="BH31" i="13"/>
  <c r="BE18" i="1"/>
  <c r="BI31" i="13"/>
  <c r="BF18" i="1"/>
  <c r="BJ31" i="13"/>
  <c r="BG18" i="1"/>
  <c r="BK31" i="13"/>
  <c r="BH18" i="1"/>
  <c r="BL31" i="13"/>
  <c r="BI18" i="1"/>
  <c r="BM31" i="13"/>
  <c r="BJ18" i="1"/>
  <c r="BN31" i="13"/>
  <c r="BK18" i="1"/>
  <c r="BO31" i="13"/>
  <c r="BL18" i="1"/>
  <c r="BP31" i="13"/>
  <c r="BM18" i="1"/>
  <c r="BQ31" i="13"/>
  <c r="BN18" i="1"/>
  <c r="H24" i="16"/>
  <c r="I61" i="13"/>
  <c r="F19" i="1"/>
  <c r="C25" i="16"/>
  <c r="J61" i="13"/>
  <c r="G19" i="1"/>
  <c r="K61" i="13"/>
  <c r="H19" i="1"/>
  <c r="L61" i="13"/>
  <c r="I19" i="1"/>
  <c r="M61" i="13"/>
  <c r="J19" i="1"/>
  <c r="N61" i="13"/>
  <c r="K19" i="1"/>
  <c r="O61" i="13"/>
  <c r="L19" i="1"/>
  <c r="P61" i="13"/>
  <c r="M19" i="1"/>
  <c r="Q61" i="13"/>
  <c r="N19" i="1"/>
  <c r="R61" i="13"/>
  <c r="O19" i="1"/>
  <c r="S61" i="13"/>
  <c r="P19" i="1"/>
  <c r="T61" i="13"/>
  <c r="Q19" i="1"/>
  <c r="U61" i="13"/>
  <c r="R19" i="1"/>
  <c r="D25" i="16"/>
  <c r="V61" i="13"/>
  <c r="S19" i="1"/>
  <c r="W61" i="13"/>
  <c r="T19" i="1"/>
  <c r="X61" i="13"/>
  <c r="U19" i="1"/>
  <c r="Y61" i="13"/>
  <c r="V19" i="1"/>
  <c r="Z61" i="13"/>
  <c r="W19" i="1"/>
  <c r="AA61" i="13"/>
  <c r="X19" i="1"/>
  <c r="AB61" i="13"/>
  <c r="Y19" i="1"/>
  <c r="AC61" i="13"/>
  <c r="Z19" i="1"/>
  <c r="AD61" i="13"/>
  <c r="AA19" i="1"/>
  <c r="AE61" i="13"/>
  <c r="AB19" i="1"/>
  <c r="AF61" i="13"/>
  <c r="AC19" i="1"/>
  <c r="AG61" i="13"/>
  <c r="AD19" i="1"/>
  <c r="E25" i="16"/>
  <c r="AH61" i="13"/>
  <c r="AE19" i="1"/>
  <c r="AI61" i="13"/>
  <c r="AF19" i="1"/>
  <c r="AJ61" i="13"/>
  <c r="AG19" i="1"/>
  <c r="AK61" i="13"/>
  <c r="AH19" i="1"/>
  <c r="AL61" i="13"/>
  <c r="AI19" i="1"/>
  <c r="AM61" i="13"/>
  <c r="AJ19" i="1"/>
  <c r="AN61" i="13"/>
  <c r="AK19" i="1"/>
  <c r="AO61" i="13"/>
  <c r="AL19" i="1"/>
  <c r="AP61" i="13"/>
  <c r="AM19" i="1"/>
  <c r="AQ61" i="13"/>
  <c r="AN19" i="1"/>
  <c r="AR61" i="13"/>
  <c r="AO19" i="1"/>
  <c r="AS61" i="13"/>
  <c r="AP19" i="1"/>
  <c r="F25" i="16"/>
  <c r="AT61" i="13"/>
  <c r="AQ19" i="1"/>
  <c r="AU61" i="13"/>
  <c r="AR19" i="1"/>
  <c r="AV61" i="13"/>
  <c r="AS19" i="1"/>
  <c r="AW61" i="13"/>
  <c r="AT19" i="1"/>
  <c r="AX61" i="13"/>
  <c r="AU19" i="1"/>
  <c r="AY61" i="13"/>
  <c r="AV19" i="1"/>
  <c r="AZ61" i="13"/>
  <c r="AW19" i="1"/>
  <c r="BA61" i="13"/>
  <c r="AX19" i="1"/>
  <c r="BB61" i="13"/>
  <c r="AY19" i="1"/>
  <c r="BC61" i="13"/>
  <c r="AZ19" i="1"/>
  <c r="BD61" i="13"/>
  <c r="BA19" i="1"/>
  <c r="BE61" i="13"/>
  <c r="BB19" i="1"/>
  <c r="G25" i="16"/>
  <c r="BF61" i="13"/>
  <c r="BC19" i="1"/>
  <c r="BG61" i="13"/>
  <c r="BD19" i="1"/>
  <c r="BH61" i="13"/>
  <c r="BE19" i="1"/>
  <c r="BI61" i="13"/>
  <c r="BF19" i="1"/>
  <c r="BJ61" i="13"/>
  <c r="BG19" i="1"/>
  <c r="BK61" i="13"/>
  <c r="BH19" i="1"/>
  <c r="BL61" i="13"/>
  <c r="BI19" i="1"/>
  <c r="BM61" i="13"/>
  <c r="BJ19" i="1"/>
  <c r="BN61" i="13"/>
  <c r="BK19" i="1"/>
  <c r="BO61" i="13"/>
  <c r="BL19" i="1"/>
  <c r="BP61" i="13"/>
  <c r="BM19" i="1"/>
  <c r="BQ61" i="13"/>
  <c r="BN19" i="1"/>
  <c r="H25" i="16"/>
  <c r="C26" i="16"/>
  <c r="D26" i="16"/>
  <c r="E26" i="16"/>
  <c r="F26" i="16"/>
  <c r="G26" i="16"/>
  <c r="H26" i="16"/>
  <c r="C27" i="16"/>
  <c r="D27" i="16"/>
  <c r="E27" i="16"/>
  <c r="F27" i="16"/>
  <c r="G27" i="16"/>
  <c r="H27" i="16"/>
  <c r="C28" i="16"/>
  <c r="D28" i="16"/>
  <c r="E28" i="16"/>
  <c r="F28" i="16"/>
  <c r="G28" i="16"/>
  <c r="H28" i="16"/>
  <c r="BN23" i="1"/>
  <c r="C30" i="16"/>
  <c r="D30" i="16"/>
  <c r="E30" i="16"/>
  <c r="F30" i="16"/>
  <c r="G30" i="16"/>
  <c r="H30" i="16"/>
  <c r="C31" i="16"/>
  <c r="D31" i="16"/>
  <c r="E31" i="16"/>
  <c r="F31" i="16"/>
  <c r="G31" i="16"/>
  <c r="H31" i="16"/>
  <c r="C32" i="16"/>
  <c r="D32" i="16"/>
  <c r="E32" i="16"/>
  <c r="F32" i="16"/>
  <c r="G32" i="16"/>
  <c r="H32" i="16"/>
  <c r="C33" i="16"/>
  <c r="D33" i="16"/>
  <c r="E33" i="16"/>
  <c r="F33" i="16"/>
  <c r="G33" i="16"/>
  <c r="H33" i="16"/>
  <c r="AZ33" i="3"/>
  <c r="AZ34" i="3"/>
  <c r="AZ35" i="3"/>
  <c r="AZ36" i="3"/>
  <c r="AZ37" i="3"/>
  <c r="BN33" i="3"/>
  <c r="BN39" i="3" s="1"/>
  <c r="BF28" i="1" s="1"/>
  <c r="BN34" i="3"/>
  <c r="BN35" i="3"/>
  <c r="BN36" i="3"/>
  <c r="BN37" i="3"/>
  <c r="BT33" i="3"/>
  <c r="BT34" i="3"/>
  <c r="BT35" i="3"/>
  <c r="BT36" i="3"/>
  <c r="BT37" i="3"/>
  <c r="BN28" i="1"/>
  <c r="C35" i="16"/>
  <c r="D35" i="16"/>
  <c r="E35" i="16"/>
  <c r="F35" i="16"/>
  <c r="G35" i="16"/>
  <c r="H35" i="16"/>
  <c r="Y41" i="12"/>
  <c r="Y47" i="12" s="1"/>
  <c r="R30" i="1" s="1"/>
  <c r="Y42" i="12"/>
  <c r="Y43" i="12"/>
  <c r="Y44" i="12"/>
  <c r="Y45" i="12"/>
  <c r="AE41" i="12"/>
  <c r="AE42" i="12"/>
  <c r="AE43" i="12"/>
  <c r="AE44" i="12"/>
  <c r="AE45" i="12"/>
  <c r="AS41" i="12"/>
  <c r="AS42" i="12"/>
  <c r="AS43" i="12"/>
  <c r="AS44" i="12"/>
  <c r="AS45" i="12"/>
  <c r="AY41" i="12"/>
  <c r="AY42" i="12"/>
  <c r="AY43" i="12"/>
  <c r="AY44" i="12"/>
  <c r="AY45" i="12"/>
  <c r="AY47" i="12"/>
  <c r="AR30" i="1" s="1"/>
  <c r="BM41" i="12"/>
  <c r="BM47" i="12" s="1"/>
  <c r="BM42" i="12"/>
  <c r="BM43" i="12"/>
  <c r="BM44" i="12"/>
  <c r="BM45" i="12"/>
  <c r="BF30" i="1"/>
  <c r="BS41" i="12"/>
  <c r="BS42" i="12"/>
  <c r="BS43" i="12"/>
  <c r="BS44" i="12"/>
  <c r="BS45" i="12"/>
  <c r="BS47" i="12"/>
  <c r="BL30" i="1"/>
  <c r="BN30" i="1"/>
  <c r="Y50" i="12"/>
  <c r="Y56" i="12" s="1"/>
  <c r="R31" i="1" s="1"/>
  <c r="Y51" i="12"/>
  <c r="Y52" i="12"/>
  <c r="Y53" i="12"/>
  <c r="Y54" i="12"/>
  <c r="AE50" i="12"/>
  <c r="AE51" i="12"/>
  <c r="AE52" i="12"/>
  <c r="AE53" i="12"/>
  <c r="AE54" i="12"/>
  <c r="AE56" i="12"/>
  <c r="X31" i="1" s="1"/>
  <c r="AS50" i="12"/>
  <c r="AS51" i="12"/>
  <c r="AS52" i="12"/>
  <c r="AS53" i="12"/>
  <c r="AS54" i="12"/>
  <c r="AS56" i="12" s="1"/>
  <c r="AL31" i="1" s="1"/>
  <c r="AY50" i="12"/>
  <c r="AY51" i="12"/>
  <c r="AY52" i="12"/>
  <c r="AY53" i="12"/>
  <c r="AY54" i="12"/>
  <c r="AY56" i="12"/>
  <c r="AR31" i="1"/>
  <c r="BM50" i="12"/>
  <c r="BM51" i="12"/>
  <c r="BM56" i="12" s="1"/>
  <c r="BF31" i="1" s="1"/>
  <c r="BM52" i="12"/>
  <c r="BM53" i="12"/>
  <c r="BM54" i="12"/>
  <c r="BS50" i="12"/>
  <c r="BS51" i="12"/>
  <c r="BS52" i="12"/>
  <c r="BS53" i="12"/>
  <c r="BS54" i="12"/>
  <c r="BN31" i="1"/>
  <c r="BN32" i="1"/>
  <c r="C42" i="16"/>
  <c r="D42" i="16"/>
  <c r="E42" i="16"/>
  <c r="F42" i="16"/>
  <c r="G42" i="16"/>
  <c r="H42" i="16"/>
  <c r="C43" i="16"/>
  <c r="D43" i="16"/>
  <c r="E43" i="16"/>
  <c r="F43" i="16"/>
  <c r="G43" i="16"/>
  <c r="H43" i="16"/>
  <c r="M6" i="3"/>
  <c r="M7" i="3"/>
  <c r="M8" i="3"/>
  <c r="M9" i="3"/>
  <c r="M25" i="3"/>
  <c r="M30" i="3" s="1"/>
  <c r="F37" i="1" s="1"/>
  <c r="M26" i="3"/>
  <c r="M27" i="3"/>
  <c r="M28" i="3"/>
  <c r="AZ6" i="3"/>
  <c r="AZ7" i="3"/>
  <c r="AZ8" i="3"/>
  <c r="AZ9" i="3"/>
  <c r="AZ12" i="3" s="1"/>
  <c r="AS36" i="1" s="1"/>
  <c r="BN6" i="3"/>
  <c r="BN7" i="3"/>
  <c r="BN8" i="3"/>
  <c r="BN9" i="3"/>
  <c r="BT6" i="3"/>
  <c r="BT7" i="3"/>
  <c r="BT12" i="3" s="1"/>
  <c r="BT8" i="3"/>
  <c r="BT9" i="3"/>
  <c r="BM36" i="1"/>
  <c r="C45" i="16"/>
  <c r="AZ25" i="3"/>
  <c r="AZ26" i="3"/>
  <c r="AZ27" i="3"/>
  <c r="AZ28" i="3"/>
  <c r="BN25" i="3"/>
  <c r="BN26" i="3"/>
  <c r="BN27" i="3"/>
  <c r="BN28" i="3"/>
  <c r="BN30" i="3" s="1"/>
  <c r="BG37" i="1" s="1"/>
  <c r="BT25" i="3"/>
  <c r="BT26" i="3"/>
  <c r="BT27" i="3"/>
  <c r="BT30" i="3" s="1"/>
  <c r="BM37" i="1" s="1"/>
  <c r="BT28" i="3"/>
  <c r="C46" i="16"/>
  <c r="D46" i="16"/>
  <c r="E46" i="16"/>
  <c r="F46" i="16"/>
  <c r="G46" i="16"/>
  <c r="H46" i="16"/>
  <c r="L3" i="12"/>
  <c r="F39" i="1"/>
  <c r="L4" i="12"/>
  <c r="F40" i="1"/>
  <c r="C47" i="16"/>
  <c r="Y3" i="12"/>
  <c r="S39" i="1"/>
  <c r="AE3" i="12"/>
  <c r="Y39" i="1"/>
  <c r="AS3" i="12"/>
  <c r="AM39" i="1"/>
  <c r="AY3" i="12"/>
  <c r="AS39" i="1" s="1"/>
  <c r="BM3" i="12"/>
  <c r="BG39" i="1"/>
  <c r="BS3" i="12"/>
  <c r="BM39" i="1" s="1"/>
  <c r="L5" i="12"/>
  <c r="F41" i="1" s="1"/>
  <c r="Y4" i="12"/>
  <c r="S40" i="1"/>
  <c r="AE4" i="12"/>
  <c r="Y40" i="1" s="1"/>
  <c r="AS4" i="12"/>
  <c r="AM40" i="1"/>
  <c r="AY4" i="12"/>
  <c r="AS40" i="1" s="1"/>
  <c r="BM4" i="12"/>
  <c r="BG40" i="1" s="1"/>
  <c r="BS4" i="12"/>
  <c r="BM40" i="1" s="1"/>
  <c r="L6" i="12"/>
  <c r="F42" i="1" s="1"/>
  <c r="C50" i="16" s="1"/>
  <c r="C49" i="16"/>
  <c r="Y5" i="12"/>
  <c r="S41" i="1"/>
  <c r="AE5" i="12"/>
  <c r="Y41" i="1"/>
  <c r="AS5" i="12"/>
  <c r="AM41" i="1"/>
  <c r="AY5" i="12"/>
  <c r="AS41" i="1"/>
  <c r="BM5" i="12"/>
  <c r="BG41" i="1" s="1"/>
  <c r="BS5" i="12"/>
  <c r="BM41" i="1" s="1"/>
  <c r="L8" i="12"/>
  <c r="F43" i="1"/>
  <c r="Y6" i="12"/>
  <c r="S42" i="1" s="1"/>
  <c r="AE6" i="12"/>
  <c r="Y42" i="1" s="1"/>
  <c r="AS6" i="12"/>
  <c r="AM42" i="1"/>
  <c r="AY6" i="12"/>
  <c r="AS42" i="1"/>
  <c r="BM6" i="12"/>
  <c r="BG42" i="1"/>
  <c r="BS6" i="12"/>
  <c r="BM42" i="1" s="1"/>
  <c r="Y8" i="12"/>
  <c r="S43" i="1" s="1"/>
  <c r="AE8" i="12"/>
  <c r="Y43" i="1"/>
  <c r="AS8" i="12"/>
  <c r="AM43" i="1" s="1"/>
  <c r="AY8" i="12"/>
  <c r="AS43" i="1"/>
  <c r="BM8" i="12"/>
  <c r="BG43" i="1"/>
  <c r="BS8" i="12"/>
  <c r="BM43" i="1" s="1"/>
  <c r="C53" i="16"/>
  <c r="D53" i="16"/>
  <c r="E53" i="16"/>
  <c r="F53" i="16"/>
  <c r="G53" i="16"/>
  <c r="H53" i="16"/>
  <c r="C54" i="16"/>
  <c r="D54" i="16"/>
  <c r="E54" i="16"/>
  <c r="F54" i="16"/>
  <c r="G54" i="16"/>
  <c r="H54" i="16"/>
  <c r="C56" i="16"/>
  <c r="C57" i="16"/>
  <c r="C58" i="16"/>
  <c r="C60" i="16"/>
  <c r="D60" i="16"/>
  <c r="E60" i="16"/>
  <c r="F60" i="16"/>
  <c r="G60" i="16"/>
  <c r="H60" i="16"/>
  <c r="C61" i="16"/>
  <c r="D61" i="16"/>
  <c r="E61" i="16"/>
  <c r="F61" i="16"/>
  <c r="G61" i="16"/>
  <c r="H61" i="16"/>
  <c r="C62" i="16"/>
  <c r="D62" i="16"/>
  <c r="E62" i="16"/>
  <c r="F62" i="16"/>
  <c r="G62" i="16"/>
  <c r="H62" i="16"/>
  <c r="C63" i="16"/>
  <c r="D63" i="16"/>
  <c r="E63" i="16"/>
  <c r="F63" i="16"/>
  <c r="G63" i="16"/>
  <c r="H63" i="16"/>
  <c r="F56" i="1"/>
  <c r="C64" i="16"/>
  <c r="G56" i="1"/>
  <c r="H56" i="1"/>
  <c r="I56" i="1"/>
  <c r="J56" i="1"/>
  <c r="K56" i="1"/>
  <c r="L56" i="1"/>
  <c r="M56" i="1"/>
  <c r="N56" i="1"/>
  <c r="O56" i="1"/>
  <c r="P56" i="1"/>
  <c r="Q56" i="1"/>
  <c r="R56" i="1"/>
  <c r="D64" i="16"/>
  <c r="S56" i="1"/>
  <c r="T56" i="1"/>
  <c r="U56" i="1"/>
  <c r="V56" i="1"/>
  <c r="W56" i="1"/>
  <c r="X56" i="1"/>
  <c r="Y56" i="1"/>
  <c r="Z56" i="1"/>
  <c r="AA56" i="1"/>
  <c r="AB56" i="1"/>
  <c r="AC56" i="1"/>
  <c r="AD56" i="1"/>
  <c r="E64" i="16"/>
  <c r="AE56" i="1"/>
  <c r="AF56" i="1"/>
  <c r="AG56" i="1"/>
  <c r="AH56" i="1"/>
  <c r="AI56" i="1"/>
  <c r="AJ56" i="1"/>
  <c r="AK56" i="1"/>
  <c r="AL56" i="1"/>
  <c r="AM56" i="1"/>
  <c r="AN56" i="1"/>
  <c r="AO56" i="1"/>
  <c r="AP56" i="1"/>
  <c r="F64" i="16"/>
  <c r="AQ56" i="1"/>
  <c r="AR56" i="1"/>
  <c r="AS56" i="1"/>
  <c r="AT56" i="1"/>
  <c r="AU56" i="1"/>
  <c r="AV56" i="1"/>
  <c r="AW56" i="1"/>
  <c r="AX56" i="1"/>
  <c r="AY56" i="1"/>
  <c r="AZ56" i="1"/>
  <c r="BA56" i="1"/>
  <c r="BB56" i="1"/>
  <c r="G64" i="16"/>
  <c r="BC56" i="1"/>
  <c r="BD56" i="1"/>
  <c r="BE56" i="1"/>
  <c r="BF56" i="1"/>
  <c r="BG56" i="1"/>
  <c r="BH56" i="1"/>
  <c r="BI56" i="1"/>
  <c r="BJ56" i="1"/>
  <c r="BK56" i="1"/>
  <c r="BL56" i="1"/>
  <c r="BM56" i="1"/>
  <c r="BN56" i="1"/>
  <c r="H64" i="16"/>
  <c r="C65" i="16"/>
  <c r="D65" i="16"/>
  <c r="E65" i="16"/>
  <c r="F65" i="16"/>
  <c r="G65" i="16"/>
  <c r="H65" i="16"/>
  <c r="C66" i="16"/>
  <c r="D66" i="16"/>
  <c r="E66" i="16"/>
  <c r="F66" i="16"/>
  <c r="G66" i="16"/>
  <c r="H66" i="16"/>
  <c r="Y24" i="12"/>
  <c r="Y25" i="12"/>
  <c r="Y26" i="12"/>
  <c r="Y29" i="12" s="1"/>
  <c r="R59" i="1" s="1"/>
  <c r="R63" i="1" s="1"/>
  <c r="Y27" i="12"/>
  <c r="AE24" i="12"/>
  <c r="AE25" i="12"/>
  <c r="AE26" i="12"/>
  <c r="AE27" i="12"/>
  <c r="X62" i="1" s="1"/>
  <c r="AS24" i="12"/>
  <c r="AS25" i="12"/>
  <c r="AS26" i="12"/>
  <c r="AS27" i="12"/>
  <c r="AY24" i="12"/>
  <c r="AY29" i="12" s="1"/>
  <c r="AR59" i="1" s="1"/>
  <c r="AR63" i="1" s="1"/>
  <c r="AY25" i="12"/>
  <c r="AY26" i="12"/>
  <c r="AY27" i="12"/>
  <c r="AR62" i="1" s="1"/>
  <c r="BM24" i="12"/>
  <c r="BM25" i="12"/>
  <c r="BM26" i="12"/>
  <c r="BM27" i="12"/>
  <c r="BM29" i="12" s="1"/>
  <c r="BF59" i="1" s="1"/>
  <c r="BS24" i="12"/>
  <c r="BS25" i="12"/>
  <c r="BL60" i="1" s="1"/>
  <c r="BS26" i="12"/>
  <c r="BL61" i="1" s="1"/>
  <c r="BS27" i="12"/>
  <c r="BN59" i="1"/>
  <c r="R60" i="1"/>
  <c r="X60" i="1"/>
  <c r="AL60" i="1"/>
  <c r="AR60" i="1"/>
  <c r="BF60" i="1"/>
  <c r="BN60" i="1"/>
  <c r="R61" i="1"/>
  <c r="X61" i="1"/>
  <c r="AL61" i="1"/>
  <c r="AR61" i="1"/>
  <c r="BF61" i="1"/>
  <c r="BN61" i="1"/>
  <c r="R62" i="1"/>
  <c r="AL62" i="1"/>
  <c r="BL62" i="1"/>
  <c r="BN62" i="1"/>
  <c r="BN63" i="1"/>
  <c r="C72" i="16"/>
  <c r="D72" i="16"/>
  <c r="E72" i="16"/>
  <c r="F72" i="16"/>
  <c r="G72" i="16"/>
  <c r="H72" i="16"/>
  <c r="C74" i="16"/>
  <c r="D74" i="16"/>
  <c r="E74" i="16"/>
  <c r="F74" i="16"/>
  <c r="G74" i="16"/>
  <c r="H74" i="16"/>
  <c r="C76" i="16"/>
  <c r="D76" i="16"/>
  <c r="E76" i="16"/>
  <c r="F76" i="16"/>
  <c r="G76" i="16"/>
  <c r="H76" i="16"/>
  <c r="C77" i="16"/>
  <c r="D77" i="16"/>
  <c r="E77" i="16"/>
  <c r="F77" i="16"/>
  <c r="G77" i="16"/>
  <c r="H77" i="16"/>
  <c r="C78" i="16"/>
  <c r="D78" i="16"/>
  <c r="E78" i="16"/>
  <c r="F78" i="16"/>
  <c r="G78" i="16"/>
  <c r="H78" i="16"/>
  <c r="C79" i="16"/>
  <c r="D79" i="16"/>
  <c r="E79" i="16"/>
  <c r="F79" i="16"/>
  <c r="G79" i="16"/>
  <c r="H79" i="16"/>
  <c r="C80" i="16"/>
  <c r="D80" i="16"/>
  <c r="E80" i="16"/>
  <c r="F80" i="16"/>
  <c r="G80" i="16"/>
  <c r="H80" i="16"/>
  <c r="C81" i="16"/>
  <c r="D81" i="16"/>
  <c r="E81" i="16"/>
  <c r="F81" i="16"/>
  <c r="G81" i="16"/>
  <c r="H81" i="16"/>
  <c r="C82" i="16"/>
  <c r="D82" i="16"/>
  <c r="E82" i="16"/>
  <c r="F82" i="16"/>
  <c r="G82" i="16"/>
  <c r="H82" i="16"/>
  <c r="C83" i="16"/>
  <c r="D83" i="16"/>
  <c r="E83" i="16"/>
  <c r="F83" i="16"/>
  <c r="G83" i="16"/>
  <c r="H83" i="16"/>
  <c r="C84" i="16"/>
  <c r="D84" i="16"/>
  <c r="E84" i="16"/>
  <c r="F84" i="16"/>
  <c r="G84" i="16"/>
  <c r="H84" i="16"/>
  <c r="C85" i="16"/>
  <c r="D85" i="16"/>
  <c r="E85" i="16"/>
  <c r="G85" i="16"/>
  <c r="H85" i="16"/>
  <c r="C86" i="16"/>
  <c r="D86" i="16"/>
  <c r="E86" i="16"/>
  <c r="F86" i="16"/>
  <c r="G86" i="16"/>
  <c r="H86" i="16"/>
  <c r="H9" i="16"/>
  <c r="G9" i="16"/>
  <c r="F9" i="16"/>
  <c r="E9" i="16"/>
  <c r="D9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G112" i="16"/>
  <c r="F112" i="16"/>
  <c r="E112" i="16"/>
  <c r="D112" i="16"/>
  <c r="C112" i="16"/>
  <c r="B112" i="16"/>
  <c r="G111" i="16"/>
  <c r="F111" i="16"/>
  <c r="E111" i="16"/>
  <c r="D111" i="16"/>
  <c r="C111" i="16"/>
  <c r="B111" i="16"/>
  <c r="G110" i="16"/>
  <c r="F110" i="16"/>
  <c r="E110" i="16"/>
  <c r="D110" i="16"/>
  <c r="C110" i="16"/>
  <c r="B110" i="16"/>
  <c r="G109" i="16"/>
  <c r="F109" i="16"/>
  <c r="E109" i="16"/>
  <c r="D109" i="16"/>
  <c r="C109" i="16"/>
  <c r="B109" i="16"/>
  <c r="G108" i="16"/>
  <c r="F108" i="16"/>
  <c r="E108" i="16"/>
  <c r="D108" i="16"/>
  <c r="C108" i="16"/>
  <c r="B108" i="16"/>
  <c r="G107" i="16"/>
  <c r="F107" i="16"/>
  <c r="E107" i="16"/>
  <c r="D107" i="16"/>
  <c r="C107" i="16"/>
  <c r="B107" i="16"/>
  <c r="G106" i="16"/>
  <c r="F106" i="16"/>
  <c r="E106" i="16"/>
  <c r="D106" i="16"/>
  <c r="C106" i="16"/>
  <c r="B106" i="16"/>
  <c r="G105" i="16"/>
  <c r="F105" i="16"/>
  <c r="E105" i="16"/>
  <c r="D105" i="16"/>
  <c r="C105" i="16"/>
  <c r="B105" i="16"/>
  <c r="G104" i="16"/>
  <c r="F104" i="16"/>
  <c r="E104" i="16"/>
  <c r="D104" i="16"/>
  <c r="C104" i="16"/>
  <c r="B104" i="16"/>
  <c r="G103" i="16"/>
  <c r="F103" i="16"/>
  <c r="E103" i="16"/>
  <c r="D103" i="16"/>
  <c r="C103" i="16"/>
  <c r="B103" i="16"/>
  <c r="G102" i="16"/>
  <c r="F102" i="16"/>
  <c r="E102" i="16"/>
  <c r="D102" i="16"/>
  <c r="C102" i="16"/>
  <c r="B102" i="16"/>
  <c r="G101" i="16"/>
  <c r="F101" i="16"/>
  <c r="E101" i="16"/>
  <c r="D101" i="16"/>
  <c r="C101" i="16"/>
  <c r="B101" i="16"/>
  <c r="G100" i="16"/>
  <c r="F100" i="16"/>
  <c r="E100" i="16"/>
  <c r="D100" i="16"/>
  <c r="C100" i="16"/>
  <c r="B100" i="16"/>
  <c r="G99" i="16"/>
  <c r="F99" i="16"/>
  <c r="E99" i="16"/>
  <c r="D99" i="16"/>
  <c r="C99" i="16"/>
  <c r="B99" i="16"/>
  <c r="G98" i="16"/>
  <c r="F98" i="16"/>
  <c r="E98" i="16"/>
  <c r="D98" i="16"/>
  <c r="C98" i="16"/>
  <c r="B98" i="16"/>
  <c r="G97" i="16"/>
  <c r="F97" i="16"/>
  <c r="E97" i="16"/>
  <c r="D97" i="16"/>
  <c r="C97" i="16"/>
  <c r="B97" i="16"/>
  <c r="G96" i="16"/>
  <c r="F96" i="16"/>
  <c r="E96" i="16"/>
  <c r="D96" i="16"/>
  <c r="C96" i="16"/>
  <c r="B96" i="16"/>
  <c r="G95" i="16"/>
  <c r="F95" i="16"/>
  <c r="E95" i="16"/>
  <c r="D95" i="16"/>
  <c r="C95" i="16"/>
  <c r="B95" i="16"/>
  <c r="G94" i="16"/>
  <c r="F94" i="16"/>
  <c r="E94" i="16"/>
  <c r="D94" i="16"/>
  <c r="C94" i="16"/>
  <c r="B94" i="16"/>
  <c r="G93" i="16"/>
  <c r="F93" i="16"/>
  <c r="E93" i="16"/>
  <c r="D93" i="16"/>
  <c r="C93" i="16"/>
  <c r="B93" i="16"/>
  <c r="G92" i="16"/>
  <c r="F92" i="16"/>
  <c r="E92" i="16"/>
  <c r="D92" i="16"/>
  <c r="C92" i="16"/>
  <c r="B92" i="16"/>
  <c r="G91" i="16"/>
  <c r="F91" i="16"/>
  <c r="E91" i="16"/>
  <c r="D91" i="16"/>
  <c r="C91" i="16"/>
  <c r="B91" i="16"/>
  <c r="G90" i="16"/>
  <c r="F90" i="16"/>
  <c r="E90" i="16"/>
  <c r="D90" i="16"/>
  <c r="C90" i="16"/>
  <c r="B90" i="16"/>
  <c r="G89" i="16"/>
  <c r="F89" i="16"/>
  <c r="E89" i="16"/>
  <c r="D89" i="16"/>
  <c r="C89" i="16"/>
  <c r="B89" i="16"/>
  <c r="G88" i="16"/>
  <c r="F88" i="16"/>
  <c r="E88" i="16"/>
  <c r="D88" i="16"/>
  <c r="C88" i="16"/>
  <c r="B88" i="16"/>
  <c r="G87" i="16"/>
  <c r="F87" i="16"/>
  <c r="E87" i="16"/>
  <c r="D87" i="16"/>
  <c r="C87" i="16"/>
  <c r="B87" i="16"/>
  <c r="B86" i="16"/>
  <c r="B85" i="16"/>
  <c r="B84" i="16"/>
  <c r="B83" i="16"/>
  <c r="B82" i="16"/>
  <c r="B81" i="16"/>
  <c r="B80" i="16"/>
  <c r="B79" i="16"/>
  <c r="B78" i="16"/>
  <c r="B77" i="16"/>
  <c r="B75" i="16"/>
  <c r="B76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43" i="1"/>
  <c r="B51" i="16"/>
  <c r="B42" i="1"/>
  <c r="B50" i="16"/>
  <c r="B41" i="1"/>
  <c r="B49" i="16"/>
  <c r="B40" i="1"/>
  <c r="B48" i="16"/>
  <c r="B39" i="1"/>
  <c r="B47" i="16"/>
  <c r="B46" i="16"/>
  <c r="B45" i="16"/>
  <c r="B44" i="16"/>
  <c r="B43" i="16"/>
  <c r="B42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C9" i="16"/>
  <c r="B9" i="16"/>
  <c r="B8" i="16"/>
  <c r="B9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80" i="15"/>
  <c r="B79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8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D16" i="15"/>
  <c r="E16" i="15"/>
  <c r="F16" i="15"/>
  <c r="G16" i="15"/>
  <c r="H16" i="15"/>
  <c r="I16" i="15"/>
  <c r="J16" i="15"/>
  <c r="K16" i="15"/>
  <c r="L16" i="15"/>
  <c r="M16" i="15"/>
  <c r="N16" i="15"/>
  <c r="P16" i="15"/>
  <c r="Q16" i="15"/>
  <c r="R16" i="15"/>
  <c r="S16" i="15"/>
  <c r="T16" i="15"/>
  <c r="U16" i="15"/>
  <c r="V16" i="15"/>
  <c r="W16" i="15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C19" i="15"/>
  <c r="D19" i="15"/>
  <c r="E19" i="15"/>
  <c r="F19" i="15"/>
  <c r="G19" i="15"/>
  <c r="H19" i="15"/>
  <c r="I19" i="15"/>
  <c r="J19" i="15"/>
  <c r="K19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C20" i="15"/>
  <c r="D20" i="15"/>
  <c r="E20" i="15"/>
  <c r="F20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D21" i="15"/>
  <c r="E21" i="15"/>
  <c r="F21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C23" i="15"/>
  <c r="D23" i="15"/>
  <c r="E23" i="15"/>
  <c r="F23" i="15"/>
  <c r="G23" i="15"/>
  <c r="H23" i="15"/>
  <c r="I23" i="15"/>
  <c r="J23" i="15"/>
  <c r="K23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C24" i="15"/>
  <c r="D24" i="15"/>
  <c r="E24" i="15"/>
  <c r="F24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C26" i="15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C27" i="15"/>
  <c r="D27" i="15"/>
  <c r="E27" i="15"/>
  <c r="F27" i="15"/>
  <c r="G27" i="15"/>
  <c r="H27" i="15"/>
  <c r="I27" i="15"/>
  <c r="J27" i="15"/>
  <c r="K27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C28" i="15"/>
  <c r="D28" i="15"/>
  <c r="E28" i="15"/>
  <c r="F28" i="15"/>
  <c r="G28" i="15"/>
  <c r="H28" i="15"/>
  <c r="I28" i="15"/>
  <c r="J28" i="15"/>
  <c r="K28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C30" i="15"/>
  <c r="D30" i="15"/>
  <c r="E30" i="15"/>
  <c r="F30" i="15"/>
  <c r="G30" i="15"/>
  <c r="H30" i="15"/>
  <c r="I30" i="15"/>
  <c r="J30" i="15"/>
  <c r="K30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C31" i="15"/>
  <c r="D31" i="15"/>
  <c r="E31" i="15"/>
  <c r="F31" i="15"/>
  <c r="G31" i="15"/>
  <c r="H31" i="15"/>
  <c r="I31" i="15"/>
  <c r="J31" i="15"/>
  <c r="K31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C45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C47" i="15"/>
  <c r="C48" i="15"/>
  <c r="C49" i="15"/>
  <c r="C50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O53" i="15"/>
  <c r="P53" i="15"/>
  <c r="Q53" i="15"/>
  <c r="R53" i="15"/>
  <c r="S53" i="15"/>
  <c r="T53" i="15"/>
  <c r="U53" i="15"/>
  <c r="V53" i="15"/>
  <c r="W53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O54" i="15"/>
  <c r="P54" i="15"/>
  <c r="Q54" i="15"/>
  <c r="R54" i="15"/>
  <c r="S54" i="15"/>
  <c r="T54" i="15"/>
  <c r="U54" i="15"/>
  <c r="V54" i="15"/>
  <c r="W54" i="15"/>
  <c r="C56" i="15"/>
  <c r="C57" i="15"/>
  <c r="C58" i="15"/>
  <c r="C60" i="15"/>
  <c r="D60" i="15"/>
  <c r="E60" i="15"/>
  <c r="F60" i="15"/>
  <c r="G60" i="15"/>
  <c r="H60" i="15"/>
  <c r="I60" i="15"/>
  <c r="J60" i="15"/>
  <c r="K60" i="15"/>
  <c r="L60" i="15"/>
  <c r="M60" i="15"/>
  <c r="N60" i="15"/>
  <c r="O60" i="15"/>
  <c r="P60" i="15"/>
  <c r="Q60" i="15"/>
  <c r="R60" i="15"/>
  <c r="S60" i="15"/>
  <c r="T60" i="15"/>
  <c r="U60" i="15"/>
  <c r="V60" i="15"/>
  <c r="W60" i="15"/>
  <c r="C61" i="15"/>
  <c r="D61" i="15"/>
  <c r="E61" i="15"/>
  <c r="F61" i="15"/>
  <c r="G61" i="15"/>
  <c r="H61" i="15"/>
  <c r="I61" i="15"/>
  <c r="J61" i="15"/>
  <c r="K61" i="15"/>
  <c r="L61" i="15"/>
  <c r="M61" i="15"/>
  <c r="N61" i="15"/>
  <c r="O61" i="15"/>
  <c r="P61" i="15"/>
  <c r="Q61" i="15"/>
  <c r="R61" i="15"/>
  <c r="S61" i="15"/>
  <c r="T61" i="15"/>
  <c r="U61" i="15"/>
  <c r="V61" i="15"/>
  <c r="W61" i="15"/>
  <c r="C62" i="15"/>
  <c r="D62" i="15"/>
  <c r="E62" i="15"/>
  <c r="F62" i="15"/>
  <c r="G62" i="15"/>
  <c r="H62" i="15"/>
  <c r="I62" i="15"/>
  <c r="J62" i="15"/>
  <c r="K62" i="15"/>
  <c r="L62" i="15"/>
  <c r="M62" i="15"/>
  <c r="N62" i="15"/>
  <c r="O62" i="15"/>
  <c r="P62" i="15"/>
  <c r="Q62" i="15"/>
  <c r="R62" i="15"/>
  <c r="S62" i="15"/>
  <c r="T62" i="15"/>
  <c r="U62" i="15"/>
  <c r="V62" i="15"/>
  <c r="W62" i="15"/>
  <c r="C63" i="15"/>
  <c r="D63" i="15"/>
  <c r="E63" i="15"/>
  <c r="F63" i="15"/>
  <c r="G63" i="15"/>
  <c r="H63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C64" i="15"/>
  <c r="D64" i="15"/>
  <c r="E64" i="15"/>
  <c r="F64" i="15"/>
  <c r="G64" i="15"/>
  <c r="H64" i="15"/>
  <c r="I64" i="15"/>
  <c r="J64" i="15"/>
  <c r="K64" i="15"/>
  <c r="L64" i="15"/>
  <c r="M64" i="15"/>
  <c r="N64" i="15"/>
  <c r="O64" i="15"/>
  <c r="P64" i="15"/>
  <c r="Q64" i="15"/>
  <c r="R64" i="15"/>
  <c r="S64" i="15"/>
  <c r="T64" i="15"/>
  <c r="U64" i="15"/>
  <c r="V64" i="15"/>
  <c r="W64" i="15"/>
  <c r="C65" i="15"/>
  <c r="D65" i="15"/>
  <c r="E65" i="15"/>
  <c r="F65" i="15"/>
  <c r="G65" i="15"/>
  <c r="H65" i="15"/>
  <c r="I65" i="15"/>
  <c r="J65" i="15"/>
  <c r="K65" i="15"/>
  <c r="L65" i="15"/>
  <c r="M65" i="15"/>
  <c r="N65" i="15"/>
  <c r="O65" i="15"/>
  <c r="P65" i="15"/>
  <c r="Q65" i="15"/>
  <c r="R65" i="15"/>
  <c r="S65" i="15"/>
  <c r="T65" i="15"/>
  <c r="U65" i="15"/>
  <c r="V65" i="15"/>
  <c r="W65" i="15"/>
  <c r="C66" i="15"/>
  <c r="D66" i="15"/>
  <c r="E66" i="15"/>
  <c r="F66" i="15"/>
  <c r="G66" i="15"/>
  <c r="H66" i="15"/>
  <c r="I66" i="15"/>
  <c r="J66" i="15"/>
  <c r="K66" i="15"/>
  <c r="L66" i="15"/>
  <c r="M66" i="15"/>
  <c r="N66" i="15"/>
  <c r="O66" i="15"/>
  <c r="P66" i="15"/>
  <c r="Q66" i="15"/>
  <c r="R66" i="15"/>
  <c r="S66" i="15"/>
  <c r="T66" i="15"/>
  <c r="U66" i="15"/>
  <c r="V66" i="15"/>
  <c r="W66" i="15"/>
  <c r="C72" i="15"/>
  <c r="D72" i="15"/>
  <c r="E72" i="15"/>
  <c r="F72" i="15"/>
  <c r="G72" i="15"/>
  <c r="H72" i="15"/>
  <c r="I72" i="15"/>
  <c r="J72" i="15"/>
  <c r="K72" i="15"/>
  <c r="L72" i="15"/>
  <c r="M72" i="15"/>
  <c r="N72" i="15"/>
  <c r="O72" i="15"/>
  <c r="P72" i="15"/>
  <c r="Q72" i="15"/>
  <c r="R72" i="15"/>
  <c r="S72" i="15"/>
  <c r="T72" i="15"/>
  <c r="U72" i="15"/>
  <c r="V72" i="15"/>
  <c r="W72" i="15"/>
  <c r="C74" i="15"/>
  <c r="D74" i="15"/>
  <c r="E74" i="15"/>
  <c r="F74" i="15"/>
  <c r="G74" i="15"/>
  <c r="H74" i="15"/>
  <c r="I74" i="15"/>
  <c r="J74" i="15"/>
  <c r="K74" i="15"/>
  <c r="L74" i="15"/>
  <c r="M74" i="15"/>
  <c r="N74" i="15"/>
  <c r="O74" i="15"/>
  <c r="P74" i="15"/>
  <c r="Q74" i="15"/>
  <c r="R74" i="15"/>
  <c r="S74" i="15"/>
  <c r="T74" i="15"/>
  <c r="U74" i="15"/>
  <c r="V74" i="15"/>
  <c r="W74" i="15"/>
  <c r="C76" i="15"/>
  <c r="D76" i="15"/>
  <c r="E76" i="15"/>
  <c r="F76" i="15"/>
  <c r="G76" i="15"/>
  <c r="H76" i="15"/>
  <c r="I76" i="15"/>
  <c r="J76" i="15"/>
  <c r="K76" i="15"/>
  <c r="L76" i="15"/>
  <c r="M76" i="15"/>
  <c r="N76" i="15"/>
  <c r="O76" i="15"/>
  <c r="P76" i="15"/>
  <c r="Q76" i="15"/>
  <c r="R76" i="15"/>
  <c r="S76" i="15"/>
  <c r="T76" i="15"/>
  <c r="U76" i="15"/>
  <c r="V76" i="15"/>
  <c r="W76" i="15"/>
  <c r="C77" i="15"/>
  <c r="D77" i="15"/>
  <c r="E77" i="15"/>
  <c r="F77" i="15"/>
  <c r="G77" i="15"/>
  <c r="H77" i="15"/>
  <c r="I77" i="15"/>
  <c r="J77" i="15"/>
  <c r="K77" i="15"/>
  <c r="L77" i="15"/>
  <c r="M77" i="15"/>
  <c r="N77" i="15"/>
  <c r="O77" i="15"/>
  <c r="P77" i="15"/>
  <c r="Q77" i="15"/>
  <c r="R77" i="15"/>
  <c r="S77" i="15"/>
  <c r="T77" i="15"/>
  <c r="U77" i="15"/>
  <c r="V77" i="15"/>
  <c r="W77" i="15"/>
  <c r="C78" i="15"/>
  <c r="D78" i="15"/>
  <c r="E78" i="15"/>
  <c r="F78" i="15"/>
  <c r="G78" i="15"/>
  <c r="H78" i="15"/>
  <c r="I78" i="15"/>
  <c r="J78" i="15"/>
  <c r="K78" i="15"/>
  <c r="L78" i="15"/>
  <c r="M78" i="15"/>
  <c r="N78" i="15"/>
  <c r="O78" i="15"/>
  <c r="P78" i="15"/>
  <c r="Q78" i="15"/>
  <c r="R78" i="15"/>
  <c r="S78" i="15"/>
  <c r="T78" i="15"/>
  <c r="U78" i="15"/>
  <c r="V78" i="15"/>
  <c r="W78" i="15"/>
  <c r="C79" i="15"/>
  <c r="D79" i="15"/>
  <c r="E79" i="15"/>
  <c r="F79" i="15"/>
  <c r="G79" i="15"/>
  <c r="H79" i="15"/>
  <c r="I79" i="15"/>
  <c r="J79" i="15"/>
  <c r="K79" i="15"/>
  <c r="L79" i="15"/>
  <c r="M79" i="15"/>
  <c r="N79" i="15"/>
  <c r="O79" i="15"/>
  <c r="P79" i="15"/>
  <c r="Q79" i="15"/>
  <c r="R79" i="15"/>
  <c r="S79" i="15"/>
  <c r="T79" i="15"/>
  <c r="U79" i="15"/>
  <c r="V79" i="15"/>
  <c r="W79" i="15"/>
  <c r="C80" i="15"/>
  <c r="D80" i="15"/>
  <c r="E80" i="15"/>
  <c r="F80" i="15"/>
  <c r="G80" i="15"/>
  <c r="H80" i="15"/>
  <c r="I80" i="15"/>
  <c r="J80" i="15"/>
  <c r="K80" i="15"/>
  <c r="L80" i="15"/>
  <c r="M80" i="15"/>
  <c r="N80" i="15"/>
  <c r="O80" i="15"/>
  <c r="P80" i="15"/>
  <c r="Q80" i="15"/>
  <c r="R80" i="15"/>
  <c r="S80" i="15"/>
  <c r="T80" i="15"/>
  <c r="U80" i="15"/>
  <c r="V80" i="15"/>
  <c r="W80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C84" i="15"/>
  <c r="D84" i="15"/>
  <c r="E84" i="15"/>
  <c r="F84" i="15"/>
  <c r="G84" i="15"/>
  <c r="H84" i="15"/>
  <c r="I84" i="15"/>
  <c r="J84" i="15"/>
  <c r="K84" i="15"/>
  <c r="L84" i="15"/>
  <c r="M84" i="15"/>
  <c r="N84" i="15"/>
  <c r="O84" i="15"/>
  <c r="P84" i="15"/>
  <c r="Q84" i="15"/>
  <c r="R84" i="15"/>
  <c r="S84" i="15"/>
  <c r="T84" i="15"/>
  <c r="U84" i="15"/>
  <c r="V84" i="15"/>
  <c r="W84" i="15"/>
  <c r="C85" i="15"/>
  <c r="D85" i="15"/>
  <c r="E85" i="15"/>
  <c r="F85" i="15"/>
  <c r="G85" i="15"/>
  <c r="H85" i="15"/>
  <c r="I85" i="15"/>
  <c r="J85" i="15"/>
  <c r="K85" i="15"/>
  <c r="L85" i="15"/>
  <c r="M85" i="15"/>
  <c r="N85" i="15"/>
  <c r="O85" i="15"/>
  <c r="P85" i="15"/>
  <c r="Q85" i="15"/>
  <c r="R85" i="15"/>
  <c r="S85" i="15"/>
  <c r="T85" i="15"/>
  <c r="U85" i="15"/>
  <c r="V85" i="15"/>
  <c r="W85" i="15"/>
  <c r="C86" i="15"/>
  <c r="D86" i="15"/>
  <c r="E86" i="15"/>
  <c r="F86" i="15"/>
  <c r="G86" i="15"/>
  <c r="H86" i="15"/>
  <c r="I86" i="15"/>
  <c r="J86" i="15"/>
  <c r="K86" i="15"/>
  <c r="L86" i="15"/>
  <c r="M86" i="15"/>
  <c r="N86" i="15"/>
  <c r="O86" i="15"/>
  <c r="P86" i="15"/>
  <c r="Q86" i="15"/>
  <c r="R86" i="15"/>
  <c r="S86" i="15"/>
  <c r="T86" i="15"/>
  <c r="U86" i="15"/>
  <c r="V86" i="15"/>
  <c r="W86" i="15"/>
  <c r="C87" i="15"/>
  <c r="D87" i="15"/>
  <c r="E87" i="15"/>
  <c r="F87" i="15"/>
  <c r="G87" i="15"/>
  <c r="H87" i="15"/>
  <c r="I87" i="15"/>
  <c r="J87" i="15"/>
  <c r="K87" i="15"/>
  <c r="L87" i="15"/>
  <c r="M87" i="15"/>
  <c r="N87" i="15"/>
  <c r="O87" i="15"/>
  <c r="P87" i="15"/>
  <c r="Q87" i="15"/>
  <c r="R87" i="15"/>
  <c r="S87" i="15"/>
  <c r="T87" i="15"/>
  <c r="U87" i="15"/>
  <c r="V87" i="15"/>
  <c r="W87" i="15"/>
  <c r="C88" i="15"/>
  <c r="D88" i="15"/>
  <c r="E88" i="15"/>
  <c r="F88" i="15"/>
  <c r="G88" i="15"/>
  <c r="H88" i="15"/>
  <c r="I88" i="15"/>
  <c r="J88" i="15"/>
  <c r="K88" i="15"/>
  <c r="L88" i="15"/>
  <c r="M88" i="15"/>
  <c r="N88" i="15"/>
  <c r="O88" i="15"/>
  <c r="P88" i="15"/>
  <c r="Q88" i="15"/>
  <c r="R88" i="15"/>
  <c r="S88" i="15"/>
  <c r="T88" i="15"/>
  <c r="U88" i="15"/>
  <c r="V88" i="15"/>
  <c r="W88" i="15"/>
  <c r="C89" i="15"/>
  <c r="D89" i="15"/>
  <c r="E89" i="15"/>
  <c r="F89" i="15"/>
  <c r="G89" i="15"/>
  <c r="H89" i="15"/>
  <c r="I89" i="15"/>
  <c r="J89" i="15"/>
  <c r="K89" i="15"/>
  <c r="L89" i="15"/>
  <c r="M89" i="15"/>
  <c r="N89" i="15"/>
  <c r="O89" i="15"/>
  <c r="P89" i="15"/>
  <c r="Q89" i="15"/>
  <c r="R89" i="15"/>
  <c r="S89" i="15"/>
  <c r="T89" i="15"/>
  <c r="U89" i="15"/>
  <c r="V89" i="15"/>
  <c r="W89" i="15"/>
  <c r="C90" i="15"/>
  <c r="D90" i="15"/>
  <c r="E90" i="15"/>
  <c r="F90" i="15"/>
  <c r="G90" i="15"/>
  <c r="H90" i="15"/>
  <c r="I90" i="15"/>
  <c r="J90" i="15"/>
  <c r="K90" i="15"/>
  <c r="L90" i="15"/>
  <c r="M90" i="15"/>
  <c r="N90" i="15"/>
  <c r="O90" i="15"/>
  <c r="P90" i="15"/>
  <c r="Q90" i="15"/>
  <c r="R90" i="15"/>
  <c r="S90" i="15"/>
  <c r="T90" i="15"/>
  <c r="U90" i="15"/>
  <c r="V90" i="15"/>
  <c r="W90" i="15"/>
  <c r="C91" i="15"/>
  <c r="D91" i="15"/>
  <c r="E91" i="15"/>
  <c r="F91" i="15"/>
  <c r="G91" i="15"/>
  <c r="H91" i="15"/>
  <c r="I91" i="15"/>
  <c r="J91" i="15"/>
  <c r="K91" i="15"/>
  <c r="L91" i="15"/>
  <c r="M91" i="15"/>
  <c r="N91" i="15"/>
  <c r="O91" i="15"/>
  <c r="P91" i="15"/>
  <c r="Q91" i="15"/>
  <c r="R91" i="15"/>
  <c r="S91" i="15"/>
  <c r="T91" i="15"/>
  <c r="U91" i="15"/>
  <c r="V91" i="15"/>
  <c r="W91" i="15"/>
  <c r="C92" i="15"/>
  <c r="D92" i="15"/>
  <c r="E92" i="15"/>
  <c r="F92" i="15"/>
  <c r="G92" i="15"/>
  <c r="H92" i="15"/>
  <c r="I92" i="15"/>
  <c r="J92" i="15"/>
  <c r="K92" i="15"/>
  <c r="L92" i="15"/>
  <c r="M92" i="15"/>
  <c r="N92" i="15"/>
  <c r="O92" i="15"/>
  <c r="P92" i="15"/>
  <c r="Q92" i="15"/>
  <c r="R92" i="15"/>
  <c r="S92" i="15"/>
  <c r="T92" i="15"/>
  <c r="U92" i="15"/>
  <c r="V92" i="15"/>
  <c r="W92" i="15"/>
  <c r="C93" i="15"/>
  <c r="D93" i="15"/>
  <c r="E93" i="15"/>
  <c r="F93" i="15"/>
  <c r="G93" i="15"/>
  <c r="H93" i="15"/>
  <c r="I93" i="15"/>
  <c r="J93" i="15"/>
  <c r="K93" i="15"/>
  <c r="L93" i="15"/>
  <c r="M93" i="15"/>
  <c r="N93" i="15"/>
  <c r="O93" i="15"/>
  <c r="P93" i="15"/>
  <c r="Q93" i="15"/>
  <c r="R93" i="15"/>
  <c r="S93" i="15"/>
  <c r="T93" i="15"/>
  <c r="U93" i="15"/>
  <c r="V93" i="15"/>
  <c r="W93" i="15"/>
  <c r="C94" i="15"/>
  <c r="D94" i="15"/>
  <c r="E94" i="15"/>
  <c r="F94" i="15"/>
  <c r="G94" i="15"/>
  <c r="H94" i="15"/>
  <c r="I94" i="15"/>
  <c r="J94" i="15"/>
  <c r="K94" i="15"/>
  <c r="L94" i="15"/>
  <c r="M94" i="15"/>
  <c r="N94" i="15"/>
  <c r="O94" i="15"/>
  <c r="P94" i="15"/>
  <c r="Q94" i="15"/>
  <c r="R94" i="15"/>
  <c r="S94" i="15"/>
  <c r="T94" i="15"/>
  <c r="U94" i="15"/>
  <c r="V94" i="15"/>
  <c r="W94" i="15"/>
  <c r="C95" i="15"/>
  <c r="D95" i="15"/>
  <c r="E95" i="15"/>
  <c r="F95" i="15"/>
  <c r="G95" i="15"/>
  <c r="H95" i="15"/>
  <c r="I95" i="15"/>
  <c r="J95" i="15"/>
  <c r="K95" i="15"/>
  <c r="L95" i="15"/>
  <c r="M95" i="15"/>
  <c r="N95" i="15"/>
  <c r="O95" i="15"/>
  <c r="P95" i="15"/>
  <c r="Q95" i="15"/>
  <c r="R95" i="15"/>
  <c r="S95" i="15"/>
  <c r="T95" i="15"/>
  <c r="U95" i="15"/>
  <c r="V95" i="15"/>
  <c r="W95" i="15"/>
  <c r="C96" i="15"/>
  <c r="D96" i="15"/>
  <c r="E96" i="15"/>
  <c r="F96" i="15"/>
  <c r="G96" i="15"/>
  <c r="H96" i="15"/>
  <c r="I96" i="15"/>
  <c r="J96" i="15"/>
  <c r="K96" i="15"/>
  <c r="L96" i="15"/>
  <c r="M96" i="15"/>
  <c r="N96" i="15"/>
  <c r="O96" i="15"/>
  <c r="P96" i="15"/>
  <c r="Q96" i="15"/>
  <c r="R96" i="15"/>
  <c r="S96" i="15"/>
  <c r="T96" i="15"/>
  <c r="U96" i="15"/>
  <c r="V96" i="15"/>
  <c r="W96" i="15"/>
  <c r="C97" i="15"/>
  <c r="D97" i="15"/>
  <c r="E97" i="15"/>
  <c r="F97" i="15"/>
  <c r="G97" i="15"/>
  <c r="H97" i="15"/>
  <c r="I97" i="15"/>
  <c r="J97" i="15"/>
  <c r="K97" i="15"/>
  <c r="L97" i="15"/>
  <c r="M97" i="15"/>
  <c r="N97" i="15"/>
  <c r="O97" i="15"/>
  <c r="P97" i="15"/>
  <c r="Q97" i="15"/>
  <c r="R97" i="15"/>
  <c r="S97" i="15"/>
  <c r="T97" i="15"/>
  <c r="U97" i="15"/>
  <c r="V97" i="15"/>
  <c r="W97" i="15"/>
  <c r="C98" i="15"/>
  <c r="D98" i="15"/>
  <c r="E98" i="15"/>
  <c r="F98" i="15"/>
  <c r="G98" i="15"/>
  <c r="H98" i="15"/>
  <c r="I98" i="15"/>
  <c r="J98" i="15"/>
  <c r="K98" i="15"/>
  <c r="L98" i="15"/>
  <c r="M98" i="15"/>
  <c r="N98" i="15"/>
  <c r="O98" i="15"/>
  <c r="P98" i="15"/>
  <c r="Q98" i="15"/>
  <c r="R98" i="15"/>
  <c r="S98" i="15"/>
  <c r="T98" i="15"/>
  <c r="U98" i="15"/>
  <c r="V98" i="15"/>
  <c r="W98" i="15"/>
  <c r="C99" i="15"/>
  <c r="D99" i="15"/>
  <c r="E99" i="15"/>
  <c r="F99" i="15"/>
  <c r="G99" i="15"/>
  <c r="H99" i="15"/>
  <c r="I99" i="15"/>
  <c r="J99" i="15"/>
  <c r="K99" i="15"/>
  <c r="L99" i="15"/>
  <c r="M99" i="15"/>
  <c r="N99" i="15"/>
  <c r="O99" i="15"/>
  <c r="P99" i="15"/>
  <c r="Q99" i="15"/>
  <c r="R99" i="15"/>
  <c r="S99" i="15"/>
  <c r="T99" i="15"/>
  <c r="U99" i="15"/>
  <c r="V99" i="15"/>
  <c r="W99" i="15"/>
  <c r="C100" i="15"/>
  <c r="D100" i="15"/>
  <c r="E100" i="15"/>
  <c r="F100" i="15"/>
  <c r="G100" i="15"/>
  <c r="H100" i="15"/>
  <c r="I100" i="15"/>
  <c r="J100" i="15"/>
  <c r="K100" i="15"/>
  <c r="L100" i="15"/>
  <c r="M100" i="15"/>
  <c r="N100" i="15"/>
  <c r="O100" i="15"/>
  <c r="P100" i="15"/>
  <c r="Q100" i="15"/>
  <c r="R100" i="15"/>
  <c r="S100" i="15"/>
  <c r="T100" i="15"/>
  <c r="U100" i="15"/>
  <c r="V100" i="15"/>
  <c r="W100" i="15"/>
  <c r="C101" i="15"/>
  <c r="D101" i="15"/>
  <c r="E101" i="15"/>
  <c r="F101" i="15"/>
  <c r="G101" i="15"/>
  <c r="H101" i="15"/>
  <c r="I101" i="15"/>
  <c r="J101" i="15"/>
  <c r="K101" i="15"/>
  <c r="L101" i="15"/>
  <c r="M101" i="15"/>
  <c r="N101" i="15"/>
  <c r="O101" i="15"/>
  <c r="P101" i="15"/>
  <c r="Q101" i="15"/>
  <c r="R101" i="15"/>
  <c r="S101" i="15"/>
  <c r="T101" i="15"/>
  <c r="U101" i="15"/>
  <c r="V101" i="15"/>
  <c r="W101" i="15"/>
  <c r="C102" i="15"/>
  <c r="D102" i="15"/>
  <c r="E102" i="15"/>
  <c r="F102" i="15"/>
  <c r="G102" i="15"/>
  <c r="H102" i="15"/>
  <c r="I102" i="15"/>
  <c r="J102" i="15"/>
  <c r="K102" i="15"/>
  <c r="L102" i="15"/>
  <c r="M102" i="15"/>
  <c r="N102" i="15"/>
  <c r="O102" i="15"/>
  <c r="P102" i="15"/>
  <c r="Q102" i="15"/>
  <c r="R102" i="15"/>
  <c r="S102" i="15"/>
  <c r="T102" i="15"/>
  <c r="U102" i="15"/>
  <c r="V102" i="15"/>
  <c r="W102" i="15"/>
  <c r="C103" i="15"/>
  <c r="D103" i="15"/>
  <c r="E103" i="15"/>
  <c r="F103" i="15"/>
  <c r="G103" i="15"/>
  <c r="H103" i="15"/>
  <c r="I103" i="15"/>
  <c r="J103" i="15"/>
  <c r="K103" i="15"/>
  <c r="L103" i="15"/>
  <c r="M103" i="15"/>
  <c r="N103" i="15"/>
  <c r="O103" i="15"/>
  <c r="P103" i="15"/>
  <c r="Q103" i="15"/>
  <c r="R103" i="15"/>
  <c r="S103" i="15"/>
  <c r="T103" i="15"/>
  <c r="U103" i="15"/>
  <c r="V103" i="15"/>
  <c r="W103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C107" i="15"/>
  <c r="D107" i="15"/>
  <c r="E107" i="15"/>
  <c r="F107" i="15"/>
  <c r="G107" i="15"/>
  <c r="H107" i="15"/>
  <c r="I107" i="15"/>
  <c r="J107" i="15"/>
  <c r="K107" i="15"/>
  <c r="L107" i="15"/>
  <c r="M107" i="15"/>
  <c r="N107" i="15"/>
  <c r="O107" i="15"/>
  <c r="P107" i="15"/>
  <c r="Q107" i="15"/>
  <c r="R107" i="15"/>
  <c r="S107" i="15"/>
  <c r="T107" i="15"/>
  <c r="U107" i="15"/>
  <c r="V107" i="15"/>
  <c r="W107" i="15"/>
  <c r="C108" i="15"/>
  <c r="D108" i="15"/>
  <c r="E108" i="15"/>
  <c r="F108" i="15"/>
  <c r="G108" i="15"/>
  <c r="H108" i="15"/>
  <c r="I108" i="15"/>
  <c r="J108" i="15"/>
  <c r="K108" i="15"/>
  <c r="L108" i="15"/>
  <c r="M108" i="15"/>
  <c r="N108" i="15"/>
  <c r="O108" i="15"/>
  <c r="P108" i="15"/>
  <c r="Q108" i="15"/>
  <c r="R108" i="15"/>
  <c r="S108" i="15"/>
  <c r="T108" i="15"/>
  <c r="U108" i="15"/>
  <c r="V108" i="15"/>
  <c r="W108" i="15"/>
  <c r="C109" i="15"/>
  <c r="D109" i="15"/>
  <c r="E109" i="15"/>
  <c r="F109" i="15"/>
  <c r="G109" i="15"/>
  <c r="H109" i="15"/>
  <c r="I109" i="15"/>
  <c r="J109" i="15"/>
  <c r="K109" i="15"/>
  <c r="L109" i="15"/>
  <c r="M109" i="15"/>
  <c r="N109" i="15"/>
  <c r="O109" i="15"/>
  <c r="P109" i="15"/>
  <c r="Q109" i="15"/>
  <c r="R109" i="15"/>
  <c r="S109" i="15"/>
  <c r="T109" i="15"/>
  <c r="U109" i="15"/>
  <c r="V109" i="15"/>
  <c r="W109" i="15"/>
  <c r="C110" i="15"/>
  <c r="D110" i="15"/>
  <c r="E110" i="15"/>
  <c r="F110" i="15"/>
  <c r="G110" i="15"/>
  <c r="H110" i="15"/>
  <c r="I110" i="15"/>
  <c r="J110" i="15"/>
  <c r="K110" i="15"/>
  <c r="L110" i="15"/>
  <c r="M110" i="15"/>
  <c r="N110" i="15"/>
  <c r="O110" i="15"/>
  <c r="P110" i="15"/>
  <c r="Q110" i="15"/>
  <c r="R110" i="15"/>
  <c r="S110" i="15"/>
  <c r="T110" i="15"/>
  <c r="U110" i="15"/>
  <c r="V110" i="15"/>
  <c r="W110" i="15"/>
  <c r="C111" i="15"/>
  <c r="D111" i="15"/>
  <c r="E111" i="15"/>
  <c r="F111" i="15"/>
  <c r="G111" i="15"/>
  <c r="H111" i="15"/>
  <c r="I111" i="15"/>
  <c r="J111" i="15"/>
  <c r="K111" i="15"/>
  <c r="L111" i="15"/>
  <c r="M111" i="15"/>
  <c r="N111" i="15"/>
  <c r="O111" i="15"/>
  <c r="P111" i="15"/>
  <c r="Q111" i="15"/>
  <c r="R111" i="15"/>
  <c r="S111" i="15"/>
  <c r="T111" i="15"/>
  <c r="U111" i="15"/>
  <c r="V111" i="15"/>
  <c r="W111" i="15"/>
  <c r="T9" i="15"/>
  <c r="W9" i="15"/>
  <c r="V9" i="15"/>
  <c r="U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C9" i="15"/>
  <c r="E9" i="15"/>
  <c r="D9" i="15"/>
  <c r="Y7" i="12"/>
  <c r="Y10" i="12" s="1"/>
  <c r="AE7" i="12"/>
  <c r="AS7" i="12"/>
  <c r="AY7" i="12"/>
  <c r="AY10" i="12" s="1"/>
  <c r="BM7" i="12"/>
  <c r="BM10" i="12" s="1"/>
  <c r="BS7" i="12"/>
  <c r="AE10" i="12"/>
  <c r="AS10" i="12"/>
  <c r="BS10" i="12"/>
  <c r="Y15" i="12"/>
  <c r="Y21" i="12" s="1"/>
  <c r="AE15" i="12"/>
  <c r="AS15" i="12"/>
  <c r="AS21" i="12" s="1"/>
  <c r="AY15" i="12"/>
  <c r="AY21" i="12" s="1"/>
  <c r="BM15" i="12"/>
  <c r="BS15" i="12"/>
  <c r="Y17" i="12"/>
  <c r="AE17" i="12"/>
  <c r="AS17" i="12"/>
  <c r="AY17" i="12"/>
  <c r="BM17" i="12"/>
  <c r="BS17" i="12"/>
  <c r="Y18" i="12"/>
  <c r="AE18" i="12"/>
  <c r="AS18" i="12"/>
  <c r="AY18" i="12"/>
  <c r="BM18" i="12"/>
  <c r="BS18" i="12"/>
  <c r="Y19" i="12"/>
  <c r="AE19" i="12"/>
  <c r="AS19" i="12"/>
  <c r="AY19" i="12"/>
  <c r="BM19" i="12"/>
  <c r="BS19" i="12"/>
  <c r="AE21" i="12"/>
  <c r="BM21" i="12"/>
  <c r="Y32" i="12"/>
  <c r="AE32" i="12"/>
  <c r="AS32" i="12"/>
  <c r="AS38" i="12" s="1"/>
  <c r="AY32" i="12"/>
  <c r="BM32" i="12"/>
  <c r="BS32" i="12"/>
  <c r="Y33" i="12"/>
  <c r="AE33" i="12"/>
  <c r="AS33" i="12"/>
  <c r="AY33" i="12"/>
  <c r="AY38" i="12" s="1"/>
  <c r="AY67" i="12" s="1"/>
  <c r="BM33" i="12"/>
  <c r="BS33" i="12"/>
  <c r="Y34" i="12"/>
  <c r="AE34" i="12"/>
  <c r="AS34" i="12"/>
  <c r="AY34" i="12"/>
  <c r="BM34" i="12"/>
  <c r="BS34" i="12"/>
  <c r="Y35" i="12"/>
  <c r="AE35" i="12"/>
  <c r="AS35" i="12"/>
  <c r="AY35" i="12"/>
  <c r="BM35" i="12"/>
  <c r="BS35" i="12"/>
  <c r="Y36" i="12"/>
  <c r="AE36" i="12"/>
  <c r="AE38" i="12" s="1"/>
  <c r="AS36" i="12"/>
  <c r="AY36" i="12"/>
  <c r="BM36" i="12"/>
  <c r="BS36" i="12"/>
  <c r="BS38" i="12"/>
  <c r="Y59" i="12"/>
  <c r="AE59" i="12"/>
  <c r="AS59" i="12"/>
  <c r="AY59" i="12"/>
  <c r="BM59" i="12"/>
  <c r="BS59" i="12"/>
  <c r="Y60" i="12"/>
  <c r="AE60" i="12"/>
  <c r="AS60" i="12"/>
  <c r="AY60" i="12"/>
  <c r="AY65" i="12" s="1"/>
  <c r="BM60" i="12"/>
  <c r="BS60" i="12"/>
  <c r="Y61" i="12"/>
  <c r="AE61" i="12"/>
  <c r="AS61" i="12"/>
  <c r="AY61" i="12"/>
  <c r="BM61" i="12"/>
  <c r="BS61" i="12"/>
  <c r="Y62" i="12"/>
  <c r="AE62" i="12"/>
  <c r="AS62" i="12"/>
  <c r="AS65" i="12" s="1"/>
  <c r="AY62" i="12"/>
  <c r="BM62" i="12"/>
  <c r="BS62" i="12"/>
  <c r="BS65" i="12" s="1"/>
  <c r="Y63" i="12"/>
  <c r="AE63" i="12"/>
  <c r="AS63" i="12"/>
  <c r="AY63" i="12"/>
  <c r="BM63" i="12"/>
  <c r="BS63" i="12"/>
  <c r="Y65" i="12"/>
  <c r="L63" i="12"/>
  <c r="L62" i="12"/>
  <c r="L61" i="12"/>
  <c r="L59" i="12"/>
  <c r="L54" i="12"/>
  <c r="L53" i="12"/>
  <c r="L56" i="12" s="1"/>
  <c r="L50" i="12"/>
  <c r="L45" i="12"/>
  <c r="L44" i="12"/>
  <c r="L43" i="12"/>
  <c r="L42" i="12"/>
  <c r="L41" i="12"/>
  <c r="L47" i="12" s="1"/>
  <c r="L36" i="12"/>
  <c r="L35" i="12"/>
  <c r="L34" i="12"/>
  <c r="L33" i="12"/>
  <c r="L32" i="12"/>
  <c r="L27" i="12"/>
  <c r="L25" i="12"/>
  <c r="L24" i="12"/>
  <c r="L19" i="12"/>
  <c r="L18" i="12"/>
  <c r="L17" i="12"/>
  <c r="L15" i="12"/>
  <c r="L7" i="12"/>
  <c r="L60" i="12"/>
  <c r="L65" i="12" s="1"/>
  <c r="L52" i="12"/>
  <c r="L51" i="12"/>
  <c r="L26" i="12"/>
  <c r="AZ51" i="3"/>
  <c r="BN51" i="3"/>
  <c r="BT51" i="3"/>
  <c r="AZ52" i="3"/>
  <c r="BN52" i="3"/>
  <c r="BT52" i="3"/>
  <c r="AZ53" i="3"/>
  <c r="BN53" i="3"/>
  <c r="BT53" i="3"/>
  <c r="AZ54" i="3"/>
  <c r="AZ57" i="3" s="1"/>
  <c r="BN54" i="3"/>
  <c r="BT54" i="3"/>
  <c r="AZ55" i="3"/>
  <c r="BN55" i="3"/>
  <c r="BT55" i="3"/>
  <c r="M55" i="3"/>
  <c r="M54" i="3"/>
  <c r="M53" i="3"/>
  <c r="M52" i="3"/>
  <c r="M51" i="3"/>
  <c r="M46" i="3"/>
  <c r="M45" i="3"/>
  <c r="M44" i="3"/>
  <c r="M43" i="3"/>
  <c r="M42" i="3"/>
  <c r="M37" i="3"/>
  <c r="M36" i="3"/>
  <c r="M35" i="3"/>
  <c r="M34" i="3"/>
  <c r="M39" i="3" s="1"/>
  <c r="M33" i="3"/>
  <c r="L10" i="12"/>
  <c r="L38" i="12"/>
  <c r="L29" i="12"/>
  <c r="L21" i="12"/>
  <c r="B59" i="13"/>
  <c r="B58" i="13"/>
  <c r="B57" i="13"/>
  <c r="B56" i="13"/>
  <c r="B55" i="13"/>
  <c r="B54" i="13"/>
  <c r="B53" i="13"/>
  <c r="B52" i="13"/>
  <c r="B51" i="13"/>
  <c r="B50" i="13"/>
  <c r="A26" i="11"/>
  <c r="A68" i="11"/>
  <c r="A25" i="11"/>
  <c r="A67" i="11"/>
  <c r="A24" i="11"/>
  <c r="A66" i="11"/>
  <c r="A23" i="11"/>
  <c r="A65" i="11"/>
  <c r="A22" i="11"/>
  <c r="A64" i="11"/>
  <c r="A21" i="11"/>
  <c r="A63" i="11"/>
  <c r="A20" i="11"/>
  <c r="A62" i="11"/>
  <c r="A19" i="11"/>
  <c r="A61" i="11"/>
  <c r="A18" i="11"/>
  <c r="A60" i="11"/>
  <c r="A17" i="11"/>
  <c r="A59" i="11"/>
  <c r="B44" i="13"/>
  <c r="B43" i="13"/>
  <c r="B42" i="13"/>
  <c r="B41" i="13"/>
  <c r="B40" i="13"/>
  <c r="B39" i="13"/>
  <c r="B38" i="13"/>
  <c r="B37" i="13"/>
  <c r="B36" i="13"/>
  <c r="B35" i="13"/>
  <c r="B29" i="13"/>
  <c r="B28" i="13"/>
  <c r="B27" i="13"/>
  <c r="B26" i="13"/>
  <c r="B25" i="13"/>
  <c r="B24" i="13"/>
  <c r="B23" i="13"/>
  <c r="B22" i="13"/>
  <c r="B21" i="13"/>
  <c r="B20" i="13"/>
  <c r="B14" i="13"/>
  <c r="B13" i="13"/>
  <c r="B12" i="13"/>
  <c r="B11" i="13"/>
  <c r="B10" i="13"/>
  <c r="B9" i="13"/>
  <c r="B8" i="13"/>
  <c r="B7" i="13"/>
  <c r="B6" i="13"/>
  <c r="B5" i="13"/>
  <c r="A4" i="10"/>
  <c r="A5" i="10"/>
  <c r="A6" i="10"/>
  <c r="A7" i="10"/>
  <c r="A8" i="10"/>
  <c r="A9" i="10"/>
  <c r="A10" i="10"/>
  <c r="A11" i="10"/>
  <c r="A12" i="10"/>
  <c r="A3" i="10"/>
  <c r="D7" i="5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A25" i="10"/>
  <c r="A26" i="10"/>
  <c r="A18" i="10"/>
  <c r="A19" i="10"/>
  <c r="A20" i="10"/>
  <c r="A21" i="10"/>
  <c r="A22" i="10"/>
  <c r="A23" i="10"/>
  <c r="A24" i="10"/>
  <c r="A17" i="10"/>
  <c r="E14" i="10"/>
  <c r="BL1" i="10"/>
  <c r="BF1" i="10"/>
  <c r="AX1" i="10"/>
  <c r="J1" i="10"/>
  <c r="R1" i="10"/>
  <c r="X1" i="10"/>
  <c r="AD1" i="10"/>
  <c r="AL1" i="10"/>
  <c r="AR1" i="10"/>
  <c r="E1" i="10"/>
  <c r="BG1" i="1"/>
  <c r="BM1" i="1"/>
  <c r="AM1" i="1"/>
  <c r="AS1" i="1"/>
  <c r="AY1" i="1"/>
  <c r="AE1" i="1"/>
  <c r="Y1" i="1"/>
  <c r="K1" i="1"/>
  <c r="S1" i="1"/>
  <c r="F1" i="1"/>
  <c r="L67" i="12" l="1"/>
  <c r="BT57" i="3"/>
  <c r="Y38" i="12"/>
  <c r="Y67" i="12" s="1"/>
  <c r="M60" i="3"/>
  <c r="BN57" i="3"/>
  <c r="M57" i="3"/>
  <c r="M48" i="3"/>
  <c r="BM65" i="12"/>
  <c r="AE65" i="12"/>
  <c r="BM38" i="12"/>
  <c r="BM67" i="12" s="1"/>
  <c r="BS29" i="12"/>
  <c r="BL59" i="1" s="1"/>
  <c r="AS44" i="1"/>
  <c r="BF62" i="1"/>
  <c r="AE29" i="12"/>
  <c r="X59" i="1" s="1"/>
  <c r="X63" i="1" s="1"/>
  <c r="BM44" i="1"/>
  <c r="BS56" i="12"/>
  <c r="BL31" i="1" s="1"/>
  <c r="C48" i="16"/>
  <c r="AS29" i="12"/>
  <c r="AL59" i="1" s="1"/>
  <c r="AL63" i="1" s="1"/>
  <c r="AZ30" i="3"/>
  <c r="AS37" i="1" s="1"/>
  <c r="BN12" i="3"/>
  <c r="BF32" i="1"/>
  <c r="AS47" i="12"/>
  <c r="AZ39" i="3"/>
  <c r="AR28" i="1" s="1"/>
  <c r="AR32" i="1" s="1"/>
  <c r="AE47" i="12"/>
  <c r="M12" i="3"/>
  <c r="V49" i="13"/>
  <c r="V19" i="13"/>
  <c r="V34" i="13"/>
  <c r="BT39" i="3"/>
  <c r="BL28" i="1" s="1"/>
  <c r="BT48" i="3"/>
  <c r="BL16" i="1" s="1"/>
  <c r="AP49" i="13"/>
  <c r="AP19" i="13"/>
  <c r="I49" i="13"/>
  <c r="I34" i="13"/>
  <c r="I19" i="13"/>
  <c r="M22" i="3"/>
  <c r="F47" i="1" s="1"/>
  <c r="BJ49" i="13"/>
  <c r="BJ19" i="13"/>
  <c r="AX1" i="11"/>
  <c r="BF5" i="3"/>
  <c r="BB4" i="13"/>
  <c r="BP49" i="13"/>
  <c r="AV49" i="13"/>
  <c r="AB49" i="13"/>
  <c r="BE1" i="12"/>
  <c r="BN15" i="3"/>
  <c r="BN16" i="3"/>
  <c r="BN19" i="3"/>
  <c r="BN20" i="3"/>
  <c r="BN17" i="3"/>
  <c r="AD1" i="11"/>
  <c r="AL5" i="3"/>
  <c r="AK1" i="12"/>
  <c r="AU3" i="17"/>
  <c r="BF4" i="9"/>
  <c r="BF26" i="9" s="1"/>
  <c r="BS13" i="12"/>
  <c r="BS14" i="12"/>
  <c r="BM49" i="1" s="1"/>
  <c r="BS16" i="12"/>
  <c r="BM50" i="1" s="1"/>
  <c r="J1" i="11"/>
  <c r="R5" i="3"/>
  <c r="Q1" i="12"/>
  <c r="BO15" i="4"/>
  <c r="BY15" i="4"/>
  <c r="CI15" i="4"/>
  <c r="CS15" i="4"/>
  <c r="DC15" i="4"/>
  <c r="DM15" i="4"/>
  <c r="BP15" i="4"/>
  <c r="BZ15" i="4"/>
  <c r="CJ15" i="4"/>
  <c r="CT15" i="4"/>
  <c r="DD15" i="4"/>
  <c r="DN15" i="4"/>
  <c r="BQ15" i="4"/>
  <c r="CA15" i="4"/>
  <c r="CK15" i="4"/>
  <c r="CU15" i="4"/>
  <c r="DE15" i="4"/>
  <c r="DO15" i="4"/>
  <c r="BR15" i="4"/>
  <c r="CB15" i="4"/>
  <c r="CL15" i="4"/>
  <c r="CV15" i="4"/>
  <c r="DF15" i="4"/>
  <c r="DP15" i="4"/>
  <c r="BS15" i="4"/>
  <c r="CC15" i="4"/>
  <c r="CM15" i="4"/>
  <c r="CW15" i="4"/>
  <c r="DG15" i="4"/>
  <c r="DQ15" i="4"/>
  <c r="E1" i="11"/>
  <c r="F15" i="4"/>
  <c r="H15" i="4"/>
  <c r="J15" i="4"/>
  <c r="L15" i="4"/>
  <c r="N15" i="4"/>
  <c r="P15" i="4"/>
  <c r="R15" i="4"/>
  <c r="T15" i="4"/>
  <c r="V15" i="4"/>
  <c r="X15" i="4"/>
  <c r="Z15" i="4"/>
  <c r="AB15" i="4"/>
  <c r="AD15" i="4"/>
  <c r="AF15" i="4"/>
  <c r="AH15" i="4"/>
  <c r="AJ15" i="4"/>
  <c r="AL15" i="4"/>
  <c r="AN15" i="4"/>
  <c r="AP15" i="4"/>
  <c r="AR15" i="4"/>
  <c r="AT15" i="4"/>
  <c r="AV15" i="4"/>
  <c r="AX15" i="4"/>
  <c r="AZ15" i="4"/>
  <c r="BB15" i="4"/>
  <c r="BD15" i="4"/>
  <c r="BF15" i="4"/>
  <c r="BH15" i="4"/>
  <c r="BJ15" i="4"/>
  <c r="BL15" i="4"/>
  <c r="BT15" i="4"/>
  <c r="CD15" i="4"/>
  <c r="CN15" i="4"/>
  <c r="CX15" i="4"/>
  <c r="DH15" i="4"/>
  <c r="DR15" i="4"/>
  <c r="BU15" i="4"/>
  <c r="BV15" i="4"/>
  <c r="CF15" i="4"/>
  <c r="CP15" i="4"/>
  <c r="CZ15" i="4"/>
  <c r="DJ15" i="4"/>
  <c r="DT15" i="4"/>
  <c r="CR15" i="4"/>
  <c r="AY15" i="4"/>
  <c r="AE15" i="4"/>
  <c r="K15" i="4"/>
  <c r="CQ15" i="4"/>
  <c r="Z5" i="3"/>
  <c r="AS15" i="4"/>
  <c r="Y15" i="4"/>
  <c r="BM15" i="4"/>
  <c r="CO15" i="4"/>
  <c r="BT20" i="3"/>
  <c r="BG15" i="4"/>
  <c r="AM15" i="4"/>
  <c r="S15" i="4"/>
  <c r="DS15" i="4"/>
  <c r="CH15" i="4"/>
  <c r="BT19" i="3"/>
  <c r="AZ20" i="3"/>
  <c r="BA15" i="4"/>
  <c r="AG15" i="4"/>
  <c r="M15" i="4"/>
  <c r="E15" i="4"/>
  <c r="DL15" i="4"/>
  <c r="CG15" i="4"/>
  <c r="BT18" i="3"/>
  <c r="AZ19" i="3"/>
  <c r="AF5" i="3"/>
  <c r="AU15" i="4"/>
  <c r="AA15" i="4"/>
  <c r="G15" i="4"/>
  <c r="DK15" i="4"/>
  <c r="CE15" i="4"/>
  <c r="BT17" i="3"/>
  <c r="BT60" i="3" s="1"/>
  <c r="AZ17" i="3"/>
  <c r="AT5" i="3"/>
  <c r="BI15" i="4"/>
  <c r="AO15" i="4"/>
  <c r="U15" i="4"/>
  <c r="DI15" i="4"/>
  <c r="BX15" i="4"/>
  <c r="AZ16" i="3"/>
  <c r="BC15" i="4"/>
  <c r="AI15" i="4"/>
  <c r="O15" i="4"/>
  <c r="DB15" i="4"/>
  <c r="BW15" i="4"/>
  <c r="AV1" i="11" l="1"/>
  <c r="BC1" i="12"/>
  <c r="BD5" i="3"/>
  <c r="AS3" i="17"/>
  <c r="AZ4" i="13"/>
  <c r="BD4" i="9"/>
  <c r="BD26" i="9" s="1"/>
  <c r="AV1" i="10"/>
  <c r="AW1" i="1"/>
  <c r="AP1" i="11"/>
  <c r="AW1" i="12"/>
  <c r="AX5" i="3"/>
  <c r="AT4" i="13"/>
  <c r="AM3" i="17"/>
  <c r="AX4" i="9"/>
  <c r="AX26" i="9" s="1"/>
  <c r="AP1" i="10"/>
  <c r="AQ1" i="1"/>
  <c r="AF18" i="3"/>
  <c r="AF15" i="3"/>
  <c r="AF16" i="3"/>
  <c r="AF17" i="3"/>
  <c r="AF19" i="3"/>
  <c r="AF20" i="3"/>
  <c r="AF10" i="3"/>
  <c r="AF42" i="3"/>
  <c r="AF43" i="3"/>
  <c r="AF44" i="3"/>
  <c r="AF33" i="3"/>
  <c r="AF46" i="3"/>
  <c r="AF36" i="3"/>
  <c r="AF8" i="3"/>
  <c r="AF37" i="3"/>
  <c r="AF45" i="3"/>
  <c r="AF34" i="3"/>
  <c r="AF6" i="3"/>
  <c r="AF7" i="3"/>
  <c r="AF9" i="3"/>
  <c r="AF35" i="3"/>
  <c r="AF27" i="3"/>
  <c r="AF28" i="3"/>
  <c r="AF26" i="3"/>
  <c r="AF25" i="3"/>
  <c r="AF55" i="3"/>
  <c r="AF53" i="3"/>
  <c r="AF51" i="3"/>
  <c r="AF54" i="3"/>
  <c r="AF52" i="3"/>
  <c r="AT1" i="11"/>
  <c r="BB5" i="3"/>
  <c r="BA1" i="12"/>
  <c r="BB4" i="9"/>
  <c r="BB26" i="9" s="1"/>
  <c r="AQ3" i="17"/>
  <c r="AX4" i="13"/>
  <c r="AT1" i="10"/>
  <c r="AU1" i="1"/>
  <c r="BM1" i="11"/>
  <c r="BT1" i="12"/>
  <c r="BU4" i="9"/>
  <c r="BU26" i="9" s="1"/>
  <c r="BJ3" i="17"/>
  <c r="BQ4" i="13"/>
  <c r="BU5" i="3"/>
  <c r="BM1" i="10"/>
  <c r="BN1" i="1"/>
  <c r="AS1" i="11"/>
  <c r="AZ1" i="12"/>
  <c r="BA5" i="3"/>
  <c r="BA4" i="9"/>
  <c r="BA26" i="9" s="1"/>
  <c r="AP3" i="17"/>
  <c r="AW4" i="13"/>
  <c r="AS1" i="10"/>
  <c r="AT1" i="1"/>
  <c r="Y1" i="11"/>
  <c r="AF1" i="12"/>
  <c r="AG5" i="3"/>
  <c r="AG4" i="9"/>
  <c r="AG26" i="9" s="1"/>
  <c r="V3" i="17"/>
  <c r="AC4" i="13"/>
  <c r="Z1" i="1"/>
  <c r="Y1" i="10"/>
  <c r="E35" i="11"/>
  <c r="E49" i="11" s="1"/>
  <c r="E63" i="11" s="1"/>
  <c r="E32" i="11"/>
  <c r="E34" i="11"/>
  <c r="E48" i="11" s="1"/>
  <c r="E62" i="11" s="1"/>
  <c r="E37" i="11"/>
  <c r="E31" i="11"/>
  <c r="E39" i="11"/>
  <c r="E53" i="11" s="1"/>
  <c r="E67" i="11" s="1"/>
  <c r="E33" i="11"/>
  <c r="E36" i="11"/>
  <c r="E40" i="11"/>
  <c r="E38" i="11"/>
  <c r="E52" i="11" s="1"/>
  <c r="E66" i="11" s="1"/>
  <c r="AL17" i="3"/>
  <c r="AL18" i="3"/>
  <c r="AL15" i="3"/>
  <c r="AL16" i="3"/>
  <c r="AL19" i="3"/>
  <c r="AL20" i="3"/>
  <c r="AL10" i="3"/>
  <c r="AL44" i="3"/>
  <c r="AL45" i="3"/>
  <c r="AL46" i="3"/>
  <c r="AL42" i="3"/>
  <c r="AL36" i="3"/>
  <c r="AL37" i="3"/>
  <c r="AL43" i="3"/>
  <c r="AL33" i="3"/>
  <c r="AL34" i="3"/>
  <c r="AL35" i="3"/>
  <c r="AL6" i="3"/>
  <c r="AL7" i="3"/>
  <c r="AL25" i="3"/>
  <c r="AL26" i="3"/>
  <c r="AL27" i="3"/>
  <c r="AL8" i="3"/>
  <c r="AL28" i="3"/>
  <c r="AL9" i="3"/>
  <c r="AL51" i="3"/>
  <c r="AL52" i="3"/>
  <c r="AL53" i="3"/>
  <c r="AL54" i="3"/>
  <c r="AL55" i="3"/>
  <c r="BT22" i="3"/>
  <c r="X30" i="1"/>
  <c r="AE67" i="12"/>
  <c r="BJ1" i="11"/>
  <c r="BR5" i="3"/>
  <c r="BQ1" i="12"/>
  <c r="BN4" i="13"/>
  <c r="BG3" i="17"/>
  <c r="BR4" i="9"/>
  <c r="BR26" i="9" s="1"/>
  <c r="BK1" i="1"/>
  <c r="BJ1" i="10"/>
  <c r="Z15" i="3"/>
  <c r="Z16" i="3"/>
  <c r="Z17" i="3"/>
  <c r="Z18" i="3"/>
  <c r="Z19" i="3"/>
  <c r="Z20" i="3"/>
  <c r="Z43" i="3"/>
  <c r="Z34" i="3"/>
  <c r="Z10" i="3"/>
  <c r="Z35" i="3"/>
  <c r="Z42" i="3"/>
  <c r="Z36" i="3"/>
  <c r="Z45" i="3"/>
  <c r="Z46" i="3"/>
  <c r="Z37" i="3"/>
  <c r="Z44" i="3"/>
  <c r="Z7" i="3"/>
  <c r="Z8" i="3"/>
  <c r="Z26" i="3"/>
  <c r="Z33" i="3"/>
  <c r="Z9" i="3"/>
  <c r="Z6" i="3"/>
  <c r="Z25" i="3"/>
  <c r="Z27" i="3"/>
  <c r="Z28" i="3"/>
  <c r="Z52" i="3"/>
  <c r="Z51" i="3"/>
  <c r="Z57" i="3" s="1"/>
  <c r="Z54" i="3"/>
  <c r="Z55" i="3"/>
  <c r="Z53" i="3"/>
  <c r="BK1" i="11"/>
  <c r="BR1" i="12"/>
  <c r="BS5" i="3"/>
  <c r="BH3" i="17"/>
  <c r="BS4" i="9"/>
  <c r="BS26" i="9" s="1"/>
  <c r="BO4" i="13"/>
  <c r="BL1" i="1"/>
  <c r="BK1" i="10"/>
  <c r="AQ1" i="11"/>
  <c r="AY5" i="3"/>
  <c r="AN3" i="17"/>
  <c r="AU4" i="13"/>
  <c r="AY4" i="9"/>
  <c r="AY26" i="9" s="1"/>
  <c r="AX1" i="12"/>
  <c r="AR1" i="1"/>
  <c r="AQ1" i="10"/>
  <c r="W1" i="11"/>
  <c r="AE5" i="3"/>
  <c r="AD1" i="12"/>
  <c r="T3" i="17"/>
  <c r="AE4" i="9"/>
  <c r="AE26" i="9" s="1"/>
  <c r="AA4" i="13"/>
  <c r="W1" i="10"/>
  <c r="X1" i="1"/>
  <c r="Q14" i="12"/>
  <c r="K49" i="1" s="1"/>
  <c r="Q16" i="12"/>
  <c r="K50" i="1" s="1"/>
  <c r="Q13" i="12"/>
  <c r="Q50" i="12"/>
  <c r="Q51" i="12"/>
  <c r="Q52" i="12"/>
  <c r="Q41" i="12"/>
  <c r="Q43" i="12"/>
  <c r="Q44" i="12"/>
  <c r="Q45" i="12"/>
  <c r="Q54" i="12"/>
  <c r="Q42" i="12"/>
  <c r="Q53" i="12"/>
  <c r="Q4" i="12"/>
  <c r="K40" i="1" s="1"/>
  <c r="Q8" i="12"/>
  <c r="K43" i="1" s="1"/>
  <c r="Q3" i="12"/>
  <c r="Q26" i="12"/>
  <c r="J61" i="1" s="1"/>
  <c r="Q6" i="12"/>
  <c r="K42" i="1" s="1"/>
  <c r="Q27" i="12"/>
  <c r="J62" i="1" s="1"/>
  <c r="Q5" i="12"/>
  <c r="K41" i="1" s="1"/>
  <c r="Q24" i="12"/>
  <c r="Q29" i="12" s="1"/>
  <c r="J59" i="1" s="1"/>
  <c r="Q25" i="12"/>
  <c r="J60" i="1" s="1"/>
  <c r="Q7" i="12"/>
  <c r="Q15" i="12"/>
  <c r="Q17" i="12"/>
  <c r="Q18" i="12"/>
  <c r="Q19" i="12"/>
  <c r="Q32" i="12"/>
  <c r="Q33" i="12"/>
  <c r="Q34" i="12"/>
  <c r="Q35" i="12"/>
  <c r="Q36" i="12"/>
  <c r="Q59" i="12"/>
  <c r="Q65" i="12" s="1"/>
  <c r="Q60" i="12"/>
  <c r="Q61" i="12"/>
  <c r="Q62" i="12"/>
  <c r="Q63" i="12"/>
  <c r="BB34" i="13"/>
  <c r="BB19" i="13"/>
  <c r="BB49" i="13"/>
  <c r="AT15" i="3"/>
  <c r="AT16" i="3"/>
  <c r="AT17" i="3"/>
  <c r="AT18" i="3"/>
  <c r="AT19" i="3"/>
  <c r="AT20" i="3"/>
  <c r="AT42" i="3"/>
  <c r="AT33" i="3"/>
  <c r="AT43" i="3"/>
  <c r="AT34" i="3"/>
  <c r="AT45" i="3"/>
  <c r="AT10" i="3"/>
  <c r="AT46" i="3"/>
  <c r="AT37" i="3"/>
  <c r="AT44" i="3"/>
  <c r="AT35" i="3"/>
  <c r="AT8" i="3"/>
  <c r="AT9" i="3"/>
  <c r="AT25" i="3"/>
  <c r="AT36" i="3"/>
  <c r="AT6" i="3"/>
  <c r="AT26" i="3"/>
  <c r="AT7" i="3"/>
  <c r="AT27" i="3"/>
  <c r="AT28" i="3"/>
  <c r="AT54" i="3"/>
  <c r="AT52" i="3"/>
  <c r="AT53" i="3"/>
  <c r="AT55" i="3"/>
  <c r="AT51" i="3"/>
  <c r="AT57" i="3" s="1"/>
  <c r="BI1" i="11"/>
  <c r="BP1" i="12"/>
  <c r="BQ5" i="3"/>
  <c r="BQ4" i="9"/>
  <c r="BQ26" i="9" s="1"/>
  <c r="BF3" i="17"/>
  <c r="BM4" i="13"/>
  <c r="BJ1" i="1"/>
  <c r="BI1" i="10"/>
  <c r="AO1" i="11"/>
  <c r="AW5" i="3"/>
  <c r="AV1" i="12"/>
  <c r="AW4" i="9"/>
  <c r="AW26" i="9" s="1"/>
  <c r="AL3" i="17"/>
  <c r="AS4" i="13"/>
  <c r="AP1" i="1"/>
  <c r="AO1" i="10"/>
  <c r="U1" i="11"/>
  <c r="AB1" i="12"/>
  <c r="AC5" i="3"/>
  <c r="AC4" i="9"/>
  <c r="AC26" i="9" s="1"/>
  <c r="R3" i="17"/>
  <c r="Y4" i="13"/>
  <c r="U1" i="10"/>
  <c r="V1" i="1"/>
  <c r="R17" i="3"/>
  <c r="R18" i="3"/>
  <c r="R19" i="3"/>
  <c r="R20" i="3"/>
  <c r="R15" i="3"/>
  <c r="R16" i="3"/>
  <c r="R10" i="3"/>
  <c r="R43" i="3"/>
  <c r="R44" i="3"/>
  <c r="R45" i="3"/>
  <c r="R46" i="3"/>
  <c r="R35" i="3"/>
  <c r="R36" i="3"/>
  <c r="R37" i="3"/>
  <c r="R42" i="3"/>
  <c r="R33" i="3"/>
  <c r="R39" i="3" s="1"/>
  <c r="J28" i="1" s="1"/>
  <c r="R25" i="3"/>
  <c r="R26" i="3"/>
  <c r="R34" i="3"/>
  <c r="R6" i="3"/>
  <c r="R7" i="3"/>
  <c r="R9" i="3"/>
  <c r="R8" i="3"/>
  <c r="R27" i="3"/>
  <c r="R28" i="3"/>
  <c r="R51" i="3"/>
  <c r="R57" i="3" s="1"/>
  <c r="R52" i="3"/>
  <c r="R53" i="3"/>
  <c r="R55" i="3"/>
  <c r="R54" i="3"/>
  <c r="BF17" i="3"/>
  <c r="BF18" i="3"/>
  <c r="BF20" i="3"/>
  <c r="BF16" i="3"/>
  <c r="BF10" i="3"/>
  <c r="BF15" i="3"/>
  <c r="BF22" i="3" s="1"/>
  <c r="AY47" i="1" s="1"/>
  <c r="BF19" i="3"/>
  <c r="BF46" i="3"/>
  <c r="BF37" i="3"/>
  <c r="BF42" i="3"/>
  <c r="BF43" i="3"/>
  <c r="BF44" i="3"/>
  <c r="BF33" i="3"/>
  <c r="BF34" i="3"/>
  <c r="BF35" i="3"/>
  <c r="BF45" i="3"/>
  <c r="BF8" i="3"/>
  <c r="BF9" i="3"/>
  <c r="BF36" i="3"/>
  <c r="BF25" i="3"/>
  <c r="BF6" i="3"/>
  <c r="BF26" i="3"/>
  <c r="BF7" i="3"/>
  <c r="BF27" i="3"/>
  <c r="BF28" i="3"/>
  <c r="BF51" i="3"/>
  <c r="BF57" i="3" s="1"/>
  <c r="BF52" i="3"/>
  <c r="BF54" i="3"/>
  <c r="BF53" i="3"/>
  <c r="BF55" i="3"/>
  <c r="AL30" i="1"/>
  <c r="AS67" i="12"/>
  <c r="P1" i="11"/>
  <c r="X5" i="3"/>
  <c r="W1" i="12"/>
  <c r="X4" i="9"/>
  <c r="X26" i="9" s="1"/>
  <c r="M3" i="17"/>
  <c r="T4" i="13"/>
  <c r="Q1" i="1"/>
  <c r="P1" i="10"/>
  <c r="T1" i="11"/>
  <c r="AB5" i="3"/>
  <c r="AA1" i="12"/>
  <c r="AB4" i="9"/>
  <c r="AB26" i="9" s="1"/>
  <c r="Q3" i="17"/>
  <c r="X4" i="13"/>
  <c r="T1" i="10"/>
  <c r="U1" i="1"/>
  <c r="L1" i="11"/>
  <c r="T5" i="3"/>
  <c r="S1" i="12"/>
  <c r="P4" i="13"/>
  <c r="I3" i="17"/>
  <c r="T4" i="9"/>
  <c r="T26" i="9" s="1"/>
  <c r="L1" i="10"/>
  <c r="M1" i="1"/>
  <c r="BG1" i="11"/>
  <c r="BO5" i="3"/>
  <c r="BN1" i="12"/>
  <c r="BO4" i="9"/>
  <c r="BO26" i="9" s="1"/>
  <c r="BD3" i="17"/>
  <c r="BK4" i="13"/>
  <c r="BG1" i="10"/>
  <c r="BH1" i="1"/>
  <c r="AM1" i="11"/>
  <c r="AT1" i="12"/>
  <c r="AU5" i="3"/>
  <c r="AU4" i="9"/>
  <c r="AU26" i="9" s="1"/>
  <c r="AJ3" i="17"/>
  <c r="AQ4" i="13"/>
  <c r="AN1" i="1"/>
  <c r="AM1" i="10"/>
  <c r="S1" i="11"/>
  <c r="AA5" i="3"/>
  <c r="Z1" i="12"/>
  <c r="AA4" i="9"/>
  <c r="AA26" i="9" s="1"/>
  <c r="P3" i="17"/>
  <c r="W4" i="13"/>
  <c r="T1" i="1"/>
  <c r="S1" i="10"/>
  <c r="BL23" i="1"/>
  <c r="AJ1" i="11"/>
  <c r="AR5" i="3"/>
  <c r="AQ1" i="12"/>
  <c r="AR4" i="9"/>
  <c r="AR26" i="9" s="1"/>
  <c r="AG3" i="17"/>
  <c r="AN4" i="13"/>
  <c r="AK1" i="1"/>
  <c r="AJ1" i="10"/>
  <c r="AN1" i="11"/>
  <c r="AV5" i="3"/>
  <c r="AU1" i="12"/>
  <c r="AV4" i="9"/>
  <c r="AV26" i="9" s="1"/>
  <c r="AK3" i="17"/>
  <c r="AR4" i="13"/>
  <c r="AN1" i="10"/>
  <c r="AO1" i="1"/>
  <c r="AF1" i="11"/>
  <c r="AN5" i="3"/>
  <c r="AM1" i="12"/>
  <c r="AJ4" i="13"/>
  <c r="AC3" i="17"/>
  <c r="AN4" i="9"/>
  <c r="AN26" i="9" s="1"/>
  <c r="AF1" i="10"/>
  <c r="AG1" i="1"/>
  <c r="BM5" i="3"/>
  <c r="BE1" i="11"/>
  <c r="BI4" i="13"/>
  <c r="BL1" i="12"/>
  <c r="BM4" i="9"/>
  <c r="BM26" i="9" s="1"/>
  <c r="BB3" i="17"/>
  <c r="BE1" i="10"/>
  <c r="BF1" i="1"/>
  <c r="AS5" i="3"/>
  <c r="AK1" i="11"/>
  <c r="AO4" i="13"/>
  <c r="AR1" i="12"/>
  <c r="AS4" i="9"/>
  <c r="AS26" i="9" s="1"/>
  <c r="AH3" i="17"/>
  <c r="AL1" i="1"/>
  <c r="AK1" i="10"/>
  <c r="Y5" i="3"/>
  <c r="Q1" i="11"/>
  <c r="U4" i="13"/>
  <c r="Y4" i="9"/>
  <c r="Y26" i="9" s="1"/>
  <c r="X1" i="12"/>
  <c r="N3" i="17"/>
  <c r="R1" i="1"/>
  <c r="Q1" i="10"/>
  <c r="BL32" i="1"/>
  <c r="BG36" i="1"/>
  <c r="BG44" i="1" s="1"/>
  <c r="BN59" i="3"/>
  <c r="BF63" i="1"/>
  <c r="BD1" i="11"/>
  <c r="BL5" i="3"/>
  <c r="BK1" i="12"/>
  <c r="BL4" i="9"/>
  <c r="BL26" i="9" s="1"/>
  <c r="BH4" i="13"/>
  <c r="BA3" i="17"/>
  <c r="BD1" i="10"/>
  <c r="BE1" i="1"/>
  <c r="N5" i="3"/>
  <c r="F1" i="11"/>
  <c r="F34" i="11" s="1"/>
  <c r="F48" i="11" s="1"/>
  <c r="F62" i="11" s="1"/>
  <c r="M1" i="12"/>
  <c r="N4" i="9"/>
  <c r="N26" i="9" s="1"/>
  <c r="J4" i="13"/>
  <c r="C3" i="17"/>
  <c r="G1" i="1"/>
  <c r="F1" i="10"/>
  <c r="BH1" i="11"/>
  <c r="BP5" i="3"/>
  <c r="BP4" i="9"/>
  <c r="BP26" i="9" s="1"/>
  <c r="BE3" i="17"/>
  <c r="BO1" i="12"/>
  <c r="BL4" i="13"/>
  <c r="BH1" i="10"/>
  <c r="BI1" i="1"/>
  <c r="AZ1" i="11"/>
  <c r="BG1" i="12"/>
  <c r="BD4" i="13"/>
  <c r="AW3" i="17"/>
  <c r="BH4" i="9"/>
  <c r="BH26" i="9" s="1"/>
  <c r="BH5" i="3"/>
  <c r="BA1" i="1"/>
  <c r="AZ1" i="10"/>
  <c r="BC1" i="11"/>
  <c r="BJ1" i="12"/>
  <c r="BK5" i="3"/>
  <c r="BK4" i="9"/>
  <c r="BK26" i="9" s="1"/>
  <c r="AZ3" i="17"/>
  <c r="BG4" i="13"/>
  <c r="BC1" i="10"/>
  <c r="BD1" i="1"/>
  <c r="AI1" i="11"/>
  <c r="AQ5" i="3"/>
  <c r="AP1" i="12"/>
  <c r="AQ4" i="9"/>
  <c r="AQ26" i="9" s="1"/>
  <c r="AF3" i="17"/>
  <c r="AM4" i="13"/>
  <c r="AJ1" i="1"/>
  <c r="AI1" i="10"/>
  <c r="W5" i="3"/>
  <c r="O1" i="11"/>
  <c r="V1" i="12"/>
  <c r="W4" i="9"/>
  <c r="W26" i="9" s="1"/>
  <c r="L3" i="17"/>
  <c r="S4" i="13"/>
  <c r="P1" i="1"/>
  <c r="O1" i="10"/>
  <c r="AZ60" i="3"/>
  <c r="N1" i="11"/>
  <c r="V5" i="3"/>
  <c r="U1" i="12"/>
  <c r="V4" i="9"/>
  <c r="V26" i="9" s="1"/>
  <c r="R4" i="13"/>
  <c r="K3" i="17"/>
  <c r="O1" i="1"/>
  <c r="N1" i="10"/>
  <c r="BA1" i="11"/>
  <c r="BI5" i="3"/>
  <c r="AX3" i="17"/>
  <c r="BH1" i="12"/>
  <c r="BE4" i="13"/>
  <c r="BI4" i="9"/>
  <c r="BI26" i="9" s="1"/>
  <c r="BA1" i="10"/>
  <c r="BB1" i="1"/>
  <c r="AG1" i="11"/>
  <c r="AN1" i="12"/>
  <c r="AD3" i="17"/>
  <c r="AK4" i="13"/>
  <c r="AO5" i="3"/>
  <c r="AO4" i="9"/>
  <c r="AO26" i="9" s="1"/>
  <c r="AG1" i="10"/>
  <c r="AH1" i="1"/>
  <c r="U5" i="3"/>
  <c r="M1" i="11"/>
  <c r="T1" i="12"/>
  <c r="J3" i="17"/>
  <c r="Q4" i="13"/>
  <c r="U4" i="9"/>
  <c r="U26" i="9" s="1"/>
  <c r="N1" i="1"/>
  <c r="M1" i="10"/>
  <c r="BM48" i="1"/>
  <c r="BS21" i="12"/>
  <c r="BN22" i="3"/>
  <c r="BG47" i="1" s="1"/>
  <c r="BG51" i="1" s="1"/>
  <c r="BN60" i="3"/>
  <c r="F51" i="1"/>
  <c r="C55" i="16"/>
  <c r="C55" i="15"/>
  <c r="BS67" i="12"/>
  <c r="H1" i="11"/>
  <c r="O1" i="12"/>
  <c r="E3" i="17"/>
  <c r="P5" i="3"/>
  <c r="L4" i="13"/>
  <c r="P4" i="9"/>
  <c r="P26" i="9" s="1"/>
  <c r="H1" i="10"/>
  <c r="I1" i="1"/>
  <c r="AH1" i="11"/>
  <c r="AO1" i="12"/>
  <c r="AP5" i="3"/>
  <c r="AP4" i="9"/>
  <c r="AP26" i="9" s="1"/>
  <c r="AL4" i="13"/>
  <c r="AE3" i="17"/>
  <c r="AI1" i="1"/>
  <c r="AH1" i="10"/>
  <c r="AY1" i="11"/>
  <c r="BF1" i="12"/>
  <c r="BG5" i="3"/>
  <c r="BG4" i="9"/>
  <c r="BG26" i="9" s="1"/>
  <c r="BC4" i="13"/>
  <c r="AV3" i="17"/>
  <c r="AY1" i="10"/>
  <c r="AZ1" i="1"/>
  <c r="AE1" i="11"/>
  <c r="AL1" i="12"/>
  <c r="AM5" i="3"/>
  <c r="AM4" i="9"/>
  <c r="AM26" i="9" s="1"/>
  <c r="AB3" i="17"/>
  <c r="AI4" i="13"/>
  <c r="AE1" i="10"/>
  <c r="AF1" i="1"/>
  <c r="K1" i="11"/>
  <c r="R1" i="12"/>
  <c r="S5" i="3"/>
  <c r="S4" i="9"/>
  <c r="S26" i="9" s="1"/>
  <c r="H3" i="17"/>
  <c r="O4" i="13"/>
  <c r="K1" i="10"/>
  <c r="L1" i="1"/>
  <c r="BE14" i="12"/>
  <c r="AY49" i="1" s="1"/>
  <c r="BE16" i="12"/>
  <c r="AY50" i="1" s="1"/>
  <c r="BE13" i="12"/>
  <c r="BE41" i="12"/>
  <c r="BE42" i="12"/>
  <c r="BE43" i="12"/>
  <c r="BE45" i="12"/>
  <c r="BE44" i="12"/>
  <c r="BE54" i="12"/>
  <c r="BE50" i="12"/>
  <c r="BE52" i="12"/>
  <c r="BE5" i="12"/>
  <c r="AY41" i="1" s="1"/>
  <c r="BE25" i="12"/>
  <c r="AX60" i="1" s="1"/>
  <c r="BE51" i="12"/>
  <c r="BE3" i="12"/>
  <c r="BE53" i="12"/>
  <c r="BE4" i="12"/>
  <c r="AY40" i="1" s="1"/>
  <c r="BE6" i="12"/>
  <c r="AY42" i="1" s="1"/>
  <c r="BE8" i="12"/>
  <c r="AY43" i="1" s="1"/>
  <c r="BE24" i="12"/>
  <c r="BE27" i="12"/>
  <c r="AX62" i="1" s="1"/>
  <c r="BE7" i="12"/>
  <c r="BE15" i="12"/>
  <c r="BE17" i="12"/>
  <c r="BE18" i="12"/>
  <c r="BE19" i="12"/>
  <c r="BE32" i="12"/>
  <c r="BE33" i="12"/>
  <c r="BE34" i="12"/>
  <c r="BE35" i="12"/>
  <c r="BE36" i="12"/>
  <c r="BE59" i="12"/>
  <c r="BE60" i="12"/>
  <c r="BE61" i="12"/>
  <c r="BE62" i="12"/>
  <c r="BE63" i="12"/>
  <c r="BE26" i="12"/>
  <c r="AX61" i="1" s="1"/>
  <c r="AB1" i="11"/>
  <c r="AI1" i="12"/>
  <c r="AJ5" i="3"/>
  <c r="Y3" i="17"/>
  <c r="AF4" i="13"/>
  <c r="AJ4" i="9"/>
  <c r="AJ26" i="9" s="1"/>
  <c r="AB1" i="10"/>
  <c r="AC1" i="1"/>
  <c r="BB1" i="11"/>
  <c r="BI1" i="12"/>
  <c r="BJ5" i="3"/>
  <c r="BJ4" i="9"/>
  <c r="BJ26" i="9" s="1"/>
  <c r="BF4" i="13"/>
  <c r="AY3" i="17"/>
  <c r="BB1" i="10"/>
  <c r="BC1" i="1"/>
  <c r="AW1" i="11"/>
  <c r="BE5" i="3"/>
  <c r="BD1" i="12"/>
  <c r="BE4" i="9"/>
  <c r="BE26" i="9" s="1"/>
  <c r="AT3" i="17"/>
  <c r="BA4" i="13"/>
  <c r="AW1" i="10"/>
  <c r="AX1" i="1"/>
  <c r="AC1" i="11"/>
  <c r="AK5" i="3"/>
  <c r="AJ1" i="12"/>
  <c r="AK4" i="9"/>
  <c r="AK26" i="9" s="1"/>
  <c r="Z3" i="17"/>
  <c r="AG4" i="13"/>
  <c r="AC1" i="10"/>
  <c r="AD1" i="1"/>
  <c r="I1" i="11"/>
  <c r="Q5" i="3"/>
  <c r="P1" i="12"/>
  <c r="Q4" i="9"/>
  <c r="Q26" i="9" s="1"/>
  <c r="F3" i="17"/>
  <c r="M4" i="13"/>
  <c r="I1" i="10"/>
  <c r="J1" i="1"/>
  <c r="AZ22" i="3"/>
  <c r="BL63" i="1"/>
  <c r="V1" i="11"/>
  <c r="AD5" i="3"/>
  <c r="AC1" i="12"/>
  <c r="Z4" i="13"/>
  <c r="S3" i="17"/>
  <c r="AD4" i="9"/>
  <c r="AD26" i="9" s="1"/>
  <c r="V1" i="10"/>
  <c r="W1" i="1"/>
  <c r="Z1" i="11"/>
  <c r="AH5" i="3"/>
  <c r="AG1" i="12"/>
  <c r="AH4" i="9"/>
  <c r="AH26" i="9" s="1"/>
  <c r="W3" i="17"/>
  <c r="AD4" i="13"/>
  <c r="AA1" i="1"/>
  <c r="Z1" i="10"/>
  <c r="BC5" i="3"/>
  <c r="AU1" i="11"/>
  <c r="AY4" i="13"/>
  <c r="BB1" i="12"/>
  <c r="BC4" i="9"/>
  <c r="BC26" i="9" s="1"/>
  <c r="AR3" i="17"/>
  <c r="AV1" i="1"/>
  <c r="AU1" i="10"/>
  <c r="AI5" i="3"/>
  <c r="AA1" i="11"/>
  <c r="AE4" i="13"/>
  <c r="AI4" i="9"/>
  <c r="AI26" i="9" s="1"/>
  <c r="AH1" i="12"/>
  <c r="X3" i="17"/>
  <c r="AB1" i="1"/>
  <c r="AA1" i="10"/>
  <c r="O5" i="3"/>
  <c r="G1" i="11"/>
  <c r="K4" i="13"/>
  <c r="N1" i="12"/>
  <c r="O4" i="9"/>
  <c r="O26" i="9" s="1"/>
  <c r="D3" i="17"/>
  <c r="H1" i="1"/>
  <c r="G1" i="10"/>
  <c r="AK14" i="12"/>
  <c r="AE49" i="1" s="1"/>
  <c r="AK16" i="12"/>
  <c r="AE50" i="1" s="1"/>
  <c r="AK13" i="12"/>
  <c r="AK41" i="12"/>
  <c r="AK42" i="12"/>
  <c r="AK50" i="12"/>
  <c r="AK43" i="12"/>
  <c r="AK44" i="12"/>
  <c r="AK45" i="12"/>
  <c r="AK54" i="12"/>
  <c r="AK52" i="12"/>
  <c r="AK27" i="12"/>
  <c r="AD62" i="1" s="1"/>
  <c r="AK51" i="12"/>
  <c r="AK4" i="12"/>
  <c r="AE40" i="1" s="1"/>
  <c r="AK53" i="12"/>
  <c r="AK3" i="12"/>
  <c r="AK6" i="12"/>
  <c r="AE42" i="1" s="1"/>
  <c r="AK5" i="12"/>
  <c r="AE41" i="1" s="1"/>
  <c r="AK8" i="12"/>
  <c r="AE43" i="1" s="1"/>
  <c r="AK24" i="12"/>
  <c r="AK25" i="12"/>
  <c r="AD60" i="1" s="1"/>
  <c r="AK26" i="12"/>
  <c r="AD61" i="1" s="1"/>
  <c r="AK7" i="12"/>
  <c r="AK15" i="12"/>
  <c r="AK17" i="12"/>
  <c r="AK18" i="12"/>
  <c r="AK19" i="12"/>
  <c r="AK32" i="12"/>
  <c r="AK33" i="12"/>
  <c r="AK34" i="12"/>
  <c r="AK35" i="12"/>
  <c r="AK36" i="12"/>
  <c r="AK59" i="12"/>
  <c r="AK65" i="12" s="1"/>
  <c r="AK60" i="12"/>
  <c r="AK61" i="12"/>
  <c r="AK62" i="12"/>
  <c r="AK63" i="12"/>
  <c r="F36" i="1"/>
  <c r="M59" i="3"/>
  <c r="O15" i="3" l="1"/>
  <c r="O16" i="3"/>
  <c r="O17" i="3"/>
  <c r="O18" i="3"/>
  <c r="O19" i="3"/>
  <c r="O20" i="3"/>
  <c r="O42" i="3"/>
  <c r="O10" i="3"/>
  <c r="O45" i="3"/>
  <c r="O43" i="3"/>
  <c r="O44" i="3"/>
  <c r="O33" i="3"/>
  <c r="O34" i="3"/>
  <c r="O46" i="3"/>
  <c r="O36" i="3"/>
  <c r="O37" i="3"/>
  <c r="O7" i="3"/>
  <c r="O35" i="3"/>
  <c r="O8" i="3"/>
  <c r="O9" i="3"/>
  <c r="O26" i="3"/>
  <c r="O27" i="3"/>
  <c r="O28" i="3"/>
  <c r="O25" i="3"/>
  <c r="O30" i="3" s="1"/>
  <c r="H37" i="1" s="1"/>
  <c r="O6" i="3"/>
  <c r="O52" i="3"/>
  <c r="O54" i="3"/>
  <c r="O51" i="3"/>
  <c r="O57" i="3" s="1"/>
  <c r="O55" i="3"/>
  <c r="O53" i="3"/>
  <c r="AK16" i="3"/>
  <c r="AK17" i="3"/>
  <c r="AK15" i="3"/>
  <c r="AK18" i="3"/>
  <c r="AK19" i="3"/>
  <c r="AK20" i="3"/>
  <c r="AK45" i="3"/>
  <c r="AK36" i="3"/>
  <c r="AK37" i="3"/>
  <c r="AK42" i="3"/>
  <c r="AK10" i="3"/>
  <c r="AK44" i="3"/>
  <c r="AK46" i="3"/>
  <c r="AK8" i="3"/>
  <c r="AK43" i="3"/>
  <c r="AK33" i="3"/>
  <c r="AK34" i="3"/>
  <c r="AK7" i="3"/>
  <c r="AK9" i="3"/>
  <c r="AK35" i="3"/>
  <c r="AK6" i="3"/>
  <c r="AK25" i="3"/>
  <c r="AK26" i="3"/>
  <c r="AK27" i="3"/>
  <c r="AK28" i="3"/>
  <c r="AK51" i="3"/>
  <c r="AK54" i="3"/>
  <c r="AK55" i="3"/>
  <c r="AK52" i="3"/>
  <c r="AK53" i="3"/>
  <c r="AG14" i="12"/>
  <c r="AA49" i="1" s="1"/>
  <c r="AG16" i="12"/>
  <c r="AA50" i="1" s="1"/>
  <c r="AG13" i="12"/>
  <c r="AG41" i="12"/>
  <c r="AG42" i="12"/>
  <c r="AG43" i="12"/>
  <c r="AG45" i="12"/>
  <c r="AG50" i="12"/>
  <c r="AG44" i="12"/>
  <c r="AG51" i="12"/>
  <c r="AG52" i="12"/>
  <c r="AG54" i="12"/>
  <c r="AG5" i="12"/>
  <c r="AA41" i="1" s="1"/>
  <c r="AG3" i="12"/>
  <c r="AG53" i="12"/>
  <c r="AG4" i="12"/>
  <c r="AA40" i="1" s="1"/>
  <c r="AG24" i="12"/>
  <c r="AG29" i="12" s="1"/>
  <c r="Z59" i="1" s="1"/>
  <c r="Z63" i="1" s="1"/>
  <c r="AG6" i="12"/>
  <c r="AA42" i="1" s="1"/>
  <c r="AG25" i="12"/>
  <c r="Z60" i="1" s="1"/>
  <c r="AG26" i="12"/>
  <c r="Z61" i="1" s="1"/>
  <c r="AG27" i="12"/>
  <c r="Z62" i="1" s="1"/>
  <c r="AG8" i="12"/>
  <c r="AA43" i="1" s="1"/>
  <c r="AG17" i="12"/>
  <c r="AG18" i="12"/>
  <c r="AG34" i="12"/>
  <c r="AG60" i="12"/>
  <c r="AG59" i="12"/>
  <c r="AG65" i="12" s="1"/>
  <c r="AG33" i="12"/>
  <c r="AG36" i="12"/>
  <c r="AG7" i="12"/>
  <c r="AG19" i="12"/>
  <c r="AG35" i="12"/>
  <c r="AG61" i="12"/>
  <c r="AG32" i="12"/>
  <c r="AG38" i="12" s="1"/>
  <c r="AG63" i="12"/>
  <c r="AG62" i="12"/>
  <c r="AG15" i="12"/>
  <c r="BG34" i="13"/>
  <c r="BG19" i="13"/>
  <c r="BG49" i="13"/>
  <c r="BP15" i="3"/>
  <c r="BP16" i="3"/>
  <c r="BP17" i="3"/>
  <c r="BP18" i="3"/>
  <c r="BP20" i="3"/>
  <c r="BP19" i="3"/>
  <c r="BP10" i="3"/>
  <c r="BP45" i="3"/>
  <c r="BP36" i="3"/>
  <c r="BP46" i="3"/>
  <c r="BP43" i="3"/>
  <c r="BP34" i="3"/>
  <c r="BP44" i="3"/>
  <c r="BP35" i="3"/>
  <c r="BP37" i="3"/>
  <c r="BP7" i="3"/>
  <c r="BP8" i="3"/>
  <c r="BP9" i="3"/>
  <c r="BP33" i="3"/>
  <c r="BP42" i="3"/>
  <c r="BP28" i="3"/>
  <c r="BP6" i="3"/>
  <c r="BP25" i="3"/>
  <c r="BP26" i="3"/>
  <c r="BP27" i="3"/>
  <c r="BP51" i="3"/>
  <c r="BP57" i="3" s="1"/>
  <c r="BP52" i="3"/>
  <c r="BP54" i="3"/>
  <c r="BP53" i="3"/>
  <c r="BP55" i="3"/>
  <c r="BB13" i="12"/>
  <c r="BB14" i="12"/>
  <c r="AV49" i="1" s="1"/>
  <c r="BB16" i="12"/>
  <c r="AV50" i="1" s="1"/>
  <c r="BB41" i="12"/>
  <c r="BB42" i="12"/>
  <c r="BB43" i="12"/>
  <c r="BB44" i="12"/>
  <c r="BB53" i="12"/>
  <c r="BB54" i="12"/>
  <c r="BB45" i="12"/>
  <c r="BB51" i="12"/>
  <c r="BB3" i="12"/>
  <c r="BB6" i="12"/>
  <c r="AV42" i="1" s="1"/>
  <c r="BB50" i="12"/>
  <c r="BB52" i="12"/>
  <c r="BB8" i="12"/>
  <c r="AV43" i="1" s="1"/>
  <c r="BB24" i="12"/>
  <c r="BB25" i="12"/>
  <c r="AU60" i="1" s="1"/>
  <c r="BB26" i="12"/>
  <c r="AU61" i="1" s="1"/>
  <c r="BB27" i="12"/>
  <c r="AU62" i="1" s="1"/>
  <c r="BB5" i="12"/>
  <c r="AV41" i="1" s="1"/>
  <c r="BB4" i="12"/>
  <c r="AV40" i="1" s="1"/>
  <c r="BB17" i="12"/>
  <c r="BB33" i="12"/>
  <c r="BB59" i="12"/>
  <c r="BB65" i="12" s="1"/>
  <c r="BB15" i="12"/>
  <c r="BB32" i="12"/>
  <c r="BB63" i="12"/>
  <c r="BB7" i="12"/>
  <c r="BB19" i="12"/>
  <c r="BB35" i="12"/>
  <c r="BB61" i="12"/>
  <c r="BB62" i="12"/>
  <c r="BB18" i="12"/>
  <c r="BB36" i="12"/>
  <c r="BB34" i="12"/>
  <c r="BB60" i="12"/>
  <c r="AY49" i="13"/>
  <c r="AY34" i="13"/>
  <c r="AY19" i="13"/>
  <c r="AK47" i="12"/>
  <c r="AD49" i="13"/>
  <c r="AD34" i="13"/>
  <c r="AD19" i="13"/>
  <c r="Z49" i="13"/>
  <c r="Z34" i="13"/>
  <c r="Z19" i="13"/>
  <c r="AJ14" i="12"/>
  <c r="AD49" i="1" s="1"/>
  <c r="AJ16" i="12"/>
  <c r="AD50" i="1" s="1"/>
  <c r="AJ13" i="12"/>
  <c r="AJ41" i="12"/>
  <c r="AJ42" i="12"/>
  <c r="AJ44" i="12"/>
  <c r="AJ50" i="12"/>
  <c r="AJ51" i="12"/>
  <c r="AJ43" i="12"/>
  <c r="AJ52" i="12"/>
  <c r="AJ45" i="12"/>
  <c r="AJ53" i="12"/>
  <c r="AJ54" i="12"/>
  <c r="AJ8" i="12"/>
  <c r="AD43" i="1" s="1"/>
  <c r="AJ3" i="12"/>
  <c r="AJ4" i="12"/>
  <c r="AD40" i="1" s="1"/>
  <c r="AJ5" i="12"/>
  <c r="AD41" i="1" s="1"/>
  <c r="AJ24" i="12"/>
  <c r="AJ25" i="12"/>
  <c r="AC60" i="1" s="1"/>
  <c r="AJ26" i="12"/>
  <c r="AC61" i="1" s="1"/>
  <c r="AJ27" i="12"/>
  <c r="AC62" i="1" s="1"/>
  <c r="AJ6" i="12"/>
  <c r="AD42" i="1" s="1"/>
  <c r="AJ7" i="12"/>
  <c r="AJ15" i="12"/>
  <c r="AJ17" i="12"/>
  <c r="AJ18" i="12"/>
  <c r="AJ19" i="12"/>
  <c r="AJ32" i="12"/>
  <c r="AJ33" i="12"/>
  <c r="AJ34" i="12"/>
  <c r="AJ35" i="12"/>
  <c r="AJ36" i="12"/>
  <c r="AJ59" i="12"/>
  <c r="AJ60" i="12"/>
  <c r="AJ61" i="12"/>
  <c r="AJ62" i="12"/>
  <c r="AJ63" i="12"/>
  <c r="BE47" i="12"/>
  <c r="R13" i="12"/>
  <c r="R14" i="12"/>
  <c r="L49" i="1" s="1"/>
  <c r="R16" i="12"/>
  <c r="L50" i="1" s="1"/>
  <c r="R41" i="12"/>
  <c r="R53" i="12"/>
  <c r="R42" i="12"/>
  <c r="R54" i="12"/>
  <c r="R43" i="12"/>
  <c r="R44" i="12"/>
  <c r="R45" i="12"/>
  <c r="R50" i="12"/>
  <c r="R51" i="12"/>
  <c r="R52" i="12"/>
  <c r="R4" i="12"/>
  <c r="L40" i="1" s="1"/>
  <c r="R3" i="12"/>
  <c r="R6" i="12"/>
  <c r="L42" i="1" s="1"/>
  <c r="R8" i="12"/>
  <c r="L43" i="1" s="1"/>
  <c r="R24" i="12"/>
  <c r="R25" i="12"/>
  <c r="K60" i="1" s="1"/>
  <c r="R5" i="12"/>
  <c r="L41" i="1" s="1"/>
  <c r="R26" i="12"/>
  <c r="K61" i="1" s="1"/>
  <c r="R27" i="12"/>
  <c r="K62" i="1" s="1"/>
  <c r="R17" i="12"/>
  <c r="R33" i="12"/>
  <c r="R59" i="12"/>
  <c r="R15" i="12"/>
  <c r="R32" i="12"/>
  <c r="R38" i="12" s="1"/>
  <c r="R63" i="12"/>
  <c r="R7" i="12"/>
  <c r="R19" i="12"/>
  <c r="R35" i="12"/>
  <c r="R61" i="12"/>
  <c r="R36" i="12"/>
  <c r="R18" i="12"/>
  <c r="R34" i="12"/>
  <c r="R60" i="12"/>
  <c r="R62" i="12"/>
  <c r="P15" i="3"/>
  <c r="P16" i="3"/>
  <c r="P17" i="3"/>
  <c r="P18" i="3"/>
  <c r="P19" i="3"/>
  <c r="P20" i="3"/>
  <c r="P42" i="3"/>
  <c r="P43" i="3"/>
  <c r="P45" i="3"/>
  <c r="P34" i="3"/>
  <c r="P35" i="3"/>
  <c r="P36" i="3"/>
  <c r="P44" i="3"/>
  <c r="P46" i="3"/>
  <c r="P10" i="3"/>
  <c r="P33" i="3"/>
  <c r="P37" i="3"/>
  <c r="P27" i="3"/>
  <c r="P28" i="3"/>
  <c r="P6" i="3"/>
  <c r="P7" i="3"/>
  <c r="P8" i="3"/>
  <c r="P9" i="3"/>
  <c r="P25" i="3"/>
  <c r="P26" i="3"/>
  <c r="P53" i="3"/>
  <c r="P54" i="3"/>
  <c r="P52" i="3"/>
  <c r="P51" i="3"/>
  <c r="P57" i="3" s="1"/>
  <c r="P55" i="3"/>
  <c r="V14" i="12"/>
  <c r="P49" i="1" s="1"/>
  <c r="V16" i="12"/>
  <c r="P50" i="1" s="1"/>
  <c r="V13" i="12"/>
  <c r="V43" i="12"/>
  <c r="V41" i="12"/>
  <c r="V47" i="12" s="1"/>
  <c r="V42" i="12"/>
  <c r="V44" i="12"/>
  <c r="V50" i="12"/>
  <c r="V51" i="12"/>
  <c r="V52" i="12"/>
  <c r="V45" i="12"/>
  <c r="V53" i="12"/>
  <c r="V54" i="12"/>
  <c r="V4" i="12"/>
  <c r="P40" i="1" s="1"/>
  <c r="V8" i="12"/>
  <c r="P43" i="1" s="1"/>
  <c r="V3" i="12"/>
  <c r="V5" i="12"/>
  <c r="P41" i="1" s="1"/>
  <c r="V24" i="12"/>
  <c r="V25" i="12"/>
  <c r="O60" i="1" s="1"/>
  <c r="V26" i="12"/>
  <c r="O61" i="1" s="1"/>
  <c r="V27" i="12"/>
  <c r="O62" i="1" s="1"/>
  <c r="V6" i="12"/>
  <c r="P42" i="1" s="1"/>
  <c r="V7" i="12"/>
  <c r="V19" i="12"/>
  <c r="V35" i="12"/>
  <c r="V61" i="12"/>
  <c r="V18" i="12"/>
  <c r="V34" i="12"/>
  <c r="V60" i="12"/>
  <c r="V15" i="12"/>
  <c r="V32" i="12"/>
  <c r="V63" i="12"/>
  <c r="V17" i="12"/>
  <c r="V36" i="12"/>
  <c r="V33" i="12"/>
  <c r="V59" i="12"/>
  <c r="V62" i="12"/>
  <c r="BO14" i="12"/>
  <c r="BI49" i="1" s="1"/>
  <c r="BO16" i="12"/>
  <c r="BI50" i="1" s="1"/>
  <c r="BO13" i="12"/>
  <c r="BO41" i="12"/>
  <c r="BO42" i="12"/>
  <c r="BO50" i="12"/>
  <c r="BO51" i="12"/>
  <c r="BO43" i="12"/>
  <c r="BO52" i="12"/>
  <c r="BO44" i="12"/>
  <c r="BO53" i="12"/>
  <c r="BO45" i="12"/>
  <c r="BO54" i="12"/>
  <c r="BO5" i="12"/>
  <c r="BI41" i="1" s="1"/>
  <c r="BO24" i="12"/>
  <c r="BO3" i="12"/>
  <c r="BO8" i="12"/>
  <c r="BI43" i="1" s="1"/>
  <c r="BO25" i="12"/>
  <c r="BH60" i="1" s="1"/>
  <c r="BO4" i="12"/>
  <c r="BI40" i="1" s="1"/>
  <c r="BO6" i="12"/>
  <c r="BI42" i="1" s="1"/>
  <c r="BO26" i="12"/>
  <c r="BH61" i="1" s="1"/>
  <c r="BO27" i="12"/>
  <c r="BH62" i="1" s="1"/>
  <c r="BO7" i="12"/>
  <c r="BO15" i="12"/>
  <c r="BO17" i="12"/>
  <c r="BO18" i="12"/>
  <c r="BO19" i="12"/>
  <c r="BO32" i="12"/>
  <c r="BO33" i="12"/>
  <c r="BO34" i="12"/>
  <c r="BO35" i="12"/>
  <c r="BO36" i="12"/>
  <c r="BO59" i="12"/>
  <c r="BO65" i="12" s="1"/>
  <c r="BO60" i="12"/>
  <c r="BO61" i="12"/>
  <c r="BO62" i="12"/>
  <c r="BO63" i="12"/>
  <c r="M14" i="12"/>
  <c r="G49" i="1" s="1"/>
  <c r="M16" i="12"/>
  <c r="G50" i="1" s="1"/>
  <c r="M13" i="12"/>
  <c r="M44" i="12"/>
  <c r="M52" i="12"/>
  <c r="M53" i="12"/>
  <c r="M41" i="12"/>
  <c r="M54" i="12"/>
  <c r="M42" i="12"/>
  <c r="M43" i="12"/>
  <c r="M50" i="12"/>
  <c r="M45" i="12"/>
  <c r="M51" i="12"/>
  <c r="M24" i="12"/>
  <c r="M4" i="12"/>
  <c r="G40" i="1" s="1"/>
  <c r="M3" i="12"/>
  <c r="M25" i="12"/>
  <c r="F60" i="1" s="1"/>
  <c r="M6" i="12"/>
  <c r="G42" i="1" s="1"/>
  <c r="M8" i="12"/>
  <c r="G43" i="1" s="1"/>
  <c r="M26" i="12"/>
  <c r="F61" i="1" s="1"/>
  <c r="M5" i="12"/>
  <c r="G41" i="1" s="1"/>
  <c r="M27" i="12"/>
  <c r="F62" i="1" s="1"/>
  <c r="M7" i="12"/>
  <c r="M35" i="12"/>
  <c r="M36" i="12"/>
  <c r="M62" i="12"/>
  <c r="M19" i="12"/>
  <c r="M61" i="12"/>
  <c r="M17" i="12"/>
  <c r="M33" i="12"/>
  <c r="M59" i="12"/>
  <c r="M15" i="12"/>
  <c r="M32" i="12"/>
  <c r="M63" i="12"/>
  <c r="M18" i="12"/>
  <c r="M34" i="12"/>
  <c r="M60" i="12"/>
  <c r="X13" i="12"/>
  <c r="X16" i="12"/>
  <c r="R50" i="1" s="1"/>
  <c r="X43" i="12"/>
  <c r="X51" i="12"/>
  <c r="X14" i="12"/>
  <c r="R49" i="1" s="1"/>
  <c r="X44" i="12"/>
  <c r="X52" i="12"/>
  <c r="X45" i="12"/>
  <c r="X53" i="12"/>
  <c r="X41" i="12"/>
  <c r="X50" i="12"/>
  <c r="X54" i="12"/>
  <c r="X42" i="12"/>
  <c r="X26" i="12"/>
  <c r="Q61" i="1" s="1"/>
  <c r="X5" i="12"/>
  <c r="R41" i="1" s="1"/>
  <c r="X3" i="12"/>
  <c r="X6" i="12"/>
  <c r="R42" i="1" s="1"/>
  <c r="X8" i="12"/>
  <c r="R43" i="1" s="1"/>
  <c r="X4" i="12"/>
  <c r="R40" i="1" s="1"/>
  <c r="X24" i="12"/>
  <c r="X25" i="12"/>
  <c r="Q60" i="1" s="1"/>
  <c r="X27" i="12"/>
  <c r="Q62" i="1" s="1"/>
  <c r="X36" i="12"/>
  <c r="X62" i="12"/>
  <c r="X7" i="12"/>
  <c r="X19" i="12"/>
  <c r="X35" i="12"/>
  <c r="X61" i="12"/>
  <c r="X17" i="12"/>
  <c r="X33" i="12"/>
  <c r="X59" i="12"/>
  <c r="X63" i="12"/>
  <c r="X18" i="12"/>
  <c r="X15" i="12"/>
  <c r="X34" i="12"/>
  <c r="X60" i="12"/>
  <c r="X32" i="12"/>
  <c r="X38" i="12" s="1"/>
  <c r="AO49" i="13"/>
  <c r="AO34" i="13"/>
  <c r="AO19" i="13"/>
  <c r="BM15" i="3"/>
  <c r="BM16" i="3"/>
  <c r="BM17" i="3"/>
  <c r="BM18" i="3"/>
  <c r="BM19" i="3"/>
  <c r="BM20" i="3"/>
  <c r="BM10" i="3"/>
  <c r="BM46" i="3"/>
  <c r="BM37" i="3"/>
  <c r="BM42" i="3"/>
  <c r="BM43" i="3"/>
  <c r="BM45" i="3"/>
  <c r="BM33" i="3"/>
  <c r="BM34" i="3"/>
  <c r="BM35" i="3"/>
  <c r="BM6" i="3"/>
  <c r="BM7" i="3"/>
  <c r="BM36" i="3"/>
  <c r="BM44" i="3"/>
  <c r="BM25" i="3"/>
  <c r="BM26" i="3"/>
  <c r="BM8" i="3"/>
  <c r="BM27" i="3"/>
  <c r="BM9" i="3"/>
  <c r="BM28" i="3"/>
  <c r="BM53" i="3"/>
  <c r="BM52" i="3"/>
  <c r="BM55" i="3"/>
  <c r="BM51" i="3"/>
  <c r="BM57" i="3" s="1"/>
  <c r="BM54" i="3"/>
  <c r="BN14" i="12"/>
  <c r="BH49" i="1" s="1"/>
  <c r="BN16" i="12"/>
  <c r="BH50" i="1" s="1"/>
  <c r="BN13" i="12"/>
  <c r="BN45" i="12"/>
  <c r="BN53" i="12"/>
  <c r="BN42" i="12"/>
  <c r="BN43" i="12"/>
  <c r="BN44" i="12"/>
  <c r="BN50" i="12"/>
  <c r="BN56" i="12" s="1"/>
  <c r="BG31" i="1" s="1"/>
  <c r="BN51" i="12"/>
  <c r="BN54" i="12"/>
  <c r="BN41" i="12"/>
  <c r="BN4" i="12"/>
  <c r="BH40" i="1" s="1"/>
  <c r="BN52" i="12"/>
  <c r="BN27" i="12"/>
  <c r="BG62" i="1" s="1"/>
  <c r="BN3" i="12"/>
  <c r="BN5" i="12"/>
  <c r="BH41" i="1" s="1"/>
  <c r="BN6" i="12"/>
  <c r="BH42" i="1" s="1"/>
  <c r="BN24" i="12"/>
  <c r="BN29" i="12" s="1"/>
  <c r="BG59" i="1" s="1"/>
  <c r="BN25" i="12"/>
  <c r="BG60" i="1" s="1"/>
  <c r="BN26" i="12"/>
  <c r="BG61" i="1" s="1"/>
  <c r="BN8" i="12"/>
  <c r="BH43" i="1" s="1"/>
  <c r="BN7" i="12"/>
  <c r="BN15" i="12"/>
  <c r="BN17" i="12"/>
  <c r="BN18" i="12"/>
  <c r="BN19" i="12"/>
  <c r="BN32" i="12"/>
  <c r="BN33" i="12"/>
  <c r="BN34" i="12"/>
  <c r="BN35" i="12"/>
  <c r="BN36" i="12"/>
  <c r="BN59" i="12"/>
  <c r="BN60" i="12"/>
  <c r="BN61" i="12"/>
  <c r="BN62" i="12"/>
  <c r="BN63" i="12"/>
  <c r="BQ15" i="3"/>
  <c r="BQ16" i="3"/>
  <c r="BQ17" i="3"/>
  <c r="BQ18" i="3"/>
  <c r="BQ19" i="3"/>
  <c r="BQ10" i="3"/>
  <c r="BQ20" i="3"/>
  <c r="BQ42" i="3"/>
  <c r="BQ43" i="3"/>
  <c r="BQ44" i="3"/>
  <c r="BQ45" i="3"/>
  <c r="BQ46" i="3"/>
  <c r="BQ33" i="3"/>
  <c r="BQ35" i="3"/>
  <c r="BQ36" i="3"/>
  <c r="BQ37" i="3"/>
  <c r="BQ34" i="3"/>
  <c r="BQ7" i="3"/>
  <c r="BQ8" i="3"/>
  <c r="BQ9" i="3"/>
  <c r="BQ25" i="3"/>
  <c r="BQ30" i="3" s="1"/>
  <c r="BJ37" i="1" s="1"/>
  <c r="BQ26" i="3"/>
  <c r="BQ27" i="3"/>
  <c r="BQ28" i="3"/>
  <c r="BQ6" i="3"/>
  <c r="BQ51" i="3"/>
  <c r="BQ52" i="3"/>
  <c r="BQ53" i="3"/>
  <c r="BQ54" i="3"/>
  <c r="BQ55" i="3"/>
  <c r="Q56" i="12"/>
  <c r="J31" i="1" s="1"/>
  <c r="AE20" i="3"/>
  <c r="AE17" i="3"/>
  <c r="AE19" i="3"/>
  <c r="AE15" i="3"/>
  <c r="AE16" i="3"/>
  <c r="AE18" i="3"/>
  <c r="AE10" i="3"/>
  <c r="AE42" i="3"/>
  <c r="AE43" i="3"/>
  <c r="AE44" i="3"/>
  <c r="AE45" i="3"/>
  <c r="AE46" i="3"/>
  <c r="AE33" i="3"/>
  <c r="AE34" i="3"/>
  <c r="AE36" i="3"/>
  <c r="AE37" i="3"/>
  <c r="AE26" i="3"/>
  <c r="AE6" i="3"/>
  <c r="AE35" i="3"/>
  <c r="AE8" i="3"/>
  <c r="AE25" i="3"/>
  <c r="AE30" i="3" s="1"/>
  <c r="X37" i="1" s="1"/>
  <c r="AE27" i="3"/>
  <c r="AE28" i="3"/>
  <c r="AE7" i="3"/>
  <c r="AE9" i="3"/>
  <c r="AE55" i="3"/>
  <c r="AE52" i="3"/>
  <c r="AE53" i="3"/>
  <c r="AE54" i="3"/>
  <c r="AE51" i="3"/>
  <c r="AE57" i="3" s="1"/>
  <c r="AL30" i="3"/>
  <c r="AE37" i="1" s="1"/>
  <c r="F32" i="11"/>
  <c r="F46" i="11" s="1"/>
  <c r="F60" i="11" s="1"/>
  <c r="E46" i="11"/>
  <c r="E60" i="11" s="1"/>
  <c r="BU17" i="3"/>
  <c r="BU18" i="3"/>
  <c r="BU19" i="3"/>
  <c r="BU20" i="3"/>
  <c r="BU15" i="3"/>
  <c r="BU16" i="3"/>
  <c r="BU10" i="3"/>
  <c r="BU42" i="3"/>
  <c r="BU48" i="3" s="1"/>
  <c r="BM16" i="1" s="1"/>
  <c r="BU44" i="3"/>
  <c r="BU45" i="3"/>
  <c r="BU46" i="3"/>
  <c r="BU35" i="3"/>
  <c r="BU36" i="3"/>
  <c r="BU37" i="3"/>
  <c r="BU43" i="3"/>
  <c r="BU33" i="3"/>
  <c r="BU39" i="3" s="1"/>
  <c r="BM28" i="1" s="1"/>
  <c r="BU8" i="3"/>
  <c r="BU9" i="3"/>
  <c r="BU34" i="3"/>
  <c r="BU7" i="3"/>
  <c r="BU28" i="3"/>
  <c r="BU25" i="3"/>
  <c r="BU26" i="3"/>
  <c r="BU27" i="3"/>
  <c r="BU6" i="3"/>
  <c r="BU53" i="3"/>
  <c r="BU51" i="3"/>
  <c r="BU52" i="3"/>
  <c r="BU54" i="3"/>
  <c r="BU55" i="3"/>
  <c r="AW13" i="12"/>
  <c r="AW14" i="12"/>
  <c r="AQ49" i="1" s="1"/>
  <c r="AW16" i="12"/>
  <c r="AQ50" i="1" s="1"/>
  <c r="AW54" i="12"/>
  <c r="AW42" i="12"/>
  <c r="AW53" i="12"/>
  <c r="AW41" i="12"/>
  <c r="AW47" i="12" s="1"/>
  <c r="AW43" i="12"/>
  <c r="AW44" i="12"/>
  <c r="AW45" i="12"/>
  <c r="AW51" i="12"/>
  <c r="AW50" i="12"/>
  <c r="AW3" i="12"/>
  <c r="AW24" i="12"/>
  <c r="AW52" i="12"/>
  <c r="AW6" i="12"/>
  <c r="AQ42" i="1" s="1"/>
  <c r="AW8" i="12"/>
  <c r="AQ43" i="1" s="1"/>
  <c r="AW25" i="12"/>
  <c r="AP60" i="1" s="1"/>
  <c r="AW27" i="12"/>
  <c r="AP62" i="1" s="1"/>
  <c r="AW5" i="12"/>
  <c r="AQ41" i="1" s="1"/>
  <c r="AW4" i="12"/>
  <c r="AQ40" i="1" s="1"/>
  <c r="AW26" i="12"/>
  <c r="AP61" i="1" s="1"/>
  <c r="AW34" i="12"/>
  <c r="AW7" i="12"/>
  <c r="AW19" i="12"/>
  <c r="AW35" i="12"/>
  <c r="AW61" i="12"/>
  <c r="AW18" i="12"/>
  <c r="AW60" i="12"/>
  <c r="AW15" i="12"/>
  <c r="AW32" i="12"/>
  <c r="AW36" i="12"/>
  <c r="AW62" i="12"/>
  <c r="AW63" i="12"/>
  <c r="AW17" i="12"/>
  <c r="AW33" i="12"/>
  <c r="AW59" i="12"/>
  <c r="AW65" i="12" s="1"/>
  <c r="AR34" i="13"/>
  <c r="AR19" i="13"/>
  <c r="AR49" i="13"/>
  <c r="Y49" i="13"/>
  <c r="Y34" i="13"/>
  <c r="Y19" i="13"/>
  <c r="BP13" i="12"/>
  <c r="BP14" i="12"/>
  <c r="BJ49" i="1" s="1"/>
  <c r="BP16" i="12"/>
  <c r="BJ50" i="1" s="1"/>
  <c r="BP41" i="12"/>
  <c r="BP47" i="12" s="1"/>
  <c r="BP42" i="12"/>
  <c r="BP43" i="12"/>
  <c r="BP45" i="12"/>
  <c r="BP53" i="12"/>
  <c r="BP54" i="12"/>
  <c r="BP44" i="12"/>
  <c r="BP51" i="12"/>
  <c r="BP6" i="12"/>
  <c r="BJ42" i="1" s="1"/>
  <c r="BP5" i="12"/>
  <c r="BJ41" i="1" s="1"/>
  <c r="BP50" i="12"/>
  <c r="BP56" i="12" s="1"/>
  <c r="BI31" i="1" s="1"/>
  <c r="BP52" i="12"/>
  <c r="BP26" i="12"/>
  <c r="BI61" i="1" s="1"/>
  <c r="BP27" i="12"/>
  <c r="BI62" i="1" s="1"/>
  <c r="BP8" i="12"/>
  <c r="BJ43" i="1" s="1"/>
  <c r="BP3" i="12"/>
  <c r="BP4" i="12"/>
  <c r="BJ40" i="1" s="1"/>
  <c r="BP24" i="12"/>
  <c r="BP25" i="12"/>
  <c r="BI60" i="1" s="1"/>
  <c r="BP17" i="12"/>
  <c r="BP33" i="12"/>
  <c r="BP59" i="12"/>
  <c r="BP15" i="12"/>
  <c r="BP32" i="12"/>
  <c r="BP63" i="12"/>
  <c r="BP7" i="12"/>
  <c r="BP19" i="12"/>
  <c r="BP35" i="12"/>
  <c r="BP61" i="12"/>
  <c r="BP60" i="12"/>
  <c r="BP62" i="12"/>
  <c r="BP34" i="12"/>
  <c r="BP18" i="12"/>
  <c r="BP36" i="12"/>
  <c r="K48" i="1"/>
  <c r="Q21" i="12"/>
  <c r="BQ34" i="13"/>
  <c r="BQ19" i="13"/>
  <c r="BQ49" i="13"/>
  <c r="BA14" i="12"/>
  <c r="AU49" i="1" s="1"/>
  <c r="BA16" i="12"/>
  <c r="AU50" i="1" s="1"/>
  <c r="BA13" i="12"/>
  <c r="BA41" i="12"/>
  <c r="BA43" i="12"/>
  <c r="BA45" i="12"/>
  <c r="BA50" i="12"/>
  <c r="BA51" i="12"/>
  <c r="BA52" i="12"/>
  <c r="BA53" i="12"/>
  <c r="BA54" i="12"/>
  <c r="BA42" i="12"/>
  <c r="BA44" i="12"/>
  <c r="BA5" i="12"/>
  <c r="AU41" i="1" s="1"/>
  <c r="BA3" i="12"/>
  <c r="BA4" i="12"/>
  <c r="AU40" i="1" s="1"/>
  <c r="BA24" i="12"/>
  <c r="BA25" i="12"/>
  <c r="AT60" i="1" s="1"/>
  <c r="BA27" i="12"/>
  <c r="AT62" i="1" s="1"/>
  <c r="BA8" i="12"/>
  <c r="AU43" i="1" s="1"/>
  <c r="BA6" i="12"/>
  <c r="AU42" i="1" s="1"/>
  <c r="BA26" i="12"/>
  <c r="AT61" i="1" s="1"/>
  <c r="BA15" i="12"/>
  <c r="BA32" i="12"/>
  <c r="BA63" i="12"/>
  <c r="BA62" i="12"/>
  <c r="BA36" i="12"/>
  <c r="BA18" i="12"/>
  <c r="BA34" i="12"/>
  <c r="BA60" i="12"/>
  <c r="BA17" i="12"/>
  <c r="BA33" i="12"/>
  <c r="BA59" i="12"/>
  <c r="BA65" i="12" s="1"/>
  <c r="BA7" i="12"/>
  <c r="BA19" i="12"/>
  <c r="BA35" i="12"/>
  <c r="BA61" i="12"/>
  <c r="AL19" i="13"/>
  <c r="AL49" i="13"/>
  <c r="AL34" i="13"/>
  <c r="BE49" i="13"/>
  <c r="BE34" i="13"/>
  <c r="BE19" i="13"/>
  <c r="U13" i="12"/>
  <c r="U14" i="12"/>
  <c r="O49" i="1" s="1"/>
  <c r="U16" i="12"/>
  <c r="O50" i="1" s="1"/>
  <c r="U42" i="12"/>
  <c r="U52" i="12"/>
  <c r="U43" i="12"/>
  <c r="U53" i="12"/>
  <c r="U44" i="12"/>
  <c r="U54" i="12"/>
  <c r="U45" i="12"/>
  <c r="U41" i="12"/>
  <c r="U50" i="12"/>
  <c r="U51" i="12"/>
  <c r="U24" i="12"/>
  <c r="U3" i="12"/>
  <c r="U6" i="12"/>
  <c r="O42" i="1" s="1"/>
  <c r="U25" i="12"/>
  <c r="N60" i="1" s="1"/>
  <c r="U26" i="12"/>
  <c r="N61" i="1" s="1"/>
  <c r="U4" i="12"/>
  <c r="O40" i="1" s="1"/>
  <c r="U27" i="12"/>
  <c r="N62" i="1" s="1"/>
  <c r="U8" i="12"/>
  <c r="O43" i="1" s="1"/>
  <c r="U5" i="12"/>
  <c r="O41" i="1" s="1"/>
  <c r="U33" i="12"/>
  <c r="U59" i="12"/>
  <c r="U18" i="12"/>
  <c r="U34" i="12"/>
  <c r="U60" i="12"/>
  <c r="U17" i="12"/>
  <c r="U36" i="12"/>
  <c r="U7" i="12"/>
  <c r="U19" i="12"/>
  <c r="U35" i="12"/>
  <c r="U61" i="12"/>
  <c r="U63" i="12"/>
  <c r="U15" i="12"/>
  <c r="U32" i="12"/>
  <c r="U62" i="12"/>
  <c r="BH19" i="3"/>
  <c r="BH20" i="3"/>
  <c r="BH16" i="3"/>
  <c r="BH15" i="3"/>
  <c r="BH17" i="3"/>
  <c r="BH18" i="3"/>
  <c r="BH10" i="3"/>
  <c r="BH42" i="3"/>
  <c r="BH33" i="3"/>
  <c r="BH43" i="3"/>
  <c r="BH44" i="3"/>
  <c r="BH35" i="3"/>
  <c r="BH46" i="3"/>
  <c r="BH34" i="3"/>
  <c r="BH37" i="3"/>
  <c r="BH6" i="3"/>
  <c r="BH36" i="3"/>
  <c r="BH7" i="3"/>
  <c r="BH8" i="3"/>
  <c r="BH45" i="3"/>
  <c r="BH9" i="3"/>
  <c r="BH25" i="3"/>
  <c r="BH26" i="3"/>
  <c r="BH27" i="3"/>
  <c r="BH28" i="3"/>
  <c r="BH54" i="3"/>
  <c r="BH52" i="3"/>
  <c r="BH55" i="3"/>
  <c r="BH51" i="3"/>
  <c r="BH57" i="3" s="1"/>
  <c r="BH53" i="3"/>
  <c r="F39" i="11"/>
  <c r="F53" i="11" s="1"/>
  <c r="F67" i="11" s="1"/>
  <c r="G40" i="11"/>
  <c r="G54" i="11" s="1"/>
  <c r="G68" i="11" s="1"/>
  <c r="F38" i="11"/>
  <c r="G34" i="11"/>
  <c r="G48" i="11" s="1"/>
  <c r="G62" i="11" s="1"/>
  <c r="G32" i="11"/>
  <c r="G46" i="11" s="1"/>
  <c r="G60" i="11" s="1"/>
  <c r="W34" i="13"/>
  <c r="W19" i="13"/>
  <c r="W49" i="13"/>
  <c r="BO16" i="3"/>
  <c r="BO15" i="3"/>
  <c r="BO17" i="3"/>
  <c r="BO19" i="3"/>
  <c r="BO42" i="3"/>
  <c r="BO33" i="3"/>
  <c r="BO10" i="3"/>
  <c r="BO43" i="3"/>
  <c r="BO44" i="3"/>
  <c r="BO35" i="3"/>
  <c r="BO18" i="3"/>
  <c r="BO46" i="3"/>
  <c r="BO20" i="3"/>
  <c r="BO34" i="3"/>
  <c r="BO37" i="3"/>
  <c r="BO45" i="3"/>
  <c r="BO36" i="3"/>
  <c r="BO6" i="3"/>
  <c r="BO7" i="3"/>
  <c r="BO25" i="3"/>
  <c r="BO8" i="3"/>
  <c r="BO26" i="3"/>
  <c r="BO9" i="3"/>
  <c r="BO27" i="3"/>
  <c r="BO28" i="3"/>
  <c r="BO52" i="3"/>
  <c r="BO54" i="3"/>
  <c r="BO53" i="3"/>
  <c r="BO55" i="3"/>
  <c r="BO51" i="3"/>
  <c r="T49" i="13"/>
  <c r="T34" i="13"/>
  <c r="T19" i="13"/>
  <c r="AD19" i="3"/>
  <c r="AD20" i="3"/>
  <c r="AD16" i="3"/>
  <c r="AD15" i="3"/>
  <c r="AD17" i="3"/>
  <c r="AD18" i="3"/>
  <c r="AD10" i="3"/>
  <c r="AD44" i="3"/>
  <c r="AD45" i="3"/>
  <c r="AD35" i="3"/>
  <c r="AD46" i="3"/>
  <c r="AD36" i="3"/>
  <c r="AD37" i="3"/>
  <c r="AD42" i="3"/>
  <c r="AD34" i="3"/>
  <c r="AD43" i="3"/>
  <c r="AD6" i="3"/>
  <c r="AD7" i="3"/>
  <c r="AD8" i="3"/>
  <c r="AD9" i="3"/>
  <c r="AD33" i="3"/>
  <c r="AD39" i="3" s="1"/>
  <c r="V28" i="1" s="1"/>
  <c r="AD28" i="3"/>
  <c r="AD25" i="3"/>
  <c r="AD26" i="3"/>
  <c r="AD27" i="3"/>
  <c r="AD53" i="3"/>
  <c r="AD52" i="3"/>
  <c r="AD55" i="3"/>
  <c r="AD51" i="3"/>
  <c r="AD54" i="3"/>
  <c r="P14" i="12"/>
  <c r="J49" i="1" s="1"/>
  <c r="E57" i="15" s="1"/>
  <c r="P16" i="12"/>
  <c r="J50" i="1" s="1"/>
  <c r="E58" i="15" s="1"/>
  <c r="P13" i="12"/>
  <c r="P45" i="12"/>
  <c r="P43" i="12"/>
  <c r="P44" i="12"/>
  <c r="P41" i="12"/>
  <c r="P47" i="12" s="1"/>
  <c r="P50" i="12"/>
  <c r="P51" i="12"/>
  <c r="P52" i="12"/>
  <c r="P53" i="12"/>
  <c r="P54" i="12"/>
  <c r="P42" i="12"/>
  <c r="P24" i="12"/>
  <c r="P3" i="12"/>
  <c r="P6" i="12"/>
  <c r="J42" i="1" s="1"/>
  <c r="P5" i="12"/>
  <c r="J41" i="1" s="1"/>
  <c r="E49" i="15" s="1"/>
  <c r="P8" i="12"/>
  <c r="J43" i="1" s="1"/>
  <c r="E51" i="15" s="1"/>
  <c r="P25" i="12"/>
  <c r="I60" i="1" s="1"/>
  <c r="P26" i="12"/>
  <c r="I61" i="1" s="1"/>
  <c r="P27" i="12"/>
  <c r="I62" i="1" s="1"/>
  <c r="P4" i="12"/>
  <c r="J40" i="1" s="1"/>
  <c r="E48" i="15" s="1"/>
  <c r="P7" i="12"/>
  <c r="P15" i="12"/>
  <c r="P17" i="12"/>
  <c r="P18" i="12"/>
  <c r="P19" i="12"/>
  <c r="P32" i="12"/>
  <c r="P33" i="12"/>
  <c r="P34" i="12"/>
  <c r="P35" i="12"/>
  <c r="P36" i="12"/>
  <c r="P59" i="12"/>
  <c r="P60" i="12"/>
  <c r="P61" i="12"/>
  <c r="P62" i="12"/>
  <c r="P63" i="12"/>
  <c r="AF49" i="13"/>
  <c r="AF19" i="13"/>
  <c r="AF34" i="13"/>
  <c r="BE65" i="12"/>
  <c r="O13" i="12"/>
  <c r="O14" i="12"/>
  <c r="I49" i="1" s="1"/>
  <c r="O16" i="12"/>
  <c r="I50" i="1" s="1"/>
  <c r="O42" i="12"/>
  <c r="O54" i="12"/>
  <c r="O41" i="12"/>
  <c r="O43" i="12"/>
  <c r="O44" i="12"/>
  <c r="O52" i="12"/>
  <c r="O53" i="12"/>
  <c r="O45" i="12"/>
  <c r="O50" i="12"/>
  <c r="O51" i="12"/>
  <c r="O6" i="12"/>
  <c r="I42" i="1" s="1"/>
  <c r="O4" i="12"/>
  <c r="I40" i="1" s="1"/>
  <c r="O8" i="12"/>
  <c r="I43" i="1" s="1"/>
  <c r="O27" i="12"/>
  <c r="H62" i="1" s="1"/>
  <c r="O26" i="12"/>
  <c r="H61" i="1" s="1"/>
  <c r="O3" i="12"/>
  <c r="O5" i="12"/>
  <c r="I41" i="1" s="1"/>
  <c r="O25" i="12"/>
  <c r="H60" i="1" s="1"/>
  <c r="O24" i="12"/>
  <c r="O36" i="12"/>
  <c r="O15" i="12"/>
  <c r="O32" i="12"/>
  <c r="O63" i="12"/>
  <c r="O62" i="12"/>
  <c r="O18" i="12"/>
  <c r="O34" i="12"/>
  <c r="O60" i="12"/>
  <c r="O17" i="12"/>
  <c r="O33" i="12"/>
  <c r="O59" i="12"/>
  <c r="O19" i="12"/>
  <c r="O35" i="12"/>
  <c r="O61" i="12"/>
  <c r="O7" i="12"/>
  <c r="BH16" i="12"/>
  <c r="BB50" i="1" s="1"/>
  <c r="BH14" i="12"/>
  <c r="BB49" i="1" s="1"/>
  <c r="BH13" i="12"/>
  <c r="BH41" i="12"/>
  <c r="BH47" i="12" s="1"/>
  <c r="BH42" i="12"/>
  <c r="BH44" i="12"/>
  <c r="BH50" i="12"/>
  <c r="BH51" i="12"/>
  <c r="BH43" i="12"/>
  <c r="BH53" i="12"/>
  <c r="BH45" i="12"/>
  <c r="BH52" i="12"/>
  <c r="BH8" i="12"/>
  <c r="BB43" i="1" s="1"/>
  <c r="BH27" i="12"/>
  <c r="BA62" i="1" s="1"/>
  <c r="BH54" i="12"/>
  <c r="BH3" i="12"/>
  <c r="BH24" i="12"/>
  <c r="BH5" i="12"/>
  <c r="BB41" i="1" s="1"/>
  <c r="BH6" i="12"/>
  <c r="BB42" i="1" s="1"/>
  <c r="BH26" i="12"/>
  <c r="BA61" i="1" s="1"/>
  <c r="BH4" i="12"/>
  <c r="BB40" i="1" s="1"/>
  <c r="BH25" i="12"/>
  <c r="BA60" i="1" s="1"/>
  <c r="BH7" i="12"/>
  <c r="BH19" i="12"/>
  <c r="BH35" i="12"/>
  <c r="BH61" i="12"/>
  <c r="BH18" i="12"/>
  <c r="BH34" i="12"/>
  <c r="BH60" i="12"/>
  <c r="BH15" i="12"/>
  <c r="BH32" i="12"/>
  <c r="BH38" i="12" s="1"/>
  <c r="BH63" i="12"/>
  <c r="BH62" i="12"/>
  <c r="BH17" i="12"/>
  <c r="BH36" i="12"/>
  <c r="BH59" i="12"/>
  <c r="BH33" i="12"/>
  <c r="V15" i="3"/>
  <c r="V18" i="3"/>
  <c r="V16" i="3"/>
  <c r="V17" i="3"/>
  <c r="V19" i="3"/>
  <c r="V20" i="3"/>
  <c r="V10" i="3"/>
  <c r="V46" i="3"/>
  <c r="V33" i="3"/>
  <c r="V34" i="3"/>
  <c r="V42" i="3"/>
  <c r="V43" i="3"/>
  <c r="V44" i="3"/>
  <c r="V36" i="3"/>
  <c r="V9" i="3"/>
  <c r="V37" i="3"/>
  <c r="V45" i="3"/>
  <c r="V35" i="3"/>
  <c r="V7" i="3"/>
  <c r="V25" i="3"/>
  <c r="V26" i="3"/>
  <c r="V27" i="3"/>
  <c r="V6" i="3"/>
  <c r="V28" i="3"/>
  <c r="V8" i="3"/>
  <c r="V55" i="3"/>
  <c r="V52" i="3"/>
  <c r="V53" i="3"/>
  <c r="V51" i="3"/>
  <c r="V54" i="3"/>
  <c r="W15" i="3"/>
  <c r="W19" i="3"/>
  <c r="W17" i="3"/>
  <c r="W18" i="3"/>
  <c r="W20" i="3"/>
  <c r="W44" i="3"/>
  <c r="W10" i="3"/>
  <c r="W35" i="3"/>
  <c r="W36" i="3"/>
  <c r="W37" i="3"/>
  <c r="W16" i="3"/>
  <c r="W43" i="3"/>
  <c r="W45" i="3"/>
  <c r="W46" i="3"/>
  <c r="W42" i="3"/>
  <c r="W33" i="3"/>
  <c r="W39" i="3" s="1"/>
  <c r="O28" i="1" s="1"/>
  <c r="W25" i="3"/>
  <c r="W30" i="3" s="1"/>
  <c r="P37" i="1" s="1"/>
  <c r="W6" i="3"/>
  <c r="W7" i="3"/>
  <c r="W8" i="3"/>
  <c r="W9" i="3"/>
  <c r="W34" i="3"/>
  <c r="W27" i="3"/>
  <c r="W28" i="3"/>
  <c r="W26" i="3"/>
  <c r="W51" i="3"/>
  <c r="W54" i="3"/>
  <c r="W52" i="3"/>
  <c r="W55" i="3"/>
  <c r="W53" i="3"/>
  <c r="N15" i="3"/>
  <c r="N16" i="3"/>
  <c r="N17" i="3"/>
  <c r="N18" i="3"/>
  <c r="N20" i="3"/>
  <c r="N19" i="3"/>
  <c r="N42" i="3"/>
  <c r="N48" i="3" s="1"/>
  <c r="F16" i="1" s="1"/>
  <c r="N43" i="3"/>
  <c r="N44" i="3"/>
  <c r="N46" i="3"/>
  <c r="N10" i="3"/>
  <c r="N45" i="3"/>
  <c r="N35" i="3"/>
  <c r="N7" i="3"/>
  <c r="N36" i="3"/>
  <c r="N37" i="3"/>
  <c r="N33" i="3"/>
  <c r="N39" i="3" s="1"/>
  <c r="F28" i="1" s="1"/>
  <c r="N34" i="3"/>
  <c r="N6" i="3"/>
  <c r="N8" i="3"/>
  <c r="N9" i="3"/>
  <c r="N25" i="3"/>
  <c r="N30" i="3" s="1"/>
  <c r="G37" i="1" s="1"/>
  <c r="N26" i="3"/>
  <c r="N27" i="3"/>
  <c r="N28" i="3"/>
  <c r="N52" i="3"/>
  <c r="N54" i="3"/>
  <c r="N51" i="3"/>
  <c r="N53" i="3"/>
  <c r="N55" i="3"/>
  <c r="U49" i="13"/>
  <c r="U34" i="13"/>
  <c r="U19" i="13"/>
  <c r="AS15" i="3"/>
  <c r="AS16" i="3"/>
  <c r="AS17" i="3"/>
  <c r="AS18" i="3"/>
  <c r="AS19" i="3"/>
  <c r="AS20" i="3"/>
  <c r="AS10" i="3"/>
  <c r="AS42" i="3"/>
  <c r="AS43" i="3"/>
  <c r="AS44" i="3"/>
  <c r="AS45" i="3"/>
  <c r="AS46" i="3"/>
  <c r="AS9" i="3"/>
  <c r="AS33" i="3"/>
  <c r="AS34" i="3"/>
  <c r="AS35" i="3"/>
  <c r="AS37" i="3"/>
  <c r="AS36" i="3"/>
  <c r="AS8" i="3"/>
  <c r="AS26" i="3"/>
  <c r="AS6" i="3"/>
  <c r="AS27" i="3"/>
  <c r="AS7" i="3"/>
  <c r="AS28" i="3"/>
  <c r="AS25" i="3"/>
  <c r="AS54" i="3"/>
  <c r="AS53" i="3"/>
  <c r="AS55" i="3"/>
  <c r="AS51" i="3"/>
  <c r="AS52" i="3"/>
  <c r="AQ14" i="12"/>
  <c r="AK49" i="1" s="1"/>
  <c r="AQ16" i="12"/>
  <c r="AK50" i="1" s="1"/>
  <c r="N58" i="15" s="1"/>
  <c r="AQ13" i="12"/>
  <c r="AQ41" i="12"/>
  <c r="AQ42" i="12"/>
  <c r="AQ44" i="12"/>
  <c r="AQ50" i="12"/>
  <c r="AQ51" i="12"/>
  <c r="AQ43" i="12"/>
  <c r="AQ52" i="12"/>
  <c r="AQ45" i="12"/>
  <c r="AQ53" i="12"/>
  <c r="AQ54" i="12"/>
  <c r="AQ5" i="12"/>
  <c r="AK41" i="1" s="1"/>
  <c r="AQ3" i="12"/>
  <c r="AQ24" i="12"/>
  <c r="AQ6" i="12"/>
  <c r="AK42" i="1" s="1"/>
  <c r="AQ25" i="12"/>
  <c r="AJ60" i="1" s="1"/>
  <c r="AQ8" i="12"/>
  <c r="AK43" i="1" s="1"/>
  <c r="AQ26" i="12"/>
  <c r="AJ61" i="1" s="1"/>
  <c r="AQ27" i="12"/>
  <c r="AJ62" i="1" s="1"/>
  <c r="AQ4" i="12"/>
  <c r="AK40" i="1" s="1"/>
  <c r="N48" i="15" s="1"/>
  <c r="AQ63" i="12"/>
  <c r="AQ17" i="12"/>
  <c r="AQ33" i="12"/>
  <c r="AQ59" i="12"/>
  <c r="AQ32" i="12"/>
  <c r="AQ15" i="12"/>
  <c r="AQ7" i="12"/>
  <c r="AQ19" i="12"/>
  <c r="AQ35" i="12"/>
  <c r="AQ18" i="12"/>
  <c r="AQ34" i="12"/>
  <c r="AQ60" i="12"/>
  <c r="AQ61" i="12"/>
  <c r="AQ62" i="12"/>
  <c r="AQ36" i="12"/>
  <c r="AU16" i="3"/>
  <c r="AU17" i="3"/>
  <c r="AU19" i="3"/>
  <c r="AU20" i="3"/>
  <c r="AU15" i="3"/>
  <c r="AU22" i="3" s="1"/>
  <c r="AN47" i="1" s="1"/>
  <c r="AU18" i="3"/>
  <c r="AU44" i="3"/>
  <c r="AU35" i="3"/>
  <c r="AU45" i="3"/>
  <c r="AU36" i="3"/>
  <c r="AU46" i="3"/>
  <c r="AU37" i="3"/>
  <c r="AU10" i="3"/>
  <c r="AU42" i="3"/>
  <c r="AU48" i="3" s="1"/>
  <c r="AM16" i="1" s="1"/>
  <c r="AM23" i="1" s="1"/>
  <c r="AU7" i="3"/>
  <c r="AU33" i="3"/>
  <c r="AU39" i="3" s="1"/>
  <c r="AM28" i="1" s="1"/>
  <c r="AU34" i="3"/>
  <c r="AU8" i="3"/>
  <c r="AU43" i="3"/>
  <c r="AU25" i="3"/>
  <c r="AU26" i="3"/>
  <c r="AU27" i="3"/>
  <c r="AU28" i="3"/>
  <c r="AU6" i="3"/>
  <c r="AU9" i="3"/>
  <c r="AU54" i="3"/>
  <c r="AU51" i="3"/>
  <c r="AU53" i="3"/>
  <c r="AU55" i="3"/>
  <c r="AU52" i="3"/>
  <c r="R30" i="3"/>
  <c r="K37" i="1" s="1"/>
  <c r="AV13" i="12"/>
  <c r="AV14" i="12"/>
  <c r="AP49" i="1" s="1"/>
  <c r="AV16" i="12"/>
  <c r="AP50" i="1" s="1"/>
  <c r="AV43" i="12"/>
  <c r="AV51" i="12"/>
  <c r="AV44" i="12"/>
  <c r="AV52" i="12"/>
  <c r="AV45" i="12"/>
  <c r="AV42" i="12"/>
  <c r="AV50" i="12"/>
  <c r="AV53" i="12"/>
  <c r="AV54" i="12"/>
  <c r="AV41" i="12"/>
  <c r="AV5" i="12"/>
  <c r="AP41" i="1" s="1"/>
  <c r="AV3" i="12"/>
  <c r="AV27" i="12"/>
  <c r="AO62" i="1" s="1"/>
  <c r="AV4" i="12"/>
  <c r="AP40" i="1" s="1"/>
  <c r="AV6" i="12"/>
  <c r="AP42" i="1" s="1"/>
  <c r="AV24" i="12"/>
  <c r="AV25" i="12"/>
  <c r="AO60" i="1" s="1"/>
  <c r="AV26" i="12"/>
  <c r="AO61" i="1" s="1"/>
  <c r="AV8" i="12"/>
  <c r="AP43" i="1" s="1"/>
  <c r="AV7" i="12"/>
  <c r="AV19" i="12"/>
  <c r="AV35" i="12"/>
  <c r="AV61" i="12"/>
  <c r="AV18" i="12"/>
  <c r="AV34" i="12"/>
  <c r="AV60" i="12"/>
  <c r="AV15" i="12"/>
  <c r="AV32" i="12"/>
  <c r="AV63" i="12"/>
  <c r="AV17" i="12"/>
  <c r="AV36" i="12"/>
  <c r="AV33" i="12"/>
  <c r="AV59" i="12"/>
  <c r="AV62" i="12"/>
  <c r="AT12" i="3"/>
  <c r="AT60" i="3"/>
  <c r="AT22" i="3"/>
  <c r="AM47" i="1" s="1"/>
  <c r="AM51" i="1" s="1"/>
  <c r="BO49" i="13"/>
  <c r="BO34" i="13"/>
  <c r="BO19" i="13"/>
  <c r="BN49" i="13"/>
  <c r="BN34" i="13"/>
  <c r="BN19" i="13"/>
  <c r="AL12" i="3"/>
  <c r="AL60" i="3"/>
  <c r="F40" i="11"/>
  <c r="F54" i="11" s="1"/>
  <c r="F68" i="11" s="1"/>
  <c r="E54" i="11"/>
  <c r="E68" i="11" s="1"/>
  <c r="AW34" i="13"/>
  <c r="AW19" i="13"/>
  <c r="AW49" i="13"/>
  <c r="BB20" i="3"/>
  <c r="BB15" i="3"/>
  <c r="BB16" i="3"/>
  <c r="BB17" i="3"/>
  <c r="BB18" i="3"/>
  <c r="BB19" i="3"/>
  <c r="BB10" i="3"/>
  <c r="BB44" i="3"/>
  <c r="BB35" i="3"/>
  <c r="BB45" i="3"/>
  <c r="BB46" i="3"/>
  <c r="BB37" i="3"/>
  <c r="BB42" i="3"/>
  <c r="BB43" i="3"/>
  <c r="BB33" i="3"/>
  <c r="BB34" i="3"/>
  <c r="BB36" i="3"/>
  <c r="BB26" i="3"/>
  <c r="BB25" i="3"/>
  <c r="BB27" i="3"/>
  <c r="BB28" i="3"/>
  <c r="BB6" i="3"/>
  <c r="BB7" i="3"/>
  <c r="BB8" i="3"/>
  <c r="BB9" i="3"/>
  <c r="BB55" i="3"/>
  <c r="BB53" i="3"/>
  <c r="BB52" i="3"/>
  <c r="BB51" i="3"/>
  <c r="BB54" i="3"/>
  <c r="AF22" i="3"/>
  <c r="Y47" i="1" s="1"/>
  <c r="AW18" i="3"/>
  <c r="AW19" i="3"/>
  <c r="AW15" i="3"/>
  <c r="AW22" i="3" s="1"/>
  <c r="AP47" i="1" s="1"/>
  <c r="AW16" i="3"/>
  <c r="AW17" i="3"/>
  <c r="AW20" i="3"/>
  <c r="AW10" i="3"/>
  <c r="AW42" i="3"/>
  <c r="AW48" i="3" s="1"/>
  <c r="AO16" i="1" s="1"/>
  <c r="AO23" i="1" s="1"/>
  <c r="AW33" i="3"/>
  <c r="AW44" i="3"/>
  <c r="AW45" i="3"/>
  <c r="AW46" i="3"/>
  <c r="AW34" i="3"/>
  <c r="AW35" i="3"/>
  <c r="AW36" i="3"/>
  <c r="AW43" i="3"/>
  <c r="AW27" i="3"/>
  <c r="AW37" i="3"/>
  <c r="AW7" i="3"/>
  <c r="AW25" i="3"/>
  <c r="AW26" i="3"/>
  <c r="AW28" i="3"/>
  <c r="AW6" i="3"/>
  <c r="AW8" i="3"/>
  <c r="AW9" i="3"/>
  <c r="AW51" i="3"/>
  <c r="AW52" i="3"/>
  <c r="AW53" i="3"/>
  <c r="AW54" i="3"/>
  <c r="AW55" i="3"/>
  <c r="J63" i="1"/>
  <c r="BQ13" i="12"/>
  <c r="BQ14" i="12"/>
  <c r="BK49" i="1" s="1"/>
  <c r="BQ16" i="12"/>
  <c r="BK50" i="1" s="1"/>
  <c r="BQ44" i="12"/>
  <c r="BQ52" i="12"/>
  <c r="BQ45" i="12"/>
  <c r="BQ41" i="12"/>
  <c r="BQ42" i="12"/>
  <c r="BQ43" i="12"/>
  <c r="BQ50" i="12"/>
  <c r="BQ51" i="12"/>
  <c r="BQ53" i="12"/>
  <c r="BQ3" i="12"/>
  <c r="BQ6" i="12"/>
  <c r="BK42" i="1" s="1"/>
  <c r="BQ54" i="12"/>
  <c r="BQ8" i="12"/>
  <c r="BK43" i="1" s="1"/>
  <c r="BQ25" i="12"/>
  <c r="BJ60" i="1" s="1"/>
  <c r="BQ26" i="12"/>
  <c r="BJ61" i="1" s="1"/>
  <c r="BQ27" i="12"/>
  <c r="BJ62" i="1" s="1"/>
  <c r="BQ5" i="12"/>
  <c r="BK41" i="1" s="1"/>
  <c r="BQ4" i="12"/>
  <c r="BK40" i="1" s="1"/>
  <c r="BQ24" i="12"/>
  <c r="BQ29" i="12" s="1"/>
  <c r="BJ59" i="1" s="1"/>
  <c r="BJ63" i="1" s="1"/>
  <c r="BQ63" i="12"/>
  <c r="BQ17" i="12"/>
  <c r="BQ33" i="12"/>
  <c r="BQ59" i="12"/>
  <c r="BQ32" i="12"/>
  <c r="BQ15" i="12"/>
  <c r="BQ7" i="12"/>
  <c r="BQ19" i="12"/>
  <c r="BQ35" i="12"/>
  <c r="BQ18" i="12"/>
  <c r="BQ34" i="12"/>
  <c r="BQ60" i="12"/>
  <c r="BQ62" i="12"/>
  <c r="BQ61" i="12"/>
  <c r="BQ36" i="12"/>
  <c r="F36" i="11"/>
  <c r="F50" i="11" s="1"/>
  <c r="F64" i="11" s="1"/>
  <c r="E50" i="11"/>
  <c r="E64" i="11" s="1"/>
  <c r="AF39" i="3"/>
  <c r="X28" i="1" s="1"/>
  <c r="X32" i="1" s="1"/>
  <c r="AC13" i="12"/>
  <c r="AC14" i="12"/>
  <c r="W49" i="1" s="1"/>
  <c r="AC16" i="12"/>
  <c r="W50" i="1" s="1"/>
  <c r="AC41" i="12"/>
  <c r="AC43" i="12"/>
  <c r="AC42" i="12"/>
  <c r="AC50" i="12"/>
  <c r="AC44" i="12"/>
  <c r="AC51" i="12"/>
  <c r="AC45" i="12"/>
  <c r="AC52" i="12"/>
  <c r="AC53" i="12"/>
  <c r="AC54" i="12"/>
  <c r="AC25" i="12"/>
  <c r="V60" i="1" s="1"/>
  <c r="AC5" i="12"/>
  <c r="W41" i="1" s="1"/>
  <c r="AC4" i="12"/>
  <c r="W40" i="1" s="1"/>
  <c r="AC8" i="12"/>
  <c r="W43" i="1" s="1"/>
  <c r="AC6" i="12"/>
  <c r="W42" i="1" s="1"/>
  <c r="AC24" i="12"/>
  <c r="AC3" i="12"/>
  <c r="AC26" i="12"/>
  <c r="V61" i="1" s="1"/>
  <c r="AC27" i="12"/>
  <c r="V62" i="1" s="1"/>
  <c r="AC62" i="12"/>
  <c r="AC15" i="12"/>
  <c r="AC32" i="12"/>
  <c r="AC63" i="12"/>
  <c r="AC36" i="12"/>
  <c r="AC18" i="12"/>
  <c r="AC34" i="12"/>
  <c r="AC60" i="12"/>
  <c r="AC17" i="12"/>
  <c r="AC33" i="12"/>
  <c r="AC59" i="12"/>
  <c r="AC7" i="12"/>
  <c r="AC19" i="12"/>
  <c r="AC35" i="12"/>
  <c r="AC61" i="12"/>
  <c r="AP18" i="3"/>
  <c r="AP20" i="3"/>
  <c r="AP15" i="3"/>
  <c r="AP16" i="3"/>
  <c r="AP17" i="3"/>
  <c r="AP19" i="3"/>
  <c r="AP10" i="3"/>
  <c r="AP42" i="3"/>
  <c r="AP43" i="3"/>
  <c r="AP44" i="3"/>
  <c r="AP45" i="3"/>
  <c r="AP46" i="3"/>
  <c r="AP36" i="3"/>
  <c r="AP7" i="3"/>
  <c r="AP37" i="3"/>
  <c r="AP33" i="3"/>
  <c r="AP34" i="3"/>
  <c r="AP35" i="3"/>
  <c r="AP6" i="3"/>
  <c r="AP25" i="3"/>
  <c r="AP8" i="3"/>
  <c r="AP26" i="3"/>
  <c r="AP9" i="3"/>
  <c r="AP27" i="3"/>
  <c r="AP28" i="3"/>
  <c r="AP55" i="3"/>
  <c r="AP52" i="3"/>
  <c r="AP53" i="3"/>
  <c r="AP54" i="3"/>
  <c r="AP51" i="3"/>
  <c r="BF19" i="13"/>
  <c r="BF49" i="13"/>
  <c r="BF34" i="13"/>
  <c r="AJ15" i="3"/>
  <c r="AJ16" i="3"/>
  <c r="AJ18" i="3"/>
  <c r="AJ19" i="3"/>
  <c r="AJ20" i="3"/>
  <c r="AJ42" i="3"/>
  <c r="AJ17" i="3"/>
  <c r="AJ33" i="3"/>
  <c r="AJ34" i="3"/>
  <c r="AJ35" i="3"/>
  <c r="AJ43" i="3"/>
  <c r="AJ44" i="3"/>
  <c r="AJ45" i="3"/>
  <c r="AJ37" i="3"/>
  <c r="AJ10" i="3"/>
  <c r="AJ46" i="3"/>
  <c r="AJ26" i="3"/>
  <c r="AJ36" i="3"/>
  <c r="AJ6" i="3"/>
  <c r="AJ7" i="3"/>
  <c r="AJ8" i="3"/>
  <c r="AJ9" i="3"/>
  <c r="AJ25" i="3"/>
  <c r="AJ27" i="3"/>
  <c r="AJ28" i="3"/>
  <c r="AJ51" i="3"/>
  <c r="AJ57" i="3" s="1"/>
  <c r="AJ54" i="3"/>
  <c r="AJ52" i="3"/>
  <c r="AJ53" i="3"/>
  <c r="AJ55" i="3"/>
  <c r="BE29" i="12"/>
  <c r="AX59" i="1" s="1"/>
  <c r="AX63" i="1" s="1"/>
  <c r="BE56" i="12"/>
  <c r="AX31" i="1" s="1"/>
  <c r="AI49" i="13"/>
  <c r="AI34" i="13"/>
  <c r="AI19" i="13"/>
  <c r="AO13" i="12"/>
  <c r="AO14" i="12"/>
  <c r="AI49" i="1" s="1"/>
  <c r="AO16" i="12"/>
  <c r="AI50" i="1" s="1"/>
  <c r="AO42" i="12"/>
  <c r="AO50" i="12"/>
  <c r="AO43" i="12"/>
  <c r="AO51" i="12"/>
  <c r="AO44" i="12"/>
  <c r="AO45" i="12"/>
  <c r="AO52" i="12"/>
  <c r="AO53" i="12"/>
  <c r="AO54" i="12"/>
  <c r="AO41" i="12"/>
  <c r="AO4" i="12"/>
  <c r="AI40" i="1" s="1"/>
  <c r="AO8" i="12"/>
  <c r="AI43" i="1" s="1"/>
  <c r="AO3" i="12"/>
  <c r="AO25" i="12"/>
  <c r="AH60" i="1" s="1"/>
  <c r="AO26" i="12"/>
  <c r="AH61" i="1" s="1"/>
  <c r="M69" i="15" s="1"/>
  <c r="AO27" i="12"/>
  <c r="AH62" i="1" s="1"/>
  <c r="AO6" i="12"/>
  <c r="AI42" i="1" s="1"/>
  <c r="AO5" i="12"/>
  <c r="AI41" i="1" s="1"/>
  <c r="AO24" i="12"/>
  <c r="AO36" i="12"/>
  <c r="AO15" i="12"/>
  <c r="AO32" i="12"/>
  <c r="AO63" i="12"/>
  <c r="AO62" i="12"/>
  <c r="AO18" i="12"/>
  <c r="AO34" i="12"/>
  <c r="AO60" i="12"/>
  <c r="AO17" i="12"/>
  <c r="AO33" i="12"/>
  <c r="AO59" i="12"/>
  <c r="AO35" i="12"/>
  <c r="AO61" i="12"/>
  <c r="AO7" i="12"/>
  <c r="AO19" i="12"/>
  <c r="AK49" i="13"/>
  <c r="AK34" i="13"/>
  <c r="AK19" i="13"/>
  <c r="BI20" i="3"/>
  <c r="BI17" i="3"/>
  <c r="BI15" i="3"/>
  <c r="BI18" i="3"/>
  <c r="BI16" i="3"/>
  <c r="BI19" i="3"/>
  <c r="BI10" i="3"/>
  <c r="BI45" i="3"/>
  <c r="BI36" i="3"/>
  <c r="BI46" i="3"/>
  <c r="BI42" i="3"/>
  <c r="BI48" i="3" s="1"/>
  <c r="BA16" i="1" s="1"/>
  <c r="BA23" i="1" s="1"/>
  <c r="BI43" i="3"/>
  <c r="BI34" i="3"/>
  <c r="BI44" i="3"/>
  <c r="BI35" i="3"/>
  <c r="BI37" i="3"/>
  <c r="BI33" i="3"/>
  <c r="BI39" i="3" s="1"/>
  <c r="BA28" i="1" s="1"/>
  <c r="BI28" i="3"/>
  <c r="BI6" i="3"/>
  <c r="BI7" i="3"/>
  <c r="BI8" i="3"/>
  <c r="BI9" i="3"/>
  <c r="BI25" i="3"/>
  <c r="BI26" i="3"/>
  <c r="BI27" i="3"/>
  <c r="BI51" i="3"/>
  <c r="BI53" i="3"/>
  <c r="BI55" i="3"/>
  <c r="BI54" i="3"/>
  <c r="BI52" i="3"/>
  <c r="BD49" i="13"/>
  <c r="BD34" i="13"/>
  <c r="BD19" i="13"/>
  <c r="Y15" i="3"/>
  <c r="Y17" i="3"/>
  <c r="Y18" i="3"/>
  <c r="Y19" i="3"/>
  <c r="Y20" i="3"/>
  <c r="Y10" i="3"/>
  <c r="Y33" i="3"/>
  <c r="Y39" i="3" s="1"/>
  <c r="Q28" i="1" s="1"/>
  <c r="Y16" i="3"/>
  <c r="Y42" i="3"/>
  <c r="Y43" i="3"/>
  <c r="Y44" i="3"/>
  <c r="Y45" i="3"/>
  <c r="Y34" i="3"/>
  <c r="Y35" i="3"/>
  <c r="Y37" i="3"/>
  <c r="Y46" i="3"/>
  <c r="Y36" i="3"/>
  <c r="Y6" i="3"/>
  <c r="Y7" i="3"/>
  <c r="Y8" i="3"/>
  <c r="Y9" i="3"/>
  <c r="Y26" i="3"/>
  <c r="Y27" i="3"/>
  <c r="Y28" i="3"/>
  <c r="Y25" i="3"/>
  <c r="Y51" i="3"/>
  <c r="Y54" i="3"/>
  <c r="Y52" i="3"/>
  <c r="Y53" i="3"/>
  <c r="Y55" i="3"/>
  <c r="AU14" i="12"/>
  <c r="AO49" i="1" s="1"/>
  <c r="AU16" i="12"/>
  <c r="AO50" i="1" s="1"/>
  <c r="AU13" i="12"/>
  <c r="AU41" i="12"/>
  <c r="AU42" i="12"/>
  <c r="AU43" i="12"/>
  <c r="AU44" i="12"/>
  <c r="AU50" i="12"/>
  <c r="AU56" i="12" s="1"/>
  <c r="AN31" i="1" s="1"/>
  <c r="AU51" i="12"/>
  <c r="AU45" i="12"/>
  <c r="AU53" i="12"/>
  <c r="AU26" i="12"/>
  <c r="AN61" i="1" s="1"/>
  <c r="AU4" i="12"/>
  <c r="AO40" i="1" s="1"/>
  <c r="AU3" i="12"/>
  <c r="AU52" i="12"/>
  <c r="AU24" i="12"/>
  <c r="AU54" i="12"/>
  <c r="AU25" i="12"/>
  <c r="AN60" i="1" s="1"/>
  <c r="O68" i="15" s="1"/>
  <c r="AU6" i="12"/>
  <c r="AO42" i="1" s="1"/>
  <c r="AU5" i="12"/>
  <c r="AO41" i="1" s="1"/>
  <c r="AU27" i="12"/>
  <c r="AN62" i="1" s="1"/>
  <c r="AU8" i="12"/>
  <c r="AO43" i="1" s="1"/>
  <c r="AU7" i="12"/>
  <c r="AU15" i="12"/>
  <c r="AU17" i="12"/>
  <c r="AU18" i="12"/>
  <c r="AU19" i="12"/>
  <c r="AU32" i="12"/>
  <c r="AU38" i="12" s="1"/>
  <c r="AU33" i="12"/>
  <c r="AU34" i="12"/>
  <c r="AU35" i="12"/>
  <c r="AU36" i="12"/>
  <c r="AU59" i="12"/>
  <c r="AU60" i="12"/>
  <c r="AU61" i="12"/>
  <c r="AU62" i="12"/>
  <c r="AU63" i="12"/>
  <c r="Z14" i="12"/>
  <c r="T49" i="1" s="1"/>
  <c r="Z16" i="12"/>
  <c r="T50" i="1" s="1"/>
  <c r="Z13" i="12"/>
  <c r="Z41" i="12"/>
  <c r="Z42" i="12"/>
  <c r="Z44" i="12"/>
  <c r="Z43" i="12"/>
  <c r="Z50" i="12"/>
  <c r="Z45" i="12"/>
  <c r="Z51" i="12"/>
  <c r="Z52" i="12"/>
  <c r="Z53" i="12"/>
  <c r="Z8" i="12"/>
  <c r="T43" i="1" s="1"/>
  <c r="Z3" i="12"/>
  <c r="Z54" i="12"/>
  <c r="Z27" i="12"/>
  <c r="S62" i="1" s="1"/>
  <c r="Z6" i="12"/>
  <c r="T42" i="1" s="1"/>
  <c r="Z5" i="12"/>
  <c r="T41" i="1" s="1"/>
  <c r="Z24" i="12"/>
  <c r="Z25" i="12"/>
  <c r="S60" i="1" s="1"/>
  <c r="Z26" i="12"/>
  <c r="S61" i="1" s="1"/>
  <c r="Z4" i="12"/>
  <c r="T40" i="1" s="1"/>
  <c r="Z7" i="12"/>
  <c r="Z15" i="12"/>
  <c r="Z17" i="12"/>
  <c r="Z18" i="12"/>
  <c r="Z19" i="12"/>
  <c r="Z32" i="12"/>
  <c r="Z33" i="12"/>
  <c r="Z34" i="12"/>
  <c r="Z35" i="12"/>
  <c r="Z36" i="12"/>
  <c r="Z59" i="12"/>
  <c r="Z60" i="12"/>
  <c r="Z61" i="12"/>
  <c r="Z62" i="12"/>
  <c r="Z63" i="12"/>
  <c r="W14" i="12"/>
  <c r="Q49" i="1" s="1"/>
  <c r="W16" i="12"/>
  <c r="Q50" i="1" s="1"/>
  <c r="W13" i="12"/>
  <c r="W41" i="12"/>
  <c r="W47" i="12" s="1"/>
  <c r="W50" i="12"/>
  <c r="W42" i="12"/>
  <c r="W43" i="12"/>
  <c r="W45" i="12"/>
  <c r="W54" i="12"/>
  <c r="W44" i="12"/>
  <c r="W51" i="12"/>
  <c r="W52" i="12"/>
  <c r="W53" i="12"/>
  <c r="W4" i="12"/>
  <c r="Q40" i="1" s="1"/>
  <c r="W3" i="12"/>
  <c r="W6" i="12"/>
  <c r="Q42" i="1" s="1"/>
  <c r="W8" i="12"/>
  <c r="Q43" i="1" s="1"/>
  <c r="W24" i="12"/>
  <c r="W25" i="12"/>
  <c r="P60" i="1" s="1"/>
  <c r="G68" i="15" s="1"/>
  <c r="W5" i="12"/>
  <c r="Q41" i="1" s="1"/>
  <c r="W26" i="12"/>
  <c r="P61" i="1" s="1"/>
  <c r="G69" i="15" s="1"/>
  <c r="W27" i="12"/>
  <c r="P62" i="1" s="1"/>
  <c r="G70" i="15" s="1"/>
  <c r="W34" i="12"/>
  <c r="W60" i="12"/>
  <c r="W7" i="12"/>
  <c r="W19" i="12"/>
  <c r="W35" i="12"/>
  <c r="W61" i="12"/>
  <c r="W18" i="12"/>
  <c r="W15" i="12"/>
  <c r="W32" i="12"/>
  <c r="W36" i="12"/>
  <c r="W62" i="12"/>
  <c r="W63" i="12"/>
  <c r="W17" i="12"/>
  <c r="W33" i="12"/>
  <c r="W59" i="12"/>
  <c r="R48" i="3"/>
  <c r="J16" i="1" s="1"/>
  <c r="R22" i="3"/>
  <c r="K47" i="1" s="1"/>
  <c r="K51" i="1" s="1"/>
  <c r="AC18" i="3"/>
  <c r="AC19" i="3"/>
  <c r="AC15" i="3"/>
  <c r="AC16" i="3"/>
  <c r="AC17" i="3"/>
  <c r="AC20" i="3"/>
  <c r="AC10" i="3"/>
  <c r="AC42" i="3"/>
  <c r="AC33" i="3"/>
  <c r="AC43" i="3"/>
  <c r="AC34" i="3"/>
  <c r="AC45" i="3"/>
  <c r="AC46" i="3"/>
  <c r="AC6" i="3"/>
  <c r="AC44" i="3"/>
  <c r="AC35" i="3"/>
  <c r="AC37" i="3"/>
  <c r="AC28" i="3"/>
  <c r="AC36" i="3"/>
  <c r="AC7" i="3"/>
  <c r="AC9" i="3"/>
  <c r="AC25" i="3"/>
  <c r="AC26" i="3"/>
  <c r="AC8" i="3"/>
  <c r="AC27" i="3"/>
  <c r="AC51" i="3"/>
  <c r="AC52" i="3"/>
  <c r="AC53" i="3"/>
  <c r="AC54" i="3"/>
  <c r="AC55" i="3"/>
  <c r="AT30" i="3"/>
  <c r="AM37" i="1" s="1"/>
  <c r="AX14" i="12"/>
  <c r="AR49" i="1" s="1"/>
  <c r="AX13" i="12"/>
  <c r="AX41" i="12"/>
  <c r="AX47" i="12" s="1"/>
  <c r="AX16" i="12"/>
  <c r="AR50" i="1" s="1"/>
  <c r="AX42" i="12"/>
  <c r="AX44" i="12"/>
  <c r="AX50" i="12"/>
  <c r="AX51" i="12"/>
  <c r="AX43" i="12"/>
  <c r="AX52" i="12"/>
  <c r="AX45" i="12"/>
  <c r="AX53" i="12"/>
  <c r="AX8" i="12"/>
  <c r="AR43" i="1" s="1"/>
  <c r="AX27" i="12"/>
  <c r="AQ62" i="1" s="1"/>
  <c r="AX54" i="12"/>
  <c r="AX3" i="12"/>
  <c r="AX25" i="12"/>
  <c r="AQ60" i="1" s="1"/>
  <c r="AX4" i="12"/>
  <c r="AR40" i="1" s="1"/>
  <c r="AX5" i="12"/>
  <c r="AR41" i="1" s="1"/>
  <c r="AX6" i="12"/>
  <c r="AR42" i="1" s="1"/>
  <c r="AX26" i="12"/>
  <c r="AQ61" i="1" s="1"/>
  <c r="AX24" i="12"/>
  <c r="AX36" i="12"/>
  <c r="AX62" i="12"/>
  <c r="AX7" i="12"/>
  <c r="AX19" i="12"/>
  <c r="AX35" i="12"/>
  <c r="AX61" i="12"/>
  <c r="AX17" i="12"/>
  <c r="AX33" i="12"/>
  <c r="AX59" i="12"/>
  <c r="AX63" i="12"/>
  <c r="AX18" i="12"/>
  <c r="AX15" i="12"/>
  <c r="AX34" i="12"/>
  <c r="AX60" i="12"/>
  <c r="AX32" i="12"/>
  <c r="BR15" i="3"/>
  <c r="BR16" i="3"/>
  <c r="BR17" i="3"/>
  <c r="BR18" i="3"/>
  <c r="BR19" i="3"/>
  <c r="BR20" i="3"/>
  <c r="BR10" i="3"/>
  <c r="BR42" i="3"/>
  <c r="BR43" i="3"/>
  <c r="BR34" i="3"/>
  <c r="BR45" i="3"/>
  <c r="BR46" i="3"/>
  <c r="BR33" i="3"/>
  <c r="BR35" i="3"/>
  <c r="BR36" i="3"/>
  <c r="BR37" i="3"/>
  <c r="BR44" i="3"/>
  <c r="BR6" i="3"/>
  <c r="BR7" i="3"/>
  <c r="BR26" i="3"/>
  <c r="BR27" i="3"/>
  <c r="BR28" i="3"/>
  <c r="BR8" i="3"/>
  <c r="BR9" i="3"/>
  <c r="BR25" i="3"/>
  <c r="BR30" i="3" s="1"/>
  <c r="BK37" i="1" s="1"/>
  <c r="BR54" i="3"/>
  <c r="BR51" i="3"/>
  <c r="BR57" i="3" s="1"/>
  <c r="BR55" i="3"/>
  <c r="BR53" i="3"/>
  <c r="BR52" i="3"/>
  <c r="AL57" i="3"/>
  <c r="F33" i="11"/>
  <c r="F47" i="11" s="1"/>
  <c r="F61" i="11" s="1"/>
  <c r="E47" i="11"/>
  <c r="E61" i="11" s="1"/>
  <c r="AC34" i="13"/>
  <c r="AC19" i="13"/>
  <c r="AC49" i="13"/>
  <c r="BT13" i="12"/>
  <c r="BT14" i="12"/>
  <c r="BN49" i="1" s="1"/>
  <c r="BT16" i="12"/>
  <c r="BN50" i="1" s="1"/>
  <c r="BT43" i="12"/>
  <c r="BT51" i="12"/>
  <c r="BT44" i="12"/>
  <c r="BT45" i="12"/>
  <c r="BT50" i="12"/>
  <c r="BT52" i="12"/>
  <c r="BT53" i="12"/>
  <c r="BT54" i="12"/>
  <c r="BT41" i="12"/>
  <c r="BT42" i="12"/>
  <c r="BT5" i="12"/>
  <c r="BN41" i="1" s="1"/>
  <c r="BT24" i="12"/>
  <c r="BT3" i="12"/>
  <c r="BT25" i="12"/>
  <c r="BM60" i="1" s="1"/>
  <c r="W68" i="15" s="1"/>
  <c r="BT26" i="12"/>
  <c r="BM61" i="1" s="1"/>
  <c r="W69" i="15" s="1"/>
  <c r="BT4" i="12"/>
  <c r="BN40" i="1" s="1"/>
  <c r="BT27" i="12"/>
  <c r="BM62" i="1" s="1"/>
  <c r="W70" i="15" s="1"/>
  <c r="BT6" i="12"/>
  <c r="BN42" i="1" s="1"/>
  <c r="BT8" i="12"/>
  <c r="BN43" i="1" s="1"/>
  <c r="BT7" i="12"/>
  <c r="BT19" i="12"/>
  <c r="BT35" i="12"/>
  <c r="BT61" i="12"/>
  <c r="BT18" i="12"/>
  <c r="BT34" i="12"/>
  <c r="BT60" i="12"/>
  <c r="BT15" i="12"/>
  <c r="BT32" i="12"/>
  <c r="BT38" i="12" s="1"/>
  <c r="BT63" i="12"/>
  <c r="BT17" i="12"/>
  <c r="BT36" i="12"/>
  <c r="BT33" i="12"/>
  <c r="BT59" i="12"/>
  <c r="BT62" i="12"/>
  <c r="AE48" i="1"/>
  <c r="AK21" i="12"/>
  <c r="BA34" i="13"/>
  <c r="BA19" i="13"/>
  <c r="BA49" i="13"/>
  <c r="AI13" i="12"/>
  <c r="AI14" i="12"/>
  <c r="AC49" i="1" s="1"/>
  <c r="AI16" i="12"/>
  <c r="AC50" i="1" s="1"/>
  <c r="AI45" i="12"/>
  <c r="AI53" i="12"/>
  <c r="AI54" i="12"/>
  <c r="AI41" i="12"/>
  <c r="AI42" i="12"/>
  <c r="AI43" i="12"/>
  <c r="AI44" i="12"/>
  <c r="AI50" i="12"/>
  <c r="AI52" i="12"/>
  <c r="AI51" i="12"/>
  <c r="AI3" i="12"/>
  <c r="AI6" i="12"/>
  <c r="AC42" i="1" s="1"/>
  <c r="AI8" i="12"/>
  <c r="AC43" i="1" s="1"/>
  <c r="AI24" i="12"/>
  <c r="AI27" i="12"/>
  <c r="AB62" i="1" s="1"/>
  <c r="K70" i="15" s="1"/>
  <c r="AI5" i="12"/>
  <c r="AC41" i="1" s="1"/>
  <c r="AI4" i="12"/>
  <c r="AC40" i="1" s="1"/>
  <c r="AI26" i="12"/>
  <c r="AB61" i="1" s="1"/>
  <c r="K69" i="15" s="1"/>
  <c r="AI25" i="12"/>
  <c r="AB60" i="1" s="1"/>
  <c r="K68" i="15" s="1"/>
  <c r="AI7" i="12"/>
  <c r="AI19" i="12"/>
  <c r="AI35" i="12"/>
  <c r="AI61" i="12"/>
  <c r="AI18" i="12"/>
  <c r="AI34" i="12"/>
  <c r="AI60" i="12"/>
  <c r="AI15" i="12"/>
  <c r="AI32" i="12"/>
  <c r="AI36" i="12"/>
  <c r="AI62" i="12"/>
  <c r="AI33" i="12"/>
  <c r="AI59" i="12"/>
  <c r="AI17" i="12"/>
  <c r="AI63" i="12"/>
  <c r="BG18" i="3"/>
  <c r="BG19" i="3"/>
  <c r="BG15" i="3"/>
  <c r="BG16" i="3"/>
  <c r="BG17" i="3"/>
  <c r="BG20" i="3"/>
  <c r="BG10" i="3"/>
  <c r="BG43" i="3"/>
  <c r="BG44" i="3"/>
  <c r="BG45" i="3"/>
  <c r="BG46" i="3"/>
  <c r="BG36" i="3"/>
  <c r="BG37" i="3"/>
  <c r="BG42" i="3"/>
  <c r="BG33" i="3"/>
  <c r="BG34" i="3"/>
  <c r="BG35" i="3"/>
  <c r="BG26" i="3"/>
  <c r="BG6" i="3"/>
  <c r="BG7" i="3"/>
  <c r="BG8" i="3"/>
  <c r="BG25" i="3"/>
  <c r="BG9" i="3"/>
  <c r="BG27" i="3"/>
  <c r="BG28" i="3"/>
  <c r="BG51" i="3"/>
  <c r="BG52" i="3"/>
  <c r="BG53" i="3"/>
  <c r="BG54" i="3"/>
  <c r="BG55" i="3"/>
  <c r="Q49" i="13"/>
  <c r="Q19" i="13"/>
  <c r="Q34" i="13"/>
  <c r="AM34" i="13"/>
  <c r="AM19" i="13"/>
  <c r="AM49" i="13"/>
  <c r="BG13" i="12"/>
  <c r="BG14" i="12"/>
  <c r="BA49" i="1" s="1"/>
  <c r="BG16" i="12"/>
  <c r="BA50" i="1" s="1"/>
  <c r="BG45" i="12"/>
  <c r="BG53" i="12"/>
  <c r="BG41" i="12"/>
  <c r="BG51" i="12"/>
  <c r="BG52" i="12"/>
  <c r="BG54" i="12"/>
  <c r="BG42" i="12"/>
  <c r="BG43" i="12"/>
  <c r="BG44" i="12"/>
  <c r="BG3" i="12"/>
  <c r="BG6" i="12"/>
  <c r="BA42" i="1" s="1"/>
  <c r="BG27" i="12"/>
  <c r="AZ62" i="1" s="1"/>
  <c r="S70" i="15" s="1"/>
  <c r="BG50" i="12"/>
  <c r="BG5" i="12"/>
  <c r="BA41" i="1" s="1"/>
  <c r="BG4" i="12"/>
  <c r="BA40" i="1" s="1"/>
  <c r="BG24" i="12"/>
  <c r="BG25" i="12"/>
  <c r="AZ60" i="1" s="1"/>
  <c r="S68" i="15" s="1"/>
  <c r="BG26" i="12"/>
  <c r="AZ61" i="1" s="1"/>
  <c r="BG8" i="12"/>
  <c r="BA43" i="1" s="1"/>
  <c r="BG33" i="12"/>
  <c r="BG59" i="12"/>
  <c r="BG18" i="12"/>
  <c r="BG34" i="12"/>
  <c r="BG60" i="12"/>
  <c r="BG17" i="12"/>
  <c r="BG36" i="12"/>
  <c r="BG7" i="12"/>
  <c r="BG19" i="12"/>
  <c r="BG35" i="12"/>
  <c r="BG61" i="12"/>
  <c r="BG62" i="12"/>
  <c r="BG63" i="12"/>
  <c r="BG15" i="12"/>
  <c r="BG32" i="12"/>
  <c r="AJ49" i="13"/>
  <c r="AJ34" i="13"/>
  <c r="AJ19" i="13"/>
  <c r="AV17" i="3"/>
  <c r="AV18" i="3"/>
  <c r="AV15" i="3"/>
  <c r="AV16" i="3"/>
  <c r="AV19" i="3"/>
  <c r="AV20" i="3"/>
  <c r="AV10" i="3"/>
  <c r="AV42" i="3"/>
  <c r="AV43" i="3"/>
  <c r="AV44" i="3"/>
  <c r="AV45" i="3"/>
  <c r="AV36" i="3"/>
  <c r="AV37" i="3"/>
  <c r="AV46" i="3"/>
  <c r="AV33" i="3"/>
  <c r="AV39" i="3" s="1"/>
  <c r="AN28" i="1" s="1"/>
  <c r="AV34" i="3"/>
  <c r="AV7" i="3"/>
  <c r="AV8" i="3"/>
  <c r="AV9" i="3"/>
  <c r="AV35" i="3"/>
  <c r="AV6" i="3"/>
  <c r="AV25" i="3"/>
  <c r="AV26" i="3"/>
  <c r="AV27" i="3"/>
  <c r="AV28" i="3"/>
  <c r="AV51" i="3"/>
  <c r="AV52" i="3"/>
  <c r="AV54" i="3"/>
  <c r="AV55" i="3"/>
  <c r="AV53" i="3"/>
  <c r="AA16" i="3"/>
  <c r="AA17" i="3"/>
  <c r="AA15" i="3"/>
  <c r="AA18" i="3"/>
  <c r="AA19" i="3"/>
  <c r="AA20" i="3"/>
  <c r="AA45" i="3"/>
  <c r="AA43" i="3"/>
  <c r="AA36" i="3"/>
  <c r="AA44" i="3"/>
  <c r="AA37" i="3"/>
  <c r="AA10" i="3"/>
  <c r="AA46" i="3"/>
  <c r="AA8" i="3"/>
  <c r="AA33" i="3"/>
  <c r="AA39" i="3" s="1"/>
  <c r="S28" i="1" s="1"/>
  <c r="AA35" i="3"/>
  <c r="AA42" i="3"/>
  <c r="AA34" i="3"/>
  <c r="AA6" i="3"/>
  <c r="AA7" i="3"/>
  <c r="AA25" i="3"/>
  <c r="AA9" i="3"/>
  <c r="AA26" i="3"/>
  <c r="AA27" i="3"/>
  <c r="AA28" i="3"/>
  <c r="AA51" i="3"/>
  <c r="AA52" i="3"/>
  <c r="AA54" i="3"/>
  <c r="AA53" i="3"/>
  <c r="AA55" i="3"/>
  <c r="X15" i="3"/>
  <c r="X16" i="3"/>
  <c r="X20" i="3"/>
  <c r="X17" i="3"/>
  <c r="X18" i="3"/>
  <c r="X19" i="3"/>
  <c r="X10" i="3"/>
  <c r="X43" i="3"/>
  <c r="X44" i="3"/>
  <c r="X45" i="3"/>
  <c r="X35" i="3"/>
  <c r="X7" i="3"/>
  <c r="X36" i="3"/>
  <c r="X37" i="3"/>
  <c r="X46" i="3"/>
  <c r="X33" i="3"/>
  <c r="X42" i="3"/>
  <c r="X34" i="3"/>
  <c r="X9" i="3"/>
  <c r="X6" i="3"/>
  <c r="X25" i="3"/>
  <c r="X26" i="3"/>
  <c r="X27" i="3"/>
  <c r="X28" i="3"/>
  <c r="X8" i="3"/>
  <c r="X51" i="3"/>
  <c r="X54" i="3"/>
  <c r="X53" i="3"/>
  <c r="X52" i="3"/>
  <c r="X55" i="3"/>
  <c r="AB13" i="12"/>
  <c r="AB14" i="12"/>
  <c r="V49" i="1" s="1"/>
  <c r="I57" i="15" s="1"/>
  <c r="AB16" i="12"/>
  <c r="V50" i="1" s="1"/>
  <c r="I58" i="15" s="1"/>
  <c r="AB44" i="12"/>
  <c r="AB52" i="12"/>
  <c r="AB45" i="12"/>
  <c r="AB53" i="12"/>
  <c r="AB50" i="12"/>
  <c r="AB51" i="12"/>
  <c r="AB41" i="12"/>
  <c r="AB42" i="12"/>
  <c r="AB43" i="12"/>
  <c r="AB5" i="12"/>
  <c r="V41" i="1" s="1"/>
  <c r="AB3" i="12"/>
  <c r="AB54" i="12"/>
  <c r="AB26" i="12"/>
  <c r="U61" i="1" s="1"/>
  <c r="AB27" i="12"/>
  <c r="U62" i="1" s="1"/>
  <c r="AB6" i="12"/>
  <c r="V42" i="1" s="1"/>
  <c r="AB24" i="12"/>
  <c r="AB4" i="12"/>
  <c r="V40" i="1" s="1"/>
  <c r="AB8" i="12"/>
  <c r="V43" i="1" s="1"/>
  <c r="AB25" i="12"/>
  <c r="U60" i="1" s="1"/>
  <c r="AB15" i="12"/>
  <c r="AB32" i="12"/>
  <c r="AB38" i="12" s="1"/>
  <c r="AB63" i="12"/>
  <c r="AB36" i="12"/>
  <c r="AB62" i="12"/>
  <c r="AB18" i="12"/>
  <c r="AB34" i="12"/>
  <c r="AB60" i="12"/>
  <c r="AB7" i="12"/>
  <c r="AB19" i="12"/>
  <c r="AB17" i="12"/>
  <c r="AB35" i="12"/>
  <c r="AB59" i="12"/>
  <c r="AB33" i="12"/>
  <c r="AB61" i="12"/>
  <c r="AT39" i="3"/>
  <c r="AL28" i="1" s="1"/>
  <c r="AL32" i="1" s="1"/>
  <c r="BS15" i="3"/>
  <c r="BS16" i="3"/>
  <c r="BS17" i="3"/>
  <c r="BS18" i="3"/>
  <c r="BS19" i="3"/>
  <c r="BS20" i="3"/>
  <c r="BS10" i="3"/>
  <c r="BS44" i="3"/>
  <c r="BS35" i="3"/>
  <c r="BS45" i="3"/>
  <c r="BS46" i="3"/>
  <c r="BS33" i="3"/>
  <c r="BS34" i="3"/>
  <c r="BS42" i="3"/>
  <c r="BS36" i="3"/>
  <c r="BS43" i="3"/>
  <c r="BS37" i="3"/>
  <c r="BS7" i="3"/>
  <c r="BS8" i="3"/>
  <c r="BS9" i="3"/>
  <c r="BS25" i="3"/>
  <c r="BS26" i="3"/>
  <c r="BS27" i="3"/>
  <c r="BS6" i="3"/>
  <c r="BS28" i="3"/>
  <c r="BS54" i="3"/>
  <c r="BS55" i="3"/>
  <c r="BS53" i="3"/>
  <c r="BS52" i="3"/>
  <c r="BS51" i="3"/>
  <c r="Z30" i="3"/>
  <c r="S37" i="1" s="1"/>
  <c r="AL39" i="3"/>
  <c r="AD28" i="1" s="1"/>
  <c r="BA19" i="3"/>
  <c r="BA15" i="3"/>
  <c r="BA16" i="3"/>
  <c r="BA18" i="3"/>
  <c r="BA17" i="3"/>
  <c r="BA20" i="3"/>
  <c r="BA10" i="3"/>
  <c r="BA42" i="3"/>
  <c r="BA43" i="3"/>
  <c r="BA34" i="3"/>
  <c r="BA45" i="3"/>
  <c r="BA46" i="3"/>
  <c r="BA33" i="3"/>
  <c r="BA36" i="3"/>
  <c r="BA37" i="3"/>
  <c r="BA8" i="3"/>
  <c r="BA9" i="3"/>
  <c r="BA35" i="3"/>
  <c r="BA44" i="3"/>
  <c r="BA6" i="3"/>
  <c r="BA7" i="3"/>
  <c r="BA25" i="3"/>
  <c r="BA26" i="3"/>
  <c r="BA27" i="3"/>
  <c r="BA28" i="3"/>
  <c r="BA55" i="3"/>
  <c r="BA52" i="3"/>
  <c r="BA51" i="3"/>
  <c r="BA53" i="3"/>
  <c r="BA54" i="3"/>
  <c r="AZ49" i="13"/>
  <c r="AZ19" i="13"/>
  <c r="AZ34" i="13"/>
  <c r="X34" i="13"/>
  <c r="X19" i="13"/>
  <c r="X49" i="13"/>
  <c r="C44" i="16"/>
  <c r="F44" i="1"/>
  <c r="C44" i="15"/>
  <c r="AK38" i="12"/>
  <c r="AS47" i="1"/>
  <c r="AS51" i="1" s="1"/>
  <c r="AZ59" i="3"/>
  <c r="BJ18" i="3"/>
  <c r="BJ15" i="3"/>
  <c r="BJ16" i="3"/>
  <c r="BJ17" i="3"/>
  <c r="BJ19" i="3"/>
  <c r="BJ20" i="3"/>
  <c r="BJ10" i="3"/>
  <c r="BJ42" i="3"/>
  <c r="BJ43" i="3"/>
  <c r="BJ44" i="3"/>
  <c r="BJ45" i="3"/>
  <c r="BJ46" i="3"/>
  <c r="BJ33" i="3"/>
  <c r="BJ35" i="3"/>
  <c r="BJ36" i="3"/>
  <c r="BJ37" i="3"/>
  <c r="BJ27" i="3"/>
  <c r="BJ34" i="3"/>
  <c r="BJ8" i="3"/>
  <c r="BJ9" i="3"/>
  <c r="BJ25" i="3"/>
  <c r="BJ26" i="3"/>
  <c r="BJ28" i="3"/>
  <c r="BJ6" i="3"/>
  <c r="BJ7" i="3"/>
  <c r="BJ51" i="3"/>
  <c r="BJ57" i="3" s="1"/>
  <c r="BJ53" i="3"/>
  <c r="BJ54" i="3"/>
  <c r="BJ55" i="3"/>
  <c r="BJ52" i="3"/>
  <c r="O49" i="13"/>
  <c r="O34" i="13"/>
  <c r="O19" i="13"/>
  <c r="BF13" i="12"/>
  <c r="BF14" i="12"/>
  <c r="AZ49" i="1" s="1"/>
  <c r="S57" i="15" s="1"/>
  <c r="BF16" i="12"/>
  <c r="AZ50" i="1" s="1"/>
  <c r="S58" i="15" s="1"/>
  <c r="BF42" i="12"/>
  <c r="BF50" i="12"/>
  <c r="BF43" i="12"/>
  <c r="BF44" i="12"/>
  <c r="BF45" i="12"/>
  <c r="BF41" i="12"/>
  <c r="BF47" i="12" s="1"/>
  <c r="BF51" i="12"/>
  <c r="BF52" i="12"/>
  <c r="BF53" i="12"/>
  <c r="BF54" i="12"/>
  <c r="BF5" i="12"/>
  <c r="AZ41" i="1" s="1"/>
  <c r="S49" i="15" s="1"/>
  <c r="BF4" i="12"/>
  <c r="AZ40" i="1" s="1"/>
  <c r="BF24" i="12"/>
  <c r="BF25" i="12"/>
  <c r="AY60" i="1" s="1"/>
  <c r="BF6" i="12"/>
  <c r="AZ42" i="1" s="1"/>
  <c r="BF3" i="12"/>
  <c r="BF8" i="12"/>
  <c r="AZ43" i="1" s="1"/>
  <c r="BF27" i="12"/>
  <c r="AY62" i="1" s="1"/>
  <c r="BF26" i="12"/>
  <c r="AY61" i="1" s="1"/>
  <c r="BF18" i="12"/>
  <c r="BF34" i="12"/>
  <c r="BF60" i="12"/>
  <c r="BF17" i="12"/>
  <c r="BF33" i="12"/>
  <c r="BF59" i="12"/>
  <c r="BF36" i="12"/>
  <c r="BF62" i="12"/>
  <c r="BF61" i="12"/>
  <c r="BF7" i="12"/>
  <c r="BF63" i="12"/>
  <c r="BF19" i="12"/>
  <c r="BF15" i="12"/>
  <c r="BF35" i="12"/>
  <c r="BF32" i="12"/>
  <c r="AN13" i="12"/>
  <c r="AN14" i="12"/>
  <c r="AH49" i="1" s="1"/>
  <c r="M57" i="15" s="1"/>
  <c r="AN16" i="12"/>
  <c r="AH50" i="1" s="1"/>
  <c r="M58" i="15" s="1"/>
  <c r="AN41" i="12"/>
  <c r="AN42" i="12"/>
  <c r="AN43" i="12"/>
  <c r="AN45" i="12"/>
  <c r="AN50" i="12"/>
  <c r="AN44" i="12"/>
  <c r="AN51" i="12"/>
  <c r="AN52" i="12"/>
  <c r="AN54" i="12"/>
  <c r="AN3" i="12"/>
  <c r="AN6" i="12"/>
  <c r="AH42" i="1" s="1"/>
  <c r="AN53" i="12"/>
  <c r="AN24" i="12"/>
  <c r="AN29" i="12" s="1"/>
  <c r="AG59" i="1" s="1"/>
  <c r="AG63" i="1" s="1"/>
  <c r="AN25" i="12"/>
  <c r="AG60" i="1" s="1"/>
  <c r="AN4" i="12"/>
  <c r="AH40" i="1" s="1"/>
  <c r="AN5" i="12"/>
  <c r="AH41" i="1" s="1"/>
  <c r="AN26" i="12"/>
  <c r="AG61" i="1" s="1"/>
  <c r="AN8" i="12"/>
  <c r="AH43" i="1" s="1"/>
  <c r="AN27" i="12"/>
  <c r="AG62" i="1" s="1"/>
  <c r="AN15" i="12"/>
  <c r="AN32" i="12"/>
  <c r="AN63" i="12"/>
  <c r="AN36" i="12"/>
  <c r="AN62" i="12"/>
  <c r="AN18" i="12"/>
  <c r="AN34" i="12"/>
  <c r="AN60" i="12"/>
  <c r="AN33" i="12"/>
  <c r="AN61" i="12"/>
  <c r="AN59" i="12"/>
  <c r="AN7" i="12"/>
  <c r="AN17" i="12"/>
  <c r="AN35" i="12"/>
  <c r="AN19" i="12"/>
  <c r="BK19" i="3"/>
  <c r="BK17" i="3"/>
  <c r="BK18" i="3"/>
  <c r="BK20" i="3"/>
  <c r="BK15" i="3"/>
  <c r="BK16" i="3"/>
  <c r="BK10" i="3"/>
  <c r="BK42" i="3"/>
  <c r="BK48" i="3" s="1"/>
  <c r="BC16" i="1" s="1"/>
  <c r="BK33" i="3"/>
  <c r="BK39" i="3" s="1"/>
  <c r="BC28" i="1" s="1"/>
  <c r="BK44" i="3"/>
  <c r="BK45" i="3"/>
  <c r="BK46" i="3"/>
  <c r="BK34" i="3"/>
  <c r="BK35" i="3"/>
  <c r="BK36" i="3"/>
  <c r="BK37" i="3"/>
  <c r="BK7" i="3"/>
  <c r="BK8" i="3"/>
  <c r="BK9" i="3"/>
  <c r="BK43" i="3"/>
  <c r="BK26" i="3"/>
  <c r="BK27" i="3"/>
  <c r="BK28" i="3"/>
  <c r="BK6" i="3"/>
  <c r="BK25" i="3"/>
  <c r="BK30" i="3" s="1"/>
  <c r="BD37" i="1" s="1"/>
  <c r="BK51" i="3"/>
  <c r="BK53" i="3"/>
  <c r="BK52" i="3"/>
  <c r="BK55" i="3"/>
  <c r="BK54" i="3"/>
  <c r="BH49" i="13"/>
  <c r="BH34" i="13"/>
  <c r="BH19" i="13"/>
  <c r="AM13" i="12"/>
  <c r="AM14" i="12"/>
  <c r="AG49" i="1" s="1"/>
  <c r="AM16" i="12"/>
  <c r="AG50" i="1" s="1"/>
  <c r="AM54" i="12"/>
  <c r="AM42" i="12"/>
  <c r="AM51" i="12"/>
  <c r="AM41" i="12"/>
  <c r="AM52" i="12"/>
  <c r="AM43" i="12"/>
  <c r="AM53" i="12"/>
  <c r="AM44" i="12"/>
  <c r="AM45" i="12"/>
  <c r="AM6" i="12"/>
  <c r="AG42" i="1" s="1"/>
  <c r="AM24" i="12"/>
  <c r="AM29" i="12" s="1"/>
  <c r="AF59" i="1" s="1"/>
  <c r="AF63" i="1" s="1"/>
  <c r="AM50" i="12"/>
  <c r="AM56" i="12" s="1"/>
  <c r="AF31" i="1" s="1"/>
  <c r="AM26" i="12"/>
  <c r="AF61" i="1" s="1"/>
  <c r="AM27" i="12"/>
  <c r="AF62" i="1" s="1"/>
  <c r="AM3" i="12"/>
  <c r="AM4" i="12"/>
  <c r="AG40" i="1" s="1"/>
  <c r="AM5" i="12"/>
  <c r="AG41" i="1" s="1"/>
  <c r="AM8" i="12"/>
  <c r="AG43" i="1" s="1"/>
  <c r="AM25" i="12"/>
  <c r="AF60" i="1" s="1"/>
  <c r="AM7" i="12"/>
  <c r="AM19" i="12"/>
  <c r="AM36" i="12"/>
  <c r="AM62" i="12"/>
  <c r="AM35" i="12"/>
  <c r="AM61" i="12"/>
  <c r="AM17" i="12"/>
  <c r="AM33" i="12"/>
  <c r="AM59" i="12"/>
  <c r="AM15" i="12"/>
  <c r="AM32" i="12"/>
  <c r="AM63" i="12"/>
  <c r="AM34" i="12"/>
  <c r="AM60" i="12"/>
  <c r="AM18" i="12"/>
  <c r="AA14" i="12"/>
  <c r="U49" i="1" s="1"/>
  <c r="AA16" i="12"/>
  <c r="U50" i="1" s="1"/>
  <c r="AA13" i="12"/>
  <c r="AA41" i="12"/>
  <c r="AA42" i="12"/>
  <c r="AA50" i="12"/>
  <c r="AA43" i="12"/>
  <c r="AA44" i="12"/>
  <c r="AA45" i="12"/>
  <c r="AA52" i="12"/>
  <c r="AA53" i="12"/>
  <c r="AA54" i="12"/>
  <c r="AA27" i="12"/>
  <c r="T62" i="1" s="1"/>
  <c r="AA4" i="12"/>
  <c r="U40" i="1" s="1"/>
  <c r="AA8" i="12"/>
  <c r="U43" i="1" s="1"/>
  <c r="AA3" i="12"/>
  <c r="AA51" i="12"/>
  <c r="AA24" i="12"/>
  <c r="AA29" i="12" s="1"/>
  <c r="T59" i="1" s="1"/>
  <c r="T63" i="1" s="1"/>
  <c r="AA25" i="12"/>
  <c r="T60" i="1" s="1"/>
  <c r="AA26" i="12"/>
  <c r="T61" i="1" s="1"/>
  <c r="AA5" i="12"/>
  <c r="U41" i="1" s="1"/>
  <c r="AA6" i="12"/>
  <c r="U42" i="1" s="1"/>
  <c r="AA7" i="12"/>
  <c r="AA15" i="12"/>
  <c r="AA17" i="12"/>
  <c r="AA18" i="12"/>
  <c r="AA19" i="12"/>
  <c r="AA32" i="12"/>
  <c r="AA38" i="12" s="1"/>
  <c r="AA33" i="12"/>
  <c r="AA34" i="12"/>
  <c r="AA35" i="12"/>
  <c r="AA36" i="12"/>
  <c r="AA59" i="12"/>
  <c r="AA60" i="12"/>
  <c r="AA61" i="12"/>
  <c r="AA62" i="12"/>
  <c r="AA63" i="12"/>
  <c r="BF39" i="3"/>
  <c r="AX28" i="1" s="1"/>
  <c r="AT48" i="3"/>
  <c r="AL16" i="1" s="1"/>
  <c r="AL23" i="1" s="1"/>
  <c r="Q38" i="12"/>
  <c r="AA49" i="13"/>
  <c r="AA34" i="13"/>
  <c r="AA19" i="13"/>
  <c r="AU49" i="13"/>
  <c r="AU19" i="13"/>
  <c r="AU34" i="13"/>
  <c r="BR13" i="12"/>
  <c r="BR16" i="12"/>
  <c r="BL50" i="1" s="1"/>
  <c r="W58" i="15" s="1"/>
  <c r="BR14" i="12"/>
  <c r="BL49" i="1" s="1"/>
  <c r="W57" i="15" s="1"/>
  <c r="BR41" i="12"/>
  <c r="BR50" i="12"/>
  <c r="BR51" i="12"/>
  <c r="BR52" i="12"/>
  <c r="BR53" i="12"/>
  <c r="BR54" i="12"/>
  <c r="BR42" i="12"/>
  <c r="BR43" i="12"/>
  <c r="BR44" i="12"/>
  <c r="BR45" i="12"/>
  <c r="BR26" i="12"/>
  <c r="BK61" i="1" s="1"/>
  <c r="BR8" i="12"/>
  <c r="BL43" i="1" s="1"/>
  <c r="BR3" i="12"/>
  <c r="BR4" i="12"/>
  <c r="BL40" i="1" s="1"/>
  <c r="BR6" i="12"/>
  <c r="BL42" i="1" s="1"/>
  <c r="BR25" i="12"/>
  <c r="BK60" i="1" s="1"/>
  <c r="BR27" i="12"/>
  <c r="BK62" i="1" s="1"/>
  <c r="BR24" i="12"/>
  <c r="BR29" i="12" s="1"/>
  <c r="BK59" i="1" s="1"/>
  <c r="BK63" i="1" s="1"/>
  <c r="BR5" i="12"/>
  <c r="BL41" i="1" s="1"/>
  <c r="W49" i="15" s="1"/>
  <c r="BR18" i="12"/>
  <c r="BR34" i="12"/>
  <c r="BR60" i="12"/>
  <c r="BR17" i="12"/>
  <c r="BR33" i="12"/>
  <c r="BR59" i="12"/>
  <c r="BR36" i="12"/>
  <c r="BR62" i="12"/>
  <c r="BR32" i="12"/>
  <c r="BR38" i="12" s="1"/>
  <c r="BR7" i="12"/>
  <c r="BR61" i="12"/>
  <c r="BR35" i="12"/>
  <c r="BR63" i="12"/>
  <c r="BR15" i="12"/>
  <c r="BR19" i="12"/>
  <c r="Z12" i="3"/>
  <c r="Z60" i="3"/>
  <c r="F31" i="11"/>
  <c r="E45" i="11"/>
  <c r="E42" i="11"/>
  <c r="E43" i="11" s="1"/>
  <c r="AZ14" i="12"/>
  <c r="AT49" i="1" s="1"/>
  <c r="Q57" i="15" s="1"/>
  <c r="AZ13" i="12"/>
  <c r="AZ16" i="12"/>
  <c r="AT50" i="1" s="1"/>
  <c r="AZ44" i="12"/>
  <c r="AZ52" i="12"/>
  <c r="AZ45" i="12"/>
  <c r="AZ53" i="12"/>
  <c r="AZ41" i="12"/>
  <c r="AZ42" i="12"/>
  <c r="AZ50" i="12"/>
  <c r="AZ56" i="12" s="1"/>
  <c r="AS31" i="1" s="1"/>
  <c r="AZ43" i="12"/>
  <c r="AZ54" i="12"/>
  <c r="AZ51" i="12"/>
  <c r="AZ5" i="12"/>
  <c r="AT41" i="1" s="1"/>
  <c r="Q49" i="15" s="1"/>
  <c r="AZ25" i="12"/>
  <c r="AS60" i="1" s="1"/>
  <c r="AZ3" i="12"/>
  <c r="AZ24" i="12"/>
  <c r="AZ26" i="12"/>
  <c r="AS61" i="1" s="1"/>
  <c r="AZ27" i="12"/>
  <c r="AS62" i="1" s="1"/>
  <c r="AZ4" i="12"/>
  <c r="AT40" i="1" s="1"/>
  <c r="Q48" i="15" s="1"/>
  <c r="AZ6" i="12"/>
  <c r="AT42" i="1" s="1"/>
  <c r="Q50" i="15" s="1"/>
  <c r="AZ8" i="12"/>
  <c r="AT43" i="1" s="1"/>
  <c r="Q51" i="15" s="1"/>
  <c r="AZ15" i="12"/>
  <c r="AZ32" i="12"/>
  <c r="AZ63" i="12"/>
  <c r="AZ36" i="12"/>
  <c r="AZ62" i="12"/>
  <c r="AZ18" i="12"/>
  <c r="AZ34" i="12"/>
  <c r="AZ60" i="12"/>
  <c r="AZ19" i="12"/>
  <c r="AZ17" i="12"/>
  <c r="AZ35" i="12"/>
  <c r="AZ33" i="12"/>
  <c r="AZ59" i="12"/>
  <c r="AZ7" i="12"/>
  <c r="AZ61" i="12"/>
  <c r="AF57" i="3"/>
  <c r="AF12" i="3"/>
  <c r="AF60" i="3"/>
  <c r="AF48" i="3"/>
  <c r="X16" i="1" s="1"/>
  <c r="X23" i="1" s="1"/>
  <c r="Q16" i="3"/>
  <c r="Q17" i="3"/>
  <c r="Q18" i="3"/>
  <c r="Q19" i="3"/>
  <c r="Q20" i="3"/>
  <c r="Q15" i="3"/>
  <c r="Q22" i="3" s="1"/>
  <c r="J47" i="1" s="1"/>
  <c r="Q44" i="3"/>
  <c r="Q46" i="3"/>
  <c r="Q10" i="3"/>
  <c r="Q43" i="3"/>
  <c r="Q37" i="3"/>
  <c r="Q45" i="3"/>
  <c r="Q9" i="3"/>
  <c r="Q33" i="3"/>
  <c r="Q35" i="3"/>
  <c r="Q42" i="3"/>
  <c r="Q36" i="3"/>
  <c r="Q6" i="3"/>
  <c r="Q7" i="3"/>
  <c r="Q8" i="3"/>
  <c r="Q34" i="3"/>
  <c r="Q26" i="3"/>
  <c r="Q27" i="3"/>
  <c r="Q28" i="3"/>
  <c r="Q25" i="3"/>
  <c r="Q30" i="3" s="1"/>
  <c r="J37" i="1" s="1"/>
  <c r="Q53" i="3"/>
  <c r="Q52" i="3"/>
  <c r="Q55" i="3"/>
  <c r="Q54" i="3"/>
  <c r="Q51" i="3"/>
  <c r="AE49" i="13"/>
  <c r="AE34" i="13"/>
  <c r="AE19" i="13"/>
  <c r="BC15" i="3"/>
  <c r="BC18" i="3"/>
  <c r="BC19" i="3"/>
  <c r="BC20" i="3"/>
  <c r="BC16" i="3"/>
  <c r="BC17" i="3"/>
  <c r="BC10" i="3"/>
  <c r="BC42" i="3"/>
  <c r="BC43" i="3"/>
  <c r="BC44" i="3"/>
  <c r="BC45" i="3"/>
  <c r="BC46" i="3"/>
  <c r="BC34" i="3"/>
  <c r="BC35" i="3"/>
  <c r="BC36" i="3"/>
  <c r="BC6" i="3"/>
  <c r="BC7" i="3"/>
  <c r="BC8" i="3"/>
  <c r="BC33" i="3"/>
  <c r="BC37" i="3"/>
  <c r="BC9" i="3"/>
  <c r="BC25" i="3"/>
  <c r="BC26" i="3"/>
  <c r="BC27" i="3"/>
  <c r="BC28" i="3"/>
  <c r="BC55" i="3"/>
  <c r="BC52" i="3"/>
  <c r="BC54" i="3"/>
  <c r="BC51" i="3"/>
  <c r="BC53" i="3"/>
  <c r="AG34" i="13"/>
  <c r="AG19" i="13"/>
  <c r="AG49" i="13"/>
  <c r="BI3" i="12"/>
  <c r="BI4" i="12"/>
  <c r="BC40" i="1" s="1"/>
  <c r="BI13" i="12"/>
  <c r="BI14" i="12"/>
  <c r="BC49" i="1" s="1"/>
  <c r="BI16" i="12"/>
  <c r="BC50" i="1" s="1"/>
  <c r="BI5" i="12"/>
  <c r="BC41" i="1" s="1"/>
  <c r="BI41" i="12"/>
  <c r="BI42" i="12"/>
  <c r="BI43" i="12"/>
  <c r="BI44" i="12"/>
  <c r="BI45" i="12"/>
  <c r="BI50" i="12"/>
  <c r="BI51" i="12"/>
  <c r="BI52" i="12"/>
  <c r="BI53" i="12"/>
  <c r="BI54" i="12"/>
  <c r="BI26" i="12"/>
  <c r="BB61" i="1" s="1"/>
  <c r="BI27" i="12"/>
  <c r="BB62" i="1" s="1"/>
  <c r="BI8" i="12"/>
  <c r="BC43" i="1" s="1"/>
  <c r="BI24" i="12"/>
  <c r="BI29" i="12" s="1"/>
  <c r="BB59" i="1" s="1"/>
  <c r="BB63" i="1" s="1"/>
  <c r="BI25" i="12"/>
  <c r="BB60" i="1" s="1"/>
  <c r="BI6" i="12"/>
  <c r="BC42" i="1" s="1"/>
  <c r="BI18" i="12"/>
  <c r="BI60" i="12"/>
  <c r="BI7" i="12"/>
  <c r="BI19" i="12"/>
  <c r="BI35" i="12"/>
  <c r="BI61" i="12"/>
  <c r="BI34" i="12"/>
  <c r="BI15" i="12"/>
  <c r="BI32" i="12"/>
  <c r="BI36" i="12"/>
  <c r="BI62" i="12"/>
  <c r="BI59" i="12"/>
  <c r="BI63" i="12"/>
  <c r="BI17" i="12"/>
  <c r="BI33" i="12"/>
  <c r="BE38" i="12"/>
  <c r="AM18" i="3"/>
  <c r="AM19" i="3"/>
  <c r="AM15" i="3"/>
  <c r="AM20" i="3"/>
  <c r="AM16" i="3"/>
  <c r="AM10" i="3"/>
  <c r="AM33" i="3"/>
  <c r="AM42" i="3"/>
  <c r="AM17" i="3"/>
  <c r="AM43" i="3"/>
  <c r="AM44" i="3"/>
  <c r="AM45" i="3"/>
  <c r="AM34" i="3"/>
  <c r="AM35" i="3"/>
  <c r="AM37" i="3"/>
  <c r="AM6" i="3"/>
  <c r="AM7" i="3"/>
  <c r="AM27" i="3"/>
  <c r="AM8" i="3"/>
  <c r="AM9" i="3"/>
  <c r="AM46" i="3"/>
  <c r="AM36" i="3"/>
  <c r="AM25" i="3"/>
  <c r="AM26" i="3"/>
  <c r="AM28" i="3"/>
  <c r="AM51" i="3"/>
  <c r="AM52" i="3"/>
  <c r="AM53" i="3"/>
  <c r="AM54" i="3"/>
  <c r="AM55" i="3"/>
  <c r="C59" i="16"/>
  <c r="C59" i="15"/>
  <c r="T13" i="12"/>
  <c r="T16" i="12"/>
  <c r="N50" i="1" s="1"/>
  <c r="T14" i="12"/>
  <c r="N49" i="1" s="1"/>
  <c r="T50" i="12"/>
  <c r="T51" i="12"/>
  <c r="T41" i="12"/>
  <c r="T42" i="12"/>
  <c r="T44" i="12"/>
  <c r="T45" i="12"/>
  <c r="T43" i="12"/>
  <c r="T52" i="12"/>
  <c r="T53" i="12"/>
  <c r="T54" i="12"/>
  <c r="T6" i="12"/>
  <c r="N42" i="1" s="1"/>
  <c r="T4" i="12"/>
  <c r="N40" i="1" s="1"/>
  <c r="T3" i="12"/>
  <c r="T24" i="12"/>
  <c r="T25" i="12"/>
  <c r="M60" i="1" s="1"/>
  <c r="F68" i="15" s="1"/>
  <c r="T5" i="12"/>
  <c r="N41" i="1" s="1"/>
  <c r="T26" i="12"/>
  <c r="M61" i="1" s="1"/>
  <c r="F69" i="15" s="1"/>
  <c r="T8" i="12"/>
  <c r="N43" i="1" s="1"/>
  <c r="T27" i="12"/>
  <c r="M62" i="1" s="1"/>
  <c r="T18" i="12"/>
  <c r="T34" i="12"/>
  <c r="T60" i="12"/>
  <c r="T17" i="12"/>
  <c r="T33" i="12"/>
  <c r="T59" i="12"/>
  <c r="T36" i="12"/>
  <c r="T62" i="12"/>
  <c r="T61" i="12"/>
  <c r="T19" i="12"/>
  <c r="T15" i="12"/>
  <c r="T35" i="12"/>
  <c r="T32" i="12"/>
  <c r="T7" i="12"/>
  <c r="T63" i="12"/>
  <c r="S34" i="13"/>
  <c r="S19" i="13"/>
  <c r="S49" i="13"/>
  <c r="BJ13" i="12"/>
  <c r="BJ14" i="12"/>
  <c r="BD49" i="1" s="1"/>
  <c r="BJ16" i="12"/>
  <c r="BD50" i="1" s="1"/>
  <c r="BJ43" i="12"/>
  <c r="BJ51" i="12"/>
  <c r="BJ44" i="12"/>
  <c r="BJ45" i="12"/>
  <c r="BJ52" i="12"/>
  <c r="BJ53" i="12"/>
  <c r="BJ54" i="12"/>
  <c r="BJ41" i="12"/>
  <c r="BJ42" i="12"/>
  <c r="BJ5" i="12"/>
  <c r="BD41" i="1" s="1"/>
  <c r="BJ24" i="12"/>
  <c r="BJ50" i="12"/>
  <c r="BJ3" i="12"/>
  <c r="BJ6" i="12"/>
  <c r="BD42" i="1" s="1"/>
  <c r="BJ8" i="12"/>
  <c r="BD43" i="1" s="1"/>
  <c r="BJ25" i="12"/>
  <c r="BC60" i="1" s="1"/>
  <c r="BJ26" i="12"/>
  <c r="BC61" i="1" s="1"/>
  <c r="BJ4" i="12"/>
  <c r="BD40" i="1" s="1"/>
  <c r="BJ27" i="12"/>
  <c r="BC62" i="1" s="1"/>
  <c r="BJ36" i="12"/>
  <c r="BJ62" i="12"/>
  <c r="BJ7" i="12"/>
  <c r="BJ19" i="12"/>
  <c r="BJ35" i="12"/>
  <c r="BJ61" i="12"/>
  <c r="BJ17" i="12"/>
  <c r="BJ33" i="12"/>
  <c r="BJ59" i="12"/>
  <c r="BJ18" i="12"/>
  <c r="BJ34" i="12"/>
  <c r="BJ60" i="12"/>
  <c r="BJ32" i="12"/>
  <c r="BJ15" i="12"/>
  <c r="BJ63" i="12"/>
  <c r="BL13" i="12"/>
  <c r="BL16" i="12"/>
  <c r="BF50" i="1" s="1"/>
  <c r="U58" i="15" s="1"/>
  <c r="BL14" i="12"/>
  <c r="BF49" i="1" s="1"/>
  <c r="U57" i="15" s="1"/>
  <c r="BL41" i="12"/>
  <c r="BL42" i="12"/>
  <c r="BL43" i="12"/>
  <c r="BL45" i="12"/>
  <c r="BL44" i="12"/>
  <c r="BL50" i="12"/>
  <c r="BL51" i="12"/>
  <c r="BL52" i="12"/>
  <c r="BL53" i="12"/>
  <c r="BL54" i="12"/>
  <c r="BL3" i="12"/>
  <c r="BL6" i="12"/>
  <c r="BF42" i="1" s="1"/>
  <c r="BL5" i="12"/>
  <c r="BF41" i="1" s="1"/>
  <c r="U49" i="15" s="1"/>
  <c r="BL4" i="12"/>
  <c r="BF40" i="1" s="1"/>
  <c r="U48" i="15" s="1"/>
  <c r="BL8" i="12"/>
  <c r="BF43" i="1" s="1"/>
  <c r="U51" i="15" s="1"/>
  <c r="BL24" i="12"/>
  <c r="BL25" i="12"/>
  <c r="BE60" i="1" s="1"/>
  <c r="BL26" i="12"/>
  <c r="BE61" i="1" s="1"/>
  <c r="BL27" i="12"/>
  <c r="BE62" i="1" s="1"/>
  <c r="BL15" i="12"/>
  <c r="BL32" i="12"/>
  <c r="BL63" i="12"/>
  <c r="BL36" i="12"/>
  <c r="BL62" i="12"/>
  <c r="BL18" i="12"/>
  <c r="BL34" i="12"/>
  <c r="BL60" i="12"/>
  <c r="BL7" i="12"/>
  <c r="BL59" i="12"/>
  <c r="BL61" i="12"/>
  <c r="BL19" i="12"/>
  <c r="BL33" i="12"/>
  <c r="BL17" i="12"/>
  <c r="BL35" i="12"/>
  <c r="AN19" i="3"/>
  <c r="AN20" i="3"/>
  <c r="AN16" i="3"/>
  <c r="AN15" i="3"/>
  <c r="AN17" i="3"/>
  <c r="AN18" i="3"/>
  <c r="AN10" i="3"/>
  <c r="AN43" i="3"/>
  <c r="AN34" i="3"/>
  <c r="AN35" i="3"/>
  <c r="AN42" i="3"/>
  <c r="AN36" i="3"/>
  <c r="AN45" i="3"/>
  <c r="AN46" i="3"/>
  <c r="AN37" i="3"/>
  <c r="AN9" i="3"/>
  <c r="AN44" i="3"/>
  <c r="AN33" i="3"/>
  <c r="AN6" i="3"/>
  <c r="AN25" i="3"/>
  <c r="AN26" i="3"/>
  <c r="AN27" i="3"/>
  <c r="AN28" i="3"/>
  <c r="AN7" i="3"/>
  <c r="AN8" i="3"/>
  <c r="AN52" i="3"/>
  <c r="AN53" i="3"/>
  <c r="AN51" i="3"/>
  <c r="AN55" i="3"/>
  <c r="AN54" i="3"/>
  <c r="BK34" i="13"/>
  <c r="BK19" i="13"/>
  <c r="BK49" i="13"/>
  <c r="P49" i="13"/>
  <c r="P34" i="13"/>
  <c r="P19" i="13"/>
  <c r="AB17" i="3"/>
  <c r="AB18" i="3"/>
  <c r="AB19" i="3"/>
  <c r="AB20" i="3"/>
  <c r="AB15" i="3"/>
  <c r="AB10" i="3"/>
  <c r="AB16" i="3"/>
  <c r="AB42" i="3"/>
  <c r="AB43" i="3"/>
  <c r="AB44" i="3"/>
  <c r="AB45" i="3"/>
  <c r="AB35" i="3"/>
  <c r="AB46" i="3"/>
  <c r="AB36" i="3"/>
  <c r="AB37" i="3"/>
  <c r="AB33" i="3"/>
  <c r="AB39" i="3" s="1"/>
  <c r="T28" i="1" s="1"/>
  <c r="AB6" i="3"/>
  <c r="AB7" i="3"/>
  <c r="AB8" i="3"/>
  <c r="AB9" i="3"/>
  <c r="AB34" i="3"/>
  <c r="AB25" i="3"/>
  <c r="AB26" i="3"/>
  <c r="AB27" i="3"/>
  <c r="AB28" i="3"/>
  <c r="AB51" i="3"/>
  <c r="AB52" i="3"/>
  <c r="AB53" i="3"/>
  <c r="AB55" i="3"/>
  <c r="AB54" i="3"/>
  <c r="BM49" i="13"/>
  <c r="BM34" i="13"/>
  <c r="BM19" i="13"/>
  <c r="Q47" i="12"/>
  <c r="Z48" i="3"/>
  <c r="R16" i="1" s="1"/>
  <c r="R23" i="1" s="1"/>
  <c r="Z22" i="3"/>
  <c r="S47" i="1" s="1"/>
  <c r="AL22" i="3"/>
  <c r="AE47" i="1" s="1"/>
  <c r="F37" i="11"/>
  <c r="F51" i="11" s="1"/>
  <c r="F65" i="11" s="1"/>
  <c r="E51" i="11"/>
  <c r="E65" i="11" s="1"/>
  <c r="AG19" i="3"/>
  <c r="AG16" i="3"/>
  <c r="AG17" i="3"/>
  <c r="AG18" i="3"/>
  <c r="AG20" i="3"/>
  <c r="AG43" i="3"/>
  <c r="AG15" i="3"/>
  <c r="AG22" i="3" s="1"/>
  <c r="Z47" i="1" s="1"/>
  <c r="AG10" i="3"/>
  <c r="AG46" i="3"/>
  <c r="AG34" i="3"/>
  <c r="AG35" i="3"/>
  <c r="AG36" i="3"/>
  <c r="AG42" i="3"/>
  <c r="AG44" i="3"/>
  <c r="AG33" i="3"/>
  <c r="AG45" i="3"/>
  <c r="AG9" i="3"/>
  <c r="AG7" i="3"/>
  <c r="AG37" i="3"/>
  <c r="AG25" i="3"/>
  <c r="AG30" i="3" s="1"/>
  <c r="Z37" i="1" s="1"/>
  <c r="AG26" i="3"/>
  <c r="AG27" i="3"/>
  <c r="AG28" i="3"/>
  <c r="AG6" i="3"/>
  <c r="AG8" i="3"/>
  <c r="AG55" i="3"/>
  <c r="AG53" i="3"/>
  <c r="AG54" i="3"/>
  <c r="AG51" i="3"/>
  <c r="AG52" i="3"/>
  <c r="BD15" i="3"/>
  <c r="BD16" i="3"/>
  <c r="BD17" i="3"/>
  <c r="BD18" i="3"/>
  <c r="BD20" i="3"/>
  <c r="BD19" i="3"/>
  <c r="BD42" i="3"/>
  <c r="BD33" i="3"/>
  <c r="BD39" i="3" s="1"/>
  <c r="AV28" i="1" s="1"/>
  <c r="BD44" i="3"/>
  <c r="BD45" i="3"/>
  <c r="BD46" i="3"/>
  <c r="BD10" i="3"/>
  <c r="BD34" i="3"/>
  <c r="BD35" i="3"/>
  <c r="BD43" i="3"/>
  <c r="BD36" i="3"/>
  <c r="BD37" i="3"/>
  <c r="BD25" i="3"/>
  <c r="BD26" i="3"/>
  <c r="BD27" i="3"/>
  <c r="BD6" i="3"/>
  <c r="BD28" i="3"/>
  <c r="BD7" i="3"/>
  <c r="BD8" i="3"/>
  <c r="BD9" i="3"/>
  <c r="BD51" i="3"/>
  <c r="BD54" i="3"/>
  <c r="BD52" i="3"/>
  <c r="BD53" i="3"/>
  <c r="BD55" i="3"/>
  <c r="AR20" i="3"/>
  <c r="AR17" i="3"/>
  <c r="AR18" i="3"/>
  <c r="AR19" i="3"/>
  <c r="AR15" i="3"/>
  <c r="AR16" i="3"/>
  <c r="AR10" i="3"/>
  <c r="AR45" i="3"/>
  <c r="AR36" i="3"/>
  <c r="AR46" i="3"/>
  <c r="AR37" i="3"/>
  <c r="AR42" i="3"/>
  <c r="AR43" i="3"/>
  <c r="AR35" i="3"/>
  <c r="AR44" i="3"/>
  <c r="AR33" i="3"/>
  <c r="AR34" i="3"/>
  <c r="AR9" i="3"/>
  <c r="AR27" i="3"/>
  <c r="AR8" i="3"/>
  <c r="AR25" i="3"/>
  <c r="AR26" i="3"/>
  <c r="AR28" i="3"/>
  <c r="AR6" i="3"/>
  <c r="AR7" i="3"/>
  <c r="AR55" i="3"/>
  <c r="AR51" i="3"/>
  <c r="AR53" i="3"/>
  <c r="AR54" i="3"/>
  <c r="AR52" i="3"/>
  <c r="AT14" i="12"/>
  <c r="AN49" i="1" s="1"/>
  <c r="O57" i="15" s="1"/>
  <c r="AT16" i="12"/>
  <c r="AN50" i="1" s="1"/>
  <c r="AT13" i="12"/>
  <c r="AT41" i="12"/>
  <c r="AT43" i="12"/>
  <c r="AT50" i="12"/>
  <c r="AT51" i="12"/>
  <c r="AT52" i="12"/>
  <c r="AT42" i="12"/>
  <c r="AT53" i="12"/>
  <c r="AT44" i="12"/>
  <c r="AT54" i="12"/>
  <c r="AT45" i="12"/>
  <c r="AT4" i="12"/>
  <c r="AN40" i="1" s="1"/>
  <c r="AT8" i="12"/>
  <c r="AN43" i="1" s="1"/>
  <c r="O51" i="15" s="1"/>
  <c r="AT3" i="12"/>
  <c r="AT5" i="12"/>
  <c r="AN41" i="1" s="1"/>
  <c r="AT6" i="12"/>
  <c r="AN42" i="1" s="1"/>
  <c r="O50" i="15" s="1"/>
  <c r="AT24" i="12"/>
  <c r="AT25" i="12"/>
  <c r="AM60" i="1" s="1"/>
  <c r="AT26" i="12"/>
  <c r="AM61" i="1" s="1"/>
  <c r="AT27" i="12"/>
  <c r="AM62" i="1" s="1"/>
  <c r="AT7" i="12"/>
  <c r="AT15" i="12"/>
  <c r="AT17" i="12"/>
  <c r="AT18" i="12"/>
  <c r="AT19" i="12"/>
  <c r="AT32" i="12"/>
  <c r="AT33" i="12"/>
  <c r="AT34" i="12"/>
  <c r="AT35" i="12"/>
  <c r="AT36" i="12"/>
  <c r="AT59" i="12"/>
  <c r="AT60" i="12"/>
  <c r="AT61" i="12"/>
  <c r="AT62" i="12"/>
  <c r="AT63" i="12"/>
  <c r="AH13" i="12"/>
  <c r="AH14" i="12"/>
  <c r="AB49" i="1" s="1"/>
  <c r="K57" i="15" s="1"/>
  <c r="AH16" i="12"/>
  <c r="AB50" i="1" s="1"/>
  <c r="K58" i="15" s="1"/>
  <c r="AH42" i="12"/>
  <c r="AH50" i="12"/>
  <c r="AH43" i="12"/>
  <c r="AH51" i="12"/>
  <c r="AH44" i="12"/>
  <c r="AH45" i="12"/>
  <c r="AH52" i="12"/>
  <c r="AH53" i="12"/>
  <c r="AH54" i="12"/>
  <c r="AH41" i="12"/>
  <c r="AH47" i="12" s="1"/>
  <c r="AH25" i="12"/>
  <c r="AA60" i="1" s="1"/>
  <c r="AH5" i="12"/>
  <c r="AB41" i="1" s="1"/>
  <c r="K49" i="15" s="1"/>
  <c r="AH24" i="12"/>
  <c r="AH26" i="12"/>
  <c r="AA61" i="1" s="1"/>
  <c r="AH27" i="12"/>
  <c r="AA62" i="1" s="1"/>
  <c r="AH4" i="12"/>
  <c r="AB40" i="1" s="1"/>
  <c r="K48" i="15" s="1"/>
  <c r="AH8" i="12"/>
  <c r="AB43" i="1" s="1"/>
  <c r="K51" i="15" s="1"/>
  <c r="AH6" i="12"/>
  <c r="AB42" i="1" s="1"/>
  <c r="K50" i="15" s="1"/>
  <c r="AH3" i="12"/>
  <c r="AH7" i="12"/>
  <c r="AH19" i="12"/>
  <c r="AH35" i="12"/>
  <c r="AH61" i="12"/>
  <c r="AH18" i="12"/>
  <c r="AH34" i="12"/>
  <c r="AH60" i="12"/>
  <c r="AH15" i="12"/>
  <c r="AH32" i="12"/>
  <c r="AH38" i="12" s="1"/>
  <c r="AH63" i="12"/>
  <c r="AH59" i="12"/>
  <c r="AH65" i="12" s="1"/>
  <c r="AH62" i="12"/>
  <c r="AH33" i="12"/>
  <c r="AH36" i="12"/>
  <c r="AH17" i="12"/>
  <c r="AE39" i="1"/>
  <c r="AK10" i="12"/>
  <c r="AK56" i="12"/>
  <c r="AD31" i="1" s="1"/>
  <c r="N13" i="12"/>
  <c r="N14" i="12"/>
  <c r="H49" i="1" s="1"/>
  <c r="N16" i="12"/>
  <c r="H50" i="1" s="1"/>
  <c r="N51" i="12"/>
  <c r="N52" i="12"/>
  <c r="N53" i="12"/>
  <c r="N42" i="12"/>
  <c r="N43" i="12"/>
  <c r="N44" i="12"/>
  <c r="N41" i="12"/>
  <c r="N47" i="12" s="1"/>
  <c r="N50" i="12"/>
  <c r="N56" i="12" s="1"/>
  <c r="G31" i="1" s="1"/>
  <c r="N45" i="12"/>
  <c r="N54" i="12"/>
  <c r="N26" i="12"/>
  <c r="G61" i="1" s="1"/>
  <c r="N5" i="12"/>
  <c r="H41" i="1" s="1"/>
  <c r="N3" i="12"/>
  <c r="N24" i="12"/>
  <c r="N25" i="12"/>
  <c r="G60" i="1" s="1"/>
  <c r="N27" i="12"/>
  <c r="G62" i="1" s="1"/>
  <c r="N4" i="12"/>
  <c r="H40" i="1" s="1"/>
  <c r="N6" i="12"/>
  <c r="H42" i="1" s="1"/>
  <c r="N8" i="12"/>
  <c r="H43" i="1" s="1"/>
  <c r="N15" i="12"/>
  <c r="N32" i="12"/>
  <c r="N63" i="12"/>
  <c r="N36" i="12"/>
  <c r="N62" i="12"/>
  <c r="N18" i="12"/>
  <c r="N34" i="12"/>
  <c r="N60" i="12"/>
  <c r="N17" i="12"/>
  <c r="N35" i="12"/>
  <c r="N33" i="12"/>
  <c r="N61" i="12"/>
  <c r="N59" i="12"/>
  <c r="N7" i="12"/>
  <c r="N19" i="12"/>
  <c r="BD14" i="12"/>
  <c r="AX49" i="1" s="1"/>
  <c r="BD16" i="12"/>
  <c r="AX50" i="1" s="1"/>
  <c r="BD13" i="12"/>
  <c r="BD54" i="12"/>
  <c r="BD42" i="12"/>
  <c r="BD50" i="12"/>
  <c r="BD51" i="12"/>
  <c r="BD52" i="12"/>
  <c r="BD53" i="12"/>
  <c r="BD41" i="12"/>
  <c r="BD43" i="12"/>
  <c r="BD44" i="12"/>
  <c r="BD45" i="12"/>
  <c r="BD4" i="12"/>
  <c r="AX40" i="1" s="1"/>
  <c r="BD8" i="12"/>
  <c r="AX43" i="1" s="1"/>
  <c r="BD5" i="12"/>
  <c r="AX41" i="1" s="1"/>
  <c r="BD6" i="12"/>
  <c r="AX42" i="1" s="1"/>
  <c r="BD24" i="12"/>
  <c r="BD25" i="12"/>
  <c r="AW60" i="1" s="1"/>
  <c r="R68" i="15" s="1"/>
  <c r="BD26" i="12"/>
  <c r="AW61" i="1" s="1"/>
  <c r="BD3" i="12"/>
  <c r="BD27" i="12"/>
  <c r="AW62" i="1" s="1"/>
  <c r="R70" i="15" s="1"/>
  <c r="BD7" i="12"/>
  <c r="BD15" i="12"/>
  <c r="BD17" i="12"/>
  <c r="BD18" i="12"/>
  <c r="BD19" i="12"/>
  <c r="BD32" i="12"/>
  <c r="BD33" i="12"/>
  <c r="BD34" i="12"/>
  <c r="BD35" i="12"/>
  <c r="BD36" i="12"/>
  <c r="BD59" i="12"/>
  <c r="BD60" i="12"/>
  <c r="BD61" i="12"/>
  <c r="BD62" i="12"/>
  <c r="BD63" i="12"/>
  <c r="AL13" i="12"/>
  <c r="AL14" i="12"/>
  <c r="AF49" i="1" s="1"/>
  <c r="F57" i="16" s="1"/>
  <c r="AL16" i="12"/>
  <c r="AF50" i="1" s="1"/>
  <c r="F58" i="16" s="1"/>
  <c r="AL43" i="12"/>
  <c r="AL51" i="12"/>
  <c r="AL44" i="12"/>
  <c r="AL52" i="12"/>
  <c r="AL45" i="12"/>
  <c r="AL42" i="12"/>
  <c r="AL50" i="12"/>
  <c r="AL53" i="12"/>
  <c r="AL54" i="12"/>
  <c r="AL41" i="12"/>
  <c r="AL5" i="12"/>
  <c r="AF41" i="1" s="1"/>
  <c r="L49" i="15" s="1"/>
  <c r="AL3" i="12"/>
  <c r="AL4" i="12"/>
  <c r="AF40" i="1" s="1"/>
  <c r="F48" i="16" s="1"/>
  <c r="AL24" i="12"/>
  <c r="AL29" i="12" s="1"/>
  <c r="AE59" i="1" s="1"/>
  <c r="AL6" i="12"/>
  <c r="AF42" i="1" s="1"/>
  <c r="F50" i="16" s="1"/>
  <c r="AL25" i="12"/>
  <c r="AE60" i="1" s="1"/>
  <c r="AL8" i="12"/>
  <c r="AF43" i="1" s="1"/>
  <c r="F51" i="16" s="1"/>
  <c r="AL26" i="12"/>
  <c r="AE61" i="1" s="1"/>
  <c r="AL27" i="12"/>
  <c r="AE62" i="1" s="1"/>
  <c r="AL36" i="12"/>
  <c r="AL62" i="12"/>
  <c r="AL7" i="12"/>
  <c r="AL19" i="12"/>
  <c r="AL35" i="12"/>
  <c r="AL61" i="12"/>
  <c r="AL17" i="12"/>
  <c r="AL33" i="12"/>
  <c r="AL59" i="12"/>
  <c r="AL15" i="12"/>
  <c r="AL60" i="12"/>
  <c r="AL32" i="12"/>
  <c r="AL63" i="12"/>
  <c r="AL34" i="12"/>
  <c r="AL18" i="12"/>
  <c r="AP14" i="12"/>
  <c r="AJ49" i="1" s="1"/>
  <c r="AP16" i="12"/>
  <c r="AJ50" i="1" s="1"/>
  <c r="AP13" i="12"/>
  <c r="AP45" i="12"/>
  <c r="AP53" i="12"/>
  <c r="AP54" i="12"/>
  <c r="AP41" i="12"/>
  <c r="AP42" i="12"/>
  <c r="AP43" i="12"/>
  <c r="AP44" i="12"/>
  <c r="AP50" i="12"/>
  <c r="AP52" i="12"/>
  <c r="AP26" i="12"/>
  <c r="AI61" i="1" s="1"/>
  <c r="AP4" i="12"/>
  <c r="AJ40" i="1" s="1"/>
  <c r="AP3" i="12"/>
  <c r="AP5" i="12"/>
  <c r="AJ41" i="1" s="1"/>
  <c r="AP8" i="12"/>
  <c r="AJ43" i="1" s="1"/>
  <c r="AP51" i="12"/>
  <c r="AP24" i="12"/>
  <c r="AP25" i="12"/>
  <c r="AI60" i="1" s="1"/>
  <c r="AP27" i="12"/>
  <c r="AI62" i="1" s="1"/>
  <c r="AP6" i="12"/>
  <c r="AJ42" i="1" s="1"/>
  <c r="AP17" i="12"/>
  <c r="AP33" i="12"/>
  <c r="AP59" i="12"/>
  <c r="AP15" i="12"/>
  <c r="AP32" i="12"/>
  <c r="AP38" i="12" s="1"/>
  <c r="AP63" i="12"/>
  <c r="AP7" i="12"/>
  <c r="AP19" i="12"/>
  <c r="AP35" i="12"/>
  <c r="AP61" i="12"/>
  <c r="AP34" i="12"/>
  <c r="AP60" i="12"/>
  <c r="AP62" i="12"/>
  <c r="AP36" i="12"/>
  <c r="AP18" i="12"/>
  <c r="J49" i="13"/>
  <c r="J34" i="13"/>
  <c r="J19" i="13"/>
  <c r="BK14" i="12"/>
  <c r="BE49" i="1" s="1"/>
  <c r="BK16" i="12"/>
  <c r="BE50" i="1" s="1"/>
  <c r="BK13" i="12"/>
  <c r="BK54" i="12"/>
  <c r="BK42" i="12"/>
  <c r="BK50" i="12"/>
  <c r="BK41" i="12"/>
  <c r="BK51" i="12"/>
  <c r="BK43" i="12"/>
  <c r="BK44" i="12"/>
  <c r="BK53" i="12"/>
  <c r="BK45" i="12"/>
  <c r="BK6" i="12"/>
  <c r="BE42" i="1" s="1"/>
  <c r="BK5" i="12"/>
  <c r="BE41" i="1" s="1"/>
  <c r="BK52" i="12"/>
  <c r="BK24" i="12"/>
  <c r="BK25" i="12"/>
  <c r="BD60" i="1" s="1"/>
  <c r="BK26" i="12"/>
  <c r="BD61" i="1" s="1"/>
  <c r="BK8" i="12"/>
  <c r="BE43" i="1" s="1"/>
  <c r="BK27" i="12"/>
  <c r="BD62" i="1" s="1"/>
  <c r="BK3" i="12"/>
  <c r="BK4" i="12"/>
  <c r="BE40" i="1" s="1"/>
  <c r="BK36" i="12"/>
  <c r="BK62" i="12"/>
  <c r="BK7" i="12"/>
  <c r="BK61" i="12"/>
  <c r="BK35" i="12"/>
  <c r="BK19" i="12"/>
  <c r="BK17" i="12"/>
  <c r="BK33" i="12"/>
  <c r="BK59" i="12"/>
  <c r="BK15" i="12"/>
  <c r="BK32" i="12"/>
  <c r="BK63" i="12"/>
  <c r="BK18" i="12"/>
  <c r="BK60" i="12"/>
  <c r="BK34" i="12"/>
  <c r="BI49" i="13"/>
  <c r="BI34" i="13"/>
  <c r="BI19" i="13"/>
  <c r="S13" i="12"/>
  <c r="S14" i="12"/>
  <c r="M49" i="1" s="1"/>
  <c r="F57" i="15" s="1"/>
  <c r="S16" i="12"/>
  <c r="M50" i="1" s="1"/>
  <c r="F58" i="15" s="1"/>
  <c r="S44" i="12"/>
  <c r="S45" i="12"/>
  <c r="S41" i="12"/>
  <c r="S42" i="12"/>
  <c r="S53" i="12"/>
  <c r="S43" i="12"/>
  <c r="S54" i="12"/>
  <c r="S50" i="12"/>
  <c r="S51" i="12"/>
  <c r="S52" i="12"/>
  <c r="S26" i="12"/>
  <c r="L61" i="1" s="1"/>
  <c r="E69" i="15" s="1"/>
  <c r="S5" i="12"/>
  <c r="M41" i="1" s="1"/>
  <c r="S3" i="12"/>
  <c r="S25" i="12"/>
  <c r="L60" i="1" s="1"/>
  <c r="E68" i="15" s="1"/>
  <c r="S4" i="12"/>
  <c r="M40" i="1" s="1"/>
  <c r="F48" i="15" s="1"/>
  <c r="S27" i="12"/>
  <c r="L62" i="1" s="1"/>
  <c r="E70" i="15" s="1"/>
  <c r="S6" i="12"/>
  <c r="M42" i="1" s="1"/>
  <c r="F50" i="15" s="1"/>
  <c r="S8" i="12"/>
  <c r="M43" i="1" s="1"/>
  <c r="S24" i="12"/>
  <c r="S15" i="12"/>
  <c r="S63" i="12"/>
  <c r="S17" i="12"/>
  <c r="S33" i="12"/>
  <c r="S59" i="12"/>
  <c r="S65" i="12" s="1"/>
  <c r="S32" i="12"/>
  <c r="S38" i="12" s="1"/>
  <c r="S7" i="12"/>
  <c r="S19" i="12"/>
  <c r="S35" i="12"/>
  <c r="S61" i="12"/>
  <c r="S18" i="12"/>
  <c r="S34" i="12"/>
  <c r="S60" i="12"/>
  <c r="S36" i="12"/>
  <c r="S62" i="12"/>
  <c r="BF12" i="3"/>
  <c r="BF60" i="3"/>
  <c r="K39" i="1"/>
  <c r="Q10" i="12"/>
  <c r="AY20" i="3"/>
  <c r="AY17" i="3"/>
  <c r="AY15" i="3"/>
  <c r="AY16" i="3"/>
  <c r="AY18" i="3"/>
  <c r="AY19" i="3"/>
  <c r="AY10" i="3"/>
  <c r="AY45" i="3"/>
  <c r="AY36" i="3"/>
  <c r="AY46" i="3"/>
  <c r="AY42" i="3"/>
  <c r="AY43" i="3"/>
  <c r="AY44" i="3"/>
  <c r="AY33" i="3"/>
  <c r="AY34" i="3"/>
  <c r="AY37" i="3"/>
  <c r="AY35" i="3"/>
  <c r="AY6" i="3"/>
  <c r="AY7" i="3"/>
  <c r="AY25" i="3"/>
  <c r="AY8" i="3"/>
  <c r="AY26" i="3"/>
  <c r="AY9" i="3"/>
  <c r="AY27" i="3"/>
  <c r="AY28" i="3"/>
  <c r="AY53" i="3"/>
  <c r="AY51" i="3"/>
  <c r="AY57" i="3" s="1"/>
  <c r="AY52" i="3"/>
  <c r="AY55" i="3"/>
  <c r="AY54" i="3"/>
  <c r="Z39" i="3"/>
  <c r="R28" i="1" s="1"/>
  <c r="R32" i="1" s="1"/>
  <c r="F35" i="11"/>
  <c r="AF14" i="12"/>
  <c r="Z49" i="1" s="1"/>
  <c r="J57" i="15" s="1"/>
  <c r="AF16" i="12"/>
  <c r="Z50" i="1" s="1"/>
  <c r="J58" i="15" s="1"/>
  <c r="AF13" i="12"/>
  <c r="AF54" i="12"/>
  <c r="AF42" i="12"/>
  <c r="AF51" i="12"/>
  <c r="AF41" i="12"/>
  <c r="AF52" i="12"/>
  <c r="AF43" i="12"/>
  <c r="AF53" i="12"/>
  <c r="AF44" i="12"/>
  <c r="AF45" i="12"/>
  <c r="AF27" i="12"/>
  <c r="Y62" i="1" s="1"/>
  <c r="J70" i="15" s="1"/>
  <c r="AF4" i="12"/>
  <c r="Z40" i="1" s="1"/>
  <c r="J48" i="15" s="1"/>
  <c r="AF8" i="12"/>
  <c r="Z43" i="1" s="1"/>
  <c r="J51" i="15" s="1"/>
  <c r="AF3" i="12"/>
  <c r="AF50" i="12"/>
  <c r="AF24" i="12"/>
  <c r="AF25" i="12"/>
  <c r="Y60" i="1" s="1"/>
  <c r="AF26" i="12"/>
  <c r="Y61" i="1" s="1"/>
  <c r="J69" i="15" s="1"/>
  <c r="AF6" i="12"/>
  <c r="Z42" i="1" s="1"/>
  <c r="J50" i="15" s="1"/>
  <c r="AF5" i="12"/>
  <c r="Z41" i="1" s="1"/>
  <c r="J49" i="15" s="1"/>
  <c r="AF18" i="12"/>
  <c r="AF34" i="12"/>
  <c r="AF60" i="12"/>
  <c r="AF17" i="12"/>
  <c r="AF33" i="12"/>
  <c r="AF59" i="12"/>
  <c r="AF36" i="12"/>
  <c r="AF62" i="12"/>
  <c r="AF32" i="12"/>
  <c r="AF61" i="12"/>
  <c r="AF63" i="12"/>
  <c r="AF7" i="12"/>
  <c r="AF19" i="12"/>
  <c r="AF15" i="12"/>
  <c r="AF35" i="12"/>
  <c r="AX49" i="13"/>
  <c r="AX34" i="13"/>
  <c r="AX19" i="13"/>
  <c r="AT49" i="13"/>
  <c r="AT34" i="13"/>
  <c r="AT19" i="13"/>
  <c r="BC13" i="12"/>
  <c r="BC14" i="12"/>
  <c r="AW49" i="1" s="1"/>
  <c r="R57" i="15" s="1"/>
  <c r="BC16" i="12"/>
  <c r="AW50" i="1" s="1"/>
  <c r="BC43" i="12"/>
  <c r="BC51" i="12"/>
  <c r="BC44" i="12"/>
  <c r="BC45" i="12"/>
  <c r="BC41" i="12"/>
  <c r="BC50" i="12"/>
  <c r="BC42" i="12"/>
  <c r="BC52" i="12"/>
  <c r="BC53" i="12"/>
  <c r="BC8" i="12"/>
  <c r="AW43" i="1" s="1"/>
  <c r="R51" i="15" s="1"/>
  <c r="BC27" i="12"/>
  <c r="AV62" i="1" s="1"/>
  <c r="BC3" i="12"/>
  <c r="BC54" i="12"/>
  <c r="BC24" i="12"/>
  <c r="BC4" i="12"/>
  <c r="AW40" i="1" s="1"/>
  <c r="BC25" i="12"/>
  <c r="AV60" i="1" s="1"/>
  <c r="BC26" i="12"/>
  <c r="AV61" i="1" s="1"/>
  <c r="BC6" i="12"/>
  <c r="AW42" i="1" s="1"/>
  <c r="R50" i="15" s="1"/>
  <c r="BC5" i="12"/>
  <c r="AW41" i="1" s="1"/>
  <c r="R49" i="15" s="1"/>
  <c r="BC15" i="12"/>
  <c r="BC32" i="12"/>
  <c r="BC63" i="12"/>
  <c r="BC17" i="12"/>
  <c r="BC33" i="12"/>
  <c r="BC59" i="12"/>
  <c r="BC65" i="12" s="1"/>
  <c r="BC7" i="12"/>
  <c r="BC19" i="12"/>
  <c r="BC35" i="12"/>
  <c r="BC18" i="12"/>
  <c r="BC34" i="12"/>
  <c r="BC60" i="12"/>
  <c r="BC62" i="12"/>
  <c r="BC36" i="12"/>
  <c r="BC61" i="12"/>
  <c r="AY48" i="1"/>
  <c r="AY51" i="1" s="1"/>
  <c r="BE21" i="12"/>
  <c r="BC49" i="13"/>
  <c r="BC34" i="13"/>
  <c r="BC19" i="13"/>
  <c r="AO20" i="3"/>
  <c r="AO17" i="3"/>
  <c r="AO15" i="3"/>
  <c r="AO16" i="3"/>
  <c r="AO18" i="3"/>
  <c r="AO19" i="3"/>
  <c r="AO46" i="3"/>
  <c r="AO10" i="3"/>
  <c r="AO44" i="3"/>
  <c r="AO37" i="3"/>
  <c r="AO45" i="3"/>
  <c r="AO42" i="3"/>
  <c r="AO33" i="3"/>
  <c r="AO34" i="3"/>
  <c r="AO36" i="3"/>
  <c r="AO43" i="3"/>
  <c r="AO6" i="3"/>
  <c r="AO25" i="3"/>
  <c r="AO30" i="3" s="1"/>
  <c r="AH37" i="1" s="1"/>
  <c r="AO7" i="3"/>
  <c r="AO35" i="3"/>
  <c r="AO28" i="3"/>
  <c r="AO8" i="3"/>
  <c r="AO9" i="3"/>
  <c r="AO27" i="3"/>
  <c r="AO26" i="3"/>
  <c r="AO52" i="3"/>
  <c r="AO53" i="3"/>
  <c r="AO51" i="3"/>
  <c r="AO55" i="3"/>
  <c r="AO54" i="3"/>
  <c r="AK29" i="12"/>
  <c r="AD59" i="1" s="1"/>
  <c r="AD63" i="1" s="1"/>
  <c r="AH20" i="3"/>
  <c r="AH15" i="3"/>
  <c r="AH16" i="3"/>
  <c r="AH17" i="3"/>
  <c r="AH18" i="3"/>
  <c r="AH46" i="3"/>
  <c r="AH19" i="3"/>
  <c r="AH10" i="3"/>
  <c r="AH37" i="3"/>
  <c r="AH43" i="3"/>
  <c r="AH44" i="3"/>
  <c r="AH45" i="3"/>
  <c r="AH35" i="3"/>
  <c r="AH6" i="3"/>
  <c r="AH36" i="3"/>
  <c r="AH42" i="3"/>
  <c r="AH48" i="3" s="1"/>
  <c r="Z16" i="1" s="1"/>
  <c r="Z23" i="1" s="1"/>
  <c r="AH33" i="3"/>
  <c r="AH34" i="3"/>
  <c r="AH28" i="3"/>
  <c r="AH7" i="3"/>
  <c r="AH8" i="3"/>
  <c r="AH9" i="3"/>
  <c r="AH26" i="3"/>
  <c r="AH27" i="3"/>
  <c r="AH25" i="3"/>
  <c r="AH30" i="3" s="1"/>
  <c r="AA37" i="1" s="1"/>
  <c r="AH52" i="3"/>
  <c r="AH54" i="3"/>
  <c r="AH51" i="3"/>
  <c r="AH57" i="3" s="1"/>
  <c r="AH55" i="3"/>
  <c r="AH53" i="3"/>
  <c r="K49" i="13"/>
  <c r="K34" i="13"/>
  <c r="K19" i="13"/>
  <c r="AI15" i="3"/>
  <c r="AI16" i="3"/>
  <c r="AI17" i="3"/>
  <c r="AI18" i="3"/>
  <c r="AI19" i="3"/>
  <c r="AI20" i="3"/>
  <c r="AI10" i="3"/>
  <c r="AI43" i="3"/>
  <c r="AI44" i="3"/>
  <c r="AI45" i="3"/>
  <c r="AI46" i="3"/>
  <c r="AI33" i="3"/>
  <c r="AI34" i="3"/>
  <c r="AI35" i="3"/>
  <c r="AI37" i="3"/>
  <c r="AI8" i="3"/>
  <c r="AI36" i="3"/>
  <c r="AI9" i="3"/>
  <c r="AI42" i="3"/>
  <c r="AI6" i="3"/>
  <c r="AI7" i="3"/>
  <c r="AI25" i="3"/>
  <c r="AI26" i="3"/>
  <c r="AI27" i="3"/>
  <c r="AI28" i="3"/>
  <c r="AI54" i="3"/>
  <c r="AI53" i="3"/>
  <c r="AI51" i="3"/>
  <c r="AI52" i="3"/>
  <c r="AI55" i="3"/>
  <c r="M34" i="13"/>
  <c r="M19" i="13"/>
  <c r="M49" i="13"/>
  <c r="BE16" i="3"/>
  <c r="BE17" i="3"/>
  <c r="BE15" i="3"/>
  <c r="BE18" i="3"/>
  <c r="BE19" i="3"/>
  <c r="BE20" i="3"/>
  <c r="BE43" i="3"/>
  <c r="BE34" i="3"/>
  <c r="BE44" i="3"/>
  <c r="BE45" i="3"/>
  <c r="BE36" i="3"/>
  <c r="BE10" i="3"/>
  <c r="BE42" i="3"/>
  <c r="BE33" i="3"/>
  <c r="BE35" i="3"/>
  <c r="BE28" i="3"/>
  <c r="BE6" i="3"/>
  <c r="BE46" i="3"/>
  <c r="BE37" i="3"/>
  <c r="BE25" i="3"/>
  <c r="BE30" i="3" s="1"/>
  <c r="AX37" i="1" s="1"/>
  <c r="BE7" i="3"/>
  <c r="BE26" i="3"/>
  <c r="BE8" i="3"/>
  <c r="BE9" i="3"/>
  <c r="BE27" i="3"/>
  <c r="BE54" i="3"/>
  <c r="BE53" i="3"/>
  <c r="BE51" i="3"/>
  <c r="BE52" i="3"/>
  <c r="BE55" i="3"/>
  <c r="AY39" i="1"/>
  <c r="BE10" i="12"/>
  <c r="S18" i="3"/>
  <c r="S19" i="3"/>
  <c r="S20" i="3"/>
  <c r="S15" i="3"/>
  <c r="S16" i="3"/>
  <c r="S17" i="3"/>
  <c r="S10" i="3"/>
  <c r="S42" i="3"/>
  <c r="S44" i="3"/>
  <c r="S43" i="3"/>
  <c r="S33" i="3"/>
  <c r="S45" i="3"/>
  <c r="S34" i="3"/>
  <c r="S46" i="3"/>
  <c r="S35" i="3"/>
  <c r="S7" i="3"/>
  <c r="S37" i="3"/>
  <c r="S6" i="3"/>
  <c r="S8" i="3"/>
  <c r="S9" i="3"/>
  <c r="S36" i="3"/>
  <c r="S26" i="3"/>
  <c r="S27" i="3"/>
  <c r="S28" i="3"/>
  <c r="S25" i="3"/>
  <c r="S30" i="3" s="1"/>
  <c r="L37" i="1" s="1"/>
  <c r="S51" i="3"/>
  <c r="S52" i="3"/>
  <c r="S53" i="3"/>
  <c r="S54" i="3"/>
  <c r="S55" i="3"/>
  <c r="L49" i="13"/>
  <c r="L19" i="13"/>
  <c r="L34" i="13"/>
  <c r="U20" i="3"/>
  <c r="U15" i="3"/>
  <c r="U17" i="3"/>
  <c r="U16" i="3"/>
  <c r="U18" i="3"/>
  <c r="U19" i="3"/>
  <c r="U10" i="3"/>
  <c r="U42" i="3"/>
  <c r="U43" i="3"/>
  <c r="U44" i="3"/>
  <c r="U46" i="3"/>
  <c r="U45" i="3"/>
  <c r="U33" i="3"/>
  <c r="U34" i="3"/>
  <c r="U36" i="3"/>
  <c r="U37" i="3"/>
  <c r="U6" i="3"/>
  <c r="U27" i="3"/>
  <c r="U7" i="3"/>
  <c r="U28" i="3"/>
  <c r="U8" i="3"/>
  <c r="U9" i="3"/>
  <c r="U35" i="3"/>
  <c r="U26" i="3"/>
  <c r="U25" i="3"/>
  <c r="U30" i="3" s="1"/>
  <c r="N37" i="1" s="1"/>
  <c r="U55" i="3"/>
  <c r="U53" i="3"/>
  <c r="U51" i="3"/>
  <c r="U52" i="3"/>
  <c r="U54" i="3"/>
  <c r="R19" i="13"/>
  <c r="R49" i="13"/>
  <c r="R34" i="13"/>
  <c r="AQ19" i="3"/>
  <c r="AQ15" i="3"/>
  <c r="AQ16" i="3"/>
  <c r="AQ17" i="3"/>
  <c r="AQ18" i="3"/>
  <c r="AQ20" i="3"/>
  <c r="AQ42" i="3"/>
  <c r="AQ10" i="3"/>
  <c r="AQ33" i="3"/>
  <c r="AQ43" i="3"/>
  <c r="AQ34" i="3"/>
  <c r="AQ44" i="3"/>
  <c r="AQ35" i="3"/>
  <c r="AQ46" i="3"/>
  <c r="AQ45" i="3"/>
  <c r="AQ36" i="3"/>
  <c r="AQ6" i="3"/>
  <c r="AQ9" i="3"/>
  <c r="AQ37" i="3"/>
  <c r="AQ27" i="3"/>
  <c r="AQ28" i="3"/>
  <c r="AQ7" i="3"/>
  <c r="AQ8" i="3"/>
  <c r="AQ25" i="3"/>
  <c r="AQ26" i="3"/>
  <c r="AQ52" i="3"/>
  <c r="AQ53" i="3"/>
  <c r="AQ55" i="3"/>
  <c r="AQ54" i="3"/>
  <c r="AQ51" i="3"/>
  <c r="AQ57" i="3" s="1"/>
  <c r="BL34" i="13"/>
  <c r="BL19" i="13"/>
  <c r="BL49" i="13"/>
  <c r="BL20" i="3"/>
  <c r="BL15" i="3"/>
  <c r="BL16" i="3"/>
  <c r="BL17" i="3"/>
  <c r="BL19" i="3"/>
  <c r="BL18" i="3"/>
  <c r="BL10" i="3"/>
  <c r="BL43" i="3"/>
  <c r="BL34" i="3"/>
  <c r="BL44" i="3"/>
  <c r="BL45" i="3"/>
  <c r="BL36" i="3"/>
  <c r="BL42" i="3"/>
  <c r="BL33" i="3"/>
  <c r="BL46" i="3"/>
  <c r="BL35" i="3"/>
  <c r="BL25" i="3"/>
  <c r="BL37" i="3"/>
  <c r="BL9" i="3"/>
  <c r="BL26" i="3"/>
  <c r="BL27" i="3"/>
  <c r="BL6" i="3"/>
  <c r="BL28" i="3"/>
  <c r="BL7" i="3"/>
  <c r="BL8" i="3"/>
  <c r="BL52" i="3"/>
  <c r="BL55" i="3"/>
  <c r="BL51" i="3"/>
  <c r="BL53" i="3"/>
  <c r="BL54" i="3"/>
  <c r="AR13" i="12"/>
  <c r="AR14" i="12"/>
  <c r="AL49" i="1" s="1"/>
  <c r="AR16" i="12"/>
  <c r="AL50" i="1" s="1"/>
  <c r="AR41" i="12"/>
  <c r="AR42" i="12"/>
  <c r="AR50" i="12"/>
  <c r="AR43" i="12"/>
  <c r="AR44" i="12"/>
  <c r="AR45" i="12"/>
  <c r="AR54" i="12"/>
  <c r="AR52" i="12"/>
  <c r="AR51" i="12"/>
  <c r="AR6" i="12"/>
  <c r="AL42" i="1" s="1"/>
  <c r="AR24" i="12"/>
  <c r="AR53" i="12"/>
  <c r="AR4" i="12"/>
  <c r="AL40" i="1" s="1"/>
  <c r="AR5" i="12"/>
  <c r="AL41" i="1" s="1"/>
  <c r="AR8" i="12"/>
  <c r="AL43" i="1" s="1"/>
  <c r="AR3" i="12"/>
  <c r="AR25" i="12"/>
  <c r="AK60" i="1" s="1"/>
  <c r="N68" i="15" s="1"/>
  <c r="AR26" i="12"/>
  <c r="AK61" i="1" s="1"/>
  <c r="N69" i="15" s="1"/>
  <c r="AR27" i="12"/>
  <c r="AK62" i="1" s="1"/>
  <c r="N70" i="15" s="1"/>
  <c r="AR18" i="12"/>
  <c r="AR34" i="12"/>
  <c r="AR60" i="12"/>
  <c r="AR17" i="12"/>
  <c r="AR33" i="12"/>
  <c r="AR59" i="12"/>
  <c r="AR36" i="12"/>
  <c r="AR62" i="12"/>
  <c r="AR15" i="12"/>
  <c r="AR35" i="12"/>
  <c r="AR32" i="12"/>
  <c r="AR61" i="12"/>
  <c r="AR7" i="12"/>
  <c r="AR19" i="12"/>
  <c r="AR63" i="12"/>
  <c r="AN49" i="13"/>
  <c r="AN34" i="13"/>
  <c r="AN19" i="13"/>
  <c r="AQ34" i="13"/>
  <c r="AQ19" i="13"/>
  <c r="AQ49" i="13"/>
  <c r="T19" i="3"/>
  <c r="T20" i="3"/>
  <c r="T16" i="3"/>
  <c r="T17" i="3"/>
  <c r="T18" i="3"/>
  <c r="T10" i="3"/>
  <c r="T45" i="3"/>
  <c r="T15" i="3"/>
  <c r="T36" i="3"/>
  <c r="T37" i="3"/>
  <c r="T42" i="3"/>
  <c r="T43" i="3"/>
  <c r="T44" i="3"/>
  <c r="T46" i="3"/>
  <c r="T34" i="3"/>
  <c r="T35" i="3"/>
  <c r="T33" i="3"/>
  <c r="T39" i="3" s="1"/>
  <c r="L28" i="1" s="1"/>
  <c r="T6" i="3"/>
  <c r="T8" i="3"/>
  <c r="T25" i="3"/>
  <c r="T7" i="3"/>
  <c r="T26" i="3"/>
  <c r="T9" i="3"/>
  <c r="T27" i="3"/>
  <c r="T28" i="3"/>
  <c r="T55" i="3"/>
  <c r="T53" i="3"/>
  <c r="T51" i="3"/>
  <c r="T54" i="3"/>
  <c r="T52" i="3"/>
  <c r="BF30" i="3"/>
  <c r="AY37" i="1" s="1"/>
  <c r="BF48" i="3"/>
  <c r="AX16" i="1" s="1"/>
  <c r="AX23" i="1" s="1"/>
  <c r="R12" i="3"/>
  <c r="R60" i="3"/>
  <c r="AS49" i="13"/>
  <c r="AS34" i="13"/>
  <c r="AS19" i="13"/>
  <c r="AD13" i="12"/>
  <c r="AD14" i="12"/>
  <c r="X49" i="1" s="1"/>
  <c r="AD16" i="12"/>
  <c r="X50" i="1" s="1"/>
  <c r="AD41" i="12"/>
  <c r="AD42" i="12"/>
  <c r="AD43" i="12"/>
  <c r="AD44" i="12"/>
  <c r="AD45" i="12"/>
  <c r="AD50" i="12"/>
  <c r="AD51" i="12"/>
  <c r="AD53" i="12"/>
  <c r="AD54" i="12"/>
  <c r="AD3" i="12"/>
  <c r="AD6" i="12"/>
  <c r="X42" i="1" s="1"/>
  <c r="AD25" i="12"/>
  <c r="W60" i="1" s="1"/>
  <c r="AD4" i="12"/>
  <c r="X40" i="1" s="1"/>
  <c r="AD5" i="12"/>
  <c r="X41" i="1" s="1"/>
  <c r="AD26" i="12"/>
  <c r="W61" i="1" s="1"/>
  <c r="AD8" i="12"/>
  <c r="X43" i="1" s="1"/>
  <c r="AD27" i="12"/>
  <c r="W62" i="1" s="1"/>
  <c r="AD52" i="12"/>
  <c r="AD24" i="12"/>
  <c r="AD17" i="12"/>
  <c r="AD33" i="12"/>
  <c r="AD59" i="12"/>
  <c r="AD15" i="12"/>
  <c r="AD32" i="12"/>
  <c r="AD63" i="12"/>
  <c r="AD7" i="12"/>
  <c r="AD19" i="12"/>
  <c r="AD35" i="12"/>
  <c r="AD61" i="12"/>
  <c r="AD62" i="12"/>
  <c r="AD18" i="12"/>
  <c r="AD36" i="12"/>
  <c r="AD60" i="12"/>
  <c r="AD34" i="12"/>
  <c r="BM47" i="1"/>
  <c r="BM51" i="1" s="1"/>
  <c r="BT59" i="3"/>
  <c r="AL48" i="3"/>
  <c r="AD16" i="1" s="1"/>
  <c r="AD23" i="1" s="1"/>
  <c r="AF30" i="3"/>
  <c r="Y37" i="1" s="1"/>
  <c r="AX19" i="3"/>
  <c r="AX20" i="3"/>
  <c r="AX16" i="3"/>
  <c r="AX17" i="3"/>
  <c r="AX10" i="3"/>
  <c r="AX15" i="3"/>
  <c r="AX18" i="3"/>
  <c r="AX43" i="3"/>
  <c r="AX34" i="3"/>
  <c r="AX44" i="3"/>
  <c r="AX35" i="3"/>
  <c r="AX45" i="3"/>
  <c r="AX36" i="3"/>
  <c r="AX46" i="3"/>
  <c r="AX8" i="3"/>
  <c r="AX33" i="3"/>
  <c r="AX6" i="3"/>
  <c r="AX7" i="3"/>
  <c r="AX37" i="3"/>
  <c r="AX42" i="3"/>
  <c r="AX28" i="3"/>
  <c r="AX25" i="3"/>
  <c r="AX9" i="3"/>
  <c r="AX27" i="3"/>
  <c r="AX26" i="3"/>
  <c r="AX51" i="3"/>
  <c r="AX54" i="3"/>
  <c r="AX53" i="3"/>
  <c r="AX52" i="3"/>
  <c r="AX55" i="3"/>
  <c r="G36" i="11" l="1"/>
  <c r="G50" i="11" s="1"/>
  <c r="G64" i="11" s="1"/>
  <c r="L67" i="15"/>
  <c r="AE63" i="1"/>
  <c r="AB65" i="12"/>
  <c r="AL39" i="1"/>
  <c r="AR10" i="12"/>
  <c r="S48" i="3"/>
  <c r="K16" i="1" s="1"/>
  <c r="K23" i="1" s="1"/>
  <c r="AX48" i="1"/>
  <c r="BD21" i="12"/>
  <c r="BC30" i="3"/>
  <c r="AV37" i="1" s="1"/>
  <c r="Q12" i="3"/>
  <c r="Q60" i="3"/>
  <c r="BG65" i="12"/>
  <c r="AI29" i="12"/>
  <c r="AB59" i="1" s="1"/>
  <c r="AX12" i="3"/>
  <c r="AX60" i="3"/>
  <c r="AI39" i="3"/>
  <c r="AA28" i="1" s="1"/>
  <c r="S47" i="12"/>
  <c r="T65" i="12"/>
  <c r="U39" i="3"/>
  <c r="M28" i="1" s="1"/>
  <c r="BK47" i="12"/>
  <c r="O49" i="15"/>
  <c r="K36" i="1"/>
  <c r="K44" i="1" s="1"/>
  <c r="R59" i="3"/>
  <c r="R48" i="15"/>
  <c r="N29" i="12"/>
  <c r="G59" i="1" s="1"/>
  <c r="AN39" i="1"/>
  <c r="AT10" i="12"/>
  <c r="H49" i="16"/>
  <c r="T49" i="15"/>
  <c r="W50" i="15"/>
  <c r="AZ39" i="1"/>
  <c r="BF10" i="12"/>
  <c r="AX48" i="3"/>
  <c r="AP16" i="1" s="1"/>
  <c r="AP23" i="1" s="1"/>
  <c r="J45" i="15"/>
  <c r="X48" i="1"/>
  <c r="AD21" i="12"/>
  <c r="T57" i="3"/>
  <c r="T12" i="3"/>
  <c r="T60" i="3"/>
  <c r="T22" i="3"/>
  <c r="M47" i="1" s="1"/>
  <c r="AL48" i="1"/>
  <c r="AR21" i="12"/>
  <c r="AQ30" i="3"/>
  <c r="AJ37" i="1" s="1"/>
  <c r="U12" i="3"/>
  <c r="U60" i="3"/>
  <c r="R58" i="15"/>
  <c r="Z39" i="1"/>
  <c r="AF10" i="12"/>
  <c r="AY12" i="3"/>
  <c r="AY60" i="3"/>
  <c r="BK65" i="12"/>
  <c r="BE39" i="1"/>
  <c r="BK10" i="12"/>
  <c r="AP56" i="12"/>
  <c r="AI31" i="1" s="1"/>
  <c r="AR30" i="3"/>
  <c r="AK37" i="1" s="1"/>
  <c r="BD12" i="3"/>
  <c r="BD60" i="3"/>
  <c r="BD22" i="3"/>
  <c r="AW47" i="1" s="1"/>
  <c r="BL38" i="12"/>
  <c r="BF39" i="1"/>
  <c r="BL10" i="12"/>
  <c r="BL47" i="12"/>
  <c r="BJ65" i="12"/>
  <c r="BJ47" i="12"/>
  <c r="BD48" i="1"/>
  <c r="BJ21" i="12"/>
  <c r="N48" i="1"/>
  <c r="T21" i="12"/>
  <c r="AM30" i="3"/>
  <c r="AF37" i="1" s="1"/>
  <c r="F45" i="16" s="1"/>
  <c r="AM22" i="3"/>
  <c r="AF47" i="1" s="1"/>
  <c r="BI38" i="12"/>
  <c r="BC39" i="1"/>
  <c r="BI10" i="12"/>
  <c r="Q57" i="3"/>
  <c r="F49" i="16"/>
  <c r="X57" i="3"/>
  <c r="X39" i="3"/>
  <c r="P28" i="1" s="1"/>
  <c r="AA57" i="3"/>
  <c r="AV57" i="3"/>
  <c r="BG56" i="12"/>
  <c r="AZ31" i="1" s="1"/>
  <c r="BG47" i="12"/>
  <c r="BG30" i="3"/>
  <c r="AZ37" i="1" s="1"/>
  <c r="BT47" i="12"/>
  <c r="BR12" i="3"/>
  <c r="BR60" i="3"/>
  <c r="BR48" i="3"/>
  <c r="BJ16" i="1" s="1"/>
  <c r="BJ23" i="1" s="1"/>
  <c r="AC57" i="3"/>
  <c r="Q39" i="1"/>
  <c r="W10" i="12"/>
  <c r="W56" i="12"/>
  <c r="P31" i="1" s="1"/>
  <c r="H48" i="15"/>
  <c r="E48" i="16"/>
  <c r="E58" i="16"/>
  <c r="H58" i="15"/>
  <c r="Y48" i="3"/>
  <c r="Q16" i="1" s="1"/>
  <c r="Q23" i="1" s="1"/>
  <c r="AO29" i="12"/>
  <c r="AH59" i="1" s="1"/>
  <c r="AP57" i="3"/>
  <c r="AP30" i="3"/>
  <c r="AI37" i="1" s="1"/>
  <c r="AC56" i="12"/>
  <c r="V31" i="1" s="1"/>
  <c r="BQ38" i="12"/>
  <c r="BQ47" i="12"/>
  <c r="AW39" i="3"/>
  <c r="AO28" i="1" s="1"/>
  <c r="BB12" i="3"/>
  <c r="BB60" i="3"/>
  <c r="BB22" i="3"/>
  <c r="AU47" i="1" s="1"/>
  <c r="AU51" i="1" s="1"/>
  <c r="AV65" i="12"/>
  <c r="AU57" i="3"/>
  <c r="N49" i="15"/>
  <c r="AQ47" i="12"/>
  <c r="AS39" i="3"/>
  <c r="AK28" i="1" s="1"/>
  <c r="N57" i="3"/>
  <c r="W12" i="3"/>
  <c r="W60" i="3"/>
  <c r="O29" i="12"/>
  <c r="H59" i="1" s="1"/>
  <c r="H63" i="1" s="1"/>
  <c r="O56" i="12"/>
  <c r="H31" i="1" s="1"/>
  <c r="P65" i="12"/>
  <c r="J48" i="1"/>
  <c r="J51" i="1" s="1"/>
  <c r="P21" i="12"/>
  <c r="AD30" i="3"/>
  <c r="W37" i="1" s="1"/>
  <c r="BO12" i="3"/>
  <c r="BO60" i="3"/>
  <c r="H36" i="11"/>
  <c r="BH22" i="3"/>
  <c r="BA47" i="1" s="1"/>
  <c r="U47" i="12"/>
  <c r="O48" i="1"/>
  <c r="U21" i="12"/>
  <c r="BA38" i="12"/>
  <c r="BA47" i="12"/>
  <c r="V69" i="15"/>
  <c r="BQ39" i="3"/>
  <c r="BI28" i="1" s="1"/>
  <c r="U68" i="15"/>
  <c r="BM30" i="3"/>
  <c r="BF37" i="1" s="1"/>
  <c r="BM48" i="3"/>
  <c r="BE16" i="1" s="1"/>
  <c r="BE23" i="1" s="1"/>
  <c r="X29" i="12"/>
  <c r="Q59" i="1" s="1"/>
  <c r="Q63" i="1" s="1"/>
  <c r="X47" i="12"/>
  <c r="C68" i="16"/>
  <c r="C68" i="15"/>
  <c r="M47" i="12"/>
  <c r="V49" i="15"/>
  <c r="BO47" i="12"/>
  <c r="V38" i="12"/>
  <c r="G57" i="15"/>
  <c r="P22" i="3"/>
  <c r="I47" i="1" s="1"/>
  <c r="I51" i="1" s="1"/>
  <c r="R29" i="12"/>
  <c r="K59" i="1" s="1"/>
  <c r="BB38" i="12"/>
  <c r="BB29" i="12"/>
  <c r="AU59" i="1" s="1"/>
  <c r="AU63" i="1" s="1"/>
  <c r="AG56" i="12"/>
  <c r="Z31" i="1" s="1"/>
  <c r="AK48" i="3"/>
  <c r="AC16" i="1" s="1"/>
  <c r="AC23" i="1" s="1"/>
  <c r="Y12" i="3"/>
  <c r="Y60" i="3"/>
  <c r="AI48" i="1"/>
  <c r="AO21" i="12"/>
  <c r="AJ48" i="3"/>
  <c r="AB16" i="1" s="1"/>
  <c r="AP12" i="3"/>
  <c r="AP60" i="3"/>
  <c r="BQ65" i="12"/>
  <c r="Y51" i="1"/>
  <c r="AP39" i="1"/>
  <c r="AV10" i="12"/>
  <c r="AK48" i="1"/>
  <c r="N56" i="15" s="1"/>
  <c r="AQ21" i="12"/>
  <c r="C34" i="16"/>
  <c r="C34" i="15"/>
  <c r="C21" i="16"/>
  <c r="C22" i="16"/>
  <c r="F23" i="1"/>
  <c r="C21" i="15"/>
  <c r="C22" i="15"/>
  <c r="BA30" i="1"/>
  <c r="BA32" i="1" s="1"/>
  <c r="I48" i="1"/>
  <c r="O21" i="12"/>
  <c r="AU48" i="1"/>
  <c r="BA21" i="12"/>
  <c r="BP65" i="12"/>
  <c r="BM23" i="1"/>
  <c r="W22" i="15"/>
  <c r="BG63" i="1"/>
  <c r="G39" i="1"/>
  <c r="M10" i="12"/>
  <c r="BI48" i="1"/>
  <c r="BO21" i="12"/>
  <c r="P12" i="3"/>
  <c r="P60" i="3"/>
  <c r="AD39" i="1"/>
  <c r="AJ10" i="12"/>
  <c r="W57" i="3"/>
  <c r="BB48" i="1"/>
  <c r="BH21" i="12"/>
  <c r="BO39" i="3"/>
  <c r="BG28" i="1" s="1"/>
  <c r="BH30" i="3"/>
  <c r="BA37" i="1" s="1"/>
  <c r="Q69" i="15"/>
  <c r="BI30" i="1"/>
  <c r="G51" i="16"/>
  <c r="P51" i="15"/>
  <c r="AP30" i="1"/>
  <c r="BU57" i="3"/>
  <c r="BQ22" i="3"/>
  <c r="BJ47" i="1" s="1"/>
  <c r="BN38" i="12"/>
  <c r="D48" i="16"/>
  <c r="D48" i="15"/>
  <c r="V58" i="15"/>
  <c r="AJ47" i="12"/>
  <c r="AD30" i="1"/>
  <c r="AD32" i="1" s="1"/>
  <c r="AK67" i="12"/>
  <c r="E57" i="16"/>
  <c r="H57" i="15"/>
  <c r="AQ22" i="3"/>
  <c r="AJ47" i="1" s="1"/>
  <c r="BC22" i="3"/>
  <c r="AV47" i="1" s="1"/>
  <c r="AZ47" i="12"/>
  <c r="F45" i="11"/>
  <c r="F42" i="11"/>
  <c r="F43" i="11" s="1"/>
  <c r="U39" i="1"/>
  <c r="AA10" i="12"/>
  <c r="AA56" i="12"/>
  <c r="T31" i="1" s="1"/>
  <c r="AM38" i="12"/>
  <c r="AN38" i="12"/>
  <c r="M50" i="15"/>
  <c r="AN47" i="12"/>
  <c r="AZ48" i="1"/>
  <c r="BF21" i="12"/>
  <c r="BJ12" i="3"/>
  <c r="BJ60" i="3"/>
  <c r="C52" i="16"/>
  <c r="C51" i="15"/>
  <c r="C52" i="15"/>
  <c r="C51" i="16"/>
  <c r="BA30" i="3"/>
  <c r="AT37" i="1" s="1"/>
  <c r="Q45" i="15" s="1"/>
  <c r="BA22" i="3"/>
  <c r="AT47" i="1" s="1"/>
  <c r="BS12" i="3"/>
  <c r="BS60" i="3"/>
  <c r="BS48" i="3"/>
  <c r="BK16" i="1" s="1"/>
  <c r="BK23" i="1" s="1"/>
  <c r="I49" i="15"/>
  <c r="AA22" i="3"/>
  <c r="T47" i="1" s="1"/>
  <c r="AV22" i="3"/>
  <c r="AO47" i="1" s="1"/>
  <c r="BA39" i="1"/>
  <c r="BG10" i="12"/>
  <c r="BG12" i="3"/>
  <c r="BG60" i="3"/>
  <c r="AX29" i="12"/>
  <c r="AQ59" i="1" s="1"/>
  <c r="AR48" i="1"/>
  <c r="AX21" i="12"/>
  <c r="AC22" i="3"/>
  <c r="V47" i="1" s="1"/>
  <c r="Z29" i="12"/>
  <c r="S59" i="1" s="1"/>
  <c r="AU29" i="12"/>
  <c r="AN59" i="1" s="1"/>
  <c r="Y57" i="3"/>
  <c r="BI12" i="3"/>
  <c r="BI60" i="3"/>
  <c r="M70" i="15"/>
  <c r="I68" i="15"/>
  <c r="AC47" i="12"/>
  <c r="AW57" i="3"/>
  <c r="BB57" i="3"/>
  <c r="BB30" i="3"/>
  <c r="AU37" i="1" s="1"/>
  <c r="AV47" i="12"/>
  <c r="AU12" i="3"/>
  <c r="AU60" i="3"/>
  <c r="N57" i="15"/>
  <c r="AS12" i="3"/>
  <c r="AS60" i="3"/>
  <c r="AS22" i="3"/>
  <c r="AL47" i="1" s="1"/>
  <c r="AL51" i="1" s="1"/>
  <c r="W48" i="3"/>
  <c r="O16" i="1" s="1"/>
  <c r="O23" i="1" s="1"/>
  <c r="I39" i="1"/>
  <c r="O10" i="12"/>
  <c r="L58" i="15"/>
  <c r="BO48" i="3"/>
  <c r="BG16" i="1" s="1"/>
  <c r="G38" i="11"/>
  <c r="F52" i="11"/>
  <c r="F66" i="11" s="1"/>
  <c r="P50" i="15"/>
  <c r="G50" i="16"/>
  <c r="W34" i="15"/>
  <c r="M29" i="12"/>
  <c r="F59" i="1" s="1"/>
  <c r="V57" i="15"/>
  <c r="V29" i="12"/>
  <c r="O59" i="1" s="1"/>
  <c r="O63" i="1" s="1"/>
  <c r="V56" i="12"/>
  <c r="O31" i="1" s="1"/>
  <c r="R65" i="12"/>
  <c r="L39" i="1"/>
  <c r="R10" i="12"/>
  <c r="AJ65" i="12"/>
  <c r="AD48" i="1"/>
  <c r="AJ21" i="12"/>
  <c r="L48" i="15"/>
  <c r="BB56" i="12"/>
  <c r="AU31" i="1" s="1"/>
  <c r="BB47" i="12"/>
  <c r="O48" i="3"/>
  <c r="G16" i="1" s="1"/>
  <c r="H48" i="1"/>
  <c r="N21" i="12"/>
  <c r="BC23" i="1"/>
  <c r="AC38" i="12"/>
  <c r="M39" i="1"/>
  <c r="S10" i="12"/>
  <c r="AL38" i="12"/>
  <c r="E55" i="15"/>
  <c r="BK57" i="3"/>
  <c r="AN65" i="12"/>
  <c r="AH39" i="1"/>
  <c r="AN10" i="12"/>
  <c r="S51" i="15"/>
  <c r="BJ39" i="3"/>
  <c r="BB28" i="1" s="1"/>
  <c r="AV30" i="3"/>
  <c r="AO37" i="1" s="1"/>
  <c r="AI65" i="12"/>
  <c r="BT56" i="12"/>
  <c r="BM31" i="1" s="1"/>
  <c r="W37" i="15" s="1"/>
  <c r="AX65" i="12"/>
  <c r="G69" i="16"/>
  <c r="P69" i="15"/>
  <c r="AC30" i="3"/>
  <c r="V37" i="1" s="1"/>
  <c r="I45" i="15" s="1"/>
  <c r="W38" i="12"/>
  <c r="Z38" i="12"/>
  <c r="H49" i="15"/>
  <c r="E49" i="16"/>
  <c r="Z56" i="12"/>
  <c r="S31" i="1" s="1"/>
  <c r="Y30" i="3"/>
  <c r="R37" i="1" s="1"/>
  <c r="AJ30" i="3"/>
  <c r="AC37" i="1" s="1"/>
  <c r="AP39" i="3"/>
  <c r="AH28" i="1" s="1"/>
  <c r="AC65" i="12"/>
  <c r="BK39" i="1"/>
  <c r="BQ10" i="12"/>
  <c r="AD57" i="3"/>
  <c r="V68" i="15"/>
  <c r="BU12" i="3"/>
  <c r="BU60" i="3"/>
  <c r="BU22" i="3"/>
  <c r="BN47" i="1" s="1"/>
  <c r="AE12" i="3"/>
  <c r="AE60" i="3"/>
  <c r="AE48" i="3"/>
  <c r="W16" i="1" s="1"/>
  <c r="W23" i="1" s="1"/>
  <c r="BH39" i="1"/>
  <c r="BN10" i="12"/>
  <c r="BM12" i="3"/>
  <c r="BM60" i="3"/>
  <c r="R39" i="1"/>
  <c r="X10" i="12"/>
  <c r="M38" i="12"/>
  <c r="G48" i="1"/>
  <c r="M21" i="12"/>
  <c r="V50" i="15"/>
  <c r="G49" i="15"/>
  <c r="P48" i="3"/>
  <c r="H16" i="1" s="1"/>
  <c r="H23" i="1" s="1"/>
  <c r="R47" i="12"/>
  <c r="AA39" i="1"/>
  <c r="AG10" i="12"/>
  <c r="AG47" i="12"/>
  <c r="AK57" i="3"/>
  <c r="AK39" i="3"/>
  <c r="AC28" i="1" s="1"/>
  <c r="AW48" i="1"/>
  <c r="R56" i="15" s="1"/>
  <c r="BC21" i="12"/>
  <c r="V39" i="1"/>
  <c r="AB10" i="12"/>
  <c r="AQ30" i="1"/>
  <c r="D70" i="16"/>
  <c r="D70" i="15"/>
  <c r="AB48" i="3"/>
  <c r="T16" i="1" s="1"/>
  <c r="T23" i="1" s="1"/>
  <c r="BF48" i="1"/>
  <c r="BL21" i="12"/>
  <c r="AX39" i="3"/>
  <c r="AP28" i="1" s="1"/>
  <c r="E45" i="15"/>
  <c r="AM65" i="12"/>
  <c r="AY30" i="1"/>
  <c r="BA12" i="3"/>
  <c r="BA60" i="3"/>
  <c r="BS39" i="3"/>
  <c r="BK28" i="1" s="1"/>
  <c r="I51" i="15"/>
  <c r="V48" i="1"/>
  <c r="AB21" i="12"/>
  <c r="X30" i="3"/>
  <c r="Q37" i="1" s="1"/>
  <c r="G45" i="15" s="1"/>
  <c r="X22" i="3"/>
  <c r="Q47" i="1" s="1"/>
  <c r="Q51" i="1" s="1"/>
  <c r="AA30" i="3"/>
  <c r="T37" i="1" s="1"/>
  <c r="AV12" i="3"/>
  <c r="AV60" i="3"/>
  <c r="S69" i="15"/>
  <c r="BA48" i="1"/>
  <c r="BG21" i="12"/>
  <c r="AC39" i="1"/>
  <c r="AI10" i="12"/>
  <c r="BR39" i="3"/>
  <c r="BJ28" i="1" s="1"/>
  <c r="H50" i="15"/>
  <c r="E50" i="16"/>
  <c r="AO39" i="1"/>
  <c r="AU10" i="12"/>
  <c r="AU47" i="12"/>
  <c r="M68" i="15"/>
  <c r="I70" i="15"/>
  <c r="AV38" i="12"/>
  <c r="AP48" i="1"/>
  <c r="AV21" i="12"/>
  <c r="N51" i="15"/>
  <c r="AS57" i="3"/>
  <c r="V12" i="3"/>
  <c r="V60" i="3"/>
  <c r="P38" i="12"/>
  <c r="P56" i="12"/>
  <c r="I31" i="1" s="1"/>
  <c r="G39" i="11"/>
  <c r="BH39" i="3"/>
  <c r="AZ28" i="1" s="1"/>
  <c r="U38" i="12"/>
  <c r="Q70" i="15"/>
  <c r="BP29" i="12"/>
  <c r="BI59" i="1" s="1"/>
  <c r="BJ48" i="1"/>
  <c r="BP21" i="12"/>
  <c r="AW29" i="12"/>
  <c r="AP59" i="1" s="1"/>
  <c r="AP63" i="1" s="1"/>
  <c r="BQ48" i="3"/>
  <c r="BI16" i="1" s="1"/>
  <c r="U70" i="15"/>
  <c r="C70" i="16"/>
  <c r="C70" i="15"/>
  <c r="D58" i="16"/>
  <c r="D58" i="15"/>
  <c r="V48" i="15"/>
  <c r="V65" i="12"/>
  <c r="P39" i="1"/>
  <c r="G47" i="15" s="1"/>
  <c r="V10" i="12"/>
  <c r="P39" i="3"/>
  <c r="H28" i="1" s="1"/>
  <c r="AV39" i="1"/>
  <c r="BB10" i="12"/>
  <c r="BP30" i="3"/>
  <c r="BI37" i="1" s="1"/>
  <c r="V45" i="15" s="1"/>
  <c r="AA48" i="1"/>
  <c r="AG21" i="12"/>
  <c r="O12" i="3"/>
  <c r="O60" i="3"/>
  <c r="S12" i="3"/>
  <c r="S60" i="3"/>
  <c r="AB39" i="1"/>
  <c r="AH10" i="12"/>
  <c r="Q48" i="1"/>
  <c r="W21" i="12"/>
  <c r="Z48" i="1"/>
  <c r="J56" i="15" s="1"/>
  <c r="AF21" i="12"/>
  <c r="AB48" i="1"/>
  <c r="AH21" i="12"/>
  <c r="AX22" i="3"/>
  <c r="AQ47" i="1" s="1"/>
  <c r="S57" i="3"/>
  <c r="BC56" i="12"/>
  <c r="AV31" i="1" s="1"/>
  <c r="AP47" i="12"/>
  <c r="Q48" i="3"/>
  <c r="I16" i="1" s="1"/>
  <c r="I23" i="1" s="1"/>
  <c r="AQ39" i="3"/>
  <c r="AI28" i="1" s="1"/>
  <c r="E70" i="16"/>
  <c r="H70" i="15"/>
  <c r="AU65" i="12"/>
  <c r="AO48" i="1"/>
  <c r="AU21" i="12"/>
  <c r="BI57" i="3"/>
  <c r="AI39" i="1"/>
  <c r="AO10" i="12"/>
  <c r="AJ22" i="3"/>
  <c r="AC47" i="1" s="1"/>
  <c r="BK48" i="1"/>
  <c r="BQ21" i="12"/>
  <c r="AW12" i="3"/>
  <c r="AW60" i="3"/>
  <c r="AP51" i="1"/>
  <c r="AV56" i="12"/>
  <c r="AO31" i="1" s="1"/>
  <c r="O37" i="15" s="1"/>
  <c r="AS48" i="3"/>
  <c r="AK16" i="1" s="1"/>
  <c r="O47" i="12"/>
  <c r="I30" i="1"/>
  <c r="AD12" i="3"/>
  <c r="AD60" i="3"/>
  <c r="BO22" i="3"/>
  <c r="BH47" i="1" s="1"/>
  <c r="BH51" i="1" s="1"/>
  <c r="G31" i="11"/>
  <c r="BH48" i="3"/>
  <c r="AZ16" i="1" s="1"/>
  <c r="O39" i="1"/>
  <c r="U10" i="12"/>
  <c r="Q68" i="15"/>
  <c r="AQ39" i="1"/>
  <c r="AW10" i="12"/>
  <c r="G58" i="16"/>
  <c r="P58" i="15"/>
  <c r="M65" i="12"/>
  <c r="D49" i="16"/>
  <c r="D49" i="15"/>
  <c r="M56" i="12"/>
  <c r="F31" i="1" s="1"/>
  <c r="D57" i="16"/>
  <c r="D57" i="15"/>
  <c r="BO38" i="12"/>
  <c r="G51" i="15"/>
  <c r="O30" i="1"/>
  <c r="O32" i="1" s="1"/>
  <c r="H32" i="11"/>
  <c r="AV48" i="1"/>
  <c r="BB21" i="12"/>
  <c r="BP12" i="3"/>
  <c r="BP60" i="3"/>
  <c r="AA30" i="1"/>
  <c r="AH67" i="12"/>
  <c r="H69" i="16"/>
  <c r="T69" i="15"/>
  <c r="E69" i="16"/>
  <c r="H69" i="15"/>
  <c r="BD65" i="12"/>
  <c r="AG57" i="3"/>
  <c r="BL65" i="12"/>
  <c r="AN51" i="1"/>
  <c r="O55" i="15"/>
  <c r="M45" i="15"/>
  <c r="BD30" i="3"/>
  <c r="AW37" i="1" s="1"/>
  <c r="R45" i="15" s="1"/>
  <c r="F49" i="15"/>
  <c r="AX39" i="1"/>
  <c r="BD10" i="12"/>
  <c r="D68" i="16"/>
  <c r="D68" i="15"/>
  <c r="S51" i="1"/>
  <c r="H55" i="15"/>
  <c r="BI47" i="12"/>
  <c r="AR56" i="12"/>
  <c r="AK31" i="1" s="1"/>
  <c r="AL47" i="12"/>
  <c r="AT56" i="12"/>
  <c r="AM31" i="1" s="1"/>
  <c r="BL29" i="12"/>
  <c r="BE59" i="1" s="1"/>
  <c r="BE63" i="1" s="1"/>
  <c r="BD39" i="1"/>
  <c r="BJ10" i="12"/>
  <c r="BC57" i="3"/>
  <c r="BJ22" i="3"/>
  <c r="BC47" i="1" s="1"/>
  <c r="AD65" i="12"/>
  <c r="AJ39" i="1"/>
  <c r="AP10" i="12"/>
  <c r="F70" i="16"/>
  <c r="L70" i="15"/>
  <c r="AR22" i="3"/>
  <c r="AK47" i="1" s="1"/>
  <c r="AB22" i="3"/>
  <c r="U47" i="1" s="1"/>
  <c r="AN48" i="3"/>
  <c r="AF16" i="1" s="1"/>
  <c r="AF23" i="1" s="1"/>
  <c r="BJ38" i="12"/>
  <c r="AM39" i="3"/>
  <c r="AE28" i="1" s="1"/>
  <c r="H58" i="16"/>
  <c r="T58" i="15"/>
  <c r="AZ65" i="12"/>
  <c r="W48" i="15"/>
  <c r="BF65" i="12"/>
  <c r="BS30" i="3"/>
  <c r="BL37" i="1" s="1"/>
  <c r="BS22" i="3"/>
  <c r="BL47" i="1" s="1"/>
  <c r="AB47" i="12"/>
  <c r="BT65" i="12"/>
  <c r="I69" i="15"/>
  <c r="AD47" i="12"/>
  <c r="T48" i="3"/>
  <c r="L16" i="1" s="1"/>
  <c r="L23" i="1" s="1"/>
  <c r="AR29" i="12"/>
  <c r="AK59" i="1" s="1"/>
  <c r="AR47" i="12"/>
  <c r="BL39" i="3"/>
  <c r="BD28" i="1" s="1"/>
  <c r="AQ12" i="3"/>
  <c r="AQ60" i="3"/>
  <c r="AQ48" i="3"/>
  <c r="AI16" i="1" s="1"/>
  <c r="AI23" i="1" s="1"/>
  <c r="AI57" i="3"/>
  <c r="AH22" i="3"/>
  <c r="AA47" i="1" s="1"/>
  <c r="J55" i="15" s="1"/>
  <c r="J68" i="15"/>
  <c r="AY48" i="3"/>
  <c r="AQ16" i="1" s="1"/>
  <c r="S29" i="12"/>
  <c r="L59" i="1" s="1"/>
  <c r="L63" i="1" s="1"/>
  <c r="AL65" i="12"/>
  <c r="F69" i="16"/>
  <c r="L69" i="15"/>
  <c r="AF48" i="1"/>
  <c r="F56" i="16" s="1"/>
  <c r="AL21" i="12"/>
  <c r="BD38" i="12"/>
  <c r="BD29" i="12"/>
  <c r="AW59" i="1" s="1"/>
  <c r="N65" i="12"/>
  <c r="O48" i="15"/>
  <c r="AT47" i="12"/>
  <c r="AR12" i="3"/>
  <c r="AR60" i="3"/>
  <c r="AG12" i="3"/>
  <c r="AG60" i="3"/>
  <c r="AN30" i="3"/>
  <c r="AG37" i="1" s="1"/>
  <c r="L45" i="15" s="1"/>
  <c r="BJ29" i="12"/>
  <c r="BC59" i="1" s="1"/>
  <c r="T56" i="12"/>
  <c r="M31" i="1" s="1"/>
  <c r="AM57" i="3"/>
  <c r="AM12" i="3"/>
  <c r="AM60" i="3"/>
  <c r="BI65" i="12"/>
  <c r="H57" i="16"/>
  <c r="T57" i="15"/>
  <c r="L50" i="15"/>
  <c r="AZ38" i="12"/>
  <c r="BL39" i="1"/>
  <c r="BR10" i="12"/>
  <c r="BF38" i="12"/>
  <c r="BF67" i="12" s="1"/>
  <c r="L51" i="15"/>
  <c r="BA57" i="3"/>
  <c r="BA48" i="3"/>
  <c r="AS16" i="1" s="1"/>
  <c r="AS23" i="1" s="1"/>
  <c r="BS57" i="3"/>
  <c r="AB29" i="12"/>
  <c r="U59" i="1" s="1"/>
  <c r="U63" i="1" s="1"/>
  <c r="AA12" i="3"/>
  <c r="AA60" i="3"/>
  <c r="BG29" i="12"/>
  <c r="AZ59" i="1" s="1"/>
  <c r="BG39" i="3"/>
  <c r="AY28" i="1" s="1"/>
  <c r="BT29" i="12"/>
  <c r="BM59" i="1" s="1"/>
  <c r="BR22" i="3"/>
  <c r="BK47" i="1" s="1"/>
  <c r="AC39" i="3"/>
  <c r="U28" i="1" s="1"/>
  <c r="J23" i="1"/>
  <c r="E22" i="15"/>
  <c r="W29" i="12"/>
  <c r="P59" i="1" s="1"/>
  <c r="O69" i="15"/>
  <c r="AO38" i="12"/>
  <c r="AO56" i="12"/>
  <c r="AH31" i="1" s="1"/>
  <c r="AP22" i="3"/>
  <c r="AI47" i="1" s="1"/>
  <c r="AI51" i="1" s="1"/>
  <c r="W39" i="1"/>
  <c r="AC10" i="12"/>
  <c r="BQ56" i="12"/>
  <c r="BJ31" i="1" s="1"/>
  <c r="V37" i="15" s="1"/>
  <c r="BB39" i="3"/>
  <c r="AT28" i="1" s="1"/>
  <c r="AV29" i="12"/>
  <c r="AO59" i="1" s="1"/>
  <c r="AO63" i="1" s="1"/>
  <c r="AU30" i="3"/>
  <c r="AN37" i="1" s="1"/>
  <c r="O45" i="15" s="1"/>
  <c r="AQ38" i="12"/>
  <c r="N50" i="15"/>
  <c r="AQ56" i="12"/>
  <c r="AJ31" i="1" s="1"/>
  <c r="N22" i="3"/>
  <c r="G47" i="1" s="1"/>
  <c r="W22" i="3"/>
  <c r="P47" i="1" s="1"/>
  <c r="V48" i="3"/>
  <c r="N16" i="1" s="1"/>
  <c r="N23" i="1" s="1"/>
  <c r="V22" i="3"/>
  <c r="O47" i="1" s="1"/>
  <c r="O51" i="1" s="1"/>
  <c r="O38" i="12"/>
  <c r="E50" i="15"/>
  <c r="G37" i="11"/>
  <c r="U65" i="12"/>
  <c r="U29" i="12"/>
  <c r="N59" i="1" s="1"/>
  <c r="N63" i="1" s="1"/>
  <c r="BA29" i="12"/>
  <c r="AT59" i="1" s="1"/>
  <c r="BA56" i="12"/>
  <c r="AT31" i="1" s="1"/>
  <c r="Q37" i="15" s="1"/>
  <c r="BJ39" i="1"/>
  <c r="BP10" i="12"/>
  <c r="AW56" i="12"/>
  <c r="AP31" i="1" s="1"/>
  <c r="G57" i="16"/>
  <c r="P57" i="15"/>
  <c r="BU30" i="3"/>
  <c r="BN37" i="1" s="1"/>
  <c r="BQ57" i="3"/>
  <c r="BN65" i="12"/>
  <c r="BH48" i="1"/>
  <c r="BN21" i="12"/>
  <c r="BM39" i="3"/>
  <c r="BE28" i="1" s="1"/>
  <c r="C69" i="16"/>
  <c r="C69" i="15"/>
  <c r="V51" i="15"/>
  <c r="G48" i="15"/>
  <c r="P30" i="3"/>
  <c r="I37" i="1" s="1"/>
  <c r="D45" i="16" s="1"/>
  <c r="R56" i="12"/>
  <c r="K31" i="1" s="1"/>
  <c r="E37" i="15" s="1"/>
  <c r="L48" i="1"/>
  <c r="R21" i="12"/>
  <c r="BP22" i="3"/>
  <c r="BI47" i="1" s="1"/>
  <c r="AK22" i="3"/>
  <c r="AD47" i="1" s="1"/>
  <c r="AD51" i="1" s="1"/>
  <c r="AY36" i="1"/>
  <c r="AY44" i="1" s="1"/>
  <c r="BF59" i="3"/>
  <c r="AX32" i="1"/>
  <c r="H34" i="15"/>
  <c r="BN48" i="1"/>
  <c r="BT21" i="12"/>
  <c r="AP29" i="12"/>
  <c r="AI59" i="1" s="1"/>
  <c r="AI63" i="1" s="1"/>
  <c r="AT29" i="12"/>
  <c r="AM59" i="1" s="1"/>
  <c r="AM63" i="1" s="1"/>
  <c r="H68" i="16"/>
  <c r="T68" i="15"/>
  <c r="H51" i="16"/>
  <c r="T51" i="15"/>
  <c r="AI47" i="12"/>
  <c r="AC12" i="3"/>
  <c r="AC60" i="3"/>
  <c r="AP48" i="3"/>
  <c r="AH16" i="1" s="1"/>
  <c r="BL57" i="3"/>
  <c r="AF39" i="1"/>
  <c r="AL10" i="12"/>
  <c r="AE51" i="1"/>
  <c r="BE57" i="3"/>
  <c r="AO12" i="3"/>
  <c r="AO60" i="3"/>
  <c r="AB12" i="3"/>
  <c r="AB60" i="3"/>
  <c r="T29" i="12"/>
  <c r="M59" i="1" s="1"/>
  <c r="AZ29" i="12"/>
  <c r="AS59" i="1" s="1"/>
  <c r="AS63" i="1" s="1"/>
  <c r="U22" i="3"/>
  <c r="N47" i="1" s="1"/>
  <c r="N51" i="1" s="1"/>
  <c r="AI12" i="3"/>
  <c r="AI60" i="3"/>
  <c r="AH12" i="3"/>
  <c r="AH60" i="3"/>
  <c r="AF38" i="12"/>
  <c r="BK29" i="12"/>
  <c r="BD59" i="1" s="1"/>
  <c r="BD63" i="1" s="1"/>
  <c r="BD47" i="12"/>
  <c r="AR39" i="3"/>
  <c r="AJ28" i="1" s="1"/>
  <c r="AB57" i="3"/>
  <c r="BL56" i="12"/>
  <c r="BE31" i="1" s="1"/>
  <c r="N39" i="1"/>
  <c r="T10" i="12"/>
  <c r="T47" i="12"/>
  <c r="BC39" i="3"/>
  <c r="AU28" i="1" s="1"/>
  <c r="AT39" i="1"/>
  <c r="AZ10" i="12"/>
  <c r="S36" i="1"/>
  <c r="Z59" i="3"/>
  <c r="AG48" i="1"/>
  <c r="L56" i="15" s="1"/>
  <c r="AM21" i="12"/>
  <c r="S22" i="3"/>
  <c r="L47" i="1" s="1"/>
  <c r="G35" i="11"/>
  <c r="F49" i="11"/>
  <c r="F63" i="11" s="1"/>
  <c r="T38" i="12"/>
  <c r="BC48" i="3"/>
  <c r="AU16" i="1" s="1"/>
  <c r="AU23" i="1" s="1"/>
  <c r="Q39" i="3"/>
  <c r="I28" i="1" s="1"/>
  <c r="AA65" i="12"/>
  <c r="U48" i="1"/>
  <c r="AA21" i="12"/>
  <c r="M51" i="15"/>
  <c r="S50" i="15"/>
  <c r="BN39" i="1"/>
  <c r="BT10" i="12"/>
  <c r="W48" i="1"/>
  <c r="AC21" i="12"/>
  <c r="AX30" i="3"/>
  <c r="AQ37" i="1" s="1"/>
  <c r="X39" i="1"/>
  <c r="AD10" i="12"/>
  <c r="T30" i="3"/>
  <c r="M37" i="1" s="1"/>
  <c r="F45" i="15" s="1"/>
  <c r="AR38" i="12"/>
  <c r="BL48" i="3"/>
  <c r="BD16" i="1" s="1"/>
  <c r="BD23" i="1" s="1"/>
  <c r="BE39" i="3"/>
  <c r="AW28" i="1" s="1"/>
  <c r="H34" i="11"/>
  <c r="AO39" i="3"/>
  <c r="AG28" i="1" s="1"/>
  <c r="AO22" i="3"/>
  <c r="AH47" i="1" s="1"/>
  <c r="AW39" i="1"/>
  <c r="R47" i="15" s="1"/>
  <c r="BC10" i="12"/>
  <c r="AF65" i="12"/>
  <c r="AF29" i="12"/>
  <c r="Y59" i="1" s="1"/>
  <c r="AY30" i="3"/>
  <c r="AR37" i="1" s="1"/>
  <c r="F51" i="15"/>
  <c r="S56" i="12"/>
  <c r="L31" i="1" s="1"/>
  <c r="D37" i="16" s="1"/>
  <c r="M48" i="1"/>
  <c r="F56" i="15" s="1"/>
  <c r="S21" i="12"/>
  <c r="BK38" i="12"/>
  <c r="BE48" i="1"/>
  <c r="BK21" i="12"/>
  <c r="AJ48" i="1"/>
  <c r="AP21" i="12"/>
  <c r="AL56" i="12"/>
  <c r="AE31" i="1" s="1"/>
  <c r="N38" i="12"/>
  <c r="D69" i="16"/>
  <c r="D69" i="15"/>
  <c r="AH29" i="12"/>
  <c r="AA59" i="1" s="1"/>
  <c r="AA63" i="1" s="1"/>
  <c r="AT65" i="12"/>
  <c r="AN48" i="1"/>
  <c r="AT21" i="12"/>
  <c r="AG48" i="3"/>
  <c r="Y16" i="1" s="1"/>
  <c r="AN12" i="3"/>
  <c r="AN60" i="3"/>
  <c r="BC48" i="1"/>
  <c r="BI21" i="12"/>
  <c r="BC12" i="3"/>
  <c r="BC60" i="3"/>
  <c r="Q58" i="15"/>
  <c r="W51" i="15"/>
  <c r="BR56" i="12"/>
  <c r="BK31" i="1" s="1"/>
  <c r="AG39" i="1"/>
  <c r="F47" i="16" s="1"/>
  <c r="AM10" i="12"/>
  <c r="M49" i="15"/>
  <c r="BF29" i="12"/>
  <c r="AY59" i="1" s="1"/>
  <c r="AY63" i="1" s="1"/>
  <c r="I50" i="15"/>
  <c r="AB56" i="12"/>
  <c r="U31" i="1" s="1"/>
  <c r="AV48" i="3"/>
  <c r="AN16" i="1" s="1"/>
  <c r="BG48" i="3"/>
  <c r="AY16" i="1" s="1"/>
  <c r="AY23" i="1" s="1"/>
  <c r="AI38" i="12"/>
  <c r="AI56" i="12"/>
  <c r="AB31" i="1" s="1"/>
  <c r="AC48" i="1"/>
  <c r="AI21" i="12"/>
  <c r="AX38" i="12"/>
  <c r="AX67" i="12" s="1"/>
  <c r="G68" i="16"/>
  <c r="P68" i="15"/>
  <c r="AX56" i="12"/>
  <c r="AQ31" i="1" s="1"/>
  <c r="AC48" i="3"/>
  <c r="U16" i="1" s="1"/>
  <c r="U23" i="1" s="1"/>
  <c r="W65" i="12"/>
  <c r="T39" i="1"/>
  <c r="Z10" i="12"/>
  <c r="Z47" i="12"/>
  <c r="O70" i="15"/>
  <c r="Y22" i="3"/>
  <c r="R47" i="1" s="1"/>
  <c r="R51" i="1" s="1"/>
  <c r="AJ12" i="3"/>
  <c r="AJ60" i="3"/>
  <c r="AC29" i="12"/>
  <c r="V59" i="1" s="1"/>
  <c r="AE36" i="1"/>
  <c r="AL59" i="3"/>
  <c r="AM36" i="1"/>
  <c r="AM44" i="1" s="1"/>
  <c r="AT59" i="3"/>
  <c r="AQ65" i="12"/>
  <c r="AQ29" i="12"/>
  <c r="AJ59" i="1" s="1"/>
  <c r="AJ63" i="1" s="1"/>
  <c r="V30" i="3"/>
  <c r="O37" i="1" s="1"/>
  <c r="BH29" i="12"/>
  <c r="BA59" i="1" s="1"/>
  <c r="BA63" i="1" s="1"/>
  <c r="BH56" i="12"/>
  <c r="BA31" i="1" s="1"/>
  <c r="J39" i="1"/>
  <c r="E47" i="15" s="1"/>
  <c r="P10" i="12"/>
  <c r="BO57" i="3"/>
  <c r="BO30" i="3"/>
  <c r="BH37" i="1" s="1"/>
  <c r="G33" i="11"/>
  <c r="BH12" i="3"/>
  <c r="BH60" i="3"/>
  <c r="AW38" i="12"/>
  <c r="AW67" i="12" s="1"/>
  <c r="G48" i="16"/>
  <c r="P48" i="15"/>
  <c r="AQ48" i="1"/>
  <c r="AW21" i="12"/>
  <c r="AE22" i="3"/>
  <c r="X47" i="1" s="1"/>
  <c r="X51" i="1" s="1"/>
  <c r="BQ12" i="3"/>
  <c r="BQ60" i="3"/>
  <c r="BN47" i="12"/>
  <c r="D51" i="16"/>
  <c r="D51" i="15"/>
  <c r="BI39" i="1"/>
  <c r="V47" i="15" s="1"/>
  <c r="BO10" i="12"/>
  <c r="BO56" i="12"/>
  <c r="BH31" i="1" s="1"/>
  <c r="U37" i="15" s="1"/>
  <c r="P48" i="1"/>
  <c r="V21" i="12"/>
  <c r="AX30" i="1"/>
  <c r="BE67" i="12"/>
  <c r="AJ38" i="12"/>
  <c r="AJ29" i="12"/>
  <c r="AC59" i="1" s="1"/>
  <c r="AC63" i="1" s="1"/>
  <c r="BP48" i="3"/>
  <c r="BH16" i="1" s="1"/>
  <c r="BH23" i="1" s="1"/>
  <c r="L57" i="15"/>
  <c r="AK30" i="3"/>
  <c r="AD37" i="1" s="1"/>
  <c r="O39" i="3"/>
  <c r="G28" i="1" s="1"/>
  <c r="D37" i="15"/>
  <c r="G70" i="16"/>
  <c r="P70" i="15"/>
  <c r="P30" i="1"/>
  <c r="W67" i="12"/>
  <c r="AD56" i="12"/>
  <c r="W31" i="1" s="1"/>
  <c r="AH39" i="3"/>
  <c r="Z28" i="1" s="1"/>
  <c r="G30" i="1"/>
  <c r="Y36" i="1"/>
  <c r="AF59" i="3"/>
  <c r="E59" i="11"/>
  <c r="E70" i="11" s="1"/>
  <c r="F6" i="1" s="1"/>
  <c r="E56" i="11"/>
  <c r="BL48" i="1"/>
  <c r="BR21" i="12"/>
  <c r="BA39" i="3"/>
  <c r="AS28" i="1" s="1"/>
  <c r="E68" i="16"/>
  <c r="H68" i="15"/>
  <c r="AR65" i="12"/>
  <c r="AI30" i="3"/>
  <c r="AB37" i="1" s="1"/>
  <c r="K45" i="15" s="1"/>
  <c r="AO57" i="3"/>
  <c r="AT38" i="12"/>
  <c r="AN22" i="3"/>
  <c r="AG47" i="1" s="1"/>
  <c r="AG51" i="1" s="1"/>
  <c r="AX57" i="3"/>
  <c r="AD38" i="12"/>
  <c r="BL30" i="3"/>
  <c r="BE37" i="1" s="1"/>
  <c r="AI22" i="3"/>
  <c r="AB47" i="1" s="1"/>
  <c r="AY39" i="3"/>
  <c r="AQ28" i="1" s="1"/>
  <c r="AR57" i="3"/>
  <c r="BD48" i="3"/>
  <c r="AV16" i="1" s="1"/>
  <c r="AV23" i="1" s="1"/>
  <c r="BE12" i="3"/>
  <c r="BE60" i="3"/>
  <c r="BC47" i="12"/>
  <c r="AY22" i="3"/>
  <c r="AR47" i="1" s="1"/>
  <c r="AR51" i="1" s="1"/>
  <c r="BK56" i="12"/>
  <c r="BD31" i="1" s="1"/>
  <c r="R69" i="15"/>
  <c r="BD57" i="3"/>
  <c r="AM48" i="3"/>
  <c r="AE16" i="1" s="1"/>
  <c r="BR65" i="12"/>
  <c r="AA47" i="12"/>
  <c r="BK22" i="3"/>
  <c r="BD47" i="1" s="1"/>
  <c r="BD51" i="1" s="1"/>
  <c r="AI48" i="3"/>
  <c r="AA16" i="1" s="1"/>
  <c r="AA23" i="1" s="1"/>
  <c r="BC29" i="12"/>
  <c r="AV59" i="1" s="1"/>
  <c r="AV63" i="1" s="1"/>
  <c r="AP65" i="12"/>
  <c r="H39" i="1"/>
  <c r="N10" i="12"/>
  <c r="N67" i="12" s="1"/>
  <c r="AG39" i="3"/>
  <c r="Y28" i="1" s="1"/>
  <c r="J30" i="1"/>
  <c r="Q67" i="12"/>
  <c r="BJ56" i="12"/>
  <c r="BC31" i="1" s="1"/>
  <c r="BK12" i="3"/>
  <c r="BK60" i="3"/>
  <c r="AH48" i="1"/>
  <c r="M56" i="15" s="1"/>
  <c r="AN21" i="12"/>
  <c r="BJ30" i="3"/>
  <c r="BC37" i="1" s="1"/>
  <c r="I48" i="15"/>
  <c r="X12" i="3"/>
  <c r="X60" i="3"/>
  <c r="BG57" i="3"/>
  <c r="AD29" i="12"/>
  <c r="W59" i="1" s="1"/>
  <c r="W63" i="1" s="1"/>
  <c r="BL12" i="3"/>
  <c r="BL60" i="3"/>
  <c r="BL22" i="3"/>
  <c r="BE47" i="1" s="1"/>
  <c r="BE51" i="1" s="1"/>
  <c r="U57" i="3"/>
  <c r="U48" i="3"/>
  <c r="M16" i="1" s="1"/>
  <c r="S39" i="3"/>
  <c r="K28" i="1" s="1"/>
  <c r="BE48" i="3"/>
  <c r="AW16" i="1" s="1"/>
  <c r="BE22" i="3"/>
  <c r="AX47" i="1" s="1"/>
  <c r="AX51" i="1" s="1"/>
  <c r="AO48" i="3"/>
  <c r="AG16" i="1" s="1"/>
  <c r="AG23" i="1" s="1"/>
  <c r="BC38" i="12"/>
  <c r="AF56" i="12"/>
  <c r="Y31" i="1" s="1"/>
  <c r="J37" i="15" s="1"/>
  <c r="AF47" i="12"/>
  <c r="F68" i="16"/>
  <c r="L68" i="15"/>
  <c r="BD56" i="12"/>
  <c r="AW31" i="1" s="1"/>
  <c r="AH56" i="12"/>
  <c r="AA31" i="1" s="1"/>
  <c r="O58" i="15"/>
  <c r="AR48" i="3"/>
  <c r="AJ16" i="1" s="1"/>
  <c r="AJ23" i="1" s="1"/>
  <c r="AB30" i="3"/>
  <c r="U37" i="1" s="1"/>
  <c r="E45" i="16" s="1"/>
  <c r="AN57" i="3"/>
  <c r="AN39" i="3"/>
  <c r="AF28" i="1" s="1"/>
  <c r="U50" i="15"/>
  <c r="H70" i="16"/>
  <c r="T70" i="15"/>
  <c r="F70" i="15"/>
  <c r="H50" i="16"/>
  <c r="T50" i="15"/>
  <c r="BI56" i="12"/>
  <c r="BB31" i="1" s="1"/>
  <c r="H48" i="16"/>
  <c r="T48" i="15"/>
  <c r="H40" i="11"/>
  <c r="AT48" i="1"/>
  <c r="Q56" i="15" s="1"/>
  <c r="AZ21" i="12"/>
  <c r="BR47" i="12"/>
  <c r="AM47" i="12"/>
  <c r="M48" i="15"/>
  <c r="AN56" i="12"/>
  <c r="AG31" i="1" s="1"/>
  <c r="S48" i="15"/>
  <c r="BF56" i="12"/>
  <c r="AY31" i="1" s="1"/>
  <c r="BJ48" i="3"/>
  <c r="BB16" i="1" s="1"/>
  <c r="BB23" i="1" s="1"/>
  <c r="X48" i="3"/>
  <c r="P16" i="1" s="1"/>
  <c r="AA48" i="3"/>
  <c r="S16" i="1" s="1"/>
  <c r="BG38" i="12"/>
  <c r="BG22" i="3"/>
  <c r="AZ47" i="1" s="1"/>
  <c r="AR39" i="1"/>
  <c r="AX10" i="12"/>
  <c r="Z65" i="12"/>
  <c r="H51" i="15"/>
  <c r="E51" i="16"/>
  <c r="T48" i="1"/>
  <c r="Z21" i="12"/>
  <c r="BI30" i="3"/>
  <c r="BB37" i="1" s="1"/>
  <c r="BI22" i="3"/>
  <c r="BB47" i="1" s="1"/>
  <c r="BB51" i="1" s="1"/>
  <c r="AO65" i="12"/>
  <c r="AO47" i="12"/>
  <c r="AJ39" i="3"/>
  <c r="AB28" i="1" s="1"/>
  <c r="AW30" i="3"/>
  <c r="AP37" i="1" s="1"/>
  <c r="BB48" i="3"/>
  <c r="AT16" i="1" s="1"/>
  <c r="AK39" i="1"/>
  <c r="N47" i="15" s="1"/>
  <c r="AQ10" i="12"/>
  <c r="AS30" i="3"/>
  <c r="AL37" i="1" s="1"/>
  <c r="N12" i="3"/>
  <c r="N60" i="3"/>
  <c r="V57" i="3"/>
  <c r="V39" i="3"/>
  <c r="N28" i="1" s="1"/>
  <c r="BH65" i="12"/>
  <c r="BB39" i="1"/>
  <c r="BH10" i="12"/>
  <c r="O65" i="12"/>
  <c r="P29" i="12"/>
  <c r="I59" i="1" s="1"/>
  <c r="I63" i="1" s="1"/>
  <c r="AD48" i="3"/>
  <c r="V16" i="1" s="1"/>
  <c r="AD22" i="3"/>
  <c r="W47" i="1" s="1"/>
  <c r="W51" i="1" s="1"/>
  <c r="U56" i="12"/>
  <c r="N31" i="1" s="1"/>
  <c r="AU39" i="1"/>
  <c r="BA10" i="12"/>
  <c r="BP38" i="12"/>
  <c r="BP67" i="12" s="1"/>
  <c r="V70" i="15"/>
  <c r="G49" i="16"/>
  <c r="P49" i="15"/>
  <c r="AE39" i="3"/>
  <c r="W28" i="1" s="1"/>
  <c r="I34" i="15" s="1"/>
  <c r="U69" i="15"/>
  <c r="BM22" i="3"/>
  <c r="BF47" i="1" s="1"/>
  <c r="X65" i="12"/>
  <c r="X56" i="12"/>
  <c r="Q31" i="1" s="1"/>
  <c r="R48" i="1"/>
  <c r="X21" i="12"/>
  <c r="D50" i="16"/>
  <c r="D50" i="15"/>
  <c r="BO29" i="12"/>
  <c r="BH59" i="1" s="1"/>
  <c r="BH63" i="1" s="1"/>
  <c r="G50" i="15"/>
  <c r="G58" i="15"/>
  <c r="AJ56" i="12"/>
  <c r="AC31" i="1" s="1"/>
  <c r="BP39" i="3"/>
  <c r="BH28" i="1" s="1"/>
  <c r="AK12" i="3"/>
  <c r="AK60" i="3"/>
  <c r="O22" i="3"/>
  <c r="H47" i="1" s="1"/>
  <c r="R34" i="15" l="1"/>
  <c r="U30" i="1"/>
  <c r="AB67" i="12"/>
  <c r="I32" i="11"/>
  <c r="H46" i="11"/>
  <c r="H60" i="11" s="1"/>
  <c r="AO36" i="1"/>
  <c r="AO44" i="1" s="1"/>
  <c r="AV59" i="3"/>
  <c r="Z30" i="1"/>
  <c r="AG67" i="12"/>
  <c r="BF51" i="1"/>
  <c r="U59" i="15" s="1"/>
  <c r="U55" i="15"/>
  <c r="G36" i="1"/>
  <c r="N59" i="3"/>
  <c r="E22" i="16"/>
  <c r="S23" i="1"/>
  <c r="H22" i="15"/>
  <c r="Y30" i="1"/>
  <c r="AF67" i="12"/>
  <c r="AC36" i="1"/>
  <c r="AC44" i="1" s="1"/>
  <c r="AJ59" i="3"/>
  <c r="H56" i="16"/>
  <c r="T56" i="15"/>
  <c r="L51" i="1"/>
  <c r="E59" i="15" s="1"/>
  <c r="AB36" i="1"/>
  <c r="AI59" i="3"/>
  <c r="AH36" i="1"/>
  <c r="AO59" i="3"/>
  <c r="V36" i="1"/>
  <c r="AC59" i="3"/>
  <c r="T36" i="1"/>
  <c r="T44" i="1" s="1"/>
  <c r="AA59" i="3"/>
  <c r="BL51" i="1"/>
  <c r="W55" i="15"/>
  <c r="U51" i="1"/>
  <c r="V67" i="12"/>
  <c r="K56" i="15"/>
  <c r="H36" i="1"/>
  <c r="H44" i="1" s="1"/>
  <c r="O59" i="3"/>
  <c r="BI63" i="1"/>
  <c r="V71" i="15" s="1"/>
  <c r="V67" i="15"/>
  <c r="BN36" i="1"/>
  <c r="BN44" i="1" s="1"/>
  <c r="BU59" i="3"/>
  <c r="G23" i="1"/>
  <c r="D22" i="16"/>
  <c r="D22" i="15"/>
  <c r="BG23" i="1"/>
  <c r="H29" i="16" s="1"/>
  <c r="U22" i="15"/>
  <c r="BB36" i="1"/>
  <c r="BB44" i="1" s="1"/>
  <c r="BI59" i="3"/>
  <c r="AB23" i="1"/>
  <c r="K22" i="15"/>
  <c r="AH63" i="1"/>
  <c r="M71" i="15" s="1"/>
  <c r="M67" i="15"/>
  <c r="R55" i="15"/>
  <c r="AW51" i="1"/>
  <c r="R59" i="15" s="1"/>
  <c r="M36" i="1"/>
  <c r="T59" i="3"/>
  <c r="AU30" i="1"/>
  <c r="BB67" i="12"/>
  <c r="AN36" i="1"/>
  <c r="AU59" i="3"/>
  <c r="U34" i="15"/>
  <c r="I36" i="1"/>
  <c r="I44" i="1" s="1"/>
  <c r="P59" i="3"/>
  <c r="Q30" i="1"/>
  <c r="Q32" i="1" s="1"/>
  <c r="Q65" i="1" s="1"/>
  <c r="X67" i="12"/>
  <c r="J47" i="15"/>
  <c r="L30" i="1"/>
  <c r="L32" i="1" s="1"/>
  <c r="S67" i="12"/>
  <c r="G49" i="11"/>
  <c r="G63" i="11" s="1"/>
  <c r="H35" i="11"/>
  <c r="H54" i="11"/>
  <c r="H68" i="11" s="1"/>
  <c r="I40" i="11"/>
  <c r="F37" i="16"/>
  <c r="L37" i="15"/>
  <c r="L55" i="15"/>
  <c r="E34" i="16"/>
  <c r="P67" i="12"/>
  <c r="K30" i="1"/>
  <c r="E36" i="15" s="1"/>
  <c r="R67" i="12"/>
  <c r="BF36" i="1"/>
  <c r="BM59" i="3"/>
  <c r="AO30" i="1"/>
  <c r="AV67" i="12"/>
  <c r="AN63" i="1"/>
  <c r="O71" i="15" s="1"/>
  <c r="O67" i="15"/>
  <c r="AO51" i="1"/>
  <c r="O59" i="15" s="1"/>
  <c r="W29" i="15"/>
  <c r="K63" i="1"/>
  <c r="E71" i="15" s="1"/>
  <c r="E67" i="15"/>
  <c r="N30" i="1"/>
  <c r="U67" i="12"/>
  <c r="BK36" i="1"/>
  <c r="BK44" i="1" s="1"/>
  <c r="BR59" i="3"/>
  <c r="AW36" i="1"/>
  <c r="BD59" i="3"/>
  <c r="O47" i="15"/>
  <c r="AA32" i="1"/>
  <c r="BE36" i="1"/>
  <c r="BE44" i="1" s="1"/>
  <c r="BL59" i="3"/>
  <c r="AJ36" i="1"/>
  <c r="AJ44" i="1" s="1"/>
  <c r="AQ59" i="3"/>
  <c r="Q34" i="15"/>
  <c r="E29" i="15"/>
  <c r="AK36" i="1"/>
  <c r="AR59" i="3"/>
  <c r="AK30" i="1"/>
  <c r="N36" i="15" s="1"/>
  <c r="AR67" i="12"/>
  <c r="G47" i="16"/>
  <c r="P47" i="15"/>
  <c r="AZ32" i="1"/>
  <c r="S34" i="15"/>
  <c r="H65" i="1"/>
  <c r="F47" i="15"/>
  <c r="F63" i="1"/>
  <c r="C67" i="16"/>
  <c r="C67" i="15"/>
  <c r="S63" i="1"/>
  <c r="E67" i="16"/>
  <c r="H67" i="15"/>
  <c r="T51" i="1"/>
  <c r="T65" i="1" s="1"/>
  <c r="V56" i="15"/>
  <c r="C29" i="16"/>
  <c r="C29" i="15"/>
  <c r="BA51" i="1"/>
  <c r="AU36" i="1"/>
  <c r="AU44" i="1" s="1"/>
  <c r="BB59" i="3"/>
  <c r="BM30" i="1"/>
  <c r="BT67" i="12"/>
  <c r="N45" i="15"/>
  <c r="D67" i="16"/>
  <c r="G63" i="1"/>
  <c r="D67" i="15"/>
  <c r="P23" i="1"/>
  <c r="G22" i="15"/>
  <c r="P63" i="1"/>
  <c r="G71" i="15" s="1"/>
  <c r="G67" i="15"/>
  <c r="W45" i="15"/>
  <c r="AA65" i="1"/>
  <c r="BA36" i="1"/>
  <c r="BA44" i="1" s="1"/>
  <c r="BA65" i="1" s="1"/>
  <c r="BH59" i="3"/>
  <c r="BD36" i="1"/>
  <c r="BD44" i="1" s="1"/>
  <c r="BK59" i="3"/>
  <c r="Y23" i="1"/>
  <c r="J22" i="15"/>
  <c r="M63" i="1"/>
  <c r="F71" i="15" s="1"/>
  <c r="F67" i="15"/>
  <c r="AT23" i="1"/>
  <c r="Q22" i="15"/>
  <c r="H37" i="16"/>
  <c r="T37" i="15"/>
  <c r="T30" i="1"/>
  <c r="T32" i="1" s="1"/>
  <c r="AA67" i="12"/>
  <c r="AX36" i="1"/>
  <c r="AX44" i="1" s="1"/>
  <c r="AX65" i="1" s="1"/>
  <c r="BE59" i="3"/>
  <c r="F11" i="1"/>
  <c r="C12" i="16"/>
  <c r="C12" i="15"/>
  <c r="BJ36" i="1"/>
  <c r="BJ44" i="1" s="1"/>
  <c r="BQ59" i="3"/>
  <c r="K37" i="15"/>
  <c r="S44" i="1"/>
  <c r="AW30" i="1"/>
  <c r="R36" i="15" s="1"/>
  <c r="BD67" i="12"/>
  <c r="F55" i="16"/>
  <c r="U32" i="1"/>
  <c r="AM30" i="1"/>
  <c r="AM32" i="1" s="1"/>
  <c r="AM65" i="1" s="1"/>
  <c r="AT67" i="12"/>
  <c r="AK63" i="1"/>
  <c r="N71" i="15" s="1"/>
  <c r="N67" i="15"/>
  <c r="H30" i="1"/>
  <c r="O67" i="12"/>
  <c r="AC51" i="1"/>
  <c r="I65" i="1"/>
  <c r="G53" i="11"/>
  <c r="G67" i="11" s="1"/>
  <c r="H39" i="11"/>
  <c r="I56" i="15"/>
  <c r="AP32" i="1"/>
  <c r="I47" i="15"/>
  <c r="V51" i="1"/>
  <c r="I59" i="15" s="1"/>
  <c r="I55" i="15"/>
  <c r="AC30" i="1"/>
  <c r="AJ67" i="12"/>
  <c r="R36" i="1"/>
  <c r="R44" i="1" s="1"/>
  <c r="R65" i="1" s="1"/>
  <c r="Y59" i="3"/>
  <c r="U45" i="15"/>
  <c r="H50" i="11"/>
  <c r="H64" i="11" s="1"/>
  <c r="I36" i="11"/>
  <c r="P36" i="1"/>
  <c r="W59" i="3"/>
  <c r="AO32" i="1"/>
  <c r="AO65" i="1" s="1"/>
  <c r="S45" i="15"/>
  <c r="BC30" i="1"/>
  <c r="BJ67" i="12"/>
  <c r="N36" i="1"/>
  <c r="N44" i="1" s="1"/>
  <c r="U59" i="3"/>
  <c r="AQ36" i="1"/>
  <c r="AX59" i="3"/>
  <c r="Z32" i="1"/>
  <c r="AW23" i="1"/>
  <c r="R22" i="15"/>
  <c r="Q36" i="1"/>
  <c r="Q44" i="1" s="1"/>
  <c r="X59" i="3"/>
  <c r="AV65" i="1"/>
  <c r="E47" i="16"/>
  <c r="H47" i="15"/>
  <c r="O56" i="15"/>
  <c r="G45" i="16"/>
  <c r="P45" i="15"/>
  <c r="I32" i="1"/>
  <c r="U36" i="1"/>
  <c r="U44" i="1" s="1"/>
  <c r="AB59" i="3"/>
  <c r="BK51" i="1"/>
  <c r="AF36" i="1"/>
  <c r="AF44" i="1" s="1"/>
  <c r="AM59" i="3"/>
  <c r="G22" i="16"/>
  <c r="AQ23" i="1"/>
  <c r="P22" i="15"/>
  <c r="AE30" i="1"/>
  <c r="AL67" i="12"/>
  <c r="D45" i="15"/>
  <c r="AI30" i="1"/>
  <c r="AI32" i="1" s="1"/>
  <c r="AI65" i="1" s="1"/>
  <c r="AP67" i="12"/>
  <c r="T22" i="15"/>
  <c r="BC36" i="1"/>
  <c r="BJ59" i="3"/>
  <c r="D47" i="16"/>
  <c r="D47" i="15"/>
  <c r="J59" i="15"/>
  <c r="BJ30" i="1"/>
  <c r="V36" i="15" s="1"/>
  <c r="BQ67" i="12"/>
  <c r="AZ30" i="1"/>
  <c r="BG67" i="12"/>
  <c r="AB63" i="1"/>
  <c r="K71" i="15" s="1"/>
  <c r="K67" i="15"/>
  <c r="AV30" i="1"/>
  <c r="AV32" i="1" s="1"/>
  <c r="BC67" i="12"/>
  <c r="H51" i="1"/>
  <c r="K32" i="1"/>
  <c r="K65" i="1" s="1"/>
  <c r="E34" i="15"/>
  <c r="J32" i="1"/>
  <c r="AE23" i="1"/>
  <c r="F22" i="16"/>
  <c r="L22" i="15"/>
  <c r="Y44" i="1"/>
  <c r="G56" i="15"/>
  <c r="L44" i="15"/>
  <c r="AE44" i="1"/>
  <c r="AH51" i="1"/>
  <c r="M55" i="15"/>
  <c r="Q47" i="15"/>
  <c r="Z51" i="1"/>
  <c r="P51" i="1"/>
  <c r="G59" i="15" s="1"/>
  <c r="G55" i="15"/>
  <c r="BM63" i="1"/>
  <c r="W71" i="15" s="1"/>
  <c r="W67" i="15"/>
  <c r="W30" i="1"/>
  <c r="AD67" i="12"/>
  <c r="N37" i="15"/>
  <c r="T34" i="15"/>
  <c r="BI36" i="1"/>
  <c r="BP59" i="3"/>
  <c r="C37" i="16"/>
  <c r="C37" i="15"/>
  <c r="K47" i="15"/>
  <c r="H32" i="1"/>
  <c r="BI23" i="1"/>
  <c r="V22" i="15"/>
  <c r="U56" i="15"/>
  <c r="M34" i="15"/>
  <c r="M47" i="15"/>
  <c r="T29" i="15"/>
  <c r="V30" i="1"/>
  <c r="AC67" i="12"/>
  <c r="F56" i="11"/>
  <c r="F59" i="11"/>
  <c r="F70" i="11" s="1"/>
  <c r="G6" i="1" s="1"/>
  <c r="G11" i="1" s="1"/>
  <c r="O34" i="15"/>
  <c r="BH30" i="1"/>
  <c r="BO67" i="12"/>
  <c r="BI32" i="1"/>
  <c r="V34" i="15"/>
  <c r="BH36" i="1"/>
  <c r="BH44" i="1" s="1"/>
  <c r="BO59" i="3"/>
  <c r="AK32" i="1"/>
  <c r="N38" i="15" s="1"/>
  <c r="N34" i="15"/>
  <c r="G37" i="15"/>
  <c r="S37" i="15"/>
  <c r="H47" i="16"/>
  <c r="T47" i="15"/>
  <c r="BE30" i="1"/>
  <c r="BE32" i="1" s="1"/>
  <c r="BE65" i="1" s="1"/>
  <c r="BL67" i="12"/>
  <c r="V23" i="1"/>
  <c r="I22" i="15"/>
  <c r="AF32" i="1"/>
  <c r="AF65" i="1" s="1"/>
  <c r="AB30" i="1"/>
  <c r="K36" i="15" s="1"/>
  <c r="AI67" i="12"/>
  <c r="G51" i="11"/>
  <c r="G65" i="11" s="1"/>
  <c r="H37" i="11"/>
  <c r="Z36" i="1"/>
  <c r="Z44" i="1" s="1"/>
  <c r="AG59" i="3"/>
  <c r="AK51" i="1"/>
  <c r="N59" i="15" s="1"/>
  <c r="N55" i="15"/>
  <c r="W36" i="1"/>
  <c r="W44" i="1" s="1"/>
  <c r="AD59" i="3"/>
  <c r="AP36" i="1"/>
  <c r="AP44" i="1" s="1"/>
  <c r="AP65" i="1" s="1"/>
  <c r="AW59" i="3"/>
  <c r="E56" i="16"/>
  <c r="H56" i="15"/>
  <c r="W56" i="15"/>
  <c r="Y63" i="1"/>
  <c r="J71" i="15" s="1"/>
  <c r="J67" i="15"/>
  <c r="H33" i="11"/>
  <c r="G47" i="11"/>
  <c r="G61" i="11" s="1"/>
  <c r="S30" i="1"/>
  <c r="Z67" i="12"/>
  <c r="AB32" i="1"/>
  <c r="K34" i="15"/>
  <c r="N32" i="1"/>
  <c r="N65" i="1" s="1"/>
  <c r="AH30" i="1"/>
  <c r="AO67" i="12"/>
  <c r="AF30" i="1"/>
  <c r="AM67" i="12"/>
  <c r="R37" i="15"/>
  <c r="M23" i="1"/>
  <c r="F22" i="15"/>
  <c r="H45" i="15"/>
  <c r="Y32" i="1"/>
  <c r="J34" i="15"/>
  <c r="G34" i="16"/>
  <c r="AQ32" i="1"/>
  <c r="P34" i="15"/>
  <c r="D34" i="16"/>
  <c r="G32" i="1"/>
  <c r="D34" i="15"/>
  <c r="G56" i="16"/>
  <c r="P56" i="15"/>
  <c r="U65" i="1"/>
  <c r="AN23" i="1"/>
  <c r="O22" i="15"/>
  <c r="AU32" i="1"/>
  <c r="AU65" i="1" s="1"/>
  <c r="L47" i="15"/>
  <c r="BI51" i="1"/>
  <c r="V55" i="15"/>
  <c r="G51" i="1"/>
  <c r="D55" i="16"/>
  <c r="D55" i="15"/>
  <c r="AY32" i="1"/>
  <c r="AY65" i="1" s="1"/>
  <c r="F37" i="15"/>
  <c r="AW63" i="1"/>
  <c r="R71" i="15" s="1"/>
  <c r="R67" i="15"/>
  <c r="AA51" i="1"/>
  <c r="F34" i="16"/>
  <c r="AE32" i="1"/>
  <c r="L34" i="15"/>
  <c r="BB30" i="1"/>
  <c r="BB32" i="1" s="1"/>
  <c r="BB65" i="1" s="1"/>
  <c r="BI67" i="12"/>
  <c r="AZ23" i="1"/>
  <c r="S22" i="15"/>
  <c r="AK23" i="1"/>
  <c r="N22" i="15"/>
  <c r="AN30" i="1"/>
  <c r="AU67" i="12"/>
  <c r="AC32" i="1"/>
  <c r="D56" i="16"/>
  <c r="D56" i="15"/>
  <c r="X36" i="1"/>
  <c r="X44" i="1" s="1"/>
  <c r="X65" i="1" s="1"/>
  <c r="AE59" i="3"/>
  <c r="H22" i="16"/>
  <c r="AL36" i="1"/>
  <c r="AL44" i="1" s="1"/>
  <c r="AL65" i="1" s="1"/>
  <c r="AS59" i="3"/>
  <c r="G67" i="16"/>
  <c r="P67" i="15"/>
  <c r="AQ63" i="1"/>
  <c r="BL36" i="1"/>
  <c r="BS59" i="3"/>
  <c r="S56" i="15"/>
  <c r="AS30" i="1"/>
  <c r="AS32" i="1" s="1"/>
  <c r="AS65" i="1" s="1"/>
  <c r="AZ67" i="12"/>
  <c r="U67" i="15"/>
  <c r="AJ30" i="1"/>
  <c r="AJ32" i="1" s="1"/>
  <c r="AJ65" i="1" s="1"/>
  <c r="AQ67" i="12"/>
  <c r="I37" i="15"/>
  <c r="S47" i="15"/>
  <c r="F71" i="16"/>
  <c r="L71" i="15"/>
  <c r="BH32" i="1"/>
  <c r="BH65" i="1" s="1"/>
  <c r="H45" i="16"/>
  <c r="T45" i="15"/>
  <c r="W32" i="1"/>
  <c r="W65" i="1" s="1"/>
  <c r="G36" i="15"/>
  <c r="BG30" i="1"/>
  <c r="BG32" i="1" s="1"/>
  <c r="U38" i="15" s="1"/>
  <c r="BN67" i="12"/>
  <c r="AG36" i="1"/>
  <c r="AG44" i="1" s="1"/>
  <c r="AN59" i="3"/>
  <c r="F59" i="16"/>
  <c r="L59" i="15"/>
  <c r="AD36" i="1"/>
  <c r="AD44" i="1" s="1"/>
  <c r="AD65" i="1" s="1"/>
  <c r="AK59" i="3"/>
  <c r="AZ51" i="1"/>
  <c r="S59" i="15" s="1"/>
  <c r="S55" i="15"/>
  <c r="BK30" i="1"/>
  <c r="BK32" i="1" s="1"/>
  <c r="BK65" i="1" s="1"/>
  <c r="BR67" i="12"/>
  <c r="AB51" i="1"/>
  <c r="K59" i="15" s="1"/>
  <c r="K55" i="15"/>
  <c r="D36" i="15"/>
  <c r="V63" i="1"/>
  <c r="I71" i="15" s="1"/>
  <c r="I67" i="15"/>
  <c r="G37" i="16"/>
  <c r="P37" i="15"/>
  <c r="AV36" i="1"/>
  <c r="AV44" i="1" s="1"/>
  <c r="BC59" i="3"/>
  <c r="I34" i="11"/>
  <c r="H48" i="11"/>
  <c r="H62" i="11" s="1"/>
  <c r="M30" i="1"/>
  <c r="F36" i="15" s="1"/>
  <c r="T67" i="12"/>
  <c r="AA36" i="1"/>
  <c r="AA44" i="1" s="1"/>
  <c r="AH59" i="3"/>
  <c r="AH23" i="1"/>
  <c r="M22" i="15"/>
  <c r="AT63" i="1"/>
  <c r="Q71" i="15" s="1"/>
  <c r="Q67" i="15"/>
  <c r="M37" i="15"/>
  <c r="AZ63" i="1"/>
  <c r="S71" i="15" s="1"/>
  <c r="S67" i="15"/>
  <c r="W47" i="15"/>
  <c r="BC63" i="1"/>
  <c r="H67" i="16"/>
  <c r="T67" i="15"/>
  <c r="H55" i="16"/>
  <c r="BC51" i="1"/>
  <c r="T55" i="15"/>
  <c r="E55" i="16"/>
  <c r="H34" i="16"/>
  <c r="G45" i="11"/>
  <c r="G42" i="11"/>
  <c r="G43" i="11" s="1"/>
  <c r="H31" i="11"/>
  <c r="G55" i="16"/>
  <c r="AQ51" i="1"/>
  <c r="P55" i="15"/>
  <c r="L36" i="1"/>
  <c r="L44" i="1" s="1"/>
  <c r="L65" i="1" s="1"/>
  <c r="S59" i="3"/>
  <c r="O36" i="1"/>
  <c r="O44" i="1" s="1"/>
  <c r="O65" i="1" s="1"/>
  <c r="V59" i="3"/>
  <c r="BN51" i="1"/>
  <c r="AT51" i="1"/>
  <c r="Q59" i="15" s="1"/>
  <c r="Q55" i="15"/>
  <c r="AG30" i="1"/>
  <c r="AG32" i="1" s="1"/>
  <c r="AG65" i="1" s="1"/>
  <c r="AN67" i="12"/>
  <c r="AV51" i="1"/>
  <c r="U71" i="15"/>
  <c r="BH67" i="12"/>
  <c r="AC65" i="1"/>
  <c r="F30" i="1"/>
  <c r="M67" i="12"/>
  <c r="AT30" i="1"/>
  <c r="Q36" i="15" s="1"/>
  <c r="BA67" i="12"/>
  <c r="AF51" i="1"/>
  <c r="U47" i="15"/>
  <c r="M51" i="1"/>
  <c r="F59" i="15" s="1"/>
  <c r="F55" i="15"/>
  <c r="BD30" i="1"/>
  <c r="BD32" i="1" s="1"/>
  <c r="BD65" i="1" s="1"/>
  <c r="BK67" i="12"/>
  <c r="J36" i="1"/>
  <c r="Q59" i="3"/>
  <c r="AT36" i="1"/>
  <c r="BA59" i="3"/>
  <c r="E37" i="16"/>
  <c r="H37" i="15"/>
  <c r="G52" i="11"/>
  <c r="G66" i="11" s="1"/>
  <c r="H38" i="11"/>
  <c r="AZ36" i="1"/>
  <c r="BG59" i="3"/>
  <c r="AJ51" i="1"/>
  <c r="BJ51" i="1"/>
  <c r="AI36" i="1"/>
  <c r="AI44" i="1" s="1"/>
  <c r="AP59" i="3"/>
  <c r="E56" i="15"/>
  <c r="P32" i="1"/>
  <c r="G38" i="15" s="1"/>
  <c r="G34" i="15"/>
  <c r="AR36" i="1"/>
  <c r="AR44" i="1" s="1"/>
  <c r="AR65" i="1" s="1"/>
  <c r="AY59" i="3"/>
  <c r="F34" i="15"/>
  <c r="F67" i="16"/>
  <c r="M36" i="15" l="1"/>
  <c r="I39" i="11"/>
  <c r="H53" i="11"/>
  <c r="H67" i="11" s="1"/>
  <c r="AK44" i="1"/>
  <c r="N52" i="15" s="1"/>
  <c r="N44" i="15"/>
  <c r="M44" i="1"/>
  <c r="F52" i="15" s="1"/>
  <c r="F44" i="15"/>
  <c r="D44" i="16"/>
  <c r="G44" i="1"/>
  <c r="D44" i="15"/>
  <c r="V44" i="1"/>
  <c r="I52" i="15" s="1"/>
  <c r="I44" i="15"/>
  <c r="P36" i="15"/>
  <c r="J38" i="15"/>
  <c r="I48" i="11"/>
  <c r="I62" i="11" s="1"/>
  <c r="J34" i="11"/>
  <c r="BL44" i="1"/>
  <c r="W44" i="15"/>
  <c r="K38" i="15"/>
  <c r="AH32" i="1"/>
  <c r="M38" i="15" s="1"/>
  <c r="BI44" i="1"/>
  <c r="V52" i="15" s="1"/>
  <c r="V44" i="15"/>
  <c r="J44" i="15"/>
  <c r="W36" i="15"/>
  <c r="BM32" i="1"/>
  <c r="S38" i="15"/>
  <c r="G36" i="16"/>
  <c r="I35" i="11"/>
  <c r="H49" i="11"/>
  <c r="H63" i="11" s="1"/>
  <c r="H59" i="15"/>
  <c r="AH44" i="1"/>
  <c r="M52" i="15" s="1"/>
  <c r="M44" i="15"/>
  <c r="J40" i="11"/>
  <c r="I54" i="11"/>
  <c r="I68" i="11" s="1"/>
  <c r="H51" i="11"/>
  <c r="H65" i="11" s="1"/>
  <c r="I37" i="11"/>
  <c r="AZ44" i="1"/>
  <c r="S52" i="15" s="1"/>
  <c r="S44" i="15"/>
  <c r="G71" i="16"/>
  <c r="P71" i="15"/>
  <c r="D59" i="16"/>
  <c r="D59" i="15"/>
  <c r="G67" i="1"/>
  <c r="J52" i="15"/>
  <c r="F36" i="16"/>
  <c r="L36" i="15"/>
  <c r="H44" i="15"/>
  <c r="AW44" i="1"/>
  <c r="R52" i="15" s="1"/>
  <c r="R44" i="15"/>
  <c r="BJ32" i="1"/>
  <c r="BJ65" i="1" s="1"/>
  <c r="D29" i="16"/>
  <c r="G65" i="1"/>
  <c r="D29" i="15"/>
  <c r="E59" i="16"/>
  <c r="AT44" i="1"/>
  <c r="Q52" i="15" s="1"/>
  <c r="Q44" i="15"/>
  <c r="BG65" i="1"/>
  <c r="U29" i="15"/>
  <c r="C16" i="16"/>
  <c r="C17" i="15"/>
  <c r="C16" i="15"/>
  <c r="C17" i="16"/>
  <c r="I38" i="11"/>
  <c r="H52" i="11"/>
  <c r="H66" i="11" s="1"/>
  <c r="H59" i="16"/>
  <c r="T59" i="15"/>
  <c r="U36" i="15"/>
  <c r="L38" i="15"/>
  <c r="F29" i="15"/>
  <c r="R29" i="15"/>
  <c r="E52" i="16"/>
  <c r="H52" i="15"/>
  <c r="Y65" i="1"/>
  <c r="J29" i="15"/>
  <c r="E71" i="16"/>
  <c r="H71" i="15"/>
  <c r="AT32" i="1"/>
  <c r="Q38" i="15" s="1"/>
  <c r="AB44" i="1"/>
  <c r="K52" i="15" s="1"/>
  <c r="K44" i="15"/>
  <c r="J36" i="15"/>
  <c r="AW32" i="1"/>
  <c r="R38" i="15" s="1"/>
  <c r="F44" i="16"/>
  <c r="J44" i="1"/>
  <c r="E52" i="15" s="1"/>
  <c r="E44" i="15"/>
  <c r="V59" i="15"/>
  <c r="D38" i="15"/>
  <c r="E36" i="16"/>
  <c r="H36" i="15"/>
  <c r="S32" i="1"/>
  <c r="BC44" i="1"/>
  <c r="H44" i="16"/>
  <c r="T44" i="15"/>
  <c r="Z65" i="1"/>
  <c r="P44" i="1"/>
  <c r="G52" i="15" s="1"/>
  <c r="G44" i="15"/>
  <c r="E44" i="16"/>
  <c r="AN44" i="1"/>
  <c r="O52" i="15" s="1"/>
  <c r="O44" i="15"/>
  <c r="BN65" i="1"/>
  <c r="G56" i="11"/>
  <c r="G59" i="11"/>
  <c r="G70" i="11" s="1"/>
  <c r="H6" i="1" s="1"/>
  <c r="H36" i="16"/>
  <c r="T36" i="15"/>
  <c r="BC32" i="1"/>
  <c r="G59" i="16"/>
  <c r="P59" i="15"/>
  <c r="M29" i="15"/>
  <c r="AH65" i="1"/>
  <c r="M73" i="15" s="1"/>
  <c r="O36" i="15"/>
  <c r="AN32" i="1"/>
  <c r="O38" i="15" s="1"/>
  <c r="I36" i="15"/>
  <c r="V32" i="1"/>
  <c r="I38" i="15" s="1"/>
  <c r="V29" i="15"/>
  <c r="M59" i="15"/>
  <c r="F29" i="16"/>
  <c r="AE65" i="1"/>
  <c r="L29" i="15"/>
  <c r="G29" i="16"/>
  <c r="P29" i="15"/>
  <c r="J36" i="11"/>
  <c r="I50" i="11"/>
  <c r="I64" i="11" s="1"/>
  <c r="G29" i="15"/>
  <c r="P65" i="1"/>
  <c r="G73" i="15" s="1"/>
  <c r="AB65" i="1"/>
  <c r="K73" i="15" s="1"/>
  <c r="K29" i="15"/>
  <c r="W59" i="15"/>
  <c r="E29" i="16"/>
  <c r="S65" i="1"/>
  <c r="H29" i="15"/>
  <c r="D36" i="16"/>
  <c r="AZ65" i="1"/>
  <c r="S73" i="15" s="1"/>
  <c r="S29" i="15"/>
  <c r="O29" i="15"/>
  <c r="AN65" i="1"/>
  <c r="O73" i="15" s="1"/>
  <c r="M32" i="1"/>
  <c r="F38" i="15" s="1"/>
  <c r="V65" i="1"/>
  <c r="I73" i="15" s="1"/>
  <c r="I29" i="15"/>
  <c r="E38" i="15"/>
  <c r="G44" i="16"/>
  <c r="AQ44" i="1"/>
  <c r="P44" i="15"/>
  <c r="C71" i="16"/>
  <c r="C71" i="15"/>
  <c r="I46" i="11"/>
  <c r="I60" i="11" s="1"/>
  <c r="J32" i="11"/>
  <c r="AT65" i="1"/>
  <c r="Q73" i="15" s="1"/>
  <c r="Q29" i="15"/>
  <c r="C36" i="16"/>
  <c r="C36" i="15"/>
  <c r="F32" i="1"/>
  <c r="H47" i="11"/>
  <c r="H61" i="11" s="1"/>
  <c r="I33" i="11"/>
  <c r="H45" i="11"/>
  <c r="H42" i="11"/>
  <c r="H43" i="11" s="1"/>
  <c r="I31" i="11"/>
  <c r="H71" i="16"/>
  <c r="T71" i="15"/>
  <c r="AK65" i="1"/>
  <c r="N73" i="15" s="1"/>
  <c r="N29" i="15"/>
  <c r="G38" i="16"/>
  <c r="P38" i="15"/>
  <c r="L52" i="15"/>
  <c r="S36" i="15"/>
  <c r="D71" i="16"/>
  <c r="D71" i="15"/>
  <c r="BF44" i="1"/>
  <c r="U44" i="15"/>
  <c r="I49" i="11" l="1"/>
  <c r="I63" i="11" s="1"/>
  <c r="J35" i="11"/>
  <c r="C38" i="16"/>
  <c r="C38" i="15"/>
  <c r="F65" i="1"/>
  <c r="G52" i="16"/>
  <c r="P52" i="15"/>
  <c r="J50" i="11"/>
  <c r="J64" i="11" s="1"/>
  <c r="K36" i="11"/>
  <c r="J73" i="15"/>
  <c r="W52" i="15"/>
  <c r="BL65" i="1"/>
  <c r="J37" i="11"/>
  <c r="I51" i="11"/>
  <c r="I65" i="11" s="1"/>
  <c r="J48" i="11"/>
  <c r="J62" i="11" s="1"/>
  <c r="K34" i="11"/>
  <c r="E73" i="16"/>
  <c r="H73" i="15"/>
  <c r="AQ65" i="1"/>
  <c r="H52" i="16"/>
  <c r="T52" i="15"/>
  <c r="W38" i="15"/>
  <c r="BM65" i="1"/>
  <c r="H11" i="1"/>
  <c r="U52" i="15"/>
  <c r="BF65" i="1"/>
  <c r="U73" i="15" s="1"/>
  <c r="E38" i="16"/>
  <c r="H38" i="15"/>
  <c r="I52" i="11"/>
  <c r="I66" i="11" s="1"/>
  <c r="J38" i="11"/>
  <c r="AW65" i="1"/>
  <c r="R73" i="15" s="1"/>
  <c r="J54" i="11"/>
  <c r="J68" i="11" s="1"/>
  <c r="K40" i="11"/>
  <c r="I45" i="11"/>
  <c r="J31" i="11"/>
  <c r="I42" i="11"/>
  <c r="I43" i="11" s="1"/>
  <c r="K32" i="11"/>
  <c r="J46" i="11"/>
  <c r="J60" i="11" s="1"/>
  <c r="F73" i="16"/>
  <c r="L73" i="15"/>
  <c r="D73" i="15"/>
  <c r="J39" i="11"/>
  <c r="I53" i="11"/>
  <c r="I67" i="11" s="1"/>
  <c r="M65" i="1"/>
  <c r="F73" i="15" s="1"/>
  <c r="V38" i="15"/>
  <c r="H56" i="11"/>
  <c r="H59" i="11"/>
  <c r="H70" i="11" s="1"/>
  <c r="I6" i="1" s="1"/>
  <c r="I11" i="1" s="1"/>
  <c r="I67" i="1" s="1"/>
  <c r="D38" i="16"/>
  <c r="F52" i="16"/>
  <c r="I47" i="11"/>
  <c r="I61" i="11" s="1"/>
  <c r="J33" i="11"/>
  <c r="BI65" i="1"/>
  <c r="V73" i="15" s="1"/>
  <c r="H38" i="16"/>
  <c r="T38" i="15"/>
  <c r="BC65" i="1"/>
  <c r="F38" i="16"/>
  <c r="D52" i="16"/>
  <c r="D52" i="15"/>
  <c r="J65" i="1"/>
  <c r="E73" i="15" s="1"/>
  <c r="G73" i="16" l="1"/>
  <c r="P73" i="15"/>
  <c r="K50" i="11"/>
  <c r="K64" i="11" s="1"/>
  <c r="L36" i="11"/>
  <c r="K46" i="11"/>
  <c r="K60" i="11" s="1"/>
  <c r="L32" i="11"/>
  <c r="L34" i="11"/>
  <c r="K48" i="11"/>
  <c r="K62" i="11" s="1"/>
  <c r="I56" i="11"/>
  <c r="I59" i="11"/>
  <c r="I70" i="11" s="1"/>
  <c r="J6" i="1" s="1"/>
  <c r="J11" i="1" s="1"/>
  <c r="J67" i="1" s="1"/>
  <c r="D12" i="15"/>
  <c r="F67" i="1"/>
  <c r="C73" i="15" s="1"/>
  <c r="H73" i="16"/>
  <c r="T73" i="15"/>
  <c r="J45" i="11"/>
  <c r="J42" i="11"/>
  <c r="J43" i="11" s="1"/>
  <c r="K31" i="11"/>
  <c r="K39" i="11"/>
  <c r="J53" i="11"/>
  <c r="J67" i="11" s="1"/>
  <c r="K54" i="11"/>
  <c r="K68" i="11" s="1"/>
  <c r="L40" i="11"/>
  <c r="H67" i="1"/>
  <c r="D75" i="15" s="1"/>
  <c r="D17" i="15"/>
  <c r="J47" i="11"/>
  <c r="J61" i="11" s="1"/>
  <c r="K33" i="11"/>
  <c r="J51" i="11"/>
  <c r="J65" i="11" s="1"/>
  <c r="K37" i="11"/>
  <c r="J49" i="11"/>
  <c r="J63" i="11" s="1"/>
  <c r="K35" i="11"/>
  <c r="D73" i="16"/>
  <c r="W73" i="15"/>
  <c r="J52" i="11"/>
  <c r="J66" i="11" s="1"/>
  <c r="K38" i="11"/>
  <c r="K53" i="11" l="1"/>
  <c r="K67" i="11" s="1"/>
  <c r="L39" i="11"/>
  <c r="M34" i="11"/>
  <c r="L48" i="11"/>
  <c r="L62" i="11" s="1"/>
  <c r="M32" i="11"/>
  <c r="L46" i="11"/>
  <c r="L60" i="11" s="1"/>
  <c r="K52" i="11"/>
  <c r="K66" i="11" s="1"/>
  <c r="L38" i="11"/>
  <c r="C75" i="16"/>
  <c r="C75" i="15"/>
  <c r="M36" i="11"/>
  <c r="L50" i="11"/>
  <c r="L64" i="11" s="1"/>
  <c r="L31" i="11"/>
  <c r="K45" i="11"/>
  <c r="K42" i="11"/>
  <c r="K43" i="11" s="1"/>
  <c r="J59" i="11"/>
  <c r="J70" i="11" s="1"/>
  <c r="K6" i="1" s="1"/>
  <c r="J56" i="11"/>
  <c r="L37" i="11"/>
  <c r="K51" i="11"/>
  <c r="K65" i="11" s="1"/>
  <c r="K47" i="11"/>
  <c r="K61" i="11" s="1"/>
  <c r="L33" i="11"/>
  <c r="L54" i="11"/>
  <c r="L68" i="11" s="1"/>
  <c r="M40" i="11"/>
  <c r="C73" i="16"/>
  <c r="L35" i="11"/>
  <c r="K49" i="11"/>
  <c r="K63" i="11" s="1"/>
  <c r="L51" i="11" l="1"/>
  <c r="L65" i="11" s="1"/>
  <c r="M37" i="11"/>
  <c r="L49" i="11"/>
  <c r="L63" i="11" s="1"/>
  <c r="M35" i="11"/>
  <c r="N32" i="11"/>
  <c r="M46" i="11"/>
  <c r="M60" i="11" s="1"/>
  <c r="M38" i="11"/>
  <c r="L52" i="11"/>
  <c r="L66" i="11" s="1"/>
  <c r="K11" i="1"/>
  <c r="E12" i="15"/>
  <c r="K56" i="11"/>
  <c r="K59" i="11"/>
  <c r="K70" i="11" s="1"/>
  <c r="L6" i="1" s="1"/>
  <c r="L11" i="1" s="1"/>
  <c r="L67" i="1" s="1"/>
  <c r="M31" i="11"/>
  <c r="L45" i="11"/>
  <c r="L42" i="11"/>
  <c r="L43" i="11" s="1"/>
  <c r="M48" i="11"/>
  <c r="M62" i="11" s="1"/>
  <c r="N34" i="11"/>
  <c r="M54" i="11"/>
  <c r="M68" i="11" s="1"/>
  <c r="N40" i="11"/>
  <c r="M39" i="11"/>
  <c r="L53" i="11"/>
  <c r="L67" i="11" s="1"/>
  <c r="M33" i="11"/>
  <c r="L47" i="11"/>
  <c r="L61" i="11" s="1"/>
  <c r="N36" i="11"/>
  <c r="M50" i="11"/>
  <c r="M64" i="11" s="1"/>
  <c r="K67" i="1" l="1"/>
  <c r="E75" i="15" s="1"/>
  <c r="E17" i="15"/>
  <c r="O34" i="11"/>
  <c r="N48" i="11"/>
  <c r="N62" i="11" s="1"/>
  <c r="N38" i="11"/>
  <c r="M52" i="11"/>
  <c r="M66" i="11" s="1"/>
  <c r="N39" i="11"/>
  <c r="M53" i="11"/>
  <c r="M67" i="11" s="1"/>
  <c r="O40" i="11"/>
  <c r="N54" i="11"/>
  <c r="N68" i="11" s="1"/>
  <c r="O32" i="11"/>
  <c r="N46" i="11"/>
  <c r="N60" i="11" s="1"/>
  <c r="N50" i="11"/>
  <c r="N64" i="11" s="1"/>
  <c r="O36" i="11"/>
  <c r="L56" i="11"/>
  <c r="L59" i="11"/>
  <c r="L70" i="11" s="1"/>
  <c r="M6" i="1" s="1"/>
  <c r="M11" i="1" s="1"/>
  <c r="M67" i="1" s="1"/>
  <c r="N35" i="11"/>
  <c r="M49" i="11"/>
  <c r="M63" i="11" s="1"/>
  <c r="M45" i="11"/>
  <c r="N31" i="11"/>
  <c r="M42" i="11"/>
  <c r="M43" i="11" s="1"/>
  <c r="N33" i="11"/>
  <c r="M47" i="11"/>
  <c r="M61" i="11" s="1"/>
  <c r="N37" i="11"/>
  <c r="M51" i="11"/>
  <c r="M65" i="11" s="1"/>
  <c r="O54" i="11" l="1"/>
  <c r="O68" i="11" s="1"/>
  <c r="P40" i="11"/>
  <c r="N49" i="11"/>
  <c r="N63" i="11" s="1"/>
  <c r="O35" i="11"/>
  <c r="O31" i="11"/>
  <c r="N45" i="11"/>
  <c r="N42" i="11"/>
  <c r="N43" i="11" s="1"/>
  <c r="M59" i="11"/>
  <c r="M70" i="11" s="1"/>
  <c r="N6" i="1" s="1"/>
  <c r="M56" i="11"/>
  <c r="N52" i="11"/>
  <c r="N66" i="11" s="1"/>
  <c r="O38" i="11"/>
  <c r="O39" i="11"/>
  <c r="N53" i="11"/>
  <c r="N67" i="11" s="1"/>
  <c r="O37" i="11"/>
  <c r="N51" i="11"/>
  <c r="N65" i="11" s="1"/>
  <c r="O50" i="11"/>
  <c r="O64" i="11" s="1"/>
  <c r="P36" i="11"/>
  <c r="O48" i="11"/>
  <c r="O62" i="11" s="1"/>
  <c r="P34" i="11"/>
  <c r="N47" i="11"/>
  <c r="N61" i="11" s="1"/>
  <c r="O33" i="11"/>
  <c r="O46" i="11"/>
  <c r="O60" i="11" s="1"/>
  <c r="P32" i="11"/>
  <c r="Q34" i="11" l="1"/>
  <c r="P48" i="11"/>
  <c r="P62" i="11" s="1"/>
  <c r="N56" i="11"/>
  <c r="N59" i="11"/>
  <c r="N70" i="11" s="1"/>
  <c r="O6" i="1" s="1"/>
  <c r="O11" i="1" s="1"/>
  <c r="O67" i="1" s="1"/>
  <c r="P31" i="11"/>
  <c r="O45" i="11"/>
  <c r="O42" i="11"/>
  <c r="O43" i="11" s="1"/>
  <c r="N11" i="1"/>
  <c r="F12" i="15"/>
  <c r="O51" i="11"/>
  <c r="O65" i="11" s="1"/>
  <c r="P37" i="11"/>
  <c r="P35" i="11"/>
  <c r="O49" i="11"/>
  <c r="O63" i="11" s="1"/>
  <c r="Q32" i="11"/>
  <c r="P46" i="11"/>
  <c r="P60" i="11" s="1"/>
  <c r="P50" i="11"/>
  <c r="P64" i="11" s="1"/>
  <c r="Q36" i="11"/>
  <c r="P54" i="11"/>
  <c r="P68" i="11" s="1"/>
  <c r="Q40" i="11"/>
  <c r="P39" i="11"/>
  <c r="O53" i="11"/>
  <c r="O67" i="11" s="1"/>
  <c r="O47" i="11"/>
  <c r="O61" i="11" s="1"/>
  <c r="P33" i="11"/>
  <c r="O52" i="11"/>
  <c r="O66" i="11" s="1"/>
  <c r="P38" i="11"/>
  <c r="Q39" i="11" l="1"/>
  <c r="P53" i="11"/>
  <c r="P67" i="11" s="1"/>
  <c r="R40" i="11"/>
  <c r="Q54" i="11"/>
  <c r="Q68" i="11" s="1"/>
  <c r="N67" i="1"/>
  <c r="F75" i="15" s="1"/>
  <c r="F17" i="15"/>
  <c r="P52" i="11"/>
  <c r="P66" i="11" s="1"/>
  <c r="Q38" i="11"/>
  <c r="P45" i="11"/>
  <c r="P42" i="11"/>
  <c r="P43" i="11" s="1"/>
  <c r="Q31" i="11"/>
  <c r="R32" i="11"/>
  <c r="Q46" i="11"/>
  <c r="Q60" i="11" s="1"/>
  <c r="O59" i="11"/>
  <c r="O70" i="11" s="1"/>
  <c r="P6" i="1" s="1"/>
  <c r="P11" i="1" s="1"/>
  <c r="P67" i="1" s="1"/>
  <c r="O56" i="11"/>
  <c r="R36" i="11"/>
  <c r="Q50" i="11"/>
  <c r="Q64" i="11" s="1"/>
  <c r="Q33" i="11"/>
  <c r="P47" i="11"/>
  <c r="P61" i="11" s="1"/>
  <c r="P49" i="11"/>
  <c r="P63" i="11" s="1"/>
  <c r="Q35" i="11"/>
  <c r="Q37" i="11"/>
  <c r="P51" i="11"/>
  <c r="P65" i="11" s="1"/>
  <c r="Q48" i="11"/>
  <c r="Q62" i="11" s="1"/>
  <c r="R34" i="11"/>
  <c r="Q47" i="11" l="1"/>
  <c r="Q61" i="11" s="1"/>
  <c r="R33" i="11"/>
  <c r="R50" i="11"/>
  <c r="R64" i="11" s="1"/>
  <c r="S36" i="11"/>
  <c r="S34" i="11"/>
  <c r="R48" i="11"/>
  <c r="R62" i="11" s="1"/>
  <c r="Q52" i="11"/>
  <c r="Q66" i="11" s="1"/>
  <c r="R38" i="11"/>
  <c r="P59" i="11"/>
  <c r="P70" i="11" s="1"/>
  <c r="Q6" i="1" s="1"/>
  <c r="P56" i="11"/>
  <c r="R54" i="11"/>
  <c r="R68" i="11" s="1"/>
  <c r="S40" i="11"/>
  <c r="R37" i="11"/>
  <c r="Q51" i="11"/>
  <c r="Q65" i="11" s="1"/>
  <c r="R46" i="11"/>
  <c r="R60" i="11" s="1"/>
  <c r="S32" i="11"/>
  <c r="Q49" i="11"/>
  <c r="Q63" i="11" s="1"/>
  <c r="R35" i="11"/>
  <c r="Q42" i="11"/>
  <c r="Q43" i="11" s="1"/>
  <c r="Q45" i="11"/>
  <c r="R31" i="11"/>
  <c r="Q53" i="11"/>
  <c r="Q67" i="11" s="1"/>
  <c r="R39" i="11"/>
  <c r="Q11" i="1" l="1"/>
  <c r="S35" i="11"/>
  <c r="R49" i="11"/>
  <c r="R63" i="11" s="1"/>
  <c r="Q59" i="11"/>
  <c r="Q70" i="11" s="1"/>
  <c r="R6" i="1" s="1"/>
  <c r="R11" i="1" s="1"/>
  <c r="R67" i="1" s="1"/>
  <c r="Q56" i="11"/>
  <c r="S48" i="11"/>
  <c r="S62" i="11" s="1"/>
  <c r="T34" i="11"/>
  <c r="S46" i="11"/>
  <c r="S60" i="11" s="1"/>
  <c r="T32" i="11"/>
  <c r="S50" i="11"/>
  <c r="S64" i="11" s="1"/>
  <c r="T36" i="11"/>
  <c r="R51" i="11"/>
  <c r="R65" i="11" s="1"/>
  <c r="S37" i="11"/>
  <c r="S38" i="11"/>
  <c r="R52" i="11"/>
  <c r="R66" i="11" s="1"/>
  <c r="S39" i="11"/>
  <c r="R53" i="11"/>
  <c r="R67" i="11" s="1"/>
  <c r="T40" i="11"/>
  <c r="S54" i="11"/>
  <c r="S68" i="11" s="1"/>
  <c r="R47" i="11"/>
  <c r="R61" i="11" s="1"/>
  <c r="S33" i="11"/>
  <c r="S31" i="11"/>
  <c r="R45" i="11"/>
  <c r="R42" i="11"/>
  <c r="R43" i="11" s="1"/>
  <c r="T38" i="11" l="1"/>
  <c r="S52" i="11"/>
  <c r="S66" i="11" s="1"/>
  <c r="U40" i="11"/>
  <c r="T54" i="11"/>
  <c r="T68" i="11" s="1"/>
  <c r="R59" i="11"/>
  <c r="R70" i="11" s="1"/>
  <c r="S6" i="1" s="1"/>
  <c r="S11" i="1" s="1"/>
  <c r="S67" i="1" s="1"/>
  <c r="R56" i="11"/>
  <c r="S51" i="11"/>
  <c r="S65" i="11" s="1"/>
  <c r="T37" i="11"/>
  <c r="T31" i="11"/>
  <c r="S42" i="11"/>
  <c r="S43" i="11" s="1"/>
  <c r="S45" i="11"/>
  <c r="S49" i="11"/>
  <c r="S63" i="11" s="1"/>
  <c r="T35" i="11"/>
  <c r="T33" i="11"/>
  <c r="S47" i="11"/>
  <c r="S61" i="11" s="1"/>
  <c r="U36" i="11"/>
  <c r="T50" i="11"/>
  <c r="T64" i="11" s="1"/>
  <c r="D12" i="16"/>
  <c r="U34" i="11"/>
  <c r="T48" i="11"/>
  <c r="T62" i="11" s="1"/>
  <c r="G12" i="15"/>
  <c r="S53" i="11"/>
  <c r="S67" i="11" s="1"/>
  <c r="T39" i="11"/>
  <c r="U32" i="11"/>
  <c r="T46" i="11"/>
  <c r="T60" i="11" s="1"/>
  <c r="Q67" i="1"/>
  <c r="D17" i="16"/>
  <c r="G17" i="15"/>
  <c r="U48" i="11" l="1"/>
  <c r="U62" i="11" s="1"/>
  <c r="V34" i="11"/>
  <c r="V32" i="11"/>
  <c r="U46" i="11"/>
  <c r="U60" i="11" s="1"/>
  <c r="U33" i="11"/>
  <c r="T47" i="11"/>
  <c r="T61" i="11" s="1"/>
  <c r="U54" i="11"/>
  <c r="U68" i="11" s="1"/>
  <c r="V40" i="11"/>
  <c r="U31" i="11"/>
  <c r="T45" i="11"/>
  <c r="T42" i="11"/>
  <c r="T43" i="11" s="1"/>
  <c r="T51" i="11"/>
  <c r="T65" i="11" s="1"/>
  <c r="U37" i="11"/>
  <c r="V36" i="11"/>
  <c r="U50" i="11"/>
  <c r="U64" i="11" s="1"/>
  <c r="T49" i="11"/>
  <c r="T63" i="11" s="1"/>
  <c r="U35" i="11"/>
  <c r="D75" i="16"/>
  <c r="G75" i="15"/>
  <c r="T53" i="11"/>
  <c r="T67" i="11" s="1"/>
  <c r="U39" i="11"/>
  <c r="S59" i="11"/>
  <c r="S70" i="11" s="1"/>
  <c r="T6" i="1" s="1"/>
  <c r="S56" i="11"/>
  <c r="U38" i="11"/>
  <c r="T52" i="11"/>
  <c r="T66" i="11" s="1"/>
  <c r="T59" i="11" l="1"/>
  <c r="T70" i="11" s="1"/>
  <c r="U6" i="1" s="1"/>
  <c r="U11" i="1" s="1"/>
  <c r="U67" i="1" s="1"/>
  <c r="T56" i="11"/>
  <c r="U49" i="11"/>
  <c r="U63" i="11" s="1"/>
  <c r="V35" i="11"/>
  <c r="V33" i="11"/>
  <c r="U47" i="11"/>
  <c r="U61" i="11" s="1"/>
  <c r="U52" i="11"/>
  <c r="U66" i="11" s="1"/>
  <c r="V38" i="11"/>
  <c r="W36" i="11"/>
  <c r="V50" i="11"/>
  <c r="V64" i="11" s="1"/>
  <c r="V31" i="11"/>
  <c r="U42" i="11"/>
  <c r="U43" i="11" s="1"/>
  <c r="U45" i="11"/>
  <c r="W32" i="11"/>
  <c r="V46" i="11"/>
  <c r="V60" i="11" s="1"/>
  <c r="V54" i="11"/>
  <c r="V68" i="11" s="1"/>
  <c r="W40" i="11"/>
  <c r="V37" i="11"/>
  <c r="U51" i="11"/>
  <c r="U65" i="11" s="1"/>
  <c r="T11" i="1"/>
  <c r="H12" i="15"/>
  <c r="V48" i="11"/>
  <c r="V62" i="11" s="1"/>
  <c r="W34" i="11"/>
  <c r="U53" i="11"/>
  <c r="U67" i="11" s="1"/>
  <c r="V39" i="11"/>
  <c r="V52" i="11" l="1"/>
  <c r="V66" i="11" s="1"/>
  <c r="W38" i="11"/>
  <c r="X40" i="11"/>
  <c r="W54" i="11"/>
  <c r="W68" i="11" s="1"/>
  <c r="V53" i="11"/>
  <c r="V67" i="11" s="1"/>
  <c r="W39" i="11"/>
  <c r="V47" i="11"/>
  <c r="V61" i="11" s="1"/>
  <c r="W33" i="11"/>
  <c r="V51" i="11"/>
  <c r="V65" i="11" s="1"/>
  <c r="W37" i="11"/>
  <c r="T67" i="1"/>
  <c r="H75" i="15" s="1"/>
  <c r="H17" i="15"/>
  <c r="V49" i="11"/>
  <c r="V63" i="11" s="1"/>
  <c r="W35" i="11"/>
  <c r="W48" i="11"/>
  <c r="W62" i="11" s="1"/>
  <c r="X34" i="11"/>
  <c r="U59" i="11"/>
  <c r="U70" i="11" s="1"/>
  <c r="V6" i="1" s="1"/>
  <c r="V11" i="1" s="1"/>
  <c r="V67" i="1" s="1"/>
  <c r="U56" i="11"/>
  <c r="W50" i="11"/>
  <c r="W64" i="11" s="1"/>
  <c r="X36" i="11"/>
  <c r="W46" i="11"/>
  <c r="W60" i="11" s="1"/>
  <c r="X32" i="11"/>
  <c r="V42" i="11"/>
  <c r="V43" i="11" s="1"/>
  <c r="V45" i="11"/>
  <c r="W31" i="11"/>
  <c r="W51" i="11" l="1"/>
  <c r="W65" i="11" s="1"/>
  <c r="X37" i="11"/>
  <c r="Y36" i="11"/>
  <c r="X50" i="11"/>
  <c r="X64" i="11" s="1"/>
  <c r="X31" i="11"/>
  <c r="W45" i="11"/>
  <c r="W42" i="11"/>
  <c r="W43" i="11" s="1"/>
  <c r="W47" i="11"/>
  <c r="W61" i="11" s="1"/>
  <c r="X33" i="11"/>
  <c r="X48" i="11"/>
  <c r="X62" i="11" s="1"/>
  <c r="Y34" i="11"/>
  <c r="X39" i="11"/>
  <c r="W53" i="11"/>
  <c r="W67" i="11" s="1"/>
  <c r="V59" i="11"/>
  <c r="V70" i="11" s="1"/>
  <c r="W6" i="1" s="1"/>
  <c r="V56" i="11"/>
  <c r="W49" i="11"/>
  <c r="W63" i="11" s="1"/>
  <c r="X35" i="11"/>
  <c r="X54" i="11"/>
  <c r="X68" i="11" s="1"/>
  <c r="Y40" i="11"/>
  <c r="Y32" i="11"/>
  <c r="X46" i="11"/>
  <c r="X60" i="11" s="1"/>
  <c r="W52" i="11"/>
  <c r="W66" i="11" s="1"/>
  <c r="X38" i="11"/>
  <c r="Y35" i="11" l="1"/>
  <c r="X49" i="11"/>
  <c r="X63" i="11" s="1"/>
  <c r="X45" i="11"/>
  <c r="Y31" i="11"/>
  <c r="X42" i="11"/>
  <c r="X43" i="11" s="1"/>
  <c r="Y33" i="11"/>
  <c r="X47" i="11"/>
  <c r="X61" i="11" s="1"/>
  <c r="W56" i="11"/>
  <c r="W59" i="11"/>
  <c r="W70" i="11" s="1"/>
  <c r="X6" i="1" s="1"/>
  <c r="X11" i="1" s="1"/>
  <c r="X67" i="1" s="1"/>
  <c r="W11" i="1"/>
  <c r="X52" i="11"/>
  <c r="X66" i="11" s="1"/>
  <c r="Y38" i="11"/>
  <c r="Z36" i="11"/>
  <c r="Y50" i="11"/>
  <c r="Y64" i="11" s="1"/>
  <c r="Y54" i="11"/>
  <c r="Y68" i="11" s="1"/>
  <c r="Z40" i="11"/>
  <c r="Y39" i="11"/>
  <c r="X53" i="11"/>
  <c r="X67" i="11" s="1"/>
  <c r="Y37" i="11"/>
  <c r="X51" i="11"/>
  <c r="X65" i="11" s="1"/>
  <c r="Z32" i="11"/>
  <c r="Y46" i="11"/>
  <c r="Y60" i="11" s="1"/>
  <c r="Y48" i="11"/>
  <c r="Y62" i="11" s="1"/>
  <c r="Z34" i="11"/>
  <c r="Y51" i="11" l="1"/>
  <c r="Y65" i="11" s="1"/>
  <c r="Z37" i="11"/>
  <c r="Y53" i="11"/>
  <c r="Y67" i="11" s="1"/>
  <c r="Z39" i="11"/>
  <c r="Z54" i="11"/>
  <c r="Z68" i="11" s="1"/>
  <c r="AA40" i="11"/>
  <c r="Y47" i="11"/>
  <c r="Y61" i="11" s="1"/>
  <c r="Z33" i="11"/>
  <c r="AA36" i="11"/>
  <c r="Z50" i="11"/>
  <c r="Z64" i="11" s="1"/>
  <c r="Y52" i="11"/>
  <c r="Y66" i="11" s="1"/>
  <c r="Z38" i="11"/>
  <c r="X59" i="11"/>
  <c r="X70" i="11" s="1"/>
  <c r="Y6" i="1" s="1"/>
  <c r="Y11" i="1" s="1"/>
  <c r="Y67" i="1" s="1"/>
  <c r="X56" i="11"/>
  <c r="Z46" i="11"/>
  <c r="Z60" i="11" s="1"/>
  <c r="AA32" i="11"/>
  <c r="W67" i="1"/>
  <c r="I75" i="15" s="1"/>
  <c r="I17" i="15"/>
  <c r="Z48" i="11"/>
  <c r="Z62" i="11" s="1"/>
  <c r="AA34" i="11"/>
  <c r="Z31" i="11"/>
  <c r="Y45" i="11"/>
  <c r="Y42" i="11"/>
  <c r="Y43" i="11" s="1"/>
  <c r="I12" i="15"/>
  <c r="Y49" i="11"/>
  <c r="Y63" i="11" s="1"/>
  <c r="Z35" i="11"/>
  <c r="AB36" i="11" l="1"/>
  <c r="AA50" i="11"/>
  <c r="AA64" i="11" s="1"/>
  <c r="Z47" i="11"/>
  <c r="Z61" i="11" s="1"/>
  <c r="AA33" i="11"/>
  <c r="AA35" i="11"/>
  <c r="Z49" i="11"/>
  <c r="Z63" i="11" s="1"/>
  <c r="AA46" i="11"/>
  <c r="AA60" i="11" s="1"/>
  <c r="AB32" i="11"/>
  <c r="AB40" i="11"/>
  <c r="AA54" i="11"/>
  <c r="AA68" i="11" s="1"/>
  <c r="AB34" i="11"/>
  <c r="AA48" i="11"/>
  <c r="AA62" i="11" s="1"/>
  <c r="Z53" i="11"/>
  <c r="Z67" i="11" s="1"/>
  <c r="AA39" i="11"/>
  <c r="Y59" i="11"/>
  <c r="Y70" i="11" s="1"/>
  <c r="Z6" i="1" s="1"/>
  <c r="Z11" i="1" s="1"/>
  <c r="Z67" i="1" s="1"/>
  <c r="Y56" i="11"/>
  <c r="Z52" i="11"/>
  <c r="Z66" i="11" s="1"/>
  <c r="AA38" i="11"/>
  <c r="AA37" i="11"/>
  <c r="Z51" i="11"/>
  <c r="Z65" i="11" s="1"/>
  <c r="Z42" i="11"/>
  <c r="Z43" i="11" s="1"/>
  <c r="Z45" i="11"/>
  <c r="AA31" i="11"/>
  <c r="AA51" i="11" l="1"/>
  <c r="AA65" i="11" s="1"/>
  <c r="AB37" i="11"/>
  <c r="AC40" i="11"/>
  <c r="AB54" i="11"/>
  <c r="AB68" i="11" s="1"/>
  <c r="AA52" i="11"/>
  <c r="AA66" i="11" s="1"/>
  <c r="AB38" i="11"/>
  <c r="AB39" i="11"/>
  <c r="AA53" i="11"/>
  <c r="AA67" i="11" s="1"/>
  <c r="AB35" i="11"/>
  <c r="AA49" i="11"/>
  <c r="AA63" i="11" s="1"/>
  <c r="AB46" i="11"/>
  <c r="AB60" i="11" s="1"/>
  <c r="AC32" i="11"/>
  <c r="AB31" i="11"/>
  <c r="AA42" i="11"/>
  <c r="AA43" i="11" s="1"/>
  <c r="AA45" i="11"/>
  <c r="AA47" i="11"/>
  <c r="AA61" i="11" s="1"/>
  <c r="AB33" i="11"/>
  <c r="Z59" i="11"/>
  <c r="Z70" i="11" s="1"/>
  <c r="AA6" i="1" s="1"/>
  <c r="Z56" i="11"/>
  <c r="AC34" i="11"/>
  <c r="AB48" i="11"/>
  <c r="AB62" i="11" s="1"/>
  <c r="AB50" i="11"/>
  <c r="AB64" i="11" s="1"/>
  <c r="AC36" i="11"/>
  <c r="AD34" i="11" l="1"/>
  <c r="AC48" i="11"/>
  <c r="AC62" i="11" s="1"/>
  <c r="AB49" i="11"/>
  <c r="AB63" i="11" s="1"/>
  <c r="AC35" i="11"/>
  <c r="AB52" i="11"/>
  <c r="AB66" i="11" s="1"/>
  <c r="AC38" i="11"/>
  <c r="AA59" i="11"/>
  <c r="AA70" i="11" s="1"/>
  <c r="AB6" i="1" s="1"/>
  <c r="AB11" i="1" s="1"/>
  <c r="AB67" i="1" s="1"/>
  <c r="AA56" i="11"/>
  <c r="AC33" i="11"/>
  <c r="AB47" i="11"/>
  <c r="AB61" i="11" s="1"/>
  <c r="AB53" i="11"/>
  <c r="AB67" i="11" s="1"/>
  <c r="AC39" i="11"/>
  <c r="AA11" i="1"/>
  <c r="J12" i="15"/>
  <c r="AB45" i="11"/>
  <c r="AC31" i="11"/>
  <c r="AB42" i="11"/>
  <c r="AB43" i="11" s="1"/>
  <c r="AD36" i="11"/>
  <c r="AC50" i="11"/>
  <c r="AC64" i="11" s="1"/>
  <c r="AC54" i="11"/>
  <c r="AC68" i="11" s="1"/>
  <c r="AD40" i="11"/>
  <c r="AC46" i="11"/>
  <c r="AC60" i="11" s="1"/>
  <c r="AD32" i="11"/>
  <c r="AC37" i="11"/>
  <c r="AB51" i="11"/>
  <c r="AB65" i="11" s="1"/>
  <c r="AD31" i="11" l="1"/>
  <c r="AC45" i="11"/>
  <c r="AC42" i="11"/>
  <c r="AC43" i="11" s="1"/>
  <c r="AC52" i="11"/>
  <c r="AC66" i="11" s="1"/>
  <c r="AD38" i="11"/>
  <c r="AB56" i="11"/>
  <c r="AB59" i="11"/>
  <c r="AB70" i="11" s="1"/>
  <c r="AC6" i="1" s="1"/>
  <c r="AD33" i="11"/>
  <c r="AC47" i="11"/>
  <c r="AC61" i="11" s="1"/>
  <c r="AC51" i="11"/>
  <c r="AC65" i="11" s="1"/>
  <c r="AD37" i="11"/>
  <c r="AC49" i="11"/>
  <c r="AC63" i="11" s="1"/>
  <c r="AD35" i="11"/>
  <c r="AD46" i="11"/>
  <c r="AD60" i="11" s="1"/>
  <c r="AE32" i="11"/>
  <c r="AD50" i="11"/>
  <c r="AD64" i="11" s="1"/>
  <c r="AE36" i="11"/>
  <c r="AA67" i="1"/>
  <c r="J75" i="15" s="1"/>
  <c r="J17" i="15"/>
  <c r="AC53" i="11"/>
  <c r="AC67" i="11" s="1"/>
  <c r="AD39" i="11"/>
  <c r="AE40" i="11"/>
  <c r="AD54" i="11"/>
  <c r="AD68" i="11" s="1"/>
  <c r="AE34" i="11"/>
  <c r="AD48" i="11"/>
  <c r="AD62" i="11" s="1"/>
  <c r="AD47" i="11" l="1"/>
  <c r="AD61" i="11" s="1"/>
  <c r="AE33" i="11"/>
  <c r="AE46" i="11"/>
  <c r="AE60" i="11" s="1"/>
  <c r="AF32" i="11"/>
  <c r="AE38" i="11"/>
  <c r="AD52" i="11"/>
  <c r="AD66" i="11" s="1"/>
  <c r="AE50" i="11"/>
  <c r="AE64" i="11" s="1"/>
  <c r="AF36" i="11"/>
  <c r="AC11" i="1"/>
  <c r="AE48" i="11"/>
  <c r="AE62" i="11" s="1"/>
  <c r="AF34" i="11"/>
  <c r="AD49" i="11"/>
  <c r="AD63" i="11" s="1"/>
  <c r="AE35" i="11"/>
  <c r="AE54" i="11"/>
  <c r="AE68" i="11" s="1"/>
  <c r="AF40" i="11"/>
  <c r="AC59" i="11"/>
  <c r="AC70" i="11" s="1"/>
  <c r="AD6" i="1" s="1"/>
  <c r="E12" i="16" s="1"/>
  <c r="AC56" i="11"/>
  <c r="AE39" i="11"/>
  <c r="AD53" i="11"/>
  <c r="AD67" i="11" s="1"/>
  <c r="AE37" i="11"/>
  <c r="AD51" i="11"/>
  <c r="AD65" i="11" s="1"/>
  <c r="AD42" i="11"/>
  <c r="AD43" i="11" s="1"/>
  <c r="AE31" i="11"/>
  <c r="AD45" i="11"/>
  <c r="AC67" i="1" l="1"/>
  <c r="AD59" i="11"/>
  <c r="AD70" i="11" s="1"/>
  <c r="AE6" i="1" s="1"/>
  <c r="AE11" i="1" s="1"/>
  <c r="AE67" i="1" s="1"/>
  <c r="AD56" i="11"/>
  <c r="AE52" i="11"/>
  <c r="AE66" i="11" s="1"/>
  <c r="AF38" i="11"/>
  <c r="AF54" i="11"/>
  <c r="AF68" i="11" s="1"/>
  <c r="AG40" i="11"/>
  <c r="AF31" i="11"/>
  <c r="AE45" i="11"/>
  <c r="AE42" i="11"/>
  <c r="AE43" i="11" s="1"/>
  <c r="AE49" i="11"/>
  <c r="AE63" i="11" s="1"/>
  <c r="AF35" i="11"/>
  <c r="AF46" i="11"/>
  <c r="AF60" i="11" s="1"/>
  <c r="AG32" i="11"/>
  <c r="AE53" i="11"/>
  <c r="AE67" i="11" s="1"/>
  <c r="AF39" i="11"/>
  <c r="K12" i="15"/>
  <c r="AD11" i="1"/>
  <c r="AD67" i="1" s="1"/>
  <c r="AG36" i="11"/>
  <c r="AF50" i="11"/>
  <c r="AF64" i="11" s="1"/>
  <c r="AF33" i="11"/>
  <c r="AE47" i="11"/>
  <c r="AE61" i="11" s="1"/>
  <c r="AG34" i="11"/>
  <c r="AF48" i="11"/>
  <c r="AF62" i="11" s="1"/>
  <c r="AF37" i="11"/>
  <c r="AE51" i="11"/>
  <c r="AE65" i="11" s="1"/>
  <c r="AF53" i="11" l="1"/>
  <c r="AF67" i="11" s="1"/>
  <c r="AG39" i="11"/>
  <c r="AG46" i="11"/>
  <c r="AG60" i="11" s="1"/>
  <c r="AH32" i="11"/>
  <c r="AG31" i="11"/>
  <c r="AF42" i="11"/>
  <c r="AF43" i="11" s="1"/>
  <c r="AF45" i="11"/>
  <c r="AH40" i="11"/>
  <c r="AG54" i="11"/>
  <c r="AG68" i="11" s="1"/>
  <c r="AF51" i="11"/>
  <c r="AF65" i="11" s="1"/>
  <c r="AG37" i="11"/>
  <c r="AF52" i="11"/>
  <c r="AF66" i="11" s="1"/>
  <c r="AG38" i="11"/>
  <c r="AG48" i="11"/>
  <c r="AG62" i="11" s="1"/>
  <c r="AH34" i="11"/>
  <c r="AF49" i="11"/>
  <c r="AF63" i="11" s="1"/>
  <c r="AG35" i="11"/>
  <c r="AF47" i="11"/>
  <c r="AF61" i="11" s="1"/>
  <c r="AG33" i="11"/>
  <c r="E17" i="16"/>
  <c r="K17" i="15"/>
  <c r="AH36" i="11"/>
  <c r="AG50" i="11"/>
  <c r="AG64" i="11" s="1"/>
  <c r="AE59" i="11"/>
  <c r="AE70" i="11" s="1"/>
  <c r="AF6" i="1" s="1"/>
  <c r="AE56" i="11"/>
  <c r="K75" i="15"/>
  <c r="E75" i="16"/>
  <c r="AH54" i="11" l="1"/>
  <c r="AH68" i="11" s="1"/>
  <c r="AI40" i="11"/>
  <c r="AH33" i="11"/>
  <c r="AG47" i="11"/>
  <c r="AG61" i="11" s="1"/>
  <c r="AH35" i="11"/>
  <c r="AG49" i="11"/>
  <c r="AG63" i="11" s="1"/>
  <c r="AF59" i="11"/>
  <c r="AF70" i="11" s="1"/>
  <c r="AG6" i="1" s="1"/>
  <c r="AG11" i="1" s="1"/>
  <c r="AG67" i="1" s="1"/>
  <c r="AF56" i="11"/>
  <c r="AH48" i="11"/>
  <c r="AH62" i="11" s="1"/>
  <c r="AI34" i="11"/>
  <c r="AG45" i="11"/>
  <c r="AH31" i="11"/>
  <c r="AG42" i="11"/>
  <c r="AG43" i="11" s="1"/>
  <c r="AF11" i="1"/>
  <c r="AH46" i="11"/>
  <c r="AH60" i="11" s="1"/>
  <c r="AI32" i="11"/>
  <c r="AH38" i="11"/>
  <c r="AG52" i="11"/>
  <c r="AG66" i="11" s="1"/>
  <c r="AI36" i="11"/>
  <c r="AH50" i="11"/>
  <c r="AH64" i="11" s="1"/>
  <c r="AG53" i="11"/>
  <c r="AG67" i="11" s="1"/>
  <c r="AH39" i="11"/>
  <c r="AH37" i="11"/>
  <c r="AG51" i="11"/>
  <c r="AG65" i="11" s="1"/>
  <c r="AJ36" i="11" l="1"/>
  <c r="AI50" i="11"/>
  <c r="AI64" i="11" s="1"/>
  <c r="AI48" i="11"/>
  <c r="AI62" i="11" s="1"/>
  <c r="AJ34" i="11"/>
  <c r="AJ32" i="11"/>
  <c r="AI46" i="11"/>
  <c r="AI60" i="11" s="1"/>
  <c r="AI38" i="11"/>
  <c r="AH52" i="11"/>
  <c r="AH66" i="11" s="1"/>
  <c r="L12" i="15"/>
  <c r="AH49" i="11"/>
  <c r="AH63" i="11" s="1"/>
  <c r="AI35" i="11"/>
  <c r="AH51" i="11"/>
  <c r="AH65" i="11" s="1"/>
  <c r="AI37" i="11"/>
  <c r="AF67" i="1"/>
  <c r="L75" i="15" s="1"/>
  <c r="L17" i="15"/>
  <c r="AI39" i="11"/>
  <c r="AH53" i="11"/>
  <c r="AH67" i="11" s="1"/>
  <c r="AI33" i="11"/>
  <c r="AH47" i="11"/>
  <c r="AH61" i="11" s="1"/>
  <c r="AI31" i="11"/>
  <c r="AH45" i="11"/>
  <c r="AH42" i="11"/>
  <c r="AH43" i="11" s="1"/>
  <c r="AI54" i="11"/>
  <c r="AI68" i="11" s="1"/>
  <c r="AJ40" i="11"/>
  <c r="AG59" i="11"/>
  <c r="AG70" i="11" s="1"/>
  <c r="AH6" i="1" s="1"/>
  <c r="AH11" i="1" s="1"/>
  <c r="AH67" i="1" s="1"/>
  <c r="AG56" i="11"/>
  <c r="AJ33" i="11" l="1"/>
  <c r="AI47" i="11"/>
  <c r="AI61" i="11" s="1"/>
  <c r="AI52" i="11"/>
  <c r="AI66" i="11" s="1"/>
  <c r="AJ38" i="11"/>
  <c r="AJ39" i="11"/>
  <c r="AI53" i="11"/>
  <c r="AI67" i="11" s="1"/>
  <c r="AK32" i="11"/>
  <c r="AJ46" i="11"/>
  <c r="AJ60" i="11" s="1"/>
  <c r="AJ48" i="11"/>
  <c r="AJ62" i="11" s="1"/>
  <c r="AK34" i="11"/>
  <c r="AK40" i="11"/>
  <c r="AJ54" i="11"/>
  <c r="AJ68" i="11" s="1"/>
  <c r="AI51" i="11"/>
  <c r="AI65" i="11" s="1"/>
  <c r="AJ37" i="11"/>
  <c r="AJ31" i="11"/>
  <c r="AI42" i="11"/>
  <c r="AI43" i="11" s="1"/>
  <c r="AI45" i="11"/>
  <c r="AH59" i="11"/>
  <c r="AH70" i="11" s="1"/>
  <c r="AI6" i="1" s="1"/>
  <c r="AH56" i="11"/>
  <c r="AI49" i="11"/>
  <c r="AI63" i="11" s="1"/>
  <c r="AJ35" i="11"/>
  <c r="AK36" i="11"/>
  <c r="AJ50" i="11"/>
  <c r="AJ64" i="11" s="1"/>
  <c r="AK48" i="11" l="1"/>
  <c r="AK62" i="11" s="1"/>
  <c r="AL34" i="11"/>
  <c r="AI11" i="1"/>
  <c r="M12" i="15"/>
  <c r="AK46" i="11"/>
  <c r="AK60" i="11" s="1"/>
  <c r="AL32" i="11"/>
  <c r="AJ42" i="11"/>
  <c r="AJ43" i="11" s="1"/>
  <c r="AK31" i="11"/>
  <c r="AJ45" i="11"/>
  <c r="AJ53" i="11"/>
  <c r="AJ67" i="11" s="1"/>
  <c r="AK39" i="11"/>
  <c r="AI59" i="11"/>
  <c r="AI70" i="11" s="1"/>
  <c r="AJ6" i="1" s="1"/>
  <c r="AJ11" i="1" s="1"/>
  <c r="AJ67" i="1" s="1"/>
  <c r="AI56" i="11"/>
  <c r="AK37" i="11"/>
  <c r="AJ51" i="11"/>
  <c r="AJ65" i="11" s="1"/>
  <c r="AJ52" i="11"/>
  <c r="AJ66" i="11" s="1"/>
  <c r="AK38" i="11"/>
  <c r="AK50" i="11"/>
  <c r="AK64" i="11" s="1"/>
  <c r="AL36" i="11"/>
  <c r="AK35" i="11"/>
  <c r="AJ49" i="11"/>
  <c r="AJ63" i="11" s="1"/>
  <c r="AK54" i="11"/>
  <c r="AK68" i="11" s="1"/>
  <c r="AL40" i="11"/>
  <c r="AJ47" i="11"/>
  <c r="AJ61" i="11" s="1"/>
  <c r="AK33" i="11"/>
  <c r="AJ56" i="11" l="1"/>
  <c r="AJ59" i="11"/>
  <c r="AJ70" i="11" s="1"/>
  <c r="AK6" i="1" s="1"/>
  <c r="AK11" i="1" s="1"/>
  <c r="AK67" i="1" s="1"/>
  <c r="AK52" i="11"/>
  <c r="AK66" i="11" s="1"/>
  <c r="AL38" i="11"/>
  <c r="AM32" i="11"/>
  <c r="AL46" i="11"/>
  <c r="AL60" i="11" s="1"/>
  <c r="AL33" i="11"/>
  <c r="AK47" i="11"/>
  <c r="AK61" i="11" s="1"/>
  <c r="AL50" i="11"/>
  <c r="AL64" i="11" s="1"/>
  <c r="AM36" i="11"/>
  <c r="AK45" i="11"/>
  <c r="AL31" i="11"/>
  <c r="AK42" i="11"/>
  <c r="AK43" i="11" s="1"/>
  <c r="AL48" i="11"/>
  <c r="AL62" i="11" s="1"/>
  <c r="AM34" i="11"/>
  <c r="AK49" i="11"/>
  <c r="AK63" i="11" s="1"/>
  <c r="AL35" i="11"/>
  <c r="AK51" i="11"/>
  <c r="AK65" i="11" s="1"/>
  <c r="AL37" i="11"/>
  <c r="AL54" i="11"/>
  <c r="AL68" i="11" s="1"/>
  <c r="AM40" i="11"/>
  <c r="AI67" i="1"/>
  <c r="M75" i="15" s="1"/>
  <c r="M17" i="15"/>
  <c r="AK53" i="11"/>
  <c r="AK67" i="11" s="1"/>
  <c r="AL39" i="11"/>
  <c r="AL51" i="11" l="1"/>
  <c r="AL65" i="11" s="1"/>
  <c r="AM37" i="11"/>
  <c r="AL49" i="11"/>
  <c r="AL63" i="11" s="1"/>
  <c r="AM35" i="11"/>
  <c r="AN34" i="11"/>
  <c r="AM48" i="11"/>
  <c r="AM62" i="11" s="1"/>
  <c r="AM46" i="11"/>
  <c r="AM60" i="11" s="1"/>
  <c r="AN32" i="11"/>
  <c r="AN36" i="11"/>
  <c r="AM50" i="11"/>
  <c r="AM64" i="11" s="1"/>
  <c r="AM33" i="11"/>
  <c r="AL47" i="11"/>
  <c r="AL61" i="11" s="1"/>
  <c r="AM31" i="11"/>
  <c r="AL45" i="11"/>
  <c r="AL42" i="11"/>
  <c r="AL43" i="11" s="1"/>
  <c r="AM39" i="11"/>
  <c r="AL53" i="11"/>
  <c r="AL67" i="11" s="1"/>
  <c r="AL52" i="11"/>
  <c r="AL66" i="11" s="1"/>
  <c r="AM38" i="11"/>
  <c r="AN40" i="11"/>
  <c r="AM54" i="11"/>
  <c r="AM68" i="11" s="1"/>
  <c r="AK59" i="11"/>
  <c r="AK70" i="11" s="1"/>
  <c r="AL6" i="1" s="1"/>
  <c r="AK56" i="11"/>
  <c r="AO40" i="11" l="1"/>
  <c r="AN54" i="11"/>
  <c r="AN68" i="11" s="1"/>
  <c r="AM53" i="11"/>
  <c r="AM67" i="11" s="1"/>
  <c r="AN39" i="11"/>
  <c r="AM52" i="11"/>
  <c r="AM66" i="11" s="1"/>
  <c r="AN38" i="11"/>
  <c r="AN48" i="11"/>
  <c r="AN62" i="11" s="1"/>
  <c r="AO34" i="11"/>
  <c r="AL56" i="11"/>
  <c r="AL59" i="11"/>
  <c r="AL70" i="11" s="1"/>
  <c r="AM6" i="1" s="1"/>
  <c r="AM11" i="1" s="1"/>
  <c r="AM67" i="1" s="1"/>
  <c r="AM49" i="11"/>
  <c r="AM63" i="11" s="1"/>
  <c r="AN35" i="11"/>
  <c r="AN50" i="11"/>
  <c r="AN64" i="11" s="1"/>
  <c r="AO36" i="11"/>
  <c r="AM42" i="11"/>
  <c r="AM43" i="11" s="1"/>
  <c r="AN31" i="11"/>
  <c r="AM45" i="11"/>
  <c r="AO32" i="11"/>
  <c r="AN46" i="11"/>
  <c r="AN60" i="11" s="1"/>
  <c r="AL11" i="1"/>
  <c r="AM51" i="11"/>
  <c r="AM65" i="11" s="1"/>
  <c r="AN37" i="11"/>
  <c r="AM47" i="11"/>
  <c r="AM61" i="11" s="1"/>
  <c r="AN33" i="11"/>
  <c r="AL67" i="1" l="1"/>
  <c r="N17" i="15"/>
  <c r="AO37" i="11"/>
  <c r="AN51" i="11"/>
  <c r="AN65" i="11" s="1"/>
  <c r="AO48" i="11"/>
  <c r="AO62" i="11" s="1"/>
  <c r="AP34" i="11"/>
  <c r="AM56" i="11"/>
  <c r="AM59" i="11"/>
  <c r="AM70" i="11" s="1"/>
  <c r="AN6" i="1" s="1"/>
  <c r="AN11" i="1" s="1"/>
  <c r="AN67" i="1" s="1"/>
  <c r="AN52" i="11"/>
  <c r="AN66" i="11" s="1"/>
  <c r="AO38" i="11"/>
  <c r="AO50" i="11"/>
  <c r="AO64" i="11" s="1"/>
  <c r="AP36" i="11"/>
  <c r="N75" i="15"/>
  <c r="AO46" i="11"/>
  <c r="AO60" i="11" s="1"/>
  <c r="AP32" i="11"/>
  <c r="AN45" i="11"/>
  <c r="AN42" i="11"/>
  <c r="AN43" i="11" s="1"/>
  <c r="AO31" i="11"/>
  <c r="AO33" i="11"/>
  <c r="AN47" i="11"/>
  <c r="AN61" i="11" s="1"/>
  <c r="AO39" i="11"/>
  <c r="AN53" i="11"/>
  <c r="AN67" i="11" s="1"/>
  <c r="AO35" i="11"/>
  <c r="AN49" i="11"/>
  <c r="AN63" i="11" s="1"/>
  <c r="N12" i="15"/>
  <c r="AO54" i="11"/>
  <c r="AO68" i="11" s="1"/>
  <c r="AP40" i="11"/>
  <c r="AO52" i="11" l="1"/>
  <c r="AO66" i="11" s="1"/>
  <c r="AP38" i="11"/>
  <c r="AO42" i="11"/>
  <c r="AO43" i="11" s="1"/>
  <c r="AP31" i="11"/>
  <c r="AO45" i="11"/>
  <c r="AP33" i="11"/>
  <c r="AO47" i="11"/>
  <c r="AO61" i="11" s="1"/>
  <c r="AP46" i="11"/>
  <c r="AP60" i="11" s="1"/>
  <c r="AQ32" i="11"/>
  <c r="AP48" i="11"/>
  <c r="AP62" i="11" s="1"/>
  <c r="AQ34" i="11"/>
  <c r="AP37" i="11"/>
  <c r="AO51" i="11"/>
  <c r="AO65" i="11" s="1"/>
  <c r="AQ40" i="11"/>
  <c r="AP54" i="11"/>
  <c r="AP68" i="11" s="1"/>
  <c r="AP50" i="11"/>
  <c r="AP64" i="11" s="1"/>
  <c r="AQ36" i="11"/>
  <c r="AN59" i="11"/>
  <c r="AN70" i="11" s="1"/>
  <c r="AO6" i="1" s="1"/>
  <c r="AO11" i="1" s="1"/>
  <c r="AO67" i="1" s="1"/>
  <c r="AN56" i="11"/>
  <c r="AO49" i="11"/>
  <c r="AO63" i="11" s="1"/>
  <c r="AP35" i="11"/>
  <c r="AP39" i="11"/>
  <c r="AO53" i="11"/>
  <c r="AO67" i="11" s="1"/>
  <c r="AQ54" i="11" l="1"/>
  <c r="AQ68" i="11" s="1"/>
  <c r="AR40" i="11"/>
  <c r="AO56" i="11"/>
  <c r="AO59" i="11"/>
  <c r="AO70" i="11" s="1"/>
  <c r="AP6" i="1" s="1"/>
  <c r="AQ50" i="11"/>
  <c r="AQ64" i="11" s="1"/>
  <c r="AR36" i="11"/>
  <c r="AR32" i="11"/>
  <c r="AQ46" i="11"/>
  <c r="AQ60" i="11" s="1"/>
  <c r="AP47" i="11"/>
  <c r="AP61" i="11" s="1"/>
  <c r="AQ33" i="11"/>
  <c r="AQ39" i="11"/>
  <c r="AP53" i="11"/>
  <c r="AP67" i="11" s="1"/>
  <c r="AQ35" i="11"/>
  <c r="AP49" i="11"/>
  <c r="AP63" i="11" s="1"/>
  <c r="AP52" i="11"/>
  <c r="AP66" i="11" s="1"/>
  <c r="AQ38" i="11"/>
  <c r="F12" i="16"/>
  <c r="AP45" i="11"/>
  <c r="AQ31" i="11"/>
  <c r="AP42" i="11"/>
  <c r="AP43" i="11" s="1"/>
  <c r="AP51" i="11"/>
  <c r="AP65" i="11" s="1"/>
  <c r="AQ37" i="11"/>
  <c r="AQ48" i="11"/>
  <c r="AQ62" i="11" s="1"/>
  <c r="AR34" i="11"/>
  <c r="AR38" i="11" l="1"/>
  <c r="AQ52" i="11"/>
  <c r="AQ66" i="11" s="1"/>
  <c r="AP56" i="11"/>
  <c r="AP59" i="11"/>
  <c r="AP70" i="11" s="1"/>
  <c r="AQ6" i="1" s="1"/>
  <c r="AQ11" i="1" s="1"/>
  <c r="AQ67" i="1" s="1"/>
  <c r="AR50" i="11"/>
  <c r="AR64" i="11" s="1"/>
  <c r="AS36" i="11"/>
  <c r="AR48" i="11"/>
  <c r="AR62" i="11" s="1"/>
  <c r="AS34" i="11"/>
  <c r="AR35" i="11"/>
  <c r="AQ49" i="11"/>
  <c r="AQ63" i="11" s="1"/>
  <c r="O12" i="15"/>
  <c r="AP11" i="1"/>
  <c r="AR37" i="11"/>
  <c r="AQ51" i="11"/>
  <c r="AQ65" i="11" s="1"/>
  <c r="AQ53" i="11"/>
  <c r="AQ67" i="11" s="1"/>
  <c r="AR39" i="11"/>
  <c r="AS40" i="11"/>
  <c r="AR54" i="11"/>
  <c r="AR68" i="11" s="1"/>
  <c r="AQ47" i="11"/>
  <c r="AQ61" i="11" s="1"/>
  <c r="AR33" i="11"/>
  <c r="AS32" i="11"/>
  <c r="AR46" i="11"/>
  <c r="AR60" i="11" s="1"/>
  <c r="AR31" i="11"/>
  <c r="AQ42" i="11"/>
  <c r="AQ43" i="11" s="1"/>
  <c r="AQ45" i="11"/>
  <c r="AR47" i="11" l="1"/>
  <c r="AR61" i="11" s="1"/>
  <c r="AS33" i="11"/>
  <c r="AS54" i="11"/>
  <c r="AS68" i="11" s="1"/>
  <c r="AT40" i="11"/>
  <c r="AR49" i="11"/>
  <c r="AR63" i="11" s="1"/>
  <c r="AS35" i="11"/>
  <c r="AT36" i="11"/>
  <c r="AS50" i="11"/>
  <c r="AS64" i="11" s="1"/>
  <c r="AR42" i="11"/>
  <c r="AR43" i="11" s="1"/>
  <c r="AR45" i="11"/>
  <c r="AS31" i="11"/>
  <c r="AP67" i="1"/>
  <c r="O17" i="15"/>
  <c r="F17" i="16"/>
  <c r="AS48" i="11"/>
  <c r="AS62" i="11" s="1"/>
  <c r="AT34" i="11"/>
  <c r="AS39" i="11"/>
  <c r="AR53" i="11"/>
  <c r="AR67" i="11" s="1"/>
  <c r="AQ56" i="11"/>
  <c r="AQ59" i="11"/>
  <c r="AQ70" i="11" s="1"/>
  <c r="AR6" i="1" s="1"/>
  <c r="AS37" i="11"/>
  <c r="AR51" i="11"/>
  <c r="AR65" i="11" s="1"/>
  <c r="AS46" i="11"/>
  <c r="AS60" i="11" s="1"/>
  <c r="AT32" i="11"/>
  <c r="AR52" i="11"/>
  <c r="AR66" i="11" s="1"/>
  <c r="AS38" i="11"/>
  <c r="AR59" i="11" l="1"/>
  <c r="AR70" i="11" s="1"/>
  <c r="AS6" i="1" s="1"/>
  <c r="AS11" i="1" s="1"/>
  <c r="AS67" i="1" s="1"/>
  <c r="AR56" i="11"/>
  <c r="AS52" i="11"/>
  <c r="AS66" i="11" s="1"/>
  <c r="AT38" i="11"/>
  <c r="AS49" i="11"/>
  <c r="AS63" i="11" s="1"/>
  <c r="AT35" i="11"/>
  <c r="AU34" i="11"/>
  <c r="AT48" i="11"/>
  <c r="AT62" i="11" s="1"/>
  <c r="AT46" i="11"/>
  <c r="AT60" i="11" s="1"/>
  <c r="AU32" i="11"/>
  <c r="AT50" i="11"/>
  <c r="AT64" i="11" s="1"/>
  <c r="AU36" i="11"/>
  <c r="F75" i="16"/>
  <c r="O75" i="15"/>
  <c r="AT33" i="11"/>
  <c r="AS47" i="11"/>
  <c r="AS61" i="11" s="1"/>
  <c r="AR11" i="1"/>
  <c r="P12" i="15"/>
  <c r="AS53" i="11"/>
  <c r="AS67" i="11" s="1"/>
  <c r="AT39" i="11"/>
  <c r="AT54" i="11"/>
  <c r="AT68" i="11" s="1"/>
  <c r="AU40" i="11"/>
  <c r="AT37" i="11"/>
  <c r="AS51" i="11"/>
  <c r="AS65" i="11" s="1"/>
  <c r="AS42" i="11"/>
  <c r="AS43" i="11" s="1"/>
  <c r="AT31" i="11"/>
  <c r="AS45" i="11"/>
  <c r="AU39" i="11" l="1"/>
  <c r="AT53" i="11"/>
  <c r="AT67" i="11" s="1"/>
  <c r="AU46" i="11"/>
  <c r="AU60" i="11" s="1"/>
  <c r="AV32" i="11"/>
  <c r="AU48" i="11"/>
  <c r="AU62" i="11" s="1"/>
  <c r="AV34" i="11"/>
  <c r="AU35" i="11"/>
  <c r="AT49" i="11"/>
  <c r="AT63" i="11" s="1"/>
  <c r="AT47" i="11"/>
  <c r="AT61" i="11" s="1"/>
  <c r="AU33" i="11"/>
  <c r="AT52" i="11"/>
  <c r="AT66" i="11" s="1"/>
  <c r="AU38" i="11"/>
  <c r="AS56" i="11"/>
  <c r="AS59" i="11"/>
  <c r="AS70" i="11" s="1"/>
  <c r="AT6" i="1" s="1"/>
  <c r="AT11" i="1" s="1"/>
  <c r="AT67" i="1" s="1"/>
  <c r="AR67" i="1"/>
  <c r="P75" i="15" s="1"/>
  <c r="P17" i="15"/>
  <c r="AU37" i="11"/>
  <c r="AT51" i="11"/>
  <c r="AT65" i="11" s="1"/>
  <c r="AU54" i="11"/>
  <c r="AU68" i="11" s="1"/>
  <c r="AV40" i="11"/>
  <c r="AU31" i="11"/>
  <c r="AT42" i="11"/>
  <c r="AT43" i="11" s="1"/>
  <c r="AT45" i="11"/>
  <c r="AU50" i="11"/>
  <c r="AU64" i="11" s="1"/>
  <c r="AV36" i="11"/>
  <c r="AV33" i="11" l="1"/>
  <c r="AU47" i="11"/>
  <c r="AU61" i="11" s="1"/>
  <c r="AV50" i="11"/>
  <c r="AV64" i="11" s="1"/>
  <c r="AW36" i="11"/>
  <c r="AV54" i="11"/>
  <c r="AV68" i="11" s="1"/>
  <c r="AW40" i="11"/>
  <c r="AU49" i="11"/>
  <c r="AU63" i="11" s="1"/>
  <c r="AV35" i="11"/>
  <c r="AT56" i="11"/>
  <c r="AT59" i="11"/>
  <c r="AT70" i="11" s="1"/>
  <c r="AU6" i="1" s="1"/>
  <c r="AU11" i="1" s="1"/>
  <c r="AV38" i="11"/>
  <c r="AU52" i="11"/>
  <c r="AU66" i="11" s="1"/>
  <c r="AU51" i="11"/>
  <c r="AU65" i="11" s="1"/>
  <c r="AV37" i="11"/>
  <c r="AW34" i="11"/>
  <c r="AV48" i="11"/>
  <c r="AV62" i="11" s="1"/>
  <c r="AV46" i="11"/>
  <c r="AV60" i="11" s="1"/>
  <c r="AW32" i="11"/>
  <c r="AU42" i="11"/>
  <c r="AU43" i="11" s="1"/>
  <c r="AV31" i="11"/>
  <c r="AU45" i="11"/>
  <c r="AU53" i="11"/>
  <c r="AU67" i="11" s="1"/>
  <c r="AV39" i="11"/>
  <c r="AW46" i="11" l="1"/>
  <c r="AW60" i="11" s="1"/>
  <c r="AX32" i="11"/>
  <c r="AX34" i="11"/>
  <c r="AW48" i="11"/>
  <c r="AW62" i="11" s="1"/>
  <c r="AX40" i="11"/>
  <c r="AW54" i="11"/>
  <c r="AW68" i="11" s="1"/>
  <c r="AV49" i="11"/>
  <c r="AV63" i="11" s="1"/>
  <c r="AW35" i="11"/>
  <c r="AV51" i="11"/>
  <c r="AV65" i="11" s="1"/>
  <c r="AW37" i="11"/>
  <c r="AU67" i="1"/>
  <c r="AW50" i="11"/>
  <c r="AW64" i="11" s="1"/>
  <c r="AX36" i="11"/>
  <c r="AU56" i="11"/>
  <c r="AU59" i="11"/>
  <c r="AU70" i="11" s="1"/>
  <c r="AV6" i="1" s="1"/>
  <c r="AV11" i="1" s="1"/>
  <c r="AV67" i="1" s="1"/>
  <c r="AV52" i="11"/>
  <c r="AV66" i="11" s="1"/>
  <c r="AW38" i="11"/>
  <c r="AV53" i="11"/>
  <c r="AV67" i="11" s="1"/>
  <c r="AW39" i="11"/>
  <c r="AV42" i="11"/>
  <c r="AV43" i="11" s="1"/>
  <c r="AV45" i="11"/>
  <c r="AW31" i="11"/>
  <c r="AW33" i="11"/>
  <c r="AV47" i="11"/>
  <c r="AV61" i="11" s="1"/>
  <c r="Q12" i="15" l="1"/>
  <c r="AX39" i="11"/>
  <c r="AW53" i="11"/>
  <c r="AW67" i="11" s="1"/>
  <c r="AW49" i="11"/>
  <c r="AW63" i="11" s="1"/>
  <c r="AX35" i="11"/>
  <c r="AX33" i="11"/>
  <c r="AW47" i="11"/>
  <c r="AW61" i="11" s="1"/>
  <c r="AY40" i="11"/>
  <c r="AX54" i="11"/>
  <c r="AX68" i="11" s="1"/>
  <c r="AY36" i="11"/>
  <c r="AX50" i="11"/>
  <c r="AX64" i="11" s="1"/>
  <c r="AX48" i="11"/>
  <c r="AX62" i="11" s="1"/>
  <c r="AY34" i="11"/>
  <c r="AX37" i="11"/>
  <c r="AW51" i="11"/>
  <c r="AW65" i="11" s="1"/>
  <c r="AW52" i="11"/>
  <c r="AW66" i="11" s="1"/>
  <c r="AX38" i="11"/>
  <c r="AX31" i="11"/>
  <c r="AW42" i="11"/>
  <c r="AW43" i="11" s="1"/>
  <c r="AW45" i="11"/>
  <c r="AV56" i="11"/>
  <c r="AV59" i="11"/>
  <c r="AV70" i="11" s="1"/>
  <c r="AW6" i="1" s="1"/>
  <c r="AW11" i="1" s="1"/>
  <c r="AW67" i="1" s="1"/>
  <c r="Q75" i="15"/>
  <c r="AY32" i="11"/>
  <c r="AX46" i="11"/>
  <c r="AX60" i="11" s="1"/>
  <c r="Q17" i="15"/>
  <c r="AW56" i="11" l="1"/>
  <c r="AW59" i="11"/>
  <c r="AW70" i="11" s="1"/>
  <c r="AX6" i="1" s="1"/>
  <c r="AX11" i="1" s="1"/>
  <c r="AX67" i="1" s="1"/>
  <c r="AZ36" i="11"/>
  <c r="AY50" i="11"/>
  <c r="AY64" i="11" s="1"/>
  <c r="AX45" i="11"/>
  <c r="AX42" i="11"/>
  <c r="AX43" i="11" s="1"/>
  <c r="AY31" i="11"/>
  <c r="AY38" i="11"/>
  <c r="AX52" i="11"/>
  <c r="AX66" i="11" s="1"/>
  <c r="AY33" i="11"/>
  <c r="AX47" i="11"/>
  <c r="AX61" i="11" s="1"/>
  <c r="AY54" i="11"/>
  <c r="AY68" i="11" s="1"/>
  <c r="AZ40" i="11"/>
  <c r="AX49" i="11"/>
  <c r="AX63" i="11" s="1"/>
  <c r="AY35" i="11"/>
  <c r="AZ32" i="11"/>
  <c r="AY46" i="11"/>
  <c r="AY60" i="11" s="1"/>
  <c r="AY37" i="11"/>
  <c r="AX51" i="11"/>
  <c r="AX65" i="11" s="1"/>
  <c r="AZ34" i="11"/>
  <c r="AY48" i="11"/>
  <c r="AY62" i="11" s="1"/>
  <c r="AX53" i="11"/>
  <c r="AX67" i="11" s="1"/>
  <c r="AY39" i="11"/>
  <c r="AZ38" i="11" l="1"/>
  <c r="AY52" i="11"/>
  <c r="AY66" i="11" s="1"/>
  <c r="AZ31" i="11"/>
  <c r="AY45" i="11"/>
  <c r="AY42" i="11"/>
  <c r="AY43" i="11" s="1"/>
  <c r="AZ37" i="11"/>
  <c r="AY51" i="11"/>
  <c r="AY65" i="11" s="1"/>
  <c r="AY49" i="11"/>
  <c r="AY63" i="11" s="1"/>
  <c r="AZ35" i="11"/>
  <c r="AX59" i="11"/>
  <c r="AX70" i="11" s="1"/>
  <c r="AY6" i="1" s="1"/>
  <c r="AX56" i="11"/>
  <c r="AZ46" i="11"/>
  <c r="AZ60" i="11" s="1"/>
  <c r="BA32" i="11"/>
  <c r="AY53" i="11"/>
  <c r="AY67" i="11" s="1"/>
  <c r="AZ39" i="11"/>
  <c r="BA40" i="11"/>
  <c r="AZ54" i="11"/>
  <c r="AZ68" i="11" s="1"/>
  <c r="AZ50" i="11"/>
  <c r="AZ64" i="11" s="1"/>
  <c r="BA36" i="11"/>
  <c r="BA34" i="11"/>
  <c r="AZ48" i="11"/>
  <c r="AZ62" i="11" s="1"/>
  <c r="AZ33" i="11"/>
  <c r="AY47" i="11"/>
  <c r="AY61" i="11" s="1"/>
  <c r="BA48" i="11" l="1"/>
  <c r="BA62" i="11" s="1"/>
  <c r="BB34" i="11"/>
  <c r="AY11" i="1"/>
  <c r="R12" i="15"/>
  <c r="AZ49" i="11"/>
  <c r="AZ63" i="11" s="1"/>
  <c r="BA35" i="11"/>
  <c r="BA37" i="11"/>
  <c r="AZ51" i="11"/>
  <c r="AZ65" i="11" s="1"/>
  <c r="BA39" i="11"/>
  <c r="AZ53" i="11"/>
  <c r="AZ67" i="11" s="1"/>
  <c r="BB36" i="11"/>
  <c r="BA50" i="11"/>
  <c r="BA64" i="11" s="1"/>
  <c r="BB40" i="11"/>
  <c r="BA54" i="11"/>
  <c r="BA68" i="11" s="1"/>
  <c r="AY56" i="11"/>
  <c r="AY59" i="11"/>
  <c r="AY70" i="11" s="1"/>
  <c r="AZ6" i="1" s="1"/>
  <c r="AZ11" i="1" s="1"/>
  <c r="AZ67" i="1" s="1"/>
  <c r="BA46" i="11"/>
  <c r="BA60" i="11" s="1"/>
  <c r="BB32" i="11"/>
  <c r="AZ45" i="11"/>
  <c r="BA31" i="11"/>
  <c r="AZ42" i="11"/>
  <c r="AZ43" i="11" s="1"/>
  <c r="AZ47" i="11"/>
  <c r="AZ61" i="11" s="1"/>
  <c r="BA33" i="11"/>
  <c r="BA38" i="11"/>
  <c r="AZ52" i="11"/>
  <c r="AZ66" i="11" s="1"/>
  <c r="BB31" i="11" l="1"/>
  <c r="BA45" i="11"/>
  <c r="BA42" i="11"/>
  <c r="BA43" i="11" s="1"/>
  <c r="AZ59" i="11"/>
  <c r="AZ70" i="11" s="1"/>
  <c r="BA6" i="1" s="1"/>
  <c r="AZ56" i="11"/>
  <c r="BA53" i="11"/>
  <c r="BA67" i="11" s="1"/>
  <c r="BB39" i="11"/>
  <c r="BA49" i="11"/>
  <c r="BA63" i="11" s="1"/>
  <c r="BB35" i="11"/>
  <c r="BB54" i="11"/>
  <c r="BB68" i="11" s="1"/>
  <c r="BC40" i="11"/>
  <c r="BB48" i="11"/>
  <c r="BB62" i="11" s="1"/>
  <c r="BC34" i="11"/>
  <c r="BB46" i="11"/>
  <c r="BB60" i="11" s="1"/>
  <c r="BC32" i="11"/>
  <c r="BB37" i="11"/>
  <c r="BA51" i="11"/>
  <c r="BA65" i="11" s="1"/>
  <c r="BA52" i="11"/>
  <c r="BA66" i="11" s="1"/>
  <c r="BB38" i="11"/>
  <c r="BA47" i="11"/>
  <c r="BA61" i="11" s="1"/>
  <c r="BB33" i="11"/>
  <c r="AY67" i="1"/>
  <c r="R75" i="15" s="1"/>
  <c r="R17" i="15"/>
  <c r="BC36" i="11"/>
  <c r="BB50" i="11"/>
  <c r="BB64" i="11" s="1"/>
  <c r="BB52" i="11" l="1"/>
  <c r="BB66" i="11" s="1"/>
  <c r="BC38" i="11"/>
  <c r="BC35" i="11"/>
  <c r="BB49" i="11"/>
  <c r="BB63" i="11" s="1"/>
  <c r="BC39" i="11"/>
  <c r="BB53" i="11"/>
  <c r="BB67" i="11" s="1"/>
  <c r="BB51" i="11"/>
  <c r="BB65" i="11" s="1"/>
  <c r="BC37" i="11"/>
  <c r="BD32" i="11"/>
  <c r="BC46" i="11"/>
  <c r="BC60" i="11" s="1"/>
  <c r="BD36" i="11"/>
  <c r="BC50" i="11"/>
  <c r="BC64" i="11" s="1"/>
  <c r="BA11" i="1"/>
  <c r="BD34" i="11"/>
  <c r="BC48" i="11"/>
  <c r="BC62" i="11" s="1"/>
  <c r="BA59" i="11"/>
  <c r="BA70" i="11" s="1"/>
  <c r="BB6" i="1" s="1"/>
  <c r="BB11" i="1" s="1"/>
  <c r="BB67" i="1" s="1"/>
  <c r="BA56" i="11"/>
  <c r="BB47" i="11"/>
  <c r="BB61" i="11" s="1"/>
  <c r="BC33" i="11"/>
  <c r="BC54" i="11"/>
  <c r="BC68" i="11" s="1"/>
  <c r="BD40" i="11"/>
  <c r="BC31" i="11"/>
  <c r="BB45" i="11"/>
  <c r="BB42" i="11"/>
  <c r="BB43" i="11" s="1"/>
  <c r="BD46" i="11" l="1"/>
  <c r="BD60" i="11" s="1"/>
  <c r="BE32" i="11"/>
  <c r="BD37" i="11"/>
  <c r="BC51" i="11"/>
  <c r="BC65" i="11" s="1"/>
  <c r="BB59" i="11"/>
  <c r="BB70" i="11" s="1"/>
  <c r="BC6" i="1" s="1"/>
  <c r="BB56" i="11"/>
  <c r="S12" i="15"/>
  <c r="BC53" i="11"/>
  <c r="BC67" i="11" s="1"/>
  <c r="BD39" i="11"/>
  <c r="BE34" i="11"/>
  <c r="BD48" i="11"/>
  <c r="BD62" i="11" s="1"/>
  <c r="BD31" i="11"/>
  <c r="BC45" i="11"/>
  <c r="BC42" i="11"/>
  <c r="BC43" i="11" s="1"/>
  <c r="G12" i="16"/>
  <c r="BE40" i="11"/>
  <c r="BD54" i="11"/>
  <c r="BD68" i="11" s="1"/>
  <c r="BA67" i="1"/>
  <c r="S17" i="15"/>
  <c r="G17" i="16"/>
  <c r="BD35" i="11"/>
  <c r="BC49" i="11"/>
  <c r="BC63" i="11" s="1"/>
  <c r="BC52" i="11"/>
  <c r="BC66" i="11" s="1"/>
  <c r="BD38" i="11"/>
  <c r="BC47" i="11"/>
  <c r="BC61" i="11" s="1"/>
  <c r="BD33" i="11"/>
  <c r="BE36" i="11"/>
  <c r="BD50" i="11"/>
  <c r="BD64" i="11" s="1"/>
  <c r="BC11" i="1" l="1"/>
  <c r="BC67" i="1" s="1"/>
  <c r="BE39" i="11"/>
  <c r="BD53" i="11"/>
  <c r="BD67" i="11" s="1"/>
  <c r="S75" i="15"/>
  <c r="G75" i="16"/>
  <c r="BF36" i="11"/>
  <c r="BE50" i="11"/>
  <c r="BE64" i="11" s="1"/>
  <c r="BE48" i="11"/>
  <c r="BE62" i="11" s="1"/>
  <c r="BF34" i="11"/>
  <c r="BD52" i="11"/>
  <c r="BD66" i="11" s="1"/>
  <c r="BE38" i="11"/>
  <c r="BC56" i="11"/>
  <c r="BC59" i="11"/>
  <c r="BC70" i="11" s="1"/>
  <c r="BD6" i="1" s="1"/>
  <c r="BD11" i="1" s="1"/>
  <c r="BD67" i="1" s="1"/>
  <c r="BF40" i="11"/>
  <c r="BE54" i="11"/>
  <c r="BE68" i="11" s="1"/>
  <c r="BD45" i="11"/>
  <c r="BD42" i="11"/>
  <c r="BD43" i="11" s="1"/>
  <c r="BE31" i="11"/>
  <c r="BE46" i="11"/>
  <c r="BE60" i="11" s="1"/>
  <c r="BF32" i="11"/>
  <c r="BD47" i="11"/>
  <c r="BD61" i="11" s="1"/>
  <c r="BE33" i="11"/>
  <c r="BE37" i="11"/>
  <c r="BD51" i="11"/>
  <c r="BD65" i="11" s="1"/>
  <c r="BE35" i="11"/>
  <c r="BD49" i="11"/>
  <c r="BD63" i="11" s="1"/>
  <c r="BE45" i="11" l="1"/>
  <c r="BF31" i="11"/>
  <c r="BE42" i="11"/>
  <c r="BE43" i="11" s="1"/>
  <c r="BD59" i="11"/>
  <c r="BD70" i="11" s="1"/>
  <c r="BE6" i="1" s="1"/>
  <c r="BE11" i="1" s="1"/>
  <c r="BD56" i="11"/>
  <c r="BF50" i="11"/>
  <c r="BF64" i="11" s="1"/>
  <c r="BG36" i="11"/>
  <c r="BE49" i="11"/>
  <c r="BE63" i="11" s="1"/>
  <c r="BF35" i="11"/>
  <c r="BF54" i="11"/>
  <c r="BF68" i="11" s="1"/>
  <c r="BG40" i="11"/>
  <c r="BG34" i="11"/>
  <c r="BF48" i="11"/>
  <c r="BF62" i="11" s="1"/>
  <c r="BF37" i="11"/>
  <c r="BE51" i="11"/>
  <c r="BE65" i="11" s="1"/>
  <c r="BF33" i="11"/>
  <c r="BE47" i="11"/>
  <c r="BE61" i="11" s="1"/>
  <c r="BF39" i="11"/>
  <c r="BE53" i="11"/>
  <c r="BE67" i="11" s="1"/>
  <c r="BE52" i="11"/>
  <c r="BE66" i="11" s="1"/>
  <c r="BF38" i="11"/>
  <c r="BG32" i="11"/>
  <c r="BF46" i="11"/>
  <c r="BF60" i="11" s="1"/>
  <c r="BF53" i="11" l="1"/>
  <c r="BF67" i="11" s="1"/>
  <c r="BG39" i="11"/>
  <c r="BE67" i="1"/>
  <c r="T75" i="15" s="1"/>
  <c r="T17" i="15"/>
  <c r="BF49" i="11"/>
  <c r="BF63" i="11" s="1"/>
  <c r="BG35" i="11"/>
  <c r="BH36" i="11"/>
  <c r="BG50" i="11"/>
  <c r="BG64" i="11" s="1"/>
  <c r="BF51" i="11"/>
  <c r="BF65" i="11" s="1"/>
  <c r="BG37" i="11"/>
  <c r="T12" i="15"/>
  <c r="BH34" i="11"/>
  <c r="BG48" i="11"/>
  <c r="BG62" i="11" s="1"/>
  <c r="BF45" i="11"/>
  <c r="BF42" i="11"/>
  <c r="BF43" i="11" s="1"/>
  <c r="BG31" i="11"/>
  <c r="BF47" i="11"/>
  <c r="BF61" i="11" s="1"/>
  <c r="BG33" i="11"/>
  <c r="BH32" i="11"/>
  <c r="BG46" i="11"/>
  <c r="BG60" i="11" s="1"/>
  <c r="BG38" i="11"/>
  <c r="BF52" i="11"/>
  <c r="BF66" i="11" s="1"/>
  <c r="BG54" i="11"/>
  <c r="BG68" i="11" s="1"/>
  <c r="BH40" i="11"/>
  <c r="BE56" i="11"/>
  <c r="BE59" i="11"/>
  <c r="BE70" i="11" s="1"/>
  <c r="BF6" i="1" s="1"/>
  <c r="BF11" i="1" s="1"/>
  <c r="BF67" i="1" s="1"/>
  <c r="BI32" i="11" l="1"/>
  <c r="BH46" i="11"/>
  <c r="BH60" i="11" s="1"/>
  <c r="BH37" i="11"/>
  <c r="BG51" i="11"/>
  <c r="BG65" i="11" s="1"/>
  <c r="BH50" i="11"/>
  <c r="BH64" i="11" s="1"/>
  <c r="BI36" i="11"/>
  <c r="BG47" i="11"/>
  <c r="BG61" i="11" s="1"/>
  <c r="BH33" i="11"/>
  <c r="BH31" i="11"/>
  <c r="BG45" i="11"/>
  <c r="BG42" i="11"/>
  <c r="BG43" i="11" s="1"/>
  <c r="BG49" i="11"/>
  <c r="BG63" i="11" s="1"/>
  <c r="BH35" i="11"/>
  <c r="BH54" i="11"/>
  <c r="BH68" i="11" s="1"/>
  <c r="BI40" i="11"/>
  <c r="BF56" i="11"/>
  <c r="BF59" i="11"/>
  <c r="BF70" i="11" s="1"/>
  <c r="BG6" i="1" s="1"/>
  <c r="BG11" i="1" s="1"/>
  <c r="BH39" i="11"/>
  <c r="BG53" i="11"/>
  <c r="BG67" i="11" s="1"/>
  <c r="BI34" i="11"/>
  <c r="BH48" i="11"/>
  <c r="BH62" i="11" s="1"/>
  <c r="BG52" i="11"/>
  <c r="BG66" i="11" s="1"/>
  <c r="BH38" i="11"/>
  <c r="BH47" i="11" l="1"/>
  <c r="BH61" i="11" s="1"/>
  <c r="BI33" i="11"/>
  <c r="BI39" i="11"/>
  <c r="BH53" i="11"/>
  <c r="BH67" i="11" s="1"/>
  <c r="BJ36" i="11"/>
  <c r="BI50" i="11"/>
  <c r="BI64" i="11" s="1"/>
  <c r="BI54" i="11"/>
  <c r="BI68" i="11" s="1"/>
  <c r="BJ40" i="11"/>
  <c r="BG56" i="11"/>
  <c r="BG59" i="11"/>
  <c r="BG70" i="11" s="1"/>
  <c r="BH6" i="1" s="1"/>
  <c r="BH11" i="1" s="1"/>
  <c r="BH67" i="1" s="1"/>
  <c r="BH51" i="11"/>
  <c r="BH65" i="11" s="1"/>
  <c r="BI37" i="11"/>
  <c r="BG67" i="1"/>
  <c r="BH42" i="11"/>
  <c r="BH43" i="11" s="1"/>
  <c r="BI31" i="11"/>
  <c r="BH45" i="11"/>
  <c r="BI38" i="11"/>
  <c r="BH52" i="11"/>
  <c r="BH66" i="11" s="1"/>
  <c r="BI35" i="11"/>
  <c r="BH49" i="11"/>
  <c r="BH63" i="11" s="1"/>
  <c r="BI48" i="11"/>
  <c r="BI62" i="11" s="1"/>
  <c r="BJ34" i="11"/>
  <c r="BI46" i="11"/>
  <c r="BI60" i="11" s="1"/>
  <c r="BJ32" i="11"/>
  <c r="U75" i="15" l="1"/>
  <c r="BJ54" i="11"/>
  <c r="BJ68" i="11" s="1"/>
  <c r="BK40" i="11"/>
  <c r="BI42" i="11"/>
  <c r="BI43" i="11" s="1"/>
  <c r="BJ31" i="11"/>
  <c r="BI45" i="11"/>
  <c r="BJ46" i="11"/>
  <c r="BJ60" i="11" s="1"/>
  <c r="BK32" i="11"/>
  <c r="BJ38" i="11"/>
  <c r="BI52" i="11"/>
  <c r="BI66" i="11" s="1"/>
  <c r="BH59" i="11"/>
  <c r="BH70" i="11" s="1"/>
  <c r="BI6" i="1" s="1"/>
  <c r="BI11" i="1" s="1"/>
  <c r="BI67" i="1" s="1"/>
  <c r="BH56" i="11"/>
  <c r="U17" i="15"/>
  <c r="BJ50" i="11"/>
  <c r="BJ64" i="11" s="1"/>
  <c r="BK36" i="11"/>
  <c r="BK34" i="11"/>
  <c r="BJ48" i="11"/>
  <c r="BJ62" i="11" s="1"/>
  <c r="BJ37" i="11"/>
  <c r="BI51" i="11"/>
  <c r="BI65" i="11" s="1"/>
  <c r="BJ39" i="11"/>
  <c r="BI53" i="11"/>
  <c r="BI67" i="11" s="1"/>
  <c r="BI47" i="11"/>
  <c r="BI61" i="11" s="1"/>
  <c r="BJ33" i="11"/>
  <c r="BJ35" i="11"/>
  <c r="BI49" i="11"/>
  <c r="BI63" i="11" s="1"/>
  <c r="U12" i="15"/>
  <c r="BJ53" i="11" l="1"/>
  <c r="BJ67" i="11" s="1"/>
  <c r="BK39" i="11"/>
  <c r="BL32" i="11"/>
  <c r="BK46" i="11"/>
  <c r="BK60" i="11" s="1"/>
  <c r="BL34" i="11"/>
  <c r="BK48" i="11"/>
  <c r="BK62" i="11" s="1"/>
  <c r="BI59" i="11"/>
  <c r="BI70" i="11" s="1"/>
  <c r="BJ6" i="1" s="1"/>
  <c r="BI56" i="11"/>
  <c r="BK50" i="11"/>
  <c r="BK64" i="11" s="1"/>
  <c r="BL36" i="11"/>
  <c r="BJ45" i="11"/>
  <c r="BK31" i="11"/>
  <c r="BJ42" i="11"/>
  <c r="BJ43" i="11" s="1"/>
  <c r="BJ52" i="11"/>
  <c r="BJ66" i="11" s="1"/>
  <c r="BK38" i="11"/>
  <c r="BJ51" i="11"/>
  <c r="BJ65" i="11" s="1"/>
  <c r="BK37" i="11"/>
  <c r="BJ49" i="11"/>
  <c r="BJ63" i="11" s="1"/>
  <c r="BK35" i="11"/>
  <c r="BJ47" i="11"/>
  <c r="BJ61" i="11" s="1"/>
  <c r="BK33" i="11"/>
  <c r="BL40" i="11"/>
  <c r="BK54" i="11"/>
  <c r="BK68" i="11" s="1"/>
  <c r="BL50" i="11" l="1"/>
  <c r="BL64" i="11" s="1"/>
  <c r="BM36" i="11"/>
  <c r="BM50" i="11" s="1"/>
  <c r="BM64" i="11" s="1"/>
  <c r="BL38" i="11"/>
  <c r="BK52" i="11"/>
  <c r="BK66" i="11" s="1"/>
  <c r="BM34" i="11"/>
  <c r="BM48" i="11" s="1"/>
  <c r="BM62" i="11" s="1"/>
  <c r="BL48" i="11"/>
  <c r="BL62" i="11" s="1"/>
  <c r="BK51" i="11"/>
  <c r="BK65" i="11" s="1"/>
  <c r="BL37" i="11"/>
  <c r="BL35" i="11"/>
  <c r="BK49" i="11"/>
  <c r="BK63" i="11" s="1"/>
  <c r="BJ11" i="1"/>
  <c r="BL54" i="11"/>
  <c r="BL68" i="11" s="1"/>
  <c r="BM40" i="11"/>
  <c r="BM54" i="11" s="1"/>
  <c r="BM68" i="11" s="1"/>
  <c r="BM32" i="11"/>
  <c r="BM46" i="11" s="1"/>
  <c r="BM60" i="11" s="1"/>
  <c r="BL46" i="11"/>
  <c r="BL60" i="11" s="1"/>
  <c r="BL31" i="11"/>
  <c r="BK45" i="11"/>
  <c r="BK42" i="11"/>
  <c r="BK43" i="11" s="1"/>
  <c r="BK53" i="11"/>
  <c r="BK67" i="11" s="1"/>
  <c r="BL39" i="11"/>
  <c r="BL33" i="11"/>
  <c r="BK47" i="11"/>
  <c r="BK61" i="11" s="1"/>
  <c r="BJ56" i="11"/>
  <c r="BJ59" i="11"/>
  <c r="BJ70" i="11" s="1"/>
  <c r="BK6" i="1" s="1"/>
  <c r="BK11" i="1" s="1"/>
  <c r="BK67" i="1" s="1"/>
  <c r="BM35" i="11" l="1"/>
  <c r="BM49" i="11" s="1"/>
  <c r="BM63" i="11" s="1"/>
  <c r="BL49" i="11"/>
  <c r="BL63" i="11" s="1"/>
  <c r="BL45" i="11"/>
  <c r="BM31" i="11"/>
  <c r="BL42" i="11"/>
  <c r="BL43" i="11" s="1"/>
  <c r="BK56" i="11"/>
  <c r="BK59" i="11"/>
  <c r="BK70" i="11" s="1"/>
  <c r="BL6" i="1" s="1"/>
  <c r="BL11" i="1" s="1"/>
  <c r="BL67" i="1" s="1"/>
  <c r="BL47" i="11"/>
  <c r="BL61" i="11" s="1"/>
  <c r="BM33" i="11"/>
  <c r="BM47" i="11" s="1"/>
  <c r="BM61" i="11" s="1"/>
  <c r="BM37" i="11"/>
  <c r="BM51" i="11" s="1"/>
  <c r="BM65" i="11" s="1"/>
  <c r="BL51" i="11"/>
  <c r="BL65" i="11" s="1"/>
  <c r="BM38" i="11"/>
  <c r="BM52" i="11" s="1"/>
  <c r="BM66" i="11" s="1"/>
  <c r="BL52" i="11"/>
  <c r="BL66" i="11" s="1"/>
  <c r="V12" i="15"/>
  <c r="BL53" i="11"/>
  <c r="BL67" i="11" s="1"/>
  <c r="BM39" i="11"/>
  <c r="BM53" i="11" s="1"/>
  <c r="BM67" i="11" s="1"/>
  <c r="BJ67" i="1"/>
  <c r="V75" i="15" s="1"/>
  <c r="V17" i="15"/>
  <c r="BL59" i="11" l="1"/>
  <c r="BL70" i="11" s="1"/>
  <c r="BM6" i="1" s="1"/>
  <c r="BM11" i="1" s="1"/>
  <c r="BM67" i="1" s="1"/>
  <c r="BL56" i="11"/>
  <c r="BM45" i="11"/>
  <c r="BM42" i="11"/>
  <c r="BM43" i="11" s="1"/>
  <c r="C43" i="11" s="1"/>
  <c r="BM59" i="11" l="1"/>
  <c r="BM70" i="11" s="1"/>
  <c r="BN6" i="1" s="1"/>
  <c r="BM56" i="11"/>
  <c r="BN11" i="1" l="1"/>
  <c r="W12" i="15"/>
  <c r="H12" i="16"/>
  <c r="BN67" i="1" l="1"/>
  <c r="H17" i="16"/>
  <c r="W17" i="15"/>
  <c r="H75" i="16" l="1"/>
  <c r="W75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Evan Taylor</author>
  </authors>
  <commentList>
    <comment ref="B2" authorId="0" shapeId="0" xr:uid="{00000000-0006-0000-0100-000001000000}">
      <text>
        <r>
          <rPr>
            <b/>
            <sz val="10"/>
            <color indexed="81"/>
            <rFont val="Calibri"/>
          </rPr>
          <t>Evan Taylor:
Manually Adjust the character indentation to get "center" if you change the Company Name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73" authorId="0" shapeId="0" xr:uid="{00000000-0006-0000-0200-000001000000}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</t>
        </r>
      </text>
    </comment>
    <comment ref="A74" authorId="0" shapeId="0" xr:uid="{00000000-0006-0000-0200-000002000000}">
      <text>
        <r>
          <rPr>
            <b/>
            <sz val="10"/>
            <color indexed="81"/>
            <rFont val="Calibri"/>
          </rPr>
          <t>Switch to state-by-state model eventually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Evan Taylor</author>
  </authors>
  <commentList>
    <comment ref="C2" authorId="0" shapeId="0" xr:uid="{00000000-0006-0000-0400-000001000000}">
      <text>
        <r>
          <rPr>
            <b/>
            <sz val="10"/>
            <color indexed="81"/>
            <rFont val="Calibri"/>
          </rPr>
          <t>Evan Taylor:</t>
        </r>
        <r>
          <rPr>
            <sz val="10"/>
            <color indexed="81"/>
            <rFont val="Calibri"/>
          </rPr>
          <t xml:space="preserve">
Maximum Expected Sales Should be for a product over 5 years.  Adjust the Scaling Factor for each Product to adjust the S-curve.
May want to phase additional "Products" to have different maximums.
I.E. Product 1 and Product 5 may be the same thing, but Product 5 is after a capital contribution has come in and a new sales team is hired 24 months into the venture.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Evan Taylor</author>
  </authors>
  <commentList>
    <comment ref="H1" authorId="0" shapeId="0" xr:uid="{00000000-0006-0000-0700-000001000000}">
      <text>
        <r>
          <rPr>
            <b/>
            <sz val="10"/>
            <color indexed="81"/>
            <rFont val="Calibri"/>
          </rPr>
          <t>Evan Taylor:</t>
        </r>
        <r>
          <rPr>
            <sz val="10"/>
            <color indexed="81"/>
            <rFont val="Calibri"/>
          </rPr>
          <t xml:space="preserve">
Both of these dates must exist for the data table to populate.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Evan Taylor</author>
  </authors>
  <commentList>
    <comment ref="I14" authorId="0" shapeId="0" xr:uid="{00000000-0006-0000-0900-000001000000}">
      <text>
        <r>
          <rPr>
            <b/>
            <sz val="10"/>
            <color indexed="81"/>
            <rFont val="Calibri"/>
          </rPr>
          <t>Evan Taylor:</t>
        </r>
        <r>
          <rPr>
            <sz val="10"/>
            <color indexed="81"/>
            <rFont val="Calibri"/>
          </rPr>
          <t xml:space="preserve">
Both of these dates must exist for the data table to populate.</t>
        </r>
      </text>
    </comment>
    <comment ref="I36" authorId="0" shapeId="0" xr:uid="{00000000-0006-0000-0900-000002000000}">
      <text>
        <r>
          <rPr>
            <b/>
            <sz val="10"/>
            <color indexed="81"/>
            <rFont val="Calibri"/>
          </rPr>
          <t>Evan Taylor:</t>
        </r>
        <r>
          <rPr>
            <sz val="10"/>
            <color indexed="81"/>
            <rFont val="Calibri"/>
          </rPr>
          <t xml:space="preserve">
Both of these dates must exist for the data table to populate.</t>
        </r>
      </text>
    </comment>
  </commentList>
</comments>
</file>

<file path=xl/sharedStrings.xml><?xml version="1.0" encoding="utf-8"?>
<sst xmlns="http://schemas.openxmlformats.org/spreadsheetml/2006/main" count="787" uniqueCount="561">
  <si>
    <t>Description</t>
  </si>
  <si>
    <t>Initial Time Period</t>
  </si>
  <si>
    <t>Months</t>
  </si>
  <si>
    <t>Months per Year</t>
  </si>
  <si>
    <t>Convert to %</t>
  </si>
  <si>
    <t>Start Date</t>
  </si>
  <si>
    <t>Name</t>
  </si>
  <si>
    <t>Title</t>
  </si>
  <si>
    <t>Regular Pay Date</t>
  </si>
  <si>
    <t>CEO</t>
  </si>
  <si>
    <t>CTO</t>
  </si>
  <si>
    <t>COO</t>
  </si>
  <si>
    <t>Installation Revenue</t>
  </si>
  <si>
    <t>Formula</t>
  </si>
  <si>
    <t>MonthsPerYear</t>
  </si>
  <si>
    <t>DaysPerMonth</t>
  </si>
  <si>
    <t>Costs of Goods Sold</t>
  </si>
  <si>
    <t>Subscription Costs</t>
  </si>
  <si>
    <t>Licensing Costs</t>
  </si>
  <si>
    <t>Installation Costs</t>
  </si>
  <si>
    <t>Starting Gross Pay</t>
  </si>
  <si>
    <t>Regular Gross Pay</t>
  </si>
  <si>
    <t>DirectSaleModifier</t>
  </si>
  <si>
    <t>WholesaleModifier</t>
  </si>
  <si>
    <t>BulkWholesaleModifier</t>
  </si>
  <si>
    <t>BulkDirectSaleModifier</t>
  </si>
  <si>
    <t>Product1Price</t>
  </si>
  <si>
    <t>Product2Price</t>
  </si>
  <si>
    <t>Product3Price</t>
  </si>
  <si>
    <t>Product4Price</t>
  </si>
  <si>
    <t>Product5Price</t>
  </si>
  <si>
    <t>Product6Price</t>
  </si>
  <si>
    <t>Product7Price</t>
  </si>
  <si>
    <t>Product8Price</t>
  </si>
  <si>
    <t>Product9Price</t>
  </si>
  <si>
    <t>Product10Price</t>
  </si>
  <si>
    <t>Service Prices</t>
  </si>
  <si>
    <t>Service1Price</t>
  </si>
  <si>
    <t>Service2Price</t>
  </si>
  <si>
    <t>Service3Price</t>
  </si>
  <si>
    <t>Service4Price</t>
  </si>
  <si>
    <t>Service5Price</t>
  </si>
  <si>
    <t>Service6Price</t>
  </si>
  <si>
    <t>Service7Price</t>
  </si>
  <si>
    <t>Service8Price</t>
  </si>
  <si>
    <t>Service9Price</t>
  </si>
  <si>
    <t>Service10Price</t>
  </si>
  <si>
    <t>Sales of Units</t>
  </si>
  <si>
    <t>Subscription Prices</t>
  </si>
  <si>
    <t>Subscription1Price</t>
  </si>
  <si>
    <t>Subscription2Price</t>
  </si>
  <si>
    <t>Subscription3Price</t>
  </si>
  <si>
    <t>Subscription4Price</t>
  </si>
  <si>
    <t>Subscription5Price</t>
  </si>
  <si>
    <t>Subscription6Price</t>
  </si>
  <si>
    <t>Subscription7Price</t>
  </si>
  <si>
    <t>Subscription8Price</t>
  </si>
  <si>
    <t>Subscription9Price</t>
  </si>
  <si>
    <t>Subscription10Price</t>
  </si>
  <si>
    <t>Subscription (Dashboard, etc.)</t>
  </si>
  <si>
    <t>Consulting Services, Service Contracts</t>
  </si>
  <si>
    <t>Installation1Price</t>
  </si>
  <si>
    <t>Installation2Price</t>
  </si>
  <si>
    <t>Installation3Price</t>
  </si>
  <si>
    <t>Installation4Price</t>
  </si>
  <si>
    <t>Installation5Price</t>
  </si>
  <si>
    <t>Installation6Price</t>
  </si>
  <si>
    <t>Installation7Price</t>
  </si>
  <si>
    <t>Installation8Price</t>
  </si>
  <si>
    <t>Installation9Price</t>
  </si>
  <si>
    <t>Installation10Price</t>
  </si>
  <si>
    <t>Time Period 2</t>
  </si>
  <si>
    <t>Gross Revenue</t>
  </si>
  <si>
    <t>Subsciptions</t>
  </si>
  <si>
    <t>Licensing</t>
  </si>
  <si>
    <t>Installation</t>
  </si>
  <si>
    <t>Assembly Costs (Labor)</t>
  </si>
  <si>
    <t>COGS</t>
  </si>
  <si>
    <t>Operating Expenses</t>
  </si>
  <si>
    <t>Sales &amp; Marketing</t>
  </si>
  <si>
    <t>Sales Salaries</t>
  </si>
  <si>
    <t>Total</t>
  </si>
  <si>
    <t>General &amp; Administrative</t>
  </si>
  <si>
    <t>Management Payrolls</t>
  </si>
  <si>
    <t>Misc. G&amp;A</t>
  </si>
  <si>
    <t>Storage Space</t>
  </si>
  <si>
    <t>Miscellaneous</t>
  </si>
  <si>
    <t>Insurance</t>
  </si>
  <si>
    <t>Accounting</t>
  </si>
  <si>
    <t>Other</t>
  </si>
  <si>
    <t>Total Operating Expenses</t>
  </si>
  <si>
    <t>Operating Profit (EBITDA)</t>
  </si>
  <si>
    <t>Depreciation &amp; Amortization</t>
  </si>
  <si>
    <t>Interest and Other Expenses</t>
  </si>
  <si>
    <t>Pretax Income</t>
  </si>
  <si>
    <t>Assumption</t>
  </si>
  <si>
    <t>Net Income</t>
  </si>
  <si>
    <t>R&amp;D</t>
  </si>
  <si>
    <t>Product</t>
  </si>
  <si>
    <t>Software Platform</t>
  </si>
  <si>
    <t>R&amp;D Payrolls</t>
  </si>
  <si>
    <t>Engineering Expenses</t>
  </si>
  <si>
    <t>Misc.</t>
  </si>
  <si>
    <t>Materials &amp; Supplies</t>
  </si>
  <si>
    <t>Federal Income Tax</t>
  </si>
  <si>
    <t>State Income Tax</t>
  </si>
  <si>
    <t>CMO</t>
  </si>
  <si>
    <t>CFO</t>
  </si>
  <si>
    <t>Total Management Payrolls</t>
  </si>
  <si>
    <t>Headcount &amp; Salaries</t>
  </si>
  <si>
    <t>Total R&amp;D Payrolls</t>
  </si>
  <si>
    <t>Tax Inclusive</t>
  </si>
  <si>
    <t>Lab Assistant I</t>
  </si>
  <si>
    <t>Lab Assistant II</t>
  </si>
  <si>
    <t>Engineering I</t>
  </si>
  <si>
    <t>Developer I</t>
  </si>
  <si>
    <t>Developer II</t>
  </si>
  <si>
    <t>Admin</t>
  </si>
  <si>
    <t>Other I</t>
  </si>
  <si>
    <t>Other II</t>
  </si>
  <si>
    <t>Other III</t>
  </si>
  <si>
    <t>Sales Executive</t>
  </si>
  <si>
    <t>Inside Sales I</t>
  </si>
  <si>
    <t>Sales Rep I</t>
  </si>
  <si>
    <t>Sales Rep II</t>
  </si>
  <si>
    <t>Sales Rep III</t>
  </si>
  <si>
    <t>Other IV</t>
  </si>
  <si>
    <t>Other V</t>
  </si>
  <si>
    <t>Other Payrolls</t>
  </si>
  <si>
    <t>Total Other Payrolls</t>
  </si>
  <si>
    <t>Salaries</t>
  </si>
  <si>
    <t>Headcount</t>
  </si>
  <si>
    <t>Taxes</t>
  </si>
  <si>
    <t>StateIncomeTax1</t>
  </si>
  <si>
    <t>FederalIncomeTax1</t>
  </si>
  <si>
    <t>FederalIncomeTax2</t>
  </si>
  <si>
    <t>FederalIncomeTax3</t>
  </si>
  <si>
    <t>FederalIncomeTax4</t>
  </si>
  <si>
    <t>FederalIncomeTax5</t>
  </si>
  <si>
    <t>FederalIncomeTax6</t>
  </si>
  <si>
    <t>FederalIncomeTax7</t>
  </si>
  <si>
    <t>FederalIncomeTax8</t>
  </si>
  <si>
    <t>0-50,000 = 15%</t>
  </si>
  <si>
    <t>50,000-75000 = $7,500 + 25% over $50,000</t>
  </si>
  <si>
    <t>75,000-100,000 = $13,750 + 34% over $75,000</t>
  </si>
  <si>
    <t>100,000-335,000 = $22,250 + 39% over $100,000</t>
  </si>
  <si>
    <t>335,000-10,000,000 = $113,900 + 34% over $335,000</t>
  </si>
  <si>
    <t>10,000,000-15,000,000 = $3,400,000 + 35% over $10,000,000</t>
  </si>
  <si>
    <t>15,000,000 -18,333,333 = $5,150,000 + 38% over $15,000,000</t>
  </si>
  <si>
    <t>18,333,333+ = 35%</t>
  </si>
  <si>
    <t>AZ Tax Rate (for now)</t>
  </si>
  <si>
    <t>StateIncomeTax2</t>
  </si>
  <si>
    <t>StateIncomeTax3</t>
  </si>
  <si>
    <t>StateIncomeTax4</t>
  </si>
  <si>
    <t>StateIncomeTax5</t>
  </si>
  <si>
    <t>StateIncomeTax6</t>
  </si>
  <si>
    <t>StateIncomeTax7</t>
  </si>
  <si>
    <t>StateIncomeTax8</t>
  </si>
  <si>
    <t>StateIncomeTax9</t>
  </si>
  <si>
    <t>StateIncomeTax10</t>
  </si>
  <si>
    <t>Sales Tax</t>
  </si>
  <si>
    <t>Technically should only affect the "Product" sales.  This is the highest sales tax rate in Maricop County. Some counties/towns/cities are pushing  "rental" taxes as well, but they should be below this threshold.</t>
  </si>
  <si>
    <t>Variables</t>
  </si>
  <si>
    <t>Dependent Variable</t>
  </si>
  <si>
    <t>Independent Variable</t>
  </si>
  <si>
    <t>Description / Info</t>
  </si>
  <si>
    <t>Name Later Once you know how many start dates you need</t>
  </si>
  <si>
    <t>Days</t>
  </si>
  <si>
    <t>For Calculation Purposes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</si>
  <si>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</si>
  <si>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</si>
  <si>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</si>
  <si>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</si>
  <si>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</si>
  <si>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</si>
  <si>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</si>
  <si>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</si>
  <si>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</si>
  <si>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</si>
  <si>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Subscription Plan 1</t>
  </si>
  <si>
    <t>Subscription Plan 2</t>
  </si>
  <si>
    <t>Subscription Plan 3</t>
  </si>
  <si>
    <t>Subscription Plan 4</t>
  </si>
  <si>
    <t>Subscription Plan 5</t>
  </si>
  <si>
    <t>Subscription Plan 6</t>
  </si>
  <si>
    <t>Subscription Plan 7</t>
  </si>
  <si>
    <t>Subscription Plan 8</t>
  </si>
  <si>
    <t>Subscription Plan 9</t>
  </si>
  <si>
    <t>Subscription Plan 10</t>
  </si>
  <si>
    <t>Service 1</t>
  </si>
  <si>
    <t>Service 2</t>
  </si>
  <si>
    <t>Service 3</t>
  </si>
  <si>
    <t>Service 4</t>
  </si>
  <si>
    <t>Service 5</t>
  </si>
  <si>
    <t>Service 6</t>
  </si>
  <si>
    <t>Service 7</t>
  </si>
  <si>
    <t>Service 8</t>
  </si>
  <si>
    <t>Service 9</t>
  </si>
  <si>
    <t>Service 10</t>
  </si>
  <si>
    <t>Installation Type 1</t>
  </si>
  <si>
    <t>Installation Type 2</t>
  </si>
  <si>
    <t>Installation Type 3</t>
  </si>
  <si>
    <t>Installation Type 4</t>
  </si>
  <si>
    <t>Installation Type 5</t>
  </si>
  <si>
    <t>Installation Type 6</t>
  </si>
  <si>
    <t>Installation Type 7</t>
  </si>
  <si>
    <t>Installation Type 8</t>
  </si>
  <si>
    <t>Installation Type 9</t>
  </si>
  <si>
    <t>Installation Type 10</t>
  </si>
  <si>
    <t>Product Name</t>
  </si>
  <si>
    <t>Service Name</t>
  </si>
  <si>
    <t>Subscription Name</t>
  </si>
  <si>
    <t>Installation Type</t>
  </si>
  <si>
    <t>Maximum Expected Monthly Sales</t>
  </si>
  <si>
    <t>Product Sales Scaling Factor 1</t>
  </si>
  <si>
    <t>Product Sales Scaling Factor 2</t>
  </si>
  <si>
    <t>Product Sales Scaling Factor 3</t>
  </si>
  <si>
    <t>Product Sales Scaling Factor 4</t>
  </si>
  <si>
    <t>Product Sales Scaling Factor 5</t>
  </si>
  <si>
    <t>Product Sales Scaling Factor 6</t>
  </si>
  <si>
    <t>Product Sales Scaling Factor 7</t>
  </si>
  <si>
    <t>Product Sales Scaling Factor 8</t>
  </si>
  <si>
    <t>Product Sales Scaling Factor 9</t>
  </si>
  <si>
    <t>Product Sales Scaling Factor 10</t>
  </si>
  <si>
    <t>Factor1Time0</t>
  </si>
  <si>
    <t>Factor1Time1</t>
  </si>
  <si>
    <t>Factor1Value2</t>
  </si>
  <si>
    <t>Factor1Time2</t>
  </si>
  <si>
    <t>Factor1Peak</t>
  </si>
  <si>
    <t>Factor1Alpha</t>
  </si>
  <si>
    <t>Factor2Time0</t>
  </si>
  <si>
    <t>Factor2Time1</t>
  </si>
  <si>
    <t>Factor2Value2</t>
  </si>
  <si>
    <t>Factor2Time2</t>
  </si>
  <si>
    <t>Factor2Peak</t>
  </si>
  <si>
    <t>Factor2Alpha</t>
  </si>
  <si>
    <t>Factor3Time0</t>
  </si>
  <si>
    <t>Factor3Time1</t>
  </si>
  <si>
    <t>Factor3Value2</t>
  </si>
  <si>
    <t>Factor3Time2</t>
  </si>
  <si>
    <t>Factor3Peak</t>
  </si>
  <si>
    <t>Factor3Alpha</t>
  </si>
  <si>
    <t>Factor1Value1</t>
  </si>
  <si>
    <t>Factor2Value1</t>
  </si>
  <si>
    <t>Factor3Value1</t>
  </si>
  <si>
    <t>Factor4Time0</t>
  </si>
  <si>
    <t>Factor4Time1</t>
  </si>
  <si>
    <t>Factor4Value1</t>
  </si>
  <si>
    <t>Factor4Time2</t>
  </si>
  <si>
    <t>Factor4Value2</t>
  </si>
  <si>
    <t>Factor4Peak</t>
  </si>
  <si>
    <t>Factor4Alpha</t>
  </si>
  <si>
    <t>Factor5Time0</t>
  </si>
  <si>
    <t>Factor5Time1</t>
  </si>
  <si>
    <t>Factor5Value1</t>
  </si>
  <si>
    <t>Factor5Time2</t>
  </si>
  <si>
    <t>Factor5Value2</t>
  </si>
  <si>
    <t>Factor5Peak</t>
  </si>
  <si>
    <t>Factor5Alpha</t>
  </si>
  <si>
    <t>Factor6Time0</t>
  </si>
  <si>
    <t>Factor6Time1</t>
  </si>
  <si>
    <t>Factor6Value1</t>
  </si>
  <si>
    <t>Factor6Time2</t>
  </si>
  <si>
    <t>Factor6Value2</t>
  </si>
  <si>
    <t>Factor6Peak</t>
  </si>
  <si>
    <t>Factor6Alpha</t>
  </si>
  <si>
    <t>Factor7Time0</t>
  </si>
  <si>
    <t>Factor7Time1</t>
  </si>
  <si>
    <t>Factor7Value1</t>
  </si>
  <si>
    <t>Factor7Time2</t>
  </si>
  <si>
    <t>Factor7Value2</t>
  </si>
  <si>
    <t>Factor7Peak</t>
  </si>
  <si>
    <t>Factor7Alpha</t>
  </si>
  <si>
    <t>Factor8Time0</t>
  </si>
  <si>
    <t>Factor8Time1</t>
  </si>
  <si>
    <t>Factor8Value1</t>
  </si>
  <si>
    <t>Factor8Time2</t>
  </si>
  <si>
    <t>Factor8Value2</t>
  </si>
  <si>
    <t>Factor8Peak</t>
  </si>
  <si>
    <t>Factor8Alpha</t>
  </si>
  <si>
    <t>Factor9Time0</t>
  </si>
  <si>
    <t>Factor9Time1</t>
  </si>
  <si>
    <t>Factor9Value1</t>
  </si>
  <si>
    <t>Factor9Time2</t>
  </si>
  <si>
    <t>Factor9Value2</t>
  </si>
  <si>
    <t>Factor9Peak</t>
  </si>
  <si>
    <t>Factor9Alpha</t>
  </si>
  <si>
    <t>Factor10Time0</t>
  </si>
  <si>
    <t>Factor10Time1</t>
  </si>
  <si>
    <t>Factor10Value1</t>
  </si>
  <si>
    <t>Factor10Time2</t>
  </si>
  <si>
    <t>Factor10Value2</t>
  </si>
  <si>
    <t>Factor10Peak</t>
  </si>
  <si>
    <t>Factor10Alpha</t>
  </si>
  <si>
    <t>Sales Channel Variables</t>
  </si>
  <si>
    <t>Price</t>
  </si>
  <si>
    <t>Mix</t>
  </si>
  <si>
    <t>Channel Mix Sum</t>
  </si>
  <si>
    <t>Total Revenue (Projected)</t>
  </si>
  <si>
    <t>Total Sales per Month (Projected)</t>
  </si>
  <si>
    <t>Total Revenue (Actual)</t>
  </si>
  <si>
    <t>Product1CustomerLTV</t>
  </si>
  <si>
    <t>Product2CustomerLTV</t>
  </si>
  <si>
    <t>Product3CustomerLTV</t>
  </si>
  <si>
    <t>Product4CustomerLTV</t>
  </si>
  <si>
    <t>Product5CustomerLTV</t>
  </si>
  <si>
    <t>Product6CustomerLTV</t>
  </si>
  <si>
    <t>Product7CustomerLTV</t>
  </si>
  <si>
    <t>Product8CustomerLTV</t>
  </si>
  <si>
    <t>Product9CustomerLTV</t>
  </si>
  <si>
    <t>Product10CustomerLTV</t>
  </si>
  <si>
    <t>LifetimeValueNetPresentValue</t>
  </si>
  <si>
    <t>Figure out if we want to use this.</t>
  </si>
  <si>
    <t>Still figuring out if we want to us this.</t>
  </si>
  <si>
    <t>Product Sales</t>
  </si>
  <si>
    <t>Monthly Cost</t>
  </si>
  <si>
    <t>Additional Fees</t>
  </si>
  <si>
    <t>Scale-Up Date</t>
  </si>
  <si>
    <t>Rent</t>
  </si>
  <si>
    <t>Total G&amp;A</t>
  </si>
  <si>
    <t>Total R&amp;D</t>
  </si>
  <si>
    <t>Total Costs</t>
  </si>
  <si>
    <t>General &amp; Administrative Budget</t>
  </si>
  <si>
    <t>R&amp;D Budget</t>
  </si>
  <si>
    <t>Total Legal</t>
  </si>
  <si>
    <t>General / Contract</t>
  </si>
  <si>
    <t>IP</t>
  </si>
  <si>
    <t>Operations &amp; Manufacturing</t>
  </si>
  <si>
    <t>Total Other</t>
  </si>
  <si>
    <t>Total O&amp;M</t>
  </si>
  <si>
    <t>Fixed Costs</t>
  </si>
  <si>
    <t>Sales Commissions</t>
  </si>
  <si>
    <t>Scaling Factors</t>
  </si>
  <si>
    <t>Product Costs</t>
  </si>
  <si>
    <t>Costs at Minimum Volumes</t>
  </si>
  <si>
    <t>Costs per Subscription</t>
  </si>
  <si>
    <t>Cost per Unit Installed</t>
  </si>
  <si>
    <t>Section</t>
  </si>
  <si>
    <t>Item</t>
  </si>
  <si>
    <t>Status</t>
  </si>
  <si>
    <t>Additional Scaling Factors</t>
  </si>
  <si>
    <t>Add product, subscription, consulting, and optional installation scaling templates)</t>
  </si>
  <si>
    <t>Scaling Visualization</t>
  </si>
  <si>
    <t>Add Graphing to allow for easy visualization of large data tables</t>
  </si>
  <si>
    <t>Move Variables to Scaling Template Page</t>
  </si>
  <si>
    <t>Variable Costs</t>
  </si>
  <si>
    <t>Integrate actual fixed costs</t>
  </si>
  <si>
    <t>Subscription Sales</t>
  </si>
  <si>
    <t>Additional Sales Channels</t>
  </si>
  <si>
    <t>Financial Statements</t>
  </si>
  <si>
    <t>Expand with info from Dave</t>
  </si>
  <si>
    <t>Burndown</t>
  </si>
  <si>
    <t>Monthly Direct Subscription Revenue (Projected)</t>
  </si>
  <si>
    <t>Total O&amp;M Payrolls</t>
  </si>
  <si>
    <t>O&amp;M</t>
  </si>
  <si>
    <t>O&amp;M I</t>
  </si>
  <si>
    <t>O&amp;M II</t>
  </si>
  <si>
    <t>O&amp;M III</t>
  </si>
  <si>
    <t>O&amp;M IV</t>
  </si>
  <si>
    <t>O&amp;M V</t>
  </si>
  <si>
    <t>Administrative</t>
  </si>
  <si>
    <t>Total Administrative</t>
  </si>
  <si>
    <t>Total Sales &amp; Marketing Payrolls</t>
  </si>
  <si>
    <t>Administrative Payrolls</t>
  </si>
  <si>
    <t>Service Costs</t>
  </si>
  <si>
    <t>Services</t>
  </si>
  <si>
    <t>Marketing</t>
  </si>
  <si>
    <t>Total Marketing</t>
  </si>
  <si>
    <t>Sales</t>
  </si>
  <si>
    <t>Total Sales</t>
  </si>
  <si>
    <t>Sales Costs</t>
  </si>
  <si>
    <t>Legal - General</t>
  </si>
  <si>
    <t>Legal - IP</t>
  </si>
  <si>
    <t>Legal &amp; Accounting</t>
  </si>
  <si>
    <t>Correct formula</t>
  </si>
  <si>
    <t>Consulting</t>
  </si>
  <si>
    <t>Grants</t>
  </si>
  <si>
    <t>Materials</t>
  </si>
  <si>
    <t>Payment Processing</t>
  </si>
  <si>
    <t>Marketing - Fixed Costs</t>
  </si>
  <si>
    <t>Payrolls</t>
  </si>
  <si>
    <t>Expenses</t>
  </si>
  <si>
    <t>Utilities</t>
  </si>
  <si>
    <t>Telephone / Internet</t>
  </si>
  <si>
    <t>Equipment Lease</t>
  </si>
  <si>
    <t>Travel</t>
  </si>
  <si>
    <t>Medical Reimbursement</t>
  </si>
  <si>
    <t>Interest</t>
  </si>
  <si>
    <t>Bank Charges</t>
  </si>
  <si>
    <t>Vehicle Operating</t>
  </si>
  <si>
    <t>Vehicle Lease</t>
  </si>
  <si>
    <t>Office Expense</t>
  </si>
  <si>
    <t>Other Income</t>
  </si>
  <si>
    <t>Meals &amp; Entertainment</t>
  </si>
  <si>
    <t>Q1</t>
  </si>
  <si>
    <t>Q2</t>
  </si>
  <si>
    <t>Q3</t>
  </si>
  <si>
    <t>Q4</t>
  </si>
  <si>
    <t>Info</t>
  </si>
  <si>
    <t>Scaling Diagram</t>
  </si>
  <si>
    <t>Factor 2</t>
  </si>
  <si>
    <t>Factor 3</t>
  </si>
  <si>
    <t>Factor 4</t>
  </si>
  <si>
    <t>Factor 5</t>
  </si>
  <si>
    <t>Factor 6</t>
  </si>
  <si>
    <t>Factor 7</t>
  </si>
  <si>
    <t>Factor 8</t>
  </si>
  <si>
    <t>Factor 9</t>
  </si>
  <si>
    <t>Factor 10</t>
  </si>
  <si>
    <t>Factor 1</t>
  </si>
  <si>
    <t>Scaling Factor Variables</t>
  </si>
  <si>
    <t>Add Tax Formula (based on thresholds from variables sheet)</t>
  </si>
  <si>
    <t>Print/Layout View of Each Section</t>
  </si>
  <si>
    <t>Heading 1</t>
  </si>
  <si>
    <t>Heading 2</t>
  </si>
  <si>
    <t>Heading 3</t>
  </si>
  <si>
    <t>Heading 4</t>
  </si>
  <si>
    <t>Theme - Modify Themes/Accents here to change across whole book</t>
  </si>
  <si>
    <t>SBIR</t>
  </si>
  <si>
    <t>Grant Sources</t>
  </si>
  <si>
    <t>Total Grants</t>
  </si>
  <si>
    <t>Cost per Service Provided</t>
  </si>
  <si>
    <t>Starting Benefit Cost</t>
  </si>
  <si>
    <t>Regular Benefit Cost</t>
  </si>
  <si>
    <t>Input 2</t>
  </si>
  <si>
    <t>Input 3</t>
  </si>
  <si>
    <t>Warning Text</t>
  </si>
  <si>
    <t>Explanatory Text</t>
  </si>
  <si>
    <t>Bad</t>
  </si>
  <si>
    <t>Good</t>
  </si>
  <si>
    <t>Neutral</t>
  </si>
  <si>
    <t>Note</t>
  </si>
  <si>
    <t>Output 1</t>
  </si>
  <si>
    <t>Output 2</t>
  </si>
  <si>
    <t>For names, dates, percentages</t>
  </si>
  <si>
    <t>For numbers, currencies, etc.</t>
  </si>
  <si>
    <t>For manual data entry</t>
  </si>
  <si>
    <t>Input 1</t>
  </si>
  <si>
    <t>Company Name</t>
  </si>
  <si>
    <t>Prepared By</t>
  </si>
  <si>
    <t>Evan Taylor</t>
  </si>
  <si>
    <t>Prepared Date</t>
  </si>
  <si>
    <t>Annual Profit &amp; Loss Statement</t>
  </si>
  <si>
    <t>Table Dark</t>
  </si>
  <si>
    <t>Table Light</t>
  </si>
  <si>
    <t>Maximum Revenue %</t>
  </si>
  <si>
    <t>Potential at Time 2 %</t>
  </si>
  <si>
    <t>Potential at Time 1 %</t>
  </si>
  <si>
    <t>Table Dark $</t>
  </si>
  <si>
    <t>Table Light $</t>
  </si>
  <si>
    <t>Quarterly Profit &amp; Loss Statement</t>
  </si>
  <si>
    <t>Table Dark is needed for Number-only Tables (not currency)</t>
  </si>
  <si>
    <t>Table Light is needed for Number-only Tables (not currency)</t>
  </si>
  <si>
    <t>Table Light $ is needed for Number-only Tables (not currency)</t>
  </si>
  <si>
    <t>Table Dark $ is needed for Number-only Tables (not currency)</t>
  </si>
  <si>
    <t>Churn Rate</t>
  </si>
  <si>
    <t>Dashboard</t>
  </si>
  <si>
    <t>Priority</t>
  </si>
  <si>
    <t>Key Metrics</t>
  </si>
  <si>
    <t>Summary Metrics</t>
  </si>
  <si>
    <t>Add variable costs once service/install/consulting logic is understood</t>
  </si>
  <si>
    <t>Create basic template and consider expanding based on channel</t>
  </si>
  <si>
    <t>Create Cost and Revenue sections based on fixed and variable cost templates</t>
  </si>
  <si>
    <t>Correct Formula</t>
  </si>
  <si>
    <t>Create Burndown Chart</t>
  </si>
  <si>
    <t>Create Churn Rate (monthly customer loss) for subscriptions</t>
  </si>
  <si>
    <t>Profit &amp; Loss</t>
  </si>
  <si>
    <t>Annual P&amp;L</t>
  </si>
  <si>
    <t>Quarterly P&amp;L</t>
  </si>
  <si>
    <t>Balance Sheet</t>
  </si>
  <si>
    <t>Quartly P&amp;L</t>
  </si>
  <si>
    <t>Cashflow Statement</t>
  </si>
  <si>
    <t>Add Bulk, Wholesale, and Wholesale Bulk tables (requires Additional Scaling Factors)</t>
  </si>
  <si>
    <t>Done</t>
  </si>
  <si>
    <t>Not Started</t>
  </si>
  <si>
    <t>Income Tax</t>
  </si>
  <si>
    <t>Integrate Income Tax based on thresholds on variables sheet</t>
  </si>
  <si>
    <t>Started</t>
  </si>
  <si>
    <t>Create Sheets for this?  Automate straight-line depreciation?</t>
  </si>
  <si>
    <t>Printable layout of each section</t>
  </si>
  <si>
    <t>Work with Dave to get decent estimate</t>
  </si>
  <si>
    <t>P&amp;L/Fixed Costs/Headcount</t>
  </si>
  <si>
    <t xml:space="preserve">Standardize subsection size </t>
  </si>
  <si>
    <t>DCF/NPV, Margin/Ratios, talk to Jimmy &amp; Dave about more</t>
  </si>
  <si>
    <t>Growth Visualization</t>
  </si>
  <si>
    <t>Create Visualization Charts</t>
  </si>
  <si>
    <t>Variable Control</t>
  </si>
  <si>
    <t>Move Control Variables to Dashboard for easier UI</t>
  </si>
  <si>
    <t>Projected &amp; Actual Data comparison</t>
  </si>
  <si>
    <t>Actual P&amp;L</t>
  </si>
  <si>
    <t>Create Actual Data Sheets</t>
  </si>
  <si>
    <t>To compare what we do vs. our projections (requires data from other tabs)</t>
  </si>
  <si>
    <t>How many item rows per section</t>
  </si>
  <si>
    <t>Custom Styles</t>
  </si>
  <si>
    <t>Create Custom Styles within Excel for "theming" this template</t>
  </si>
  <si>
    <t>Variable Licensing Revenue</t>
  </si>
  <si>
    <t>Fixed Licensing Revenue</t>
  </si>
  <si>
    <t>License Sale</t>
  </si>
  <si>
    <t>Volume Threshold Pricing</t>
  </si>
  <si>
    <t>Threshold 1</t>
  </si>
  <si>
    <t>Threshold 2</t>
  </si>
  <si>
    <t>Theshold 3</t>
  </si>
  <si>
    <t>Threshold 4</t>
  </si>
  <si>
    <t>Price 1</t>
  </si>
  <si>
    <t>Price 2</t>
  </si>
  <si>
    <t>Price 3</t>
  </si>
  <si>
    <t>Price 4</t>
  </si>
  <si>
    <t xml:space="preserve"> </t>
  </si>
  <si>
    <t>Licensing Agreement 1</t>
  </si>
  <si>
    <t>Licensing Agreement 2</t>
  </si>
  <si>
    <t>Licensing Agreement 3</t>
  </si>
  <si>
    <t>Licensing Agreement 4</t>
  </si>
  <si>
    <t>Licensing Agreement 5</t>
  </si>
  <si>
    <t>Licensing Agreement 6</t>
  </si>
  <si>
    <t>Licensing Agreement 7</t>
  </si>
  <si>
    <t>Licensing Agreement 8</t>
  </si>
  <si>
    <t>Fixed Licensing Costs</t>
  </si>
  <si>
    <t>Variable Licensing Costs</t>
  </si>
  <si>
    <t>Total Licensing Revenue</t>
  </si>
  <si>
    <t>Total Licensing Costs</t>
  </si>
  <si>
    <t>New Features</t>
  </si>
  <si>
    <t>Existing Features</t>
  </si>
  <si>
    <t>Contract Length</t>
  </si>
  <si>
    <t>Static Churn Rate</t>
  </si>
  <si>
    <t>Website / Email</t>
  </si>
  <si>
    <t>CRM</t>
  </si>
  <si>
    <t>Other Cloud Services</t>
  </si>
  <si>
    <t>Fix R&amp;D Timing</t>
  </si>
  <si>
    <t>New Subscriptions</t>
  </si>
  <si>
    <t>Total Current Subscriptions by Month</t>
  </si>
  <si>
    <t>Total New Subscriptions by Month</t>
  </si>
  <si>
    <t>Total Lost Subscriptions by Month</t>
  </si>
  <si>
    <t>Lost Subscriptions</t>
  </si>
  <si>
    <t>Ending Subscriptions</t>
  </si>
  <si>
    <t>Beginning Monthly Subscriptions</t>
  </si>
  <si>
    <t>Months before Churn</t>
  </si>
  <si>
    <t>Maxi. New Subs. Per Month</t>
  </si>
  <si>
    <t>Years</t>
  </si>
  <si>
    <t>Customer Lifetime</t>
  </si>
  <si>
    <t>Show Special</t>
  </si>
  <si>
    <t xml:space="preserve">Discounts vs. Pricing for different Sales Channels.  Pice % is whether or not that sales channel pays the full product price.  Mix % is ratio of channel sales, all mixes must equal 100% maximum. </t>
  </si>
  <si>
    <t>Setup Fee</t>
  </si>
  <si>
    <t>Installation Fee</t>
  </si>
  <si>
    <t>Setup Sales (Projected)</t>
  </si>
  <si>
    <t>Setup Sales Revenue (Projected)</t>
  </si>
  <si>
    <t>Setup Fees</t>
  </si>
  <si>
    <t>Cloud Services</t>
  </si>
  <si>
    <t>Regular Plant Install</t>
  </si>
  <si>
    <t>Machine Learning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</si>
  <si>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</si>
  <si>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</si>
  <si>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</si>
  <si>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</si>
  <si>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</si>
  <si>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</si>
  <si>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</si>
  <si>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</si>
  <si>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</si>
  <si>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</si>
  <si>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g</t>
  </si>
  <si>
    <t>Example Co,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</si>
</sst>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-409]mmmm\-yy;@"/>
    <numFmt numFmtId="165" formatCode="_(&quot;$&quot;* #,##0_);_(&quot;$&quot;* \(#,##0\);_(&quot;$&quot;* &quot;-&quot;??_);_(@_)"/>
    <numFmt numFmtId="166" formatCode="[$-409]mmm\-yy;@"/>
    <numFmt numFmtId="167" formatCode="[$-F800]dddd\,\ mmmm\ dd\,\ yyyy"/>
    <numFmt numFmtId="168" formatCode="0.0000"/>
    <numFmt numFmtId="169" formatCode="0.000%"/>
  </numFmts>
  <fonts count="3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theme="1"/>
      <name val="HelveticaNeueLT Pro 57 Cn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A7D00"/>
      <name val="HelveticaNeueLT Pro 57 Cn"/>
      <family val="2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theme="1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3"/>
      <name val="Garamond"/>
    </font>
    <font>
      <b/>
      <sz val="15"/>
      <color theme="3"/>
      <name val="Garamond"/>
    </font>
    <font>
      <i/>
      <sz val="12"/>
      <color rgb="FF7F7F7F"/>
      <name val="Garamond"/>
    </font>
    <font>
      <sz val="11"/>
      <color theme="1"/>
      <name val="Garamond"/>
    </font>
    <font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4506668294322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rgb="FFFFE699"/>
        <bgColor rgb="FF000000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3">
    <xf numFmtId="0" fontId="0" fillId="0" borderId="0"/>
    <xf numFmtId="9" fontId="6" fillId="0" borderId="0" applyFont="0" applyFill="0" applyBorder="0" applyAlignment="0" applyProtection="0"/>
    <xf numFmtId="0" fontId="7" fillId="3" borderId="1" applyNumberFormat="0" applyAlignment="0" applyProtection="0"/>
    <xf numFmtId="0" fontId="9" fillId="12" borderId="1" applyNumberFormat="0" applyAlignment="0" applyProtection="0"/>
    <xf numFmtId="0" fontId="10" fillId="3" borderId="1" applyNumberFormat="0" applyAlignment="0" applyProtection="0"/>
    <xf numFmtId="44" fontId="6" fillId="0" borderId="0" applyFont="0" applyFill="0" applyBorder="0" applyAlignment="0" applyProtection="0"/>
    <xf numFmtId="0" fontId="12" fillId="2" borderId="1" applyNumberFormat="0" applyAlignment="0" applyProtection="0"/>
    <xf numFmtId="0" fontId="13" fillId="0" borderId="2" applyNumberFormat="0" applyFill="0" applyAlignment="0" applyProtection="0"/>
    <xf numFmtId="0" fontId="1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8" applyNumberFormat="0" applyFill="0" applyAlignment="0" applyProtection="0"/>
    <xf numFmtId="0" fontId="25" fillId="0" borderId="9" applyNumberFormat="0" applyFill="0" applyAlignment="0" applyProtection="0"/>
    <xf numFmtId="0" fontId="26" fillId="0" borderId="10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" fillId="13" borderId="0" applyBorder="0" applyAlignment="0" applyProtection="0"/>
    <xf numFmtId="0" fontId="4" fillId="14" borderId="0" applyBorder="0" applyAlignment="0" applyProtection="0"/>
    <xf numFmtId="0" fontId="29" fillId="7" borderId="0" applyNumberFormat="0" applyBorder="0" applyAlignment="0" applyProtection="0"/>
    <xf numFmtId="0" fontId="30" fillId="8" borderId="0" applyNumberFormat="0" applyBorder="0" applyAlignment="0" applyProtection="0"/>
    <xf numFmtId="0" fontId="31" fillId="9" borderId="0" applyNumberFormat="0" applyBorder="0" applyAlignment="0" applyProtection="0"/>
    <xf numFmtId="0" fontId="32" fillId="10" borderId="12" applyNumberFormat="0" applyAlignment="0" applyProtection="0"/>
    <xf numFmtId="0" fontId="6" fillId="11" borderId="13" applyNumberFormat="0" applyFont="0" applyAlignment="0" applyProtection="0"/>
    <xf numFmtId="0" fontId="21" fillId="3" borderId="5" applyAlignment="0" applyProtection="0"/>
    <xf numFmtId="0" fontId="32" fillId="10" borderId="12" applyAlignment="0" applyProtection="0"/>
    <xf numFmtId="0" fontId="21" fillId="3" borderId="5" applyAlignment="0" applyProtection="0"/>
    <xf numFmtId="0" fontId="12" fillId="2" borderId="1" applyAlignment="0" applyProtection="0"/>
    <xf numFmtId="42" fontId="4" fillId="14" borderId="0" applyBorder="0" applyAlignment="0" applyProtection="0"/>
    <xf numFmtId="42" fontId="4" fillId="13" borderId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00">
    <xf numFmtId="0" fontId="0" fillId="0" borderId="0" xfId="0"/>
    <xf numFmtId="0" fontId="8" fillId="0" borderId="0" xfId="0" applyFont="1"/>
    <xf numFmtId="14" fontId="0" fillId="0" borderId="0" xfId="0" applyNumberFormat="1"/>
    <xf numFmtId="14" fontId="9" fillId="12" borderId="1" xfId="3" applyNumberFormat="1"/>
    <xf numFmtId="0" fontId="0" fillId="0" borderId="0" xfId="0" applyAlignment="1">
      <alignment horizontal="center"/>
    </xf>
    <xf numFmtId="165" fontId="0" fillId="0" borderId="0" xfId="5" applyNumberFormat="1" applyFont="1"/>
    <xf numFmtId="0" fontId="0" fillId="0" borderId="0" xfId="0" applyAlignment="1">
      <alignment horizontal="left" indent="1"/>
    </xf>
    <xf numFmtId="0" fontId="8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 indent="2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indent="1"/>
    </xf>
    <xf numFmtId="0" fontId="15" fillId="0" borderId="0" xfId="0" applyFont="1" applyAlignment="1">
      <alignment horizontal="left" indent="2"/>
    </xf>
    <xf numFmtId="0" fontId="0" fillId="0" borderId="4" xfId="0" applyBorder="1"/>
    <xf numFmtId="0" fontId="15" fillId="0" borderId="3" xfId="0" applyFont="1" applyBorder="1" applyAlignment="1">
      <alignment horizontal="left" indent="2"/>
    </xf>
    <xf numFmtId="0" fontId="15" fillId="0" borderId="3" xfId="0" applyFont="1" applyBorder="1"/>
    <xf numFmtId="14" fontId="0" fillId="0" borderId="3" xfId="0" applyNumberFormat="1" applyBorder="1"/>
    <xf numFmtId="165" fontId="0" fillId="0" borderId="3" xfId="5" applyNumberFormat="1" applyFont="1" applyBorder="1"/>
    <xf numFmtId="0" fontId="0" fillId="0" borderId="3" xfId="0" applyBorder="1" applyAlignment="1">
      <alignment horizontal="left"/>
    </xf>
    <xf numFmtId="0" fontId="9" fillId="12" borderId="1" xfId="3"/>
    <xf numFmtId="0" fontId="9" fillId="0" borderId="0" xfId="3" applyFill="1" applyBorder="1"/>
    <xf numFmtId="14" fontId="14" fillId="0" borderId="0" xfId="8" applyNumberFormat="1" applyFill="1" applyBorder="1"/>
    <xf numFmtId="165" fontId="9" fillId="0" borderId="0" xfId="3" applyNumberFormat="1" applyFill="1" applyBorder="1"/>
    <xf numFmtId="0" fontId="9" fillId="0" borderId="3" xfId="3" applyFill="1" applyBorder="1"/>
    <xf numFmtId="14" fontId="14" fillId="0" borderId="3" xfId="8" applyNumberFormat="1" applyFill="1" applyBorder="1"/>
    <xf numFmtId="165" fontId="9" fillId="0" borderId="3" xfId="3" applyNumberFormat="1" applyFill="1" applyBorder="1"/>
    <xf numFmtId="0" fontId="15" fillId="0" borderId="3" xfId="0" applyFont="1" applyBorder="1" applyAlignment="1">
      <alignment horizontal="left"/>
    </xf>
    <xf numFmtId="0" fontId="12" fillId="0" borderId="0" xfId="6" applyFill="1" applyBorder="1"/>
    <xf numFmtId="0" fontId="12" fillId="0" borderId="3" xfId="6" applyFill="1" applyBorder="1"/>
    <xf numFmtId="1" fontId="0" fillId="0" borderId="0" xfId="0" applyNumberFormat="1"/>
    <xf numFmtId="0" fontId="13" fillId="0" borderId="2" xfId="7"/>
    <xf numFmtId="0" fontId="20" fillId="0" borderId="0" xfId="0" applyFont="1" applyAlignment="1">
      <alignment horizontal="left" indent="1"/>
    </xf>
    <xf numFmtId="165" fontId="12" fillId="0" borderId="0" xfId="5" applyNumberFormat="1" applyFont="1" applyFill="1" applyBorder="1"/>
    <xf numFmtId="10" fontId="12" fillId="2" borderId="1" xfId="6" applyNumberFormat="1"/>
    <xf numFmtId="10" fontId="9" fillId="12" borderId="1" xfId="3" applyNumberFormat="1"/>
    <xf numFmtId="9" fontId="9" fillId="0" borderId="0" xfId="1" applyFont="1" applyFill="1" applyBorder="1"/>
    <xf numFmtId="44" fontId="12" fillId="0" borderId="0" xfId="5" applyFont="1" applyFill="1" applyBorder="1"/>
    <xf numFmtId="14" fontId="9" fillId="0" borderId="0" xfId="3" applyNumberFormat="1" applyFill="1" applyBorder="1"/>
    <xf numFmtId="1" fontId="9" fillId="0" borderId="0" xfId="3" applyNumberFormat="1" applyFill="1" applyBorder="1"/>
    <xf numFmtId="2" fontId="10" fillId="0" borderId="0" xfId="4" applyNumberFormat="1" applyFill="1" applyBorder="1"/>
    <xf numFmtId="2" fontId="9" fillId="0" borderId="0" xfId="3" applyNumberFormat="1" applyFill="1" applyBorder="1"/>
    <xf numFmtId="2" fontId="11" fillId="0" borderId="0" xfId="2" applyNumberFormat="1" applyFont="1" applyFill="1" applyBorder="1"/>
    <xf numFmtId="165" fontId="12" fillId="0" borderId="0" xfId="6" applyNumberFormat="1" applyFill="1" applyBorder="1"/>
    <xf numFmtId="10" fontId="9" fillId="0" borderId="0" xfId="3" applyNumberFormat="1" applyFill="1" applyBorder="1"/>
    <xf numFmtId="9" fontId="9" fillId="12" borderId="1" xfId="3" applyNumberFormat="1"/>
    <xf numFmtId="44" fontId="9" fillId="12" borderId="1" xfId="3" applyNumberFormat="1"/>
    <xf numFmtId="0" fontId="0" fillId="0" borderId="0" xfId="0" applyAlignment="1">
      <alignment horizontal="left" indent="3"/>
    </xf>
    <xf numFmtId="44" fontId="15" fillId="0" borderId="0" xfId="5" applyFont="1"/>
    <xf numFmtId="9" fontId="12" fillId="2" borderId="1" xfId="1" applyFont="1" applyFill="1" applyBorder="1"/>
    <xf numFmtId="9" fontId="14" fillId="0" borderId="3" xfId="8" applyNumberFormat="1" applyBorder="1"/>
    <xf numFmtId="44" fontId="15" fillId="0" borderId="0" xfId="0" applyNumberFormat="1" applyFont="1"/>
    <xf numFmtId="44" fontId="15" fillId="0" borderId="0" xfId="5" applyFont="1" applyAlignment="1">
      <alignment horizontal="left"/>
    </xf>
    <xf numFmtId="2" fontId="12" fillId="2" borderId="0" xfId="1" applyNumberFormat="1" applyFont="1" applyFill="1" applyBorder="1"/>
    <xf numFmtId="0" fontId="0" fillId="4" borderId="0" xfId="0" applyFill="1" applyAlignment="1">
      <alignment horizontal="left" indent="1"/>
    </xf>
    <xf numFmtId="9" fontId="0" fillId="4" borderId="0" xfId="0" applyNumberFormat="1" applyFill="1"/>
    <xf numFmtId="0" fontId="0" fillId="4" borderId="0" xfId="0" applyFill="1"/>
    <xf numFmtId="0" fontId="14" fillId="0" borderId="0" xfId="8"/>
    <xf numFmtId="9" fontId="0" fillId="0" borderId="0" xfId="0" applyNumberFormat="1"/>
    <xf numFmtId="0" fontId="22" fillId="0" borderId="0" xfId="0" applyFont="1"/>
    <xf numFmtId="165" fontId="15" fillId="0" borderId="0" xfId="5" applyNumberFormat="1" applyFont="1"/>
    <xf numFmtId="165" fontId="15" fillId="0" borderId="3" xfId="5" applyNumberFormat="1" applyFont="1" applyBorder="1"/>
    <xf numFmtId="165" fontId="0" fillId="0" borderId="4" xfId="5" applyNumberFormat="1" applyFont="1" applyBorder="1"/>
    <xf numFmtId="0" fontId="0" fillId="0" borderId="3" xfId="0" applyBorder="1" applyAlignment="1">
      <alignment horizontal="left" indent="3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 wrapText="1"/>
    </xf>
    <xf numFmtId="164" fontId="26" fillId="0" borderId="10" xfId="18" applyNumberFormat="1" applyAlignment="1">
      <alignment horizontal="center"/>
    </xf>
    <xf numFmtId="165" fontId="28" fillId="0" borderId="11" xfId="21" applyNumberFormat="1"/>
    <xf numFmtId="0" fontId="12" fillId="2" borderId="1" xfId="6"/>
    <xf numFmtId="0" fontId="25" fillId="0" borderId="9" xfId="17"/>
    <xf numFmtId="0" fontId="24" fillId="0" borderId="8" xfId="16"/>
    <xf numFmtId="0" fontId="25" fillId="0" borderId="9" xfId="17" applyAlignment="1">
      <alignment horizontal="left"/>
    </xf>
    <xf numFmtId="0" fontId="23" fillId="0" borderId="0" xfId="15"/>
    <xf numFmtId="0" fontId="26" fillId="0" borderId="10" xfId="18"/>
    <xf numFmtId="0" fontId="26" fillId="0" borderId="0" xfId="19"/>
    <xf numFmtId="0" fontId="28" fillId="0" borderId="11" xfId="21"/>
    <xf numFmtId="166" fontId="0" fillId="0" borderId="0" xfId="0" applyNumberFormat="1"/>
    <xf numFmtId="165" fontId="12" fillId="2" borderId="1" xfId="6" applyNumberFormat="1"/>
    <xf numFmtId="14" fontId="9" fillId="12" borderId="1" xfId="3" applyNumberFormat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3" xfId="3" applyFill="1" applyBorder="1" applyAlignment="1">
      <alignment horizontal="center"/>
    </xf>
    <xf numFmtId="14" fontId="14" fillId="0" borderId="3" xfId="8" applyNumberFormat="1" applyFill="1" applyBorder="1" applyAlignment="1">
      <alignment horizontal="center"/>
    </xf>
    <xf numFmtId="0" fontId="9" fillId="0" borderId="0" xfId="3" applyFill="1" applyBorder="1" applyAlignment="1">
      <alignment horizontal="center"/>
    </xf>
    <xf numFmtId="14" fontId="14" fillId="0" borderId="0" xfId="8" applyNumberFormat="1" applyFill="1" applyBorder="1" applyAlignment="1">
      <alignment horizontal="center"/>
    </xf>
    <xf numFmtId="0" fontId="12" fillId="0" borderId="3" xfId="6" applyFill="1" applyBorder="1" applyAlignment="1">
      <alignment horizontal="center"/>
    </xf>
    <xf numFmtId="0" fontId="12" fillId="0" borderId="0" xfId="6" applyFill="1" applyBorder="1" applyAlignment="1">
      <alignment horizontal="center"/>
    </xf>
    <xf numFmtId="0" fontId="14" fillId="0" borderId="3" xfId="8" applyBorder="1" applyAlignment="1">
      <alignment horizontal="center"/>
    </xf>
    <xf numFmtId="14" fontId="9" fillId="12" borderId="15" xfId="3" applyNumberFormat="1" applyBorder="1" applyAlignment="1">
      <alignment horizontal="center"/>
    </xf>
    <xf numFmtId="44" fontId="28" fillId="0" borderId="11" xfId="21" applyNumberFormat="1" applyAlignment="1">
      <alignment horizontal="left"/>
    </xf>
    <xf numFmtId="0" fontId="26" fillId="0" borderId="10" xfId="18" applyAlignment="1">
      <alignment horizontal="center"/>
    </xf>
    <xf numFmtId="0" fontId="28" fillId="0" borderId="11" xfId="21" applyAlignment="1">
      <alignment horizontal="center"/>
    </xf>
    <xf numFmtId="14" fontId="28" fillId="0" borderId="11" xfId="21" applyNumberFormat="1" applyAlignment="1">
      <alignment horizontal="center"/>
    </xf>
    <xf numFmtId="165" fontId="28" fillId="0" borderId="11" xfId="21" applyNumberFormat="1" applyFill="1"/>
    <xf numFmtId="0" fontId="28" fillId="0" borderId="11" xfId="21" applyAlignment="1">
      <alignment horizontal="left"/>
    </xf>
    <xf numFmtId="0" fontId="28" fillId="0" borderId="11" xfId="21" applyFill="1" applyAlignment="1">
      <alignment horizontal="left" indent="1"/>
    </xf>
    <xf numFmtId="0" fontId="28" fillId="0" borderId="11" xfId="21" applyFill="1" applyAlignment="1">
      <alignment horizontal="center"/>
    </xf>
    <xf numFmtId="14" fontId="28" fillId="0" borderId="11" xfId="21" applyNumberFormat="1" applyFill="1" applyAlignment="1">
      <alignment horizontal="center"/>
    </xf>
    <xf numFmtId="0" fontId="28" fillId="0" borderId="11" xfId="21" applyFill="1" applyAlignment="1">
      <alignment horizontal="left"/>
    </xf>
    <xf numFmtId="0" fontId="25" fillId="0" borderId="9" xfId="17" applyFill="1" applyAlignment="1">
      <alignment horizontal="left"/>
    </xf>
    <xf numFmtId="0" fontId="14" fillId="0" borderId="0" xfId="8" applyBorder="1" applyAlignment="1">
      <alignment horizontal="center"/>
    </xf>
    <xf numFmtId="0" fontId="26" fillId="0" borderId="10" xfId="18" applyFill="1"/>
    <xf numFmtId="14" fontId="26" fillId="0" borderId="10" xfId="18" applyNumberFormat="1"/>
    <xf numFmtId="165" fontId="26" fillId="0" borderId="10" xfId="18" applyNumberFormat="1"/>
    <xf numFmtId="14" fontId="26" fillId="0" borderId="10" xfId="18" applyNumberFormat="1" applyFill="1"/>
    <xf numFmtId="165" fontId="26" fillId="0" borderId="10" xfId="18" applyNumberFormat="1" applyFill="1"/>
    <xf numFmtId="0" fontId="21" fillId="3" borderId="5" xfId="33"/>
    <xf numFmtId="0" fontId="27" fillId="0" borderId="0" xfId="20"/>
    <xf numFmtId="1" fontId="12" fillId="2" borderId="1" xfId="6" applyNumberFormat="1"/>
    <xf numFmtId="2" fontId="12" fillId="2" borderId="1" xfId="6" applyNumberFormat="1"/>
    <xf numFmtId="44" fontId="12" fillId="2" borderId="1" xfId="6" applyNumberFormat="1"/>
    <xf numFmtId="0" fontId="30" fillId="8" borderId="0" xfId="29"/>
    <xf numFmtId="0" fontId="29" fillId="7" borderId="0" xfId="28"/>
    <xf numFmtId="0" fontId="31" fillId="9" borderId="0" xfId="30"/>
    <xf numFmtId="0" fontId="0" fillId="11" borderId="13" xfId="32" applyFont="1"/>
    <xf numFmtId="0" fontId="32" fillId="10" borderId="12" xfId="31"/>
    <xf numFmtId="0" fontId="21" fillId="3" borderId="5" xfId="35"/>
    <xf numFmtId="0" fontId="12" fillId="2" borderId="1" xfId="36"/>
    <xf numFmtId="165" fontId="12" fillId="2" borderId="1" xfId="5" applyNumberFormat="1" applyFont="1" applyFill="1" applyBorder="1"/>
    <xf numFmtId="164" fontId="25" fillId="0" borderId="9" xfId="17" applyNumberFormat="1" applyAlignment="1">
      <alignment horizontal="center"/>
    </xf>
    <xf numFmtId="0" fontId="21" fillId="3" borderId="5" xfId="33" applyAlignment="1">
      <alignment horizontal="center"/>
    </xf>
    <xf numFmtId="0" fontId="4" fillId="14" borderId="0" xfId="27"/>
    <xf numFmtId="0" fontId="4" fillId="13" borderId="0" xfId="26"/>
    <xf numFmtId="1" fontId="28" fillId="0" borderId="11" xfId="21" applyNumberFormat="1" applyAlignment="1">
      <alignment horizontal="left" indent="1"/>
    </xf>
    <xf numFmtId="1" fontId="28" fillId="0" borderId="11" xfId="21" applyNumberFormat="1"/>
    <xf numFmtId="0" fontId="4" fillId="14" borderId="0" xfId="27" applyAlignment="1">
      <alignment horizontal="left" indent="1"/>
    </xf>
    <xf numFmtId="0" fontId="4" fillId="13" borderId="0" xfId="26" applyAlignment="1">
      <alignment horizontal="left" indent="1"/>
    </xf>
    <xf numFmtId="9" fontId="14" fillId="0" borderId="3" xfId="8" applyNumberFormat="1" applyBorder="1" applyAlignment="1">
      <alignment horizontal="center"/>
    </xf>
    <xf numFmtId="168" fontId="0" fillId="0" borderId="0" xfId="0" applyNumberFormat="1"/>
    <xf numFmtId="168" fontId="21" fillId="3" borderId="5" xfId="35" applyNumberFormat="1"/>
    <xf numFmtId="0" fontId="37" fillId="0" borderId="0" xfId="0" applyFont="1"/>
    <xf numFmtId="0" fontId="37" fillId="0" borderId="0" xfId="0" applyFont="1" applyAlignment="1">
      <alignment horizontal="center"/>
    </xf>
    <xf numFmtId="0" fontId="37" fillId="0" borderId="0" xfId="0" applyFont="1" applyAlignment="1">
      <alignment horizontal="left" indent="1"/>
    </xf>
    <xf numFmtId="165" fontId="37" fillId="0" borderId="0" xfId="5" applyNumberFormat="1" applyFont="1"/>
    <xf numFmtId="0" fontId="37" fillId="0" borderId="0" xfId="0" applyFont="1" applyAlignment="1">
      <alignment horizontal="left" indent="2"/>
    </xf>
    <xf numFmtId="0" fontId="37" fillId="0" borderId="0" xfId="0" applyFont="1" applyAlignment="1">
      <alignment horizontal="left" indent="3"/>
    </xf>
    <xf numFmtId="165" fontId="28" fillId="0" borderId="11" xfId="5" applyNumberFormat="1" applyFont="1" applyBorder="1"/>
    <xf numFmtId="165" fontId="26" fillId="0" borderId="10" xfId="5" applyNumberFormat="1" applyFont="1" applyBorder="1" applyAlignment="1">
      <alignment horizontal="center"/>
    </xf>
    <xf numFmtId="165" fontId="26" fillId="0" borderId="10" xfId="5" applyNumberFormat="1" applyFont="1" applyBorder="1"/>
    <xf numFmtId="165" fontId="0" fillId="0" borderId="3" xfId="5" applyNumberFormat="1" applyFont="1" applyFill="1" applyBorder="1"/>
    <xf numFmtId="165" fontId="0" fillId="0" borderId="0" xfId="5" applyNumberFormat="1" applyFont="1" applyFill="1" applyBorder="1"/>
    <xf numFmtId="165" fontId="26" fillId="0" borderId="10" xfId="5" applyNumberFormat="1" applyFont="1" applyFill="1" applyBorder="1"/>
    <xf numFmtId="42" fontId="4" fillId="14" borderId="0" xfId="37"/>
    <xf numFmtId="42" fontId="4" fillId="13" borderId="0" xfId="38"/>
    <xf numFmtId="0" fontId="35" fillId="0" borderId="0" xfId="16" applyFont="1" applyBorder="1" applyAlignment="1"/>
    <xf numFmtId="167" fontId="36" fillId="0" borderId="0" xfId="8" applyNumberFormat="1" applyFont="1" applyAlignment="1"/>
    <xf numFmtId="0" fontId="34" fillId="0" borderId="0" xfId="15" applyFont="1" applyAlignment="1"/>
    <xf numFmtId="14" fontId="20" fillId="0" borderId="0" xfId="0" applyNumberFormat="1" applyFont="1"/>
    <xf numFmtId="0" fontId="9" fillId="12" borderId="6" xfId="3" applyBorder="1" applyAlignment="1"/>
    <xf numFmtId="165" fontId="12" fillId="2" borderId="6" xfId="5" applyNumberFormat="1" applyFont="1" applyFill="1" applyBorder="1" applyAlignment="1"/>
    <xf numFmtId="0" fontId="3" fillId="14" borderId="0" xfId="27" applyFont="1"/>
    <xf numFmtId="0" fontId="12" fillId="2" borderId="1" xfId="36" applyAlignment="1"/>
    <xf numFmtId="164" fontId="26" fillId="0" borderId="10" xfId="18" applyNumberFormat="1" applyAlignment="1"/>
    <xf numFmtId="0" fontId="25" fillId="0" borderId="9" xfId="17" applyAlignment="1">
      <alignment horizontal="center"/>
    </xf>
    <xf numFmtId="42" fontId="28" fillId="0" borderId="11" xfId="21" applyNumberFormat="1"/>
    <xf numFmtId="10" fontId="12" fillId="2" borderId="1" xfId="1" applyNumberFormat="1" applyFont="1" applyFill="1" applyBorder="1"/>
    <xf numFmtId="10" fontId="0" fillId="0" borderId="0" xfId="1" applyNumberFormat="1" applyFont="1"/>
    <xf numFmtId="169" fontId="0" fillId="0" borderId="0" xfId="1" applyNumberFormat="1" applyFont="1"/>
    <xf numFmtId="9" fontId="12" fillId="2" borderId="1" xfId="36" applyNumberFormat="1"/>
    <xf numFmtId="14" fontId="9" fillId="15" borderId="1" xfId="0" applyNumberFormat="1" applyFont="1" applyFill="1" applyBorder="1"/>
    <xf numFmtId="9" fontId="14" fillId="0" borderId="3" xfId="1" applyFont="1" applyBorder="1" applyAlignment="1">
      <alignment horizontal="center"/>
    </xf>
    <xf numFmtId="0" fontId="25" fillId="0" borderId="9" xfId="17" applyAlignment="1">
      <alignment horizontal="left" indent="1"/>
    </xf>
    <xf numFmtId="0" fontId="28" fillId="0" borderId="11" xfId="21" applyAlignment="1">
      <alignment horizontal="left" indent="1"/>
    </xf>
    <xf numFmtId="44" fontId="28" fillId="0" borderId="11" xfId="21" applyNumberFormat="1" applyAlignment="1">
      <alignment horizontal="left" indent="1"/>
    </xf>
    <xf numFmtId="165" fontId="28" fillId="0" borderId="11" xfId="21" applyNumberFormat="1" applyAlignment="1">
      <alignment horizontal="left" indent="1"/>
    </xf>
    <xf numFmtId="0" fontId="25" fillId="0" borderId="9" xfId="17" applyFill="1" applyAlignment="1">
      <alignment horizontal="left" indent="1"/>
    </xf>
    <xf numFmtId="0" fontId="4" fillId="14" borderId="0" xfId="27" applyAlignment="1">
      <alignment horizontal="left" indent="2"/>
    </xf>
    <xf numFmtId="0" fontId="4" fillId="13" borderId="0" xfId="26" applyAlignment="1">
      <alignment horizontal="left" indent="2"/>
    </xf>
    <xf numFmtId="0" fontId="2" fillId="14" borderId="0" xfId="27" applyFont="1" applyAlignment="1">
      <alignment horizontal="left" indent="2"/>
    </xf>
    <xf numFmtId="0" fontId="2" fillId="13" borderId="0" xfId="26" applyFont="1" applyAlignment="1">
      <alignment horizontal="left" indent="2"/>
    </xf>
    <xf numFmtId="165" fontId="28" fillId="0" borderId="11" xfId="21" applyNumberFormat="1" applyAlignment="1">
      <alignment horizontal="left"/>
    </xf>
    <xf numFmtId="10" fontId="14" fillId="0" borderId="0" xfId="8" applyNumberFormat="1"/>
    <xf numFmtId="0" fontId="1" fillId="14" borderId="0" xfId="27" applyFont="1" applyAlignment="1">
      <alignment horizontal="left" indent="2"/>
    </xf>
    <xf numFmtId="165" fontId="12" fillId="2" borderId="1" xfId="5" quotePrefix="1" applyNumberFormat="1" applyFont="1" applyFill="1" applyBorder="1"/>
    <xf numFmtId="44" fontId="0" fillId="0" borderId="0" xfId="5" applyFont="1"/>
    <xf numFmtId="44" fontId="0" fillId="0" borderId="0" xfId="0" applyNumberFormat="1"/>
    <xf numFmtId="44" fontId="38" fillId="0" borderId="0" xfId="0" applyNumberFormat="1" applyFont="1"/>
    <xf numFmtId="8" fontId="0" fillId="0" borderId="0" xfId="0" applyNumberFormat="1"/>
    <xf numFmtId="165" fontId="0" fillId="0" borderId="0" xfId="0" applyNumberFormat="1"/>
    <xf numFmtId="167" fontId="36" fillId="0" borderId="0" xfId="8" applyNumberFormat="1" applyFont="1" applyAlignment="1">
      <alignment horizontal="center"/>
    </xf>
    <xf numFmtId="0" fontId="0" fillId="0" borderId="0" xfId="0" applyAlignment="1">
      <alignment horizontal="center"/>
    </xf>
    <xf numFmtId="0" fontId="34" fillId="0" borderId="0" xfId="15" applyFont="1" applyAlignment="1">
      <alignment horizontal="center"/>
    </xf>
    <xf numFmtId="0" fontId="35" fillId="0" borderId="0" xfId="16" applyFont="1" applyBorder="1" applyAlignment="1">
      <alignment horizontal="center"/>
    </xf>
    <xf numFmtId="167" fontId="36" fillId="0" borderId="0" xfId="8" applyNumberFormat="1" applyFont="1" applyAlignment="1">
      <alignment horizontal="left" indent="5"/>
    </xf>
    <xf numFmtId="0" fontId="34" fillId="0" borderId="0" xfId="15" applyFont="1" applyAlignment="1">
      <alignment horizontal="left" indent="3"/>
    </xf>
    <xf numFmtId="0" fontId="35" fillId="0" borderId="0" xfId="16" applyFont="1" applyBorder="1" applyAlignment="1">
      <alignment horizontal="left"/>
    </xf>
    <xf numFmtId="0" fontId="37" fillId="0" borderId="0" xfId="0" applyFont="1" applyAlignment="1">
      <alignment horizontal="center"/>
    </xf>
    <xf numFmtId="0" fontId="14" fillId="0" borderId="0" xfId="8" applyAlignment="1">
      <alignment horizontal="center"/>
    </xf>
    <xf numFmtId="0" fontId="14" fillId="0" borderId="14" xfId="8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9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26" fillId="0" borderId="10" xfId="18" applyAlignment="1">
      <alignment horizontal="center"/>
    </xf>
  </cellXfs>
  <cellStyles count="43">
    <cellStyle name="20% - Accent1" xfId="22" builtinId="30" customBuiltin="1"/>
    <cellStyle name="60% - Accent1" xfId="23" builtinId="32" customBuiltin="1"/>
    <cellStyle name="Bad" xfId="29" builtinId="27"/>
    <cellStyle name="Calculation" xfId="2" builtinId="22"/>
    <cellStyle name="Calculation 2" xfId="4" xr:uid="{00000000-0005-0000-0000-000004000000}"/>
    <cellStyle name="Check Cell" xfId="31" builtinId="23"/>
    <cellStyle name="Currency" xfId="5" builtinId="4"/>
    <cellStyle name="Explanatory Text" xfId="8" builtinId="53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25" builtinId="9" hidden="1"/>
    <cellStyle name="Followed Hyperlink" xfId="40" builtinId="9" hidden="1"/>
    <cellStyle name="Followed Hyperlink" xfId="42" builtinId="9" hidden="1"/>
    <cellStyle name="Good" xfId="28" builtinId="26"/>
    <cellStyle name="Heading 1" xfId="16" builtinId="16"/>
    <cellStyle name="Heading 2" xfId="17" builtinId="17"/>
    <cellStyle name="Heading 3" xfId="18" builtinId="18"/>
    <cellStyle name="Heading 4" xfId="19" builtinId="19"/>
    <cellStyle name="Hyperlink" xfId="9" builtinId="8" hidden="1"/>
    <cellStyle name="Hyperlink" xfId="11" builtinId="8" hidden="1"/>
    <cellStyle name="Hyperlink" xfId="13" builtinId="8" hidden="1"/>
    <cellStyle name="Hyperlink" xfId="24" builtinId="8" hidden="1"/>
    <cellStyle name="Hyperlink" xfId="39" builtinId="8" hidden="1"/>
    <cellStyle name="Hyperlink" xfId="41" builtinId="8" hidden="1"/>
    <cellStyle name="Input" xfId="6" builtinId="20"/>
    <cellStyle name="Input 1" xfId="36" xr:uid="{00000000-0005-0000-0000-00001A000000}"/>
    <cellStyle name="Input 2" xfId="3" xr:uid="{00000000-0005-0000-0000-00001B000000}"/>
    <cellStyle name="Input 3" xfId="33" xr:uid="{00000000-0005-0000-0000-00001C000000}"/>
    <cellStyle name="Linked Cell" xfId="7" builtinId="24"/>
    <cellStyle name="Neutral" xfId="30" builtinId="28"/>
    <cellStyle name="Normal" xfId="0" builtinId="0"/>
    <cellStyle name="Note" xfId="32" builtinId="10"/>
    <cellStyle name="Output 1" xfId="34" xr:uid="{00000000-0005-0000-0000-000021000000}"/>
    <cellStyle name="Output 2" xfId="35" xr:uid="{00000000-0005-0000-0000-000022000000}"/>
    <cellStyle name="Percent" xfId="1" builtinId="5"/>
    <cellStyle name="Table Dark" xfId="27" xr:uid="{00000000-0005-0000-0000-000024000000}"/>
    <cellStyle name="Table Dark $" xfId="37" xr:uid="{00000000-0005-0000-0000-000025000000}"/>
    <cellStyle name="Table Light" xfId="26" xr:uid="{00000000-0005-0000-0000-000026000000}"/>
    <cellStyle name="Table Light $" xfId="38" xr:uid="{00000000-0005-0000-0000-000027000000}"/>
    <cellStyle name="Title" xfId="15" builtinId="15"/>
    <cellStyle name="Total" xfId="21" builtinId="25"/>
    <cellStyle name="Warning Text" xfId="20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15</xdr:row>
      <xdr:rowOff>431800</xdr:rowOff>
    </xdr:from>
    <xdr:to>
      <xdr:col>20</xdr:col>
      <xdr:colOff>584200</xdr:colOff>
      <xdr:row>18</xdr:row>
      <xdr:rowOff>254000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15722600" y="2997200"/>
          <a:ext cx="3365500" cy="210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+mn-lt"/>
            </a:rPr>
            <a:t>Useful formula for making reasonable sales growth assumptions</a:t>
          </a:r>
          <a:r>
            <a:rPr lang="en-US" sz="1100" baseline="0">
              <a:latin typeface="+mn-lt"/>
            </a:rPr>
            <a:t> as the curve hits a natural limit or maximum.</a:t>
          </a:r>
        </a:p>
        <a:p>
          <a:endParaRPr lang="en-US" sz="1100" baseline="0">
            <a:latin typeface="+mn-lt"/>
          </a:endParaRPr>
        </a:p>
        <a:p>
          <a:r>
            <a:rPr lang="en-US" sz="1100" baseline="0">
              <a:latin typeface="+mn-lt"/>
            </a:rPr>
            <a:t>FactorXTime1 is Month/12 from your start month.  This ProForma Starts in January, 2018, so a value of 1 = December, 2018, a value of 18 = June, 2019.</a:t>
          </a:r>
        </a:p>
        <a:p>
          <a:endParaRPr lang="en-US" sz="1100" baseline="0">
            <a:latin typeface="+mn-lt"/>
          </a:endParaRPr>
        </a:p>
        <a:p>
          <a:r>
            <a:rPr lang="en-US" sz="1100" baseline="0">
              <a:latin typeface="+mn-lt"/>
            </a:rPr>
            <a:t>The Same Applies for FactorXTime2.</a:t>
          </a:r>
        </a:p>
        <a:p>
          <a:endParaRPr lang="en-US" sz="1100" baseline="0">
            <a:latin typeface="+mn-lt"/>
          </a:endParaRPr>
        </a:p>
        <a:p>
          <a:r>
            <a:rPr lang="en-US" sz="1100" baseline="0">
              <a:latin typeface="+mn-lt"/>
            </a:rPr>
            <a:t>FactorXTime2 should be AFTER FactorXTime1.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27"/>
  <sheetViews>
    <sheetView view="pageBreakPreview" zoomScale="172" zoomScaleNormal="193" zoomScalePageLayoutView="94" workbookViewId="0">
      <selection activeCell="A11" sqref="A11:XFD11"/>
    </sheetView>
  </sheetViews>
  <sheetFormatPr baseColWidth="10" defaultColWidth="11.5" defaultRowHeight="15"/>
  <cols>
    <col min="1" max="1" width="5" customWidth="1"/>
    <col min="2" max="2" width="22.5" bestFit="1" customWidth="1"/>
    <col min="3" max="3" width="11.6640625" hidden="1" customWidth="1"/>
    <col min="4" max="8" width="11.6640625" customWidth="1"/>
    <col min="9" max="9" width="5" customWidth="1"/>
  </cols>
  <sheetData>
    <row r="2" spans="1:8" ht="24">
      <c r="B2" s="186" t="str">
        <f>CompanyName</f>
        <v>Example Co, Inc.</v>
      </c>
      <c r="C2" s="186"/>
      <c r="D2" s="186"/>
      <c r="E2" s="186"/>
      <c r="F2" s="186"/>
      <c r="G2" s="186"/>
      <c r="H2" s="186"/>
    </row>
    <row r="3" spans="1:8">
      <c r="B3" s="185"/>
      <c r="C3" s="185"/>
      <c r="D3" s="185"/>
      <c r="E3" s="185"/>
      <c r="F3" s="185"/>
      <c r="G3" s="185"/>
      <c r="H3" s="185"/>
    </row>
    <row r="4" spans="1:8" ht="20">
      <c r="B4" s="187" t="s">
        <v>442</v>
      </c>
      <c r="C4" s="187"/>
      <c r="D4" s="187"/>
      <c r="E4" s="187"/>
      <c r="F4" s="187"/>
      <c r="G4" s="187"/>
      <c r="H4" s="187"/>
    </row>
    <row r="5" spans="1:8" ht="16">
      <c r="B5" s="184">
        <f>PreparedDate</f>
        <v>44896</v>
      </c>
      <c r="C5" s="184"/>
      <c r="D5" s="184"/>
      <c r="E5" s="184"/>
      <c r="F5" s="184"/>
      <c r="G5" s="184"/>
      <c r="H5" s="184"/>
    </row>
    <row r="6" spans="1:8">
      <c r="B6" s="135"/>
      <c r="C6" s="136">
        <v>2017</v>
      </c>
      <c r="D6" s="135"/>
      <c r="E6" s="135"/>
      <c r="F6" s="135"/>
      <c r="G6" s="135"/>
      <c r="H6" s="135"/>
    </row>
    <row r="7" spans="1:8">
      <c r="B7" s="135"/>
      <c r="C7" s="136"/>
      <c r="D7" s="136">
        <v>2019</v>
      </c>
      <c r="E7" s="136">
        <v>2020</v>
      </c>
      <c r="F7" s="136">
        <v>2021</v>
      </c>
      <c r="G7" s="136">
        <v>2022</v>
      </c>
      <c r="H7" s="136">
        <v>2023</v>
      </c>
    </row>
    <row r="8" spans="1:8">
      <c r="B8" s="135" t="str">
        <f>IF('Profit &amp; Loss'!B2=0," ",'Profit &amp; Loss'!B2)</f>
        <v>Gross Revenue</v>
      </c>
      <c r="C8" s="135"/>
      <c r="D8" s="135"/>
      <c r="E8" s="135"/>
      <c r="F8" s="135"/>
      <c r="G8" s="135"/>
      <c r="H8" s="135"/>
    </row>
    <row r="9" spans="1:8" hidden="1">
      <c r="B9" s="137" t="str">
        <f>IF('Profit &amp; Loss'!B3=0," ",'Profit &amp; Loss'!B3)</f>
        <v>Grants</v>
      </c>
      <c r="C9" s="138" t="str">
        <f ca="1">IF(SUM('Profit &amp; Loss'!F3:OFFSET('Profit &amp; Loss'!F3,0,0,1,1))=0," ",SUM('Profit &amp; Loss'!F3:OFFSET('Profit &amp; Loss'!F4,0,0,1,1)))</f>
        <v xml:space="preserve"> </v>
      </c>
      <c r="D9" s="138" t="str">
        <f ca="1">IF(SUM('Profit &amp; Loss'!G3:OFFSET('Profit &amp; Loss'!G3,0,0,1,12))=0," ",SUM('Profit &amp; Loss'!G3:OFFSET('Profit &amp; Loss'!G3,0,0,1,12)))</f>
        <v xml:space="preserve"> </v>
      </c>
      <c r="E9" s="138" t="str">
        <f ca="1">IF(SUM('Profit &amp; Loss'!S3:OFFSET('Profit &amp; Loss'!S3,0,0,1,12))=0," ",SUM('Profit &amp; Loss'!S3:OFFSET('Profit &amp; Loss'!S3,0,0,1,12)))</f>
        <v xml:space="preserve"> </v>
      </c>
      <c r="F9" s="138" t="str">
        <f ca="1">IF(SUM('Profit &amp; Loss'!AE3:OFFSET('Profit &amp; Loss'!AE3,0,0,1,12))=0," ",SUM('Profit &amp; Loss'!AE3:OFFSET('Profit &amp; Loss'!AE3,0,0,1,12)))</f>
        <v xml:space="preserve"> </v>
      </c>
      <c r="G9" s="138" t="str">
        <f ca="1">IF(SUM('Profit &amp; Loss'!AQ3:OFFSET('Profit &amp; Loss'!AQ3,0,0,1,12))=0," ",SUM('Profit &amp; Loss'!AQ3:OFFSET('Profit &amp; Loss'!AQ3,0,0,1,12)))</f>
        <v xml:space="preserve"> </v>
      </c>
      <c r="H9" s="138" t="str">
        <f ca="1">IF(SUM('Profit &amp; Loss'!BC3:OFFSET('Profit &amp; Loss'!BC3,0,0,1,12))=0," ",SUM('Profit &amp; Loss'!BC3:OFFSET('Profit &amp; Loss'!BC3,0,0,1,12)))</f>
        <v xml:space="preserve"> </v>
      </c>
    </row>
    <row r="10" spans="1:8">
      <c r="B10" s="137" t="str">
        <f>IF('Profit &amp; Loss'!B4=0," ",'Profit &amp; Loss'!B4)</f>
        <v>Setup Fees</v>
      </c>
      <c r="C10" s="138">
        <f ca="1">IF(SUM('Profit &amp; Loss'!F4:OFFSET('Profit &amp; Loss'!F4,0,0,1,1))=0," ",SUM('Profit &amp; Loss'!F4:OFFSET('Profit &amp; Loss'!F5,0,0,1,1)))</f>
        <v>19000</v>
      </c>
      <c r="D10" s="138">
        <f ca="1">IF(SUM('Profit &amp; Loss'!G4:OFFSET('Profit &amp; Loss'!G4,0,0,1,12))=0," ",SUM('Profit &amp; Loss'!G4:OFFSET('Profit &amp; Loss'!G4,0,0,1,12)))</f>
        <v>348000</v>
      </c>
      <c r="E10" s="138">
        <f ca="1">IF(SUM('Profit &amp; Loss'!S4:OFFSET('Profit &amp; Loss'!S4,0,0,1,12))=0," ",SUM('Profit &amp; Loss'!S4:OFFSET('Profit &amp; Loss'!S4,0,0,1,12)))</f>
        <v>758000</v>
      </c>
      <c r="F10" s="138">
        <f ca="1">IF(SUM('Profit &amp; Loss'!AE4:OFFSET('Profit &amp; Loss'!AE4,0,0,1,12))=0," ",SUM('Profit &amp; Loss'!AE4:OFFSET('Profit &amp; Loss'!AE4,0,0,1,12)))</f>
        <v>1522000</v>
      </c>
      <c r="G10" s="138">
        <f ca="1">IF(SUM('Profit &amp; Loss'!AQ4:OFFSET('Profit &amp; Loss'!AQ4,0,0,1,12))=0," ",SUM('Profit &amp; Loss'!AQ4:OFFSET('Profit &amp; Loss'!AQ4,0,0,1,12)))</f>
        <v>2470000</v>
      </c>
      <c r="H10" s="138">
        <f ca="1">IF(SUM('Profit &amp; Loss'!BC4:OFFSET('Profit &amp; Loss'!BC4,0,0,1,12))=0," ",SUM('Profit &amp; Loss'!BC4:OFFSET('Profit &amp; Loss'!BC4,0,0,1,12)))</f>
        <v>3180000</v>
      </c>
    </row>
    <row r="11" spans="1:8" hidden="1">
      <c r="A11" t="s">
        <v>559</v>
      </c>
      <c r="B11" s="137" t="str">
        <f>IF('Profit &amp; Loss'!B5=0," ",'Profit &amp; Loss'!B5)</f>
        <v>Installation</v>
      </c>
      <c r="C11" s="138" t="str">
        <f ca="1">IF(SUM('Profit &amp; Loss'!F5:OFFSET('Profit &amp; Loss'!F5,0,0,1,1))=0," ",SUM('Profit &amp; Loss'!F5:OFFSET('Profit &amp; Loss'!F6,0,0,1,1)))</f>
        <v xml:space="preserve"> </v>
      </c>
      <c r="D11" s="138" t="str">
        <f ca="1">IF(SUM('Profit &amp; Loss'!G5:OFFSET('Profit &amp; Loss'!G5,0,0,1,12))=0," ",SUM('Profit &amp; Loss'!G5:OFFSET('Profit &amp; Loss'!G5,0,0,1,12)))</f>
        <v xml:space="preserve"> </v>
      </c>
      <c r="E11" s="138" t="str">
        <f ca="1">IF(SUM('Profit &amp; Loss'!S5:OFFSET('Profit &amp; Loss'!S5,0,0,1,12))=0," ",SUM('Profit &amp; Loss'!S5:OFFSET('Profit &amp; Loss'!S5,0,0,1,12)))</f>
        <v xml:space="preserve"> </v>
      </c>
      <c r="F11" s="138" t="str">
        <f ca="1">IF(SUM('Profit &amp; Loss'!AE5:OFFSET('Profit &amp; Loss'!AE5,0,0,1,12))=0," ",SUM('Profit &amp; Loss'!AE5:OFFSET('Profit &amp; Loss'!AE5,0,0,1,12)))</f>
        <v xml:space="preserve"> </v>
      </c>
      <c r="G11" s="138" t="str">
        <f ca="1">IF(SUM('Profit &amp; Loss'!AQ5:OFFSET('Profit &amp; Loss'!AQ5,0,0,1,12))=0," ",SUM('Profit &amp; Loss'!AQ5:OFFSET('Profit &amp; Loss'!AQ5,0,0,1,12)))</f>
        <v xml:space="preserve"> </v>
      </c>
      <c r="H11" s="138" t="str">
        <f ca="1">IF(SUM('Profit &amp; Loss'!BC5:OFFSET('Profit &amp; Loss'!BC5,0,0,1,12))=0," ",SUM('Profit &amp; Loss'!BC5:OFFSET('Profit &amp; Loss'!BC5,0,0,1,12)))</f>
        <v xml:space="preserve"> </v>
      </c>
    </row>
    <row r="12" spans="1:8">
      <c r="B12" s="137" t="str">
        <f>IF('Profit &amp; Loss'!B6=0," ",'Profit &amp; Loss'!B6)</f>
        <v>Subsciptions</v>
      </c>
      <c r="C12" s="138">
        <f ca="1">IF(SUM('Profit &amp; Loss'!F6:OFFSET('Profit &amp; Loss'!F6,0,0,1,1))=0," ",SUM('Profit &amp; Loss'!F6:OFFSET('Profit &amp; Loss'!F7,0,0,1,1)))</f>
        <v>800</v>
      </c>
      <c r="D12" s="138">
        <f ca="1">IF(SUM('Profit &amp; Loss'!G6:OFFSET('Profit &amp; Loss'!G6,0,0,1,12))=0," ",SUM('Profit &amp; Loss'!G6:OFFSET('Profit &amp; Loss'!G6,0,0,1,12)))</f>
        <v>77000</v>
      </c>
      <c r="E12" s="138">
        <f ca="1">IF(SUM('Profit &amp; Loss'!S6:OFFSET('Profit &amp; Loss'!S6,0,0,1,12))=0," ",SUM('Profit &amp; Loss'!S6:OFFSET('Profit &amp; Loss'!S6,0,0,1,12)))</f>
        <v>407200</v>
      </c>
      <c r="F12" s="138">
        <f ca="1">IF(SUM('Profit &amp; Loss'!AE6:OFFSET('Profit &amp; Loss'!AE6,0,0,1,12))=0," ",SUM('Profit &amp; Loss'!AE6:OFFSET('Profit &amp; Loss'!AE6,0,0,1,12)))</f>
        <v>1345000</v>
      </c>
      <c r="G12" s="138">
        <f ca="1">IF(SUM('Profit &amp; Loss'!AQ6:OFFSET('Profit &amp; Loss'!AQ6,0,0,1,12))=0," ",SUM('Profit &amp; Loss'!AQ6:OFFSET('Profit &amp; Loss'!AQ6,0,0,1,12)))</f>
        <v>2867500</v>
      </c>
      <c r="H12" s="138">
        <f ca="1">IF(SUM('Profit &amp; Loss'!BC6:OFFSET('Profit &amp; Loss'!BC6,0,0,1,12))=0," ",SUM('Profit &amp; Loss'!BC6:OFFSET('Profit &amp; Loss'!BC6,0,0,1,12)))</f>
        <v>4690000</v>
      </c>
    </row>
    <row r="13" spans="1:8" hidden="1">
      <c r="B13" s="137" t="str">
        <f>IF('Profit &amp; Loss'!B7=0," ",'Profit &amp; Loss'!B7)</f>
        <v>Services</v>
      </c>
      <c r="C13" s="138" t="str">
        <f ca="1">IF(SUM('Profit &amp; Loss'!F7:OFFSET('Profit &amp; Loss'!F7,0,0,1,1))=0," ",SUM('Profit &amp; Loss'!F7:OFFSET('Profit &amp; Loss'!F8,0,0,1,1)))</f>
        <v xml:space="preserve"> </v>
      </c>
      <c r="D13" s="138" t="str">
        <f ca="1">IF(SUM('Profit &amp; Loss'!G7:OFFSET('Profit &amp; Loss'!G7,0,0,1,12))=0," ",SUM('Profit &amp; Loss'!G7:OFFSET('Profit &amp; Loss'!G7,0,0,1,12)))</f>
        <v xml:space="preserve"> </v>
      </c>
      <c r="E13" s="138" t="str">
        <f ca="1">IF(SUM('Profit &amp; Loss'!S7:OFFSET('Profit &amp; Loss'!S7,0,0,1,12))=0," ",SUM('Profit &amp; Loss'!S7:OFFSET('Profit &amp; Loss'!S7,0,0,1,12)))</f>
        <v xml:space="preserve"> </v>
      </c>
      <c r="F13" s="138" t="str">
        <f ca="1">IF(SUM('Profit &amp; Loss'!AE7:OFFSET('Profit &amp; Loss'!AE7,0,0,1,12))=0," ",SUM('Profit &amp; Loss'!AE7:OFFSET('Profit &amp; Loss'!AE7,0,0,1,12)))</f>
        <v xml:space="preserve"> </v>
      </c>
      <c r="G13" s="138" t="str">
        <f ca="1">IF(SUM('Profit &amp; Loss'!AQ7:OFFSET('Profit &amp; Loss'!AQ7,0,0,1,12))=0," ",SUM('Profit &amp; Loss'!AQ7:OFFSET('Profit &amp; Loss'!AQ7,0,0,1,12)))</f>
        <v xml:space="preserve"> </v>
      </c>
      <c r="H13" s="138" t="str">
        <f ca="1">IF(SUM('Profit &amp; Loss'!BC7:OFFSET('Profit &amp; Loss'!BC7,0,0,1,12))=0," ",SUM('Profit &amp; Loss'!BC7:OFFSET('Profit &amp; Loss'!BC7,0,0,1,12)))</f>
        <v xml:space="preserve"> </v>
      </c>
    </row>
    <row r="14" spans="1:8" hidden="1">
      <c r="B14" s="137" t="str">
        <f>IF('Profit &amp; Loss'!B8=0," ",'Profit &amp; Loss'!B8)</f>
        <v>Licensing</v>
      </c>
      <c r="C14" s="138" t="str">
        <f ca="1">IF(SUM('Profit &amp; Loss'!F8:OFFSET('Profit &amp; Loss'!F8,0,0,1,1))=0," ",SUM('Profit &amp; Loss'!F8:OFFSET('Profit &amp; Loss'!F9,0,0,1,1)))</f>
        <v xml:space="preserve"> </v>
      </c>
      <c r="D14" s="138" t="str">
        <f ca="1">IF(SUM('Profit &amp; Loss'!G8:OFFSET('Profit &amp; Loss'!G8,0,0,1,12))=0," ",SUM('Profit &amp; Loss'!G8:OFFSET('Profit &amp; Loss'!G8,0,0,1,12)))</f>
        <v xml:space="preserve"> </v>
      </c>
      <c r="E14" s="138" t="str">
        <f ca="1">IF(SUM('Profit &amp; Loss'!S8:OFFSET('Profit &amp; Loss'!S8,0,0,1,12))=0," ",SUM('Profit &amp; Loss'!S8:OFFSET('Profit &amp; Loss'!S8,0,0,1,12)))</f>
        <v xml:space="preserve"> </v>
      </c>
      <c r="F14" s="138" t="str">
        <f ca="1">IF(SUM('Profit &amp; Loss'!AE8:OFFSET('Profit &amp; Loss'!AE8,0,0,1,12))=0," ",SUM('Profit &amp; Loss'!AE8:OFFSET('Profit &amp; Loss'!AE8,0,0,1,12)))</f>
        <v xml:space="preserve"> </v>
      </c>
      <c r="G14" s="138" t="str">
        <f ca="1">IF(SUM('Profit &amp; Loss'!AQ8:OFFSET('Profit &amp; Loss'!AQ8,0,0,1,12))=0," ",SUM('Profit &amp; Loss'!AQ8:OFFSET('Profit &amp; Loss'!AQ8,0,0,1,12)))</f>
        <v xml:space="preserve"> </v>
      </c>
      <c r="H14" s="138" t="str">
        <f ca="1">IF(SUM('Profit &amp; Loss'!BC8:OFFSET('Profit &amp; Loss'!BC8,0,0,1,12))=0," ",SUM('Profit &amp; Loss'!BC8:OFFSET('Profit &amp; Loss'!BC8,0,0,1,12)))</f>
        <v xml:space="preserve"> </v>
      </c>
    </row>
    <row r="15" spans="1:8" hidden="1">
      <c r="B15" s="137" t="str">
        <f>IF('Profit &amp; Loss'!B9=0," ",'Profit &amp; Loss'!B9)</f>
        <v>Consulting</v>
      </c>
      <c r="C15" s="138" t="str">
        <f ca="1">IF(SUM('Profit &amp; Loss'!F9:OFFSET('Profit &amp; Loss'!F9,0,0,1,1))=0," ",SUM('Profit &amp; Loss'!F9:OFFSET('Profit &amp; Loss'!F10,0,0,1,1)))</f>
        <v xml:space="preserve"> </v>
      </c>
      <c r="D15" s="138" t="str">
        <f ca="1">IF(SUM('Profit &amp; Loss'!G9:OFFSET('Profit &amp; Loss'!G9,0,0,1,12))=0," ",SUM('Profit &amp; Loss'!G9:OFFSET('Profit &amp; Loss'!G9,0,0,1,12)))</f>
        <v xml:space="preserve"> </v>
      </c>
      <c r="E15" s="138" t="str">
        <f ca="1">IF(SUM('Profit &amp; Loss'!S9:OFFSET('Profit &amp; Loss'!S9,0,0,1,12))=0," ",SUM('Profit &amp; Loss'!S9:OFFSET('Profit &amp; Loss'!S9,0,0,1,12)))</f>
        <v xml:space="preserve"> </v>
      </c>
      <c r="F15" s="138" t="str">
        <f ca="1">IF(SUM('Profit &amp; Loss'!AE9:OFFSET('Profit &amp; Loss'!AE9,0,0,1,12))=0," ",SUM('Profit &amp; Loss'!AE9:OFFSET('Profit &amp; Loss'!AE9,0,0,1,12)))</f>
        <v xml:space="preserve"> </v>
      </c>
      <c r="G15" s="138" t="str">
        <f ca="1">IF(SUM('Profit &amp; Loss'!AQ9:OFFSET('Profit &amp; Loss'!AQ9,0,0,1,12))=0," ",SUM('Profit &amp; Loss'!AQ9:OFFSET('Profit &amp; Loss'!AQ9,0,0,1,12)))</f>
        <v xml:space="preserve"> </v>
      </c>
      <c r="H15" s="138" t="str">
        <f ca="1">IF(SUM('Profit &amp; Loss'!BC9:OFFSET('Profit &amp; Loss'!BC9,0,0,1,12))=0," ",SUM('Profit &amp; Loss'!BC9:OFFSET('Profit &amp; Loss'!BC9,0,0,1,12)))</f>
        <v xml:space="preserve"> </v>
      </c>
    </row>
    <row r="16" spans="1:8" hidden="1">
      <c r="B16" s="137" t="str">
        <f>IF('Profit &amp; Loss'!B10=0," ",'Profit &amp; Loss'!B10)</f>
        <v>Other Income</v>
      </c>
      <c r="C16" s="138">
        <f ca="1">IF(SUM('Profit &amp; Loss'!F10:OFFSET('Profit &amp; Loss'!F10,0,0,1,1))=0," ",SUM('Profit &amp; Loss'!F10:OFFSET('Profit &amp; Loss'!F11,0,0,1,1)))</f>
        <v>123800</v>
      </c>
      <c r="D16" s="138" t="str">
        <f ca="1">IF(SUM('Profit &amp; Loss'!G10:OFFSET('Profit &amp; Loss'!G10,0,0,1,12))=0," ",SUM('Profit &amp; Loss'!G10:OFFSET('Profit &amp; Loss'!G10,0,0,1,12)))</f>
        <v xml:space="preserve"> </v>
      </c>
      <c r="E16" s="138" t="str">
        <f ca="1">IF(SUM('Profit &amp; Loss'!S10:OFFSET('Profit &amp; Loss'!S10,0,0,1,12))=0," ",SUM('Profit &amp; Loss'!S10:OFFSET('Profit &amp; Loss'!S10,0,0,1,12)))</f>
        <v xml:space="preserve"> </v>
      </c>
      <c r="F16" s="138" t="str">
        <f ca="1">IF(SUM('Profit &amp; Loss'!AE10:OFFSET('Profit &amp; Loss'!AE10,0,0,1,12))=0," ",SUM('Profit &amp; Loss'!AE10:OFFSET('Profit &amp; Loss'!AE10,0,0,1,12)))</f>
        <v xml:space="preserve"> </v>
      </c>
      <c r="G16" s="138" t="str">
        <f ca="1">IF(SUM('Profit &amp; Loss'!AQ10:OFFSET('Profit &amp; Loss'!AQ10,0,0,1,12))=0," ",SUM('Profit &amp; Loss'!AQ10:OFFSET('Profit &amp; Loss'!AQ10,0,0,1,12)))</f>
        <v xml:space="preserve"> </v>
      </c>
      <c r="H16" s="138" t="str">
        <f ca="1">IF(SUM('Profit &amp; Loss'!BC10:OFFSET('Profit &amp; Loss'!BC10,0,0,1,12))=0," ",SUM('Profit &amp; Loss'!BC10:OFFSET('Profit &amp; Loss'!BC10,0,0,1,12)))</f>
        <v xml:space="preserve"> </v>
      </c>
    </row>
    <row r="17" spans="2:8">
      <c r="B17" s="135" t="str">
        <f>IF('Profit &amp; Loss'!B11=0," ",'Profit &amp; Loss'!B11)</f>
        <v>Total</v>
      </c>
      <c r="C17" s="138">
        <f ca="1">IF(SUM('Profit &amp; Loss'!F11:OFFSET('Profit &amp; Loss'!F11,0,0,1,1))=0," ",SUM('Profit &amp; Loss'!F11:OFFSET('Profit &amp; Loss'!F12,0,0,1,1)))</f>
        <v>71800</v>
      </c>
      <c r="D17" s="138">
        <f ca="1">IF(SUM('Profit &amp; Loss'!G11:OFFSET('Profit &amp; Loss'!G11,0,0,1,12))=0," ",SUM('Profit &amp; Loss'!G11:OFFSET('Profit &amp; Loss'!G11,0,0,1,12)))</f>
        <v>425000</v>
      </c>
      <c r="E17" s="138">
        <f ca="1">IF(SUM('Profit &amp; Loss'!S11:OFFSET('Profit &amp; Loss'!S11,0,0,1,12))=0," ",SUM('Profit &amp; Loss'!S11:OFFSET('Profit &amp; Loss'!S11,0,0,1,12)))</f>
        <v>1165200</v>
      </c>
      <c r="F17" s="138">
        <f ca="1">IF(SUM('Profit &amp; Loss'!AE11:OFFSET('Profit &amp; Loss'!AE11,0,0,1,12))=0," ",SUM('Profit &amp; Loss'!AE11:OFFSET('Profit &amp; Loss'!AE11,0,0,1,12)))</f>
        <v>2867000</v>
      </c>
      <c r="G17" s="138">
        <f ca="1">IF(SUM('Profit &amp; Loss'!AQ11:OFFSET('Profit &amp; Loss'!AQ11,0,0,1,12))=0," ",SUM('Profit &amp; Loss'!AQ11:OFFSET('Profit &amp; Loss'!AQ11,0,0,1,12)))</f>
        <v>5337500</v>
      </c>
      <c r="H17" s="138">
        <f ca="1">IF(SUM('Profit &amp; Loss'!BC11:OFFSET('Profit &amp; Loss'!BC11,0,0,1,12))=0," ",SUM('Profit &amp; Loss'!BC11:OFFSET('Profit &amp; Loss'!BC11,0,0,1,12)))</f>
        <v>7870000</v>
      </c>
    </row>
    <row r="18" spans="2:8">
      <c r="B18" s="135" t="str">
        <f>IF('Profit &amp; Loss'!B12=0," ",'Profit &amp; Loss'!B12)</f>
        <v xml:space="preserve"> </v>
      </c>
      <c r="C18" s="138" t="str">
        <f ca="1">IF(SUM('Profit &amp; Loss'!F12:OFFSET('Profit &amp; Loss'!F12,0,0,1,1))=0," ",SUM('Profit &amp; Loss'!F12:OFFSET('Profit &amp; Loss'!F13,0,0,1,1)))</f>
        <v xml:space="preserve"> </v>
      </c>
      <c r="D18" s="138" t="str">
        <f ca="1">IF(SUM('Profit &amp; Loss'!G12:OFFSET('Profit &amp; Loss'!G12,0,0,1,12))=0," ",SUM('Profit &amp; Loss'!G12:OFFSET('Profit &amp; Loss'!G12,0,0,1,12)))</f>
        <v xml:space="preserve"> </v>
      </c>
      <c r="E18" s="138" t="str">
        <f ca="1">IF(SUM('Profit &amp; Loss'!S12:OFFSET('Profit &amp; Loss'!S12,0,0,1,12))=0," ",SUM('Profit &amp; Loss'!S12:OFFSET('Profit &amp; Loss'!S12,0,0,1,12)))</f>
        <v xml:space="preserve"> </v>
      </c>
      <c r="F18" s="138" t="str">
        <f ca="1">IF(SUM('Profit &amp; Loss'!AE12:OFFSET('Profit &amp; Loss'!AE12,0,0,1,12))=0," ",SUM('Profit &amp; Loss'!AE12:OFFSET('Profit &amp; Loss'!AE12,0,0,1,12)))</f>
        <v xml:space="preserve"> </v>
      </c>
      <c r="G18" s="138" t="str">
        <f ca="1">IF(SUM('Profit &amp; Loss'!AQ12:OFFSET('Profit &amp; Loss'!AQ12,0,0,1,12))=0," ",SUM('Profit &amp; Loss'!AQ12:OFFSET('Profit &amp; Loss'!AQ12,0,0,1,12)))</f>
        <v xml:space="preserve"> </v>
      </c>
      <c r="H18" s="138" t="str">
        <f ca="1">IF(SUM('Profit &amp; Loss'!BC12:OFFSET('Profit &amp; Loss'!BC12,0,0,1,12))=0," ",SUM('Profit &amp; Loss'!BC12:OFFSET('Profit &amp; Loss'!BC12,0,0,1,12)))</f>
        <v xml:space="preserve"> </v>
      </c>
    </row>
    <row r="19" spans="2:8">
      <c r="B19" s="135" t="str">
        <f>IF('Profit &amp; Loss'!B13=0," ",'Profit &amp; Loss'!B13)</f>
        <v>COGS</v>
      </c>
      <c r="C19" s="138" t="str">
        <f ca="1">IF(SUM('Profit &amp; Loss'!F13:OFFSET('Profit &amp; Loss'!F13,0,0,1,1))=0," ",SUM('Profit &amp; Loss'!F13:OFFSET('Profit &amp; Loss'!F14,0,0,1,1)))</f>
        <v xml:space="preserve"> </v>
      </c>
      <c r="D19" s="138" t="str">
        <f ca="1">IF(SUM('Profit &amp; Loss'!G13:OFFSET('Profit &amp; Loss'!G13,0,0,1,12))=0," ",SUM('Profit &amp; Loss'!G13:OFFSET('Profit &amp; Loss'!G13,0,0,1,12)))</f>
        <v xml:space="preserve"> </v>
      </c>
      <c r="E19" s="138" t="str">
        <f ca="1">IF(SUM('Profit &amp; Loss'!S13:OFFSET('Profit &amp; Loss'!S13,0,0,1,12))=0," ",SUM('Profit &amp; Loss'!S13:OFFSET('Profit &amp; Loss'!S13,0,0,1,12)))</f>
        <v xml:space="preserve"> </v>
      </c>
      <c r="F19" s="138" t="str">
        <f ca="1">IF(SUM('Profit &amp; Loss'!AE13:OFFSET('Profit &amp; Loss'!AE13,0,0,1,12))=0," ",SUM('Profit &amp; Loss'!AE13:OFFSET('Profit &amp; Loss'!AE13,0,0,1,12)))</f>
        <v xml:space="preserve"> </v>
      </c>
      <c r="G19" s="138" t="str">
        <f ca="1">IF(SUM('Profit &amp; Loss'!AQ13:OFFSET('Profit &amp; Loss'!AQ13,0,0,1,12))=0," ",SUM('Profit &amp; Loss'!AQ13:OFFSET('Profit &amp; Loss'!AQ13,0,0,1,12)))</f>
        <v xml:space="preserve"> </v>
      </c>
      <c r="H19" s="138" t="str">
        <f ca="1">IF(SUM('Profit &amp; Loss'!BC13:OFFSET('Profit &amp; Loss'!BC13,0,0,1,12))=0," ",SUM('Profit &amp; Loss'!BC13:OFFSET('Profit &amp; Loss'!BC13,0,0,1,12)))</f>
        <v xml:space="preserve"> </v>
      </c>
    </row>
    <row r="20" spans="2:8" hidden="1">
      <c r="B20" s="137" t="str">
        <f>IF('Profit &amp; Loss'!B14=0," ",'Profit &amp; Loss'!B14)</f>
        <v>Costs of Goods Sold</v>
      </c>
      <c r="C20" s="138" t="str">
        <f ca="1">IF(SUM('Profit &amp; Loss'!F14:OFFSET('Profit &amp; Loss'!F14,0,0,1,1))=0," ",SUM('Profit &amp; Loss'!F14:OFFSET('Profit &amp; Loss'!F15,0,0,1,1)))</f>
        <v xml:space="preserve"> </v>
      </c>
      <c r="D20" s="138" t="str">
        <f ca="1">IF(SUM('Profit &amp; Loss'!G14:OFFSET('Profit &amp; Loss'!G14,0,0,1,12))=0," ",SUM('Profit &amp; Loss'!G14:OFFSET('Profit &amp; Loss'!G14,0,0,1,12)))</f>
        <v xml:space="preserve"> </v>
      </c>
      <c r="E20" s="138" t="str">
        <f ca="1">IF(SUM('Profit &amp; Loss'!S14:OFFSET('Profit &amp; Loss'!S14,0,0,1,12))=0," ",SUM('Profit &amp; Loss'!S14:OFFSET('Profit &amp; Loss'!S14,0,0,1,12)))</f>
        <v xml:space="preserve"> </v>
      </c>
      <c r="F20" s="138" t="str">
        <f ca="1">IF(SUM('Profit &amp; Loss'!AE14:OFFSET('Profit &amp; Loss'!AE14,0,0,1,12))=0," ",SUM('Profit &amp; Loss'!AE14:OFFSET('Profit &amp; Loss'!AE14,0,0,1,12)))</f>
        <v xml:space="preserve"> </v>
      </c>
      <c r="G20" s="138" t="str">
        <f ca="1">IF(SUM('Profit &amp; Loss'!AQ14:OFFSET('Profit &amp; Loss'!AQ14,0,0,1,12))=0," ",SUM('Profit &amp; Loss'!AQ14:OFFSET('Profit &amp; Loss'!AQ14,0,0,1,12)))</f>
        <v xml:space="preserve"> </v>
      </c>
      <c r="H20" s="138" t="str">
        <f ca="1">IF(SUM('Profit &amp; Loss'!BC14:OFFSET('Profit &amp; Loss'!BC14,0,0,1,12))=0," ",SUM('Profit &amp; Loss'!BC14:OFFSET('Profit &amp; Loss'!BC14,0,0,1,12)))</f>
        <v xml:space="preserve"> </v>
      </c>
    </row>
    <row r="21" spans="2:8">
      <c r="B21" s="137" t="str">
        <f>IF('Profit &amp; Loss'!B15=0," ",'Profit &amp; Loss'!B15)</f>
        <v>Materials</v>
      </c>
      <c r="C21" s="138">
        <f ca="1">IF(SUM('Profit &amp; Loss'!F15:OFFSET('Profit &amp; Loss'!F15,0,0,1,1))=0," ",SUM('Profit &amp; Loss'!F15:OFFSET('Profit &amp; Loss'!F16,0,0,1,1)))</f>
        <v>18500</v>
      </c>
      <c r="D21" s="138">
        <f ca="1">IF(SUM('Profit &amp; Loss'!G15:OFFSET('Profit &amp; Loss'!G15,0,0,1,12))=0," ",SUM('Profit &amp; Loss'!G15:OFFSET('Profit &amp; Loss'!G15,0,0,1,12)))</f>
        <v>36000</v>
      </c>
      <c r="E21" s="138">
        <f ca="1">IF(SUM('Profit &amp; Loss'!S15:OFFSET('Profit &amp; Loss'!S15,0,0,1,12))=0," ",SUM('Profit &amp; Loss'!S15:OFFSET('Profit &amp; Loss'!S15,0,0,1,12)))</f>
        <v>31000</v>
      </c>
      <c r="F21" s="138">
        <f ca="1">IF(SUM('Profit &amp; Loss'!AE15:OFFSET('Profit &amp; Loss'!AE15,0,0,1,12))=0," ",SUM('Profit &amp; Loss'!AE15:OFFSET('Profit &amp; Loss'!AE15,0,0,1,12)))</f>
        <v>4000</v>
      </c>
      <c r="G21" s="138" t="str">
        <f ca="1">IF(SUM('Profit &amp; Loss'!AQ15:OFFSET('Profit &amp; Loss'!AQ15,0,0,1,12))=0," ",SUM('Profit &amp; Loss'!AQ15:OFFSET('Profit &amp; Loss'!AQ15,0,0,1,12)))</f>
        <v xml:space="preserve"> </v>
      </c>
      <c r="H21" s="138" t="str">
        <f ca="1">IF(SUM('Profit &amp; Loss'!BC15:OFFSET('Profit &amp; Loss'!BC15,0,0,1,12))=0," ",SUM('Profit &amp; Loss'!BC15:OFFSET('Profit &amp; Loss'!BC15,0,0,1,12)))</f>
        <v xml:space="preserve"> </v>
      </c>
    </row>
    <row r="22" spans="2:8">
      <c r="B22" s="137" t="str">
        <f>IF('Profit &amp; Loss'!B16=0," ",'Profit &amp; Loss'!B16)</f>
        <v>Assembly Costs (Labor)</v>
      </c>
      <c r="C22" s="138">
        <f ca="1">IF(SUM('Profit &amp; Loss'!F16:OFFSET('Profit &amp; Loss'!F16,0,0,1,1))=0," ",SUM('Profit &amp; Loss'!F16:OFFSET('Profit &amp; Loss'!F17,0,0,1,1)))</f>
        <v>15500</v>
      </c>
      <c r="D22" s="138">
        <f ca="1">IF(SUM('Profit &amp; Loss'!G16:OFFSET('Profit &amp; Loss'!G16,0,0,1,12))=0," ",SUM('Profit &amp; Loss'!G16:OFFSET('Profit &amp; Loss'!G16,0,0,1,12)))</f>
        <v>186000</v>
      </c>
      <c r="E22" s="138">
        <f ca="1">IF(SUM('Profit &amp; Loss'!S16:OFFSET('Profit &amp; Loss'!S16,0,0,1,12))=0," ",SUM('Profit &amp; Loss'!S16:OFFSET('Profit &amp; Loss'!S16,0,0,1,12)))</f>
        <v>112000</v>
      </c>
      <c r="F22" s="138" t="str">
        <f ca="1">IF(SUM('Profit &amp; Loss'!AE16:OFFSET('Profit &amp; Loss'!AE16,0,0,1,12))=0," ",SUM('Profit &amp; Loss'!AE16:OFFSET('Profit &amp; Loss'!AE16,0,0,1,12)))</f>
        <v xml:space="preserve"> </v>
      </c>
      <c r="G22" s="138" t="str">
        <f ca="1">IF(SUM('Profit &amp; Loss'!AQ16:OFFSET('Profit &amp; Loss'!AQ16,0,0,1,12))=0," ",SUM('Profit &amp; Loss'!AQ16:OFFSET('Profit &amp; Loss'!AQ16,0,0,1,12)))</f>
        <v xml:space="preserve"> </v>
      </c>
      <c r="H22" s="138" t="str">
        <f ca="1">IF(SUM('Profit &amp; Loss'!BC16:OFFSET('Profit &amp; Loss'!BC16,0,0,1,12))=0," ",SUM('Profit &amp; Loss'!BC16:OFFSET('Profit &amp; Loss'!BC16,0,0,1,12)))</f>
        <v xml:space="preserve"> </v>
      </c>
    </row>
    <row r="23" spans="2:8" hidden="1">
      <c r="B23" s="137" t="str">
        <f>IF('Profit &amp; Loss'!B17=0," ",'Profit &amp; Loss'!B17)</f>
        <v>Installation Costs</v>
      </c>
      <c r="C23" s="138" t="str">
        <f ca="1">IF(SUM('Profit &amp; Loss'!F17:OFFSET('Profit &amp; Loss'!F17,0,0,1,1))=0," ",SUM('Profit &amp; Loss'!F17:OFFSET('Profit &amp; Loss'!F18,0,0,1,1)))</f>
        <v xml:space="preserve"> </v>
      </c>
      <c r="D23" s="138" t="str">
        <f ca="1">IF(SUM('Profit &amp; Loss'!G17:OFFSET('Profit &amp; Loss'!G17,0,0,1,12))=0," ",SUM('Profit &amp; Loss'!G17:OFFSET('Profit &amp; Loss'!G17,0,0,1,12)))</f>
        <v xml:space="preserve"> </v>
      </c>
      <c r="E23" s="138" t="str">
        <f ca="1">IF(SUM('Profit &amp; Loss'!S17:OFFSET('Profit &amp; Loss'!S17,0,0,1,12))=0," ",SUM('Profit &amp; Loss'!S17:OFFSET('Profit &amp; Loss'!S17,0,0,1,12)))</f>
        <v xml:space="preserve"> </v>
      </c>
      <c r="F23" s="138" t="str">
        <f ca="1">IF(SUM('Profit &amp; Loss'!AE17:OFFSET('Profit &amp; Loss'!AE17,0,0,1,12))=0," ",SUM('Profit &amp; Loss'!AE17:OFFSET('Profit &amp; Loss'!AE17,0,0,1,12)))</f>
        <v xml:space="preserve"> </v>
      </c>
      <c r="G23" s="138" t="str">
        <f ca="1">IF(SUM('Profit &amp; Loss'!AQ17:OFFSET('Profit &amp; Loss'!AQ17,0,0,1,12))=0," ",SUM('Profit &amp; Loss'!AQ17:OFFSET('Profit &amp; Loss'!AQ17,0,0,1,12)))</f>
        <v xml:space="preserve"> </v>
      </c>
      <c r="H23" s="138" t="str">
        <f ca="1">IF(SUM('Profit &amp; Loss'!BC17:OFFSET('Profit &amp; Loss'!BC17,0,0,1,12))=0," ",SUM('Profit &amp; Loss'!BC17:OFFSET('Profit &amp; Loss'!BC17,0,0,1,12)))</f>
        <v xml:space="preserve"> </v>
      </c>
    </row>
    <row r="24" spans="2:8" hidden="1">
      <c r="B24" s="137" t="str">
        <f>IF('Profit &amp; Loss'!B18=0," ",'Profit &amp; Loss'!B18)</f>
        <v>Subscription Costs</v>
      </c>
      <c r="C24" s="138" t="str">
        <f ca="1">IF(SUM('Profit &amp; Loss'!F18:OFFSET('Profit &amp; Loss'!F18,0,0,1,1))=0," ",SUM('Profit &amp; Loss'!F18:OFFSET('Profit &amp; Loss'!F19,0,0,1,1)))</f>
        <v xml:space="preserve"> </v>
      </c>
      <c r="D24" s="138" t="str">
        <f ca="1">IF(SUM('Profit &amp; Loss'!G18:OFFSET('Profit &amp; Loss'!G18,0,0,1,12))=0," ",SUM('Profit &amp; Loss'!G18:OFFSET('Profit &amp; Loss'!G18,0,0,1,12)))</f>
        <v xml:space="preserve"> </v>
      </c>
      <c r="E24" s="138" t="str">
        <f ca="1">IF(SUM('Profit &amp; Loss'!S18:OFFSET('Profit &amp; Loss'!S18,0,0,1,12))=0," ",SUM('Profit &amp; Loss'!S18:OFFSET('Profit &amp; Loss'!S18,0,0,1,12)))</f>
        <v xml:space="preserve"> </v>
      </c>
      <c r="F24" s="138" t="str">
        <f ca="1">IF(SUM('Profit &amp; Loss'!AE18:OFFSET('Profit &amp; Loss'!AE18,0,0,1,12))=0," ",SUM('Profit &amp; Loss'!AE18:OFFSET('Profit &amp; Loss'!AE18,0,0,1,12)))</f>
        <v xml:space="preserve"> </v>
      </c>
      <c r="G24" s="138" t="str">
        <f ca="1">IF(SUM('Profit &amp; Loss'!AQ18:OFFSET('Profit &amp; Loss'!AQ18,0,0,1,12))=0," ",SUM('Profit &amp; Loss'!AQ18:OFFSET('Profit &amp; Loss'!AQ18,0,0,1,12)))</f>
        <v xml:space="preserve"> </v>
      </c>
      <c r="H24" s="138" t="str">
        <f ca="1">IF(SUM('Profit &amp; Loss'!BC18:OFFSET('Profit &amp; Loss'!BC18,0,0,1,12))=0," ",SUM('Profit &amp; Loss'!BC18:OFFSET('Profit &amp; Loss'!BC18,0,0,1,12)))</f>
        <v xml:space="preserve"> </v>
      </c>
    </row>
    <row r="25" spans="2:8" hidden="1">
      <c r="B25" s="137" t="str">
        <f>IF('Profit &amp; Loss'!B19=0," ",'Profit &amp; Loss'!B19)</f>
        <v>Service Costs</v>
      </c>
      <c r="C25" s="138" t="str">
        <f ca="1">IF(SUM('Profit &amp; Loss'!F19:OFFSET('Profit &amp; Loss'!F19,0,0,1,1))=0," ",SUM('Profit &amp; Loss'!F19:OFFSET('Profit &amp; Loss'!F20,0,0,1,1)))</f>
        <v xml:space="preserve"> </v>
      </c>
      <c r="D25" s="138" t="str">
        <f ca="1">IF(SUM('Profit &amp; Loss'!G19:OFFSET('Profit &amp; Loss'!G19,0,0,1,12))=0," ",SUM('Profit &amp; Loss'!G19:OFFSET('Profit &amp; Loss'!G19,0,0,1,12)))</f>
        <v xml:space="preserve"> </v>
      </c>
      <c r="E25" s="138" t="str">
        <f ca="1">IF(SUM('Profit &amp; Loss'!S19:OFFSET('Profit &amp; Loss'!S19,0,0,1,12))=0," ",SUM('Profit &amp; Loss'!S19:OFFSET('Profit &amp; Loss'!S19,0,0,1,12)))</f>
        <v xml:space="preserve"> </v>
      </c>
      <c r="F25" s="138" t="str">
        <f ca="1">IF(SUM('Profit &amp; Loss'!AE19:OFFSET('Profit &amp; Loss'!AE19,0,0,1,12))=0," ",SUM('Profit &amp; Loss'!AE19:OFFSET('Profit &amp; Loss'!AE19,0,0,1,12)))</f>
        <v xml:space="preserve"> </v>
      </c>
      <c r="G25" s="138" t="str">
        <f ca="1">IF(SUM('Profit &amp; Loss'!AQ19:OFFSET('Profit &amp; Loss'!AQ19,0,0,1,12))=0," ",SUM('Profit &amp; Loss'!AQ19:OFFSET('Profit &amp; Loss'!AQ19,0,0,1,12)))</f>
        <v xml:space="preserve"> </v>
      </c>
      <c r="H25" s="138" t="str">
        <f ca="1">IF(SUM('Profit &amp; Loss'!BC19:OFFSET('Profit &amp; Loss'!BC19,0,0,1,12))=0," ",SUM('Profit &amp; Loss'!BC19:OFFSET('Profit &amp; Loss'!BC19,0,0,1,12)))</f>
        <v xml:space="preserve"> </v>
      </c>
    </row>
    <row r="26" spans="2:8" hidden="1">
      <c r="B26" s="137" t="str">
        <f>IF('Profit &amp; Loss'!B20=0," ",'Profit &amp; Loss'!B20)</f>
        <v>Licensing Costs</v>
      </c>
      <c r="C26" s="138" t="str">
        <f ca="1">IF(SUM('Profit &amp; Loss'!F20:OFFSET('Profit &amp; Loss'!F20,0,0,1,1))=0," ",SUM('Profit &amp; Loss'!F20:OFFSET('Profit &amp; Loss'!F21,0,0,1,1)))</f>
        <v xml:space="preserve"> </v>
      </c>
      <c r="D26" s="138" t="str">
        <f ca="1">IF(SUM('Profit &amp; Loss'!G20:OFFSET('Profit &amp; Loss'!G20,0,0,1,12))=0," ",SUM('Profit &amp; Loss'!G20:OFFSET('Profit &amp; Loss'!G20,0,0,1,12)))</f>
        <v xml:space="preserve"> </v>
      </c>
      <c r="E26" s="138" t="str">
        <f ca="1">IF(SUM('Profit &amp; Loss'!S20:OFFSET('Profit &amp; Loss'!S20,0,0,1,12))=0," ",SUM('Profit &amp; Loss'!S20:OFFSET('Profit &amp; Loss'!S20,0,0,1,12)))</f>
        <v xml:space="preserve"> </v>
      </c>
      <c r="F26" s="138" t="str">
        <f ca="1">IF(SUM('Profit &amp; Loss'!AE20:OFFSET('Profit &amp; Loss'!AE20,0,0,1,12))=0," ",SUM('Profit &amp; Loss'!AE20:OFFSET('Profit &amp; Loss'!AE20,0,0,1,12)))</f>
        <v xml:space="preserve"> </v>
      </c>
      <c r="G26" s="138" t="str">
        <f ca="1">IF(SUM('Profit &amp; Loss'!AQ20:OFFSET('Profit &amp; Loss'!AQ20,0,0,1,12))=0," ",SUM('Profit &amp; Loss'!AQ20:OFFSET('Profit &amp; Loss'!AQ20,0,0,1,12)))</f>
        <v xml:space="preserve"> </v>
      </c>
      <c r="H26" s="138" t="str">
        <f ca="1">IF(SUM('Profit &amp; Loss'!BC20:OFFSET('Profit &amp; Loss'!BC20,0,0,1,12))=0," ",SUM('Profit &amp; Loss'!BC20:OFFSET('Profit &amp; Loss'!BC20,0,0,1,12)))</f>
        <v xml:space="preserve"> </v>
      </c>
    </row>
    <row r="27" spans="2:8" hidden="1">
      <c r="B27" s="137" t="str">
        <f>IF('Profit &amp; Loss'!B21=0," ",'Profit &amp; Loss'!B21)</f>
        <v>Payment Processing</v>
      </c>
      <c r="C27" s="138" t="str">
        <f ca="1">IF(SUM('Profit &amp; Loss'!F21:OFFSET('Profit &amp; Loss'!F21,0,0,1,1))=0," ",SUM('Profit &amp; Loss'!F21:OFFSET('Profit &amp; Loss'!F22,0,0,1,1)))</f>
        <v xml:space="preserve"> </v>
      </c>
      <c r="D27" s="138" t="str">
        <f ca="1">IF(SUM('Profit &amp; Loss'!G21:OFFSET('Profit &amp; Loss'!G21,0,0,1,12))=0," ",SUM('Profit &amp; Loss'!G21:OFFSET('Profit &amp; Loss'!G21,0,0,1,12)))</f>
        <v xml:space="preserve"> </v>
      </c>
      <c r="E27" s="138" t="str">
        <f ca="1">IF(SUM('Profit &amp; Loss'!S21:OFFSET('Profit &amp; Loss'!S21,0,0,1,12))=0," ",SUM('Profit &amp; Loss'!S21:OFFSET('Profit &amp; Loss'!S21,0,0,1,12)))</f>
        <v xml:space="preserve"> </v>
      </c>
      <c r="F27" s="138" t="str">
        <f ca="1">IF(SUM('Profit &amp; Loss'!AE21:OFFSET('Profit &amp; Loss'!AE21,0,0,1,12))=0," ",SUM('Profit &amp; Loss'!AE21:OFFSET('Profit &amp; Loss'!AE21,0,0,1,12)))</f>
        <v xml:space="preserve"> </v>
      </c>
      <c r="G27" s="138" t="str">
        <f ca="1">IF(SUM('Profit &amp; Loss'!AQ21:OFFSET('Profit &amp; Loss'!AQ21,0,0,1,12))=0," ",SUM('Profit &amp; Loss'!AQ21:OFFSET('Profit &amp; Loss'!AQ21,0,0,1,12)))</f>
        <v xml:space="preserve"> </v>
      </c>
      <c r="H27" s="138" t="str">
        <f ca="1">IF(SUM('Profit &amp; Loss'!BC21:OFFSET('Profit &amp; Loss'!BC21,0,0,1,12))=0," ",SUM('Profit &amp; Loss'!BC21:OFFSET('Profit &amp; Loss'!BC21,0,0,1,12)))</f>
        <v xml:space="preserve"> </v>
      </c>
    </row>
    <row r="28" spans="2:8" hidden="1">
      <c r="B28" s="137" t="str">
        <f>IF('Profit &amp; Loss'!B22=0," ",'Profit &amp; Loss'!B22)</f>
        <v>Other</v>
      </c>
      <c r="C28" s="138" t="str">
        <f ca="1">IF(SUM('Profit &amp; Loss'!F22:OFFSET('Profit &amp; Loss'!F22,0,0,1,1))=0," ",SUM('Profit &amp; Loss'!F22:OFFSET('Profit &amp; Loss'!F23,0,0,1,1)))</f>
        <v xml:space="preserve"> </v>
      </c>
      <c r="D28" s="138" t="str">
        <f ca="1">IF(SUM('Profit &amp; Loss'!G22:OFFSET('Profit &amp; Loss'!G22,0,0,1,12))=0," ",SUM('Profit &amp; Loss'!G22:OFFSET('Profit &amp; Loss'!G22,0,0,1,12)))</f>
        <v xml:space="preserve"> </v>
      </c>
      <c r="E28" s="138" t="str">
        <f ca="1">IF(SUM('Profit &amp; Loss'!S22:OFFSET('Profit &amp; Loss'!S22,0,0,1,12))=0," ",SUM('Profit &amp; Loss'!S22:OFFSET('Profit &amp; Loss'!S22,0,0,1,12)))</f>
        <v xml:space="preserve"> </v>
      </c>
      <c r="F28" s="138" t="str">
        <f ca="1">IF(SUM('Profit &amp; Loss'!AE22:OFFSET('Profit &amp; Loss'!AE22,0,0,1,12))=0," ",SUM('Profit &amp; Loss'!AE22:OFFSET('Profit &amp; Loss'!AE22,0,0,1,12)))</f>
        <v xml:space="preserve"> </v>
      </c>
      <c r="G28" s="138" t="str">
        <f ca="1">IF(SUM('Profit &amp; Loss'!AQ22:OFFSET('Profit &amp; Loss'!AQ22,0,0,1,12))=0," ",SUM('Profit &amp; Loss'!AQ22:OFFSET('Profit &amp; Loss'!AQ22,0,0,1,12)))</f>
        <v xml:space="preserve"> </v>
      </c>
      <c r="H28" s="138" t="str">
        <f ca="1">IF(SUM('Profit &amp; Loss'!BC22:OFFSET('Profit &amp; Loss'!BC22,0,0,1,12))=0," ",SUM('Profit &amp; Loss'!BC22:OFFSET('Profit &amp; Loss'!BC22,0,0,1,12)))</f>
        <v xml:space="preserve"> </v>
      </c>
    </row>
    <row r="29" spans="2:8">
      <c r="B29" s="135" t="str">
        <f>IF('Profit &amp; Loss'!B23=0," ",'Profit &amp; Loss'!B23)</f>
        <v>Total</v>
      </c>
      <c r="C29" s="138">
        <f ca="1">IF(SUM('Profit &amp; Loss'!F23:OFFSET('Profit &amp; Loss'!F23,0,0,1,1))=0," ",SUM('Profit &amp; Loss'!F23:OFFSET('Profit &amp; Loss'!F24,0,0,1,1)))</f>
        <v>18500</v>
      </c>
      <c r="D29" s="138">
        <f ca="1">IF(SUM('Profit &amp; Loss'!G23:OFFSET('Profit &amp; Loss'!G23,0,0,1,12))=0," ",SUM('Profit &amp; Loss'!G23:OFFSET('Profit &amp; Loss'!G23,0,0,1,12)))</f>
        <v>222000</v>
      </c>
      <c r="E29" s="138">
        <f ca="1">IF(SUM('Profit &amp; Loss'!S23:OFFSET('Profit &amp; Loss'!S23,0,0,1,12))=0," ",SUM('Profit &amp; Loss'!S23:OFFSET('Profit &amp; Loss'!S23,0,0,1,12)))</f>
        <v>143000</v>
      </c>
      <c r="F29" s="138">
        <f ca="1">IF(SUM('Profit &amp; Loss'!AE23:OFFSET('Profit &amp; Loss'!AE23,0,0,1,12))=0," ",SUM('Profit &amp; Loss'!AE23:OFFSET('Profit &amp; Loss'!AE23,0,0,1,12)))</f>
        <v>4000</v>
      </c>
      <c r="G29" s="138" t="str">
        <f ca="1">IF(SUM('Profit &amp; Loss'!AQ23:OFFSET('Profit &amp; Loss'!AQ23,0,0,1,12))=0," ",SUM('Profit &amp; Loss'!AQ23:OFFSET('Profit &amp; Loss'!AQ23,0,0,1,12)))</f>
        <v xml:space="preserve"> </v>
      </c>
      <c r="H29" s="138" t="str">
        <f ca="1">IF(SUM('Profit &amp; Loss'!BC23:OFFSET('Profit &amp; Loss'!BC23,0,0,1,12))=0," ",SUM('Profit &amp; Loss'!BC23:OFFSET('Profit &amp; Loss'!BC23,0,0,1,12)))</f>
        <v xml:space="preserve"> </v>
      </c>
    </row>
    <row r="30" spans="2:8">
      <c r="B30" s="135" t="str">
        <f>IF('Profit &amp; Loss'!B24=0," ",'Profit &amp; Loss'!B24)</f>
        <v xml:space="preserve"> </v>
      </c>
      <c r="C30" s="138" t="str">
        <f ca="1">IF(SUM('Profit &amp; Loss'!F24:OFFSET('Profit &amp; Loss'!F24,0,0,1,1))=0," ",SUM('Profit &amp; Loss'!F24:OFFSET('Profit &amp; Loss'!F25,0,0,1,1)))</f>
        <v xml:space="preserve"> </v>
      </c>
      <c r="D30" s="138" t="str">
        <f ca="1">IF(SUM('Profit &amp; Loss'!G24:OFFSET('Profit &amp; Loss'!G24,0,0,1,12))=0," ",SUM('Profit &amp; Loss'!G24:OFFSET('Profit &amp; Loss'!G24,0,0,1,12)))</f>
        <v xml:space="preserve"> </v>
      </c>
      <c r="E30" s="138" t="str">
        <f ca="1">IF(SUM('Profit &amp; Loss'!S24:OFFSET('Profit &amp; Loss'!S24,0,0,1,12))=0," ",SUM('Profit &amp; Loss'!S24:OFFSET('Profit &amp; Loss'!S24,0,0,1,12)))</f>
        <v xml:space="preserve"> </v>
      </c>
      <c r="F30" s="138" t="str">
        <f ca="1">IF(SUM('Profit &amp; Loss'!AE24:OFFSET('Profit &amp; Loss'!AE24,0,0,1,12))=0," ",SUM('Profit &amp; Loss'!AE24:OFFSET('Profit &amp; Loss'!AE24,0,0,1,12)))</f>
        <v xml:space="preserve"> </v>
      </c>
      <c r="G30" s="138" t="str">
        <f ca="1">IF(SUM('Profit &amp; Loss'!AQ24:OFFSET('Profit &amp; Loss'!AQ24,0,0,1,12))=0," ",SUM('Profit &amp; Loss'!AQ24:OFFSET('Profit &amp; Loss'!AQ24,0,0,1,12)))</f>
        <v xml:space="preserve"> </v>
      </c>
      <c r="H30" s="138" t="str">
        <f ca="1">IF(SUM('Profit &amp; Loss'!BC24:OFFSET('Profit &amp; Loss'!BC24,0,0,1,12))=0," ",SUM('Profit &amp; Loss'!BC24:OFFSET('Profit &amp; Loss'!BC24,0,0,1,12)))</f>
        <v xml:space="preserve"> </v>
      </c>
    </row>
    <row r="31" spans="2:8">
      <c r="B31" s="135" t="str">
        <f>IF('Profit &amp; Loss'!B25=0," ",'Profit &amp; Loss'!B25)</f>
        <v>Operating Expenses</v>
      </c>
      <c r="C31" s="138" t="str">
        <f ca="1">IF(SUM('Profit &amp; Loss'!F25:OFFSET('Profit &amp; Loss'!F25,0,0,1,1))=0," ",SUM('Profit &amp; Loss'!F25:OFFSET('Profit &amp; Loss'!F26,0,0,1,1)))</f>
        <v xml:space="preserve"> </v>
      </c>
      <c r="D31" s="138" t="str">
        <f ca="1">IF(SUM('Profit &amp; Loss'!G25:OFFSET('Profit &amp; Loss'!G25,0,0,1,12))=0," ",SUM('Profit &amp; Loss'!G25:OFFSET('Profit &amp; Loss'!G25,0,0,1,12)))</f>
        <v xml:space="preserve"> </v>
      </c>
      <c r="E31" s="138" t="str">
        <f ca="1">IF(SUM('Profit &amp; Loss'!S25:OFFSET('Profit &amp; Loss'!S25,0,0,1,12))=0," ",SUM('Profit &amp; Loss'!S25:OFFSET('Profit &amp; Loss'!S25,0,0,1,12)))</f>
        <v xml:space="preserve"> </v>
      </c>
      <c r="F31" s="138" t="str">
        <f ca="1">IF(SUM('Profit &amp; Loss'!AE25:OFFSET('Profit &amp; Loss'!AE25,0,0,1,12))=0," ",SUM('Profit &amp; Loss'!AE25:OFFSET('Profit &amp; Loss'!AE25,0,0,1,12)))</f>
        <v xml:space="preserve"> </v>
      </c>
      <c r="G31" s="138" t="str">
        <f ca="1">IF(SUM('Profit &amp; Loss'!AQ25:OFFSET('Profit &amp; Loss'!AQ25,0,0,1,12))=0," ",SUM('Profit &amp; Loss'!AQ25:OFFSET('Profit &amp; Loss'!AQ25,0,0,1,12)))</f>
        <v xml:space="preserve"> </v>
      </c>
      <c r="H31" s="138" t="str">
        <f ca="1">IF(SUM('Profit &amp; Loss'!BC25:OFFSET('Profit &amp; Loss'!BC25,0,0,1,12))=0," ",SUM('Profit &amp; Loss'!BC25:OFFSET('Profit &amp; Loss'!BC25,0,0,1,12)))</f>
        <v xml:space="preserve"> </v>
      </c>
    </row>
    <row r="32" spans="2:8">
      <c r="B32" s="135" t="str">
        <f>IF('Profit &amp; Loss'!B26=0," ",'Profit &amp; Loss'!B26)</f>
        <v xml:space="preserve"> </v>
      </c>
      <c r="C32" s="138" t="str">
        <f ca="1">IF(SUM('Profit &amp; Loss'!F26:OFFSET('Profit &amp; Loss'!F26,0,0,1,1))=0," ",SUM('Profit &amp; Loss'!F26:OFFSET('Profit &amp; Loss'!F27,0,0,1,1)))</f>
        <v xml:space="preserve"> </v>
      </c>
      <c r="D32" s="138" t="str">
        <f ca="1">IF(SUM('Profit &amp; Loss'!G26:OFFSET('Profit &amp; Loss'!G26,0,0,1,12))=0," ",SUM('Profit &amp; Loss'!G26:OFFSET('Profit &amp; Loss'!G26,0,0,1,12)))</f>
        <v xml:space="preserve"> </v>
      </c>
      <c r="E32" s="138" t="str">
        <f ca="1">IF(SUM('Profit &amp; Loss'!S26:OFFSET('Profit &amp; Loss'!S26,0,0,1,12))=0," ",SUM('Profit &amp; Loss'!S26:OFFSET('Profit &amp; Loss'!S26,0,0,1,12)))</f>
        <v xml:space="preserve"> </v>
      </c>
      <c r="F32" s="138" t="str">
        <f ca="1">IF(SUM('Profit &amp; Loss'!AE26:OFFSET('Profit &amp; Loss'!AE26,0,0,1,12))=0," ",SUM('Profit &amp; Loss'!AE26:OFFSET('Profit &amp; Loss'!AE26,0,0,1,12)))</f>
        <v xml:space="preserve"> </v>
      </c>
      <c r="G32" s="138" t="str">
        <f ca="1">IF(SUM('Profit &amp; Loss'!AQ26:OFFSET('Profit &amp; Loss'!AQ26,0,0,1,12))=0," ",SUM('Profit &amp; Loss'!AQ26:OFFSET('Profit &amp; Loss'!AQ26,0,0,1,12)))</f>
        <v xml:space="preserve"> </v>
      </c>
      <c r="H32" s="138" t="str">
        <f ca="1">IF(SUM('Profit &amp; Loss'!BC26:OFFSET('Profit &amp; Loss'!BC26,0,0,1,12))=0," ",SUM('Profit &amp; Loss'!BC26:OFFSET('Profit &amp; Loss'!BC26,0,0,1,12)))</f>
        <v xml:space="preserve"> </v>
      </c>
    </row>
    <row r="33" spans="2:8">
      <c r="B33" s="137" t="str">
        <f>IF('Profit &amp; Loss'!B27=0," ",'Profit &amp; Loss'!B27)</f>
        <v>Sales &amp; Marketing</v>
      </c>
      <c r="C33" s="138" t="str">
        <f ca="1">IF(SUM('Profit &amp; Loss'!F27:OFFSET('Profit &amp; Loss'!F27,0,0,1,1))=0," ",SUM('Profit &amp; Loss'!F27:OFFSET('Profit &amp; Loss'!F28,0,0,1,1)))</f>
        <v xml:space="preserve"> </v>
      </c>
      <c r="D33" s="138" t="str">
        <f ca="1">IF(SUM('Profit &amp; Loss'!G27:OFFSET('Profit &amp; Loss'!G27,0,0,1,12))=0," ",SUM('Profit &amp; Loss'!G27:OFFSET('Profit &amp; Loss'!G27,0,0,1,12)))</f>
        <v xml:space="preserve"> </v>
      </c>
      <c r="E33" s="138" t="str">
        <f ca="1">IF(SUM('Profit &amp; Loss'!S27:OFFSET('Profit &amp; Loss'!S27,0,0,1,12))=0," ",SUM('Profit &amp; Loss'!S27:OFFSET('Profit &amp; Loss'!S27,0,0,1,12)))</f>
        <v xml:space="preserve"> </v>
      </c>
      <c r="F33" s="138" t="str">
        <f ca="1">IF(SUM('Profit &amp; Loss'!AE27:OFFSET('Profit &amp; Loss'!AE27,0,0,1,12))=0," ",SUM('Profit &amp; Loss'!AE27:OFFSET('Profit &amp; Loss'!AE27,0,0,1,12)))</f>
        <v xml:space="preserve"> </v>
      </c>
      <c r="G33" s="138" t="str">
        <f ca="1">IF(SUM('Profit &amp; Loss'!AQ27:OFFSET('Profit &amp; Loss'!AQ27,0,0,1,12))=0," ",SUM('Profit &amp; Loss'!AQ27:OFFSET('Profit &amp; Loss'!AQ27,0,0,1,12)))</f>
        <v xml:space="preserve"> </v>
      </c>
      <c r="H33" s="138" t="str">
        <f ca="1">IF(SUM('Profit &amp; Loss'!BC27:OFFSET('Profit &amp; Loss'!BC27,0,0,1,12))=0," ",SUM('Profit &amp; Loss'!BC27:OFFSET('Profit &amp; Loss'!BC27,0,0,1,12)))</f>
        <v xml:space="preserve"> </v>
      </c>
    </row>
    <row r="34" spans="2:8">
      <c r="B34" s="139" t="str">
        <f>IF('Profit &amp; Loss'!B28=0," ",'Profit &amp; Loss'!B28)</f>
        <v>Sales Salaries</v>
      </c>
      <c r="C34" s="138">
        <f ca="1">IF(SUM('Profit &amp; Loss'!F28:OFFSET('Profit &amp; Loss'!F28,0,0,1,1))=0," ",SUM('Profit &amp; Loss'!F28:OFFSET('Profit &amp; Loss'!F29,0,0,1,1)))</f>
        <v>16000</v>
      </c>
      <c r="D34" s="138">
        <f ca="1">IF(SUM('Profit &amp; Loss'!G28:OFFSET('Profit &amp; Loss'!G28,0,0,1,12))=0," ",SUM('Profit &amp; Loss'!G28:OFFSET('Profit &amp; Loss'!G28,0,0,1,12)))</f>
        <v>192000</v>
      </c>
      <c r="E34" s="138">
        <f ca="1">IF(SUM('Profit &amp; Loss'!S28:OFFSET('Profit &amp; Loss'!S28,0,0,1,12))=0," ",SUM('Profit &amp; Loss'!S28:OFFSET('Profit &amp; Loss'!S28,0,0,1,12)))</f>
        <v>109500</v>
      </c>
      <c r="F34" s="138" t="str">
        <f ca="1">IF(SUM('Profit &amp; Loss'!AE28:OFFSET('Profit &amp; Loss'!AE28,0,0,1,12))=0," ",SUM('Profit &amp; Loss'!AE28:OFFSET('Profit &amp; Loss'!AE28,0,0,1,12)))</f>
        <v xml:space="preserve"> </v>
      </c>
      <c r="G34" s="138" t="str">
        <f ca="1">IF(SUM('Profit &amp; Loss'!AQ28:OFFSET('Profit &amp; Loss'!AQ28,0,0,1,12))=0," ",SUM('Profit &amp; Loss'!AQ28:OFFSET('Profit &amp; Loss'!AQ28,0,0,1,12)))</f>
        <v xml:space="preserve"> </v>
      </c>
      <c r="H34" s="138" t="str">
        <f ca="1">IF(SUM('Profit &amp; Loss'!BC28:OFFSET('Profit &amp; Loss'!BC28,0,0,1,12))=0," ",SUM('Profit &amp; Loss'!BC28:OFFSET('Profit &amp; Loss'!BC28,0,0,1,12)))</f>
        <v xml:space="preserve"> </v>
      </c>
    </row>
    <row r="35" spans="2:8" hidden="1">
      <c r="B35" s="139" t="str">
        <f>IF('Profit &amp; Loss'!B29=0," ",'Profit &amp; Loss'!B29)</f>
        <v>Sales Commissions</v>
      </c>
      <c r="C35" s="138" t="str">
        <f ca="1">IF(SUM('Profit &amp; Loss'!F29:OFFSET('Profit &amp; Loss'!F29,0,0,1,1))=0," ",SUM('Profit &amp; Loss'!F29:OFFSET('Profit &amp; Loss'!F30,0,0,1,1)))</f>
        <v xml:space="preserve"> </v>
      </c>
      <c r="D35" s="138" t="str">
        <f ca="1">IF(SUM('Profit &amp; Loss'!G29:OFFSET('Profit &amp; Loss'!G29,0,0,1,12))=0," ",SUM('Profit &amp; Loss'!G29:OFFSET('Profit &amp; Loss'!G29,0,0,1,12)))</f>
        <v xml:space="preserve"> </v>
      </c>
      <c r="E35" s="138" t="str">
        <f ca="1">IF(SUM('Profit &amp; Loss'!S29:OFFSET('Profit &amp; Loss'!S29,0,0,1,12))=0," ",SUM('Profit &amp; Loss'!S29:OFFSET('Profit &amp; Loss'!S29,0,0,1,12)))</f>
        <v xml:space="preserve"> </v>
      </c>
      <c r="F35" s="138" t="str">
        <f ca="1">IF(SUM('Profit &amp; Loss'!AE29:OFFSET('Profit &amp; Loss'!AE29,0,0,1,12))=0," ",SUM('Profit &amp; Loss'!AE29:OFFSET('Profit &amp; Loss'!AE29,0,0,1,12)))</f>
        <v xml:space="preserve"> </v>
      </c>
      <c r="G35" s="138" t="str">
        <f ca="1">IF(SUM('Profit &amp; Loss'!AQ29:OFFSET('Profit &amp; Loss'!AQ29,0,0,1,12))=0," ",SUM('Profit &amp; Loss'!AQ29:OFFSET('Profit &amp; Loss'!AQ29,0,0,1,12)))</f>
        <v xml:space="preserve"> </v>
      </c>
      <c r="H35" s="138" t="str">
        <f ca="1">IF(SUM('Profit &amp; Loss'!BC29:OFFSET('Profit &amp; Loss'!BC29,0,0,1,12))=0," ",SUM('Profit &amp; Loss'!BC29:OFFSET('Profit &amp; Loss'!BC29,0,0,1,12)))</f>
        <v xml:space="preserve"> </v>
      </c>
    </row>
    <row r="36" spans="2:8">
      <c r="B36" s="139" t="str">
        <f>IF('Profit &amp; Loss'!B30=0," ",'Profit &amp; Loss'!B30)</f>
        <v>Marketing - Fixed Costs</v>
      </c>
      <c r="C36" s="138">
        <f ca="1">IF(SUM('Profit &amp; Loss'!F30:OFFSET('Profit &amp; Loss'!F30,0,0,1,1))=0," ",SUM('Profit &amp; Loss'!F30:OFFSET('Profit &amp; Loss'!F31,0,0,1,1)))</f>
        <v>200</v>
      </c>
      <c r="D36" s="138">
        <f ca="1">IF(SUM('Profit &amp; Loss'!G30:OFFSET('Profit &amp; Loss'!G30,0,0,1,12))=0," ",SUM('Profit &amp; Loss'!G30:OFFSET('Profit &amp; Loss'!G30,0,0,1,12)))</f>
        <v>200</v>
      </c>
      <c r="E36" s="138" t="str">
        <f ca="1">IF(SUM('Profit &amp; Loss'!S30:OFFSET('Profit &amp; Loss'!S30,0,0,1,12))=0," ",SUM('Profit &amp; Loss'!S30:OFFSET('Profit &amp; Loss'!S30,0,0,1,12)))</f>
        <v xml:space="preserve"> </v>
      </c>
      <c r="F36" s="138" t="str">
        <f ca="1">IF(SUM('Profit &amp; Loss'!AE30:OFFSET('Profit &amp; Loss'!AE30,0,0,1,12))=0," ",SUM('Profit &amp; Loss'!AE30:OFFSET('Profit &amp; Loss'!AE30,0,0,1,12)))</f>
        <v xml:space="preserve"> </v>
      </c>
      <c r="G36" s="138" t="str">
        <f ca="1">IF(SUM('Profit &amp; Loss'!AQ30:OFFSET('Profit &amp; Loss'!AQ30,0,0,1,12))=0," ",SUM('Profit &amp; Loss'!AQ30:OFFSET('Profit &amp; Loss'!AQ30,0,0,1,12)))</f>
        <v xml:space="preserve"> </v>
      </c>
      <c r="H36" s="138" t="str">
        <f ca="1">IF(SUM('Profit &amp; Loss'!BC30:OFFSET('Profit &amp; Loss'!BC30,0,0,1,12))=0," ",SUM('Profit &amp; Loss'!BC30:OFFSET('Profit &amp; Loss'!BC30,0,0,1,12)))</f>
        <v xml:space="preserve"> </v>
      </c>
    </row>
    <row r="37" spans="2:8">
      <c r="B37" s="139" t="str">
        <f>IF('Profit &amp; Loss'!B31=0," ",'Profit &amp; Loss'!B31)</f>
        <v>Sales Costs</v>
      </c>
      <c r="C37" s="138" t="str">
        <f ca="1">IF(SUM('Profit &amp; Loss'!F31:OFFSET('Profit &amp; Loss'!F31,0,0,1,1))=0," ",SUM('Profit &amp; Loss'!F31:OFFSET('Profit &amp; Loss'!F32,0,0,1,1)))</f>
        <v xml:space="preserve"> </v>
      </c>
      <c r="D37" s="138" t="str">
        <f ca="1">IF(SUM('Profit &amp; Loss'!G31:OFFSET('Profit &amp; Loss'!G31,0,0,1,12))=0," ",SUM('Profit &amp; Loss'!G31:OFFSET('Profit &amp; Loss'!G31,0,0,1,12)))</f>
        <v xml:space="preserve"> </v>
      </c>
      <c r="E37" s="138" t="str">
        <f ca="1">IF(SUM('Profit &amp; Loss'!S31:OFFSET('Profit &amp; Loss'!S31,0,0,1,12))=0," ",SUM('Profit &amp; Loss'!S31:OFFSET('Profit &amp; Loss'!S31,0,0,1,12)))</f>
        <v xml:space="preserve"> </v>
      </c>
      <c r="F37" s="138" t="str">
        <f ca="1">IF(SUM('Profit &amp; Loss'!AE31:OFFSET('Profit &amp; Loss'!AE31,0,0,1,12))=0," ",SUM('Profit &amp; Loss'!AE31:OFFSET('Profit &amp; Loss'!AE31,0,0,1,12)))</f>
        <v xml:space="preserve"> </v>
      </c>
      <c r="G37" s="138" t="str">
        <f ca="1">IF(SUM('Profit &amp; Loss'!AQ31:OFFSET('Profit &amp; Loss'!AQ31,0,0,1,12))=0," ",SUM('Profit &amp; Loss'!AQ31:OFFSET('Profit &amp; Loss'!AQ31,0,0,1,12)))</f>
        <v xml:space="preserve"> </v>
      </c>
      <c r="H37" s="138" t="str">
        <f ca="1">IF(SUM('Profit &amp; Loss'!BC31:OFFSET('Profit &amp; Loss'!BC31,0,0,1,12))=0," ",SUM('Profit &amp; Loss'!BC31:OFFSET('Profit &amp; Loss'!BC31,0,0,1,12)))</f>
        <v xml:space="preserve"> </v>
      </c>
    </row>
    <row r="38" spans="2:8">
      <c r="B38" s="137" t="str">
        <f>IF('Profit &amp; Loss'!B32=0," ",'Profit &amp; Loss'!B32)</f>
        <v>Total</v>
      </c>
      <c r="C38" s="138">
        <f ca="1">IF(SUM('Profit &amp; Loss'!F32:OFFSET('Profit &amp; Loss'!F32,0,0,1,1))=0," ",SUM('Profit &amp; Loss'!F32:OFFSET('Profit &amp; Loss'!F33,0,0,1,1)))</f>
        <v>16200</v>
      </c>
      <c r="D38" s="138">
        <f ca="1">IF(SUM('Profit &amp; Loss'!G32:OFFSET('Profit &amp; Loss'!G32,0,0,1,12))=0," ",SUM('Profit &amp; Loss'!G32:OFFSET('Profit &amp; Loss'!G32,0,0,1,12)))</f>
        <v>192200</v>
      </c>
      <c r="E38" s="138">
        <f ca="1">IF(SUM('Profit &amp; Loss'!S32:OFFSET('Profit &amp; Loss'!S32,0,0,1,12))=0," ",SUM('Profit &amp; Loss'!S32:OFFSET('Profit &amp; Loss'!S32,0,0,1,12)))</f>
        <v>109500</v>
      </c>
      <c r="F38" s="138" t="str">
        <f ca="1">IF(SUM('Profit &amp; Loss'!AE32:OFFSET('Profit &amp; Loss'!AE32,0,0,1,12))=0," ",SUM('Profit &amp; Loss'!AE32:OFFSET('Profit &amp; Loss'!AE32,0,0,1,12)))</f>
        <v xml:space="preserve"> </v>
      </c>
      <c r="G38" s="138" t="str">
        <f ca="1">IF(SUM('Profit &amp; Loss'!AQ32:OFFSET('Profit &amp; Loss'!AQ32,0,0,1,12))=0," ",SUM('Profit &amp; Loss'!AQ32:OFFSET('Profit &amp; Loss'!AQ32,0,0,1,12)))</f>
        <v xml:space="preserve"> </v>
      </c>
      <c r="H38" s="138" t="str">
        <f ca="1">IF(SUM('Profit &amp; Loss'!BC32:OFFSET('Profit &amp; Loss'!BC32,0,0,1,12))=0," ",SUM('Profit &amp; Loss'!BC32:OFFSET('Profit &amp; Loss'!BC32,0,0,1,12)))</f>
        <v xml:space="preserve"> </v>
      </c>
    </row>
    <row r="39" spans="2:8" hidden="1">
      <c r="B39" s="137" t="str">
        <f>IF('Profit &amp; Loss'!B33=0," ",'Profit &amp; Loss'!B33)</f>
        <v xml:space="preserve"> </v>
      </c>
      <c r="C39" s="138" t="str">
        <f ca="1">IF(SUM('Profit &amp; Loss'!F33:OFFSET('Profit &amp; Loss'!F33,0,0,1,1))=0," ",SUM('Profit &amp; Loss'!F33:OFFSET('Profit &amp; Loss'!F34,0,0,1,1)))</f>
        <v xml:space="preserve"> </v>
      </c>
      <c r="D39" s="138" t="str">
        <f ca="1">IF(SUM('Profit &amp; Loss'!G33:OFFSET('Profit &amp; Loss'!G33,0,0,1,12))=0," ",SUM('Profit &amp; Loss'!G33:OFFSET('Profit &amp; Loss'!G33,0,0,1,12)))</f>
        <v xml:space="preserve"> </v>
      </c>
      <c r="E39" s="138" t="str">
        <f ca="1">IF(SUM('Profit &amp; Loss'!S33:OFFSET('Profit &amp; Loss'!S33,0,0,1,12))=0," ",SUM('Profit &amp; Loss'!S33:OFFSET('Profit &amp; Loss'!S33,0,0,1,12)))</f>
        <v xml:space="preserve"> </v>
      </c>
      <c r="F39" s="138" t="str">
        <f ca="1">IF(SUM('Profit &amp; Loss'!AE33:OFFSET('Profit &amp; Loss'!AE33,0,0,1,12))=0," ",SUM('Profit &amp; Loss'!AE33:OFFSET('Profit &amp; Loss'!AE33,0,0,1,12)))</f>
        <v xml:space="preserve"> </v>
      </c>
      <c r="G39" s="138" t="str">
        <f ca="1">IF(SUM('Profit &amp; Loss'!AQ33:OFFSET('Profit &amp; Loss'!AQ33,0,0,1,12))=0," ",SUM('Profit &amp; Loss'!AQ33:OFFSET('Profit &amp; Loss'!AQ33,0,0,1,12)))</f>
        <v xml:space="preserve"> </v>
      </c>
      <c r="H39" s="138" t="str">
        <f ca="1">IF(SUM('Profit &amp; Loss'!BC33:OFFSET('Profit &amp; Loss'!BC33,0,0,1,12))=0," ",SUM('Profit &amp; Loss'!BC33:OFFSET('Profit &amp; Loss'!BC33,0,0,1,12)))</f>
        <v xml:space="preserve"> </v>
      </c>
    </row>
    <row r="40" spans="2:8" hidden="1">
      <c r="B40" s="137"/>
      <c r="C40" s="138"/>
      <c r="D40" s="138"/>
      <c r="E40" s="138"/>
      <c r="F40" s="138"/>
      <c r="G40" s="138"/>
      <c r="H40" s="138"/>
    </row>
    <row r="41" spans="2:8">
      <c r="B41" s="137"/>
      <c r="C41" s="138"/>
      <c r="D41" s="138"/>
      <c r="E41" s="138"/>
      <c r="F41" s="138"/>
      <c r="G41" s="138"/>
      <c r="H41" s="138"/>
    </row>
    <row r="42" spans="2:8">
      <c r="B42" s="137" t="str">
        <f>IF('Profit &amp; Loss'!B34=0," ",'Profit &amp; Loss'!B34)</f>
        <v>General &amp; Administrative</v>
      </c>
      <c r="C42" s="138" t="str">
        <f ca="1">IF(SUM('Profit &amp; Loss'!F34:OFFSET('Profit &amp; Loss'!F34,0,0,1,1))=0," ",SUM('Profit &amp; Loss'!F34:OFFSET('Profit &amp; Loss'!F35,0,0,1,1)))</f>
        <v xml:space="preserve"> </v>
      </c>
      <c r="D42" s="138" t="str">
        <f ca="1">IF(SUM('Profit &amp; Loss'!G34:OFFSET('Profit &amp; Loss'!G34,0,0,1,12))=0," ",SUM('Profit &amp; Loss'!G34:OFFSET('Profit &amp; Loss'!G34,0,0,1,12)))</f>
        <v xml:space="preserve"> </v>
      </c>
      <c r="E42" s="138" t="str">
        <f ca="1">IF(SUM('Profit &amp; Loss'!S34:OFFSET('Profit &amp; Loss'!S34,0,0,1,12))=0," ",SUM('Profit &amp; Loss'!S34:OFFSET('Profit &amp; Loss'!S34,0,0,1,12)))</f>
        <v xml:space="preserve"> </v>
      </c>
      <c r="F42" s="138" t="str">
        <f ca="1">IF(SUM('Profit &amp; Loss'!AE34:OFFSET('Profit &amp; Loss'!AE34,0,0,1,12))=0," ",SUM('Profit &amp; Loss'!AE34:OFFSET('Profit &amp; Loss'!AE34,0,0,1,12)))</f>
        <v xml:space="preserve"> </v>
      </c>
      <c r="G42" s="138" t="str">
        <f ca="1">IF(SUM('Profit &amp; Loss'!AQ34:OFFSET('Profit &amp; Loss'!AQ34,0,0,1,12))=0," ",SUM('Profit &amp; Loss'!AQ34:OFFSET('Profit &amp; Loss'!AQ34,0,0,1,12)))</f>
        <v xml:space="preserve"> </v>
      </c>
      <c r="H42" s="138" t="str">
        <f ca="1">IF(SUM('Profit &amp; Loss'!BC34:OFFSET('Profit &amp; Loss'!BC34,0,0,1,12))=0," ",SUM('Profit &amp; Loss'!BC34:OFFSET('Profit &amp; Loss'!BC34,0,0,1,12)))</f>
        <v xml:space="preserve"> </v>
      </c>
    </row>
    <row r="43" spans="2:8">
      <c r="B43" s="139" t="str">
        <f>IF('Profit &amp; Loss'!B35=0," ",'Profit &amp; Loss'!B35)</f>
        <v>Payrolls</v>
      </c>
      <c r="C43" s="138" t="str">
        <f ca="1">IF(SUM('Profit &amp; Loss'!F35:OFFSET('Profit &amp; Loss'!F35,0,0,1,1))=0," ",SUM('Profit &amp; Loss'!F35:OFFSET('Profit &amp; Loss'!F36,0,0,1,1)))</f>
        <v xml:space="preserve"> </v>
      </c>
      <c r="D43" s="138" t="str">
        <f ca="1">IF(SUM('Profit &amp; Loss'!G35:OFFSET('Profit &amp; Loss'!G35,0,0,1,12))=0," ",SUM('Profit &amp; Loss'!G35:OFFSET('Profit &amp; Loss'!G35,0,0,1,12)))</f>
        <v xml:space="preserve"> </v>
      </c>
      <c r="E43" s="138" t="str">
        <f ca="1">IF(SUM('Profit &amp; Loss'!S35:OFFSET('Profit &amp; Loss'!S35,0,0,1,12))=0," ",SUM('Profit &amp; Loss'!S35:OFFSET('Profit &amp; Loss'!S35,0,0,1,12)))</f>
        <v xml:space="preserve"> </v>
      </c>
      <c r="F43" s="138" t="str">
        <f ca="1">IF(SUM('Profit &amp; Loss'!AE35:OFFSET('Profit &amp; Loss'!AE35,0,0,1,12))=0," ",SUM('Profit &amp; Loss'!AE35:OFFSET('Profit &amp; Loss'!AE35,0,0,1,12)))</f>
        <v xml:space="preserve"> </v>
      </c>
      <c r="G43" s="138" t="str">
        <f ca="1">IF(SUM('Profit &amp; Loss'!AQ35:OFFSET('Profit &amp; Loss'!AQ35,0,0,1,12))=0," ",SUM('Profit &amp; Loss'!AQ35:OFFSET('Profit &amp; Loss'!AQ35,0,0,1,12)))</f>
        <v xml:space="preserve"> </v>
      </c>
      <c r="H43" s="138" t="str">
        <f ca="1">IF(SUM('Profit &amp; Loss'!BC35:OFFSET('Profit &amp; Loss'!BC35,0,0,1,12))=0," ",SUM('Profit &amp; Loss'!BC35:OFFSET('Profit &amp; Loss'!BC35,0,0,1,12)))</f>
        <v xml:space="preserve"> </v>
      </c>
    </row>
    <row r="44" spans="2:8">
      <c r="B44" s="140" t="str">
        <f>IF('Profit &amp; Loss'!B36=0," ",'Profit &amp; Loss'!B36)</f>
        <v>Management Payrolls</v>
      </c>
      <c r="C44" s="138">
        <f ca="1">IF(SUM('Profit &amp; Loss'!F36:OFFSET('Profit &amp; Loss'!F36,0,0,1,1))=0," ",SUM('Profit &amp; Loss'!F36:OFFSET('Profit &amp; Loss'!F37,0,0,1,1)))</f>
        <v>19100</v>
      </c>
      <c r="D44" s="138">
        <f ca="1">IF(SUM('Profit &amp; Loss'!G36:OFFSET('Profit &amp; Loss'!G36,0,0,1,12))=0," ",SUM('Profit &amp; Loss'!G36:OFFSET('Profit &amp; Loss'!G36,0,0,1,12)))</f>
        <v>163200</v>
      </c>
      <c r="E44" s="138">
        <f ca="1">IF(SUM('Profit &amp; Loss'!S36:OFFSET('Profit &amp; Loss'!S36,0,0,1,12))=0," ",SUM('Profit &amp; Loss'!S36:OFFSET('Profit &amp; Loss'!S36,0,0,1,12)))</f>
        <v>40800</v>
      </c>
      <c r="F44" s="138" t="str">
        <f ca="1">IF(SUM('Profit &amp; Loss'!AE36:OFFSET('Profit &amp; Loss'!AE36,0,0,1,12))=0," ",SUM('Profit &amp; Loss'!AE36:OFFSET('Profit &amp; Loss'!AE36,0,0,1,12)))</f>
        <v xml:space="preserve"> </v>
      </c>
      <c r="G44" s="138" t="str">
        <f ca="1">IF(SUM('Profit &amp; Loss'!AQ36:OFFSET('Profit &amp; Loss'!AQ36,0,0,1,12))=0," ",SUM('Profit &amp; Loss'!AQ36:OFFSET('Profit &amp; Loss'!AQ36,0,0,1,12)))</f>
        <v xml:space="preserve"> </v>
      </c>
      <c r="H44" s="138" t="str">
        <f ca="1">IF(SUM('Profit &amp; Loss'!BC36:OFFSET('Profit &amp; Loss'!BC36,0,0,1,12))=0," ",SUM('Profit &amp; Loss'!BC36:OFFSET('Profit &amp; Loss'!BC36,0,0,1,12)))</f>
        <v xml:space="preserve"> </v>
      </c>
    </row>
    <row r="45" spans="2:8">
      <c r="B45" s="140" t="str">
        <f>IF('Profit &amp; Loss'!B37=0," ",'Profit &amp; Loss'!B37)</f>
        <v>Administrative Payrolls</v>
      </c>
      <c r="C45" s="138">
        <f ca="1">IF(SUM('Profit &amp; Loss'!F37:OFFSET('Profit &amp; Loss'!F37,0,0,1,1))=0," ",SUM('Profit &amp; Loss'!F37:OFFSET('Profit &amp; Loss'!F38,0,0,1,1)))</f>
        <v>5500</v>
      </c>
      <c r="D45" s="138">
        <f ca="1">IF(SUM('Profit &amp; Loss'!G37:OFFSET('Profit &amp; Loss'!G37,0,0,1,12))=0," ",SUM('Profit &amp; Loss'!G37:OFFSET('Profit &amp; Loss'!G37,0,0,1,12)))</f>
        <v>66000</v>
      </c>
      <c r="E45" s="138">
        <f ca="1">IF(SUM('Profit &amp; Loss'!S37:OFFSET('Profit &amp; Loss'!S37,0,0,1,12))=0," ",SUM('Profit &amp; Loss'!S37:OFFSET('Profit &amp; Loss'!S37,0,0,1,12)))</f>
        <v>16500</v>
      </c>
      <c r="F45" s="138" t="str">
        <f ca="1">IF(SUM('Profit &amp; Loss'!AE37:OFFSET('Profit &amp; Loss'!AE37,0,0,1,12))=0," ",SUM('Profit &amp; Loss'!AE37:OFFSET('Profit &amp; Loss'!AE37,0,0,1,12)))</f>
        <v xml:space="preserve"> </v>
      </c>
      <c r="G45" s="138" t="str">
        <f ca="1">IF(SUM('Profit &amp; Loss'!AQ37:OFFSET('Profit &amp; Loss'!AQ37,0,0,1,12))=0," ",SUM('Profit &amp; Loss'!AQ37:OFFSET('Profit &amp; Loss'!AQ37,0,0,1,12)))</f>
        <v xml:space="preserve"> </v>
      </c>
      <c r="H45" s="138" t="str">
        <f ca="1">IF(SUM('Profit &amp; Loss'!BC37:OFFSET('Profit &amp; Loss'!BC37,0,0,1,12))=0," ",SUM('Profit &amp; Loss'!BC37:OFFSET('Profit &amp; Loss'!BC37,0,0,1,12)))</f>
        <v xml:space="preserve"> </v>
      </c>
    </row>
    <row r="46" spans="2:8">
      <c r="B46" s="139" t="str">
        <f>IF('Profit &amp; Loss'!B38=0," ",'Profit &amp; Loss'!B38)</f>
        <v>Expenses</v>
      </c>
      <c r="C46" s="138" t="str">
        <f ca="1">IF(SUM('Profit &amp; Loss'!F38:OFFSET('Profit &amp; Loss'!F38,0,0,1,1))=0," ",SUM('Profit &amp; Loss'!F38:OFFSET('Profit &amp; Loss'!F39,0,0,1,1)))</f>
        <v xml:space="preserve"> </v>
      </c>
      <c r="D46" s="138" t="str">
        <f ca="1">IF(SUM('Profit &amp; Loss'!G38:OFFSET('Profit &amp; Loss'!G38,0,0,1,12))=0," ",SUM('Profit &amp; Loss'!G38:OFFSET('Profit &amp; Loss'!G38,0,0,1,12)))</f>
        <v xml:space="preserve"> </v>
      </c>
      <c r="E46" s="138" t="str">
        <f ca="1">IF(SUM('Profit &amp; Loss'!S38:OFFSET('Profit &amp; Loss'!S38,0,0,1,12))=0," ",SUM('Profit &amp; Loss'!S38:OFFSET('Profit &amp; Loss'!S38,0,0,1,12)))</f>
        <v xml:space="preserve"> </v>
      </c>
      <c r="F46" s="138" t="str">
        <f ca="1">IF(SUM('Profit &amp; Loss'!AE38:OFFSET('Profit &amp; Loss'!AE38,0,0,1,12))=0," ",SUM('Profit &amp; Loss'!AE38:OFFSET('Profit &amp; Loss'!AE38,0,0,1,12)))</f>
        <v xml:space="preserve"> </v>
      </c>
      <c r="G46" s="138" t="str">
        <f ca="1">IF(SUM('Profit &amp; Loss'!AQ38:OFFSET('Profit &amp; Loss'!AQ38,0,0,1,12))=0," ",SUM('Profit &amp; Loss'!AQ38:OFFSET('Profit &amp; Loss'!AQ38,0,0,1,12)))</f>
        <v xml:space="preserve"> </v>
      </c>
      <c r="H46" s="138" t="str">
        <f ca="1">IF(SUM('Profit &amp; Loss'!BC38:OFFSET('Profit &amp; Loss'!BC38,0,0,1,12))=0," ",SUM('Profit &amp; Loss'!BC38:OFFSET('Profit &amp; Loss'!BC38,0,0,1,12)))</f>
        <v xml:space="preserve"> </v>
      </c>
    </row>
    <row r="47" spans="2:8">
      <c r="B47" s="140" t="str">
        <f>IF('Profit &amp; Loss'!B39=0," ",'Profit &amp; Loss'!B39)</f>
        <v>Rent</v>
      </c>
      <c r="C47" s="138">
        <f ca="1">IF(SUM('Profit &amp; Loss'!F39:OFFSET('Profit &amp; Loss'!F39,0,0,1,1))=0," ",SUM('Profit &amp; Loss'!F39:OFFSET('Profit &amp; Loss'!F40,0,0,1,1)))</f>
        <v>1919</v>
      </c>
      <c r="D47" s="138" t="str">
        <f ca="1">IF(SUM('Profit &amp; Loss'!G39:OFFSET('Profit &amp; Loss'!G39,0,0,1,12))=0," ",SUM('Profit &amp; Loss'!G39:OFFSET('Profit &amp; Loss'!G39,0,0,1,12)))</f>
        <v xml:space="preserve"> </v>
      </c>
      <c r="E47" s="138" t="str">
        <f ca="1">IF(SUM('Profit &amp; Loss'!S39:OFFSET('Profit &amp; Loss'!S39,0,0,1,12))=0," ",SUM('Profit &amp; Loss'!S39:OFFSET('Profit &amp; Loss'!S39,0,0,1,12)))</f>
        <v xml:space="preserve"> </v>
      </c>
      <c r="F47" s="138" t="str">
        <f ca="1">IF(SUM('Profit &amp; Loss'!AE39:OFFSET('Profit &amp; Loss'!AE39,0,0,1,12))=0," ",SUM('Profit &amp; Loss'!AE39:OFFSET('Profit &amp; Loss'!AE39,0,0,1,12)))</f>
        <v xml:space="preserve"> </v>
      </c>
      <c r="G47" s="138" t="str">
        <f ca="1">IF(SUM('Profit &amp; Loss'!AQ39:OFFSET('Profit &amp; Loss'!AQ39,0,0,1,12))=0," ",SUM('Profit &amp; Loss'!AQ39:OFFSET('Profit &amp; Loss'!AQ39,0,0,1,12)))</f>
        <v xml:space="preserve"> </v>
      </c>
      <c r="H47" s="138" t="str">
        <f ca="1">IF(SUM('Profit &amp; Loss'!BC39:OFFSET('Profit &amp; Loss'!BC39,0,0,1,12))=0," ",SUM('Profit &amp; Loss'!BC39:OFFSET('Profit &amp; Loss'!BC39,0,0,1,12)))</f>
        <v xml:space="preserve"> </v>
      </c>
    </row>
    <row r="48" spans="2:8">
      <c r="B48" s="140" t="str">
        <f>IF('Profit &amp; Loss'!B40=0," ",'Profit &amp; Loss'!B40)</f>
        <v>Insurance</v>
      </c>
      <c r="C48" s="138">
        <f ca="1">IF(SUM('Profit &amp; Loss'!F40:OFFSET('Profit &amp; Loss'!F40,0,0,1,1))=0," ",SUM('Profit &amp; Loss'!F40:OFFSET('Profit &amp; Loss'!F41,0,0,1,1)))</f>
        <v>480</v>
      </c>
      <c r="D48" s="138" t="str">
        <f ca="1">IF(SUM('Profit &amp; Loss'!G40:OFFSET('Profit &amp; Loss'!G40,0,0,1,12))=0," ",SUM('Profit &amp; Loss'!G40:OFFSET('Profit &amp; Loss'!G40,0,0,1,12)))</f>
        <v xml:space="preserve"> </v>
      </c>
      <c r="E48" s="138" t="str">
        <f ca="1">IF(SUM('Profit &amp; Loss'!S40:OFFSET('Profit &amp; Loss'!S40,0,0,1,12))=0," ",SUM('Profit &amp; Loss'!S40:OFFSET('Profit &amp; Loss'!S40,0,0,1,12)))</f>
        <v xml:space="preserve"> </v>
      </c>
      <c r="F48" s="138" t="str">
        <f ca="1">IF(SUM('Profit &amp; Loss'!AE40:OFFSET('Profit &amp; Loss'!AE40,0,0,1,12))=0," ",SUM('Profit &amp; Loss'!AE40:OFFSET('Profit &amp; Loss'!AE40,0,0,1,12)))</f>
        <v xml:space="preserve"> </v>
      </c>
      <c r="G48" s="138" t="str">
        <f ca="1">IF(SUM('Profit &amp; Loss'!AQ40:OFFSET('Profit &amp; Loss'!AQ40,0,0,1,12))=0," ",SUM('Profit &amp; Loss'!AQ40:OFFSET('Profit &amp; Loss'!AQ40,0,0,1,12)))</f>
        <v xml:space="preserve"> </v>
      </c>
      <c r="H48" s="138" t="str">
        <f ca="1">IF(SUM('Profit &amp; Loss'!BC40:OFFSET('Profit &amp; Loss'!BC40,0,0,1,12))=0," ",SUM('Profit &amp; Loss'!BC40:OFFSET('Profit &amp; Loss'!BC40,0,0,1,12)))</f>
        <v xml:space="preserve"> </v>
      </c>
    </row>
    <row r="49" spans="2:8">
      <c r="B49" s="140" t="str">
        <f>IF('Profit &amp; Loss'!B41=0," ",'Profit &amp; Loss'!B41)</f>
        <v>Storage Space</v>
      </c>
      <c r="C49" s="138" t="str">
        <f ca="1">IF(SUM('Profit &amp; Loss'!F41:OFFSET('Profit &amp; Loss'!F41,0,0,1,1))=0," ",SUM('Profit &amp; Loss'!F41:OFFSET('Profit &amp; Loss'!F42,0,0,1,1)))</f>
        <v xml:space="preserve"> </v>
      </c>
      <c r="D49" s="138" t="str">
        <f ca="1">IF(SUM('Profit &amp; Loss'!G41:OFFSET('Profit &amp; Loss'!G41,0,0,1,12))=0," ",SUM('Profit &amp; Loss'!G41:OFFSET('Profit &amp; Loss'!G41,0,0,1,12)))</f>
        <v xml:space="preserve"> </v>
      </c>
      <c r="E49" s="138" t="str">
        <f ca="1">IF(SUM('Profit &amp; Loss'!S41:OFFSET('Profit &amp; Loss'!S41,0,0,1,12))=0," ",SUM('Profit &amp; Loss'!S41:OFFSET('Profit &amp; Loss'!S41,0,0,1,12)))</f>
        <v xml:space="preserve"> </v>
      </c>
      <c r="F49" s="138" t="str">
        <f ca="1">IF(SUM('Profit &amp; Loss'!AE41:OFFSET('Profit &amp; Loss'!AE41,0,0,1,12))=0," ",SUM('Profit &amp; Loss'!AE41:OFFSET('Profit &amp; Loss'!AE41,0,0,1,12)))</f>
        <v xml:space="preserve"> </v>
      </c>
      <c r="G49" s="138" t="str">
        <f ca="1">IF(SUM('Profit &amp; Loss'!AQ41:OFFSET('Profit &amp; Loss'!AQ41,0,0,1,12))=0," ",SUM('Profit &amp; Loss'!AQ41:OFFSET('Profit &amp; Loss'!AQ41,0,0,1,12)))</f>
        <v xml:space="preserve"> </v>
      </c>
      <c r="H49" s="138" t="str">
        <f ca="1">IF(SUM('Profit &amp; Loss'!BC41:OFFSET('Profit &amp; Loss'!BC41,0,0,1,12))=0," ",SUM('Profit &amp; Loss'!BC41:OFFSET('Profit &amp; Loss'!BC41,0,0,1,12)))</f>
        <v xml:space="preserve"> </v>
      </c>
    </row>
    <row r="50" spans="2:8">
      <c r="B50" s="140" t="str">
        <f>IF('Profit &amp; Loss'!B42=0," ",'Profit &amp; Loss'!B42)</f>
        <v>Telephone / Internet</v>
      </c>
      <c r="C50" s="138">
        <f ca="1">IF(SUM('Profit &amp; Loss'!F42:OFFSET('Profit &amp; Loss'!F42,0,0,1,1))=0," ",SUM('Profit &amp; Loss'!F42:OFFSET('Profit &amp; Loss'!F43,0,0,1,1)))</f>
        <v>841</v>
      </c>
      <c r="D50" s="138" t="str">
        <f ca="1">IF(SUM('Profit &amp; Loss'!G42:OFFSET('Profit &amp; Loss'!G42,0,0,1,12))=0," ",SUM('Profit &amp; Loss'!G42:OFFSET('Profit &amp; Loss'!G42,0,0,1,12)))</f>
        <v xml:space="preserve"> </v>
      </c>
      <c r="E50" s="138" t="str">
        <f ca="1">IF(SUM('Profit &amp; Loss'!S42:OFFSET('Profit &amp; Loss'!S42,0,0,1,12))=0," ",SUM('Profit &amp; Loss'!S42:OFFSET('Profit &amp; Loss'!S42,0,0,1,12)))</f>
        <v xml:space="preserve"> </v>
      </c>
      <c r="F50" s="138" t="str">
        <f ca="1">IF(SUM('Profit &amp; Loss'!AE42:OFFSET('Profit &amp; Loss'!AE42,0,0,1,12))=0," ",SUM('Profit &amp; Loss'!AE42:OFFSET('Profit &amp; Loss'!AE42,0,0,1,12)))</f>
        <v xml:space="preserve"> </v>
      </c>
      <c r="G50" s="138" t="str">
        <f ca="1">IF(SUM('Profit &amp; Loss'!AQ42:OFFSET('Profit &amp; Loss'!AQ42,0,0,1,12))=0," ",SUM('Profit &amp; Loss'!AQ42:OFFSET('Profit &amp; Loss'!AQ42,0,0,1,12)))</f>
        <v xml:space="preserve"> </v>
      </c>
      <c r="H50" s="138" t="str">
        <f ca="1">IF(SUM('Profit &amp; Loss'!BC42:OFFSET('Profit &amp; Loss'!BC42,0,0,1,12))=0," ",SUM('Profit &amp; Loss'!BC42:OFFSET('Profit &amp; Loss'!BC42,0,0,1,12)))</f>
        <v xml:space="preserve"> </v>
      </c>
    </row>
    <row r="51" spans="2:8">
      <c r="B51" s="140" t="str">
        <f>IF('Profit &amp; Loss'!B43=0," ",'Profit &amp; Loss'!B43)</f>
        <v>Misc. G&amp;A</v>
      </c>
      <c r="C51" s="138">
        <f ca="1">IF(SUM('Profit &amp; Loss'!F43:OFFSET('Profit &amp; Loss'!F43,0,0,1,1))=0," ",SUM('Profit &amp; Loss'!F43:OFFSET('Profit &amp; Loss'!F44,0,0,1,1)))</f>
        <v>22360</v>
      </c>
      <c r="D51" s="138" t="str">
        <f ca="1">IF(SUM('Profit &amp; Loss'!G43:OFFSET('Profit &amp; Loss'!G43,0,0,1,12))=0," ",SUM('Profit &amp; Loss'!G43:OFFSET('Profit &amp; Loss'!G43,0,0,1,12)))</f>
        <v xml:space="preserve"> </v>
      </c>
      <c r="E51" s="138" t="str">
        <f ca="1">IF(SUM('Profit &amp; Loss'!S43:OFFSET('Profit &amp; Loss'!S43,0,0,1,12))=0," ",SUM('Profit &amp; Loss'!S43:OFFSET('Profit &amp; Loss'!S43,0,0,1,12)))</f>
        <v xml:space="preserve"> </v>
      </c>
      <c r="F51" s="138" t="str">
        <f ca="1">IF(SUM('Profit &amp; Loss'!AE43:OFFSET('Profit &amp; Loss'!AE43,0,0,1,12))=0," ",SUM('Profit &amp; Loss'!AE43:OFFSET('Profit &amp; Loss'!AE43,0,0,1,12)))</f>
        <v xml:space="preserve"> </v>
      </c>
      <c r="G51" s="138" t="str">
        <f ca="1">IF(SUM('Profit &amp; Loss'!AQ43:OFFSET('Profit &amp; Loss'!AQ43,0,0,1,12))=0," ",SUM('Profit &amp; Loss'!AQ43:OFFSET('Profit &amp; Loss'!AQ43,0,0,1,12)))</f>
        <v xml:space="preserve"> </v>
      </c>
      <c r="H51" s="138" t="str">
        <f ca="1">IF(SUM('Profit &amp; Loss'!BC43:OFFSET('Profit &amp; Loss'!BC43,0,0,1,12))=0," ",SUM('Profit &amp; Loss'!BC43:OFFSET('Profit &amp; Loss'!BC43,0,0,1,12)))</f>
        <v xml:space="preserve"> </v>
      </c>
    </row>
    <row r="52" spans="2:8">
      <c r="B52" s="137" t="str">
        <f>IF('Profit &amp; Loss'!B44=0," ",'Profit &amp; Loss'!B44)</f>
        <v>Total</v>
      </c>
      <c r="C52" s="138">
        <f ca="1">IF(SUM('Profit &amp; Loss'!F44:OFFSET('Profit &amp; Loss'!F44,0,0,1,1))=0," ",SUM('Profit &amp; Loss'!F44:OFFSET('Profit &amp; Loss'!F45,0,0,1,1)))</f>
        <v>21860</v>
      </c>
      <c r="D52" s="138">
        <f ca="1">IF(SUM('Profit &amp; Loss'!G44:OFFSET('Profit &amp; Loss'!G44,0,0,1,12))=0," ",SUM('Profit &amp; Loss'!G44:OFFSET('Profit &amp; Loss'!G44,0,0,1,12)))</f>
        <v>229200</v>
      </c>
      <c r="E52" s="138">
        <f ca="1">IF(SUM('Profit &amp; Loss'!S44:OFFSET('Profit &amp; Loss'!S44,0,0,1,12))=0," ",SUM('Profit &amp; Loss'!S44:OFFSET('Profit &amp; Loss'!S44,0,0,1,12)))</f>
        <v>57300</v>
      </c>
      <c r="F52" s="138" t="str">
        <f ca="1">IF(SUM('Profit &amp; Loss'!AE44:OFFSET('Profit &amp; Loss'!AE44,0,0,1,12))=0," ",SUM('Profit &amp; Loss'!AE44:OFFSET('Profit &amp; Loss'!AE44,0,0,1,12)))</f>
        <v xml:space="preserve"> </v>
      </c>
      <c r="G52" s="138" t="str">
        <f ca="1">IF(SUM('Profit &amp; Loss'!AQ44:OFFSET('Profit &amp; Loss'!AQ44,0,0,1,12))=0," ",SUM('Profit &amp; Loss'!AQ44:OFFSET('Profit &amp; Loss'!AQ44,0,0,1,12)))</f>
        <v xml:space="preserve"> </v>
      </c>
      <c r="H52" s="138" t="str">
        <f ca="1">IF(SUM('Profit &amp; Loss'!BC44:OFFSET('Profit &amp; Loss'!BC44,0,0,1,12))=0," ",SUM('Profit &amp; Loss'!BC44:OFFSET('Profit &amp; Loss'!BC44,0,0,1,12)))</f>
        <v xml:space="preserve"> </v>
      </c>
    </row>
    <row r="53" spans="2:8">
      <c r="B53" s="137" t="str">
        <f>IF('Profit &amp; Loss'!B45=0," ",'Profit &amp; Loss'!B45)</f>
        <v xml:space="preserve"> </v>
      </c>
      <c r="C53" s="138" t="str">
        <f ca="1">IF(SUM('Profit &amp; Loss'!F45:OFFSET('Profit &amp; Loss'!F45,0,0,1,1))=0," ",SUM('Profit &amp; Loss'!F45:OFFSET('Profit &amp; Loss'!F46,0,0,1,1)))</f>
        <v xml:space="preserve"> </v>
      </c>
      <c r="D53" s="138" t="str">
        <f ca="1">IF(SUM('Profit &amp; Loss'!G45:OFFSET('Profit &amp; Loss'!G45,0,0,1,12))=0," ",SUM('Profit &amp; Loss'!G45:OFFSET('Profit &amp; Loss'!G45,0,0,1,12)))</f>
        <v xml:space="preserve"> </v>
      </c>
      <c r="E53" s="138" t="str">
        <f ca="1">IF(SUM('Profit &amp; Loss'!S45:OFFSET('Profit &amp; Loss'!S45,0,0,1,12))=0," ",SUM('Profit &amp; Loss'!S45:OFFSET('Profit &amp; Loss'!S45,0,0,1,12)))</f>
        <v xml:space="preserve"> </v>
      </c>
      <c r="F53" s="138" t="str">
        <f ca="1">IF(SUM('Profit &amp; Loss'!AE45:OFFSET('Profit &amp; Loss'!AE45,0,0,1,12))=0," ",SUM('Profit &amp; Loss'!AE45:OFFSET('Profit &amp; Loss'!AE45,0,0,1,12)))</f>
        <v xml:space="preserve"> </v>
      </c>
      <c r="G53" s="138" t="str">
        <f ca="1">IF(SUM('Profit &amp; Loss'!AQ45:OFFSET('Profit &amp; Loss'!AQ45,0,0,1,12))=0," ",SUM('Profit &amp; Loss'!AQ45:OFFSET('Profit &amp; Loss'!AQ45,0,0,1,12)))</f>
        <v xml:space="preserve"> </v>
      </c>
      <c r="H53" s="138" t="str">
        <f ca="1">IF(SUM('Profit &amp; Loss'!BC45:OFFSET('Profit &amp; Loss'!BC45,0,0,1,12))=0," ",SUM('Profit &amp; Loss'!BC45:OFFSET('Profit &amp; Loss'!BC45,0,0,1,12)))</f>
        <v xml:space="preserve"> </v>
      </c>
    </row>
    <row r="54" spans="2:8">
      <c r="B54" s="137" t="str">
        <f>IF('Profit &amp; Loss'!B46=0," ",'Profit &amp; Loss'!B46)</f>
        <v>R&amp;D</v>
      </c>
      <c r="C54" s="138" t="str">
        <f ca="1">IF(SUM('Profit &amp; Loss'!F46:OFFSET('Profit &amp; Loss'!F46,0,0,1,1))=0," ",SUM('Profit &amp; Loss'!F46:OFFSET('Profit &amp; Loss'!F47,0,0,1,1)))</f>
        <v xml:space="preserve"> </v>
      </c>
      <c r="D54" s="138" t="str">
        <f ca="1">IF(SUM('Profit &amp; Loss'!G46:OFFSET('Profit &amp; Loss'!G46,0,0,1,12))=0," ",SUM('Profit &amp; Loss'!G46:OFFSET('Profit &amp; Loss'!G46,0,0,1,12)))</f>
        <v xml:space="preserve"> </v>
      </c>
      <c r="E54" s="138" t="str">
        <f ca="1">IF(SUM('Profit &amp; Loss'!S46:OFFSET('Profit &amp; Loss'!S46,0,0,1,12))=0," ",SUM('Profit &amp; Loss'!S46:OFFSET('Profit &amp; Loss'!S46,0,0,1,12)))</f>
        <v xml:space="preserve"> </v>
      </c>
      <c r="F54" s="138" t="str">
        <f ca="1">IF(SUM('Profit &amp; Loss'!AE46:OFFSET('Profit &amp; Loss'!AE46,0,0,1,12))=0," ",SUM('Profit &amp; Loss'!AE46:OFFSET('Profit &amp; Loss'!AE46,0,0,1,12)))</f>
        <v xml:space="preserve"> </v>
      </c>
      <c r="G54" s="138" t="str">
        <f ca="1">IF(SUM('Profit &amp; Loss'!AQ46:OFFSET('Profit &amp; Loss'!AQ46,0,0,1,12))=0," ",SUM('Profit &amp; Loss'!AQ46:OFFSET('Profit &amp; Loss'!AQ46,0,0,1,12)))</f>
        <v xml:space="preserve"> </v>
      </c>
      <c r="H54" s="138" t="str">
        <f ca="1">IF(SUM('Profit &amp; Loss'!BC46:OFFSET('Profit &amp; Loss'!BC46,0,0,1,12))=0," ",SUM('Profit &amp; Loss'!BC46:OFFSET('Profit &amp; Loss'!BC46,0,0,1,12)))</f>
        <v xml:space="preserve"> </v>
      </c>
    </row>
    <row r="55" spans="2:8">
      <c r="B55" s="139" t="str">
        <f>IF('Profit &amp; Loss'!B47=0," ",'Profit &amp; Loss'!B47)</f>
        <v>R&amp;D Payrolls</v>
      </c>
      <c r="C55" s="138">
        <f ca="1">IF(SUM('Profit &amp; Loss'!F47:OFFSET('Profit &amp; Loss'!F47,0,0,1,1))=0," ",SUM('Profit &amp; Loss'!F47:OFFSET('Profit &amp; Loss'!F48,0,0,1,1)))</f>
        <v>38000</v>
      </c>
      <c r="D55" s="138">
        <f ca="1">IF(SUM('Profit &amp; Loss'!G47:OFFSET('Profit &amp; Loss'!G47,0,0,1,12))=0," ",SUM('Profit &amp; Loss'!G47:OFFSET('Profit &amp; Loss'!G47,0,0,1,12)))</f>
        <v>456000</v>
      </c>
      <c r="E55" s="138">
        <f ca="1">IF(SUM('Profit &amp; Loss'!S47:OFFSET('Profit &amp; Loss'!S47,0,0,1,12))=0," ",SUM('Profit &amp; Loss'!S47:OFFSET('Profit &amp; Loss'!S47,0,0,1,12)))</f>
        <v>267000</v>
      </c>
      <c r="F55" s="138">
        <f ca="1">IF(SUM('Profit &amp; Loss'!AE47:OFFSET('Profit &amp; Loss'!AE47,0,0,1,12))=0," ",SUM('Profit &amp; Loss'!AE47:OFFSET('Profit &amp; Loss'!AE47,0,0,1,12)))</f>
        <v>45000</v>
      </c>
      <c r="G55" s="138" t="str">
        <f ca="1">IF(SUM('Profit &amp; Loss'!AQ47:OFFSET('Profit &amp; Loss'!AQ47,0,0,1,12))=0," ",SUM('Profit &amp; Loss'!AQ47:OFFSET('Profit &amp; Loss'!AQ47,0,0,1,12)))</f>
        <v xml:space="preserve"> </v>
      </c>
      <c r="H55" s="138" t="str">
        <f ca="1">IF(SUM('Profit &amp; Loss'!BC47:OFFSET('Profit &amp; Loss'!BC47,0,0,1,12))=0," ",SUM('Profit &amp; Loss'!BC47:OFFSET('Profit &amp; Loss'!BC47,0,0,1,12)))</f>
        <v xml:space="preserve"> </v>
      </c>
    </row>
    <row r="56" spans="2:8" hidden="1">
      <c r="B56" s="139" t="str">
        <f>IF('Profit &amp; Loss'!B48=0," ",'Profit &amp; Loss'!B48)</f>
        <v>Engineering Expenses</v>
      </c>
      <c r="C56" s="138" t="str">
        <f ca="1">IF(SUM('Profit &amp; Loss'!F48:OFFSET('Profit &amp; Loss'!F48,0,0,1,1))=0," ",SUM('Profit &amp; Loss'!F48:OFFSET('Profit &amp; Loss'!F49,0,0,1,1)))</f>
        <v xml:space="preserve"> </v>
      </c>
      <c r="D56" s="138" t="str">
        <f ca="1">IF(SUM('Profit &amp; Loss'!G48:OFFSET('Profit &amp; Loss'!G48,0,0,1,12))=0," ",SUM('Profit &amp; Loss'!G48:OFFSET('Profit &amp; Loss'!G48,0,0,1,12)))</f>
        <v xml:space="preserve"> </v>
      </c>
      <c r="E56" s="138" t="str">
        <f ca="1">IF(SUM('Profit &amp; Loss'!S48:OFFSET('Profit &amp; Loss'!S48,0,0,1,12))=0," ",SUM('Profit &amp; Loss'!S48:OFFSET('Profit &amp; Loss'!S48,0,0,1,12)))</f>
        <v xml:space="preserve"> </v>
      </c>
      <c r="F56" s="138" t="str">
        <f ca="1">IF(SUM('Profit &amp; Loss'!AE48:OFFSET('Profit &amp; Loss'!AE48,0,0,1,12))=0," ",SUM('Profit &amp; Loss'!AE48:OFFSET('Profit &amp; Loss'!AE48,0,0,1,12)))</f>
        <v xml:space="preserve"> </v>
      </c>
      <c r="G56" s="138" t="str">
        <f ca="1">IF(SUM('Profit &amp; Loss'!AQ48:OFFSET('Profit &amp; Loss'!AQ48,0,0,1,12))=0," ",SUM('Profit &amp; Loss'!AQ48:OFFSET('Profit &amp; Loss'!AQ48,0,0,1,12)))</f>
        <v xml:space="preserve"> </v>
      </c>
      <c r="H56" s="138" t="str">
        <f ca="1">IF(SUM('Profit &amp; Loss'!BC48:OFFSET('Profit &amp; Loss'!BC48,0,0,1,12))=0," ",SUM('Profit &amp; Loss'!BC48:OFFSET('Profit &amp; Loss'!BC48,0,0,1,12)))</f>
        <v xml:space="preserve"> </v>
      </c>
    </row>
    <row r="57" spans="2:8" hidden="1">
      <c r="B57" s="139" t="str">
        <f>IF('Profit &amp; Loss'!B49=0," ",'Profit &amp; Loss'!B49)</f>
        <v>Materials &amp; Supplies</v>
      </c>
      <c r="C57" s="138" t="str">
        <f ca="1">IF(SUM('Profit &amp; Loss'!F49:OFFSET('Profit &amp; Loss'!F49,0,0,1,1))=0," ",SUM('Profit &amp; Loss'!F49:OFFSET('Profit &amp; Loss'!F50,0,0,1,1)))</f>
        <v xml:space="preserve"> </v>
      </c>
      <c r="D57" s="138" t="str">
        <f ca="1">IF(SUM('Profit &amp; Loss'!G49:OFFSET('Profit &amp; Loss'!G49,0,0,1,12))=0," ",SUM('Profit &amp; Loss'!G49:OFFSET('Profit &amp; Loss'!G49,0,0,1,12)))</f>
        <v xml:space="preserve"> </v>
      </c>
      <c r="E57" s="138" t="str">
        <f ca="1">IF(SUM('Profit &amp; Loss'!S49:OFFSET('Profit &amp; Loss'!S49,0,0,1,12))=0," ",SUM('Profit &amp; Loss'!S49:OFFSET('Profit &amp; Loss'!S49,0,0,1,12)))</f>
        <v xml:space="preserve"> </v>
      </c>
      <c r="F57" s="138" t="str">
        <f ca="1">IF(SUM('Profit &amp; Loss'!AE49:OFFSET('Profit &amp; Loss'!AE49,0,0,1,12))=0," ",SUM('Profit &amp; Loss'!AE49:OFFSET('Profit &amp; Loss'!AE49,0,0,1,12)))</f>
        <v xml:space="preserve"> </v>
      </c>
      <c r="G57" s="138" t="str">
        <f ca="1">IF(SUM('Profit &amp; Loss'!AQ49:OFFSET('Profit &amp; Loss'!AQ49,0,0,1,12))=0," ",SUM('Profit &amp; Loss'!AQ49:OFFSET('Profit &amp; Loss'!AQ49,0,0,1,12)))</f>
        <v xml:space="preserve"> </v>
      </c>
      <c r="H57" s="138" t="str">
        <f ca="1">IF(SUM('Profit &amp; Loss'!BC49:OFFSET('Profit &amp; Loss'!BC49,0,0,1,12))=0," ",SUM('Profit &amp; Loss'!BC49:OFFSET('Profit &amp; Loss'!BC49,0,0,1,12)))</f>
        <v xml:space="preserve"> </v>
      </c>
    </row>
    <row r="58" spans="2:8" hidden="1">
      <c r="B58" s="139" t="str">
        <f>IF('Profit &amp; Loss'!B50=0," ",'Profit &amp; Loss'!B50)</f>
        <v>Misc.</v>
      </c>
      <c r="C58" s="138" t="str">
        <f ca="1">IF(SUM('Profit &amp; Loss'!F50:OFFSET('Profit &amp; Loss'!F50,0,0,1,1))=0," ",SUM('Profit &amp; Loss'!F50:OFFSET('Profit &amp; Loss'!F51,0,0,1,1)))</f>
        <v xml:space="preserve"> </v>
      </c>
      <c r="D58" s="138" t="str">
        <f ca="1">IF(SUM('Profit &amp; Loss'!G50:OFFSET('Profit &amp; Loss'!G50,0,0,1,12))=0," ",SUM('Profit &amp; Loss'!G50:OFFSET('Profit &amp; Loss'!G50,0,0,1,12)))</f>
        <v xml:space="preserve"> </v>
      </c>
      <c r="E58" s="138" t="str">
        <f ca="1">IF(SUM('Profit &amp; Loss'!S50:OFFSET('Profit &amp; Loss'!S50,0,0,1,12))=0," ",SUM('Profit &amp; Loss'!S50:OFFSET('Profit &amp; Loss'!S50,0,0,1,12)))</f>
        <v xml:space="preserve"> </v>
      </c>
      <c r="F58" s="138" t="str">
        <f ca="1">IF(SUM('Profit &amp; Loss'!AE50:OFFSET('Profit &amp; Loss'!AE50,0,0,1,12))=0," ",SUM('Profit &amp; Loss'!AE50:OFFSET('Profit &amp; Loss'!AE50,0,0,1,12)))</f>
        <v xml:space="preserve"> </v>
      </c>
      <c r="G58" s="138" t="str">
        <f ca="1">IF(SUM('Profit &amp; Loss'!AQ50:OFFSET('Profit &amp; Loss'!AQ50,0,0,1,12))=0," ",SUM('Profit &amp; Loss'!AQ50:OFFSET('Profit &amp; Loss'!AQ50,0,0,1,12)))</f>
        <v xml:space="preserve"> </v>
      </c>
      <c r="H58" s="138" t="str">
        <f ca="1">IF(SUM('Profit &amp; Loss'!BC50:OFFSET('Profit &amp; Loss'!BC50,0,0,1,12))=0," ",SUM('Profit &amp; Loss'!BC50:OFFSET('Profit &amp; Loss'!BC50,0,0,1,12)))</f>
        <v xml:space="preserve"> </v>
      </c>
    </row>
    <row r="59" spans="2:8">
      <c r="B59" s="137" t="str">
        <f>IF('Profit &amp; Loss'!B51=0," ",'Profit &amp; Loss'!B51)</f>
        <v>Total</v>
      </c>
      <c r="C59" s="138">
        <f ca="1">IF(SUM('Profit &amp; Loss'!F51:OFFSET('Profit &amp; Loss'!F51,0,0,1,1))=0," ",SUM('Profit &amp; Loss'!F51:OFFSET('Profit &amp; Loss'!F52,0,0,1,1)))</f>
        <v>38000</v>
      </c>
      <c r="D59" s="138">
        <f ca="1">IF(SUM('Profit &amp; Loss'!G51:OFFSET('Profit &amp; Loss'!G51,0,0,1,12))=0," ",SUM('Profit &amp; Loss'!G51:OFFSET('Profit &amp; Loss'!G51,0,0,1,12)))</f>
        <v>456000</v>
      </c>
      <c r="E59" s="138">
        <f ca="1">IF(SUM('Profit &amp; Loss'!S51:OFFSET('Profit &amp; Loss'!S51,0,0,1,12))=0," ",SUM('Profit &amp; Loss'!S51:OFFSET('Profit &amp; Loss'!S51,0,0,1,12)))</f>
        <v>267000</v>
      </c>
      <c r="F59" s="138">
        <f ca="1">IF(SUM('Profit &amp; Loss'!AE51:OFFSET('Profit &amp; Loss'!AE51,0,0,1,12))=0," ",SUM('Profit &amp; Loss'!AE51:OFFSET('Profit &amp; Loss'!AE51,0,0,1,12)))</f>
        <v>45000</v>
      </c>
      <c r="G59" s="138" t="str">
        <f ca="1">IF(SUM('Profit &amp; Loss'!AQ51:OFFSET('Profit &amp; Loss'!AQ51,0,0,1,12))=0," ",SUM('Profit &amp; Loss'!AQ51:OFFSET('Profit &amp; Loss'!AQ51,0,0,1,12)))</f>
        <v xml:space="preserve"> </v>
      </c>
      <c r="H59" s="138" t="str">
        <f ca="1">IF(SUM('Profit &amp; Loss'!BC51:OFFSET('Profit &amp; Loss'!BC51,0,0,1,12))=0," ",SUM('Profit &amp; Loss'!BC51:OFFSET('Profit &amp; Loss'!BC51,0,0,1,12)))</f>
        <v xml:space="preserve"> </v>
      </c>
    </row>
    <row r="60" spans="2:8">
      <c r="B60" s="137" t="str">
        <f>IF('Profit &amp; Loss'!B52=0," ",'Profit &amp; Loss'!B52)</f>
        <v xml:space="preserve"> </v>
      </c>
      <c r="C60" s="138" t="str">
        <f ca="1">IF(SUM('Profit &amp; Loss'!F52:OFFSET('Profit &amp; Loss'!F52,0,0,1,1))=0," ",SUM('Profit &amp; Loss'!F52:OFFSET('Profit &amp; Loss'!F53,0,0,1,1)))</f>
        <v xml:space="preserve"> </v>
      </c>
      <c r="D60" s="138" t="str">
        <f ca="1">IF(SUM('Profit &amp; Loss'!G52:OFFSET('Profit &amp; Loss'!G52,0,0,1,12))=0," ",SUM('Profit &amp; Loss'!G52:OFFSET('Profit &amp; Loss'!G52,0,0,1,12)))</f>
        <v xml:space="preserve"> </v>
      </c>
      <c r="E60" s="138" t="str">
        <f ca="1">IF(SUM('Profit &amp; Loss'!S52:OFFSET('Profit &amp; Loss'!S52,0,0,1,12))=0," ",SUM('Profit &amp; Loss'!S52:OFFSET('Profit &amp; Loss'!S52,0,0,1,12)))</f>
        <v xml:space="preserve"> </v>
      </c>
      <c r="F60" s="138" t="str">
        <f ca="1">IF(SUM('Profit &amp; Loss'!AE52:OFFSET('Profit &amp; Loss'!AE52,0,0,1,12))=0," ",SUM('Profit &amp; Loss'!AE52:OFFSET('Profit &amp; Loss'!AE52,0,0,1,12)))</f>
        <v xml:space="preserve"> </v>
      </c>
      <c r="G60" s="138" t="str">
        <f ca="1">IF(SUM('Profit &amp; Loss'!AQ52:OFFSET('Profit &amp; Loss'!AQ52,0,0,1,12))=0," ",SUM('Profit &amp; Loss'!AQ52:OFFSET('Profit &amp; Loss'!AQ52,0,0,1,12)))</f>
        <v xml:space="preserve"> </v>
      </c>
      <c r="H60" s="138" t="str">
        <f ca="1">IF(SUM('Profit &amp; Loss'!BC52:OFFSET('Profit &amp; Loss'!BC52,0,0,1,12))=0," ",SUM('Profit &amp; Loss'!BC52:OFFSET('Profit &amp; Loss'!BC52,0,0,1,12)))</f>
        <v xml:space="preserve"> </v>
      </c>
    </row>
    <row r="61" spans="2:8" hidden="1">
      <c r="B61" s="137" t="str">
        <f>IF('Profit &amp; Loss'!B53=0," ",'Profit &amp; Loss'!B53)</f>
        <v>Product</v>
      </c>
      <c r="C61" s="138" t="str">
        <f ca="1">IF(SUM('Profit &amp; Loss'!F53:OFFSET('Profit &amp; Loss'!F53,0,0,1,1))=0," ",SUM('Profit &amp; Loss'!F53:OFFSET('Profit &amp; Loss'!F54,0,0,1,1)))</f>
        <v xml:space="preserve"> </v>
      </c>
      <c r="D61" s="138" t="str">
        <f ca="1">IF(SUM('Profit &amp; Loss'!G53:OFFSET('Profit &amp; Loss'!G53,0,0,1,12))=0," ",SUM('Profit &amp; Loss'!G53:OFFSET('Profit &amp; Loss'!G53,0,0,1,12)))</f>
        <v xml:space="preserve"> </v>
      </c>
      <c r="E61" s="138" t="str">
        <f ca="1">IF(SUM('Profit &amp; Loss'!S53:OFFSET('Profit &amp; Loss'!S53,0,0,1,12))=0," ",SUM('Profit &amp; Loss'!S53:OFFSET('Profit &amp; Loss'!S53,0,0,1,12)))</f>
        <v xml:space="preserve"> </v>
      </c>
      <c r="F61" s="138" t="str">
        <f ca="1">IF(SUM('Profit &amp; Loss'!AE53:OFFSET('Profit &amp; Loss'!AE53,0,0,1,12))=0," ",SUM('Profit &amp; Loss'!AE53:OFFSET('Profit &amp; Loss'!AE53,0,0,1,12)))</f>
        <v xml:space="preserve"> </v>
      </c>
      <c r="G61" s="138" t="str">
        <f ca="1">IF(SUM('Profit &amp; Loss'!AQ53:OFFSET('Profit &amp; Loss'!AQ53,0,0,1,12))=0," ",SUM('Profit &amp; Loss'!AQ53:OFFSET('Profit &amp; Loss'!AQ53,0,0,1,12)))</f>
        <v xml:space="preserve"> </v>
      </c>
      <c r="H61" s="138" t="str">
        <f ca="1">IF(SUM('Profit &amp; Loss'!BC53:OFFSET('Profit &amp; Loss'!BC53,0,0,1,12))=0," ",SUM('Profit &amp; Loss'!BC53:OFFSET('Profit &amp; Loss'!BC53,0,0,1,12)))</f>
        <v xml:space="preserve"> </v>
      </c>
    </row>
    <row r="62" spans="2:8" hidden="1">
      <c r="B62" s="139" t="str">
        <f>IF('Profit &amp; Loss'!B54=0," ",'Profit &amp; Loss'!B54)</f>
        <v>Software Platform</v>
      </c>
      <c r="C62" s="138" t="str">
        <f ca="1">IF(SUM('Profit &amp; Loss'!F54:OFFSET('Profit &amp; Loss'!F54,0,0,1,1))=0," ",SUM('Profit &amp; Loss'!F54:OFFSET('Profit &amp; Loss'!F55,0,0,1,1)))</f>
        <v xml:space="preserve"> </v>
      </c>
      <c r="D62" s="138" t="str">
        <f ca="1">IF(SUM('Profit &amp; Loss'!G54:OFFSET('Profit &amp; Loss'!G54,0,0,1,12))=0," ",SUM('Profit &amp; Loss'!G54:OFFSET('Profit &amp; Loss'!G54,0,0,1,12)))</f>
        <v xml:space="preserve"> </v>
      </c>
      <c r="E62" s="138" t="str">
        <f ca="1">IF(SUM('Profit &amp; Loss'!S54:OFFSET('Profit &amp; Loss'!S54,0,0,1,12))=0," ",SUM('Profit &amp; Loss'!S54:OFFSET('Profit &amp; Loss'!S54,0,0,1,12)))</f>
        <v xml:space="preserve"> </v>
      </c>
      <c r="F62" s="138" t="str">
        <f ca="1">IF(SUM('Profit &amp; Loss'!AE54:OFFSET('Profit &amp; Loss'!AE54,0,0,1,12))=0," ",SUM('Profit &amp; Loss'!AE54:OFFSET('Profit &amp; Loss'!AE54,0,0,1,12)))</f>
        <v xml:space="preserve"> </v>
      </c>
      <c r="G62" s="138" t="str">
        <f ca="1">IF(SUM('Profit &amp; Loss'!AQ54:OFFSET('Profit &amp; Loss'!AQ54,0,0,1,12))=0," ",SUM('Profit &amp; Loss'!AQ54:OFFSET('Profit &amp; Loss'!AQ54,0,0,1,12)))</f>
        <v xml:space="preserve"> </v>
      </c>
      <c r="H62" s="138" t="str">
        <f ca="1">IF(SUM('Profit &amp; Loss'!BC54:OFFSET('Profit &amp; Loss'!BC54,0,0,1,12))=0," ",SUM('Profit &amp; Loss'!BC54:OFFSET('Profit &amp; Loss'!BC54,0,0,1,12)))</f>
        <v xml:space="preserve"> </v>
      </c>
    </row>
    <row r="63" spans="2:8" hidden="1">
      <c r="B63" s="139" t="str">
        <f>IF('Profit &amp; Loss'!B55=0," ",'Profit &amp; Loss'!B55)</f>
        <v>Licensing</v>
      </c>
      <c r="C63" s="138" t="str">
        <f ca="1">IF(SUM('Profit &amp; Loss'!F55:OFFSET('Profit &amp; Loss'!F55,0,0,1,1))=0," ",SUM('Profit &amp; Loss'!F55:OFFSET('Profit &amp; Loss'!F56,0,0,1,1)))</f>
        <v xml:space="preserve"> </v>
      </c>
      <c r="D63" s="138" t="str">
        <f ca="1">IF(SUM('Profit &amp; Loss'!G55:OFFSET('Profit &amp; Loss'!G55,0,0,1,12))=0," ",SUM('Profit &amp; Loss'!G55:OFFSET('Profit &amp; Loss'!G55,0,0,1,12)))</f>
        <v xml:space="preserve"> </v>
      </c>
      <c r="E63" s="138" t="str">
        <f ca="1">IF(SUM('Profit &amp; Loss'!S55:OFFSET('Profit &amp; Loss'!S55,0,0,1,12))=0," ",SUM('Profit &amp; Loss'!S55:OFFSET('Profit &amp; Loss'!S55,0,0,1,12)))</f>
        <v xml:space="preserve"> </v>
      </c>
      <c r="F63" s="138" t="str">
        <f ca="1">IF(SUM('Profit &amp; Loss'!AE55:OFFSET('Profit &amp; Loss'!AE55,0,0,1,12))=0," ",SUM('Profit &amp; Loss'!AE55:OFFSET('Profit &amp; Loss'!AE55,0,0,1,12)))</f>
        <v xml:space="preserve"> </v>
      </c>
      <c r="G63" s="138" t="str">
        <f ca="1">IF(SUM('Profit &amp; Loss'!AQ55:OFFSET('Profit &amp; Loss'!AQ55,0,0,1,12))=0," ",SUM('Profit &amp; Loss'!AQ55:OFFSET('Profit &amp; Loss'!AQ55,0,0,1,12)))</f>
        <v xml:space="preserve"> </v>
      </c>
      <c r="H63" s="138" t="str">
        <f ca="1">IF(SUM('Profit &amp; Loss'!BC55:OFFSET('Profit &amp; Loss'!BC55,0,0,1,12))=0," ",SUM('Profit &amp; Loss'!BC55:OFFSET('Profit &amp; Loss'!BC55,0,0,1,12)))</f>
        <v xml:space="preserve"> </v>
      </c>
    </row>
    <row r="64" spans="2:8" hidden="1">
      <c r="B64" s="137" t="str">
        <f>IF('Profit &amp; Loss'!B56=0," ",'Profit &amp; Loss'!B56)</f>
        <v>Total</v>
      </c>
      <c r="C64" s="138" t="str">
        <f ca="1">IF(SUM('Profit &amp; Loss'!F56:OFFSET('Profit &amp; Loss'!F56,0,0,1,1))=0," ",SUM('Profit &amp; Loss'!F56:OFFSET('Profit &amp; Loss'!F57,0,0,1,1)))</f>
        <v xml:space="preserve"> </v>
      </c>
      <c r="D64" s="138" t="str">
        <f ca="1">IF(SUM('Profit &amp; Loss'!G56:OFFSET('Profit &amp; Loss'!G56,0,0,1,12))=0," ",SUM('Profit &amp; Loss'!G56:OFFSET('Profit &amp; Loss'!G56,0,0,1,12)))</f>
        <v xml:space="preserve"> </v>
      </c>
      <c r="E64" s="138" t="str">
        <f ca="1">IF(SUM('Profit &amp; Loss'!S56:OFFSET('Profit &amp; Loss'!S56,0,0,1,12))=0," ",SUM('Profit &amp; Loss'!S56:OFFSET('Profit &amp; Loss'!S56,0,0,1,12)))</f>
        <v xml:space="preserve"> </v>
      </c>
      <c r="F64" s="138" t="str">
        <f ca="1">IF(SUM('Profit &amp; Loss'!AE56:OFFSET('Profit &amp; Loss'!AE56,0,0,1,12))=0," ",SUM('Profit &amp; Loss'!AE56:OFFSET('Profit &amp; Loss'!AE56,0,0,1,12)))</f>
        <v xml:space="preserve"> </v>
      </c>
      <c r="G64" s="138" t="str">
        <f ca="1">IF(SUM('Profit &amp; Loss'!AQ56:OFFSET('Profit &amp; Loss'!AQ56,0,0,1,12))=0," ",SUM('Profit &amp; Loss'!AQ56:OFFSET('Profit &amp; Loss'!AQ56,0,0,1,12)))</f>
        <v xml:space="preserve"> </v>
      </c>
      <c r="H64" s="138" t="str">
        <f ca="1">IF(SUM('Profit &amp; Loss'!BC56:OFFSET('Profit &amp; Loss'!BC56,0,0,1,12))=0," ",SUM('Profit &amp; Loss'!BC56:OFFSET('Profit &amp; Loss'!BC56,0,0,1,12)))</f>
        <v xml:space="preserve"> </v>
      </c>
    </row>
    <row r="65" spans="2:8" hidden="1">
      <c r="B65" s="137" t="str">
        <f>IF('Profit &amp; Loss'!B57=0," ",'Profit &amp; Loss'!B57)</f>
        <v xml:space="preserve"> </v>
      </c>
      <c r="C65" s="138" t="str">
        <f ca="1">IF(SUM('Profit &amp; Loss'!F57:OFFSET('Profit &amp; Loss'!F57,0,0,1,1))=0," ",SUM('Profit &amp; Loss'!F57:OFFSET('Profit &amp; Loss'!F58,0,0,1,1)))</f>
        <v xml:space="preserve"> </v>
      </c>
      <c r="D65" s="138" t="str">
        <f ca="1">IF(SUM('Profit &amp; Loss'!G57:OFFSET('Profit &amp; Loss'!G57,0,0,1,12))=0," ",SUM('Profit &amp; Loss'!G57:OFFSET('Profit &amp; Loss'!G57,0,0,1,12)))</f>
        <v xml:space="preserve"> </v>
      </c>
      <c r="E65" s="138" t="str">
        <f ca="1">IF(SUM('Profit &amp; Loss'!S57:OFFSET('Profit &amp; Loss'!S57,0,0,1,12))=0," ",SUM('Profit &amp; Loss'!S57:OFFSET('Profit &amp; Loss'!S57,0,0,1,12)))</f>
        <v xml:space="preserve"> </v>
      </c>
      <c r="F65" s="138" t="str">
        <f ca="1">IF(SUM('Profit &amp; Loss'!AE57:OFFSET('Profit &amp; Loss'!AE57,0,0,1,12))=0," ",SUM('Profit &amp; Loss'!AE57:OFFSET('Profit &amp; Loss'!AE57,0,0,1,12)))</f>
        <v xml:space="preserve"> </v>
      </c>
      <c r="G65" s="138" t="str">
        <f ca="1">IF(SUM('Profit &amp; Loss'!AQ57:OFFSET('Profit &amp; Loss'!AQ57,0,0,1,12))=0," ",SUM('Profit &amp; Loss'!AQ57:OFFSET('Profit &amp; Loss'!AQ57,0,0,1,12)))</f>
        <v xml:space="preserve"> </v>
      </c>
      <c r="H65" s="138" t="str">
        <f ca="1">IF(SUM('Profit &amp; Loss'!BC57:OFFSET('Profit &amp; Loss'!BC57,0,0,1,12))=0," ",SUM('Profit &amp; Loss'!BC57:OFFSET('Profit &amp; Loss'!BC57,0,0,1,12)))</f>
        <v xml:space="preserve"> </v>
      </c>
    </row>
    <row r="66" spans="2:8">
      <c r="B66" s="137" t="str">
        <f>IF('Profit &amp; Loss'!B58=0," ",'Profit &amp; Loss'!B58)</f>
        <v>Miscellaneous</v>
      </c>
      <c r="C66" s="138" t="str">
        <f ca="1">IF(SUM('Profit &amp; Loss'!F58:OFFSET('Profit &amp; Loss'!F58,0,0,1,1))=0," ",SUM('Profit &amp; Loss'!F58:OFFSET('Profit &amp; Loss'!F59,0,0,1,1)))</f>
        <v xml:space="preserve"> </v>
      </c>
      <c r="D66" s="138" t="str">
        <f ca="1">IF(SUM('Profit &amp; Loss'!G58:OFFSET('Profit &amp; Loss'!G58,0,0,1,12))=0," ",SUM('Profit &amp; Loss'!G58:OFFSET('Profit &amp; Loss'!G58,0,0,1,12)))</f>
        <v xml:space="preserve"> </v>
      </c>
      <c r="E66" s="138" t="str">
        <f ca="1">IF(SUM('Profit &amp; Loss'!S58:OFFSET('Profit &amp; Loss'!S58,0,0,1,12))=0," ",SUM('Profit &amp; Loss'!S58:OFFSET('Profit &amp; Loss'!S58,0,0,1,12)))</f>
        <v xml:space="preserve"> </v>
      </c>
      <c r="F66" s="138" t="str">
        <f ca="1">IF(SUM('Profit &amp; Loss'!AE58:OFFSET('Profit &amp; Loss'!AE58,0,0,1,12))=0," ",SUM('Profit &amp; Loss'!AE58:OFFSET('Profit &amp; Loss'!AE58,0,0,1,12)))</f>
        <v xml:space="preserve"> </v>
      </c>
      <c r="G66" s="138" t="str">
        <f ca="1">IF(SUM('Profit &amp; Loss'!AQ58:OFFSET('Profit &amp; Loss'!AQ58,0,0,1,12))=0," ",SUM('Profit &amp; Loss'!AQ58:OFFSET('Profit &amp; Loss'!AQ58,0,0,1,12)))</f>
        <v xml:space="preserve"> </v>
      </c>
      <c r="H66" s="138" t="str">
        <f ca="1">IF(SUM('Profit &amp; Loss'!BC58:OFFSET('Profit &amp; Loss'!BC58,0,0,1,12))=0," ",SUM('Profit &amp; Loss'!BC58:OFFSET('Profit &amp; Loss'!BC58,0,0,1,12)))</f>
        <v xml:space="preserve"> </v>
      </c>
    </row>
    <row r="67" spans="2:8">
      <c r="B67" s="139" t="str">
        <f>IF('Profit &amp; Loss'!B59=0," ",'Profit &amp; Loss'!B59)</f>
        <v>Legal - General</v>
      </c>
      <c r="C67" s="138" t="str">
        <f ca="1">IF(SUM('Profit &amp; Loss'!F59:OFFSET('Profit &amp; Loss'!F59,0,0,1,1))=0," ",SUM('Profit &amp; Loss'!F59:OFFSET('Profit &amp; Loss'!F60,0,0,1,1)))</f>
        <v xml:space="preserve"> </v>
      </c>
      <c r="D67" s="138" t="str">
        <f ca="1">IF(SUM('Profit &amp; Loss'!G59:OFFSET('Profit &amp; Loss'!G59,0,0,1,12))=0," ",SUM('Profit &amp; Loss'!G59:OFFSET('Profit &amp; Loss'!G59,0,0,1,12)))</f>
        <v xml:space="preserve"> </v>
      </c>
      <c r="E67" s="138" t="str">
        <f ca="1">IF(SUM('Profit &amp; Loss'!S59:OFFSET('Profit &amp; Loss'!S59,0,0,1,12))=0," ",SUM('Profit &amp; Loss'!S59:OFFSET('Profit &amp; Loss'!S59,0,0,1,12)))</f>
        <v xml:space="preserve"> </v>
      </c>
      <c r="F67" s="138" t="str">
        <f ca="1">IF(SUM('Profit &amp; Loss'!AE59:OFFSET('Profit &amp; Loss'!AE59,0,0,1,12))=0," ",SUM('Profit &amp; Loss'!AE59:OFFSET('Profit &amp; Loss'!AE59,0,0,1,12)))</f>
        <v xml:space="preserve"> </v>
      </c>
      <c r="G67" s="138" t="str">
        <f ca="1">IF(SUM('Profit &amp; Loss'!AQ59:OFFSET('Profit &amp; Loss'!AQ59,0,0,1,12))=0," ",SUM('Profit &amp; Loss'!AQ59:OFFSET('Profit &amp; Loss'!AQ59,0,0,1,12)))</f>
        <v xml:space="preserve"> </v>
      </c>
      <c r="H67" s="138" t="str">
        <f ca="1">IF(SUM('Profit &amp; Loss'!BC59:OFFSET('Profit &amp; Loss'!BC59,0,0,1,12))=0," ",SUM('Profit &amp; Loss'!BC59:OFFSET('Profit &amp; Loss'!BC59,0,0,1,12)))</f>
        <v xml:space="preserve"> </v>
      </c>
    </row>
    <row r="68" spans="2:8">
      <c r="B68" s="139" t="str">
        <f>IF('Profit &amp; Loss'!B60=0," ",'Profit &amp; Loss'!B60)</f>
        <v>Legal - IP</v>
      </c>
      <c r="C68" s="138" t="str">
        <f ca="1">IF(SUM('Profit &amp; Loss'!F60:OFFSET('Profit &amp; Loss'!F60,0,0,1,1))=0," ",SUM('Profit &amp; Loss'!F60:OFFSET('Profit &amp; Loss'!F61,0,0,1,1)))</f>
        <v xml:space="preserve"> </v>
      </c>
      <c r="D68" s="138" t="str">
        <f ca="1">IF(SUM('Profit &amp; Loss'!G60:OFFSET('Profit &amp; Loss'!G60,0,0,1,12))=0," ",SUM('Profit &amp; Loss'!G60:OFFSET('Profit &amp; Loss'!G60,0,0,1,12)))</f>
        <v xml:space="preserve"> </v>
      </c>
      <c r="E68" s="138" t="str">
        <f ca="1">IF(SUM('Profit &amp; Loss'!S60:OFFSET('Profit &amp; Loss'!S60,0,0,1,12))=0," ",SUM('Profit &amp; Loss'!S60:OFFSET('Profit &amp; Loss'!S60,0,0,1,12)))</f>
        <v xml:space="preserve"> </v>
      </c>
      <c r="F68" s="138" t="str">
        <f ca="1">IF(SUM('Profit &amp; Loss'!AE60:OFFSET('Profit &amp; Loss'!AE60,0,0,1,12))=0," ",SUM('Profit &amp; Loss'!AE60:OFFSET('Profit &amp; Loss'!AE60,0,0,1,12)))</f>
        <v xml:space="preserve"> </v>
      </c>
      <c r="G68" s="138" t="str">
        <f ca="1">IF(SUM('Profit &amp; Loss'!AQ60:OFFSET('Profit &amp; Loss'!AQ60,0,0,1,12))=0," ",SUM('Profit &amp; Loss'!AQ60:OFFSET('Profit &amp; Loss'!AQ60,0,0,1,12)))</f>
        <v xml:space="preserve"> </v>
      </c>
      <c r="H68" s="138" t="str">
        <f ca="1">IF(SUM('Profit &amp; Loss'!BC60:OFFSET('Profit &amp; Loss'!BC60,0,0,1,12))=0," ",SUM('Profit &amp; Loss'!BC60:OFFSET('Profit &amp; Loss'!BC60,0,0,1,12)))</f>
        <v xml:space="preserve"> </v>
      </c>
    </row>
    <row r="69" spans="2:8">
      <c r="B69" s="139" t="str">
        <f>IF('Profit &amp; Loss'!B61=0," ",'Profit &amp; Loss'!B61)</f>
        <v>Accounting</v>
      </c>
      <c r="C69" s="138" t="str">
        <f ca="1">IF(SUM('Profit &amp; Loss'!F61:OFFSET('Profit &amp; Loss'!F61,0,0,1,1))=0," ",SUM('Profit &amp; Loss'!F61:OFFSET('Profit &amp; Loss'!F62,0,0,1,1)))</f>
        <v xml:space="preserve"> </v>
      </c>
      <c r="D69" s="138" t="str">
        <f ca="1">IF(SUM('Profit &amp; Loss'!G61:OFFSET('Profit &amp; Loss'!G61,0,0,1,12))=0," ",SUM('Profit &amp; Loss'!G61:OFFSET('Profit &amp; Loss'!G61,0,0,1,12)))</f>
        <v xml:space="preserve"> </v>
      </c>
      <c r="E69" s="138" t="str">
        <f ca="1">IF(SUM('Profit &amp; Loss'!S61:OFFSET('Profit &amp; Loss'!S61,0,0,1,12))=0," ",SUM('Profit &amp; Loss'!S61:OFFSET('Profit &amp; Loss'!S61,0,0,1,12)))</f>
        <v xml:space="preserve"> </v>
      </c>
      <c r="F69" s="138" t="str">
        <f ca="1">IF(SUM('Profit &amp; Loss'!AE61:OFFSET('Profit &amp; Loss'!AE61,0,0,1,12))=0," ",SUM('Profit &amp; Loss'!AE61:OFFSET('Profit &amp; Loss'!AE61,0,0,1,12)))</f>
        <v xml:space="preserve"> </v>
      </c>
      <c r="G69" s="138" t="str">
        <f ca="1">IF(SUM('Profit &amp; Loss'!AQ61:OFFSET('Profit &amp; Loss'!AQ61,0,0,1,12))=0," ",SUM('Profit &amp; Loss'!AQ61:OFFSET('Profit &amp; Loss'!AQ61,0,0,1,12)))</f>
        <v xml:space="preserve"> </v>
      </c>
      <c r="H69" s="138" t="str">
        <f ca="1">IF(SUM('Profit &amp; Loss'!BC61:OFFSET('Profit &amp; Loss'!BC61,0,0,1,12))=0," ",SUM('Profit &amp; Loss'!BC61:OFFSET('Profit &amp; Loss'!BC61,0,0,1,12)))</f>
        <v xml:space="preserve"> </v>
      </c>
    </row>
    <row r="70" spans="2:8">
      <c r="B70" s="139" t="str">
        <f>IF('Profit &amp; Loss'!B62=0," ",'Profit &amp; Loss'!B62)</f>
        <v>Other</v>
      </c>
      <c r="C70" s="138" t="str">
        <f ca="1">IF(SUM('Profit &amp; Loss'!F62:OFFSET('Profit &amp; Loss'!F62,0,0,1,1))=0," ",SUM('Profit &amp; Loss'!F62:OFFSET('Profit &amp; Loss'!F63,0,0,1,1)))</f>
        <v xml:space="preserve"> </v>
      </c>
      <c r="D70" s="138" t="str">
        <f ca="1">IF(SUM('Profit &amp; Loss'!G62:OFFSET('Profit &amp; Loss'!G62,0,0,1,12))=0," ",SUM('Profit &amp; Loss'!G62:OFFSET('Profit &amp; Loss'!G62,0,0,1,12)))</f>
        <v xml:space="preserve"> </v>
      </c>
      <c r="E70" s="138" t="str">
        <f ca="1">IF(SUM('Profit &amp; Loss'!S62:OFFSET('Profit &amp; Loss'!S62,0,0,1,12))=0," ",SUM('Profit &amp; Loss'!S62:OFFSET('Profit &amp; Loss'!S62,0,0,1,12)))</f>
        <v xml:space="preserve"> </v>
      </c>
      <c r="F70" s="138" t="str">
        <f ca="1">IF(SUM('Profit &amp; Loss'!AE62:OFFSET('Profit &amp; Loss'!AE62,0,0,1,12))=0," ",SUM('Profit &amp; Loss'!AE62:OFFSET('Profit &amp; Loss'!AE62,0,0,1,12)))</f>
        <v xml:space="preserve"> </v>
      </c>
      <c r="G70" s="138" t="str">
        <f ca="1">IF(SUM('Profit &amp; Loss'!AQ62:OFFSET('Profit &amp; Loss'!AQ62,0,0,1,12))=0," ",SUM('Profit &amp; Loss'!AQ62:OFFSET('Profit &amp; Loss'!AQ62,0,0,1,12)))</f>
        <v xml:space="preserve"> </v>
      </c>
      <c r="H70" s="138" t="str">
        <f ca="1">IF(SUM('Profit &amp; Loss'!BC62:OFFSET('Profit &amp; Loss'!BC62,0,0,1,12))=0," ",SUM('Profit &amp; Loss'!BC62:OFFSET('Profit &amp; Loss'!BC62,0,0,1,12)))</f>
        <v xml:space="preserve"> </v>
      </c>
    </row>
    <row r="71" spans="2:8">
      <c r="B71" s="137" t="str">
        <f>IF('Profit &amp; Loss'!B63=0," ",'Profit &amp; Loss'!B63)</f>
        <v>Total</v>
      </c>
      <c r="C71" s="138" t="str">
        <f ca="1">IF(SUM('Profit &amp; Loss'!F63:OFFSET('Profit &amp; Loss'!F63,0,0,1,1))=0," ",SUM('Profit &amp; Loss'!F63:OFFSET('Profit &amp; Loss'!F64,0,0,1,1)))</f>
        <v xml:space="preserve"> </v>
      </c>
      <c r="D71" s="138" t="str">
        <f ca="1">IF(SUM('Profit &amp; Loss'!G63:OFFSET('Profit &amp; Loss'!G63,0,0,1,12))=0," ",SUM('Profit &amp; Loss'!G63:OFFSET('Profit &amp; Loss'!G63,0,0,1,12)))</f>
        <v xml:space="preserve"> </v>
      </c>
      <c r="E71" s="138" t="str">
        <f ca="1">IF(SUM('Profit &amp; Loss'!S63:OFFSET('Profit &amp; Loss'!S63,0,0,1,12))=0," ",SUM('Profit &amp; Loss'!S63:OFFSET('Profit &amp; Loss'!S63,0,0,1,12)))</f>
        <v xml:space="preserve"> </v>
      </c>
      <c r="F71" s="138" t="str">
        <f ca="1">IF(SUM('Profit &amp; Loss'!AE63:OFFSET('Profit &amp; Loss'!AE63,0,0,1,12))=0," ",SUM('Profit &amp; Loss'!AE63:OFFSET('Profit &amp; Loss'!AE63,0,0,1,12)))</f>
        <v xml:space="preserve"> </v>
      </c>
      <c r="G71" s="138" t="str">
        <f ca="1">IF(SUM('Profit &amp; Loss'!AQ63:OFFSET('Profit &amp; Loss'!AQ63,0,0,1,12))=0," ",SUM('Profit &amp; Loss'!AQ63:OFFSET('Profit &amp; Loss'!AQ63,0,0,1,12)))</f>
        <v xml:space="preserve"> </v>
      </c>
      <c r="H71" s="138" t="str">
        <f ca="1">IF(SUM('Profit &amp; Loss'!BC63:OFFSET('Profit &amp; Loss'!BC63,0,0,1,12))=0," ",SUM('Profit &amp; Loss'!BC63:OFFSET('Profit &amp; Loss'!BC63,0,0,1,12)))</f>
        <v xml:space="preserve"> </v>
      </c>
    </row>
    <row r="72" spans="2:8">
      <c r="B72" s="135" t="str">
        <f>IF('Profit &amp; Loss'!B64=0," ",'Profit &amp; Loss'!B64)</f>
        <v xml:space="preserve"> </v>
      </c>
      <c r="C72" s="138" t="str">
        <f ca="1">IF(SUM('Profit &amp; Loss'!F64:OFFSET('Profit &amp; Loss'!F64,0,0,1,1))=0," ",SUM('Profit &amp; Loss'!F64:OFFSET('Profit &amp; Loss'!F65,0,0,1,1)))</f>
        <v xml:space="preserve"> </v>
      </c>
      <c r="D72" s="138" t="str">
        <f ca="1">IF(SUM('Profit &amp; Loss'!G64:OFFSET('Profit &amp; Loss'!G64,0,0,1,12))=0," ",SUM('Profit &amp; Loss'!G64:OFFSET('Profit &amp; Loss'!G64,0,0,1,12)))</f>
        <v xml:space="preserve"> </v>
      </c>
      <c r="E72" s="138" t="str">
        <f ca="1">IF(SUM('Profit &amp; Loss'!S64:OFFSET('Profit &amp; Loss'!S64,0,0,1,12))=0," ",SUM('Profit &amp; Loss'!S64:OFFSET('Profit &amp; Loss'!S64,0,0,1,12)))</f>
        <v xml:space="preserve"> </v>
      </c>
      <c r="F72" s="138" t="str">
        <f ca="1">IF(SUM('Profit &amp; Loss'!AE64:OFFSET('Profit &amp; Loss'!AE64,0,0,1,12))=0," ",SUM('Profit &amp; Loss'!AE64:OFFSET('Profit &amp; Loss'!AE64,0,0,1,12)))</f>
        <v xml:space="preserve"> </v>
      </c>
      <c r="G72" s="138" t="str">
        <f ca="1">IF(SUM('Profit &amp; Loss'!AQ64:OFFSET('Profit &amp; Loss'!AQ64,0,0,1,12))=0," ",SUM('Profit &amp; Loss'!AQ64:OFFSET('Profit &amp; Loss'!AQ64,0,0,1,12)))</f>
        <v xml:space="preserve"> </v>
      </c>
      <c r="H72" s="138" t="str">
        <f ca="1">IF(SUM('Profit &amp; Loss'!BC64:OFFSET('Profit &amp; Loss'!BC64,0,0,1,12))=0," ",SUM('Profit &amp; Loss'!BC64:OFFSET('Profit &amp; Loss'!BC64,0,0,1,12)))</f>
        <v xml:space="preserve"> </v>
      </c>
    </row>
    <row r="73" spans="2:8">
      <c r="B73" s="135" t="str">
        <f>IF('Profit &amp; Loss'!B65=0," ",'Profit &amp; Loss'!B65)</f>
        <v>Total Operating Expenses</v>
      </c>
      <c r="C73" s="138">
        <f ca="1">IF(SUM('Profit &amp; Loss'!F65:OFFSET('Profit &amp; Loss'!F65,0,0,1,1))=0," ",SUM('Profit &amp; Loss'!F65:OFFSET('Profit &amp; Loss'!F78,0,0,1,1)))</f>
        <v>71800</v>
      </c>
      <c r="D73" s="138">
        <f ca="1">IF(SUM('Profit &amp; Loss'!G65:OFFSET('Profit &amp; Loss'!G65,0,0,1,12))=0," ",SUM('Profit &amp; Loss'!G65:OFFSET('Profit &amp; Loss'!G65,0,0,1,12)))</f>
        <v>1099400</v>
      </c>
      <c r="E73" s="138">
        <f ca="1">IF(SUM('Profit &amp; Loss'!S65:OFFSET('Profit &amp; Loss'!S65,0,0,1,12))=0," ",SUM('Profit &amp; Loss'!S65:OFFSET('Profit &amp; Loss'!S65,0,0,1,12)))</f>
        <v>576800</v>
      </c>
      <c r="F73" s="138">
        <f ca="1">IF(SUM('Profit &amp; Loss'!AE65:OFFSET('Profit &amp; Loss'!AE65,0,0,1,12))=0," ",SUM('Profit &amp; Loss'!AE65:OFFSET('Profit &amp; Loss'!AE65,0,0,1,12)))</f>
        <v>49000</v>
      </c>
      <c r="G73" s="138" t="str">
        <f ca="1">IF(SUM('Profit &amp; Loss'!AQ65:OFFSET('Profit &amp; Loss'!AQ65,0,0,1,12))=0," ",SUM('Profit &amp; Loss'!AQ65:OFFSET('Profit &amp; Loss'!AQ65,0,0,1,12)))</f>
        <v xml:space="preserve"> </v>
      </c>
      <c r="H73" s="138" t="str">
        <f ca="1">IF(SUM('Profit &amp; Loss'!BC65:OFFSET('Profit &amp; Loss'!BC65,0,0,1,12))=0," ",SUM('Profit &amp; Loss'!BC65:OFFSET('Profit &amp; Loss'!BC65,0,0,1,12)))</f>
        <v xml:space="preserve"> </v>
      </c>
    </row>
    <row r="74" spans="2:8">
      <c r="B74" s="135" t="str">
        <f>IF('Profit &amp; Loss'!B78=0," ",'Profit &amp; Loss'!B78)</f>
        <v xml:space="preserve"> </v>
      </c>
      <c r="C74" s="138" t="str">
        <f ca="1">IF(SUM('Profit &amp; Loss'!F78:OFFSET('Profit &amp; Loss'!F78,0,0,1,1))=0," ",SUM('Profit &amp; Loss'!F78:OFFSET('Profit &amp; Loss'!F66,0,0,1,1)))</f>
        <v xml:space="preserve"> </v>
      </c>
      <c r="D74" s="138" t="str">
        <f ca="1">IF(SUM('Profit &amp; Loss'!G78:OFFSET('Profit &amp; Loss'!G78,0,0,1,12))=0," ",SUM('Profit &amp; Loss'!G78:OFFSET('Profit &amp; Loss'!G78,0,0,1,12)))</f>
        <v xml:space="preserve"> </v>
      </c>
      <c r="E74" s="138" t="str">
        <f ca="1">IF(SUM('Profit &amp; Loss'!S78:OFFSET('Profit &amp; Loss'!S78,0,0,1,12))=0," ",SUM('Profit &amp; Loss'!S78:OFFSET('Profit &amp; Loss'!S78,0,0,1,12)))</f>
        <v xml:space="preserve"> </v>
      </c>
      <c r="F74" s="138" t="str">
        <f ca="1">IF(SUM('Profit &amp; Loss'!AE78:OFFSET('Profit &amp; Loss'!AE78,0,0,1,12))=0," ",SUM('Profit &amp; Loss'!AE78:OFFSET('Profit &amp; Loss'!AE78,0,0,1,12)))</f>
        <v xml:space="preserve"> </v>
      </c>
      <c r="G74" s="138" t="str">
        <f ca="1">IF(SUM('Profit &amp; Loss'!AQ78:OFFSET('Profit &amp; Loss'!AQ78,0,0,1,12))=0," ",SUM('Profit &amp; Loss'!AQ78:OFFSET('Profit &amp; Loss'!AQ78,0,0,1,12)))</f>
        <v xml:space="preserve"> </v>
      </c>
      <c r="H74" s="138" t="str">
        <f ca="1">IF(SUM('Profit &amp; Loss'!BC78:OFFSET('Profit &amp; Loss'!BC78,0,0,1,12))=0," ",SUM('Profit &amp; Loss'!BC78:OFFSET('Profit &amp; Loss'!BC78,0,0,1,12)))</f>
        <v xml:space="preserve"> </v>
      </c>
    </row>
    <row r="75" spans="2:8">
      <c r="B75" s="135" t="str">
        <f>IF('Profit &amp; Loss'!B67=0," ",'Profit &amp; Loss'!B67)</f>
        <v>Operating Profit (EBITDA)</v>
      </c>
      <c r="C75" s="138">
        <f ca="1">IF(SUM('Profit &amp; Loss'!F67:OFFSET('Profit &amp; Loss'!F67,0,0,1,1))=0," ",SUM('Profit &amp; Loss'!F67:OFFSET('Profit &amp; Loss'!F68,0,0,1,1)))</f>
        <v>-22760</v>
      </c>
      <c r="D75" s="138">
        <f ca="1">IF(SUM('Profit &amp; Loss'!G67:OFFSET('Profit &amp; Loss'!G67,0,0,1,12))=0," ",SUM('Profit &amp; Loss'!G67:OFFSET('Profit &amp; Loss'!G67,0,0,1,12)))</f>
        <v>-674400</v>
      </c>
      <c r="E75" s="138">
        <f ca="1">IF(SUM('Profit &amp; Loss'!S67:OFFSET('Profit &amp; Loss'!S67,0,0,1,12))=0," ",SUM('Profit &amp; Loss'!S67:OFFSET('Profit &amp; Loss'!S67,0,0,1,12)))</f>
        <v>588400</v>
      </c>
      <c r="F75" s="138">
        <f ca="1">IF(SUM('Profit &amp; Loss'!AE67:OFFSET('Profit &amp; Loss'!AE67,0,0,1,12))=0," ",SUM('Profit &amp; Loss'!AE67:OFFSET('Profit &amp; Loss'!AE67,0,0,1,12)))</f>
        <v>2818000</v>
      </c>
      <c r="G75" s="138">
        <f ca="1">IF(SUM('Profit &amp; Loss'!AQ67:OFFSET('Profit &amp; Loss'!AQ67,0,0,1,12))=0," ",SUM('Profit &amp; Loss'!AQ67:OFFSET('Profit &amp; Loss'!AQ67,0,0,1,12)))</f>
        <v>5337500</v>
      </c>
      <c r="H75" s="138">
        <f ca="1">IF(SUM('Profit &amp; Loss'!BC67:OFFSET('Profit &amp; Loss'!BC67,0,0,1,12))=0," ",SUM('Profit &amp; Loss'!BC67:OFFSET('Profit &amp; Loss'!BC67,0,0,1,12)))</f>
        <v>7870000</v>
      </c>
    </row>
    <row r="76" spans="2:8">
      <c r="B76" s="135" t="str">
        <f>IF('Profit &amp; Loss'!B66=0," ",'Profit &amp; Loss'!B66)</f>
        <v xml:space="preserve"> </v>
      </c>
      <c r="C76" s="138" t="str">
        <f ca="1">IF(SUM('Profit &amp; Loss'!F66:OFFSET('Profit &amp; Loss'!F66,0,0,1,1))=0," ",SUM('Profit &amp; Loss'!F66:OFFSET('Profit &amp; Loss'!F67,0,0,1,1)))</f>
        <v xml:space="preserve"> </v>
      </c>
      <c r="D76" s="138" t="str">
        <f ca="1">IF(SUM('Profit &amp; Loss'!G66:OFFSET('Profit &amp; Loss'!G66,0,0,1,12))=0," ",SUM('Profit &amp; Loss'!G66:OFFSET('Profit &amp; Loss'!G66,0,0,1,12)))</f>
        <v xml:space="preserve"> </v>
      </c>
      <c r="E76" s="138" t="str">
        <f ca="1">IF(SUM('Profit &amp; Loss'!S66:OFFSET('Profit &amp; Loss'!S66,0,0,1,12))=0," ",SUM('Profit &amp; Loss'!S66:OFFSET('Profit &amp; Loss'!S66,0,0,1,12)))</f>
        <v xml:space="preserve"> </v>
      </c>
      <c r="F76" s="138" t="str">
        <f ca="1">IF(SUM('Profit &amp; Loss'!AE66:OFFSET('Profit &amp; Loss'!AE66,0,0,1,12))=0," ",SUM('Profit &amp; Loss'!AE66:OFFSET('Profit &amp; Loss'!AE66,0,0,1,12)))</f>
        <v xml:space="preserve"> </v>
      </c>
      <c r="G76" s="138" t="str">
        <f ca="1">IF(SUM('Profit &amp; Loss'!AQ66:OFFSET('Profit &amp; Loss'!AQ66,0,0,1,12))=0," ",SUM('Profit &amp; Loss'!AQ66:OFFSET('Profit &amp; Loss'!AQ66,0,0,1,12)))</f>
        <v xml:space="preserve"> </v>
      </c>
      <c r="H76" s="138" t="str">
        <f ca="1">IF(SUM('Profit &amp; Loss'!BC66:OFFSET('Profit &amp; Loss'!BC66,0,0,1,12))=0," ",SUM('Profit &amp; Loss'!BC66:OFFSET('Profit &amp; Loss'!BC66,0,0,1,12)))</f>
        <v xml:space="preserve"> </v>
      </c>
    </row>
    <row r="77" spans="2:8">
      <c r="B77" s="135" t="str">
        <f>IF('Profit &amp; Loss'!B68=0," ",'Profit &amp; Loss'!B68)</f>
        <v xml:space="preserve"> </v>
      </c>
      <c r="C77" s="138" t="str">
        <f ca="1">IF(SUM('Profit &amp; Loss'!F68:OFFSET('Profit &amp; Loss'!F68,0,0,1,1))=0," ",SUM('Profit &amp; Loss'!F68:OFFSET('Profit &amp; Loss'!F69,0,0,1,1)))</f>
        <v xml:space="preserve"> </v>
      </c>
      <c r="D77" s="138" t="str">
        <f ca="1">IF(SUM('Profit &amp; Loss'!G68:OFFSET('Profit &amp; Loss'!G68,0,0,1,12))=0," ",SUM('Profit &amp; Loss'!G68:OFFSET('Profit &amp; Loss'!G68,0,0,1,12)))</f>
        <v xml:space="preserve"> </v>
      </c>
      <c r="E77" s="138" t="str">
        <f ca="1">IF(SUM('Profit &amp; Loss'!S68:OFFSET('Profit &amp; Loss'!S68,0,0,1,12))=0," ",SUM('Profit &amp; Loss'!S68:OFFSET('Profit &amp; Loss'!S68,0,0,1,12)))</f>
        <v xml:space="preserve"> </v>
      </c>
      <c r="F77" s="138" t="str">
        <f ca="1">IF(SUM('Profit &amp; Loss'!AE68:OFFSET('Profit &amp; Loss'!AE68,0,0,1,12))=0," ",SUM('Profit &amp; Loss'!AE68:OFFSET('Profit &amp; Loss'!AE68,0,0,1,12)))</f>
        <v xml:space="preserve"> </v>
      </c>
      <c r="G77" s="138" t="str">
        <f ca="1">IF(SUM('Profit &amp; Loss'!AQ68:OFFSET('Profit &amp; Loss'!AQ68,0,0,1,12))=0," ",SUM('Profit &amp; Loss'!AQ68:OFFSET('Profit &amp; Loss'!AQ68,0,0,1,12)))</f>
        <v xml:space="preserve"> </v>
      </c>
      <c r="H77" s="135" t="str">
        <f ca="1">IF(SUM('Profit &amp; Loss'!BC68:OFFSET('Profit &amp; Loss'!BC68,0,0,1,12))=0," ",SUM('Profit &amp; Loss'!BC68:OFFSET('Profit &amp; Loss'!BC68,0,0,1,12)))</f>
        <v xml:space="preserve"> </v>
      </c>
    </row>
    <row r="78" spans="2:8">
      <c r="B78" s="135" t="str">
        <f>IF('Profit &amp; Loss'!B69=0," ",'Profit &amp; Loss'!B69)</f>
        <v>Depreciation &amp; Amortization</v>
      </c>
      <c r="C78" s="138" t="str">
        <f ca="1">IF(SUM('Profit &amp; Loss'!F69:OFFSET('Profit &amp; Loss'!F69,0,0,1,1))=0," ",SUM('Profit &amp; Loss'!F69:OFFSET('Profit &amp; Loss'!F79,0,0,1,1)))</f>
        <v xml:space="preserve"> </v>
      </c>
      <c r="D78" s="138" t="str">
        <f ca="1">IF(SUM('Profit &amp; Loss'!G69:OFFSET('Profit &amp; Loss'!G69,0,0,1,12))=0," ",SUM('Profit &amp; Loss'!G69:OFFSET('Profit &amp; Loss'!G69,0,0,1,12)))</f>
        <v xml:space="preserve"> </v>
      </c>
      <c r="E78" s="138" t="str">
        <f ca="1">IF(SUM('Profit &amp; Loss'!S69:OFFSET('Profit &amp; Loss'!S69,0,0,1,12))=0," ",SUM('Profit &amp; Loss'!S69:OFFSET('Profit &amp; Loss'!S69,0,0,1,12)))</f>
        <v xml:space="preserve"> </v>
      </c>
      <c r="F78" s="138" t="str">
        <f ca="1">IF(SUM('Profit &amp; Loss'!AE69:OFFSET('Profit &amp; Loss'!AE69,0,0,1,12))=0," ",SUM('Profit &amp; Loss'!AE69:OFFSET('Profit &amp; Loss'!AE69,0,0,1,12)))</f>
        <v xml:space="preserve"> </v>
      </c>
      <c r="G78" s="138" t="str">
        <f ca="1">IF(SUM('Profit &amp; Loss'!AQ69:OFFSET('Profit &amp; Loss'!AQ69,0,0,1,12))=0," ",SUM('Profit &amp; Loss'!AQ69:OFFSET('Profit &amp; Loss'!AQ69,0,0,1,12)))</f>
        <v xml:space="preserve"> </v>
      </c>
      <c r="H78" s="135" t="str">
        <f ca="1">IF(SUM('Profit &amp; Loss'!BC69:OFFSET('Profit &amp; Loss'!BC69,0,0,1,12))=0," ",SUM('Profit &amp; Loss'!BC69:OFFSET('Profit &amp; Loss'!BC69,0,0,1,12)))</f>
        <v xml:space="preserve"> </v>
      </c>
    </row>
    <row r="79" spans="2:8">
      <c r="B79" s="135" t="str">
        <f>IF('Profit &amp; Loss'!B79=0," ",'Profit &amp; Loss'!B79)</f>
        <v xml:space="preserve"> </v>
      </c>
      <c r="C79" s="138" t="str">
        <f ca="1">IF(SUM('Profit &amp; Loss'!F79:OFFSET('Profit &amp; Loss'!F79,0,0,1,1))=0," ",SUM('Profit &amp; Loss'!F79:OFFSET('Profit &amp; Loss'!F70,0,0,1,1)))</f>
        <v xml:space="preserve"> </v>
      </c>
      <c r="D79" s="138" t="str">
        <f ca="1">IF(SUM('Profit &amp; Loss'!G79:OFFSET('Profit &amp; Loss'!G79,0,0,1,12))=0," ",SUM('Profit &amp; Loss'!G79:OFFSET('Profit &amp; Loss'!G79,0,0,1,12)))</f>
        <v xml:space="preserve"> </v>
      </c>
      <c r="E79" s="138" t="str">
        <f ca="1">IF(SUM('Profit &amp; Loss'!S79:OFFSET('Profit &amp; Loss'!S79,0,0,1,12))=0," ",SUM('Profit &amp; Loss'!S79:OFFSET('Profit &amp; Loss'!S79,0,0,1,12)))</f>
        <v xml:space="preserve"> </v>
      </c>
      <c r="F79" s="138" t="str">
        <f ca="1">IF(SUM('Profit &amp; Loss'!AE79:OFFSET('Profit &amp; Loss'!AE79,0,0,1,12))=0," ",SUM('Profit &amp; Loss'!AE79:OFFSET('Profit &amp; Loss'!AE79,0,0,1,12)))</f>
        <v xml:space="preserve"> </v>
      </c>
      <c r="G79" s="138" t="str">
        <f ca="1">IF(SUM('Profit &amp; Loss'!AQ79:OFFSET('Profit &amp; Loss'!AQ79,0,0,1,12))=0," ",SUM('Profit &amp; Loss'!AQ79:OFFSET('Profit &amp; Loss'!AQ79,0,0,1,12)))</f>
        <v xml:space="preserve"> </v>
      </c>
      <c r="H79" s="135" t="str">
        <f ca="1">IF(SUM('Profit &amp; Loss'!BC79:OFFSET('Profit &amp; Loss'!BC79,0,0,1,12))=0," ",SUM('Profit &amp; Loss'!BC79:OFFSET('Profit &amp; Loss'!BC79,0,0,1,12)))</f>
        <v xml:space="preserve"> </v>
      </c>
    </row>
    <row r="80" spans="2:8">
      <c r="B80" s="135" t="str">
        <f>IF('Profit &amp; Loss'!B70=0," ",'Profit &amp; Loss'!B70)</f>
        <v>Interest and Other Expenses</v>
      </c>
      <c r="C80" s="138" t="str">
        <f ca="1">IF(SUM('Profit &amp; Loss'!F70:OFFSET('Profit &amp; Loss'!F70,0,0,1,1))=0," ",SUM('Profit &amp; Loss'!F70:OFFSET('Profit &amp; Loss'!F83,0,0,1,1)))</f>
        <v xml:space="preserve"> </v>
      </c>
      <c r="D80" s="138" t="str">
        <f ca="1">IF(SUM('Profit &amp; Loss'!G70:OFFSET('Profit &amp; Loss'!G70,0,0,1,12))=0," ",SUM('Profit &amp; Loss'!G70:OFFSET('Profit &amp; Loss'!G70,0,0,1,12)))</f>
        <v xml:space="preserve"> </v>
      </c>
      <c r="E80" s="138" t="str">
        <f ca="1">IF(SUM('Profit &amp; Loss'!S70:OFFSET('Profit &amp; Loss'!S70,0,0,1,12))=0," ",SUM('Profit &amp; Loss'!S70:OFFSET('Profit &amp; Loss'!S70,0,0,1,12)))</f>
        <v xml:space="preserve"> </v>
      </c>
      <c r="F80" s="138" t="str">
        <f ca="1">IF(SUM('Profit &amp; Loss'!AE70:OFFSET('Profit &amp; Loss'!AE70,0,0,1,12))=0," ",SUM('Profit &amp; Loss'!AE70:OFFSET('Profit &amp; Loss'!AE70,0,0,1,12)))</f>
        <v xml:space="preserve"> </v>
      </c>
      <c r="G80" s="138" t="str">
        <f ca="1">IF(SUM('Profit &amp; Loss'!AQ70:OFFSET('Profit &amp; Loss'!AQ70,0,0,1,12))=0," ",SUM('Profit &amp; Loss'!AQ70:OFFSET('Profit &amp; Loss'!AQ70,0,0,1,12)))</f>
        <v xml:space="preserve"> </v>
      </c>
      <c r="H80" s="135" t="str">
        <f ca="1">IF(SUM('Profit &amp; Loss'!BC70:OFFSET('Profit &amp; Loss'!BC70,0,0,1,12))=0," ",SUM('Profit &amp; Loss'!BC70:OFFSET('Profit &amp; Loss'!BC70,0,0,1,12)))</f>
        <v xml:space="preserve"> </v>
      </c>
    </row>
    <row r="81" spans="2:8">
      <c r="B81" s="135" t="str">
        <f>IF('Profit &amp; Loss'!B83=0," ",'Profit &amp; Loss'!B83)</f>
        <v xml:space="preserve"> </v>
      </c>
      <c r="C81" s="138" t="str">
        <f ca="1">IF(SUM('Profit &amp; Loss'!F83:OFFSET('Profit &amp; Loss'!F83,0,0,1,1))=0," ",SUM('Profit &amp; Loss'!F83:OFFSET('Profit &amp; Loss'!F71,0,0,1,1)))</f>
        <v xml:space="preserve"> </v>
      </c>
      <c r="D81" s="138" t="str">
        <f ca="1">IF(SUM('Profit &amp; Loss'!G83:OFFSET('Profit &amp; Loss'!G83,0,0,1,12))=0," ",SUM('Profit &amp; Loss'!G83:OFFSET('Profit &amp; Loss'!G83,0,0,1,12)))</f>
        <v xml:space="preserve"> </v>
      </c>
      <c r="E81" s="138" t="str">
        <f ca="1">IF(SUM('Profit &amp; Loss'!S83:OFFSET('Profit &amp; Loss'!S83,0,0,1,12))=0," ",SUM('Profit &amp; Loss'!S83:OFFSET('Profit &amp; Loss'!S83,0,0,1,12)))</f>
        <v xml:space="preserve"> </v>
      </c>
      <c r="F81" s="138" t="str">
        <f ca="1">IF(SUM('Profit &amp; Loss'!AE83:OFFSET('Profit &amp; Loss'!AE83,0,0,1,12))=0," ",SUM('Profit &amp; Loss'!AE83:OFFSET('Profit &amp; Loss'!AE83,0,0,1,12)))</f>
        <v xml:space="preserve"> </v>
      </c>
      <c r="G81" s="138" t="str">
        <f ca="1">IF(SUM('Profit &amp; Loss'!AQ83:OFFSET('Profit &amp; Loss'!AQ83,0,0,1,12))=0," ",SUM('Profit &amp; Loss'!AQ83:OFFSET('Profit &amp; Loss'!AQ83,0,0,1,12)))</f>
        <v xml:space="preserve"> </v>
      </c>
      <c r="H81" s="135" t="str">
        <f ca="1">IF(SUM('Profit &amp; Loss'!BC83:OFFSET('Profit &amp; Loss'!BC83,0,0,1,12))=0," ",SUM('Profit &amp; Loss'!BC83:OFFSET('Profit &amp; Loss'!BC83,0,0,1,12)))</f>
        <v xml:space="preserve"> </v>
      </c>
    </row>
    <row r="82" spans="2:8">
      <c r="B82" s="135" t="str">
        <f>IF('Profit &amp; Loss'!B71=0," ",'Profit &amp; Loss'!B71)</f>
        <v>Pretax Income</v>
      </c>
      <c r="C82" s="138" t="str">
        <f ca="1">IF(SUM('Profit &amp; Loss'!F71:OFFSET('Profit &amp; Loss'!F71,0,0,1,1))=0," ",SUM('Profit &amp; Loss'!F71:OFFSET('Profit &amp; Loss'!F73,0,0,1,1)))</f>
        <v xml:space="preserve"> </v>
      </c>
      <c r="D82" s="138" t="str">
        <f ca="1">IF(SUM('Profit &amp; Loss'!G71:OFFSET('Profit &amp; Loss'!G71,0,0,1,12))=0," ",SUM('Profit &amp; Loss'!G71:OFFSET('Profit &amp; Loss'!G71,0,0,1,12)))</f>
        <v xml:space="preserve"> </v>
      </c>
      <c r="E82" s="138" t="str">
        <f ca="1">IF(SUM('Profit &amp; Loss'!S71:OFFSET('Profit &amp; Loss'!S71,0,0,1,12))=0," ",SUM('Profit &amp; Loss'!S71:OFFSET('Profit &amp; Loss'!S71,0,0,1,12)))</f>
        <v xml:space="preserve"> </v>
      </c>
      <c r="F82" s="138" t="str">
        <f ca="1">IF(SUM('Profit &amp; Loss'!AE71:OFFSET('Profit &amp; Loss'!AE71,0,0,1,12))=0," ",SUM('Profit &amp; Loss'!AE71:OFFSET('Profit &amp; Loss'!AE71,0,0,1,12)))</f>
        <v xml:space="preserve"> </v>
      </c>
      <c r="G82" s="138" t="str">
        <f ca="1">IF(SUM('Profit &amp; Loss'!AQ71:OFFSET('Profit &amp; Loss'!AQ71,0,0,1,12))=0," ",SUM('Profit &amp; Loss'!AQ71:OFFSET('Profit &amp; Loss'!AQ71,0,0,1,12)))</f>
        <v xml:space="preserve"> </v>
      </c>
      <c r="H82" s="135" t="str">
        <f ca="1">IF(SUM('Profit &amp; Loss'!BC71:OFFSET('Profit &amp; Loss'!BC71,0,0,1,12))=0," ",SUM('Profit &amp; Loss'!BC71:OFFSET('Profit &amp; Loss'!BC71,0,0,1,12)))</f>
        <v xml:space="preserve"> </v>
      </c>
    </row>
    <row r="83" spans="2:8">
      <c r="B83" s="135" t="str">
        <f>IF('Profit &amp; Loss'!B73=0," ",'Profit &amp; Loss'!B73)</f>
        <v>Federal Income Tax</v>
      </c>
      <c r="C83" s="138" t="str">
        <f ca="1">IF(SUM('Profit &amp; Loss'!F73:OFFSET('Profit &amp; Loss'!F73,0,0,1,1))=0," ",SUM('Profit &amp; Loss'!F73:OFFSET('Profit &amp; Loss'!F74,0,0,1,1)))</f>
        <v xml:space="preserve"> </v>
      </c>
      <c r="D83" s="138" t="str">
        <f ca="1">IF(SUM('Profit &amp; Loss'!G73:OFFSET('Profit &amp; Loss'!G73,0,0,1,12))=0," ",SUM('Profit &amp; Loss'!G73:OFFSET('Profit &amp; Loss'!G73,0,0,1,12)))</f>
        <v xml:space="preserve"> </v>
      </c>
      <c r="E83" s="138" t="str">
        <f ca="1">IF(SUM('Profit &amp; Loss'!S73:OFFSET('Profit &amp; Loss'!S73,0,0,1,12))=0," ",SUM('Profit &amp; Loss'!S73:OFFSET('Profit &amp; Loss'!S73,0,0,1,12)))</f>
        <v xml:space="preserve"> </v>
      </c>
      <c r="F83" s="138" t="str">
        <f ca="1">IF(SUM('Profit &amp; Loss'!AE73:OFFSET('Profit &amp; Loss'!AE73,0,0,1,12))=0," ",SUM('Profit &amp; Loss'!AE73:OFFSET('Profit &amp; Loss'!AE73,0,0,1,12)))</f>
        <v xml:space="preserve"> </v>
      </c>
      <c r="G83" s="138" t="str">
        <f ca="1">IF(SUM('Profit &amp; Loss'!AQ73:OFFSET('Profit &amp; Loss'!AQ73,0,0,1,12))=0," ",SUM('Profit &amp; Loss'!AQ73:OFFSET('Profit &amp; Loss'!AQ73,0,0,1,12)))</f>
        <v xml:space="preserve"> </v>
      </c>
      <c r="H83" s="135" t="str">
        <f ca="1">IF(SUM('Profit &amp; Loss'!BC73:OFFSET('Profit &amp; Loss'!BC73,0,0,1,12))=0," ",SUM('Profit &amp; Loss'!BC73:OFFSET('Profit &amp; Loss'!BC73,0,0,1,12)))</f>
        <v xml:space="preserve"> </v>
      </c>
    </row>
    <row r="84" spans="2:8">
      <c r="B84" s="135" t="str">
        <f>IF('Profit &amp; Loss'!B74=0," ",'Profit &amp; Loss'!B74)</f>
        <v>State Income Tax</v>
      </c>
      <c r="C84" s="138" t="str">
        <f ca="1">IF(SUM('Profit &amp; Loss'!F74:OFFSET('Profit &amp; Loss'!F74,0,0,1,1))=0," ",SUM('Profit &amp; Loss'!F74:OFFSET('Profit &amp; Loss'!F75,0,0,1,1)))</f>
        <v xml:space="preserve"> </v>
      </c>
      <c r="D84" s="138" t="str">
        <f ca="1">IF(SUM('Profit &amp; Loss'!G74:OFFSET('Profit &amp; Loss'!G74,0,0,1,12))=0," ",SUM('Profit &amp; Loss'!G74:OFFSET('Profit &amp; Loss'!G74,0,0,1,12)))</f>
        <v xml:space="preserve"> </v>
      </c>
      <c r="E84" s="138" t="str">
        <f ca="1">IF(SUM('Profit &amp; Loss'!S74:OFFSET('Profit &amp; Loss'!S74,0,0,1,12))=0," ",SUM('Profit &amp; Loss'!S74:OFFSET('Profit &amp; Loss'!S74,0,0,1,12)))</f>
        <v xml:space="preserve"> </v>
      </c>
      <c r="F84" s="138" t="str">
        <f ca="1">IF(SUM('Profit &amp; Loss'!AE74:OFFSET('Profit &amp; Loss'!AE74,0,0,1,12))=0," ",SUM('Profit &amp; Loss'!AE74:OFFSET('Profit &amp; Loss'!AE74,0,0,1,12)))</f>
        <v xml:space="preserve"> </v>
      </c>
      <c r="G84" s="138" t="str">
        <f ca="1">IF(SUM('Profit &amp; Loss'!AQ74:OFFSET('Profit &amp; Loss'!AQ74,0,0,1,12))=0," ",SUM('Profit &amp; Loss'!AQ74:OFFSET('Profit &amp; Loss'!AQ74,0,0,1,12)))</f>
        <v xml:space="preserve"> </v>
      </c>
      <c r="H84" s="135" t="str">
        <f ca="1">IF(SUM('Profit &amp; Loss'!BC74:OFFSET('Profit &amp; Loss'!BC74,0,0,1,12))=0," ",SUM('Profit &amp; Loss'!BC74:OFFSET('Profit &amp; Loss'!BC74,0,0,1,12)))</f>
        <v xml:space="preserve"> </v>
      </c>
    </row>
    <row r="85" spans="2:8">
      <c r="B85" s="135" t="str">
        <f>IF('Profit &amp; Loss'!B75=0," ",'Profit &amp; Loss'!B75)</f>
        <v xml:space="preserve"> </v>
      </c>
      <c r="C85" s="138" t="str">
        <f ca="1">IF(SUM('Profit &amp; Loss'!F75:OFFSET('Profit &amp; Loss'!F75,0,0,1,1))=0," ",SUM('Profit &amp; Loss'!F75:OFFSET('Profit &amp; Loss'!F76,0,0,1,1)))</f>
        <v xml:space="preserve"> </v>
      </c>
      <c r="D85" s="138" t="str">
        <f ca="1">IF(SUM('Profit &amp; Loss'!G75:OFFSET('Profit &amp; Loss'!G75,0,0,1,12))=0," ",SUM('Profit &amp; Loss'!G75:OFFSET('Profit &amp; Loss'!G75,0,0,1,12)))</f>
        <v xml:space="preserve"> </v>
      </c>
      <c r="E85" s="138" t="str">
        <f ca="1">IF(SUM('Profit &amp; Loss'!S75:OFFSET('Profit &amp; Loss'!S75,0,0,1,12))=0," ",SUM('Profit &amp; Loss'!S75:OFFSET('Profit &amp; Loss'!S75,0,0,1,12)))</f>
        <v xml:space="preserve"> </v>
      </c>
      <c r="F85" s="138" t="str">
        <f ca="1">IF(SUM('Profit &amp; Loss'!AE75:OFFSET('Profit &amp; Loss'!AE75,0,0,1,12))=0," ",SUM('Profit &amp; Loss'!AE75:OFFSET('Profit &amp; Loss'!AE75,0,0,1,12)))</f>
        <v xml:space="preserve"> </v>
      </c>
      <c r="G85" s="138" t="str">
        <f ca="1">IF(SUM('Profit &amp; Loss'!AQ75:OFFSET('Profit &amp; Loss'!AQ75,0,0,1,12))=0," ",SUM('Profit &amp; Loss'!AQ75:OFFSET('Profit &amp; Loss'!AQ75,0,0,1,12)))</f>
        <v xml:space="preserve"> </v>
      </c>
      <c r="H85" s="135" t="str">
        <f ca="1">IF(SUM('Profit &amp; Loss'!BC75:OFFSET('Profit &amp; Loss'!BC75,0,0,1,12))=0," ",SUM('Profit &amp; Loss'!BC75:OFFSET('Profit &amp; Loss'!BC75,0,0,1,12)))</f>
        <v xml:space="preserve"> </v>
      </c>
    </row>
    <row r="86" spans="2:8">
      <c r="B86" s="135" t="str">
        <f>IF('Profit &amp; Loss'!B76=0," ",'Profit &amp; Loss'!B76)</f>
        <v>Net Income</v>
      </c>
      <c r="C86" s="138" t="str">
        <f ca="1">IF(SUM('Profit &amp; Loss'!F76:OFFSET('Profit &amp; Loss'!F76,0,0,1,1))=0," ",SUM('Profit &amp; Loss'!F76:OFFSET('Profit &amp; Loss'!F77,0,0,1,1)))</f>
        <v xml:space="preserve"> </v>
      </c>
      <c r="D86" s="138" t="str">
        <f ca="1">IF(SUM('Profit &amp; Loss'!G76:OFFSET('Profit &amp; Loss'!G76,0,0,1,12))=0," ",SUM('Profit &amp; Loss'!G76:OFFSET('Profit &amp; Loss'!G76,0,0,1,12)))</f>
        <v xml:space="preserve"> </v>
      </c>
      <c r="E86" s="138" t="str">
        <f ca="1">IF(SUM('Profit &amp; Loss'!S76:OFFSET('Profit &amp; Loss'!S76,0,0,1,12))=0," ",SUM('Profit &amp; Loss'!S76:OFFSET('Profit &amp; Loss'!S76,0,0,1,12)))</f>
        <v xml:space="preserve"> </v>
      </c>
      <c r="F86" s="138" t="str">
        <f ca="1">IF(SUM('Profit &amp; Loss'!AE76:OFFSET('Profit &amp; Loss'!AE76,0,0,1,12))=0," ",SUM('Profit &amp; Loss'!AE76:OFFSET('Profit &amp; Loss'!AE76,0,0,1,12)))</f>
        <v xml:space="preserve"> </v>
      </c>
      <c r="G86" s="138" t="str">
        <f ca="1">IF(SUM('Profit &amp; Loss'!AQ76:OFFSET('Profit &amp; Loss'!AQ76,0,0,1,12))=0," ",SUM('Profit &amp; Loss'!AQ76:OFFSET('Profit &amp; Loss'!AQ76,0,0,1,12)))</f>
        <v xml:space="preserve"> </v>
      </c>
      <c r="H86" s="135" t="str">
        <f ca="1">IF(SUM('Profit &amp; Loss'!BC76:OFFSET('Profit &amp; Loss'!BC76,0,0,1,12))=0," ",SUM('Profit &amp; Loss'!BC76:OFFSET('Profit &amp; Loss'!BC76,0,0,1,12)))</f>
        <v xml:space="preserve"> </v>
      </c>
    </row>
    <row r="87" spans="2:8">
      <c r="B87" s="135" t="str">
        <f>IF('Profit &amp; Loss'!B77=0," ",'Profit &amp; Loss'!B77)</f>
        <v xml:space="preserve"> </v>
      </c>
      <c r="C87" s="138" t="str">
        <f ca="1">IF(SUM('Profit &amp; Loss'!F77:OFFSET('Profit &amp; Loss'!F77,0,0,1,1))=0," ",SUM('Profit &amp; Loss'!F77:OFFSET('Profit &amp; Loss'!F80,0,0,1,1)))</f>
        <v xml:space="preserve"> </v>
      </c>
      <c r="D87" s="138" t="str">
        <f ca="1">IF(SUM('Profit &amp; Loss'!G77:OFFSET('Profit &amp; Loss'!G77,0,0,1,3))=0," ",SUM('Profit &amp; Loss'!G77:OFFSET('Profit &amp; Loss'!G77,0,0,1,3)))</f>
        <v xml:space="preserve"> </v>
      </c>
      <c r="E87" s="138" t="str">
        <f ca="1">IF(SUM('Profit &amp; Loss'!J77:OFFSET('Profit &amp; Loss'!J77,0,0,1,3))=0," ",SUM('Profit &amp; Loss'!J77:OFFSET('Profit &amp; Loss'!J77,0,0,1,3)))</f>
        <v xml:space="preserve"> </v>
      </c>
      <c r="F87" s="138" t="str">
        <f ca="1">IF(SUM('Profit &amp; Loss'!M77:OFFSET('Profit &amp; Loss'!M77,0,0,1,3))=0," ",SUM('Profit &amp; Loss'!M77:OFFSET('Profit &amp; Loss'!M77,0,0,1,3)))</f>
        <v xml:space="preserve"> </v>
      </c>
      <c r="G87" s="138" t="str">
        <f ca="1">IF(SUM('Profit &amp; Loss'!P77:OFFSET('Profit &amp; Loss'!P77,0,0,1,3))=0," ",SUM('Profit &amp; Loss'!P77:OFFSET('Profit &amp; Loss'!P77,0,0,1,3)))</f>
        <v xml:space="preserve"> </v>
      </c>
      <c r="H87" s="135"/>
    </row>
    <row r="88" spans="2:8">
      <c r="B88" s="135" t="str">
        <f>IF('Profit &amp; Loss'!B80=0," ",'Profit &amp; Loss'!B80)</f>
        <v xml:space="preserve"> </v>
      </c>
      <c r="C88" s="138" t="str">
        <f ca="1">IF(SUM('Profit &amp; Loss'!F80:OFFSET('Profit &amp; Loss'!F80,0,0,1,1))=0," ",SUM('Profit &amp; Loss'!F80:OFFSET('Profit &amp; Loss'!F81,0,0,1,1)))</f>
        <v xml:space="preserve"> </v>
      </c>
      <c r="D88" s="138" t="str">
        <f ca="1">IF(SUM('Profit &amp; Loss'!G80:OFFSET('Profit &amp; Loss'!G80,0,0,1,3))=0," ",SUM('Profit &amp; Loss'!G80:OFFSET('Profit &amp; Loss'!G80,0,0,1,3)))</f>
        <v xml:space="preserve"> </v>
      </c>
      <c r="E88" s="138" t="str">
        <f ca="1">IF(SUM('Profit &amp; Loss'!J80:OFFSET('Profit &amp; Loss'!J80,0,0,1,3))=0," ",SUM('Profit &amp; Loss'!J80:OFFSET('Profit &amp; Loss'!J80,0,0,1,3)))</f>
        <v xml:space="preserve"> </v>
      </c>
      <c r="F88" s="138" t="str">
        <f ca="1">IF(SUM('Profit &amp; Loss'!M80:OFFSET('Profit &amp; Loss'!M80,0,0,1,3))=0," ",SUM('Profit &amp; Loss'!M80:OFFSET('Profit &amp; Loss'!M80,0,0,1,3)))</f>
        <v xml:space="preserve"> </v>
      </c>
      <c r="G88" s="138" t="str">
        <f ca="1">IF(SUM('Profit &amp; Loss'!P80:OFFSET('Profit &amp; Loss'!P80,0,0,1,3))=0," ",SUM('Profit &amp; Loss'!P80:OFFSET('Profit &amp; Loss'!P80,0,0,1,3)))</f>
        <v xml:space="preserve"> </v>
      </c>
      <c r="H88" s="135"/>
    </row>
    <row r="89" spans="2:8">
      <c r="B89" s="135" t="str">
        <f>IF('Profit &amp; Loss'!B81=0," ",'Profit &amp; Loss'!B81)</f>
        <v xml:space="preserve"> </v>
      </c>
      <c r="C89" s="138" t="str">
        <f ca="1">IF(SUM('Profit &amp; Loss'!F81:OFFSET('Profit &amp; Loss'!F81,0,0,1,1))=0," ",SUM('Profit &amp; Loss'!F81:OFFSET('Profit &amp; Loss'!F82,0,0,1,1)))</f>
        <v xml:space="preserve"> </v>
      </c>
      <c r="D89" s="138" t="str">
        <f ca="1">IF(SUM('Profit &amp; Loss'!G81:OFFSET('Profit &amp; Loss'!G81,0,0,1,3))=0," ",SUM('Profit &amp; Loss'!G81:OFFSET('Profit &amp; Loss'!G81,0,0,1,3)))</f>
        <v xml:space="preserve"> </v>
      </c>
      <c r="E89" s="138" t="str">
        <f ca="1">IF(SUM('Profit &amp; Loss'!J81:OFFSET('Profit &amp; Loss'!J81,0,0,1,3))=0," ",SUM('Profit &amp; Loss'!J81:OFFSET('Profit &amp; Loss'!J81,0,0,1,3)))</f>
        <v xml:space="preserve"> </v>
      </c>
      <c r="F89" s="138" t="str">
        <f ca="1">IF(SUM('Profit &amp; Loss'!M81:OFFSET('Profit &amp; Loss'!M81,0,0,1,3))=0," ",SUM('Profit &amp; Loss'!M81:OFFSET('Profit &amp; Loss'!M81,0,0,1,3)))</f>
        <v xml:space="preserve"> </v>
      </c>
      <c r="G89" s="138" t="str">
        <f ca="1">IF(SUM('Profit &amp; Loss'!P81:OFFSET('Profit &amp; Loss'!P81,0,0,1,3))=0," ",SUM('Profit &amp; Loss'!P81:OFFSET('Profit &amp; Loss'!P81,0,0,1,3)))</f>
        <v xml:space="preserve"> </v>
      </c>
      <c r="H89" s="135"/>
    </row>
    <row r="90" spans="2:8">
      <c r="B90" s="135" t="str">
        <f>IF('Profit &amp; Loss'!B82=0," ",'Profit &amp; Loss'!B82)</f>
        <v xml:space="preserve"> </v>
      </c>
      <c r="C90" s="138" t="str">
        <f ca="1">IF(SUM('Profit &amp; Loss'!F82:OFFSET('Profit &amp; Loss'!F82,0,0,1,1))=0," ",SUM('Profit &amp; Loss'!F82:OFFSET('Profit &amp; Loss'!F84,0,0,1,1)))</f>
        <v xml:space="preserve"> </v>
      </c>
      <c r="D90" s="138" t="str">
        <f ca="1">IF(SUM('Profit &amp; Loss'!G82:OFFSET('Profit &amp; Loss'!G82,0,0,1,3))=0," ",SUM('Profit &amp; Loss'!G82:OFFSET('Profit &amp; Loss'!G82,0,0,1,3)))</f>
        <v xml:space="preserve"> </v>
      </c>
      <c r="E90" s="138" t="str">
        <f ca="1">IF(SUM('Profit &amp; Loss'!J82:OFFSET('Profit &amp; Loss'!J82,0,0,1,3))=0," ",SUM('Profit &amp; Loss'!J82:OFFSET('Profit &amp; Loss'!J82,0,0,1,3)))</f>
        <v xml:space="preserve"> </v>
      </c>
      <c r="F90" s="138" t="str">
        <f ca="1">IF(SUM('Profit &amp; Loss'!M82:OFFSET('Profit &amp; Loss'!M82,0,0,1,3))=0," ",SUM('Profit &amp; Loss'!M82:OFFSET('Profit &amp; Loss'!M82,0,0,1,3)))</f>
        <v xml:space="preserve"> </v>
      </c>
      <c r="G90" s="138" t="str">
        <f ca="1">IF(SUM('Profit &amp; Loss'!P82:OFFSET('Profit &amp; Loss'!P82,0,0,1,3))=0," ",SUM('Profit &amp; Loss'!P82:OFFSET('Profit &amp; Loss'!P82,0,0,1,3)))</f>
        <v xml:space="preserve"> </v>
      </c>
      <c r="H90" s="135"/>
    </row>
    <row r="91" spans="2:8">
      <c r="B91" s="135" t="str">
        <f>IF('Profit &amp; Loss'!B84=0," ",'Profit &amp; Loss'!B84)</f>
        <v xml:space="preserve"> </v>
      </c>
      <c r="C91" s="138" t="str">
        <f ca="1">IF(SUM('Profit &amp; Loss'!F84:OFFSET('Profit &amp; Loss'!F84,0,0,1,1))=0," ",SUM('Profit &amp; Loss'!F84:OFFSET('Profit &amp; Loss'!F85,0,0,1,1)))</f>
        <v xml:space="preserve"> </v>
      </c>
      <c r="D91" s="138" t="str">
        <f ca="1">IF(SUM('Profit &amp; Loss'!G84:OFFSET('Profit &amp; Loss'!G84,0,0,1,3))=0," ",SUM('Profit &amp; Loss'!G84:OFFSET('Profit &amp; Loss'!G84,0,0,1,3)))</f>
        <v xml:space="preserve"> </v>
      </c>
      <c r="E91" s="138" t="str">
        <f ca="1">IF(SUM('Profit &amp; Loss'!J84:OFFSET('Profit &amp; Loss'!J84,0,0,1,3))=0," ",SUM('Profit &amp; Loss'!J84:OFFSET('Profit &amp; Loss'!J84,0,0,1,3)))</f>
        <v xml:space="preserve"> </v>
      </c>
      <c r="F91" s="138" t="str">
        <f ca="1">IF(SUM('Profit &amp; Loss'!M84:OFFSET('Profit &amp; Loss'!M84,0,0,1,3))=0," ",SUM('Profit &amp; Loss'!M84:OFFSET('Profit &amp; Loss'!M84,0,0,1,3)))</f>
        <v xml:space="preserve"> </v>
      </c>
      <c r="G91" s="138" t="str">
        <f ca="1">IF(SUM('Profit &amp; Loss'!P84:OFFSET('Profit &amp; Loss'!P84,0,0,1,3))=0," ",SUM('Profit &amp; Loss'!P84:OFFSET('Profit &amp; Loss'!P84,0,0,1,3)))</f>
        <v xml:space="preserve"> </v>
      </c>
      <c r="H91" s="135"/>
    </row>
    <row r="92" spans="2:8">
      <c r="B92" s="135" t="str">
        <f>IF('Profit &amp; Loss'!B85=0," ",'Profit &amp; Loss'!B85)</f>
        <v xml:space="preserve"> </v>
      </c>
      <c r="C92" s="138" t="str">
        <f ca="1">IF(SUM('Profit &amp; Loss'!F85:OFFSET('Profit &amp; Loss'!F85,0,0,1,1))=0," ",SUM('Profit &amp; Loss'!F85:OFFSET('Profit &amp; Loss'!F86,0,0,1,1)))</f>
        <v xml:space="preserve"> </v>
      </c>
      <c r="D92" s="138" t="str">
        <f ca="1">IF(SUM('Profit &amp; Loss'!G85:OFFSET('Profit &amp; Loss'!G85,0,0,1,3))=0," ",SUM('Profit &amp; Loss'!G85:OFFSET('Profit &amp; Loss'!G85,0,0,1,3)))</f>
        <v xml:space="preserve"> </v>
      </c>
      <c r="E92" s="138" t="str">
        <f ca="1">IF(SUM('Profit &amp; Loss'!J85:OFFSET('Profit &amp; Loss'!J85,0,0,1,3))=0," ",SUM('Profit &amp; Loss'!J85:OFFSET('Profit &amp; Loss'!J85,0,0,1,3)))</f>
        <v xml:space="preserve"> </v>
      </c>
      <c r="F92" s="138" t="str">
        <f ca="1">IF(SUM('Profit &amp; Loss'!M85:OFFSET('Profit &amp; Loss'!M85,0,0,1,3))=0," ",SUM('Profit &amp; Loss'!M85:OFFSET('Profit &amp; Loss'!M85,0,0,1,3)))</f>
        <v xml:space="preserve"> </v>
      </c>
      <c r="G92" s="138" t="str">
        <f ca="1">IF(SUM('Profit &amp; Loss'!P85:OFFSET('Profit &amp; Loss'!P85,0,0,1,3))=0," ",SUM('Profit &amp; Loss'!P85:OFFSET('Profit &amp; Loss'!P85,0,0,1,3)))</f>
        <v xml:space="preserve"> </v>
      </c>
      <c r="H92" s="135"/>
    </row>
    <row r="93" spans="2:8">
      <c r="B93" s="135" t="str">
        <f>IF('Profit &amp; Loss'!B86=0," ",'Profit &amp; Loss'!B86)</f>
        <v xml:space="preserve"> </v>
      </c>
      <c r="C93" s="138" t="str">
        <f ca="1">IF(SUM('Profit &amp; Loss'!F86:OFFSET('Profit &amp; Loss'!F86,0,0,1,1))=0," ",SUM('Profit &amp; Loss'!F86:OFFSET('Profit &amp; Loss'!F87,0,0,1,1)))</f>
        <v xml:space="preserve"> </v>
      </c>
      <c r="D93" s="138" t="str">
        <f ca="1">IF(SUM('Profit &amp; Loss'!G86:OFFSET('Profit &amp; Loss'!G86,0,0,1,3))=0," ",SUM('Profit &amp; Loss'!G86:OFFSET('Profit &amp; Loss'!G86,0,0,1,3)))</f>
        <v xml:space="preserve"> </v>
      </c>
      <c r="E93" s="138" t="str">
        <f ca="1">IF(SUM('Profit &amp; Loss'!J86:OFFSET('Profit &amp; Loss'!J86,0,0,1,3))=0," ",SUM('Profit &amp; Loss'!J86:OFFSET('Profit &amp; Loss'!J86,0,0,1,3)))</f>
        <v xml:space="preserve"> </v>
      </c>
      <c r="F93" s="138" t="str">
        <f ca="1">IF(SUM('Profit &amp; Loss'!M86:OFFSET('Profit &amp; Loss'!M86,0,0,1,3))=0," ",SUM('Profit &amp; Loss'!M86:OFFSET('Profit &amp; Loss'!M86,0,0,1,3)))</f>
        <v xml:space="preserve"> </v>
      </c>
      <c r="G93" s="138" t="str">
        <f ca="1">IF(SUM('Profit &amp; Loss'!P86:OFFSET('Profit &amp; Loss'!P86,0,0,1,3))=0," ",SUM('Profit &amp; Loss'!P86:OFFSET('Profit &amp; Loss'!P86,0,0,1,3)))</f>
        <v xml:space="preserve"> </v>
      </c>
      <c r="H93" s="135"/>
    </row>
    <row r="94" spans="2:8">
      <c r="B94" s="135" t="str">
        <f>IF('Profit &amp; Loss'!B87=0," ",'Profit &amp; Loss'!B87)</f>
        <v xml:space="preserve"> </v>
      </c>
      <c r="C94" s="138" t="str">
        <f ca="1">IF(SUM('Profit &amp; Loss'!F87:OFFSET('Profit &amp; Loss'!F87,0,0,1,1))=0," ",SUM('Profit &amp; Loss'!F87:OFFSET('Profit &amp; Loss'!F88,0,0,1,1)))</f>
        <v xml:space="preserve"> </v>
      </c>
      <c r="D94" s="138" t="str">
        <f ca="1">IF(SUM('Profit &amp; Loss'!G87:OFFSET('Profit &amp; Loss'!G87,0,0,1,3))=0," ",SUM('Profit &amp; Loss'!G87:OFFSET('Profit &amp; Loss'!G87,0,0,1,3)))</f>
        <v xml:space="preserve"> </v>
      </c>
      <c r="E94" s="138" t="str">
        <f ca="1">IF(SUM('Profit &amp; Loss'!J87:OFFSET('Profit &amp; Loss'!J87,0,0,1,3))=0," ",SUM('Profit &amp; Loss'!J87:OFFSET('Profit &amp; Loss'!J87,0,0,1,3)))</f>
        <v xml:space="preserve"> </v>
      </c>
      <c r="F94" s="138" t="str">
        <f ca="1">IF(SUM('Profit &amp; Loss'!M87:OFFSET('Profit &amp; Loss'!M87,0,0,1,3))=0," ",SUM('Profit &amp; Loss'!M87:OFFSET('Profit &amp; Loss'!M87,0,0,1,3)))</f>
        <v xml:space="preserve"> </v>
      </c>
      <c r="G94" s="138" t="str">
        <f ca="1">IF(SUM('Profit &amp; Loss'!P87:OFFSET('Profit &amp; Loss'!P87,0,0,1,3))=0," ",SUM('Profit &amp; Loss'!P87:OFFSET('Profit &amp; Loss'!P87,0,0,1,3)))</f>
        <v xml:space="preserve"> </v>
      </c>
      <c r="H94" s="135"/>
    </row>
    <row r="95" spans="2:8">
      <c r="B95" s="135" t="str">
        <f>IF('Profit &amp; Loss'!B88=0," ",'Profit &amp; Loss'!B88)</f>
        <v xml:space="preserve"> </v>
      </c>
      <c r="C95" s="138" t="str">
        <f ca="1">IF(SUM('Profit &amp; Loss'!F88:OFFSET('Profit &amp; Loss'!F88,0,0,1,1))=0," ",SUM('Profit &amp; Loss'!F88:OFFSET('Profit &amp; Loss'!F89,0,0,1,1)))</f>
        <v xml:space="preserve"> </v>
      </c>
      <c r="D95" s="138" t="str">
        <f ca="1">IF(SUM('Profit &amp; Loss'!G88:OFFSET('Profit &amp; Loss'!G88,0,0,1,3))=0," ",SUM('Profit &amp; Loss'!G88:OFFSET('Profit &amp; Loss'!G88,0,0,1,3)))</f>
        <v xml:space="preserve"> </v>
      </c>
      <c r="E95" s="138" t="str">
        <f ca="1">IF(SUM('Profit &amp; Loss'!J88:OFFSET('Profit &amp; Loss'!J88,0,0,1,3))=0," ",SUM('Profit &amp; Loss'!J88:OFFSET('Profit &amp; Loss'!J88,0,0,1,3)))</f>
        <v xml:space="preserve"> </v>
      </c>
      <c r="F95" s="138" t="str">
        <f ca="1">IF(SUM('Profit &amp; Loss'!M88:OFFSET('Profit &amp; Loss'!M88,0,0,1,3))=0," ",SUM('Profit &amp; Loss'!M88:OFFSET('Profit &amp; Loss'!M88,0,0,1,3)))</f>
        <v xml:space="preserve"> </v>
      </c>
      <c r="G95" s="138" t="str">
        <f ca="1">IF(SUM('Profit &amp; Loss'!P88:OFFSET('Profit &amp; Loss'!P88,0,0,1,3))=0," ",SUM('Profit &amp; Loss'!P88:OFFSET('Profit &amp; Loss'!P88,0,0,1,3)))</f>
        <v xml:space="preserve"> </v>
      </c>
      <c r="H95" s="135"/>
    </row>
    <row r="96" spans="2:8">
      <c r="B96" s="135" t="str">
        <f>IF('Profit &amp; Loss'!B89=0," ",'Profit &amp; Loss'!B89)</f>
        <v xml:space="preserve"> </v>
      </c>
      <c r="C96" s="138" t="str">
        <f ca="1">IF(SUM('Profit &amp; Loss'!F89:OFFSET('Profit &amp; Loss'!F89,0,0,1,1))=0," ",SUM('Profit &amp; Loss'!F89:OFFSET('Profit &amp; Loss'!F90,0,0,1,1)))</f>
        <v xml:space="preserve"> </v>
      </c>
      <c r="D96" s="138" t="str">
        <f ca="1">IF(SUM('Profit &amp; Loss'!G89:OFFSET('Profit &amp; Loss'!G89,0,0,1,3))=0," ",SUM('Profit &amp; Loss'!G89:OFFSET('Profit &amp; Loss'!G89,0,0,1,3)))</f>
        <v xml:space="preserve"> </v>
      </c>
      <c r="E96" s="138" t="str">
        <f ca="1">IF(SUM('Profit &amp; Loss'!J89:OFFSET('Profit &amp; Loss'!J89,0,0,1,3))=0," ",SUM('Profit &amp; Loss'!J89:OFFSET('Profit &amp; Loss'!J89,0,0,1,3)))</f>
        <v xml:space="preserve"> </v>
      </c>
      <c r="F96" s="138" t="str">
        <f ca="1">IF(SUM('Profit &amp; Loss'!M89:OFFSET('Profit &amp; Loss'!M89,0,0,1,3))=0," ",SUM('Profit &amp; Loss'!M89:OFFSET('Profit &amp; Loss'!M89,0,0,1,3)))</f>
        <v xml:space="preserve"> </v>
      </c>
      <c r="G96" s="138" t="str">
        <f ca="1">IF(SUM('Profit &amp; Loss'!P89:OFFSET('Profit &amp; Loss'!P89,0,0,1,3))=0," ",SUM('Profit &amp; Loss'!P89:OFFSET('Profit &amp; Loss'!P89,0,0,1,3)))</f>
        <v xml:space="preserve"> </v>
      </c>
      <c r="H96" s="135"/>
    </row>
    <row r="97" spans="2:8">
      <c r="B97" s="135" t="str">
        <f>IF('Profit &amp; Loss'!B90=0," ",'Profit &amp; Loss'!B90)</f>
        <v xml:space="preserve"> </v>
      </c>
      <c r="C97" s="138" t="str">
        <f ca="1">IF(SUM('Profit &amp; Loss'!F90:OFFSET('Profit &amp; Loss'!F90,0,0,1,1))=0," ",SUM('Profit &amp; Loss'!F90:OFFSET('Profit &amp; Loss'!F91,0,0,1,1)))</f>
        <v xml:space="preserve"> </v>
      </c>
      <c r="D97" s="138" t="str">
        <f ca="1">IF(SUM('Profit &amp; Loss'!G90:OFFSET('Profit &amp; Loss'!G90,0,0,1,3))=0," ",SUM('Profit &amp; Loss'!G90:OFFSET('Profit &amp; Loss'!G90,0,0,1,3)))</f>
        <v xml:space="preserve"> </v>
      </c>
      <c r="E97" s="138" t="str">
        <f ca="1">IF(SUM('Profit &amp; Loss'!J90:OFFSET('Profit &amp; Loss'!J90,0,0,1,3))=0," ",SUM('Profit &amp; Loss'!J90:OFFSET('Profit &amp; Loss'!J90,0,0,1,3)))</f>
        <v xml:space="preserve"> </v>
      </c>
      <c r="F97" s="138" t="str">
        <f ca="1">IF(SUM('Profit &amp; Loss'!M90:OFFSET('Profit &amp; Loss'!M90,0,0,1,3))=0," ",SUM('Profit &amp; Loss'!M90:OFFSET('Profit &amp; Loss'!M90,0,0,1,3)))</f>
        <v xml:space="preserve"> </v>
      </c>
      <c r="G97" s="138" t="str">
        <f ca="1">IF(SUM('Profit &amp; Loss'!P90:OFFSET('Profit &amp; Loss'!P90,0,0,1,3))=0," ",SUM('Profit &amp; Loss'!P90:OFFSET('Profit &amp; Loss'!P90,0,0,1,3)))</f>
        <v xml:space="preserve"> </v>
      </c>
      <c r="H97" s="135"/>
    </row>
    <row r="98" spans="2:8">
      <c r="B98" s="135" t="str">
        <f>IF('Profit &amp; Loss'!B91=0," ",'Profit &amp; Loss'!B91)</f>
        <v xml:space="preserve"> </v>
      </c>
      <c r="C98" s="138" t="str">
        <f ca="1">IF(SUM('Profit &amp; Loss'!F91:OFFSET('Profit &amp; Loss'!F91,0,0,1,1))=0," ",SUM('Profit &amp; Loss'!F91:OFFSET('Profit &amp; Loss'!F92,0,0,1,1)))</f>
        <v xml:space="preserve"> </v>
      </c>
      <c r="D98" s="138" t="str">
        <f ca="1">IF(SUM('Profit &amp; Loss'!G91:OFFSET('Profit &amp; Loss'!G91,0,0,1,3))=0," ",SUM('Profit &amp; Loss'!G91:OFFSET('Profit &amp; Loss'!G91,0,0,1,3)))</f>
        <v xml:space="preserve"> </v>
      </c>
      <c r="E98" s="138" t="str">
        <f ca="1">IF(SUM('Profit &amp; Loss'!J91:OFFSET('Profit &amp; Loss'!J91,0,0,1,3))=0," ",SUM('Profit &amp; Loss'!J91:OFFSET('Profit &amp; Loss'!J91,0,0,1,3)))</f>
        <v xml:space="preserve"> </v>
      </c>
      <c r="F98" s="138" t="str">
        <f ca="1">IF(SUM('Profit &amp; Loss'!M91:OFFSET('Profit &amp; Loss'!M91,0,0,1,3))=0," ",SUM('Profit &amp; Loss'!M91:OFFSET('Profit &amp; Loss'!M91,0,0,1,3)))</f>
        <v xml:space="preserve"> </v>
      </c>
      <c r="G98" s="138" t="str">
        <f ca="1">IF(SUM('Profit &amp; Loss'!P91:OFFSET('Profit &amp; Loss'!P91,0,0,1,3))=0," ",SUM('Profit &amp; Loss'!P91:OFFSET('Profit &amp; Loss'!P91,0,0,1,3)))</f>
        <v xml:space="preserve"> </v>
      </c>
      <c r="H98" s="135"/>
    </row>
    <row r="99" spans="2:8">
      <c r="B99" s="135" t="str">
        <f>IF('Profit &amp; Loss'!B92=0," ",'Profit &amp; Loss'!B92)</f>
        <v xml:space="preserve"> </v>
      </c>
      <c r="C99" s="138" t="str">
        <f ca="1">IF(SUM('Profit &amp; Loss'!F92:OFFSET('Profit &amp; Loss'!F92,0,0,1,1))=0," ",SUM('Profit &amp; Loss'!F92:OFFSET('Profit &amp; Loss'!F93,0,0,1,1)))</f>
        <v xml:space="preserve"> </v>
      </c>
      <c r="D99" s="138" t="str">
        <f ca="1">IF(SUM('Profit &amp; Loss'!G92:OFFSET('Profit &amp; Loss'!G92,0,0,1,3))=0," ",SUM('Profit &amp; Loss'!G92:OFFSET('Profit &amp; Loss'!G92,0,0,1,3)))</f>
        <v xml:space="preserve"> </v>
      </c>
      <c r="E99" s="138" t="str">
        <f ca="1">IF(SUM('Profit &amp; Loss'!J92:OFFSET('Profit &amp; Loss'!J92,0,0,1,3))=0," ",SUM('Profit &amp; Loss'!J92:OFFSET('Profit &amp; Loss'!J92,0,0,1,3)))</f>
        <v xml:space="preserve"> </v>
      </c>
      <c r="F99" s="138" t="str">
        <f ca="1">IF(SUM('Profit &amp; Loss'!M92:OFFSET('Profit &amp; Loss'!M92,0,0,1,3))=0," ",SUM('Profit &amp; Loss'!M92:OFFSET('Profit &amp; Loss'!M92,0,0,1,3)))</f>
        <v xml:space="preserve"> </v>
      </c>
      <c r="G99" s="138" t="str">
        <f ca="1">IF(SUM('Profit &amp; Loss'!P92:OFFSET('Profit &amp; Loss'!P92,0,0,1,3))=0," ",SUM('Profit &amp; Loss'!P92:OFFSET('Profit &amp; Loss'!P92,0,0,1,3)))</f>
        <v xml:space="preserve"> </v>
      </c>
      <c r="H99" s="135"/>
    </row>
    <row r="100" spans="2:8">
      <c r="B100" s="135" t="str">
        <f>IF('Profit &amp; Loss'!B93=0," ",'Profit &amp; Loss'!B93)</f>
        <v xml:space="preserve"> </v>
      </c>
      <c r="C100" s="138" t="str">
        <f ca="1">IF(SUM('Profit &amp; Loss'!F93:OFFSET('Profit &amp; Loss'!F93,0,0,1,1))=0," ",SUM('Profit &amp; Loss'!F93:OFFSET('Profit &amp; Loss'!F94,0,0,1,1)))</f>
        <v xml:space="preserve"> </v>
      </c>
      <c r="D100" s="138" t="str">
        <f ca="1">IF(SUM('Profit &amp; Loss'!G93:OFFSET('Profit &amp; Loss'!G93,0,0,1,3))=0," ",SUM('Profit &amp; Loss'!G93:OFFSET('Profit &amp; Loss'!G93,0,0,1,3)))</f>
        <v xml:space="preserve"> </v>
      </c>
      <c r="E100" s="138" t="str">
        <f ca="1">IF(SUM('Profit &amp; Loss'!J93:OFFSET('Profit &amp; Loss'!J93,0,0,1,3))=0," ",SUM('Profit &amp; Loss'!J93:OFFSET('Profit &amp; Loss'!J93,0,0,1,3)))</f>
        <v xml:space="preserve"> </v>
      </c>
      <c r="F100" s="138" t="str">
        <f ca="1">IF(SUM('Profit &amp; Loss'!M93:OFFSET('Profit &amp; Loss'!M93,0,0,1,3))=0," ",SUM('Profit &amp; Loss'!M93:OFFSET('Profit &amp; Loss'!M93,0,0,1,3)))</f>
        <v xml:space="preserve"> </v>
      </c>
      <c r="G100" s="138" t="str">
        <f ca="1">IF(SUM('Profit &amp; Loss'!P93:OFFSET('Profit &amp; Loss'!P93,0,0,1,3))=0," ",SUM('Profit &amp; Loss'!P93:OFFSET('Profit &amp; Loss'!P93,0,0,1,3)))</f>
        <v xml:space="preserve"> </v>
      </c>
      <c r="H100" s="135"/>
    </row>
    <row r="101" spans="2:8">
      <c r="B101" s="135" t="str">
        <f>IF('Profit &amp; Loss'!B94=0," ",'Profit &amp; Loss'!B94)</f>
        <v xml:space="preserve"> </v>
      </c>
      <c r="C101" s="138" t="str">
        <f ca="1">IF(SUM('Profit &amp; Loss'!F94:OFFSET('Profit &amp; Loss'!F94,0,0,1,1))=0," ",SUM('Profit &amp; Loss'!F94:OFFSET('Profit &amp; Loss'!F95,0,0,1,1)))</f>
        <v xml:space="preserve"> </v>
      </c>
      <c r="D101" s="138" t="str">
        <f ca="1">IF(SUM('Profit &amp; Loss'!G94:OFFSET('Profit &amp; Loss'!G94,0,0,1,3))=0," ",SUM('Profit &amp; Loss'!G94:OFFSET('Profit &amp; Loss'!G94,0,0,1,3)))</f>
        <v xml:space="preserve"> </v>
      </c>
      <c r="E101" s="138" t="str">
        <f ca="1">IF(SUM('Profit &amp; Loss'!J94:OFFSET('Profit &amp; Loss'!J94,0,0,1,3))=0," ",SUM('Profit &amp; Loss'!J94:OFFSET('Profit &amp; Loss'!J94,0,0,1,3)))</f>
        <v xml:space="preserve"> </v>
      </c>
      <c r="F101" s="138" t="str">
        <f ca="1">IF(SUM('Profit &amp; Loss'!M94:OFFSET('Profit &amp; Loss'!M94,0,0,1,3))=0," ",SUM('Profit &amp; Loss'!M94:OFFSET('Profit &amp; Loss'!M94,0,0,1,3)))</f>
        <v xml:space="preserve"> </v>
      </c>
      <c r="G101" s="138" t="str">
        <f ca="1">IF(SUM('Profit &amp; Loss'!P94:OFFSET('Profit &amp; Loss'!P94,0,0,1,3))=0," ",SUM('Profit &amp; Loss'!P94:OFFSET('Profit &amp; Loss'!P94,0,0,1,3)))</f>
        <v xml:space="preserve"> </v>
      </c>
      <c r="H101" s="135"/>
    </row>
    <row r="102" spans="2:8">
      <c r="B102" s="135" t="str">
        <f>IF('Profit &amp; Loss'!B95=0," ",'Profit &amp; Loss'!B95)</f>
        <v xml:space="preserve"> </v>
      </c>
      <c r="C102" s="138" t="str">
        <f ca="1">IF(SUM('Profit &amp; Loss'!F95:OFFSET('Profit &amp; Loss'!F95,0,0,1,1))=0," ",SUM('Profit &amp; Loss'!F95:OFFSET('Profit &amp; Loss'!F96,0,0,1,1)))</f>
        <v xml:space="preserve"> </v>
      </c>
      <c r="D102" s="138" t="str">
        <f ca="1">IF(SUM('Profit &amp; Loss'!G95:OFFSET('Profit &amp; Loss'!G95,0,0,1,3))=0," ",SUM('Profit &amp; Loss'!G95:OFFSET('Profit &amp; Loss'!G95,0,0,1,3)))</f>
        <v xml:space="preserve"> </v>
      </c>
      <c r="E102" s="138" t="str">
        <f ca="1">IF(SUM('Profit &amp; Loss'!J95:OFFSET('Profit &amp; Loss'!J95,0,0,1,3))=0," ",SUM('Profit &amp; Loss'!J95:OFFSET('Profit &amp; Loss'!J95,0,0,1,3)))</f>
        <v xml:space="preserve"> </v>
      </c>
      <c r="F102" s="138" t="str">
        <f ca="1">IF(SUM('Profit &amp; Loss'!M95:OFFSET('Profit &amp; Loss'!M95,0,0,1,3))=0," ",SUM('Profit &amp; Loss'!M95:OFFSET('Profit &amp; Loss'!M95,0,0,1,3)))</f>
        <v xml:space="preserve"> </v>
      </c>
      <c r="G102" s="138" t="str">
        <f ca="1">IF(SUM('Profit &amp; Loss'!P95:OFFSET('Profit &amp; Loss'!P95,0,0,1,3))=0," ",SUM('Profit &amp; Loss'!P95:OFFSET('Profit &amp; Loss'!P95,0,0,1,3)))</f>
        <v xml:space="preserve"> </v>
      </c>
      <c r="H102" s="135"/>
    </row>
    <row r="103" spans="2:8">
      <c r="B103" s="135" t="str">
        <f>IF('Profit &amp; Loss'!B96=0," ",'Profit &amp; Loss'!B96)</f>
        <v xml:space="preserve"> </v>
      </c>
      <c r="C103" s="138" t="str">
        <f ca="1">IF(SUM('Profit &amp; Loss'!F96:OFFSET('Profit &amp; Loss'!F96,0,0,1,1))=0," ",SUM('Profit &amp; Loss'!F96:OFFSET('Profit &amp; Loss'!F97,0,0,1,1)))</f>
        <v xml:space="preserve"> </v>
      </c>
      <c r="D103" s="138" t="str">
        <f ca="1">IF(SUM('Profit &amp; Loss'!G96:OFFSET('Profit &amp; Loss'!G96,0,0,1,3))=0," ",SUM('Profit &amp; Loss'!G96:OFFSET('Profit &amp; Loss'!G96,0,0,1,3)))</f>
        <v xml:space="preserve"> </v>
      </c>
      <c r="E103" s="138" t="str">
        <f ca="1">IF(SUM('Profit &amp; Loss'!J96:OFFSET('Profit &amp; Loss'!J96,0,0,1,3))=0," ",SUM('Profit &amp; Loss'!J96:OFFSET('Profit &amp; Loss'!J96,0,0,1,3)))</f>
        <v xml:space="preserve"> </v>
      </c>
      <c r="F103" s="138" t="str">
        <f ca="1">IF(SUM('Profit &amp; Loss'!M96:OFFSET('Profit &amp; Loss'!M96,0,0,1,3))=0," ",SUM('Profit &amp; Loss'!M96:OFFSET('Profit &amp; Loss'!M96,0,0,1,3)))</f>
        <v xml:space="preserve"> </v>
      </c>
      <c r="G103" s="138" t="str">
        <f ca="1">IF(SUM('Profit &amp; Loss'!P96:OFFSET('Profit &amp; Loss'!P96,0,0,1,3))=0," ",SUM('Profit &amp; Loss'!P96:OFFSET('Profit &amp; Loss'!P96,0,0,1,3)))</f>
        <v xml:space="preserve"> </v>
      </c>
      <c r="H103" s="135"/>
    </row>
    <row r="104" spans="2:8">
      <c r="B104" s="135" t="str">
        <f>IF('Profit &amp; Loss'!B97=0," ",'Profit &amp; Loss'!B97)</f>
        <v xml:space="preserve"> </v>
      </c>
      <c r="C104" s="135" t="str">
        <f ca="1">IF(SUM('Profit &amp; Loss'!F97:OFFSET('Profit &amp; Loss'!F97,0,0,1,1))=0," ",SUM('Profit &amp; Loss'!F97:OFFSET('Profit &amp; Loss'!F98,0,0,1,1)))</f>
        <v xml:space="preserve"> </v>
      </c>
      <c r="D104" s="135" t="str">
        <f ca="1">IF(SUM('Profit &amp; Loss'!G97:OFFSET('Profit &amp; Loss'!G97,0,0,1,3))=0," ",SUM('Profit &amp; Loss'!G97:OFFSET('Profit &amp; Loss'!G97,0,0,1,3)))</f>
        <v xml:space="preserve"> </v>
      </c>
      <c r="E104" s="135" t="str">
        <f ca="1">IF(SUM('Profit &amp; Loss'!J97:OFFSET('Profit &amp; Loss'!J97,0,0,1,3))=0," ",SUM('Profit &amp; Loss'!J97:OFFSET('Profit &amp; Loss'!J97,0,0,1,3)))</f>
        <v xml:space="preserve"> </v>
      </c>
      <c r="F104" s="135" t="str">
        <f ca="1">IF(SUM('Profit &amp; Loss'!M97:OFFSET('Profit &amp; Loss'!M97,0,0,1,3))=0," ",SUM('Profit &amp; Loss'!M97:OFFSET('Profit &amp; Loss'!M97,0,0,1,3)))</f>
        <v xml:space="preserve"> </v>
      </c>
      <c r="G104" s="135" t="str">
        <f ca="1">IF(SUM('Profit &amp; Loss'!P97:OFFSET('Profit &amp; Loss'!P97,0,0,1,3))=0," ",SUM('Profit &amp; Loss'!P97:OFFSET('Profit &amp; Loss'!P97,0,0,1,3)))</f>
        <v xml:space="preserve"> </v>
      </c>
      <c r="H104" s="135"/>
    </row>
    <row r="105" spans="2:8">
      <c r="B105" s="135" t="str">
        <f>IF('Profit &amp; Loss'!B98=0," ",'Profit &amp; Loss'!B98)</f>
        <v xml:space="preserve"> </v>
      </c>
      <c r="C105" s="135" t="str">
        <f ca="1">IF(SUM('Profit &amp; Loss'!F98:OFFSET('Profit &amp; Loss'!F98,0,0,1,1))=0," ",SUM('Profit &amp; Loss'!F98:OFFSET('Profit &amp; Loss'!F99,0,0,1,1)))</f>
        <v xml:space="preserve"> </v>
      </c>
      <c r="D105" s="135" t="str">
        <f ca="1">IF(SUM('Profit &amp; Loss'!G98:OFFSET('Profit &amp; Loss'!G98,0,0,1,3))=0," ",SUM('Profit &amp; Loss'!G98:OFFSET('Profit &amp; Loss'!G98,0,0,1,3)))</f>
        <v xml:space="preserve"> </v>
      </c>
      <c r="E105" s="135" t="str">
        <f ca="1">IF(SUM('Profit &amp; Loss'!J98:OFFSET('Profit &amp; Loss'!J98,0,0,1,3))=0," ",SUM('Profit &amp; Loss'!J98:OFFSET('Profit &amp; Loss'!J98,0,0,1,3)))</f>
        <v xml:space="preserve"> </v>
      </c>
      <c r="F105" s="135" t="str">
        <f ca="1">IF(SUM('Profit &amp; Loss'!M98:OFFSET('Profit &amp; Loss'!M98,0,0,1,3))=0," ",SUM('Profit &amp; Loss'!M98:OFFSET('Profit &amp; Loss'!M98,0,0,1,3)))</f>
        <v xml:space="preserve"> </v>
      </c>
      <c r="G105" s="135" t="str">
        <f ca="1">IF(SUM('Profit &amp; Loss'!P98:OFFSET('Profit &amp; Loss'!P98,0,0,1,3))=0," ",SUM('Profit &amp; Loss'!P98:OFFSET('Profit &amp; Loss'!P98,0,0,1,3)))</f>
        <v xml:space="preserve"> </v>
      </c>
      <c r="H105" s="135"/>
    </row>
    <row r="106" spans="2:8">
      <c r="B106" s="135" t="str">
        <f>IF('Profit &amp; Loss'!B99=0," ",'Profit &amp; Loss'!B99)</f>
        <v xml:space="preserve"> </v>
      </c>
      <c r="C106" s="135" t="str">
        <f ca="1">IF(SUM('Profit &amp; Loss'!F99:OFFSET('Profit &amp; Loss'!F99,0,0,1,1))=0," ",SUM('Profit &amp; Loss'!F99:OFFSET('Profit &amp; Loss'!F100,0,0,1,1)))</f>
        <v xml:space="preserve"> </v>
      </c>
      <c r="D106" s="135" t="str">
        <f ca="1">IF(SUM('Profit &amp; Loss'!G99:OFFSET('Profit &amp; Loss'!G99,0,0,1,3))=0," ",SUM('Profit &amp; Loss'!G99:OFFSET('Profit &amp; Loss'!G99,0,0,1,3)))</f>
        <v xml:space="preserve"> </v>
      </c>
      <c r="E106" s="135" t="str">
        <f ca="1">IF(SUM('Profit &amp; Loss'!J99:OFFSET('Profit &amp; Loss'!J99,0,0,1,3))=0," ",SUM('Profit &amp; Loss'!J99:OFFSET('Profit &amp; Loss'!J99,0,0,1,3)))</f>
        <v xml:space="preserve"> </v>
      </c>
      <c r="F106" s="135" t="str">
        <f ca="1">IF(SUM('Profit &amp; Loss'!M99:OFFSET('Profit &amp; Loss'!M99,0,0,1,3))=0," ",SUM('Profit &amp; Loss'!M99:OFFSET('Profit &amp; Loss'!M99,0,0,1,3)))</f>
        <v xml:space="preserve"> </v>
      </c>
      <c r="G106" s="135" t="str">
        <f ca="1">IF(SUM('Profit &amp; Loss'!P99:OFFSET('Profit &amp; Loss'!P99,0,0,1,3))=0," ",SUM('Profit &amp; Loss'!P99:OFFSET('Profit &amp; Loss'!P99,0,0,1,3)))</f>
        <v xml:space="preserve"> </v>
      </c>
      <c r="H106" s="135"/>
    </row>
    <row r="107" spans="2:8">
      <c r="B107" s="135" t="str">
        <f>IF('Profit &amp; Loss'!B100=0," ",'Profit &amp; Loss'!B100)</f>
        <v xml:space="preserve"> </v>
      </c>
      <c r="C107" s="135" t="str">
        <f ca="1">IF(SUM('Profit &amp; Loss'!F100:OFFSET('Profit &amp; Loss'!F100,0,0,1,1))=0," ",SUM('Profit &amp; Loss'!F100:OFFSET('Profit &amp; Loss'!F101,0,0,1,1)))</f>
        <v xml:space="preserve"> </v>
      </c>
      <c r="D107" s="135" t="str">
        <f ca="1">IF(SUM('Profit &amp; Loss'!G100:OFFSET('Profit &amp; Loss'!G100,0,0,1,3))=0," ",SUM('Profit &amp; Loss'!G100:OFFSET('Profit &amp; Loss'!G100,0,0,1,3)))</f>
        <v xml:space="preserve"> </v>
      </c>
      <c r="E107" s="135" t="str">
        <f ca="1">IF(SUM('Profit &amp; Loss'!J100:OFFSET('Profit &amp; Loss'!J100,0,0,1,3))=0," ",SUM('Profit &amp; Loss'!J100:OFFSET('Profit &amp; Loss'!J100,0,0,1,3)))</f>
        <v xml:space="preserve"> </v>
      </c>
      <c r="F107" s="135" t="str">
        <f ca="1">IF(SUM('Profit &amp; Loss'!M100:OFFSET('Profit &amp; Loss'!M100,0,0,1,3))=0," ",SUM('Profit &amp; Loss'!M100:OFFSET('Profit &amp; Loss'!M100,0,0,1,3)))</f>
        <v xml:space="preserve"> </v>
      </c>
      <c r="G107" s="135" t="str">
        <f ca="1">IF(SUM('Profit &amp; Loss'!P100:OFFSET('Profit &amp; Loss'!P100,0,0,1,3))=0," ",SUM('Profit &amp; Loss'!P100:OFFSET('Profit &amp; Loss'!P100,0,0,1,3)))</f>
        <v xml:space="preserve"> </v>
      </c>
      <c r="H107" s="135"/>
    </row>
    <row r="108" spans="2:8">
      <c r="B108" s="135" t="str">
        <f>IF('Profit &amp; Loss'!B101=0," ",'Profit &amp; Loss'!B101)</f>
        <v xml:space="preserve"> </v>
      </c>
      <c r="C108" s="135" t="str">
        <f ca="1">IF(SUM('Profit &amp; Loss'!F101:OFFSET('Profit &amp; Loss'!F101,0,0,1,1))=0," ",SUM('Profit &amp; Loss'!F101:OFFSET('Profit &amp; Loss'!F102,0,0,1,1)))</f>
        <v xml:space="preserve"> </v>
      </c>
      <c r="D108" s="135" t="str">
        <f ca="1">IF(SUM('Profit &amp; Loss'!G101:OFFSET('Profit &amp; Loss'!G101,0,0,1,3))=0," ",SUM('Profit &amp; Loss'!G101:OFFSET('Profit &amp; Loss'!G101,0,0,1,3)))</f>
        <v xml:space="preserve"> </v>
      </c>
      <c r="E108" s="135" t="str">
        <f ca="1">IF(SUM('Profit &amp; Loss'!J101:OFFSET('Profit &amp; Loss'!J101,0,0,1,3))=0," ",SUM('Profit &amp; Loss'!J101:OFFSET('Profit &amp; Loss'!J101,0,0,1,3)))</f>
        <v xml:space="preserve"> </v>
      </c>
      <c r="F108" s="135" t="str">
        <f ca="1">IF(SUM('Profit &amp; Loss'!M101:OFFSET('Profit &amp; Loss'!M101,0,0,1,3))=0," ",SUM('Profit &amp; Loss'!M101:OFFSET('Profit &amp; Loss'!M101,0,0,1,3)))</f>
        <v xml:space="preserve"> </v>
      </c>
      <c r="G108" s="135" t="str">
        <f ca="1">IF(SUM('Profit &amp; Loss'!P101:OFFSET('Profit &amp; Loss'!P101,0,0,1,3))=0," ",SUM('Profit &amp; Loss'!P101:OFFSET('Profit &amp; Loss'!P101,0,0,1,3)))</f>
        <v xml:space="preserve"> </v>
      </c>
      <c r="H108" s="135"/>
    </row>
    <row r="109" spans="2:8">
      <c r="B109" s="135" t="str">
        <f>IF('Profit &amp; Loss'!B102=0," ",'Profit &amp; Loss'!B102)</f>
        <v xml:space="preserve"> </v>
      </c>
      <c r="C109" s="135" t="str">
        <f ca="1">IF(SUM('Profit &amp; Loss'!F102:OFFSET('Profit &amp; Loss'!F102,0,0,1,1))=0," ",SUM('Profit &amp; Loss'!F102:OFFSET('Profit &amp; Loss'!F103,0,0,1,1)))</f>
        <v xml:space="preserve"> </v>
      </c>
      <c r="D109" s="135" t="str">
        <f ca="1">IF(SUM('Profit &amp; Loss'!G102:OFFSET('Profit &amp; Loss'!G102,0,0,1,3))=0," ",SUM('Profit &amp; Loss'!G102:OFFSET('Profit &amp; Loss'!G102,0,0,1,3)))</f>
        <v xml:space="preserve"> </v>
      </c>
      <c r="E109" s="135" t="str">
        <f ca="1">IF(SUM('Profit &amp; Loss'!J102:OFFSET('Profit &amp; Loss'!J102,0,0,1,3))=0," ",SUM('Profit &amp; Loss'!J102:OFFSET('Profit &amp; Loss'!J102,0,0,1,3)))</f>
        <v xml:space="preserve"> </v>
      </c>
      <c r="F109" s="135" t="str">
        <f ca="1">IF(SUM('Profit &amp; Loss'!M102:OFFSET('Profit &amp; Loss'!M102,0,0,1,3))=0," ",SUM('Profit &amp; Loss'!M102:OFFSET('Profit &amp; Loss'!M102,0,0,1,3)))</f>
        <v xml:space="preserve"> </v>
      </c>
      <c r="G109" s="135" t="str">
        <f ca="1">IF(SUM('Profit &amp; Loss'!P102:OFFSET('Profit &amp; Loss'!P102,0,0,1,3))=0," ",SUM('Profit &amp; Loss'!P102:OFFSET('Profit &amp; Loss'!P102,0,0,1,3)))</f>
        <v xml:space="preserve"> </v>
      </c>
      <c r="H109" s="135"/>
    </row>
    <row r="110" spans="2:8">
      <c r="B110" s="135" t="str">
        <f>IF('Profit &amp; Loss'!B103=0," ",'Profit &amp; Loss'!B103)</f>
        <v xml:space="preserve"> </v>
      </c>
      <c r="C110" s="135" t="str">
        <f ca="1">IF(SUM('Profit &amp; Loss'!F103:OFFSET('Profit &amp; Loss'!F103,0,0,1,1))=0," ",SUM('Profit &amp; Loss'!F103:OFFSET('Profit &amp; Loss'!F104,0,0,1,1)))</f>
        <v xml:space="preserve"> </v>
      </c>
      <c r="D110" s="135" t="str">
        <f ca="1">IF(SUM('Profit &amp; Loss'!G103:OFFSET('Profit &amp; Loss'!G103,0,0,1,3))=0," ",SUM('Profit &amp; Loss'!G103:OFFSET('Profit &amp; Loss'!G103,0,0,1,3)))</f>
        <v xml:space="preserve"> </v>
      </c>
      <c r="E110" s="135" t="str">
        <f ca="1">IF(SUM('Profit &amp; Loss'!J103:OFFSET('Profit &amp; Loss'!J103,0,0,1,3))=0," ",SUM('Profit &amp; Loss'!J103:OFFSET('Profit &amp; Loss'!J103,0,0,1,3)))</f>
        <v xml:space="preserve"> </v>
      </c>
      <c r="F110" s="135" t="str">
        <f ca="1">IF(SUM('Profit &amp; Loss'!M103:OFFSET('Profit &amp; Loss'!M103,0,0,1,3))=0," ",SUM('Profit &amp; Loss'!M103:OFFSET('Profit &amp; Loss'!M103,0,0,1,3)))</f>
        <v xml:space="preserve"> </v>
      </c>
      <c r="G110" s="135" t="str">
        <f ca="1">IF(SUM('Profit &amp; Loss'!P103:OFFSET('Profit &amp; Loss'!P103,0,0,1,3))=0," ",SUM('Profit &amp; Loss'!P103:OFFSET('Profit &amp; Loss'!P103,0,0,1,3)))</f>
        <v xml:space="preserve"> </v>
      </c>
      <c r="H110" s="135"/>
    </row>
    <row r="111" spans="2:8">
      <c r="B111" s="135" t="str">
        <f>IF('Profit &amp; Loss'!B104=0," ",'Profit &amp; Loss'!B104)</f>
        <v xml:space="preserve"> </v>
      </c>
      <c r="C111" s="135" t="str">
        <f ca="1">IF(SUM('Profit &amp; Loss'!F104:OFFSET('Profit &amp; Loss'!F104,0,0,1,1))=0," ",SUM('Profit &amp; Loss'!F104:OFFSET('Profit &amp; Loss'!F105,0,0,1,1)))</f>
        <v xml:space="preserve"> </v>
      </c>
      <c r="D111" s="135" t="str">
        <f ca="1">IF(SUM('Profit &amp; Loss'!G104:OFFSET('Profit &amp; Loss'!G104,0,0,1,3))=0," ",SUM('Profit &amp; Loss'!G104:OFFSET('Profit &amp; Loss'!G104,0,0,1,3)))</f>
        <v xml:space="preserve"> </v>
      </c>
      <c r="E111" s="135" t="str">
        <f ca="1">IF(SUM('Profit &amp; Loss'!J104:OFFSET('Profit &amp; Loss'!J104,0,0,1,3))=0," ",SUM('Profit &amp; Loss'!J104:OFFSET('Profit &amp; Loss'!J104,0,0,1,3)))</f>
        <v xml:space="preserve"> </v>
      </c>
      <c r="F111" s="135" t="str">
        <f ca="1">IF(SUM('Profit &amp; Loss'!M104:OFFSET('Profit &amp; Loss'!M104,0,0,1,3))=0," ",SUM('Profit &amp; Loss'!M104:OFFSET('Profit &amp; Loss'!M104,0,0,1,3)))</f>
        <v xml:space="preserve"> </v>
      </c>
      <c r="G111" s="135" t="str">
        <f ca="1">IF(SUM('Profit &amp; Loss'!P104:OFFSET('Profit &amp; Loss'!P104,0,0,1,3))=0," ",SUM('Profit &amp; Loss'!P104:OFFSET('Profit &amp; Loss'!P104,0,0,1,3)))</f>
        <v xml:space="preserve"> </v>
      </c>
      <c r="H111" s="135"/>
    </row>
    <row r="112" spans="2:8">
      <c r="B112" s="135" t="str">
        <f>IF('Profit &amp; Loss'!B105=0," ",'Profit &amp; Loss'!B105)</f>
        <v xml:space="preserve"> </v>
      </c>
      <c r="C112" s="135" t="str">
        <f ca="1">IF(SUM('Profit &amp; Loss'!F105:OFFSET('Profit &amp; Loss'!F105,0,0,1,1))=0," ",SUM('Profit &amp; Loss'!F105:OFFSET('Profit &amp; Loss'!F106,0,0,1,1)))</f>
        <v xml:space="preserve"> </v>
      </c>
      <c r="D112" s="135" t="str">
        <f ca="1">IF(SUM('Profit &amp; Loss'!G105:OFFSET('Profit &amp; Loss'!G105,0,0,1,3))=0," ",SUM('Profit &amp; Loss'!G105:OFFSET('Profit &amp; Loss'!G105,0,0,1,3)))</f>
        <v xml:space="preserve"> </v>
      </c>
      <c r="E112" s="135" t="str">
        <f ca="1">IF(SUM('Profit &amp; Loss'!J105:OFFSET('Profit &amp; Loss'!J105,0,0,1,3))=0," ",SUM('Profit &amp; Loss'!J105:OFFSET('Profit &amp; Loss'!J105,0,0,1,3)))</f>
        <v xml:space="preserve"> </v>
      </c>
      <c r="F112" s="135" t="str">
        <f ca="1">IF(SUM('Profit &amp; Loss'!M105:OFFSET('Profit &amp; Loss'!M105,0,0,1,3))=0," ",SUM('Profit &amp; Loss'!M105:OFFSET('Profit &amp; Loss'!M105,0,0,1,3)))</f>
        <v xml:space="preserve"> </v>
      </c>
      <c r="G112" s="135" t="str">
        <f ca="1">IF(SUM('Profit &amp; Loss'!P105:OFFSET('Profit &amp; Loss'!P105,0,0,1,3))=0," ",SUM('Profit &amp; Loss'!P105:OFFSET('Profit &amp; Loss'!P105,0,0,1,3)))</f>
        <v xml:space="preserve"> </v>
      </c>
      <c r="H112" s="135"/>
    </row>
    <row r="113" spans="2:8">
      <c r="B113" s="135" t="str">
        <f>IF('Profit &amp; Loss'!B106=0," ",'Profit &amp; Loss'!B106)</f>
        <v xml:space="preserve"> </v>
      </c>
      <c r="C113" s="135"/>
      <c r="D113" s="135"/>
      <c r="E113" s="135"/>
      <c r="F113" s="135"/>
      <c r="G113" s="135"/>
      <c r="H113" s="135"/>
    </row>
    <row r="114" spans="2:8">
      <c r="B114" s="135" t="str">
        <f>IF('Profit &amp; Loss'!B107=0," ",'Profit &amp; Loss'!B107)</f>
        <v xml:space="preserve"> </v>
      </c>
      <c r="C114" s="135"/>
      <c r="D114" s="135"/>
      <c r="E114" s="135"/>
      <c r="F114" s="135"/>
      <c r="G114" s="135"/>
      <c r="H114" s="135"/>
    </row>
    <row r="115" spans="2:8">
      <c r="B115" s="135" t="str">
        <f>IF('Profit &amp; Loss'!B108=0," ",'Profit &amp; Loss'!B108)</f>
        <v xml:space="preserve"> </v>
      </c>
      <c r="C115" s="135"/>
      <c r="D115" s="135"/>
      <c r="E115" s="135"/>
      <c r="F115" s="135"/>
      <c r="G115" s="135"/>
      <c r="H115" s="135"/>
    </row>
    <row r="116" spans="2:8">
      <c r="B116" s="135" t="str">
        <f>IF('Profit &amp; Loss'!B109=0," ",'Profit &amp; Loss'!B109)</f>
        <v xml:space="preserve"> </v>
      </c>
      <c r="C116" s="135"/>
      <c r="D116" s="135"/>
      <c r="E116" s="135"/>
      <c r="F116" s="135"/>
      <c r="G116" s="135"/>
      <c r="H116" s="135"/>
    </row>
    <row r="117" spans="2:8">
      <c r="B117" s="135" t="str">
        <f>IF('Profit &amp; Loss'!B110=0," ",'Profit &amp; Loss'!B110)</f>
        <v xml:space="preserve"> </v>
      </c>
      <c r="C117" s="135"/>
      <c r="D117" s="135"/>
      <c r="E117" s="135"/>
      <c r="F117" s="135"/>
      <c r="G117" s="135"/>
      <c r="H117" s="135"/>
    </row>
    <row r="118" spans="2:8">
      <c r="B118" s="135" t="str">
        <f>IF('Profit &amp; Loss'!B111=0," ",'Profit &amp; Loss'!B111)</f>
        <v xml:space="preserve"> </v>
      </c>
      <c r="C118" s="135"/>
      <c r="D118" s="135"/>
      <c r="E118" s="135"/>
      <c r="F118" s="135"/>
      <c r="G118" s="135"/>
      <c r="H118" s="135"/>
    </row>
    <row r="119" spans="2:8">
      <c r="B119" s="135" t="str">
        <f>IF('Profit &amp; Loss'!B112=0," ",'Profit &amp; Loss'!B112)</f>
        <v xml:space="preserve"> </v>
      </c>
      <c r="C119" s="135"/>
      <c r="D119" s="135"/>
      <c r="E119" s="135"/>
      <c r="F119" s="135"/>
      <c r="G119" s="135"/>
      <c r="H119" s="135"/>
    </row>
    <row r="120" spans="2:8">
      <c r="B120" s="135" t="str">
        <f>IF('Profit &amp; Loss'!B113=0," ",'Profit &amp; Loss'!B113)</f>
        <v xml:space="preserve"> </v>
      </c>
      <c r="C120" s="135"/>
      <c r="D120" s="135"/>
      <c r="E120" s="135"/>
      <c r="F120" s="135"/>
      <c r="G120" s="135"/>
      <c r="H120" s="135"/>
    </row>
    <row r="121" spans="2:8">
      <c r="B121" s="135" t="str">
        <f>IF('Profit &amp; Loss'!B114=0," ",'Profit &amp; Loss'!B114)</f>
        <v xml:space="preserve"> </v>
      </c>
      <c r="C121" s="135"/>
      <c r="D121" s="135"/>
      <c r="E121" s="135"/>
      <c r="F121" s="135"/>
      <c r="G121" s="135"/>
      <c r="H121" s="135"/>
    </row>
    <row r="122" spans="2:8">
      <c r="B122" s="135" t="str">
        <f>IF('Profit &amp; Loss'!B115=0," ",'Profit &amp; Loss'!B115)</f>
        <v xml:space="preserve"> </v>
      </c>
      <c r="C122" s="135"/>
      <c r="D122" s="135"/>
      <c r="E122" s="135"/>
      <c r="F122" s="135"/>
      <c r="G122" s="135"/>
      <c r="H122" s="135"/>
    </row>
    <row r="123" spans="2:8">
      <c r="B123" s="135" t="str">
        <f>IF('Profit &amp; Loss'!B116=0," ",'Profit &amp; Loss'!B116)</f>
        <v xml:space="preserve"> </v>
      </c>
      <c r="C123" s="135"/>
      <c r="D123" s="135"/>
      <c r="E123" s="135"/>
      <c r="F123" s="135"/>
      <c r="G123" s="135"/>
      <c r="H123" s="135"/>
    </row>
    <row r="124" spans="2:8">
      <c r="B124" s="135" t="str">
        <f>IF('Profit &amp; Loss'!B117=0," ",'Profit &amp; Loss'!B117)</f>
        <v xml:space="preserve"> </v>
      </c>
      <c r="C124" s="135"/>
      <c r="D124" s="135"/>
      <c r="E124" s="135"/>
      <c r="F124" s="135"/>
      <c r="G124" s="135"/>
      <c r="H124" s="135"/>
    </row>
    <row r="125" spans="2:8">
      <c r="B125" s="135" t="str">
        <f>IF('Profit &amp; Loss'!B118=0," ",'Profit &amp; Loss'!B118)</f>
        <v xml:space="preserve"> </v>
      </c>
      <c r="C125" s="135"/>
      <c r="D125" s="135"/>
      <c r="E125" s="135"/>
      <c r="F125" s="135"/>
      <c r="G125" s="135"/>
      <c r="H125" s="135"/>
    </row>
    <row r="126" spans="2:8">
      <c r="B126" s="135" t="str">
        <f>IF('Profit &amp; Loss'!B119=0," ",'Profit &amp; Loss'!B119)</f>
        <v xml:space="preserve"> </v>
      </c>
      <c r="C126" s="135"/>
      <c r="D126" s="135"/>
      <c r="E126" s="135"/>
      <c r="F126" s="135"/>
      <c r="G126" s="135"/>
      <c r="H126" s="135"/>
    </row>
    <row r="127" spans="2:8">
      <c r="B127" s="135" t="str">
        <f>IF('Profit &amp; Loss'!B120=0," ",'Profit &amp; Loss'!B120)</f>
        <v xml:space="preserve"> </v>
      </c>
      <c r="C127" s="135"/>
      <c r="D127" s="135"/>
      <c r="E127" s="135"/>
      <c r="F127" s="135"/>
      <c r="G127" s="135"/>
      <c r="H127" s="135"/>
    </row>
  </sheetData>
  <mergeCells count="4">
    <mergeCell ref="B5:H5"/>
    <mergeCell ref="B3:H3"/>
    <mergeCell ref="B2:H2"/>
    <mergeCell ref="B4:H4"/>
  </mergeCells>
  <phoneticPr fontId="33" type="noConversion"/>
  <pageMargins left="0.7" right="0.7" top="0.75" bottom="0.75" header="0.3" footer="0.3"/>
  <pageSetup scale="96" orientation="portrait" horizontalDpi="0" verticalDpi="0"/>
  <rowBreaks count="1" manualBreakCount="1">
    <brk id="40" min="1" max="7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BU47"/>
  <sheetViews>
    <sheetView zoomScale="103" workbookViewId="0">
      <selection activeCell="K35" sqref="K35"/>
    </sheetView>
  </sheetViews>
  <sheetFormatPr baseColWidth="10" defaultColWidth="8.83203125" defaultRowHeight="15"/>
  <cols>
    <col min="1" max="1" width="5" customWidth="1"/>
    <col min="2" max="2" width="30.83203125" bestFit="1" customWidth="1"/>
    <col min="3" max="3" width="1.6640625" customWidth="1"/>
    <col min="4" max="11" width="12.5" customWidth="1"/>
    <col min="12" max="12" width="1.6640625" customWidth="1"/>
    <col min="13" max="13" width="13.33203125" customWidth="1"/>
    <col min="14" max="73" width="12.83203125" customWidth="1"/>
  </cols>
  <sheetData>
    <row r="2" spans="2:73" ht="21" thickBot="1">
      <c r="B2" s="74" t="s">
        <v>74</v>
      </c>
    </row>
    <row r="3" spans="2:73" ht="17" thickTop="1">
      <c r="D3" s="192" t="s">
        <v>498</v>
      </c>
      <c r="E3" s="192"/>
      <c r="F3" s="192"/>
      <c r="G3" s="192"/>
      <c r="H3" s="192"/>
      <c r="I3" s="192"/>
      <c r="J3" s="192"/>
      <c r="K3" s="192"/>
    </row>
    <row r="4" spans="2:73" ht="18" thickBot="1">
      <c r="B4" s="124" t="s">
        <v>495</v>
      </c>
      <c r="D4" s="61" t="s">
        <v>499</v>
      </c>
      <c r="E4" s="153">
        <v>1</v>
      </c>
      <c r="F4" s="61" t="s">
        <v>500</v>
      </c>
      <c r="G4" s="153">
        <v>10</v>
      </c>
      <c r="H4" s="61" t="s">
        <v>501</v>
      </c>
      <c r="I4" s="153">
        <v>100</v>
      </c>
      <c r="J4" s="61" t="s">
        <v>502</v>
      </c>
      <c r="K4" s="153">
        <v>1000</v>
      </c>
      <c r="M4" s="70">
        <f>'Scaling Factors'!D15</f>
        <v>44926</v>
      </c>
      <c r="N4" s="70">
        <f>'Scaling Factors'!E15</f>
        <v>44957</v>
      </c>
      <c r="O4" s="70">
        <f>'Scaling Factors'!F15</f>
        <v>44985</v>
      </c>
      <c r="P4" s="70">
        <f>'Scaling Factors'!G15</f>
        <v>45016</v>
      </c>
      <c r="Q4" s="70">
        <f>'Scaling Factors'!H15</f>
        <v>45046</v>
      </c>
      <c r="R4" s="70">
        <f>'Scaling Factors'!I15</f>
        <v>45077</v>
      </c>
      <c r="S4" s="70">
        <f>'Scaling Factors'!J15</f>
        <v>45107</v>
      </c>
      <c r="T4" s="70">
        <f>'Scaling Factors'!K15</f>
        <v>45138</v>
      </c>
      <c r="U4" s="70">
        <f>'Scaling Factors'!L15</f>
        <v>45169</v>
      </c>
      <c r="V4" s="70">
        <f>'Scaling Factors'!M15</f>
        <v>45199</v>
      </c>
      <c r="W4" s="70">
        <f>'Scaling Factors'!N15</f>
        <v>45230</v>
      </c>
      <c r="X4" s="70">
        <f>'Scaling Factors'!O15</f>
        <v>45260</v>
      </c>
      <c r="Y4" s="70">
        <f>'Scaling Factors'!P15</f>
        <v>45291</v>
      </c>
      <c r="Z4" s="70">
        <f>'Scaling Factors'!Q15</f>
        <v>45322</v>
      </c>
      <c r="AA4" s="70">
        <f>'Scaling Factors'!R15</f>
        <v>45351</v>
      </c>
      <c r="AB4" s="70">
        <f>'Scaling Factors'!S15</f>
        <v>45382</v>
      </c>
      <c r="AC4" s="70">
        <f>'Scaling Factors'!T15</f>
        <v>45412</v>
      </c>
      <c r="AD4" s="70">
        <f>'Scaling Factors'!U15</f>
        <v>45443</v>
      </c>
      <c r="AE4" s="70">
        <f>'Scaling Factors'!V15</f>
        <v>45473</v>
      </c>
      <c r="AF4" s="70">
        <f>'Scaling Factors'!W15</f>
        <v>45504</v>
      </c>
      <c r="AG4" s="70">
        <f>'Scaling Factors'!X15</f>
        <v>45535</v>
      </c>
      <c r="AH4" s="70">
        <f>'Scaling Factors'!Y15</f>
        <v>45565</v>
      </c>
      <c r="AI4" s="70">
        <f>'Scaling Factors'!Z15</f>
        <v>45596</v>
      </c>
      <c r="AJ4" s="70">
        <f>'Scaling Factors'!AA15</f>
        <v>45626</v>
      </c>
      <c r="AK4" s="70">
        <f>'Scaling Factors'!AB15</f>
        <v>45657</v>
      </c>
      <c r="AL4" s="70">
        <f>'Scaling Factors'!AC15</f>
        <v>45688</v>
      </c>
      <c r="AM4" s="70">
        <f>'Scaling Factors'!AD15</f>
        <v>45716</v>
      </c>
      <c r="AN4" s="70">
        <f>'Scaling Factors'!AE15</f>
        <v>45747</v>
      </c>
      <c r="AO4" s="70">
        <f>'Scaling Factors'!AF15</f>
        <v>45777</v>
      </c>
      <c r="AP4" s="70">
        <f>'Scaling Factors'!AG15</f>
        <v>45808</v>
      </c>
      <c r="AQ4" s="70">
        <f>'Scaling Factors'!AH15</f>
        <v>45838</v>
      </c>
      <c r="AR4" s="70">
        <f>'Scaling Factors'!AI15</f>
        <v>45869</v>
      </c>
      <c r="AS4" s="70">
        <f>'Scaling Factors'!AJ15</f>
        <v>45900</v>
      </c>
      <c r="AT4" s="70">
        <f>'Scaling Factors'!AK15</f>
        <v>45930</v>
      </c>
      <c r="AU4" s="70">
        <f>'Scaling Factors'!AL15</f>
        <v>45961</v>
      </c>
      <c r="AV4" s="70">
        <f>'Scaling Factors'!AM15</f>
        <v>45991</v>
      </c>
      <c r="AW4" s="70">
        <f>'Scaling Factors'!AN15</f>
        <v>46022</v>
      </c>
      <c r="AX4" s="70">
        <f>'Scaling Factors'!AO15</f>
        <v>46053</v>
      </c>
      <c r="AY4" s="70">
        <f>'Scaling Factors'!AP15</f>
        <v>46081</v>
      </c>
      <c r="AZ4" s="70">
        <f>'Scaling Factors'!AQ15</f>
        <v>46112</v>
      </c>
      <c r="BA4" s="70">
        <f>'Scaling Factors'!AR15</f>
        <v>46142</v>
      </c>
      <c r="BB4" s="70">
        <f>'Scaling Factors'!AS15</f>
        <v>46173</v>
      </c>
      <c r="BC4" s="70">
        <f>'Scaling Factors'!AT15</f>
        <v>46203</v>
      </c>
      <c r="BD4" s="70">
        <f>'Scaling Factors'!AU15</f>
        <v>46234</v>
      </c>
      <c r="BE4" s="70">
        <f>'Scaling Factors'!AV15</f>
        <v>46265</v>
      </c>
      <c r="BF4" s="70">
        <f>'Scaling Factors'!AW15</f>
        <v>46295</v>
      </c>
      <c r="BG4" s="70">
        <f>'Scaling Factors'!AX15</f>
        <v>46326</v>
      </c>
      <c r="BH4" s="70">
        <f>'Scaling Factors'!AY15</f>
        <v>46356</v>
      </c>
      <c r="BI4" s="70">
        <f>'Scaling Factors'!AZ15</f>
        <v>46387</v>
      </c>
      <c r="BJ4" s="70">
        <f>'Scaling Factors'!BA15</f>
        <v>46418</v>
      </c>
      <c r="BK4" s="70">
        <f>'Scaling Factors'!BB15</f>
        <v>46446</v>
      </c>
      <c r="BL4" s="70">
        <f>'Scaling Factors'!BC15</f>
        <v>46477</v>
      </c>
      <c r="BM4" s="70">
        <f>'Scaling Factors'!BD15</f>
        <v>46507</v>
      </c>
      <c r="BN4" s="70">
        <f>'Scaling Factors'!BE15</f>
        <v>46538</v>
      </c>
      <c r="BO4" s="70">
        <f>'Scaling Factors'!BF15</f>
        <v>46568</v>
      </c>
      <c r="BP4" s="70">
        <f>'Scaling Factors'!BG15</f>
        <v>46599</v>
      </c>
      <c r="BQ4" s="70">
        <f>'Scaling Factors'!BH15</f>
        <v>46630</v>
      </c>
      <c r="BR4" s="70">
        <f>'Scaling Factors'!BI15</f>
        <v>46660</v>
      </c>
      <c r="BS4" s="70">
        <f>'Scaling Factors'!BJ15</f>
        <v>46691</v>
      </c>
      <c r="BT4" s="70">
        <f>'Scaling Factors'!BK15</f>
        <v>46721</v>
      </c>
      <c r="BU4" s="70">
        <f>'Scaling Factors'!BL15</f>
        <v>46752</v>
      </c>
    </row>
    <row r="5" spans="2:73" ht="17" thickTop="1">
      <c r="B5" s="155" t="s">
        <v>508</v>
      </c>
      <c r="D5" s="61" t="s">
        <v>503</v>
      </c>
      <c r="E5" s="154"/>
      <c r="F5" s="61" t="s">
        <v>504</v>
      </c>
      <c r="G5" s="154"/>
      <c r="H5" s="61" t="s">
        <v>505</v>
      </c>
      <c r="I5" s="154"/>
      <c r="J5" s="61" t="s">
        <v>506</v>
      </c>
      <c r="K5" s="154"/>
      <c r="M5" s="147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155"/>
      <c r="BQ5" s="155"/>
      <c r="BR5" s="155"/>
      <c r="BS5" s="155"/>
      <c r="BT5" s="155"/>
      <c r="BU5" s="155"/>
    </row>
    <row r="6" spans="2:73" ht="16">
      <c r="B6" s="127" t="s">
        <v>509</v>
      </c>
      <c r="D6" s="61" t="s">
        <v>503</v>
      </c>
      <c r="E6" s="154"/>
      <c r="F6" s="61" t="s">
        <v>504</v>
      </c>
      <c r="G6" s="154"/>
      <c r="H6" s="61" t="s">
        <v>505</v>
      </c>
      <c r="I6" s="154"/>
      <c r="J6" s="61" t="s">
        <v>506</v>
      </c>
      <c r="K6" s="154"/>
      <c r="M6" s="148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</row>
    <row r="7" spans="2:73" ht="16">
      <c r="B7" s="155" t="s">
        <v>510</v>
      </c>
      <c r="D7" s="61" t="s">
        <v>503</v>
      </c>
      <c r="E7" s="154"/>
      <c r="F7" s="61" t="s">
        <v>504</v>
      </c>
      <c r="G7" s="154"/>
      <c r="H7" s="61" t="s">
        <v>505</v>
      </c>
      <c r="I7" s="154"/>
      <c r="J7" s="61" t="s">
        <v>506</v>
      </c>
      <c r="K7" s="154"/>
      <c r="M7" s="147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  <c r="BA7" s="155"/>
      <c r="BB7" s="155"/>
      <c r="BC7" s="155"/>
      <c r="BD7" s="155"/>
      <c r="BE7" s="155"/>
      <c r="BF7" s="155"/>
      <c r="BG7" s="155"/>
      <c r="BH7" s="155"/>
      <c r="BI7" s="155"/>
      <c r="BJ7" s="155"/>
      <c r="BK7" s="155"/>
      <c r="BL7" s="155"/>
      <c r="BM7" s="155"/>
      <c r="BN7" s="155"/>
      <c r="BO7" s="155"/>
      <c r="BP7" s="155"/>
      <c r="BQ7" s="155"/>
      <c r="BR7" s="155"/>
      <c r="BS7" s="155"/>
      <c r="BT7" s="155"/>
      <c r="BU7" s="155"/>
    </row>
    <row r="8" spans="2:73" ht="16">
      <c r="B8" s="127" t="s">
        <v>511</v>
      </c>
      <c r="D8" s="61" t="s">
        <v>503</v>
      </c>
      <c r="E8" s="154"/>
      <c r="F8" s="61" t="s">
        <v>504</v>
      </c>
      <c r="G8" s="154"/>
      <c r="H8" s="61" t="s">
        <v>505</v>
      </c>
      <c r="I8" s="154"/>
      <c r="J8" s="61" t="s">
        <v>506</v>
      </c>
      <c r="K8" s="154"/>
      <c r="M8" s="148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</row>
    <row r="9" spans="2:73" ht="16">
      <c r="B9" s="155" t="s">
        <v>512</v>
      </c>
      <c r="D9" s="61" t="s">
        <v>503</v>
      </c>
      <c r="E9" s="154"/>
      <c r="F9" s="61" t="s">
        <v>504</v>
      </c>
      <c r="G9" s="154"/>
      <c r="H9" s="61" t="s">
        <v>505</v>
      </c>
      <c r="I9" s="154"/>
      <c r="J9" s="61" t="s">
        <v>506</v>
      </c>
      <c r="K9" s="154"/>
      <c r="M9" s="147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  <c r="BM9" s="155"/>
      <c r="BN9" s="155"/>
      <c r="BO9" s="155"/>
      <c r="BP9" s="155"/>
      <c r="BQ9" s="155"/>
      <c r="BR9" s="155"/>
      <c r="BS9" s="155"/>
      <c r="BT9" s="155"/>
      <c r="BU9" s="155"/>
    </row>
    <row r="10" spans="2:73" ht="16">
      <c r="B10" s="127" t="s">
        <v>513</v>
      </c>
      <c r="D10" s="61" t="s">
        <v>503</v>
      </c>
      <c r="E10" s="154"/>
      <c r="F10" s="61" t="s">
        <v>504</v>
      </c>
      <c r="G10" s="154"/>
      <c r="H10" s="61" t="s">
        <v>505</v>
      </c>
      <c r="I10" s="154"/>
      <c r="J10" s="61" t="s">
        <v>506</v>
      </c>
      <c r="K10" s="154"/>
      <c r="M10" s="148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</row>
    <row r="11" spans="2:73" ht="16">
      <c r="B11" s="155" t="s">
        <v>514</v>
      </c>
      <c r="D11" s="61" t="s">
        <v>503</v>
      </c>
      <c r="E11" s="154"/>
      <c r="F11" s="61" t="s">
        <v>504</v>
      </c>
      <c r="G11" s="154"/>
      <c r="H11" s="61" t="s">
        <v>505</v>
      </c>
      <c r="I11" s="154"/>
      <c r="J11" s="61" t="s">
        <v>506</v>
      </c>
      <c r="K11" s="154"/>
      <c r="M11" s="147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  <c r="BA11" s="155"/>
      <c r="BB11" s="155"/>
      <c r="BC11" s="155"/>
      <c r="BD11" s="155"/>
      <c r="BE11" s="155"/>
      <c r="BF11" s="155"/>
      <c r="BG11" s="155"/>
      <c r="BH11" s="155"/>
      <c r="BI11" s="155"/>
      <c r="BJ11" s="155"/>
      <c r="BK11" s="155"/>
      <c r="BL11" s="155"/>
      <c r="BM11" s="155"/>
      <c r="BN11" s="155"/>
      <c r="BO11" s="155"/>
      <c r="BP11" s="155"/>
      <c r="BQ11" s="155"/>
      <c r="BR11" s="155"/>
      <c r="BS11" s="155"/>
      <c r="BT11" s="155"/>
      <c r="BU11" s="155"/>
    </row>
    <row r="12" spans="2:73" ht="16">
      <c r="B12" s="127" t="s">
        <v>515</v>
      </c>
      <c r="D12" s="61" t="s">
        <v>503</v>
      </c>
      <c r="E12" s="154"/>
      <c r="F12" s="61" t="s">
        <v>504</v>
      </c>
      <c r="G12" s="154"/>
      <c r="H12" s="61" t="s">
        <v>505</v>
      </c>
      <c r="I12" s="154"/>
      <c r="J12" s="61" t="s">
        <v>506</v>
      </c>
      <c r="K12" s="154"/>
      <c r="M12" s="148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</row>
    <row r="14" spans="2:73" ht="18" thickBot="1">
      <c r="B14" s="158" t="s">
        <v>496</v>
      </c>
      <c r="E14" s="70" t="s">
        <v>522</v>
      </c>
      <c r="F14" s="70" t="s">
        <v>5</v>
      </c>
      <c r="G14" s="70" t="s">
        <v>497</v>
      </c>
      <c r="H14" s="70" t="s">
        <v>316</v>
      </c>
      <c r="I14" s="70" t="s">
        <v>317</v>
      </c>
      <c r="J14" s="70" t="s">
        <v>315</v>
      </c>
      <c r="K14" s="157" t="s">
        <v>316</v>
      </c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</row>
    <row r="15" spans="2:73" ht="17" thickTop="1">
      <c r="B15" s="155" t="s">
        <v>508</v>
      </c>
      <c r="D15" s="61" t="s">
        <v>2</v>
      </c>
      <c r="E15" s="111"/>
      <c r="F15" s="3"/>
      <c r="G15" s="123"/>
      <c r="H15" s="122"/>
      <c r="I15" s="3"/>
      <c r="J15" s="122"/>
      <c r="K15" s="156"/>
      <c r="M15" s="147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  <c r="BA15" s="155"/>
      <c r="BB15" s="155"/>
      <c r="BC15" s="155"/>
      <c r="BD15" s="155"/>
      <c r="BE15" s="155"/>
      <c r="BF15" s="155"/>
      <c r="BG15" s="155"/>
      <c r="BH15" s="155"/>
      <c r="BI15" s="155"/>
      <c r="BJ15" s="155"/>
      <c r="BK15" s="155"/>
      <c r="BL15" s="155"/>
      <c r="BM15" s="155"/>
      <c r="BN15" s="155"/>
      <c r="BO15" s="155"/>
      <c r="BP15" s="155"/>
      <c r="BQ15" s="155"/>
      <c r="BR15" s="155"/>
      <c r="BS15" s="155"/>
      <c r="BT15" s="155"/>
      <c r="BU15" s="155"/>
    </row>
    <row r="16" spans="2:73" ht="16">
      <c r="B16" s="127" t="s">
        <v>509</v>
      </c>
      <c r="D16" s="61" t="s">
        <v>2</v>
      </c>
      <c r="E16" s="111"/>
      <c r="F16" s="3"/>
      <c r="G16" s="123"/>
      <c r="H16" s="122"/>
      <c r="I16" s="3"/>
      <c r="J16" s="122"/>
      <c r="K16" s="156"/>
      <c r="M16" s="148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</row>
    <row r="17" spans="2:73" ht="16">
      <c r="B17" s="155" t="s">
        <v>510</v>
      </c>
      <c r="D17" s="61" t="s">
        <v>2</v>
      </c>
      <c r="E17" s="111"/>
      <c r="F17" s="3"/>
      <c r="G17" s="123"/>
      <c r="H17" s="122"/>
      <c r="I17" s="3"/>
      <c r="J17" s="122"/>
      <c r="K17" s="156"/>
      <c r="M17" s="147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</row>
    <row r="18" spans="2:73" ht="16">
      <c r="B18" s="127" t="s">
        <v>511</v>
      </c>
      <c r="D18" s="61" t="s">
        <v>2</v>
      </c>
      <c r="E18" s="111"/>
      <c r="F18" s="3"/>
      <c r="G18" s="123"/>
      <c r="H18" s="122"/>
      <c r="I18" s="3"/>
      <c r="J18" s="122"/>
      <c r="K18" s="156"/>
      <c r="M18" s="148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</row>
    <row r="19" spans="2:73" ht="16">
      <c r="B19" s="155" t="s">
        <v>512</v>
      </c>
      <c r="D19" s="61" t="s">
        <v>2</v>
      </c>
      <c r="E19" s="111"/>
      <c r="F19" s="3"/>
      <c r="G19" s="123"/>
      <c r="H19" s="122"/>
      <c r="I19" s="3"/>
      <c r="J19" s="122"/>
      <c r="K19" s="156"/>
      <c r="M19" s="147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  <c r="BA19" s="155"/>
      <c r="BB19" s="155"/>
      <c r="BC19" s="155"/>
      <c r="BD19" s="155"/>
      <c r="BE19" s="155"/>
      <c r="BF19" s="155"/>
      <c r="BG19" s="155"/>
      <c r="BH19" s="155"/>
      <c r="BI19" s="155"/>
      <c r="BJ19" s="155"/>
      <c r="BK19" s="155"/>
      <c r="BL19" s="155"/>
      <c r="BM19" s="155"/>
      <c r="BN19" s="155"/>
      <c r="BO19" s="155"/>
      <c r="BP19" s="155"/>
      <c r="BQ19" s="155"/>
      <c r="BR19" s="155"/>
      <c r="BS19" s="155"/>
      <c r="BT19" s="155"/>
      <c r="BU19" s="155"/>
    </row>
    <row r="20" spans="2:73" ht="16">
      <c r="B20" s="127" t="s">
        <v>513</v>
      </c>
      <c r="D20" s="61" t="s">
        <v>2</v>
      </c>
      <c r="E20" s="111"/>
      <c r="F20" s="3"/>
      <c r="G20" s="123"/>
      <c r="H20" s="122"/>
      <c r="I20" s="3"/>
      <c r="J20" s="122"/>
      <c r="K20" s="156"/>
      <c r="M20" s="148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</row>
    <row r="21" spans="2:73" ht="16">
      <c r="B21" s="155" t="s">
        <v>514</v>
      </c>
      <c r="D21" s="61" t="s">
        <v>2</v>
      </c>
      <c r="E21" s="111"/>
      <c r="F21" s="3"/>
      <c r="G21" s="123"/>
      <c r="H21" s="122"/>
      <c r="I21" s="3"/>
      <c r="J21" s="122"/>
      <c r="K21" s="156"/>
      <c r="M21" s="147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  <c r="BM21" s="155"/>
      <c r="BN21" s="155"/>
      <c r="BO21" s="155"/>
      <c r="BP21" s="155"/>
      <c r="BQ21" s="155"/>
      <c r="BR21" s="155"/>
      <c r="BS21" s="155"/>
      <c r="BT21" s="155"/>
      <c r="BU21" s="155"/>
    </row>
    <row r="22" spans="2:73" ht="16">
      <c r="B22" s="127" t="s">
        <v>515</v>
      </c>
      <c r="D22" s="61" t="s">
        <v>2</v>
      </c>
      <c r="E22" s="111"/>
      <c r="F22" s="3"/>
      <c r="G22" s="123"/>
      <c r="H22" s="122"/>
      <c r="I22" s="3"/>
      <c r="J22" s="122"/>
      <c r="K22" s="156"/>
      <c r="M22" s="148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</row>
    <row r="23" spans="2:73">
      <c r="H23" t="s">
        <v>507</v>
      </c>
    </row>
    <row r="24" spans="2:73" ht="17" thickBot="1">
      <c r="B24" s="79" t="s">
        <v>518</v>
      </c>
      <c r="C24" s="79"/>
      <c r="D24" s="79"/>
      <c r="E24" s="79"/>
      <c r="F24" s="79"/>
      <c r="G24" s="79"/>
      <c r="H24" s="79"/>
      <c r="I24" s="79"/>
      <c r="J24" s="79"/>
      <c r="K24" s="79"/>
      <c r="M24" s="159">
        <f>SUM(M15:M19)+SUM(M5:M9)</f>
        <v>0</v>
      </c>
      <c r="N24" s="159">
        <f t="shared" ref="N24:AS24" si="0">SUM(N15:N23)+SUM(N5:N12)</f>
        <v>0</v>
      </c>
      <c r="O24" s="159">
        <f t="shared" si="0"/>
        <v>0</v>
      </c>
      <c r="P24" s="159">
        <f t="shared" si="0"/>
        <v>0</v>
      </c>
      <c r="Q24" s="159">
        <f t="shared" si="0"/>
        <v>0</v>
      </c>
      <c r="R24" s="159">
        <f t="shared" si="0"/>
        <v>0</v>
      </c>
      <c r="S24" s="159">
        <f t="shared" si="0"/>
        <v>0</v>
      </c>
      <c r="T24" s="159">
        <f t="shared" si="0"/>
        <v>0</v>
      </c>
      <c r="U24" s="159">
        <f t="shared" si="0"/>
        <v>0</v>
      </c>
      <c r="V24" s="159">
        <f t="shared" si="0"/>
        <v>0</v>
      </c>
      <c r="W24" s="159">
        <f t="shared" si="0"/>
        <v>0</v>
      </c>
      <c r="X24" s="159">
        <f t="shared" si="0"/>
        <v>0</v>
      </c>
      <c r="Y24" s="159">
        <f t="shared" si="0"/>
        <v>0</v>
      </c>
      <c r="Z24" s="159">
        <f t="shared" si="0"/>
        <v>0</v>
      </c>
      <c r="AA24" s="159">
        <f t="shared" si="0"/>
        <v>0</v>
      </c>
      <c r="AB24" s="159">
        <f t="shared" si="0"/>
        <v>0</v>
      </c>
      <c r="AC24" s="159">
        <f t="shared" si="0"/>
        <v>0</v>
      </c>
      <c r="AD24" s="159">
        <f t="shared" si="0"/>
        <v>0</v>
      </c>
      <c r="AE24" s="159">
        <f t="shared" si="0"/>
        <v>0</v>
      </c>
      <c r="AF24" s="159">
        <f t="shared" si="0"/>
        <v>0</v>
      </c>
      <c r="AG24" s="159">
        <f t="shared" si="0"/>
        <v>0</v>
      </c>
      <c r="AH24" s="159">
        <f t="shared" si="0"/>
        <v>0</v>
      </c>
      <c r="AI24" s="159">
        <f t="shared" si="0"/>
        <v>0</v>
      </c>
      <c r="AJ24" s="159">
        <f t="shared" si="0"/>
        <v>0</v>
      </c>
      <c r="AK24" s="159">
        <f t="shared" si="0"/>
        <v>0</v>
      </c>
      <c r="AL24" s="159">
        <f t="shared" si="0"/>
        <v>0</v>
      </c>
      <c r="AM24" s="159">
        <f t="shared" si="0"/>
        <v>0</v>
      </c>
      <c r="AN24" s="159">
        <f t="shared" si="0"/>
        <v>0</v>
      </c>
      <c r="AO24" s="159">
        <f t="shared" si="0"/>
        <v>0</v>
      </c>
      <c r="AP24" s="159">
        <f t="shared" si="0"/>
        <v>0</v>
      </c>
      <c r="AQ24" s="159">
        <f t="shared" si="0"/>
        <v>0</v>
      </c>
      <c r="AR24" s="159">
        <f t="shared" si="0"/>
        <v>0</v>
      </c>
      <c r="AS24" s="159">
        <f t="shared" si="0"/>
        <v>0</v>
      </c>
      <c r="AT24" s="159">
        <f t="shared" ref="AT24:BU24" si="1">SUM(AT15:AT23)+SUM(AT5:AT12)</f>
        <v>0</v>
      </c>
      <c r="AU24" s="159">
        <f t="shared" si="1"/>
        <v>0</v>
      </c>
      <c r="AV24" s="159">
        <f t="shared" si="1"/>
        <v>0</v>
      </c>
      <c r="AW24" s="159">
        <f t="shared" si="1"/>
        <v>0</v>
      </c>
      <c r="AX24" s="159">
        <f t="shared" si="1"/>
        <v>0</v>
      </c>
      <c r="AY24" s="159">
        <f t="shared" si="1"/>
        <v>0</v>
      </c>
      <c r="AZ24" s="159">
        <f t="shared" si="1"/>
        <v>0</v>
      </c>
      <c r="BA24" s="159">
        <f t="shared" si="1"/>
        <v>0</v>
      </c>
      <c r="BB24" s="159">
        <f t="shared" si="1"/>
        <v>0</v>
      </c>
      <c r="BC24" s="159">
        <f t="shared" si="1"/>
        <v>0</v>
      </c>
      <c r="BD24" s="159">
        <f t="shared" si="1"/>
        <v>0</v>
      </c>
      <c r="BE24" s="159">
        <f t="shared" si="1"/>
        <v>0</v>
      </c>
      <c r="BF24" s="159">
        <f t="shared" si="1"/>
        <v>0</v>
      </c>
      <c r="BG24" s="159">
        <f t="shared" si="1"/>
        <v>0</v>
      </c>
      <c r="BH24" s="159">
        <f t="shared" si="1"/>
        <v>0</v>
      </c>
      <c r="BI24" s="159">
        <f t="shared" si="1"/>
        <v>0</v>
      </c>
      <c r="BJ24" s="159">
        <f t="shared" si="1"/>
        <v>0</v>
      </c>
      <c r="BK24" s="159">
        <f t="shared" si="1"/>
        <v>0</v>
      </c>
      <c r="BL24" s="159">
        <f t="shared" si="1"/>
        <v>0</v>
      </c>
      <c r="BM24" s="159">
        <f t="shared" si="1"/>
        <v>0</v>
      </c>
      <c r="BN24" s="159">
        <f t="shared" si="1"/>
        <v>0</v>
      </c>
      <c r="BO24" s="159">
        <f t="shared" si="1"/>
        <v>0</v>
      </c>
      <c r="BP24" s="159">
        <f t="shared" si="1"/>
        <v>0</v>
      </c>
      <c r="BQ24" s="159">
        <f t="shared" si="1"/>
        <v>0</v>
      </c>
      <c r="BR24" s="159">
        <f t="shared" si="1"/>
        <v>0</v>
      </c>
      <c r="BS24" s="159">
        <f t="shared" si="1"/>
        <v>0</v>
      </c>
      <c r="BT24" s="159">
        <f t="shared" si="1"/>
        <v>0</v>
      </c>
      <c r="BU24" s="159">
        <f t="shared" si="1"/>
        <v>0</v>
      </c>
    </row>
    <row r="25" spans="2:73" ht="16" thickTop="1"/>
    <row r="26" spans="2:73" ht="18" thickBot="1">
      <c r="B26" s="124" t="s">
        <v>517</v>
      </c>
      <c r="D26" s="61" t="s">
        <v>499</v>
      </c>
      <c r="E26" s="153">
        <v>1</v>
      </c>
      <c r="F26" s="61" t="s">
        <v>500</v>
      </c>
      <c r="G26" s="153">
        <v>10</v>
      </c>
      <c r="H26" s="61" t="s">
        <v>501</v>
      </c>
      <c r="I26" s="153">
        <v>100</v>
      </c>
      <c r="J26" s="61" t="s">
        <v>502</v>
      </c>
      <c r="K26" s="153">
        <v>1000</v>
      </c>
      <c r="M26" s="70">
        <f>M4</f>
        <v>44926</v>
      </c>
      <c r="N26" s="70">
        <f>N4</f>
        <v>44957</v>
      </c>
      <c r="O26" s="70">
        <f t="shared" ref="O26:BU26" si="2">O4</f>
        <v>44985</v>
      </c>
      <c r="P26" s="70">
        <f t="shared" si="2"/>
        <v>45016</v>
      </c>
      <c r="Q26" s="70">
        <f t="shared" si="2"/>
        <v>45046</v>
      </c>
      <c r="R26" s="70">
        <f t="shared" si="2"/>
        <v>45077</v>
      </c>
      <c r="S26" s="70">
        <f t="shared" si="2"/>
        <v>45107</v>
      </c>
      <c r="T26" s="70">
        <f t="shared" si="2"/>
        <v>45138</v>
      </c>
      <c r="U26" s="70">
        <f t="shared" si="2"/>
        <v>45169</v>
      </c>
      <c r="V26" s="70">
        <f t="shared" si="2"/>
        <v>45199</v>
      </c>
      <c r="W26" s="70">
        <f t="shared" si="2"/>
        <v>45230</v>
      </c>
      <c r="X26" s="70">
        <f t="shared" si="2"/>
        <v>45260</v>
      </c>
      <c r="Y26" s="70">
        <f t="shared" si="2"/>
        <v>45291</v>
      </c>
      <c r="Z26" s="70">
        <f t="shared" si="2"/>
        <v>45322</v>
      </c>
      <c r="AA26" s="70">
        <f t="shared" si="2"/>
        <v>45351</v>
      </c>
      <c r="AB26" s="70">
        <f t="shared" si="2"/>
        <v>45382</v>
      </c>
      <c r="AC26" s="70">
        <f t="shared" si="2"/>
        <v>45412</v>
      </c>
      <c r="AD26" s="70">
        <f t="shared" si="2"/>
        <v>45443</v>
      </c>
      <c r="AE26" s="70">
        <f t="shared" si="2"/>
        <v>45473</v>
      </c>
      <c r="AF26" s="70">
        <f t="shared" si="2"/>
        <v>45504</v>
      </c>
      <c r="AG26" s="70">
        <f t="shared" si="2"/>
        <v>45535</v>
      </c>
      <c r="AH26" s="70">
        <f t="shared" si="2"/>
        <v>45565</v>
      </c>
      <c r="AI26" s="70">
        <f t="shared" si="2"/>
        <v>45596</v>
      </c>
      <c r="AJ26" s="70">
        <f t="shared" si="2"/>
        <v>45626</v>
      </c>
      <c r="AK26" s="70">
        <f t="shared" si="2"/>
        <v>45657</v>
      </c>
      <c r="AL26" s="70">
        <f t="shared" si="2"/>
        <v>45688</v>
      </c>
      <c r="AM26" s="70">
        <f t="shared" si="2"/>
        <v>45716</v>
      </c>
      <c r="AN26" s="70">
        <f t="shared" si="2"/>
        <v>45747</v>
      </c>
      <c r="AO26" s="70">
        <f t="shared" si="2"/>
        <v>45777</v>
      </c>
      <c r="AP26" s="70">
        <f t="shared" si="2"/>
        <v>45808</v>
      </c>
      <c r="AQ26" s="70">
        <f t="shared" si="2"/>
        <v>45838</v>
      </c>
      <c r="AR26" s="70">
        <f t="shared" si="2"/>
        <v>45869</v>
      </c>
      <c r="AS26" s="70">
        <f t="shared" si="2"/>
        <v>45900</v>
      </c>
      <c r="AT26" s="70">
        <f t="shared" si="2"/>
        <v>45930</v>
      </c>
      <c r="AU26" s="70">
        <f t="shared" si="2"/>
        <v>45961</v>
      </c>
      <c r="AV26" s="70">
        <f t="shared" si="2"/>
        <v>45991</v>
      </c>
      <c r="AW26" s="70">
        <f t="shared" si="2"/>
        <v>46022</v>
      </c>
      <c r="AX26" s="70">
        <f t="shared" si="2"/>
        <v>46053</v>
      </c>
      <c r="AY26" s="70">
        <f t="shared" si="2"/>
        <v>46081</v>
      </c>
      <c r="AZ26" s="70">
        <f t="shared" si="2"/>
        <v>46112</v>
      </c>
      <c r="BA26" s="70">
        <f t="shared" si="2"/>
        <v>46142</v>
      </c>
      <c r="BB26" s="70">
        <f t="shared" si="2"/>
        <v>46173</v>
      </c>
      <c r="BC26" s="70">
        <f t="shared" si="2"/>
        <v>46203</v>
      </c>
      <c r="BD26" s="70">
        <f t="shared" si="2"/>
        <v>46234</v>
      </c>
      <c r="BE26" s="70">
        <f t="shared" si="2"/>
        <v>46265</v>
      </c>
      <c r="BF26" s="70">
        <f t="shared" si="2"/>
        <v>46295</v>
      </c>
      <c r="BG26" s="70">
        <f t="shared" si="2"/>
        <v>46326</v>
      </c>
      <c r="BH26" s="70">
        <f t="shared" si="2"/>
        <v>46356</v>
      </c>
      <c r="BI26" s="70">
        <f t="shared" si="2"/>
        <v>46387</v>
      </c>
      <c r="BJ26" s="70">
        <f t="shared" si="2"/>
        <v>46418</v>
      </c>
      <c r="BK26" s="70">
        <f t="shared" si="2"/>
        <v>46446</v>
      </c>
      <c r="BL26" s="70">
        <f t="shared" si="2"/>
        <v>46477</v>
      </c>
      <c r="BM26" s="70">
        <f t="shared" si="2"/>
        <v>46507</v>
      </c>
      <c r="BN26" s="70">
        <f t="shared" si="2"/>
        <v>46538</v>
      </c>
      <c r="BO26" s="70">
        <f t="shared" si="2"/>
        <v>46568</v>
      </c>
      <c r="BP26" s="70">
        <f t="shared" si="2"/>
        <v>46599</v>
      </c>
      <c r="BQ26" s="70">
        <f t="shared" si="2"/>
        <v>46630</v>
      </c>
      <c r="BR26" s="70">
        <f t="shared" si="2"/>
        <v>46660</v>
      </c>
      <c r="BS26" s="70">
        <f t="shared" si="2"/>
        <v>46691</v>
      </c>
      <c r="BT26" s="70">
        <f t="shared" si="2"/>
        <v>46721</v>
      </c>
      <c r="BU26" s="70">
        <f t="shared" si="2"/>
        <v>46752</v>
      </c>
    </row>
    <row r="27" spans="2:73" ht="17" thickTop="1">
      <c r="B27" s="155" t="s">
        <v>508</v>
      </c>
      <c r="D27" s="61" t="s">
        <v>503</v>
      </c>
      <c r="E27" s="111">
        <v>0</v>
      </c>
      <c r="F27" s="3" t="s">
        <v>504</v>
      </c>
      <c r="G27" s="123">
        <v>0</v>
      </c>
      <c r="H27" s="122" t="s">
        <v>505</v>
      </c>
      <c r="I27" s="3">
        <v>500</v>
      </c>
      <c r="J27" s="122" t="s">
        <v>506</v>
      </c>
      <c r="K27" s="156">
        <v>0</v>
      </c>
      <c r="M27" s="147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  <c r="BA27" s="155"/>
      <c r="BB27" s="155"/>
      <c r="BC27" s="155"/>
      <c r="BD27" s="155"/>
      <c r="BE27" s="155"/>
      <c r="BF27" s="155"/>
      <c r="BG27" s="155"/>
      <c r="BH27" s="155"/>
      <c r="BI27" s="155"/>
      <c r="BJ27" s="155"/>
      <c r="BK27" s="155"/>
      <c r="BL27" s="155"/>
      <c r="BM27" s="155"/>
      <c r="BN27" s="155"/>
      <c r="BO27" s="155"/>
      <c r="BP27" s="155"/>
      <c r="BQ27" s="155"/>
      <c r="BR27" s="155"/>
      <c r="BS27" s="155"/>
      <c r="BT27" s="155"/>
      <c r="BU27" s="155"/>
    </row>
    <row r="28" spans="2:73" ht="16">
      <c r="B28" s="127" t="s">
        <v>509</v>
      </c>
      <c r="D28" s="61" t="s">
        <v>503</v>
      </c>
      <c r="E28" s="111">
        <v>0</v>
      </c>
      <c r="F28" s="3" t="s">
        <v>504</v>
      </c>
      <c r="G28" s="123">
        <v>0</v>
      </c>
      <c r="H28" s="122" t="s">
        <v>505</v>
      </c>
      <c r="I28" s="3">
        <v>500</v>
      </c>
      <c r="J28" s="122" t="s">
        <v>506</v>
      </c>
      <c r="K28" s="156">
        <v>0</v>
      </c>
      <c r="M28" s="148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7"/>
      <c r="BC28" s="127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</row>
    <row r="29" spans="2:73" ht="16">
      <c r="B29" s="155" t="s">
        <v>510</v>
      </c>
      <c r="D29" s="61" t="s">
        <v>503</v>
      </c>
      <c r="E29" s="111">
        <v>0</v>
      </c>
      <c r="F29" s="3" t="s">
        <v>504</v>
      </c>
      <c r="G29" s="123">
        <v>0</v>
      </c>
      <c r="H29" s="122" t="s">
        <v>505</v>
      </c>
      <c r="I29" s="3">
        <v>500</v>
      </c>
      <c r="J29" s="122" t="s">
        <v>506</v>
      </c>
      <c r="K29" s="156">
        <v>0</v>
      </c>
      <c r="M29" s="147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  <c r="BM29" s="155"/>
      <c r="BN29" s="155"/>
      <c r="BO29" s="155"/>
      <c r="BP29" s="155"/>
      <c r="BQ29" s="155"/>
      <c r="BR29" s="155"/>
      <c r="BS29" s="155"/>
      <c r="BT29" s="155"/>
      <c r="BU29" s="155"/>
    </row>
    <row r="30" spans="2:73" ht="16">
      <c r="B30" s="127" t="s">
        <v>511</v>
      </c>
      <c r="D30" s="61" t="s">
        <v>503</v>
      </c>
      <c r="E30" s="111">
        <v>0</v>
      </c>
      <c r="F30" s="3" t="s">
        <v>504</v>
      </c>
      <c r="G30" s="123">
        <v>0</v>
      </c>
      <c r="H30" s="122" t="s">
        <v>505</v>
      </c>
      <c r="I30" s="3">
        <v>500</v>
      </c>
      <c r="J30" s="122" t="s">
        <v>506</v>
      </c>
      <c r="K30" s="156">
        <v>0</v>
      </c>
      <c r="M30" s="148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</row>
    <row r="31" spans="2:73" ht="16">
      <c r="B31" s="155" t="s">
        <v>512</v>
      </c>
      <c r="D31" s="61" t="s">
        <v>503</v>
      </c>
      <c r="E31" s="111">
        <v>0</v>
      </c>
      <c r="F31" s="3" t="s">
        <v>504</v>
      </c>
      <c r="G31" s="123">
        <v>0</v>
      </c>
      <c r="H31" s="122" t="s">
        <v>505</v>
      </c>
      <c r="I31" s="3">
        <v>500</v>
      </c>
      <c r="J31" s="122" t="s">
        <v>506</v>
      </c>
      <c r="K31" s="156">
        <v>0</v>
      </c>
      <c r="M31" s="147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  <c r="BA31" s="155"/>
      <c r="BB31" s="155"/>
      <c r="BC31" s="155"/>
      <c r="BD31" s="155"/>
      <c r="BE31" s="155"/>
      <c r="BF31" s="155"/>
      <c r="BG31" s="155"/>
      <c r="BH31" s="155"/>
      <c r="BI31" s="155"/>
      <c r="BJ31" s="155"/>
      <c r="BK31" s="155"/>
      <c r="BL31" s="155"/>
      <c r="BM31" s="155"/>
      <c r="BN31" s="155"/>
      <c r="BO31" s="155"/>
      <c r="BP31" s="155"/>
      <c r="BQ31" s="155"/>
      <c r="BR31" s="155"/>
      <c r="BS31" s="155"/>
      <c r="BT31" s="155"/>
      <c r="BU31" s="155"/>
    </row>
    <row r="32" spans="2:73" ht="16">
      <c r="B32" s="127" t="s">
        <v>513</v>
      </c>
      <c r="D32" s="61" t="s">
        <v>503</v>
      </c>
      <c r="E32" s="111">
        <v>0</v>
      </c>
      <c r="F32" s="3" t="s">
        <v>504</v>
      </c>
      <c r="G32" s="123">
        <v>0</v>
      </c>
      <c r="H32" s="122" t="s">
        <v>505</v>
      </c>
      <c r="I32" s="3">
        <v>500</v>
      </c>
      <c r="J32" s="122" t="s">
        <v>506</v>
      </c>
      <c r="K32" s="156">
        <v>0</v>
      </c>
      <c r="M32" s="148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</row>
    <row r="33" spans="2:73" ht="16">
      <c r="B33" s="155" t="s">
        <v>514</v>
      </c>
      <c r="D33" s="61" t="s">
        <v>503</v>
      </c>
      <c r="E33" s="111">
        <v>0</v>
      </c>
      <c r="F33" s="3" t="s">
        <v>504</v>
      </c>
      <c r="G33" s="123">
        <v>0</v>
      </c>
      <c r="H33" s="122" t="s">
        <v>505</v>
      </c>
      <c r="I33" s="3">
        <v>500</v>
      </c>
      <c r="J33" s="122" t="s">
        <v>506</v>
      </c>
      <c r="K33" s="156">
        <v>0</v>
      </c>
      <c r="M33" s="147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  <c r="BM33" s="155"/>
      <c r="BN33" s="155"/>
      <c r="BO33" s="155"/>
      <c r="BP33" s="155"/>
      <c r="BQ33" s="155"/>
      <c r="BR33" s="155"/>
      <c r="BS33" s="155"/>
      <c r="BT33" s="155"/>
      <c r="BU33" s="155"/>
    </row>
    <row r="34" spans="2:73" ht="16">
      <c r="B34" s="127" t="s">
        <v>515</v>
      </c>
      <c r="D34" s="61" t="s">
        <v>503</v>
      </c>
      <c r="E34" s="111">
        <v>0</v>
      </c>
      <c r="F34" s="3" t="s">
        <v>504</v>
      </c>
      <c r="G34" s="123">
        <v>0</v>
      </c>
      <c r="H34" s="122" t="s">
        <v>505</v>
      </c>
      <c r="I34" s="3">
        <v>500</v>
      </c>
      <c r="J34" s="122" t="s">
        <v>506</v>
      </c>
      <c r="K34" s="156">
        <v>0</v>
      </c>
      <c r="M34" s="148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</row>
    <row r="36" spans="2:73" ht="18" thickBot="1">
      <c r="B36" s="158" t="s">
        <v>516</v>
      </c>
      <c r="E36" s="70" t="s">
        <v>522</v>
      </c>
      <c r="F36" s="70" t="s">
        <v>5</v>
      </c>
      <c r="G36" s="70" t="s">
        <v>497</v>
      </c>
      <c r="H36" s="70" t="s">
        <v>316</v>
      </c>
      <c r="I36" s="70" t="s">
        <v>317</v>
      </c>
      <c r="J36" s="70" t="s">
        <v>315</v>
      </c>
      <c r="K36" s="157" t="s">
        <v>316</v>
      </c>
    </row>
    <row r="37" spans="2:73" ht="17" thickTop="1">
      <c r="B37" s="155" t="s">
        <v>508</v>
      </c>
      <c r="D37" s="61" t="s">
        <v>2</v>
      </c>
      <c r="E37" s="111"/>
      <c r="F37" s="3"/>
      <c r="G37" s="123"/>
      <c r="H37" s="122"/>
      <c r="I37" s="3"/>
      <c r="J37" s="122"/>
      <c r="K37" s="156"/>
      <c r="M37" s="147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  <c r="BM37" s="155"/>
      <c r="BN37" s="155"/>
      <c r="BO37" s="155"/>
      <c r="BP37" s="155"/>
      <c r="BQ37" s="155"/>
      <c r="BR37" s="155"/>
      <c r="BS37" s="155"/>
      <c r="BT37" s="155"/>
      <c r="BU37" s="155"/>
    </row>
    <row r="38" spans="2:73" ht="16">
      <c r="B38" s="127" t="s">
        <v>509</v>
      </c>
      <c r="D38" s="61" t="s">
        <v>2</v>
      </c>
      <c r="E38" s="111"/>
      <c r="F38" s="3"/>
      <c r="G38" s="123"/>
      <c r="H38" s="122"/>
      <c r="I38" s="3"/>
      <c r="J38" s="122"/>
      <c r="K38" s="156"/>
      <c r="M38" s="148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</row>
    <row r="39" spans="2:73" ht="16">
      <c r="B39" s="155" t="s">
        <v>510</v>
      </c>
      <c r="D39" s="61" t="s">
        <v>2</v>
      </c>
      <c r="E39" s="111"/>
      <c r="F39" s="3"/>
      <c r="G39" s="123"/>
      <c r="H39" s="122"/>
      <c r="I39" s="3"/>
      <c r="J39" s="122"/>
      <c r="K39" s="156"/>
      <c r="M39" s="147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  <c r="BA39" s="155"/>
      <c r="BB39" s="155"/>
      <c r="BC39" s="155"/>
      <c r="BD39" s="155"/>
      <c r="BE39" s="155"/>
      <c r="BF39" s="155"/>
      <c r="BG39" s="155"/>
      <c r="BH39" s="155"/>
      <c r="BI39" s="155"/>
      <c r="BJ39" s="155"/>
      <c r="BK39" s="155"/>
      <c r="BL39" s="155"/>
      <c r="BM39" s="155"/>
      <c r="BN39" s="155"/>
      <c r="BO39" s="155"/>
      <c r="BP39" s="155"/>
      <c r="BQ39" s="155"/>
      <c r="BR39" s="155"/>
      <c r="BS39" s="155"/>
      <c r="BT39" s="155"/>
      <c r="BU39" s="155"/>
    </row>
    <row r="40" spans="2:73" ht="16">
      <c r="B40" s="127" t="s">
        <v>511</v>
      </c>
      <c r="D40" s="61" t="s">
        <v>2</v>
      </c>
      <c r="E40" s="111"/>
      <c r="F40" s="3"/>
      <c r="G40" s="123"/>
      <c r="H40" s="122"/>
      <c r="I40" s="3"/>
      <c r="J40" s="122"/>
      <c r="K40" s="156"/>
      <c r="M40" s="148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</row>
    <row r="41" spans="2:73" ht="16">
      <c r="B41" s="155" t="s">
        <v>512</v>
      </c>
      <c r="D41" s="61" t="s">
        <v>2</v>
      </c>
      <c r="E41" s="111"/>
      <c r="F41" s="3"/>
      <c r="G41" s="123"/>
      <c r="H41" s="122"/>
      <c r="I41" s="3"/>
      <c r="J41" s="122"/>
      <c r="K41" s="156"/>
      <c r="M41" s="147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  <c r="BM41" s="155"/>
      <c r="BN41" s="155"/>
      <c r="BO41" s="155"/>
      <c r="BP41" s="155"/>
      <c r="BQ41" s="155"/>
      <c r="BR41" s="155"/>
      <c r="BS41" s="155"/>
      <c r="BT41" s="155"/>
      <c r="BU41" s="155"/>
    </row>
    <row r="42" spans="2:73" ht="16">
      <c r="B42" s="127" t="s">
        <v>513</v>
      </c>
      <c r="D42" s="61" t="s">
        <v>2</v>
      </c>
      <c r="E42" s="111"/>
      <c r="F42" s="3"/>
      <c r="G42" s="123"/>
      <c r="H42" s="122"/>
      <c r="I42" s="3"/>
      <c r="J42" s="122"/>
      <c r="K42" s="156"/>
      <c r="M42" s="148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</row>
    <row r="43" spans="2:73" ht="16">
      <c r="B43" s="155" t="s">
        <v>514</v>
      </c>
      <c r="D43" s="61" t="s">
        <v>2</v>
      </c>
      <c r="E43" s="111"/>
      <c r="F43" s="3"/>
      <c r="G43" s="123"/>
      <c r="H43" s="122"/>
      <c r="I43" s="3"/>
      <c r="J43" s="122"/>
      <c r="K43" s="156"/>
      <c r="M43" s="147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  <c r="BA43" s="155"/>
      <c r="BB43" s="155"/>
      <c r="BC43" s="155"/>
      <c r="BD43" s="155"/>
      <c r="BE43" s="155"/>
      <c r="BF43" s="155"/>
      <c r="BG43" s="155"/>
      <c r="BH43" s="155"/>
      <c r="BI43" s="155"/>
      <c r="BJ43" s="155"/>
      <c r="BK43" s="155"/>
      <c r="BL43" s="155"/>
      <c r="BM43" s="155"/>
      <c r="BN43" s="155"/>
      <c r="BO43" s="155"/>
      <c r="BP43" s="155"/>
      <c r="BQ43" s="155"/>
      <c r="BR43" s="155"/>
      <c r="BS43" s="155"/>
      <c r="BT43" s="155"/>
      <c r="BU43" s="155"/>
    </row>
    <row r="44" spans="2:73" ht="16">
      <c r="B44" s="127" t="s">
        <v>515</v>
      </c>
      <c r="D44" s="61" t="s">
        <v>2</v>
      </c>
      <c r="E44" s="111"/>
      <c r="F44" s="3"/>
      <c r="G44" s="123"/>
      <c r="H44" s="122"/>
      <c r="I44" s="3"/>
      <c r="J44" s="122"/>
      <c r="K44" s="156"/>
      <c r="M44" s="148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</row>
    <row r="46" spans="2:73" ht="17" thickBot="1">
      <c r="B46" s="79" t="s">
        <v>519</v>
      </c>
      <c r="C46" s="79"/>
      <c r="D46" s="79"/>
      <c r="E46" s="79"/>
      <c r="F46" s="79"/>
      <c r="G46" s="79"/>
      <c r="H46" s="79"/>
      <c r="I46" s="79"/>
      <c r="J46" s="79"/>
      <c r="K46" s="79"/>
      <c r="M46" s="159">
        <f>SUM(M37:M41)+SUM(M27:M31)</f>
        <v>0</v>
      </c>
      <c r="N46" s="159">
        <f t="shared" ref="N46:AS46" si="3">SUM(N37:N44)+SUM(N27:N34)</f>
        <v>0</v>
      </c>
      <c r="O46" s="159">
        <f t="shared" si="3"/>
        <v>0</v>
      </c>
      <c r="P46" s="159">
        <f t="shared" si="3"/>
        <v>0</v>
      </c>
      <c r="Q46" s="159">
        <f t="shared" si="3"/>
        <v>0</v>
      </c>
      <c r="R46" s="159">
        <f t="shared" si="3"/>
        <v>0</v>
      </c>
      <c r="S46" s="159">
        <f t="shared" si="3"/>
        <v>0</v>
      </c>
      <c r="T46" s="159">
        <f t="shared" si="3"/>
        <v>0</v>
      </c>
      <c r="U46" s="159">
        <f t="shared" si="3"/>
        <v>0</v>
      </c>
      <c r="V46" s="159">
        <f t="shared" si="3"/>
        <v>0</v>
      </c>
      <c r="W46" s="159">
        <f t="shared" si="3"/>
        <v>0</v>
      </c>
      <c r="X46" s="159">
        <f t="shared" si="3"/>
        <v>0</v>
      </c>
      <c r="Y46" s="159">
        <f t="shared" si="3"/>
        <v>0</v>
      </c>
      <c r="Z46" s="159">
        <f t="shared" si="3"/>
        <v>0</v>
      </c>
      <c r="AA46" s="159">
        <f t="shared" si="3"/>
        <v>0</v>
      </c>
      <c r="AB46" s="159">
        <f t="shared" si="3"/>
        <v>0</v>
      </c>
      <c r="AC46" s="159">
        <f t="shared" si="3"/>
        <v>0</v>
      </c>
      <c r="AD46" s="159">
        <f t="shared" si="3"/>
        <v>0</v>
      </c>
      <c r="AE46" s="159">
        <f t="shared" si="3"/>
        <v>0</v>
      </c>
      <c r="AF46" s="159">
        <f t="shared" si="3"/>
        <v>0</v>
      </c>
      <c r="AG46" s="159">
        <f t="shared" si="3"/>
        <v>0</v>
      </c>
      <c r="AH46" s="159">
        <f t="shared" si="3"/>
        <v>0</v>
      </c>
      <c r="AI46" s="159">
        <f t="shared" si="3"/>
        <v>0</v>
      </c>
      <c r="AJ46" s="159">
        <f t="shared" si="3"/>
        <v>0</v>
      </c>
      <c r="AK46" s="159">
        <f t="shared" si="3"/>
        <v>0</v>
      </c>
      <c r="AL46" s="159">
        <f t="shared" si="3"/>
        <v>0</v>
      </c>
      <c r="AM46" s="159">
        <f t="shared" si="3"/>
        <v>0</v>
      </c>
      <c r="AN46" s="159">
        <f t="shared" si="3"/>
        <v>0</v>
      </c>
      <c r="AO46" s="159">
        <f t="shared" si="3"/>
        <v>0</v>
      </c>
      <c r="AP46" s="159">
        <f t="shared" si="3"/>
        <v>0</v>
      </c>
      <c r="AQ46" s="159">
        <f t="shared" si="3"/>
        <v>0</v>
      </c>
      <c r="AR46" s="159">
        <f t="shared" si="3"/>
        <v>0</v>
      </c>
      <c r="AS46" s="159">
        <f t="shared" si="3"/>
        <v>0</v>
      </c>
      <c r="AT46" s="159">
        <f t="shared" ref="AT46:BU46" si="4">SUM(AT37:AT44)+SUM(AT27:AT34)</f>
        <v>0</v>
      </c>
      <c r="AU46" s="159">
        <f t="shared" si="4"/>
        <v>0</v>
      </c>
      <c r="AV46" s="159">
        <f t="shared" si="4"/>
        <v>0</v>
      </c>
      <c r="AW46" s="159">
        <f t="shared" si="4"/>
        <v>0</v>
      </c>
      <c r="AX46" s="159">
        <f t="shared" si="4"/>
        <v>0</v>
      </c>
      <c r="AY46" s="159">
        <f t="shared" si="4"/>
        <v>0</v>
      </c>
      <c r="AZ46" s="159">
        <f t="shared" si="4"/>
        <v>0</v>
      </c>
      <c r="BA46" s="159">
        <f t="shared" si="4"/>
        <v>0</v>
      </c>
      <c r="BB46" s="159">
        <f t="shared" si="4"/>
        <v>0</v>
      </c>
      <c r="BC46" s="159">
        <f t="shared" si="4"/>
        <v>0</v>
      </c>
      <c r="BD46" s="159">
        <f t="shared" si="4"/>
        <v>0</v>
      </c>
      <c r="BE46" s="159">
        <f t="shared" si="4"/>
        <v>0</v>
      </c>
      <c r="BF46" s="159">
        <f t="shared" si="4"/>
        <v>0</v>
      </c>
      <c r="BG46" s="159">
        <f t="shared" si="4"/>
        <v>0</v>
      </c>
      <c r="BH46" s="159">
        <f t="shared" si="4"/>
        <v>0</v>
      </c>
      <c r="BI46" s="159">
        <f t="shared" si="4"/>
        <v>0</v>
      </c>
      <c r="BJ46" s="159">
        <f t="shared" si="4"/>
        <v>0</v>
      </c>
      <c r="BK46" s="159">
        <f t="shared" si="4"/>
        <v>0</v>
      </c>
      <c r="BL46" s="159">
        <f t="shared" si="4"/>
        <v>0</v>
      </c>
      <c r="BM46" s="159">
        <f t="shared" si="4"/>
        <v>0</v>
      </c>
      <c r="BN46" s="159">
        <f t="shared" si="4"/>
        <v>0</v>
      </c>
      <c r="BO46" s="159">
        <f t="shared" si="4"/>
        <v>0</v>
      </c>
      <c r="BP46" s="159">
        <f t="shared" si="4"/>
        <v>0</v>
      </c>
      <c r="BQ46" s="159">
        <f t="shared" si="4"/>
        <v>0</v>
      </c>
      <c r="BR46" s="159">
        <f t="shared" si="4"/>
        <v>0</v>
      </c>
      <c r="BS46" s="159">
        <f t="shared" si="4"/>
        <v>0</v>
      </c>
      <c r="BT46" s="159">
        <f t="shared" si="4"/>
        <v>0</v>
      </c>
      <c r="BU46" s="159">
        <f t="shared" si="4"/>
        <v>0</v>
      </c>
    </row>
    <row r="47" spans="2:73" ht="16" thickTop="1"/>
  </sheetData>
  <mergeCells count="1">
    <mergeCell ref="D3:K3"/>
  </mergeCells>
  <phoneticPr fontId="33" type="noConversion"/>
  <pageMargins left="0.7" right="0.7" top="0.75" bottom="0.75" header="0.3" footer="0.3"/>
  <pageSetup paperSize="3" scale="97" orientation="landscape" horizontalDpi="0" verticalDpi="0"/>
  <colBreaks count="5" manualBreakCount="5">
    <brk id="12" max="1048575" man="1"/>
    <brk id="25" max="1048575" man="1"/>
    <brk id="37" max="1048575" man="1"/>
    <brk id="49" max="1048575" man="1"/>
    <brk id="61" max="1048575" man="1"/>
  </colBreaks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25"/>
  <sheetViews>
    <sheetView tabSelected="1" topLeftCell="A79" zoomScale="183" workbookViewId="0">
      <selection activeCell="B100" sqref="B100"/>
    </sheetView>
  </sheetViews>
  <sheetFormatPr baseColWidth="10" defaultColWidth="8.83203125" defaultRowHeight="15"/>
  <cols>
    <col min="1" max="1" width="30.5" bestFit="1" customWidth="1"/>
    <col min="2" max="2" width="17.1640625" bestFit="1" customWidth="1"/>
    <col min="3" max="3" width="16" bestFit="1" customWidth="1"/>
    <col min="4" max="4" width="18.83203125" bestFit="1" customWidth="1"/>
    <col min="5" max="5" width="48.6640625" customWidth="1"/>
    <col min="6" max="6" width="11.33203125" bestFit="1" customWidth="1"/>
  </cols>
  <sheetData>
    <row r="1" spans="1:5">
      <c r="A1" t="s">
        <v>162</v>
      </c>
      <c r="B1" t="s">
        <v>164</v>
      </c>
      <c r="C1" t="s">
        <v>163</v>
      </c>
      <c r="D1" s="4" t="s">
        <v>6</v>
      </c>
      <c r="E1" t="s">
        <v>165</v>
      </c>
    </row>
    <row r="2" spans="1:5">
      <c r="A2" s="7" t="s">
        <v>5</v>
      </c>
      <c r="B2" s="3">
        <v>44927</v>
      </c>
      <c r="D2" s="42"/>
      <c r="E2" t="s">
        <v>166</v>
      </c>
    </row>
    <row r="3" spans="1:5" ht="16">
      <c r="A3" s="7" t="s">
        <v>14</v>
      </c>
      <c r="B3" s="113">
        <v>12</v>
      </c>
      <c r="D3" s="43" t="s">
        <v>2</v>
      </c>
      <c r="E3" t="s">
        <v>3</v>
      </c>
    </row>
    <row r="4" spans="1:5" ht="16">
      <c r="A4" s="7" t="s">
        <v>15</v>
      </c>
      <c r="B4" s="114">
        <f>(365/12)+0.25</f>
        <v>30.666666666666668</v>
      </c>
      <c r="D4" s="43" t="s">
        <v>167</v>
      </c>
      <c r="E4" t="s">
        <v>168</v>
      </c>
    </row>
    <row r="6" spans="1:5">
      <c r="A6" s="1" t="s">
        <v>294</v>
      </c>
      <c r="B6" s="4" t="s">
        <v>295</v>
      </c>
      <c r="C6" s="4" t="s">
        <v>296</v>
      </c>
      <c r="D6" s="4" t="s">
        <v>297</v>
      </c>
    </row>
    <row r="7" spans="1:5">
      <c r="A7" s="6" t="s">
        <v>22</v>
      </c>
      <c r="B7" s="49">
        <v>1</v>
      </c>
      <c r="C7" s="49">
        <v>1</v>
      </c>
      <c r="D7" s="196">
        <f>SUM(C7:C10)</f>
        <v>1</v>
      </c>
      <c r="E7" s="195" t="s">
        <v>540</v>
      </c>
    </row>
    <row r="8" spans="1:5">
      <c r="A8" s="6" t="s">
        <v>25</v>
      </c>
      <c r="B8" s="49">
        <v>1</v>
      </c>
      <c r="C8" s="49">
        <v>0</v>
      </c>
      <c r="D8" s="197"/>
      <c r="E8" s="195"/>
    </row>
    <row r="9" spans="1:5">
      <c r="A9" s="6" t="s">
        <v>23</v>
      </c>
      <c r="B9" s="49">
        <v>1</v>
      </c>
      <c r="C9" s="49">
        <v>0</v>
      </c>
      <c r="D9" s="197"/>
      <c r="E9" s="195"/>
    </row>
    <row r="10" spans="1:5">
      <c r="A10" s="6" t="s">
        <v>24</v>
      </c>
      <c r="B10" s="49">
        <v>1</v>
      </c>
      <c r="C10" s="49">
        <v>0</v>
      </c>
      <c r="D10" s="197"/>
      <c r="E10" s="195"/>
    </row>
    <row r="12" spans="1:5" ht="16">
      <c r="A12" t="s">
        <v>523</v>
      </c>
      <c r="B12" s="163">
        <v>0.1</v>
      </c>
    </row>
    <row r="13" spans="1:5" ht="16">
      <c r="A13" s="9" t="s">
        <v>538</v>
      </c>
      <c r="B13" s="61">
        <f>100%/StaticChurnRate</f>
        <v>10</v>
      </c>
      <c r="C13" t="s">
        <v>537</v>
      </c>
    </row>
    <row r="14" spans="1:5" ht="16">
      <c r="A14" s="6" t="s">
        <v>301</v>
      </c>
      <c r="B14" s="57">
        <v>60</v>
      </c>
      <c r="E14" s="198" t="s">
        <v>313</v>
      </c>
    </row>
    <row r="15" spans="1:5" ht="16">
      <c r="A15" s="6" t="s">
        <v>302</v>
      </c>
      <c r="B15" s="57">
        <v>60</v>
      </c>
      <c r="E15" s="198"/>
    </row>
    <row r="16" spans="1:5" ht="16">
      <c r="A16" s="6" t="s">
        <v>303</v>
      </c>
      <c r="B16" s="57">
        <v>60</v>
      </c>
      <c r="E16" s="198"/>
    </row>
    <row r="17" spans="1:5" ht="16">
      <c r="A17" s="6" t="s">
        <v>304</v>
      </c>
      <c r="B17" s="57">
        <v>60</v>
      </c>
      <c r="E17" s="198"/>
    </row>
    <row r="18" spans="1:5" ht="16">
      <c r="A18" s="6" t="s">
        <v>305</v>
      </c>
      <c r="B18" s="57">
        <v>60</v>
      </c>
      <c r="E18" s="198"/>
    </row>
    <row r="19" spans="1:5" ht="16">
      <c r="A19" s="6" t="s">
        <v>306</v>
      </c>
      <c r="B19" s="57">
        <v>60</v>
      </c>
      <c r="E19" s="198"/>
    </row>
    <row r="20" spans="1:5" ht="16">
      <c r="A20" s="6" t="s">
        <v>307</v>
      </c>
      <c r="B20" s="57">
        <v>60</v>
      </c>
      <c r="E20" s="198"/>
    </row>
    <row r="21" spans="1:5" ht="16">
      <c r="A21" s="6" t="s">
        <v>308</v>
      </c>
      <c r="B21" s="57">
        <v>60</v>
      </c>
      <c r="E21" s="198"/>
    </row>
    <row r="22" spans="1:5" ht="16">
      <c r="A22" s="6" t="s">
        <v>309</v>
      </c>
      <c r="B22" s="57">
        <v>60</v>
      </c>
      <c r="E22" s="198"/>
    </row>
    <row r="23" spans="1:5" ht="16">
      <c r="A23" s="6" t="s">
        <v>310</v>
      </c>
      <c r="B23" s="57">
        <v>60</v>
      </c>
      <c r="E23" s="198"/>
    </row>
    <row r="24" spans="1:5" hidden="1">
      <c r="A24" s="58" t="s">
        <v>311</v>
      </c>
      <c r="B24" s="59">
        <v>0.25</v>
      </c>
      <c r="C24" s="60"/>
      <c r="D24" s="60"/>
      <c r="E24" s="60" t="s">
        <v>312</v>
      </c>
    </row>
    <row r="26" spans="1:5">
      <c r="A26" t="s">
        <v>541</v>
      </c>
      <c r="D26" t="s">
        <v>209</v>
      </c>
      <c r="E26" t="s">
        <v>47</v>
      </c>
    </row>
    <row r="27" spans="1:5" ht="16">
      <c r="A27" s="6" t="s">
        <v>26</v>
      </c>
      <c r="B27" s="115">
        <v>3000</v>
      </c>
      <c r="D27" s="50" t="s">
        <v>169</v>
      </c>
      <c r="E27" t="s">
        <v>539</v>
      </c>
    </row>
    <row r="28" spans="1:5" ht="16">
      <c r="A28" s="6" t="s">
        <v>27</v>
      </c>
      <c r="B28" s="115">
        <v>10000</v>
      </c>
      <c r="D28" s="50" t="s">
        <v>170</v>
      </c>
      <c r="E28" t="s">
        <v>547</v>
      </c>
    </row>
    <row r="29" spans="1:5" ht="16">
      <c r="A29" s="6" t="s">
        <v>28</v>
      </c>
      <c r="B29" s="115">
        <v>5000</v>
      </c>
      <c r="D29" s="50" t="s">
        <v>171</v>
      </c>
      <c r="E29" t="s">
        <v>548</v>
      </c>
    </row>
    <row r="30" spans="1:5" ht="16">
      <c r="A30" s="6" t="s">
        <v>29</v>
      </c>
      <c r="B30" s="115">
        <v>0</v>
      </c>
      <c r="D30" s="50" t="s">
        <v>172</v>
      </c>
    </row>
    <row r="31" spans="1:5" ht="16">
      <c r="A31" s="6" t="s">
        <v>30</v>
      </c>
      <c r="B31" s="115">
        <v>0</v>
      </c>
      <c r="D31" s="50" t="s">
        <v>173</v>
      </c>
    </row>
    <row r="32" spans="1:5" ht="16">
      <c r="A32" s="6" t="s">
        <v>31</v>
      </c>
      <c r="B32" s="115">
        <v>0</v>
      </c>
      <c r="D32" s="50" t="s">
        <v>174</v>
      </c>
    </row>
    <row r="33" spans="1:5" ht="16">
      <c r="A33" s="6" t="s">
        <v>32</v>
      </c>
      <c r="B33" s="115">
        <v>0</v>
      </c>
      <c r="D33" s="50" t="s">
        <v>175</v>
      </c>
    </row>
    <row r="34" spans="1:5" ht="16">
      <c r="A34" s="6" t="s">
        <v>33</v>
      </c>
      <c r="B34" s="115">
        <v>0</v>
      </c>
      <c r="D34" s="50" t="s">
        <v>176</v>
      </c>
    </row>
    <row r="35" spans="1:5" ht="16">
      <c r="A35" s="6" t="s">
        <v>34</v>
      </c>
      <c r="B35" s="115">
        <v>0</v>
      </c>
      <c r="D35" s="50" t="s">
        <v>177</v>
      </c>
    </row>
    <row r="36" spans="1:5" ht="16">
      <c r="A36" s="6" t="s">
        <v>35</v>
      </c>
      <c r="B36" s="115">
        <v>0</v>
      </c>
      <c r="D36" s="50" t="s">
        <v>178</v>
      </c>
    </row>
    <row r="38" spans="1:5" ht="16">
      <c r="A38" s="9" t="s">
        <v>48</v>
      </c>
      <c r="D38" s="41" t="s">
        <v>211</v>
      </c>
      <c r="E38" t="s">
        <v>59</v>
      </c>
    </row>
    <row r="39" spans="1:5" ht="16">
      <c r="A39" s="6" t="s">
        <v>49</v>
      </c>
      <c r="B39" s="115">
        <v>300</v>
      </c>
      <c r="D39" s="50" t="s">
        <v>179</v>
      </c>
      <c r="E39" t="s">
        <v>539</v>
      </c>
    </row>
    <row r="40" spans="1:5" ht="16">
      <c r="A40" s="6" t="s">
        <v>50</v>
      </c>
      <c r="B40" s="115">
        <v>500</v>
      </c>
      <c r="D40" s="50" t="s">
        <v>180</v>
      </c>
      <c r="E40" t="s">
        <v>547</v>
      </c>
    </row>
    <row r="41" spans="1:5" ht="16">
      <c r="A41" s="6" t="s">
        <v>51</v>
      </c>
      <c r="B41" s="115">
        <v>2000</v>
      </c>
      <c r="D41" s="50" t="s">
        <v>181</v>
      </c>
    </row>
    <row r="42" spans="1:5" ht="16">
      <c r="A42" s="6" t="s">
        <v>52</v>
      </c>
      <c r="B42" s="115">
        <v>0</v>
      </c>
      <c r="D42" s="50" t="s">
        <v>182</v>
      </c>
    </row>
    <row r="43" spans="1:5" ht="16">
      <c r="A43" s="6" t="s">
        <v>53</v>
      </c>
      <c r="B43" s="115">
        <v>0</v>
      </c>
      <c r="D43" s="50" t="s">
        <v>183</v>
      </c>
    </row>
    <row r="44" spans="1:5" ht="16">
      <c r="A44" s="6" t="s">
        <v>54</v>
      </c>
      <c r="B44" s="115">
        <v>0</v>
      </c>
      <c r="D44" s="50" t="s">
        <v>184</v>
      </c>
    </row>
    <row r="45" spans="1:5" ht="16">
      <c r="A45" s="6" t="s">
        <v>55</v>
      </c>
      <c r="B45" s="115">
        <v>0</v>
      </c>
      <c r="D45" s="50" t="s">
        <v>185</v>
      </c>
    </row>
    <row r="46" spans="1:5" ht="16">
      <c r="A46" s="6" t="s">
        <v>56</v>
      </c>
      <c r="B46" s="115">
        <v>0</v>
      </c>
      <c r="D46" s="50" t="s">
        <v>186</v>
      </c>
    </row>
    <row r="47" spans="1:5" ht="16">
      <c r="A47" s="6" t="s">
        <v>57</v>
      </c>
      <c r="B47" s="115">
        <v>0</v>
      </c>
      <c r="D47" s="50" t="s">
        <v>187</v>
      </c>
    </row>
    <row r="48" spans="1:5" ht="16">
      <c r="A48" s="6" t="s">
        <v>58</v>
      </c>
      <c r="B48" s="115">
        <v>0</v>
      </c>
      <c r="D48" s="50" t="s">
        <v>188</v>
      </c>
    </row>
    <row r="49" spans="1:5">
      <c r="A49" s="6"/>
    </row>
    <row r="50" spans="1:5" ht="16">
      <c r="A50" s="9" t="s">
        <v>36</v>
      </c>
      <c r="D50" s="41" t="s">
        <v>210</v>
      </c>
      <c r="E50" t="s">
        <v>60</v>
      </c>
    </row>
    <row r="51" spans="1:5" ht="16">
      <c r="A51" s="6" t="s">
        <v>37</v>
      </c>
      <c r="B51" s="115">
        <v>0</v>
      </c>
      <c r="D51" s="50" t="s">
        <v>189</v>
      </c>
    </row>
    <row r="52" spans="1:5" ht="16">
      <c r="A52" s="6" t="s">
        <v>38</v>
      </c>
      <c r="B52" s="115">
        <v>0</v>
      </c>
      <c r="D52" s="50" t="s">
        <v>190</v>
      </c>
    </row>
    <row r="53" spans="1:5" ht="16">
      <c r="A53" s="6" t="s">
        <v>39</v>
      </c>
      <c r="B53" s="115">
        <v>0</v>
      </c>
      <c r="D53" s="50" t="s">
        <v>191</v>
      </c>
    </row>
    <row r="54" spans="1:5" ht="16">
      <c r="A54" s="6" t="s">
        <v>40</v>
      </c>
      <c r="B54" s="115">
        <v>0</v>
      </c>
      <c r="D54" s="50" t="s">
        <v>192</v>
      </c>
    </row>
    <row r="55" spans="1:5" ht="16">
      <c r="A55" s="6" t="s">
        <v>41</v>
      </c>
      <c r="B55" s="115">
        <v>0</v>
      </c>
      <c r="D55" s="50" t="s">
        <v>193</v>
      </c>
    </row>
    <row r="56" spans="1:5" ht="16">
      <c r="A56" s="6" t="s">
        <v>42</v>
      </c>
      <c r="B56" s="115">
        <v>0</v>
      </c>
      <c r="D56" s="50" t="s">
        <v>194</v>
      </c>
    </row>
    <row r="57" spans="1:5" ht="16">
      <c r="A57" s="6" t="s">
        <v>43</v>
      </c>
      <c r="B57" s="115">
        <v>0</v>
      </c>
      <c r="D57" s="50" t="s">
        <v>195</v>
      </c>
    </row>
    <row r="58" spans="1:5" ht="16">
      <c r="A58" s="6" t="s">
        <v>44</v>
      </c>
      <c r="B58" s="115">
        <v>0</v>
      </c>
      <c r="D58" s="50" t="s">
        <v>196</v>
      </c>
    </row>
    <row r="59" spans="1:5" ht="16">
      <c r="A59" s="6" t="s">
        <v>45</v>
      </c>
      <c r="B59" s="115">
        <v>0</v>
      </c>
      <c r="D59" s="50" t="s">
        <v>197</v>
      </c>
    </row>
    <row r="60" spans="1:5" ht="16">
      <c r="A60" s="6" t="s">
        <v>46</v>
      </c>
      <c r="B60" s="115">
        <v>0</v>
      </c>
      <c r="D60" s="50" t="s">
        <v>198</v>
      </c>
    </row>
    <row r="62" spans="1:5" ht="16">
      <c r="A62" s="9" t="s">
        <v>542</v>
      </c>
      <c r="D62" s="41" t="s">
        <v>212</v>
      </c>
      <c r="E62" t="s">
        <v>12</v>
      </c>
    </row>
    <row r="63" spans="1:5" ht="16">
      <c r="A63" s="6" t="s">
        <v>61</v>
      </c>
      <c r="B63" s="115">
        <v>0</v>
      </c>
      <c r="D63" s="50" t="s">
        <v>199</v>
      </c>
    </row>
    <row r="64" spans="1:5" ht="16">
      <c r="A64" s="6" t="s">
        <v>62</v>
      </c>
      <c r="B64" s="115">
        <v>0</v>
      </c>
      <c r="D64" s="50" t="s">
        <v>200</v>
      </c>
    </row>
    <row r="65" spans="1:5" ht="16">
      <c r="A65" s="6" t="s">
        <v>63</v>
      </c>
      <c r="B65" s="115">
        <v>0</v>
      </c>
      <c r="D65" s="50" t="s">
        <v>201</v>
      </c>
    </row>
    <row r="66" spans="1:5" ht="16">
      <c r="A66" s="6" t="s">
        <v>64</v>
      </c>
      <c r="B66" s="115">
        <v>0</v>
      </c>
      <c r="D66" s="50" t="s">
        <v>202</v>
      </c>
    </row>
    <row r="67" spans="1:5" ht="16">
      <c r="A67" s="6" t="s">
        <v>65</v>
      </c>
      <c r="B67" s="115">
        <v>0</v>
      </c>
      <c r="D67" s="50" t="s">
        <v>203</v>
      </c>
    </row>
    <row r="68" spans="1:5" ht="16">
      <c r="A68" s="6" t="s">
        <v>66</v>
      </c>
      <c r="B68" s="115">
        <v>0</v>
      </c>
      <c r="D68" s="50" t="s">
        <v>204</v>
      </c>
    </row>
    <row r="69" spans="1:5" ht="16">
      <c r="A69" s="6" t="s">
        <v>67</v>
      </c>
      <c r="B69" s="115">
        <v>0</v>
      </c>
      <c r="D69" s="50" t="s">
        <v>205</v>
      </c>
    </row>
    <row r="70" spans="1:5" ht="16">
      <c r="A70" s="6" t="s">
        <v>68</v>
      </c>
      <c r="B70" s="115">
        <v>0</v>
      </c>
      <c r="D70" s="50" t="s">
        <v>206</v>
      </c>
    </row>
    <row r="71" spans="1:5" ht="16">
      <c r="A71" s="6" t="s">
        <v>69</v>
      </c>
      <c r="B71" s="115">
        <v>0</v>
      </c>
      <c r="D71" s="50" t="s">
        <v>207</v>
      </c>
    </row>
    <row r="72" spans="1:5" ht="16">
      <c r="A72" s="6" t="s">
        <v>70</v>
      </c>
      <c r="B72" s="115">
        <v>0</v>
      </c>
      <c r="D72" s="50" t="s">
        <v>208</v>
      </c>
    </row>
    <row r="73" spans="1:5">
      <c r="A73" s="6"/>
    </row>
    <row r="74" spans="1:5">
      <c r="A74" s="9" t="s">
        <v>132</v>
      </c>
    </row>
    <row r="75" spans="1:5" ht="16">
      <c r="A75" s="6" t="s">
        <v>134</v>
      </c>
      <c r="B75" s="49">
        <v>0.15</v>
      </c>
      <c r="C75" s="81">
        <v>0</v>
      </c>
      <c r="D75" s="37"/>
      <c r="E75" t="s">
        <v>142</v>
      </c>
    </row>
    <row r="76" spans="1:5" ht="16">
      <c r="A76" s="6" t="s">
        <v>135</v>
      </c>
      <c r="B76" s="49">
        <v>0.25</v>
      </c>
      <c r="C76" s="81">
        <v>7500</v>
      </c>
      <c r="D76" s="37"/>
      <c r="E76" t="s">
        <v>143</v>
      </c>
    </row>
    <row r="77" spans="1:5" ht="16">
      <c r="A77" s="6" t="s">
        <v>136</v>
      </c>
      <c r="B77" s="49">
        <v>0.34</v>
      </c>
      <c r="C77" s="81">
        <v>13750</v>
      </c>
      <c r="D77" s="37"/>
      <c r="E77" t="s">
        <v>144</v>
      </c>
    </row>
    <row r="78" spans="1:5" ht="16">
      <c r="A78" s="6" t="s">
        <v>137</v>
      </c>
      <c r="B78" s="49">
        <v>0.39</v>
      </c>
      <c r="C78" s="81">
        <v>22250</v>
      </c>
      <c r="D78" s="37"/>
      <c r="E78" t="s">
        <v>145</v>
      </c>
    </row>
    <row r="79" spans="1:5" ht="16">
      <c r="A79" s="6" t="s">
        <v>138</v>
      </c>
      <c r="B79" s="49">
        <v>0.34</v>
      </c>
      <c r="C79" s="81">
        <v>113900</v>
      </c>
      <c r="D79" s="37"/>
      <c r="E79" t="s">
        <v>146</v>
      </c>
    </row>
    <row r="80" spans="1:5" ht="16">
      <c r="A80" s="6" t="s">
        <v>139</v>
      </c>
      <c r="B80" s="49">
        <v>0.35</v>
      </c>
      <c r="C80" s="81">
        <v>3400000</v>
      </c>
      <c r="D80" s="37"/>
      <c r="E80" t="s">
        <v>147</v>
      </c>
    </row>
    <row r="81" spans="1:5" ht="16">
      <c r="A81" s="6" t="s">
        <v>140</v>
      </c>
      <c r="B81" s="49">
        <v>0.38</v>
      </c>
      <c r="C81" s="81">
        <v>5150000</v>
      </c>
      <c r="D81" s="37"/>
      <c r="E81" t="s">
        <v>148</v>
      </c>
    </row>
    <row r="82" spans="1:5" ht="16">
      <c r="A82" s="36" t="s">
        <v>141</v>
      </c>
      <c r="B82" s="49">
        <v>0.35</v>
      </c>
      <c r="C82" s="81">
        <v>0</v>
      </c>
      <c r="D82" s="47"/>
      <c r="E82" t="s">
        <v>149</v>
      </c>
    </row>
    <row r="83" spans="1:5" ht="16">
      <c r="A83" s="6" t="s">
        <v>133</v>
      </c>
      <c r="B83" s="39">
        <v>4.9000000000000002E-2</v>
      </c>
      <c r="C83" s="81"/>
      <c r="D83" s="47"/>
      <c r="E83" t="s">
        <v>150</v>
      </c>
    </row>
    <row r="84" spans="1:5" ht="16">
      <c r="A84" s="6" t="s">
        <v>151</v>
      </c>
      <c r="B84" s="24"/>
      <c r="C84" s="72"/>
      <c r="D84" s="25"/>
    </row>
    <row r="85" spans="1:5" ht="16">
      <c r="A85" s="6" t="s">
        <v>152</v>
      </c>
      <c r="B85" s="24"/>
      <c r="C85" s="72"/>
      <c r="D85" s="25"/>
    </row>
    <row r="86" spans="1:5" ht="16">
      <c r="A86" s="6" t="s">
        <v>153</v>
      </c>
      <c r="B86" s="24"/>
      <c r="C86" s="72"/>
      <c r="D86" s="25"/>
    </row>
    <row r="87" spans="1:5" ht="16">
      <c r="A87" s="6" t="s">
        <v>154</v>
      </c>
      <c r="B87" s="24"/>
      <c r="C87" s="72"/>
      <c r="D87" s="25"/>
    </row>
    <row r="88" spans="1:5" ht="16">
      <c r="A88" s="6" t="s">
        <v>155</v>
      </c>
      <c r="B88" s="24"/>
      <c r="C88" s="72"/>
      <c r="D88" s="25"/>
    </row>
    <row r="89" spans="1:5" ht="16">
      <c r="A89" s="6" t="s">
        <v>156</v>
      </c>
      <c r="B89" s="24"/>
      <c r="C89" s="72"/>
      <c r="D89" s="25"/>
    </row>
    <row r="90" spans="1:5" ht="16">
      <c r="A90" s="6" t="s">
        <v>157</v>
      </c>
      <c r="B90" s="24"/>
      <c r="C90" s="72"/>
      <c r="D90" s="25"/>
    </row>
    <row r="91" spans="1:5" ht="16">
      <c r="A91" s="6" t="s">
        <v>158</v>
      </c>
      <c r="B91" s="24"/>
      <c r="C91" s="72"/>
      <c r="D91" s="25"/>
    </row>
    <row r="92" spans="1:5" ht="16">
      <c r="A92" s="6" t="s">
        <v>159</v>
      </c>
      <c r="B92" s="24"/>
      <c r="C92" s="72"/>
      <c r="D92" s="25"/>
    </row>
    <row r="94" spans="1:5" ht="16">
      <c r="A94" s="6" t="s">
        <v>160</v>
      </c>
      <c r="B94" s="39">
        <v>8.8999999999999996E-2</v>
      </c>
      <c r="C94" s="38"/>
      <c r="D94" s="48"/>
      <c r="E94" s="194" t="s">
        <v>161</v>
      </c>
    </row>
    <row r="95" spans="1:5">
      <c r="E95" s="194"/>
    </row>
    <row r="96" spans="1:5">
      <c r="E96" s="194"/>
    </row>
    <row r="97" spans="1:5">
      <c r="E97" s="194"/>
    </row>
    <row r="98" spans="1:5">
      <c r="E98" s="68"/>
    </row>
    <row r="99" spans="1:5">
      <c r="A99" t="s">
        <v>438</v>
      </c>
      <c r="B99" s="24" t="s">
        <v>560</v>
      </c>
      <c r="E99" s="68"/>
    </row>
    <row r="100" spans="1:5">
      <c r="A100" t="s">
        <v>439</v>
      </c>
      <c r="B100" s="24" t="s">
        <v>440</v>
      </c>
      <c r="E100" s="68"/>
    </row>
    <row r="101" spans="1:5">
      <c r="A101" t="s">
        <v>441</v>
      </c>
      <c r="B101" s="3">
        <v>44896</v>
      </c>
      <c r="E101" s="68"/>
    </row>
    <row r="102" spans="1:5">
      <c r="E102" s="68"/>
    </row>
    <row r="103" spans="1:5">
      <c r="A103" t="s">
        <v>417</v>
      </c>
    </row>
    <row r="105" spans="1:5" ht="24">
      <c r="A105" s="76" t="s">
        <v>7</v>
      </c>
    </row>
    <row r="107" spans="1:5" ht="21" thickBot="1">
      <c r="A107" s="74" t="s">
        <v>413</v>
      </c>
      <c r="C107" s="122" t="s">
        <v>437</v>
      </c>
      <c r="E107" t="s">
        <v>435</v>
      </c>
    </row>
    <row r="108" spans="1:5" ht="16" thickTop="1"/>
    <row r="109" spans="1:5" ht="18" thickBot="1">
      <c r="A109" s="73" t="s">
        <v>414</v>
      </c>
      <c r="C109" s="24" t="s">
        <v>424</v>
      </c>
      <c r="E109" t="s">
        <v>434</v>
      </c>
    </row>
    <row r="110" spans="1:5" ht="16" thickTop="1"/>
    <row r="111" spans="1:5" ht="17" thickBot="1">
      <c r="A111" s="77" t="s">
        <v>415</v>
      </c>
      <c r="C111" s="111" t="s">
        <v>425</v>
      </c>
      <c r="E111" t="s">
        <v>436</v>
      </c>
    </row>
    <row r="113" spans="1:5" ht="16">
      <c r="A113" s="78" t="s">
        <v>416</v>
      </c>
      <c r="C113" s="112" t="s">
        <v>426</v>
      </c>
    </row>
    <row r="115" spans="1:5" ht="17" thickBot="1">
      <c r="A115" s="79" t="s">
        <v>81</v>
      </c>
      <c r="C115" s="61" t="s">
        <v>427</v>
      </c>
    </row>
    <row r="116" spans="1:5" ht="16" thickTop="1"/>
    <row r="117" spans="1:5" ht="16">
      <c r="A117" s="126" t="s">
        <v>443</v>
      </c>
      <c r="C117" s="116" t="s">
        <v>428</v>
      </c>
      <c r="E117" t="s">
        <v>451</v>
      </c>
    </row>
    <row r="118" spans="1:5" ht="16">
      <c r="A118" s="127" t="s">
        <v>444</v>
      </c>
      <c r="C118" s="117" t="s">
        <v>429</v>
      </c>
      <c r="E118" t="s">
        <v>452</v>
      </c>
    </row>
    <row r="119" spans="1:5" ht="16">
      <c r="C119" s="118" t="s">
        <v>430</v>
      </c>
    </row>
    <row r="120" spans="1:5" ht="16">
      <c r="A120" s="147" t="s">
        <v>448</v>
      </c>
      <c r="E120" t="s">
        <v>454</v>
      </c>
    </row>
    <row r="121" spans="1:5" ht="16">
      <c r="A121" s="148" t="s">
        <v>449</v>
      </c>
      <c r="C121" s="119" t="s">
        <v>431</v>
      </c>
      <c r="E121" t="s">
        <v>453</v>
      </c>
    </row>
    <row r="122" spans="1:5" ht="16" thickBot="1"/>
    <row r="123" spans="1:5" ht="18" thickTop="1" thickBot="1">
      <c r="C123" s="120" t="s">
        <v>432</v>
      </c>
    </row>
    <row r="124" spans="1:5" ht="16" thickTop="1"/>
    <row r="125" spans="1:5" ht="16">
      <c r="C125" s="121" t="s">
        <v>433</v>
      </c>
    </row>
  </sheetData>
  <mergeCells count="4">
    <mergeCell ref="E94:E97"/>
    <mergeCell ref="E7:E10"/>
    <mergeCell ref="D7:D10"/>
    <mergeCell ref="E14:E23"/>
  </mergeCells>
  <pageMargins left="0.7" right="0.7" top="0.75" bottom="0.75" header="0.3" footer="0.3"/>
  <pageSetup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DT53"/>
  <sheetViews>
    <sheetView workbookViewId="0">
      <selection activeCell="C28" sqref="C28"/>
    </sheetView>
  </sheetViews>
  <sheetFormatPr baseColWidth="10" defaultColWidth="8.83203125" defaultRowHeight="15"/>
  <cols>
    <col min="1" max="1" width="5" customWidth="1"/>
    <col min="2" max="2" width="17.83203125" customWidth="1"/>
    <col min="3" max="3" width="16.6640625" customWidth="1"/>
    <col min="4" max="64" width="12.5" customWidth="1"/>
    <col min="65" max="65" width="12.5" bestFit="1" customWidth="1"/>
  </cols>
  <sheetData>
    <row r="2" spans="2:124" ht="21" thickBot="1">
      <c r="B2" s="74" t="s">
        <v>332</v>
      </c>
      <c r="E2" s="6"/>
      <c r="G2" s="6"/>
      <c r="I2" s="6"/>
      <c r="K2" s="6"/>
      <c r="M2" s="6"/>
      <c r="O2" s="6"/>
      <c r="Q2" s="6"/>
      <c r="S2" s="6"/>
      <c r="U2" s="6"/>
    </row>
    <row r="3" spans="2:124" ht="17" thickTop="1">
      <c r="C3" s="192" t="s">
        <v>410</v>
      </c>
      <c r="D3" s="192"/>
      <c r="E3" s="6"/>
      <c r="G3" s="6"/>
      <c r="I3" s="6"/>
      <c r="K3" s="6"/>
      <c r="M3" s="6"/>
      <c r="O3" s="6"/>
      <c r="Q3" s="6"/>
      <c r="S3" s="6"/>
      <c r="U3" s="6"/>
    </row>
    <row r="4" spans="2:124" ht="18" thickBot="1">
      <c r="B4" s="73" t="s">
        <v>398</v>
      </c>
      <c r="C4" s="199" t="s">
        <v>409</v>
      </c>
      <c r="D4" s="199"/>
      <c r="E4" s="199" t="s">
        <v>400</v>
      </c>
      <c r="F4" s="199"/>
      <c r="G4" s="199" t="s">
        <v>401</v>
      </c>
      <c r="H4" s="199"/>
      <c r="I4" s="199" t="s">
        <v>402</v>
      </c>
      <c r="J4" s="199"/>
      <c r="K4" s="199" t="s">
        <v>403</v>
      </c>
      <c r="L4" s="199"/>
      <c r="M4" s="199" t="s">
        <v>404</v>
      </c>
      <c r="N4" s="199"/>
      <c r="O4" s="199" t="s">
        <v>405</v>
      </c>
      <c r="P4" s="199"/>
      <c r="Q4" s="199" t="s">
        <v>406</v>
      </c>
      <c r="R4" s="199"/>
      <c r="S4" s="199" t="s">
        <v>407</v>
      </c>
      <c r="T4" s="199"/>
      <c r="U4" s="199" t="s">
        <v>408</v>
      </c>
      <c r="V4" s="199"/>
    </row>
    <row r="5" spans="2:124" ht="17" thickTop="1">
      <c r="B5" s="78" t="s">
        <v>1</v>
      </c>
      <c r="C5" s="9" t="s">
        <v>225</v>
      </c>
      <c r="D5" s="122">
        <v>1</v>
      </c>
      <c r="E5" s="9" t="s">
        <v>231</v>
      </c>
      <c r="F5" s="122">
        <v>1</v>
      </c>
      <c r="G5" s="9" t="s">
        <v>237</v>
      </c>
      <c r="H5" s="122">
        <v>1</v>
      </c>
      <c r="I5" s="9" t="s">
        <v>246</v>
      </c>
      <c r="J5" s="122">
        <v>1</v>
      </c>
      <c r="K5" s="9" t="s">
        <v>253</v>
      </c>
      <c r="L5" s="122">
        <v>1</v>
      </c>
      <c r="M5" s="9" t="s">
        <v>260</v>
      </c>
      <c r="N5" s="122">
        <v>0</v>
      </c>
      <c r="O5" s="9" t="s">
        <v>267</v>
      </c>
      <c r="P5" s="122">
        <v>1</v>
      </c>
      <c r="Q5" s="9" t="s">
        <v>274</v>
      </c>
      <c r="R5" s="122">
        <v>1</v>
      </c>
      <c r="S5" s="9" t="s">
        <v>281</v>
      </c>
      <c r="T5" s="122">
        <v>1</v>
      </c>
      <c r="U5" s="9" t="s">
        <v>288</v>
      </c>
      <c r="V5" s="122">
        <v>1</v>
      </c>
      <c r="X5" s="62"/>
    </row>
    <row r="6" spans="2:124" ht="16">
      <c r="B6" s="78" t="s">
        <v>447</v>
      </c>
      <c r="C6" s="9" t="s">
        <v>242</v>
      </c>
      <c r="D6" s="53">
        <v>0.99</v>
      </c>
      <c r="E6" s="9" t="s">
        <v>243</v>
      </c>
      <c r="F6" s="53">
        <v>0.1</v>
      </c>
      <c r="G6" s="9" t="s">
        <v>244</v>
      </c>
      <c r="H6" s="53">
        <v>0.1</v>
      </c>
      <c r="I6" s="9" t="s">
        <v>247</v>
      </c>
      <c r="J6" s="53">
        <v>0.25</v>
      </c>
      <c r="K6" s="9" t="s">
        <v>254</v>
      </c>
      <c r="L6" s="53">
        <v>0.25</v>
      </c>
      <c r="M6" s="9" t="s">
        <v>261</v>
      </c>
      <c r="N6" s="53">
        <v>0.25</v>
      </c>
      <c r="O6" s="9" t="s">
        <v>268</v>
      </c>
      <c r="P6" s="53">
        <v>0.25</v>
      </c>
      <c r="Q6" s="9" t="s">
        <v>275</v>
      </c>
      <c r="R6" s="53">
        <v>0.25</v>
      </c>
      <c r="S6" s="9" t="s">
        <v>282</v>
      </c>
      <c r="T6" s="53">
        <v>0.25</v>
      </c>
      <c r="U6" s="9" t="s">
        <v>289</v>
      </c>
      <c r="V6" s="160">
        <v>0.25</v>
      </c>
      <c r="X6" s="162"/>
    </row>
    <row r="7" spans="2:124" ht="16">
      <c r="B7" s="78" t="s">
        <v>71</v>
      </c>
      <c r="C7" s="9" t="s">
        <v>227</v>
      </c>
      <c r="D7" s="122">
        <v>2</v>
      </c>
      <c r="E7" s="9" t="s">
        <v>233</v>
      </c>
      <c r="F7" s="122">
        <v>2</v>
      </c>
      <c r="G7" s="9" t="s">
        <v>239</v>
      </c>
      <c r="H7" s="122">
        <v>2</v>
      </c>
      <c r="I7" s="9" t="s">
        <v>248</v>
      </c>
      <c r="J7" s="122">
        <v>2</v>
      </c>
      <c r="K7" s="9" t="s">
        <v>255</v>
      </c>
      <c r="L7" s="122">
        <v>2</v>
      </c>
      <c r="M7" s="9" t="s">
        <v>262</v>
      </c>
      <c r="N7" s="122">
        <v>5</v>
      </c>
      <c r="O7" s="9" t="s">
        <v>269</v>
      </c>
      <c r="P7" s="122">
        <v>2</v>
      </c>
      <c r="Q7" s="9" t="s">
        <v>276</v>
      </c>
      <c r="R7" s="122">
        <v>2</v>
      </c>
      <c r="S7" s="9" t="s">
        <v>283</v>
      </c>
      <c r="T7" s="122">
        <v>2</v>
      </c>
      <c r="U7" s="9" t="s">
        <v>290</v>
      </c>
      <c r="V7" s="122">
        <v>2</v>
      </c>
    </row>
    <row r="8" spans="2:124" ht="16">
      <c r="B8" s="78" t="s">
        <v>446</v>
      </c>
      <c r="C8" s="9" t="s">
        <v>226</v>
      </c>
      <c r="D8" s="53">
        <v>0.5</v>
      </c>
      <c r="E8" s="9" t="s">
        <v>232</v>
      </c>
      <c r="F8" s="53">
        <v>0.25</v>
      </c>
      <c r="G8" s="9" t="s">
        <v>238</v>
      </c>
      <c r="H8" s="53">
        <v>0.66</v>
      </c>
      <c r="I8" s="9" t="s">
        <v>249</v>
      </c>
      <c r="J8" s="53">
        <v>0.5</v>
      </c>
      <c r="K8" s="9" t="s">
        <v>256</v>
      </c>
      <c r="L8" s="53">
        <v>0.5</v>
      </c>
      <c r="M8" s="9" t="s">
        <v>263</v>
      </c>
      <c r="N8" s="53">
        <v>0.5</v>
      </c>
      <c r="O8" s="9" t="s">
        <v>270</v>
      </c>
      <c r="P8" s="53">
        <v>0.5</v>
      </c>
      <c r="Q8" s="9" t="s">
        <v>277</v>
      </c>
      <c r="R8" s="53">
        <v>0.5</v>
      </c>
      <c r="S8" s="9" t="s">
        <v>284</v>
      </c>
      <c r="T8" s="53">
        <v>0.5</v>
      </c>
      <c r="U8" s="9" t="s">
        <v>291</v>
      </c>
      <c r="V8" s="160">
        <v>0.5</v>
      </c>
    </row>
    <row r="9" spans="2:124" ht="16">
      <c r="B9" s="78" t="s">
        <v>445</v>
      </c>
      <c r="C9" s="9" t="s">
        <v>228</v>
      </c>
      <c r="D9" s="53">
        <v>0.1</v>
      </c>
      <c r="E9" s="9" t="s">
        <v>234</v>
      </c>
      <c r="F9" s="53">
        <v>0.99</v>
      </c>
      <c r="G9" s="9" t="s">
        <v>240</v>
      </c>
      <c r="H9" s="53">
        <v>0.99</v>
      </c>
      <c r="I9" s="9" t="s">
        <v>250</v>
      </c>
      <c r="J9" s="53">
        <v>0.99</v>
      </c>
      <c r="K9" s="9" t="s">
        <v>257</v>
      </c>
      <c r="L9" s="53">
        <v>0.99</v>
      </c>
      <c r="M9" s="9" t="s">
        <v>264</v>
      </c>
      <c r="N9" s="53">
        <v>0.99</v>
      </c>
      <c r="O9" s="9" t="s">
        <v>271</v>
      </c>
      <c r="P9" s="53">
        <v>0.99</v>
      </c>
      <c r="Q9" s="9" t="s">
        <v>278</v>
      </c>
      <c r="R9" s="53">
        <v>0.99</v>
      </c>
      <c r="S9" s="9" t="s">
        <v>285</v>
      </c>
      <c r="T9" s="53">
        <v>0.99</v>
      </c>
      <c r="U9" s="9" t="s">
        <v>292</v>
      </c>
      <c r="V9" s="160">
        <v>0.99</v>
      </c>
    </row>
    <row r="10" spans="2:124" ht="16">
      <c r="B10" s="78" t="s">
        <v>13</v>
      </c>
      <c r="C10" s="9" t="s">
        <v>229</v>
      </c>
      <c r="D10" s="134">
        <f>(LN(1/Factor1Value1-1)-LN(1/Factor1Value2-1))/(Factor1Time2-Factor1Time1)</f>
        <v>-4.5951198501345836</v>
      </c>
      <c r="E10" s="9" t="s">
        <v>235</v>
      </c>
      <c r="F10" s="134">
        <f>(LN(1/Factor2Value1-1)-LN(1/Factor2Value2-1))/(Factor2Time2-Factor2Time1)</f>
        <v>1.0986122886681098</v>
      </c>
      <c r="G10" s="9" t="s">
        <v>241</v>
      </c>
      <c r="H10" s="134">
        <f>(LN(1/Factor3Value1-1)-LN(1/Factor3Value2-1))/(Factor3Time2-Factor3Time1)</f>
        <v>2.8605187947464836</v>
      </c>
      <c r="I10" s="9" t="s">
        <v>251</v>
      </c>
      <c r="J10" s="134">
        <f>(LN(1/Factor4Value1-1)-LN(1/Factor4Value2-1))/(Factor4Time2-Factor4Time1)</f>
        <v>1.0986122886681098</v>
      </c>
      <c r="K10" s="9" t="s">
        <v>258</v>
      </c>
      <c r="L10" s="134">
        <f>(LN(1/Factor5Value1-1)-LN(1/Factor5Value2-1))/(Factor5Time2-Factor5Time1)</f>
        <v>1.0986122886681098</v>
      </c>
      <c r="M10" s="9" t="s">
        <v>265</v>
      </c>
      <c r="N10" s="134">
        <f>(LN(1/Factor6Value1-1)-LN(1/Factor6Value2-1))/(Factor6Time2-Factor6Time1)</f>
        <v>0.21972245773362195</v>
      </c>
      <c r="O10" s="9" t="s">
        <v>272</v>
      </c>
      <c r="P10" s="134">
        <f>(LN(1/Factor7Value1-1)-LN(1/Factor7Value2-1))/(Factor7Time2-Factor7Time1)</f>
        <v>1.0986122886681098</v>
      </c>
      <c r="Q10" s="9" t="s">
        <v>279</v>
      </c>
      <c r="R10" s="134">
        <f>(LN(1/Factor8Value1-1)-LN(1/Factor8Value2-1))/(Factor8Time2-Factor8Time1)</f>
        <v>1.0986122886681098</v>
      </c>
      <c r="S10" s="9" t="s">
        <v>286</v>
      </c>
      <c r="T10" s="134">
        <f>(LN(1/Factor9Value1-1)-LN(1/Factor9Value2-1))/(Factor9Time2-Factor9Time1)</f>
        <v>1.0986122886681098</v>
      </c>
      <c r="U10" s="9" t="s">
        <v>293</v>
      </c>
      <c r="V10" s="134">
        <f>(LN(1/Factor10Value1-1)-LN(1/Factor10Value2-1))/(Factor10Time2-Factor10Time1)</f>
        <v>1.0986122886681098</v>
      </c>
    </row>
    <row r="11" spans="2:124" ht="16">
      <c r="B11" s="78" t="s">
        <v>13</v>
      </c>
      <c r="C11" s="9" t="s">
        <v>224</v>
      </c>
      <c r="D11" s="134">
        <f>LN(1/Factor1Value1-1)/Factor1Alpha+Factor1Time1</f>
        <v>2</v>
      </c>
      <c r="E11" s="9" t="s">
        <v>230</v>
      </c>
      <c r="F11" s="134">
        <f>LN(1/Factor2Value1-1)/Factor2Alpha+Factor2Time1</f>
        <v>3</v>
      </c>
      <c r="G11" s="9" t="s">
        <v>236</v>
      </c>
      <c r="H11" s="134">
        <f>LN(1/Factor3Value1-1)/Factor3Alpha+Factor3Time1</f>
        <v>1.768121007060522</v>
      </c>
      <c r="I11" s="9" t="s">
        <v>245</v>
      </c>
      <c r="J11" s="134">
        <f>LN(1/Factor4Value1-1)/Factor4Alpha+Factor4Time1</f>
        <v>2</v>
      </c>
      <c r="K11" s="9" t="s">
        <v>252</v>
      </c>
      <c r="L11" s="134">
        <f>LN(1/Factor5Value1-1)/Factor5Alpha+Factor5Time1</f>
        <v>2</v>
      </c>
      <c r="M11" s="9" t="s">
        <v>259</v>
      </c>
      <c r="N11" s="134">
        <f>LN(1/Factor6Value1-1)/Factor6Alpha+Factor6Time1</f>
        <v>5</v>
      </c>
      <c r="O11" s="9" t="s">
        <v>266</v>
      </c>
      <c r="P11" s="134">
        <f>LN(1/Factor7Value1-1)/Factor7Alpha+Factor7Time1</f>
        <v>2</v>
      </c>
      <c r="Q11" s="9" t="s">
        <v>273</v>
      </c>
      <c r="R11" s="134">
        <f>LN(1/Factor8Value1-1)/Factor8Alpha+Factor8Time1</f>
        <v>2</v>
      </c>
      <c r="S11" s="9" t="s">
        <v>280</v>
      </c>
      <c r="T11" s="134">
        <f>LN(1/Factor9Value1-1)/Factor9Alpha+Factor9Time1</f>
        <v>2</v>
      </c>
      <c r="U11" s="9" t="s">
        <v>287</v>
      </c>
      <c r="V11" s="134">
        <f>LN(1/Factor10Value1-1)/Factor10Alpha+Factor10Time1</f>
        <v>2</v>
      </c>
    </row>
    <row r="13" spans="2:124">
      <c r="C13" t="s">
        <v>4</v>
      </c>
      <c r="D13" s="133">
        <f t="shared" ref="D13:AI13" si="0">D14/MonthsPerYear</f>
        <v>0</v>
      </c>
      <c r="E13" s="133">
        <f t="shared" si="0"/>
        <v>8.3333333333333329E-2</v>
      </c>
      <c r="F13" s="133">
        <f t="shared" si="0"/>
        <v>0.16666666666666666</v>
      </c>
      <c r="G13" s="133">
        <f t="shared" si="0"/>
        <v>0.25</v>
      </c>
      <c r="H13" s="133">
        <f t="shared" si="0"/>
        <v>0.33333333333333331</v>
      </c>
      <c r="I13" s="133">
        <f t="shared" si="0"/>
        <v>0.41666666666666669</v>
      </c>
      <c r="J13" s="133">
        <f t="shared" si="0"/>
        <v>0.5</v>
      </c>
      <c r="K13" s="133">
        <f t="shared" si="0"/>
        <v>0.58333333333333337</v>
      </c>
      <c r="L13" s="133">
        <f t="shared" si="0"/>
        <v>0.66666666666666663</v>
      </c>
      <c r="M13" s="133">
        <f t="shared" si="0"/>
        <v>0.75</v>
      </c>
      <c r="N13" s="133">
        <f t="shared" si="0"/>
        <v>0.83333333333333337</v>
      </c>
      <c r="O13" s="133">
        <f t="shared" si="0"/>
        <v>0.91666666666666663</v>
      </c>
      <c r="P13" s="133">
        <f t="shared" si="0"/>
        <v>1</v>
      </c>
      <c r="Q13" s="133">
        <f t="shared" si="0"/>
        <v>1.0833333333333333</v>
      </c>
      <c r="R13" s="133">
        <f t="shared" si="0"/>
        <v>1.1666666666666667</v>
      </c>
      <c r="S13" s="133">
        <f t="shared" si="0"/>
        <v>1.25</v>
      </c>
      <c r="T13" s="133">
        <f t="shared" si="0"/>
        <v>1.3333333333333333</v>
      </c>
      <c r="U13" s="133">
        <f t="shared" si="0"/>
        <v>1.4166666666666667</v>
      </c>
      <c r="V13" s="133">
        <f t="shared" si="0"/>
        <v>1.5</v>
      </c>
      <c r="W13" s="133">
        <f t="shared" si="0"/>
        <v>1.5833333333333333</v>
      </c>
      <c r="X13" s="133">
        <f t="shared" si="0"/>
        <v>1.6666666666666667</v>
      </c>
      <c r="Y13" s="133">
        <f t="shared" si="0"/>
        <v>1.75</v>
      </c>
      <c r="Z13" s="133">
        <f t="shared" si="0"/>
        <v>1.8333333333333333</v>
      </c>
      <c r="AA13" s="133">
        <f t="shared" si="0"/>
        <v>1.9166666666666667</v>
      </c>
      <c r="AB13" s="133">
        <f t="shared" si="0"/>
        <v>2</v>
      </c>
      <c r="AC13" s="133">
        <f t="shared" si="0"/>
        <v>2.0833333333333335</v>
      </c>
      <c r="AD13" s="133">
        <f t="shared" si="0"/>
        <v>2.1666666666666665</v>
      </c>
      <c r="AE13" s="133">
        <f t="shared" si="0"/>
        <v>2.25</v>
      </c>
      <c r="AF13" s="133">
        <f t="shared" si="0"/>
        <v>2.3333333333333335</v>
      </c>
      <c r="AG13" s="133">
        <f t="shared" si="0"/>
        <v>2.4166666666666665</v>
      </c>
      <c r="AH13" s="133">
        <f t="shared" si="0"/>
        <v>2.5</v>
      </c>
      <c r="AI13" s="133">
        <f t="shared" si="0"/>
        <v>2.5833333333333335</v>
      </c>
      <c r="AJ13" s="133">
        <f t="shared" ref="AJ13:BL13" si="1">AJ14/MonthsPerYear</f>
        <v>2.6666666666666665</v>
      </c>
      <c r="AK13" s="133">
        <f t="shared" si="1"/>
        <v>2.75</v>
      </c>
      <c r="AL13" s="133">
        <f t="shared" si="1"/>
        <v>2.8333333333333335</v>
      </c>
      <c r="AM13" s="133">
        <f t="shared" si="1"/>
        <v>2.9166666666666665</v>
      </c>
      <c r="AN13" s="133">
        <f t="shared" si="1"/>
        <v>3</v>
      </c>
      <c r="AO13" s="133">
        <f t="shared" si="1"/>
        <v>3.0833333333333335</v>
      </c>
      <c r="AP13" s="133">
        <f t="shared" si="1"/>
        <v>3.1666666666666665</v>
      </c>
      <c r="AQ13" s="133">
        <f t="shared" si="1"/>
        <v>3.25</v>
      </c>
      <c r="AR13" s="133">
        <f t="shared" si="1"/>
        <v>3.3333333333333335</v>
      </c>
      <c r="AS13" s="133">
        <f t="shared" si="1"/>
        <v>3.4166666666666665</v>
      </c>
      <c r="AT13" s="133">
        <f t="shared" si="1"/>
        <v>3.5</v>
      </c>
      <c r="AU13" s="133">
        <f t="shared" si="1"/>
        <v>3.5833333333333335</v>
      </c>
      <c r="AV13" s="133">
        <f t="shared" si="1"/>
        <v>3.6666666666666665</v>
      </c>
      <c r="AW13" s="133">
        <f t="shared" si="1"/>
        <v>3.75</v>
      </c>
      <c r="AX13" s="133">
        <f t="shared" si="1"/>
        <v>3.8333333333333335</v>
      </c>
      <c r="AY13" s="133">
        <f t="shared" si="1"/>
        <v>3.9166666666666665</v>
      </c>
      <c r="AZ13" s="133">
        <f t="shared" si="1"/>
        <v>4</v>
      </c>
      <c r="BA13" s="133">
        <f t="shared" si="1"/>
        <v>4.083333333333333</v>
      </c>
      <c r="BB13" s="133">
        <f t="shared" si="1"/>
        <v>4.166666666666667</v>
      </c>
      <c r="BC13" s="133">
        <f t="shared" si="1"/>
        <v>4.25</v>
      </c>
      <c r="BD13" s="133">
        <f t="shared" si="1"/>
        <v>4.333333333333333</v>
      </c>
      <c r="BE13" s="133">
        <f t="shared" si="1"/>
        <v>4.416666666666667</v>
      </c>
      <c r="BF13" s="133">
        <f t="shared" si="1"/>
        <v>4.5</v>
      </c>
      <c r="BG13" s="133">
        <f t="shared" si="1"/>
        <v>4.583333333333333</v>
      </c>
      <c r="BH13" s="133">
        <f t="shared" si="1"/>
        <v>4.666666666666667</v>
      </c>
      <c r="BI13" s="133">
        <f t="shared" si="1"/>
        <v>4.75</v>
      </c>
      <c r="BJ13" s="133">
        <f t="shared" si="1"/>
        <v>4.833333333333333</v>
      </c>
      <c r="BK13" s="133">
        <f t="shared" si="1"/>
        <v>4.916666666666667</v>
      </c>
      <c r="BL13" s="133">
        <f t="shared" si="1"/>
        <v>5</v>
      </c>
    </row>
    <row r="14" spans="2:124">
      <c r="C14" t="s">
        <v>2</v>
      </c>
      <c r="D14">
        <v>0</v>
      </c>
      <c r="E14">
        <v>1</v>
      </c>
      <c r="F14">
        <v>2</v>
      </c>
      <c r="G14">
        <v>3</v>
      </c>
      <c r="H14">
        <v>4</v>
      </c>
      <c r="I14">
        <v>5</v>
      </c>
      <c r="J14">
        <v>6</v>
      </c>
      <c r="K14">
        <v>7</v>
      </c>
      <c r="L14">
        <v>8</v>
      </c>
      <c r="M14">
        <v>9</v>
      </c>
      <c r="N14">
        <v>10</v>
      </c>
      <c r="O14">
        <v>11</v>
      </c>
      <c r="P14">
        <v>12</v>
      </c>
      <c r="Q14">
        <v>13</v>
      </c>
      <c r="R14">
        <v>14</v>
      </c>
      <c r="S14">
        <v>15</v>
      </c>
      <c r="T14">
        <v>16</v>
      </c>
      <c r="U14">
        <v>17</v>
      </c>
      <c r="V14">
        <v>18</v>
      </c>
      <c r="W14">
        <v>19</v>
      </c>
      <c r="X14">
        <v>20</v>
      </c>
      <c r="Y14">
        <v>21</v>
      </c>
      <c r="Z14">
        <v>22</v>
      </c>
      <c r="AA14">
        <v>23</v>
      </c>
      <c r="AB14">
        <v>24</v>
      </c>
      <c r="AC14">
        <v>25</v>
      </c>
      <c r="AD14">
        <v>26</v>
      </c>
      <c r="AE14">
        <v>27</v>
      </c>
      <c r="AF14">
        <v>28</v>
      </c>
      <c r="AG14">
        <v>29</v>
      </c>
      <c r="AH14">
        <v>30</v>
      </c>
      <c r="AI14">
        <v>31</v>
      </c>
      <c r="AJ14">
        <v>32</v>
      </c>
      <c r="AK14">
        <v>33</v>
      </c>
      <c r="AL14">
        <v>34</v>
      </c>
      <c r="AM14">
        <v>35</v>
      </c>
      <c r="AN14">
        <v>36</v>
      </c>
      <c r="AO14">
        <v>37</v>
      </c>
      <c r="AP14">
        <v>38</v>
      </c>
      <c r="AQ14">
        <v>39</v>
      </c>
      <c r="AR14">
        <v>40</v>
      </c>
      <c r="AS14">
        <v>41</v>
      </c>
      <c r="AT14">
        <v>42</v>
      </c>
      <c r="AU14">
        <v>43</v>
      </c>
      <c r="AV14">
        <v>44</v>
      </c>
      <c r="AW14">
        <v>45</v>
      </c>
      <c r="AX14">
        <v>46</v>
      </c>
      <c r="AY14">
        <v>47</v>
      </c>
      <c r="AZ14">
        <v>48</v>
      </c>
      <c r="BA14">
        <v>49</v>
      </c>
      <c r="BB14">
        <v>50</v>
      </c>
      <c r="BC14">
        <v>51</v>
      </c>
      <c r="BD14">
        <v>52</v>
      </c>
      <c r="BE14">
        <v>53</v>
      </c>
      <c r="BF14">
        <v>54</v>
      </c>
      <c r="BG14">
        <v>55</v>
      </c>
      <c r="BH14">
        <v>56</v>
      </c>
      <c r="BI14">
        <v>57</v>
      </c>
      <c r="BJ14">
        <v>58</v>
      </c>
      <c r="BK14">
        <v>59</v>
      </c>
      <c r="BL14">
        <v>60</v>
      </c>
      <c r="BM14">
        <v>61</v>
      </c>
      <c r="BN14">
        <v>62</v>
      </c>
      <c r="BO14">
        <v>63</v>
      </c>
      <c r="BP14">
        <v>64</v>
      </c>
      <c r="BQ14">
        <v>65</v>
      </c>
      <c r="BR14">
        <v>66</v>
      </c>
      <c r="BS14">
        <v>67</v>
      </c>
      <c r="BT14">
        <v>68</v>
      </c>
      <c r="BU14">
        <v>69</v>
      </c>
      <c r="BV14">
        <v>70</v>
      </c>
      <c r="BW14">
        <v>71</v>
      </c>
      <c r="BX14">
        <v>72</v>
      </c>
      <c r="BY14">
        <v>73</v>
      </c>
      <c r="BZ14">
        <v>74</v>
      </c>
      <c r="CA14">
        <v>75</v>
      </c>
      <c r="CB14">
        <v>76</v>
      </c>
      <c r="CC14">
        <v>77</v>
      </c>
      <c r="CD14">
        <v>78</v>
      </c>
      <c r="CE14">
        <v>79</v>
      </c>
      <c r="CF14">
        <v>80</v>
      </c>
      <c r="CG14">
        <v>81</v>
      </c>
      <c r="CH14">
        <v>82</v>
      </c>
      <c r="CI14">
        <v>83</v>
      </c>
      <c r="CJ14">
        <v>84</v>
      </c>
      <c r="CK14">
        <v>85</v>
      </c>
      <c r="CL14">
        <v>86</v>
      </c>
      <c r="CM14">
        <v>87</v>
      </c>
      <c r="CN14">
        <v>88</v>
      </c>
      <c r="CO14">
        <v>89</v>
      </c>
      <c r="CP14">
        <v>90</v>
      </c>
      <c r="CQ14">
        <v>91</v>
      </c>
      <c r="CR14">
        <v>92</v>
      </c>
      <c r="CS14">
        <v>93</v>
      </c>
      <c r="CT14">
        <v>94</v>
      </c>
      <c r="CU14">
        <v>95</v>
      </c>
      <c r="CV14">
        <v>96</v>
      </c>
      <c r="CW14">
        <v>97</v>
      </c>
      <c r="CX14">
        <v>98</v>
      </c>
      <c r="CY14">
        <v>99</v>
      </c>
      <c r="CZ14">
        <v>100</v>
      </c>
      <c r="DA14">
        <v>101</v>
      </c>
      <c r="DB14">
        <v>102</v>
      </c>
      <c r="DC14">
        <v>103</v>
      </c>
      <c r="DD14">
        <v>104</v>
      </c>
      <c r="DE14">
        <v>105</v>
      </c>
      <c r="DF14">
        <v>106</v>
      </c>
      <c r="DG14">
        <v>107</v>
      </c>
      <c r="DH14">
        <v>108</v>
      </c>
      <c r="DI14">
        <v>109</v>
      </c>
      <c r="DJ14">
        <v>110</v>
      </c>
      <c r="DK14">
        <v>111</v>
      </c>
      <c r="DL14">
        <v>112</v>
      </c>
      <c r="DM14">
        <v>113</v>
      </c>
      <c r="DN14">
        <v>114</v>
      </c>
      <c r="DO14">
        <v>115</v>
      </c>
      <c r="DP14">
        <v>116</v>
      </c>
      <c r="DQ14">
        <v>117</v>
      </c>
      <c r="DR14">
        <v>118</v>
      </c>
      <c r="DS14">
        <v>119</v>
      </c>
      <c r="DT14">
        <v>120</v>
      </c>
    </row>
    <row r="15" spans="2:124" ht="18" thickBot="1">
      <c r="B15" s="73" t="s">
        <v>399</v>
      </c>
      <c r="D15" s="70">
        <f>EOMONTH(Variables!B2,-1)</f>
        <v>44926</v>
      </c>
      <c r="E15" s="70">
        <f>EOMONTH($D$15,E14)</f>
        <v>44957</v>
      </c>
      <c r="F15" s="70">
        <f t="shared" ref="F15:BA15" si="2">EOMONTH($D$15,F14)</f>
        <v>44985</v>
      </c>
      <c r="G15" s="70">
        <f t="shared" si="2"/>
        <v>45016</v>
      </c>
      <c r="H15" s="70">
        <f t="shared" si="2"/>
        <v>45046</v>
      </c>
      <c r="I15" s="70">
        <f t="shared" si="2"/>
        <v>45077</v>
      </c>
      <c r="J15" s="70">
        <f t="shared" si="2"/>
        <v>45107</v>
      </c>
      <c r="K15" s="70">
        <f t="shared" si="2"/>
        <v>45138</v>
      </c>
      <c r="L15" s="70">
        <f t="shared" si="2"/>
        <v>45169</v>
      </c>
      <c r="M15" s="70">
        <f t="shared" si="2"/>
        <v>45199</v>
      </c>
      <c r="N15" s="70">
        <f t="shared" si="2"/>
        <v>45230</v>
      </c>
      <c r="O15" s="70">
        <f t="shared" si="2"/>
        <v>45260</v>
      </c>
      <c r="P15" s="70">
        <f t="shared" si="2"/>
        <v>45291</v>
      </c>
      <c r="Q15" s="70">
        <f t="shared" si="2"/>
        <v>45322</v>
      </c>
      <c r="R15" s="70">
        <f t="shared" si="2"/>
        <v>45351</v>
      </c>
      <c r="S15" s="70">
        <f t="shared" si="2"/>
        <v>45382</v>
      </c>
      <c r="T15" s="70">
        <f t="shared" si="2"/>
        <v>45412</v>
      </c>
      <c r="U15" s="70">
        <f t="shared" si="2"/>
        <v>45443</v>
      </c>
      <c r="V15" s="70">
        <f t="shared" si="2"/>
        <v>45473</v>
      </c>
      <c r="W15" s="70">
        <f t="shared" si="2"/>
        <v>45504</v>
      </c>
      <c r="X15" s="70">
        <f t="shared" si="2"/>
        <v>45535</v>
      </c>
      <c r="Y15" s="70">
        <f t="shared" si="2"/>
        <v>45565</v>
      </c>
      <c r="Z15" s="70">
        <f t="shared" si="2"/>
        <v>45596</v>
      </c>
      <c r="AA15" s="70">
        <f t="shared" si="2"/>
        <v>45626</v>
      </c>
      <c r="AB15" s="70">
        <f t="shared" si="2"/>
        <v>45657</v>
      </c>
      <c r="AC15" s="70">
        <f t="shared" si="2"/>
        <v>45688</v>
      </c>
      <c r="AD15" s="70">
        <f t="shared" si="2"/>
        <v>45716</v>
      </c>
      <c r="AE15" s="70">
        <f t="shared" si="2"/>
        <v>45747</v>
      </c>
      <c r="AF15" s="70">
        <f t="shared" si="2"/>
        <v>45777</v>
      </c>
      <c r="AG15" s="70">
        <f t="shared" si="2"/>
        <v>45808</v>
      </c>
      <c r="AH15" s="70">
        <f t="shared" si="2"/>
        <v>45838</v>
      </c>
      <c r="AI15" s="70">
        <f t="shared" si="2"/>
        <v>45869</v>
      </c>
      <c r="AJ15" s="70">
        <f t="shared" si="2"/>
        <v>45900</v>
      </c>
      <c r="AK15" s="70">
        <f t="shared" si="2"/>
        <v>45930</v>
      </c>
      <c r="AL15" s="70">
        <f t="shared" si="2"/>
        <v>45961</v>
      </c>
      <c r="AM15" s="70">
        <f t="shared" si="2"/>
        <v>45991</v>
      </c>
      <c r="AN15" s="70">
        <f t="shared" si="2"/>
        <v>46022</v>
      </c>
      <c r="AO15" s="70">
        <f t="shared" si="2"/>
        <v>46053</v>
      </c>
      <c r="AP15" s="70">
        <f t="shared" si="2"/>
        <v>46081</v>
      </c>
      <c r="AQ15" s="70">
        <f t="shared" si="2"/>
        <v>46112</v>
      </c>
      <c r="AR15" s="70">
        <f t="shared" si="2"/>
        <v>46142</v>
      </c>
      <c r="AS15" s="70">
        <f t="shared" si="2"/>
        <v>46173</v>
      </c>
      <c r="AT15" s="70">
        <f t="shared" si="2"/>
        <v>46203</v>
      </c>
      <c r="AU15" s="70">
        <f t="shared" si="2"/>
        <v>46234</v>
      </c>
      <c r="AV15" s="70">
        <f t="shared" si="2"/>
        <v>46265</v>
      </c>
      <c r="AW15" s="70">
        <f t="shared" si="2"/>
        <v>46295</v>
      </c>
      <c r="AX15" s="70">
        <f t="shared" si="2"/>
        <v>46326</v>
      </c>
      <c r="AY15" s="70">
        <f t="shared" si="2"/>
        <v>46356</v>
      </c>
      <c r="AZ15" s="70">
        <f t="shared" si="2"/>
        <v>46387</v>
      </c>
      <c r="BA15" s="70">
        <f t="shared" si="2"/>
        <v>46418</v>
      </c>
      <c r="BB15" s="70">
        <f t="shared" ref="BB15:BM15" si="3">EOMONTH($D$15,BB14)</f>
        <v>46446</v>
      </c>
      <c r="BC15" s="70">
        <f t="shared" si="3"/>
        <v>46477</v>
      </c>
      <c r="BD15" s="70">
        <f t="shared" si="3"/>
        <v>46507</v>
      </c>
      <c r="BE15" s="70">
        <f t="shared" si="3"/>
        <v>46538</v>
      </c>
      <c r="BF15" s="70">
        <f t="shared" si="3"/>
        <v>46568</v>
      </c>
      <c r="BG15" s="70">
        <f t="shared" si="3"/>
        <v>46599</v>
      </c>
      <c r="BH15" s="70">
        <f t="shared" si="3"/>
        <v>46630</v>
      </c>
      <c r="BI15" s="70">
        <f t="shared" si="3"/>
        <v>46660</v>
      </c>
      <c r="BJ15" s="70">
        <f t="shared" si="3"/>
        <v>46691</v>
      </c>
      <c r="BK15" s="70">
        <f t="shared" si="3"/>
        <v>46721</v>
      </c>
      <c r="BL15" s="70">
        <f t="shared" si="3"/>
        <v>46752</v>
      </c>
      <c r="BM15" s="70">
        <f t="shared" si="3"/>
        <v>46783</v>
      </c>
      <c r="BN15" s="70">
        <f t="shared" ref="BN15:DT15" si="4">EOMONTH($D$15,BN14)</f>
        <v>46812</v>
      </c>
      <c r="BO15" s="70">
        <f t="shared" si="4"/>
        <v>46843</v>
      </c>
      <c r="BP15" s="70">
        <f t="shared" si="4"/>
        <v>46873</v>
      </c>
      <c r="BQ15" s="70">
        <f t="shared" si="4"/>
        <v>46904</v>
      </c>
      <c r="BR15" s="70">
        <f t="shared" si="4"/>
        <v>46934</v>
      </c>
      <c r="BS15" s="70">
        <f t="shared" si="4"/>
        <v>46965</v>
      </c>
      <c r="BT15" s="70">
        <f t="shared" si="4"/>
        <v>46996</v>
      </c>
      <c r="BU15" s="70">
        <f t="shared" si="4"/>
        <v>47026</v>
      </c>
      <c r="BV15" s="70">
        <f t="shared" si="4"/>
        <v>47057</v>
      </c>
      <c r="BW15" s="70">
        <f t="shared" si="4"/>
        <v>47087</v>
      </c>
      <c r="BX15" s="70">
        <f t="shared" si="4"/>
        <v>47118</v>
      </c>
      <c r="BY15" s="70">
        <f t="shared" si="4"/>
        <v>47149</v>
      </c>
      <c r="BZ15" s="70">
        <f t="shared" si="4"/>
        <v>47177</v>
      </c>
      <c r="CA15" s="70">
        <f t="shared" si="4"/>
        <v>47208</v>
      </c>
      <c r="CB15" s="70">
        <f t="shared" si="4"/>
        <v>47238</v>
      </c>
      <c r="CC15" s="70">
        <f t="shared" si="4"/>
        <v>47269</v>
      </c>
      <c r="CD15" s="70">
        <f t="shared" si="4"/>
        <v>47299</v>
      </c>
      <c r="CE15" s="70">
        <f t="shared" si="4"/>
        <v>47330</v>
      </c>
      <c r="CF15" s="70">
        <f t="shared" si="4"/>
        <v>47361</v>
      </c>
      <c r="CG15" s="70">
        <f t="shared" si="4"/>
        <v>47391</v>
      </c>
      <c r="CH15" s="70">
        <f t="shared" si="4"/>
        <v>47422</v>
      </c>
      <c r="CI15" s="70">
        <f t="shared" si="4"/>
        <v>47452</v>
      </c>
      <c r="CJ15" s="70">
        <f t="shared" si="4"/>
        <v>47483</v>
      </c>
      <c r="CK15" s="70">
        <f t="shared" si="4"/>
        <v>47514</v>
      </c>
      <c r="CL15" s="70">
        <f t="shared" si="4"/>
        <v>47542</v>
      </c>
      <c r="CM15" s="70">
        <f t="shared" si="4"/>
        <v>47573</v>
      </c>
      <c r="CN15" s="70">
        <f t="shared" si="4"/>
        <v>47603</v>
      </c>
      <c r="CO15" s="70">
        <f t="shared" si="4"/>
        <v>47634</v>
      </c>
      <c r="CP15" s="70">
        <f t="shared" si="4"/>
        <v>47664</v>
      </c>
      <c r="CQ15" s="70">
        <f t="shared" si="4"/>
        <v>47695</v>
      </c>
      <c r="CR15" s="70">
        <f t="shared" si="4"/>
        <v>47726</v>
      </c>
      <c r="CS15" s="70">
        <f t="shared" si="4"/>
        <v>47756</v>
      </c>
      <c r="CT15" s="70">
        <f t="shared" si="4"/>
        <v>47787</v>
      </c>
      <c r="CU15" s="70">
        <f t="shared" si="4"/>
        <v>47817</v>
      </c>
      <c r="CV15" s="70">
        <f t="shared" si="4"/>
        <v>47848</v>
      </c>
      <c r="CW15" s="70">
        <f t="shared" si="4"/>
        <v>47879</v>
      </c>
      <c r="CX15" s="70">
        <f t="shared" si="4"/>
        <v>47907</v>
      </c>
      <c r="CY15" s="70">
        <f t="shared" si="4"/>
        <v>47938</v>
      </c>
      <c r="CZ15" s="70">
        <f t="shared" si="4"/>
        <v>47968</v>
      </c>
      <c r="DA15" s="70">
        <f t="shared" si="4"/>
        <v>47999</v>
      </c>
      <c r="DB15" s="70">
        <f t="shared" si="4"/>
        <v>48029</v>
      </c>
      <c r="DC15" s="70">
        <f t="shared" si="4"/>
        <v>48060</v>
      </c>
      <c r="DD15" s="70">
        <f t="shared" si="4"/>
        <v>48091</v>
      </c>
      <c r="DE15" s="70">
        <f t="shared" si="4"/>
        <v>48121</v>
      </c>
      <c r="DF15" s="70">
        <f t="shared" si="4"/>
        <v>48152</v>
      </c>
      <c r="DG15" s="70">
        <f t="shared" si="4"/>
        <v>48182</v>
      </c>
      <c r="DH15" s="70">
        <f t="shared" si="4"/>
        <v>48213</v>
      </c>
      <c r="DI15" s="70">
        <f t="shared" si="4"/>
        <v>48244</v>
      </c>
      <c r="DJ15" s="70">
        <f t="shared" si="4"/>
        <v>48273</v>
      </c>
      <c r="DK15" s="70">
        <f t="shared" si="4"/>
        <v>48304</v>
      </c>
      <c r="DL15" s="70">
        <f t="shared" si="4"/>
        <v>48334</v>
      </c>
      <c r="DM15" s="70">
        <f t="shared" si="4"/>
        <v>48365</v>
      </c>
      <c r="DN15" s="70">
        <f t="shared" si="4"/>
        <v>48395</v>
      </c>
      <c r="DO15" s="70">
        <f t="shared" si="4"/>
        <v>48426</v>
      </c>
      <c r="DP15" s="70">
        <f t="shared" si="4"/>
        <v>48457</v>
      </c>
      <c r="DQ15" s="70">
        <f t="shared" si="4"/>
        <v>48487</v>
      </c>
      <c r="DR15" s="70">
        <f t="shared" si="4"/>
        <v>48518</v>
      </c>
      <c r="DS15" s="70">
        <f t="shared" si="4"/>
        <v>48548</v>
      </c>
      <c r="DT15" s="70">
        <f t="shared" si="4"/>
        <v>48579</v>
      </c>
    </row>
    <row r="16" spans="2:124" ht="60" customHeight="1" thickTop="1">
      <c r="C16" s="69" t="s">
        <v>214</v>
      </c>
      <c r="D16" s="161">
        <f t="shared" ref="D16:AI16" si="5">Factor1Peak/(1+EXP(-Factor1Alpha*(Time-Factor1Time0)))</f>
        <v>9.9989798000408081E-2</v>
      </c>
      <c r="E16" s="161">
        <f t="shared" si="5"/>
        <v>9.9985038760920367E-2</v>
      </c>
      <c r="F16" s="161">
        <f t="shared" si="5"/>
        <v>9.9978059820259327E-2</v>
      </c>
      <c r="G16" s="161">
        <f t="shared" si="5"/>
        <v>9.996782647400837E-2</v>
      </c>
      <c r="H16" s="161">
        <f t="shared" si="5"/>
        <v>9.9952822339149858E-2</v>
      </c>
      <c r="I16" s="161">
        <f t="shared" si="5"/>
        <v>9.9930825862663553E-2</v>
      </c>
      <c r="J16" s="161">
        <f t="shared" si="5"/>
        <v>9.9898583985256528E-2</v>
      </c>
      <c r="K16" s="161">
        <f t="shared" si="5"/>
        <v>9.9851336612796757E-2</v>
      </c>
      <c r="L16" s="161">
        <f t="shared" si="5"/>
        <v>9.9782125789736706E-2</v>
      </c>
      <c r="M16" s="161">
        <f t="shared" si="5"/>
        <v>9.9680796601353511E-2</v>
      </c>
      <c r="N16" s="161">
        <f t="shared" si="5"/>
        <v>9.9532561884715862E-2</v>
      </c>
      <c r="O16" s="161">
        <f t="shared" si="5"/>
        <v>9.9315960908687675E-2</v>
      </c>
      <c r="P16" s="161">
        <f t="shared" si="5"/>
        <v>9.9000000000000005E-2</v>
      </c>
      <c r="Q16" s="161">
        <f t="shared" si="5"/>
        <v>9.8540240348005612E-2</v>
      </c>
      <c r="R16" s="161">
        <f t="shared" si="5"/>
        <v>9.7873641832453853E-2</v>
      </c>
      <c r="S16" s="161">
        <f t="shared" si="5"/>
        <v>9.6912180060798381E-2</v>
      </c>
      <c r="T16" s="161">
        <f t="shared" si="5"/>
        <v>9.5535809442563693E-2</v>
      </c>
      <c r="U16" s="161">
        <f t="shared" si="5"/>
        <v>9.358653349617492E-2</v>
      </c>
      <c r="V16" s="161">
        <f t="shared" si="5"/>
        <v>9.0867475131565081E-2</v>
      </c>
      <c r="W16" s="161">
        <f t="shared" si="5"/>
        <v>8.7153877751805497E-2</v>
      </c>
      <c r="X16" s="161">
        <f t="shared" si="5"/>
        <v>8.2225587539997785E-2</v>
      </c>
      <c r="Y16" s="161">
        <f t="shared" si="5"/>
        <v>7.5928800157300316E-2</v>
      </c>
      <c r="Z16" s="161">
        <f t="shared" si="5"/>
        <v>6.8262319919831241E-2</v>
      </c>
      <c r="AA16" s="161">
        <f t="shared" si="5"/>
        <v>5.9457878195753558E-2</v>
      </c>
      <c r="AB16" s="161">
        <f t="shared" si="5"/>
        <v>0.05</v>
      </c>
      <c r="AC16" s="161">
        <f t="shared" si="5"/>
        <v>4.054212180424642E-2</v>
      </c>
      <c r="AD16" s="161">
        <f t="shared" si="5"/>
        <v>3.1737680080168799E-2</v>
      </c>
      <c r="AE16" s="161">
        <f t="shared" si="5"/>
        <v>2.4071199842699693E-2</v>
      </c>
      <c r="AF16" s="161">
        <f t="shared" si="5"/>
        <v>1.7774412460002203E-2</v>
      </c>
      <c r="AG16" s="161">
        <f t="shared" si="5"/>
        <v>1.2846122248194522E-2</v>
      </c>
      <c r="AH16" s="161">
        <f t="shared" si="5"/>
        <v>9.1325248684349242E-3</v>
      </c>
      <c r="AI16" s="161">
        <f t="shared" si="5"/>
        <v>6.4134665038250776E-3</v>
      </c>
      <c r="AJ16" s="161">
        <f t="shared" ref="AJ16:BL16" si="6">Factor1Peak/(1+EXP(-Factor1Alpha*(Time-Factor1Time0)))</f>
        <v>4.4641905574363261E-3</v>
      </c>
      <c r="AK16" s="161">
        <f t="shared" si="6"/>
        <v>3.0878199392016226E-3</v>
      </c>
      <c r="AL16" s="161">
        <f t="shared" si="6"/>
        <v>2.1263581675461645E-3</v>
      </c>
      <c r="AM16" s="161">
        <f t="shared" si="6"/>
        <v>1.4597596519943968E-3</v>
      </c>
      <c r="AN16" s="161">
        <f t="shared" si="6"/>
        <v>1.0000000000000063E-3</v>
      </c>
      <c r="AO16" s="161">
        <f t="shared" si="6"/>
        <v>6.8403909131232175E-4</v>
      </c>
      <c r="AP16" s="161">
        <f t="shared" si="6"/>
        <v>4.6743811528415384E-4</v>
      </c>
      <c r="AQ16" s="161">
        <f t="shared" si="6"/>
        <v>3.1920339864649212E-4</v>
      </c>
      <c r="AR16" s="161">
        <f t="shared" si="6"/>
        <v>2.1787421026330496E-4</v>
      </c>
      <c r="AS16" s="161">
        <f t="shared" si="6"/>
        <v>1.4866338720324548E-4</v>
      </c>
      <c r="AT16" s="161">
        <f t="shared" si="6"/>
        <v>1.0141601474346676E-4</v>
      </c>
      <c r="AU16" s="161">
        <f t="shared" si="6"/>
        <v>6.9174137336451292E-5</v>
      </c>
      <c r="AV16" s="161">
        <f t="shared" si="6"/>
        <v>4.7177660850138317E-5</v>
      </c>
      <c r="AW16" s="161">
        <f t="shared" si="6"/>
        <v>3.2173525991632281E-5</v>
      </c>
      <c r="AX16" s="161">
        <f t="shared" si="6"/>
        <v>2.1940179740681086E-5</v>
      </c>
      <c r="AY16" s="161">
        <f t="shared" si="6"/>
        <v>1.496123907963283E-5</v>
      </c>
      <c r="AZ16" s="161">
        <f t="shared" si="6"/>
        <v>1.0201999591920146E-5</v>
      </c>
      <c r="BA16" s="161">
        <f t="shared" si="6"/>
        <v>6.9565909074020151E-6</v>
      </c>
      <c r="BB16" s="161">
        <f t="shared" si="6"/>
        <v>4.7435462963421249E-6</v>
      </c>
      <c r="BC16" s="161">
        <f t="shared" si="6"/>
        <v>3.2344970895060535E-6</v>
      </c>
      <c r="BD16" s="161">
        <f t="shared" si="6"/>
        <v>2.2055062903608606E-6</v>
      </c>
      <c r="BE16" s="161">
        <f t="shared" si="6"/>
        <v>1.5038634874179634E-6</v>
      </c>
      <c r="BF16" s="161">
        <f t="shared" si="6"/>
        <v>1.0254336386729814E-6</v>
      </c>
      <c r="BG16" s="161">
        <f t="shared" si="6"/>
        <v>6.9920744511970219E-7</v>
      </c>
      <c r="BH16" s="161">
        <f t="shared" si="6"/>
        <v>4.7676468323049136E-7</v>
      </c>
      <c r="BI16" s="161">
        <f t="shared" si="6"/>
        <v>3.2508864701723423E-7</v>
      </c>
      <c r="BJ16" s="161">
        <f t="shared" si="6"/>
        <v>2.2166611987175175E-7</v>
      </c>
      <c r="BK16" s="161">
        <f t="shared" si="6"/>
        <v>1.5114601196587306E-7</v>
      </c>
      <c r="BL16" s="161">
        <f t="shared" si="6"/>
        <v>1.0306090899721932E-7</v>
      </c>
    </row>
    <row r="17" spans="3:124" ht="60" customHeight="1">
      <c r="C17" s="69" t="s">
        <v>215</v>
      </c>
      <c r="D17" s="161">
        <f t="shared" ref="D17:AI17" si="7">Factor2Peak/(1+EXP(-Factor2Alpha*(Time-Factor2Time0)))</f>
        <v>3.5357142857142858E-2</v>
      </c>
      <c r="E17" s="161">
        <f t="shared" si="7"/>
        <v>3.8614709574983294E-2</v>
      </c>
      <c r="F17" s="161">
        <f t="shared" si="7"/>
        <v>4.2159151928674705E-2</v>
      </c>
      <c r="G17" s="161">
        <f t="shared" si="7"/>
        <v>4.6013203392072703E-2</v>
      </c>
      <c r="H17" s="161">
        <f t="shared" si="7"/>
        <v>5.0200919272395728E-2</v>
      </c>
      <c r="I17" s="161">
        <f t="shared" si="7"/>
        <v>5.4747660074827155E-2</v>
      </c>
      <c r="J17" s="161">
        <f t="shared" si="7"/>
        <v>5.9680052460490456E-2</v>
      </c>
      <c r="K17" s="161">
        <f t="shared" si="7"/>
        <v>6.5025923538635594E-2</v>
      </c>
      <c r="L17" s="161">
        <f t="shared" si="7"/>
        <v>7.0814203884411855E-2</v>
      </c>
      <c r="M17" s="161">
        <f t="shared" si="7"/>
        <v>7.7074794394436083E-2</v>
      </c>
      <c r="N17" s="161">
        <f t="shared" si="7"/>
        <v>8.3838391920566135E-2</v>
      </c>
      <c r="O17" s="161">
        <f t="shared" si="7"/>
        <v>9.1136268602176357E-2</v>
      </c>
      <c r="P17" s="161">
        <f t="shared" si="7"/>
        <v>9.8999999999999977E-2</v>
      </c>
      <c r="Q17" s="161">
        <f t="shared" si="7"/>
        <v>0.10746113757719114</v>
      </c>
      <c r="R17" s="161">
        <f t="shared" si="7"/>
        <v>0.11655082183612313</v>
      </c>
      <c r="S17" s="161">
        <f t="shared" si="7"/>
        <v>0.12629933356304698</v>
      </c>
      <c r="T17" s="161">
        <f t="shared" si="7"/>
        <v>0.13673558221251172</v>
      </c>
      <c r="U17" s="161">
        <f t="shared" si="7"/>
        <v>0.14788653252303507</v>
      </c>
      <c r="V17" s="161">
        <f t="shared" si="7"/>
        <v>0.15977657301844483</v>
      </c>
      <c r="W17" s="161">
        <f t="shared" si="7"/>
        <v>0.17242683310929272</v>
      </c>
      <c r="X17" s="161">
        <f t="shared" si="7"/>
        <v>0.18585445901926173</v>
      </c>
      <c r="Y17" s="161">
        <f t="shared" si="7"/>
        <v>0.20007186262574958</v>
      </c>
      <c r="Z17" s="161">
        <f t="shared" si="7"/>
        <v>0.21508596136644273</v>
      </c>
      <c r="AA17" s="161">
        <f t="shared" si="7"/>
        <v>0.23089743140615715</v>
      </c>
      <c r="AB17" s="161">
        <f t="shared" si="7"/>
        <v>0.2475</v>
      </c>
      <c r="AC17" s="161">
        <f t="shared" si="7"/>
        <v>0.26487980609650946</v>
      </c>
      <c r="AD17" s="161">
        <f t="shared" si="7"/>
        <v>0.28301486032999301</v>
      </c>
      <c r="AE17" s="161">
        <f t="shared" si="7"/>
        <v>0.30187463628124511</v>
      </c>
      <c r="AF17" s="161">
        <f t="shared" si="7"/>
        <v>0.32141982389916185</v>
      </c>
      <c r="AG17" s="161">
        <f t="shared" si="7"/>
        <v>0.3416022730089438</v>
      </c>
      <c r="AH17" s="161">
        <f t="shared" si="7"/>
        <v>0.36236514974659423</v>
      </c>
      <c r="AI17" s="161">
        <f t="shared" si="7"/>
        <v>0.3836433215824428</v>
      </c>
      <c r="AJ17" s="161">
        <f t="shared" ref="AJ17:BL17" si="8">Factor2Peak/(1+EXP(-Factor2Alpha*(Time-Factor2Time0)))</f>
        <v>0.40536397755426262</v>
      </c>
      <c r="AK17" s="161">
        <f t="shared" si="8"/>
        <v>0.42744747985750436</v>
      </c>
      <c r="AL17" s="161">
        <f t="shared" si="8"/>
        <v>0.44980843166442835</v>
      </c>
      <c r="AM17" s="161">
        <f t="shared" si="8"/>
        <v>0.47235693474481</v>
      </c>
      <c r="AN17" s="161">
        <f t="shared" si="8"/>
        <v>0.495</v>
      </c>
      <c r="AO17" s="161">
        <f t="shared" si="8"/>
        <v>0.51764306525518999</v>
      </c>
      <c r="AP17" s="161">
        <f t="shared" si="8"/>
        <v>0.54019156833557169</v>
      </c>
      <c r="AQ17" s="161">
        <f t="shared" si="8"/>
        <v>0.56255252014249557</v>
      </c>
      <c r="AR17" s="161">
        <f t="shared" si="8"/>
        <v>0.58463602244573731</v>
      </c>
      <c r="AS17" s="161">
        <f t="shared" si="8"/>
        <v>0.60635667841755725</v>
      </c>
      <c r="AT17" s="161">
        <f t="shared" si="8"/>
        <v>0.62763485025340571</v>
      </c>
      <c r="AU17" s="161">
        <f t="shared" si="8"/>
        <v>0.64839772699105613</v>
      </c>
      <c r="AV17" s="161">
        <f t="shared" si="8"/>
        <v>0.6685801761008382</v>
      </c>
      <c r="AW17" s="161">
        <f t="shared" si="8"/>
        <v>0.68812536371875488</v>
      </c>
      <c r="AX17" s="161">
        <f t="shared" si="8"/>
        <v>0.70698513967000698</v>
      </c>
      <c r="AY17" s="161">
        <f t="shared" si="8"/>
        <v>0.72512019390349058</v>
      </c>
      <c r="AZ17" s="161">
        <f t="shared" si="8"/>
        <v>0.74250000000000005</v>
      </c>
      <c r="BA17" s="161">
        <f t="shared" si="8"/>
        <v>0.75910256859384273</v>
      </c>
      <c r="BB17" s="161">
        <f t="shared" si="8"/>
        <v>0.77491403863355734</v>
      </c>
      <c r="BC17" s="161">
        <f t="shared" si="8"/>
        <v>0.78992813737425038</v>
      </c>
      <c r="BD17" s="161">
        <f t="shared" si="8"/>
        <v>0.8041455409807382</v>
      </c>
      <c r="BE17" s="161">
        <f t="shared" si="8"/>
        <v>0.81757316689070725</v>
      </c>
      <c r="BF17" s="161">
        <f t="shared" si="8"/>
        <v>0.83022342698155516</v>
      </c>
      <c r="BG17" s="161">
        <f t="shared" si="8"/>
        <v>0.84211346747696481</v>
      </c>
      <c r="BH17" s="161">
        <f t="shared" si="8"/>
        <v>0.85326441778748841</v>
      </c>
      <c r="BI17" s="161">
        <f t="shared" si="8"/>
        <v>0.86370066643695298</v>
      </c>
      <c r="BJ17" s="161">
        <f t="shared" si="8"/>
        <v>0.87344917816387679</v>
      </c>
      <c r="BK17" s="161">
        <f t="shared" si="8"/>
        <v>0.88253886242280888</v>
      </c>
      <c r="BL17" s="161">
        <f t="shared" si="8"/>
        <v>0.8909999999999999</v>
      </c>
    </row>
    <row r="18" spans="3:124" ht="60" customHeight="1">
      <c r="C18" s="69" t="s">
        <v>216</v>
      </c>
      <c r="D18" s="161">
        <f t="shared" ref="D18:AI18" si="9">Factor3Peak/(1+EXP(-Factor3Alpha*(Time-Factor3Time0)))</f>
        <v>6.2565055762081748E-3</v>
      </c>
      <c r="E18" s="161">
        <f t="shared" si="9"/>
        <v>7.9271901735727835E-3</v>
      </c>
      <c r="F18" s="161">
        <f t="shared" si="9"/>
        <v>1.0039447458357116E-2</v>
      </c>
      <c r="G18" s="161">
        <f t="shared" si="9"/>
        <v>1.2707248479641933E-2</v>
      </c>
      <c r="H18" s="161">
        <f t="shared" si="9"/>
        <v>1.6072342222730449E-2</v>
      </c>
      <c r="I18" s="161">
        <f t="shared" si="9"/>
        <v>2.0310050056847849E-2</v>
      </c>
      <c r="J18" s="161">
        <f t="shared" si="9"/>
        <v>2.5635681066272956E-2</v>
      </c>
      <c r="K18" s="161">
        <f t="shared" si="9"/>
        <v>3.2311248571055301E-2</v>
      </c>
      <c r="L18" s="161">
        <f t="shared" si="9"/>
        <v>4.065186573028319E-2</v>
      </c>
      <c r="M18" s="161">
        <f t="shared" si="9"/>
        <v>5.1030753041503403E-2</v>
      </c>
      <c r="N18" s="161">
        <f t="shared" si="9"/>
        <v>6.3881182189803723E-2</v>
      </c>
      <c r="O18" s="161">
        <f t="shared" si="9"/>
        <v>7.9692927389742124E-2</v>
      </c>
      <c r="P18" s="161">
        <f t="shared" si="9"/>
        <v>9.8999999999999977E-2</v>
      </c>
      <c r="Q18" s="161">
        <f t="shared" si="9"/>
        <v>0.12235585553984181</v>
      </c>
      <c r="R18" s="161">
        <f t="shared" si="9"/>
        <v>0.15029234406038228</v>
      </c>
      <c r="S18" s="161">
        <f t="shared" si="9"/>
        <v>0.18326009665882323</v>
      </c>
      <c r="T18" s="161">
        <f t="shared" si="9"/>
        <v>0.22155152864104607</v>
      </c>
      <c r="U18" s="161">
        <f t="shared" si="9"/>
        <v>0.26521354282153176</v>
      </c>
      <c r="V18" s="161">
        <f t="shared" si="9"/>
        <v>0.31396460447518704</v>
      </c>
      <c r="W18" s="161">
        <f t="shared" si="9"/>
        <v>0.36713767027052169</v>
      </c>
      <c r="X18" s="161">
        <f t="shared" si="9"/>
        <v>0.42367243556986639</v>
      </c>
      <c r="Y18" s="161">
        <f t="shared" si="9"/>
        <v>0.48217359021383399</v>
      </c>
      <c r="Z18" s="161">
        <f t="shared" si="9"/>
        <v>0.54103550222387164</v>
      </c>
      <c r="AA18" s="161">
        <f t="shared" si="9"/>
        <v>0.59861280569727426</v>
      </c>
      <c r="AB18" s="161">
        <f t="shared" si="9"/>
        <v>0.65339999999999998</v>
      </c>
      <c r="AC18" s="161">
        <f t="shared" si="9"/>
        <v>0.70417980084507892</v>
      </c>
      <c r="AD18" s="161">
        <f t="shared" si="9"/>
        <v>0.75011144906648952</v>
      </c>
      <c r="AE18" s="161">
        <f t="shared" si="9"/>
        <v>0.79075037743317744</v>
      </c>
      <c r="AF18" s="161">
        <f t="shared" si="9"/>
        <v>0.82600987038447116</v>
      </c>
      <c r="AG18" s="161">
        <f t="shared" si="9"/>
        <v>0.85608646470892269</v>
      </c>
      <c r="AH18" s="161">
        <f t="shared" si="9"/>
        <v>0.88137229318953414</v>
      </c>
      <c r="AI18" s="161">
        <f t="shared" si="9"/>
        <v>0.90237231235339632</v>
      </c>
      <c r="AJ18" s="161">
        <f t="shared" ref="AJ18:BL18" si="10">Factor3Peak/(1+EXP(-Factor3Alpha*(Time-Factor3Time0)))</f>
        <v>0.91963669130098324</v>
      </c>
      <c r="AK18" s="161">
        <f t="shared" si="10"/>
        <v>0.93371182175920708</v>
      </c>
      <c r="AL18" s="161">
        <f t="shared" si="10"/>
        <v>0.94510886904059477</v>
      </c>
      <c r="AM18" s="161">
        <f t="shared" si="10"/>
        <v>0.95428654384608047</v>
      </c>
      <c r="AN18" s="161">
        <f t="shared" si="10"/>
        <v>0.96164420218037661</v>
      </c>
      <c r="AO18" s="161">
        <f t="shared" si="10"/>
        <v>0.96752174666383495</v>
      </c>
      <c r="AP18" s="161">
        <f t="shared" si="10"/>
        <v>0.97220354908603157</v>
      </c>
      <c r="AQ18" s="161">
        <f t="shared" si="10"/>
        <v>0.97592440538837877</v>
      </c>
      <c r="AR18" s="161">
        <f t="shared" si="10"/>
        <v>0.97887621160561755</v>
      </c>
      <c r="AS18" s="161">
        <f t="shared" si="10"/>
        <v>0.98121456433468357</v>
      </c>
      <c r="AT18" s="161">
        <f t="shared" si="10"/>
        <v>0.9830648500206044</v>
      </c>
      <c r="AU18" s="161">
        <f t="shared" si="10"/>
        <v>0.9845276235133108</v>
      </c>
      <c r="AV18" s="161">
        <f t="shared" si="10"/>
        <v>0.98568322116412477</v>
      </c>
      <c r="AW18" s="161">
        <f t="shared" si="10"/>
        <v>0.98659563593456501</v>
      </c>
      <c r="AX18" s="161">
        <f t="shared" si="10"/>
        <v>0.98731572359606412</v>
      </c>
      <c r="AY18" s="161">
        <f t="shared" si="10"/>
        <v>0.98788382573836542</v>
      </c>
      <c r="AZ18" s="161">
        <f t="shared" si="10"/>
        <v>0.98833189748303218</v>
      </c>
      <c r="BA18" s="161">
        <f t="shared" si="10"/>
        <v>0.98868522226434719</v>
      </c>
      <c r="BB18" s="161">
        <f t="shared" si="10"/>
        <v>0.98896378694342257</v>
      </c>
      <c r="BC18" s="161">
        <f t="shared" si="10"/>
        <v>0.98918338029613795</v>
      </c>
      <c r="BD18" s="161">
        <f t="shared" si="10"/>
        <v>0.98935646790176013</v>
      </c>
      <c r="BE18" s="161">
        <f t="shared" si="10"/>
        <v>0.98949288732487728</v>
      </c>
      <c r="BF18" s="161">
        <f t="shared" si="10"/>
        <v>0.98960039949941792</v>
      </c>
      <c r="BG18" s="161">
        <f t="shared" si="10"/>
        <v>0.98968512543728915</v>
      </c>
      <c r="BH18" s="161">
        <f t="shared" si="10"/>
        <v>0.98975189172601197</v>
      </c>
      <c r="BI18" s="161">
        <f t="shared" si="10"/>
        <v>0.98980450362665995</v>
      </c>
      <c r="BJ18" s="161">
        <f t="shared" si="10"/>
        <v>0.98984596079535114</v>
      </c>
      <c r="BK18" s="161">
        <f t="shared" si="10"/>
        <v>0.98987862759082257</v>
      </c>
      <c r="BL18" s="161">
        <f t="shared" si="10"/>
        <v>0.9899043674716127</v>
      </c>
    </row>
    <row r="19" spans="3:124" ht="60" customHeight="1">
      <c r="C19" s="69" t="s">
        <v>217</v>
      </c>
      <c r="D19" s="161">
        <f t="shared" ref="D19:AI19" si="11">Factor4Peak/(1+EXP(-Factor4Alpha*(Time-Factor4Time0)))</f>
        <v>9.8999999999999977E-2</v>
      </c>
      <c r="E19" s="161">
        <f t="shared" si="11"/>
        <v>0.10746113757719114</v>
      </c>
      <c r="F19" s="161">
        <f t="shared" si="11"/>
        <v>0.11655082183612313</v>
      </c>
      <c r="G19" s="161">
        <f t="shared" si="11"/>
        <v>0.12629933356304698</v>
      </c>
      <c r="H19" s="161">
        <f t="shared" si="11"/>
        <v>0.13673558221251172</v>
      </c>
      <c r="I19" s="161">
        <f t="shared" si="11"/>
        <v>0.14788653252303507</v>
      </c>
      <c r="J19" s="161">
        <f t="shared" si="11"/>
        <v>0.15977657301844483</v>
      </c>
      <c r="K19" s="161">
        <f t="shared" si="11"/>
        <v>0.17242683310929274</v>
      </c>
      <c r="L19" s="161">
        <f t="shared" si="11"/>
        <v>0.1858544590192617</v>
      </c>
      <c r="M19" s="161">
        <f t="shared" si="11"/>
        <v>0.20007186262574958</v>
      </c>
      <c r="N19" s="161">
        <f t="shared" si="11"/>
        <v>0.21508596136644273</v>
      </c>
      <c r="O19" s="161">
        <f t="shared" si="11"/>
        <v>0.23089743140615712</v>
      </c>
      <c r="P19" s="161">
        <f t="shared" si="11"/>
        <v>0.2475</v>
      </c>
      <c r="Q19" s="161">
        <f t="shared" si="11"/>
        <v>0.26487980609650946</v>
      </c>
      <c r="R19" s="161">
        <f t="shared" si="11"/>
        <v>0.28301486032999307</v>
      </c>
      <c r="S19" s="161">
        <f t="shared" si="11"/>
        <v>0.30187463628124511</v>
      </c>
      <c r="T19" s="161">
        <f t="shared" si="11"/>
        <v>0.32141982389916174</v>
      </c>
      <c r="U19" s="161">
        <f t="shared" si="11"/>
        <v>0.34160227300894386</v>
      </c>
      <c r="V19" s="161">
        <f t="shared" si="11"/>
        <v>0.36236514974659423</v>
      </c>
      <c r="W19" s="161">
        <f t="shared" si="11"/>
        <v>0.38364332158244269</v>
      </c>
      <c r="X19" s="161">
        <f t="shared" si="11"/>
        <v>0.40536397755426268</v>
      </c>
      <c r="Y19" s="161">
        <f t="shared" si="11"/>
        <v>0.42744747985750436</v>
      </c>
      <c r="Z19" s="161">
        <f t="shared" si="11"/>
        <v>0.44980843166442835</v>
      </c>
      <c r="AA19" s="161">
        <f t="shared" si="11"/>
        <v>0.47235693474481005</v>
      </c>
      <c r="AB19" s="161">
        <f t="shared" si="11"/>
        <v>0.495</v>
      </c>
      <c r="AC19" s="161">
        <f t="shared" si="11"/>
        <v>0.51764306525518999</v>
      </c>
      <c r="AD19" s="161">
        <f t="shared" si="11"/>
        <v>0.54019156833557169</v>
      </c>
      <c r="AE19" s="161">
        <f t="shared" si="11"/>
        <v>0.56255252014249557</v>
      </c>
      <c r="AF19" s="161">
        <f t="shared" si="11"/>
        <v>0.58463602244573731</v>
      </c>
      <c r="AG19" s="161">
        <f t="shared" si="11"/>
        <v>0.60635667841755725</v>
      </c>
      <c r="AH19" s="161">
        <f t="shared" si="11"/>
        <v>0.62763485025340571</v>
      </c>
      <c r="AI19" s="161">
        <f t="shared" si="11"/>
        <v>0.64839772699105613</v>
      </c>
      <c r="AJ19" s="161">
        <f t="shared" ref="AJ19:BL19" si="12">Factor4Peak/(1+EXP(-Factor4Alpha*(Time-Factor4Time0)))</f>
        <v>0.6685801761008382</v>
      </c>
      <c r="AK19" s="161">
        <f t="shared" si="12"/>
        <v>0.68812536371875488</v>
      </c>
      <c r="AL19" s="161">
        <f t="shared" si="12"/>
        <v>0.70698513967000698</v>
      </c>
      <c r="AM19" s="161">
        <f t="shared" si="12"/>
        <v>0.72512019390349058</v>
      </c>
      <c r="AN19" s="161">
        <f t="shared" si="12"/>
        <v>0.74250000000000005</v>
      </c>
      <c r="AO19" s="161">
        <f t="shared" si="12"/>
        <v>0.75910256859384295</v>
      </c>
      <c r="AP19" s="161">
        <f t="shared" si="12"/>
        <v>0.77491403863355712</v>
      </c>
      <c r="AQ19" s="161">
        <f t="shared" si="12"/>
        <v>0.78992813737425038</v>
      </c>
      <c r="AR19" s="161">
        <f t="shared" si="12"/>
        <v>0.80414554098073832</v>
      </c>
      <c r="AS19" s="161">
        <f t="shared" si="12"/>
        <v>0.81757316689070725</v>
      </c>
      <c r="AT19" s="161">
        <f t="shared" si="12"/>
        <v>0.83022342698155516</v>
      </c>
      <c r="AU19" s="161">
        <f t="shared" si="12"/>
        <v>0.84211346747696503</v>
      </c>
      <c r="AV19" s="161">
        <f t="shared" si="12"/>
        <v>0.85326441778748818</v>
      </c>
      <c r="AW19" s="161">
        <f t="shared" si="12"/>
        <v>0.86370066643695298</v>
      </c>
      <c r="AX19" s="161">
        <f t="shared" si="12"/>
        <v>0.87344917816387679</v>
      </c>
      <c r="AY19" s="161">
        <f t="shared" si="12"/>
        <v>0.88253886242280888</v>
      </c>
      <c r="AZ19" s="161">
        <f t="shared" si="12"/>
        <v>0.8909999999999999</v>
      </c>
      <c r="BA19" s="161">
        <f t="shared" si="12"/>
        <v>0.89886373139782361</v>
      </c>
      <c r="BB19" s="161">
        <f t="shared" si="12"/>
        <v>0.90616160807943391</v>
      </c>
      <c r="BC19" s="161">
        <f t="shared" si="12"/>
        <v>0.91292520560556378</v>
      </c>
      <c r="BD19" s="161">
        <f t="shared" si="12"/>
        <v>0.91918579611558804</v>
      </c>
      <c r="BE19" s="161">
        <f t="shared" si="12"/>
        <v>0.92497407646136443</v>
      </c>
      <c r="BF19" s="161">
        <f t="shared" si="12"/>
        <v>0.93031994753950953</v>
      </c>
      <c r="BG19" s="161">
        <f t="shared" si="12"/>
        <v>0.93525233992517276</v>
      </c>
      <c r="BH19" s="161">
        <f t="shared" si="12"/>
        <v>0.93979908072760421</v>
      </c>
      <c r="BI19" s="161">
        <f t="shared" si="12"/>
        <v>0.94398679660792728</v>
      </c>
      <c r="BJ19" s="161">
        <f t="shared" si="12"/>
        <v>0.94784084807132529</v>
      </c>
      <c r="BK19" s="161">
        <f t="shared" si="12"/>
        <v>0.95138529042501674</v>
      </c>
      <c r="BL19" s="161">
        <f t="shared" si="12"/>
        <v>0.95464285714285724</v>
      </c>
    </row>
    <row r="20" spans="3:124" ht="60" customHeight="1">
      <c r="C20" s="69" t="s">
        <v>218</v>
      </c>
      <c r="D20" s="161">
        <f t="shared" ref="D20:AI20" si="13">Factor5Peak/(1+EXP(-Factor5Alpha*(Time-Factor5Time0)))</f>
        <v>9.8999999999999977E-2</v>
      </c>
      <c r="E20" s="161">
        <f t="shared" si="13"/>
        <v>0.10746113757719114</v>
      </c>
      <c r="F20" s="161">
        <f t="shared" si="13"/>
        <v>0.11655082183612313</v>
      </c>
      <c r="G20" s="161">
        <f t="shared" si="13"/>
        <v>0.12629933356304698</v>
      </c>
      <c r="H20" s="161">
        <f t="shared" si="13"/>
        <v>0.13673558221251172</v>
      </c>
      <c r="I20" s="161">
        <f t="shared" si="13"/>
        <v>0.14788653252303507</v>
      </c>
      <c r="J20" s="161">
        <f t="shared" si="13"/>
        <v>0.15977657301844483</v>
      </c>
      <c r="K20" s="161">
        <f t="shared" si="13"/>
        <v>0.17242683310929274</v>
      </c>
      <c r="L20" s="161">
        <f t="shared" si="13"/>
        <v>0.1858544590192617</v>
      </c>
      <c r="M20" s="161">
        <f t="shared" si="13"/>
        <v>0.20007186262574958</v>
      </c>
      <c r="N20" s="161">
        <f t="shared" si="13"/>
        <v>0.21508596136644273</v>
      </c>
      <c r="O20" s="161">
        <f t="shared" si="13"/>
        <v>0.23089743140615712</v>
      </c>
      <c r="P20" s="161">
        <f t="shared" si="13"/>
        <v>0.2475</v>
      </c>
      <c r="Q20" s="161">
        <f t="shared" si="13"/>
        <v>0.26487980609650946</v>
      </c>
      <c r="R20" s="161">
        <f t="shared" si="13"/>
        <v>0.28301486032999307</v>
      </c>
      <c r="S20" s="161">
        <f t="shared" si="13"/>
        <v>0.30187463628124511</v>
      </c>
      <c r="T20" s="161">
        <f t="shared" si="13"/>
        <v>0.32141982389916174</v>
      </c>
      <c r="U20" s="161">
        <f t="shared" si="13"/>
        <v>0.34160227300894386</v>
      </c>
      <c r="V20" s="161">
        <f t="shared" si="13"/>
        <v>0.36236514974659423</v>
      </c>
      <c r="W20" s="161">
        <f t="shared" si="13"/>
        <v>0.38364332158244269</v>
      </c>
      <c r="X20" s="161">
        <f t="shared" si="13"/>
        <v>0.40536397755426268</v>
      </c>
      <c r="Y20" s="161">
        <f t="shared" si="13"/>
        <v>0.42744747985750436</v>
      </c>
      <c r="Z20" s="161">
        <f t="shared" si="13"/>
        <v>0.44980843166442835</v>
      </c>
      <c r="AA20" s="161">
        <f t="shared" si="13"/>
        <v>0.47235693474481005</v>
      </c>
      <c r="AB20" s="161">
        <f t="shared" si="13"/>
        <v>0.495</v>
      </c>
      <c r="AC20" s="161">
        <f t="shared" si="13"/>
        <v>0.51764306525518999</v>
      </c>
      <c r="AD20" s="161">
        <f t="shared" si="13"/>
        <v>0.54019156833557169</v>
      </c>
      <c r="AE20" s="161">
        <f t="shared" si="13"/>
        <v>0.56255252014249557</v>
      </c>
      <c r="AF20" s="161">
        <f t="shared" si="13"/>
        <v>0.58463602244573731</v>
      </c>
      <c r="AG20" s="161">
        <f t="shared" si="13"/>
        <v>0.60635667841755725</v>
      </c>
      <c r="AH20" s="161">
        <f t="shared" si="13"/>
        <v>0.62763485025340571</v>
      </c>
      <c r="AI20" s="161">
        <f t="shared" si="13"/>
        <v>0.64839772699105613</v>
      </c>
      <c r="AJ20" s="161">
        <f t="shared" ref="AJ20:BL20" si="14">Factor5Peak/(1+EXP(-Factor5Alpha*(Time-Factor5Time0)))</f>
        <v>0.6685801761008382</v>
      </c>
      <c r="AK20" s="161">
        <f t="shared" si="14"/>
        <v>0.68812536371875488</v>
      </c>
      <c r="AL20" s="161">
        <f t="shared" si="14"/>
        <v>0.70698513967000698</v>
      </c>
      <c r="AM20" s="161">
        <f t="shared" si="14"/>
        <v>0.72512019390349058</v>
      </c>
      <c r="AN20" s="161">
        <f t="shared" si="14"/>
        <v>0.74250000000000005</v>
      </c>
      <c r="AO20" s="161">
        <f t="shared" si="14"/>
        <v>0.75910256859384295</v>
      </c>
      <c r="AP20" s="161">
        <f t="shared" si="14"/>
        <v>0.77491403863355712</v>
      </c>
      <c r="AQ20" s="161">
        <f t="shared" si="14"/>
        <v>0.78992813737425038</v>
      </c>
      <c r="AR20" s="161">
        <f t="shared" si="14"/>
        <v>0.80414554098073832</v>
      </c>
      <c r="AS20" s="161">
        <f t="shared" si="14"/>
        <v>0.81757316689070725</v>
      </c>
      <c r="AT20" s="161">
        <f t="shared" si="14"/>
        <v>0.83022342698155516</v>
      </c>
      <c r="AU20" s="161">
        <f t="shared" si="14"/>
        <v>0.84211346747696503</v>
      </c>
      <c r="AV20" s="161">
        <f t="shared" si="14"/>
        <v>0.85326441778748818</v>
      </c>
      <c r="AW20" s="161">
        <f t="shared" si="14"/>
        <v>0.86370066643695298</v>
      </c>
      <c r="AX20" s="161">
        <f t="shared" si="14"/>
        <v>0.87344917816387679</v>
      </c>
      <c r="AY20" s="161">
        <f t="shared" si="14"/>
        <v>0.88253886242280888</v>
      </c>
      <c r="AZ20" s="161">
        <f t="shared" si="14"/>
        <v>0.8909999999999999</v>
      </c>
      <c r="BA20" s="161">
        <f t="shared" si="14"/>
        <v>0.89886373139782361</v>
      </c>
      <c r="BB20" s="161">
        <f t="shared" si="14"/>
        <v>0.90616160807943391</v>
      </c>
      <c r="BC20" s="161">
        <f t="shared" si="14"/>
        <v>0.91292520560556378</v>
      </c>
      <c r="BD20" s="161">
        <f t="shared" si="14"/>
        <v>0.91918579611558804</v>
      </c>
      <c r="BE20" s="161">
        <f t="shared" si="14"/>
        <v>0.92497407646136443</v>
      </c>
      <c r="BF20" s="161">
        <f t="shared" si="14"/>
        <v>0.93031994753950953</v>
      </c>
      <c r="BG20" s="161">
        <f t="shared" si="14"/>
        <v>0.93525233992517276</v>
      </c>
      <c r="BH20" s="161">
        <f t="shared" si="14"/>
        <v>0.93979908072760421</v>
      </c>
      <c r="BI20" s="161">
        <f t="shared" si="14"/>
        <v>0.94398679660792728</v>
      </c>
      <c r="BJ20" s="161">
        <f t="shared" si="14"/>
        <v>0.94784084807132529</v>
      </c>
      <c r="BK20" s="161">
        <f t="shared" si="14"/>
        <v>0.95138529042501674</v>
      </c>
      <c r="BL20" s="161">
        <f t="shared" si="14"/>
        <v>0.95464285714285724</v>
      </c>
    </row>
    <row r="21" spans="3:124" ht="60" customHeight="1">
      <c r="C21" s="69" t="s">
        <v>219</v>
      </c>
      <c r="D21" s="161">
        <f t="shared" ref="D21:AI21" si="15">Factor6Peak/(1+EXP(-Factor6Alpha*(Time-Factor6Time0)))</f>
        <v>0.2475</v>
      </c>
      <c r="E21" s="161">
        <f t="shared" si="15"/>
        <v>0.25091436581020671</v>
      </c>
      <c r="F21" s="161">
        <f t="shared" si="15"/>
        <v>0.25435969819030052</v>
      </c>
      <c r="G21" s="161">
        <f t="shared" si="15"/>
        <v>0.25783583495413981</v>
      </c>
      <c r="H21" s="161">
        <f t="shared" si="15"/>
        <v>0.26134260058374686</v>
      </c>
      <c r="I21" s="161">
        <f t="shared" si="15"/>
        <v>0.26487980609650946</v>
      </c>
      <c r="J21" s="161">
        <f t="shared" si="15"/>
        <v>0.26844724892201777</v>
      </c>
      <c r="K21" s="161">
        <f t="shared" si="15"/>
        <v>0.27204471278893366</v>
      </c>
      <c r="L21" s="161">
        <f t="shared" si="15"/>
        <v>0.27567196762228369</v>
      </c>
      <c r="M21" s="161">
        <f t="shared" si="15"/>
        <v>0.27932876945155821</v>
      </c>
      <c r="N21" s="161">
        <f t="shared" si="15"/>
        <v>0.28301486032999301</v>
      </c>
      <c r="O21" s="161">
        <f t="shared" si="15"/>
        <v>0.28672996826539726</v>
      </c>
      <c r="P21" s="161">
        <f t="shared" si="15"/>
        <v>0.29047380716288257</v>
      </c>
      <c r="Q21" s="161">
        <f t="shared" si="15"/>
        <v>0.29424607677983661</v>
      </c>
      <c r="R21" s="161">
        <f t="shared" si="15"/>
        <v>0.29804646269346874</v>
      </c>
      <c r="S21" s="161">
        <f t="shared" si="15"/>
        <v>0.30187463628124511</v>
      </c>
      <c r="T21" s="161">
        <f t="shared" si="15"/>
        <v>0.30573025471451165</v>
      </c>
      <c r="U21" s="161">
        <f t="shared" si="15"/>
        <v>0.30961296096558949</v>
      </c>
      <c r="V21" s="161">
        <f t="shared" si="15"/>
        <v>0.31352238382860842</v>
      </c>
      <c r="W21" s="161">
        <f t="shared" si="15"/>
        <v>0.31745813795432615</v>
      </c>
      <c r="X21" s="161">
        <f t="shared" si="15"/>
        <v>0.32141982389916179</v>
      </c>
      <c r="Y21" s="161">
        <f t="shared" si="15"/>
        <v>0.32540702818864975</v>
      </c>
      <c r="Z21" s="161">
        <f t="shared" si="15"/>
        <v>0.32941932339550151</v>
      </c>
      <c r="AA21" s="161">
        <f t="shared" si="15"/>
        <v>0.33345626823243646</v>
      </c>
      <c r="AB21" s="161">
        <f t="shared" si="15"/>
        <v>0.33751740765992289</v>
      </c>
      <c r="AC21" s="161">
        <f t="shared" si="15"/>
        <v>0.34160227300894386</v>
      </c>
      <c r="AD21" s="161">
        <f t="shared" si="15"/>
        <v>0.34571038211887767</v>
      </c>
      <c r="AE21" s="161">
        <f t="shared" si="15"/>
        <v>0.34984123949055762</v>
      </c>
      <c r="AF21" s="161">
        <f t="shared" si="15"/>
        <v>0.35399433645454798</v>
      </c>
      <c r="AG21" s="161">
        <f t="shared" si="15"/>
        <v>0.35816915135464628</v>
      </c>
      <c r="AH21" s="161">
        <f t="shared" si="15"/>
        <v>0.36236514974659423</v>
      </c>
      <c r="AI21" s="161">
        <f t="shared" si="15"/>
        <v>0.36658178461195112</v>
      </c>
      <c r="AJ21" s="161">
        <f t="shared" ref="AJ21:BL21" si="16">Factor6Peak/(1+EXP(-Factor6Alpha*(Time-Factor6Time0)))</f>
        <v>0.37081849658705374</v>
      </c>
      <c r="AK21" s="161">
        <f t="shared" si="16"/>
        <v>0.37507471420695909</v>
      </c>
      <c r="AL21" s="161">
        <f t="shared" si="16"/>
        <v>0.37934985416423622</v>
      </c>
      <c r="AM21" s="161">
        <f t="shared" si="16"/>
        <v>0.38364332158244269</v>
      </c>
      <c r="AN21" s="161">
        <f t="shared" si="16"/>
        <v>0.38795451030409278</v>
      </c>
      <c r="AO21" s="161">
        <f t="shared" si="16"/>
        <v>0.39228280319289366</v>
      </c>
      <c r="AP21" s="161">
        <f t="shared" si="16"/>
        <v>0.39662757244999702</v>
      </c>
      <c r="AQ21" s="161">
        <f t="shared" si="16"/>
        <v>0.40098817994398267</v>
      </c>
      <c r="AR21" s="161">
        <f t="shared" si="16"/>
        <v>0.40536397755426268</v>
      </c>
      <c r="AS21" s="161">
        <f t="shared" si="16"/>
        <v>0.40975430752756342</v>
      </c>
      <c r="AT21" s="161">
        <f t="shared" si="16"/>
        <v>0.41415850284711736</v>
      </c>
      <c r="AU21" s="161">
        <f t="shared" si="16"/>
        <v>0.41857588761416509</v>
      </c>
      <c r="AV21" s="161">
        <f t="shared" si="16"/>
        <v>0.42300577744134321</v>
      </c>
      <c r="AW21" s="161">
        <f t="shared" si="16"/>
        <v>0.42744747985750436</v>
      </c>
      <c r="AX21" s="161">
        <f t="shared" si="16"/>
        <v>0.43190029472349328</v>
      </c>
      <c r="AY21" s="161">
        <f t="shared" si="16"/>
        <v>0.43636351465837198</v>
      </c>
      <c r="AZ21" s="161">
        <f t="shared" si="16"/>
        <v>0.44083642547557095</v>
      </c>
      <c r="BA21" s="161">
        <f t="shared" si="16"/>
        <v>0.44531830662841115</v>
      </c>
      <c r="BB21" s="161">
        <f t="shared" si="16"/>
        <v>0.44980843166442835</v>
      </c>
      <c r="BC21" s="161">
        <f t="shared" si="16"/>
        <v>0.45430606868790252</v>
      </c>
      <c r="BD21" s="161">
        <f t="shared" si="16"/>
        <v>0.45881048082998366</v>
      </c>
      <c r="BE21" s="161">
        <f t="shared" si="16"/>
        <v>0.46332092672577901</v>
      </c>
      <c r="BF21" s="161">
        <f t="shared" si="16"/>
        <v>0.46783666099775822</v>
      </c>
      <c r="BG21" s="161">
        <f t="shared" si="16"/>
        <v>0.47235693474481</v>
      </c>
      <c r="BH21" s="161">
        <f t="shared" si="16"/>
        <v>0.47688099603627704</v>
      </c>
      <c r="BI21" s="161">
        <f t="shared" si="16"/>
        <v>0.48140809041027943</v>
      </c>
      <c r="BJ21" s="161">
        <f t="shared" si="16"/>
        <v>0.48593746137562771</v>
      </c>
      <c r="BK21" s="161">
        <f t="shared" si="16"/>
        <v>0.49046835091661878</v>
      </c>
      <c r="BL21" s="161">
        <f t="shared" si="16"/>
        <v>0.495</v>
      </c>
    </row>
    <row r="22" spans="3:124" ht="60" customHeight="1">
      <c r="C22" s="69" t="s">
        <v>220</v>
      </c>
      <c r="D22" s="161">
        <f t="shared" ref="D22:AI22" si="17">Factor7Peak/(1+EXP(-Factor7Alpha*(Time-Factor7Time0)))</f>
        <v>9.8999999999999977E-2</v>
      </c>
      <c r="E22" s="161">
        <f t="shared" si="17"/>
        <v>0.10746113757719114</v>
      </c>
      <c r="F22" s="161">
        <f t="shared" si="17"/>
        <v>0.11655082183612313</v>
      </c>
      <c r="G22" s="161">
        <f t="shared" si="17"/>
        <v>0.12629933356304698</v>
      </c>
      <c r="H22" s="161">
        <f t="shared" si="17"/>
        <v>0.13673558221251172</v>
      </c>
      <c r="I22" s="161">
        <f t="shared" si="17"/>
        <v>0.14788653252303507</v>
      </c>
      <c r="J22" s="161">
        <f t="shared" si="17"/>
        <v>0.15977657301844483</v>
      </c>
      <c r="K22" s="161">
        <f t="shared" si="17"/>
        <v>0.17242683310929274</v>
      </c>
      <c r="L22" s="161">
        <f t="shared" si="17"/>
        <v>0.1858544590192617</v>
      </c>
      <c r="M22" s="161">
        <f t="shared" si="17"/>
        <v>0.20007186262574958</v>
      </c>
      <c r="N22" s="161">
        <f t="shared" si="17"/>
        <v>0.21508596136644273</v>
      </c>
      <c r="O22" s="161">
        <f t="shared" si="17"/>
        <v>0.23089743140615712</v>
      </c>
      <c r="P22" s="161">
        <f t="shared" si="17"/>
        <v>0.2475</v>
      </c>
      <c r="Q22" s="161">
        <f t="shared" si="17"/>
        <v>0.26487980609650946</v>
      </c>
      <c r="R22" s="161">
        <f t="shared" si="17"/>
        <v>0.28301486032999307</v>
      </c>
      <c r="S22" s="161">
        <f t="shared" si="17"/>
        <v>0.30187463628124511</v>
      </c>
      <c r="T22" s="161">
        <f t="shared" si="17"/>
        <v>0.32141982389916174</v>
      </c>
      <c r="U22" s="161">
        <f t="shared" si="17"/>
        <v>0.34160227300894386</v>
      </c>
      <c r="V22" s="161">
        <f t="shared" si="17"/>
        <v>0.36236514974659423</v>
      </c>
      <c r="W22" s="161">
        <f t="shared" si="17"/>
        <v>0.38364332158244269</v>
      </c>
      <c r="X22" s="161">
        <f t="shared" si="17"/>
        <v>0.40536397755426268</v>
      </c>
      <c r="Y22" s="161">
        <f t="shared" si="17"/>
        <v>0.42744747985750436</v>
      </c>
      <c r="Z22" s="161">
        <f t="shared" si="17"/>
        <v>0.44980843166442835</v>
      </c>
      <c r="AA22" s="161">
        <f t="shared" si="17"/>
        <v>0.47235693474481005</v>
      </c>
      <c r="AB22" s="161">
        <f t="shared" si="17"/>
        <v>0.495</v>
      </c>
      <c r="AC22" s="161">
        <f t="shared" si="17"/>
        <v>0.51764306525518999</v>
      </c>
      <c r="AD22" s="161">
        <f t="shared" si="17"/>
        <v>0.54019156833557169</v>
      </c>
      <c r="AE22" s="161">
        <f t="shared" si="17"/>
        <v>0.56255252014249557</v>
      </c>
      <c r="AF22" s="161">
        <f t="shared" si="17"/>
        <v>0.58463602244573731</v>
      </c>
      <c r="AG22" s="161">
        <f t="shared" si="17"/>
        <v>0.60635667841755725</v>
      </c>
      <c r="AH22" s="161">
        <f t="shared" si="17"/>
        <v>0.62763485025340571</v>
      </c>
      <c r="AI22" s="161">
        <f t="shared" si="17"/>
        <v>0.64839772699105613</v>
      </c>
      <c r="AJ22" s="161">
        <f t="shared" ref="AJ22:BL22" si="18">Factor7Peak/(1+EXP(-Factor7Alpha*(Time-Factor7Time0)))</f>
        <v>0.6685801761008382</v>
      </c>
      <c r="AK22" s="161">
        <f t="shared" si="18"/>
        <v>0.68812536371875488</v>
      </c>
      <c r="AL22" s="161">
        <f t="shared" si="18"/>
        <v>0.70698513967000698</v>
      </c>
      <c r="AM22" s="161">
        <f t="shared" si="18"/>
        <v>0.72512019390349058</v>
      </c>
      <c r="AN22" s="161">
        <f t="shared" si="18"/>
        <v>0.74250000000000005</v>
      </c>
      <c r="AO22" s="161">
        <f t="shared" si="18"/>
        <v>0.75910256859384295</v>
      </c>
      <c r="AP22" s="161">
        <f t="shared" si="18"/>
        <v>0.77491403863355712</v>
      </c>
      <c r="AQ22" s="161">
        <f t="shared" si="18"/>
        <v>0.78992813737425038</v>
      </c>
      <c r="AR22" s="161">
        <f t="shared" si="18"/>
        <v>0.80414554098073832</v>
      </c>
      <c r="AS22" s="161">
        <f t="shared" si="18"/>
        <v>0.81757316689070725</v>
      </c>
      <c r="AT22" s="161">
        <f t="shared" si="18"/>
        <v>0.83022342698155516</v>
      </c>
      <c r="AU22" s="161">
        <f t="shared" si="18"/>
        <v>0.84211346747696503</v>
      </c>
      <c r="AV22" s="161">
        <f t="shared" si="18"/>
        <v>0.85326441778748818</v>
      </c>
      <c r="AW22" s="161">
        <f t="shared" si="18"/>
        <v>0.86370066643695298</v>
      </c>
      <c r="AX22" s="161">
        <f t="shared" si="18"/>
        <v>0.87344917816387679</v>
      </c>
      <c r="AY22" s="161">
        <f t="shared" si="18"/>
        <v>0.88253886242280888</v>
      </c>
      <c r="AZ22" s="161">
        <f t="shared" si="18"/>
        <v>0.8909999999999999</v>
      </c>
      <c r="BA22" s="161">
        <f t="shared" si="18"/>
        <v>0.89886373139782361</v>
      </c>
      <c r="BB22" s="161">
        <f t="shared" si="18"/>
        <v>0.90616160807943391</v>
      </c>
      <c r="BC22" s="161">
        <f t="shared" si="18"/>
        <v>0.91292520560556378</v>
      </c>
      <c r="BD22" s="161">
        <f t="shared" si="18"/>
        <v>0.91918579611558804</v>
      </c>
      <c r="BE22" s="161">
        <f t="shared" si="18"/>
        <v>0.92497407646136443</v>
      </c>
      <c r="BF22" s="161">
        <f t="shared" si="18"/>
        <v>0.93031994753950953</v>
      </c>
      <c r="BG22" s="161">
        <f t="shared" si="18"/>
        <v>0.93525233992517276</v>
      </c>
      <c r="BH22" s="161">
        <f t="shared" si="18"/>
        <v>0.93979908072760421</v>
      </c>
      <c r="BI22" s="161">
        <f t="shared" si="18"/>
        <v>0.94398679660792728</v>
      </c>
      <c r="BJ22" s="161">
        <f t="shared" si="18"/>
        <v>0.94784084807132529</v>
      </c>
      <c r="BK22" s="161">
        <f t="shared" si="18"/>
        <v>0.95138529042501674</v>
      </c>
      <c r="BL22" s="161">
        <f t="shared" si="18"/>
        <v>0.95464285714285724</v>
      </c>
    </row>
    <row r="23" spans="3:124" ht="60" customHeight="1">
      <c r="C23" s="69" t="s">
        <v>221</v>
      </c>
      <c r="D23" s="161">
        <f t="shared" ref="D23:AI23" si="19">Factor8Peak/(1+EXP(-Factor8Alpha*(Time-Factor8Time0)))</f>
        <v>9.8999999999999977E-2</v>
      </c>
      <c r="E23" s="161">
        <f t="shared" si="19"/>
        <v>0.10746113757719114</v>
      </c>
      <c r="F23" s="161">
        <f t="shared" si="19"/>
        <v>0.11655082183612313</v>
      </c>
      <c r="G23" s="161">
        <f t="shared" si="19"/>
        <v>0.12629933356304698</v>
      </c>
      <c r="H23" s="161">
        <f t="shared" si="19"/>
        <v>0.13673558221251172</v>
      </c>
      <c r="I23" s="161">
        <f t="shared" si="19"/>
        <v>0.14788653252303507</v>
      </c>
      <c r="J23" s="161">
        <f t="shared" si="19"/>
        <v>0.15977657301844483</v>
      </c>
      <c r="K23" s="161">
        <f t="shared" si="19"/>
        <v>0.17242683310929274</v>
      </c>
      <c r="L23" s="161">
        <f t="shared" si="19"/>
        <v>0.1858544590192617</v>
      </c>
      <c r="M23" s="161">
        <f t="shared" si="19"/>
        <v>0.20007186262574958</v>
      </c>
      <c r="N23" s="161">
        <f t="shared" si="19"/>
        <v>0.21508596136644273</v>
      </c>
      <c r="O23" s="161">
        <f t="shared" si="19"/>
        <v>0.23089743140615712</v>
      </c>
      <c r="P23" s="161">
        <f t="shared" si="19"/>
        <v>0.2475</v>
      </c>
      <c r="Q23" s="161">
        <f t="shared" si="19"/>
        <v>0.26487980609650946</v>
      </c>
      <c r="R23" s="161">
        <f t="shared" si="19"/>
        <v>0.28301486032999307</v>
      </c>
      <c r="S23" s="161">
        <f t="shared" si="19"/>
        <v>0.30187463628124511</v>
      </c>
      <c r="T23" s="161">
        <f t="shared" si="19"/>
        <v>0.32141982389916174</v>
      </c>
      <c r="U23" s="161">
        <f t="shared" si="19"/>
        <v>0.34160227300894386</v>
      </c>
      <c r="V23" s="161">
        <f t="shared" si="19"/>
        <v>0.36236514974659423</v>
      </c>
      <c r="W23" s="161">
        <f t="shared" si="19"/>
        <v>0.38364332158244269</v>
      </c>
      <c r="X23" s="161">
        <f t="shared" si="19"/>
        <v>0.40536397755426268</v>
      </c>
      <c r="Y23" s="161">
        <f t="shared" si="19"/>
        <v>0.42744747985750436</v>
      </c>
      <c r="Z23" s="161">
        <f t="shared" si="19"/>
        <v>0.44980843166442835</v>
      </c>
      <c r="AA23" s="161">
        <f t="shared" si="19"/>
        <v>0.47235693474481005</v>
      </c>
      <c r="AB23" s="161">
        <f t="shared" si="19"/>
        <v>0.495</v>
      </c>
      <c r="AC23" s="161">
        <f t="shared" si="19"/>
        <v>0.51764306525518999</v>
      </c>
      <c r="AD23" s="161">
        <f t="shared" si="19"/>
        <v>0.54019156833557169</v>
      </c>
      <c r="AE23" s="161">
        <f t="shared" si="19"/>
        <v>0.56255252014249557</v>
      </c>
      <c r="AF23" s="161">
        <f t="shared" si="19"/>
        <v>0.58463602244573731</v>
      </c>
      <c r="AG23" s="161">
        <f t="shared" si="19"/>
        <v>0.60635667841755725</v>
      </c>
      <c r="AH23" s="161">
        <f t="shared" si="19"/>
        <v>0.62763485025340571</v>
      </c>
      <c r="AI23" s="161">
        <f t="shared" si="19"/>
        <v>0.64839772699105613</v>
      </c>
      <c r="AJ23" s="161">
        <f t="shared" ref="AJ23:BL23" si="20">Factor8Peak/(1+EXP(-Factor8Alpha*(Time-Factor8Time0)))</f>
        <v>0.6685801761008382</v>
      </c>
      <c r="AK23" s="161">
        <f t="shared" si="20"/>
        <v>0.68812536371875488</v>
      </c>
      <c r="AL23" s="161">
        <f t="shared" si="20"/>
        <v>0.70698513967000698</v>
      </c>
      <c r="AM23" s="161">
        <f t="shared" si="20"/>
        <v>0.72512019390349058</v>
      </c>
      <c r="AN23" s="161">
        <f t="shared" si="20"/>
        <v>0.74250000000000005</v>
      </c>
      <c r="AO23" s="161">
        <f t="shared" si="20"/>
        <v>0.75910256859384295</v>
      </c>
      <c r="AP23" s="161">
        <f t="shared" si="20"/>
        <v>0.77491403863355712</v>
      </c>
      <c r="AQ23" s="161">
        <f t="shared" si="20"/>
        <v>0.78992813737425038</v>
      </c>
      <c r="AR23" s="161">
        <f t="shared" si="20"/>
        <v>0.80414554098073832</v>
      </c>
      <c r="AS23" s="161">
        <f t="shared" si="20"/>
        <v>0.81757316689070725</v>
      </c>
      <c r="AT23" s="161">
        <f t="shared" si="20"/>
        <v>0.83022342698155516</v>
      </c>
      <c r="AU23" s="161">
        <f t="shared" si="20"/>
        <v>0.84211346747696503</v>
      </c>
      <c r="AV23" s="161">
        <f t="shared" si="20"/>
        <v>0.85326441778748818</v>
      </c>
      <c r="AW23" s="161">
        <f t="shared" si="20"/>
        <v>0.86370066643695298</v>
      </c>
      <c r="AX23" s="161">
        <f t="shared" si="20"/>
        <v>0.87344917816387679</v>
      </c>
      <c r="AY23" s="161">
        <f t="shared" si="20"/>
        <v>0.88253886242280888</v>
      </c>
      <c r="AZ23" s="161">
        <f t="shared" si="20"/>
        <v>0.8909999999999999</v>
      </c>
      <c r="BA23" s="161">
        <f t="shared" si="20"/>
        <v>0.89886373139782361</v>
      </c>
      <c r="BB23" s="161">
        <f t="shared" si="20"/>
        <v>0.90616160807943391</v>
      </c>
      <c r="BC23" s="161">
        <f t="shared" si="20"/>
        <v>0.91292520560556378</v>
      </c>
      <c r="BD23" s="161">
        <f t="shared" si="20"/>
        <v>0.91918579611558804</v>
      </c>
      <c r="BE23" s="161">
        <f t="shared" si="20"/>
        <v>0.92497407646136443</v>
      </c>
      <c r="BF23" s="161">
        <f t="shared" si="20"/>
        <v>0.93031994753950953</v>
      </c>
      <c r="BG23" s="161">
        <f t="shared" si="20"/>
        <v>0.93525233992517276</v>
      </c>
      <c r="BH23" s="161">
        <f t="shared" si="20"/>
        <v>0.93979908072760421</v>
      </c>
      <c r="BI23" s="161">
        <f t="shared" si="20"/>
        <v>0.94398679660792728</v>
      </c>
      <c r="BJ23" s="161">
        <f t="shared" si="20"/>
        <v>0.94784084807132529</v>
      </c>
      <c r="BK23" s="161">
        <f t="shared" si="20"/>
        <v>0.95138529042501674</v>
      </c>
      <c r="BL23" s="161">
        <f t="shared" si="20"/>
        <v>0.95464285714285724</v>
      </c>
    </row>
    <row r="24" spans="3:124" ht="60" customHeight="1">
      <c r="C24" s="69" t="s">
        <v>222</v>
      </c>
      <c r="D24" s="161">
        <f t="shared" ref="D24:AI24" si="21">Factor9Peak/(1+EXP(-Factor9Alpha*(Time-Factor9Time0)))</f>
        <v>9.8999999999999977E-2</v>
      </c>
      <c r="E24" s="161">
        <f t="shared" si="21"/>
        <v>0.10746113757719114</v>
      </c>
      <c r="F24" s="161">
        <f t="shared" si="21"/>
        <v>0.11655082183612313</v>
      </c>
      <c r="G24" s="161">
        <f t="shared" si="21"/>
        <v>0.12629933356304698</v>
      </c>
      <c r="H24" s="161">
        <f t="shared" si="21"/>
        <v>0.13673558221251172</v>
      </c>
      <c r="I24" s="161">
        <f t="shared" si="21"/>
        <v>0.14788653252303507</v>
      </c>
      <c r="J24" s="161">
        <f t="shared" si="21"/>
        <v>0.15977657301844483</v>
      </c>
      <c r="K24" s="161">
        <f t="shared" si="21"/>
        <v>0.17242683310929274</v>
      </c>
      <c r="L24" s="161">
        <f t="shared" si="21"/>
        <v>0.1858544590192617</v>
      </c>
      <c r="M24" s="161">
        <f t="shared" si="21"/>
        <v>0.20007186262574958</v>
      </c>
      <c r="N24" s="161">
        <f t="shared" si="21"/>
        <v>0.21508596136644273</v>
      </c>
      <c r="O24" s="161">
        <f t="shared" si="21"/>
        <v>0.23089743140615712</v>
      </c>
      <c r="P24" s="161">
        <f t="shared" si="21"/>
        <v>0.2475</v>
      </c>
      <c r="Q24" s="161">
        <f t="shared" si="21"/>
        <v>0.26487980609650946</v>
      </c>
      <c r="R24" s="161">
        <f t="shared" si="21"/>
        <v>0.28301486032999307</v>
      </c>
      <c r="S24" s="161">
        <f t="shared" si="21"/>
        <v>0.30187463628124511</v>
      </c>
      <c r="T24" s="161">
        <f t="shared" si="21"/>
        <v>0.32141982389916174</v>
      </c>
      <c r="U24" s="161">
        <f t="shared" si="21"/>
        <v>0.34160227300894386</v>
      </c>
      <c r="V24" s="161">
        <f t="shared" si="21"/>
        <v>0.36236514974659423</v>
      </c>
      <c r="W24" s="161">
        <f t="shared" si="21"/>
        <v>0.38364332158244269</v>
      </c>
      <c r="X24" s="161">
        <f t="shared" si="21"/>
        <v>0.40536397755426268</v>
      </c>
      <c r="Y24" s="161">
        <f t="shared" si="21"/>
        <v>0.42744747985750436</v>
      </c>
      <c r="Z24" s="161">
        <f t="shared" si="21"/>
        <v>0.44980843166442835</v>
      </c>
      <c r="AA24" s="161">
        <f t="shared" si="21"/>
        <v>0.47235693474481005</v>
      </c>
      <c r="AB24" s="161">
        <f t="shared" si="21"/>
        <v>0.495</v>
      </c>
      <c r="AC24" s="161">
        <f t="shared" si="21"/>
        <v>0.51764306525518999</v>
      </c>
      <c r="AD24" s="161">
        <f t="shared" si="21"/>
        <v>0.54019156833557169</v>
      </c>
      <c r="AE24" s="161">
        <f t="shared" si="21"/>
        <v>0.56255252014249557</v>
      </c>
      <c r="AF24" s="161">
        <f t="shared" si="21"/>
        <v>0.58463602244573731</v>
      </c>
      <c r="AG24" s="161">
        <f t="shared" si="21"/>
        <v>0.60635667841755725</v>
      </c>
      <c r="AH24" s="161">
        <f t="shared" si="21"/>
        <v>0.62763485025340571</v>
      </c>
      <c r="AI24" s="161">
        <f t="shared" si="21"/>
        <v>0.64839772699105613</v>
      </c>
      <c r="AJ24" s="161">
        <f t="shared" ref="AJ24:BL24" si="22">Factor9Peak/(1+EXP(-Factor9Alpha*(Time-Factor9Time0)))</f>
        <v>0.6685801761008382</v>
      </c>
      <c r="AK24" s="161">
        <f t="shared" si="22"/>
        <v>0.68812536371875488</v>
      </c>
      <c r="AL24" s="161">
        <f t="shared" si="22"/>
        <v>0.70698513967000698</v>
      </c>
      <c r="AM24" s="161">
        <f t="shared" si="22"/>
        <v>0.72512019390349058</v>
      </c>
      <c r="AN24" s="161">
        <f t="shared" si="22"/>
        <v>0.74250000000000005</v>
      </c>
      <c r="AO24" s="161">
        <f t="shared" si="22"/>
        <v>0.75910256859384295</v>
      </c>
      <c r="AP24" s="161">
        <f t="shared" si="22"/>
        <v>0.77491403863355712</v>
      </c>
      <c r="AQ24" s="161">
        <f t="shared" si="22"/>
        <v>0.78992813737425038</v>
      </c>
      <c r="AR24" s="161">
        <f t="shared" si="22"/>
        <v>0.80414554098073832</v>
      </c>
      <c r="AS24" s="161">
        <f t="shared" si="22"/>
        <v>0.81757316689070725</v>
      </c>
      <c r="AT24" s="161">
        <f t="shared" si="22"/>
        <v>0.83022342698155516</v>
      </c>
      <c r="AU24" s="161">
        <f t="shared" si="22"/>
        <v>0.84211346747696503</v>
      </c>
      <c r="AV24" s="161">
        <f t="shared" si="22"/>
        <v>0.85326441778748818</v>
      </c>
      <c r="AW24" s="161">
        <f t="shared" si="22"/>
        <v>0.86370066643695298</v>
      </c>
      <c r="AX24" s="161">
        <f t="shared" si="22"/>
        <v>0.87344917816387679</v>
      </c>
      <c r="AY24" s="161">
        <f t="shared" si="22"/>
        <v>0.88253886242280888</v>
      </c>
      <c r="AZ24" s="161">
        <f t="shared" si="22"/>
        <v>0.8909999999999999</v>
      </c>
      <c r="BA24" s="161">
        <f t="shared" si="22"/>
        <v>0.89886373139782361</v>
      </c>
      <c r="BB24" s="161">
        <f t="shared" si="22"/>
        <v>0.90616160807943391</v>
      </c>
      <c r="BC24" s="161">
        <f t="shared" si="22"/>
        <v>0.91292520560556378</v>
      </c>
      <c r="BD24" s="161">
        <f t="shared" si="22"/>
        <v>0.91918579611558804</v>
      </c>
      <c r="BE24" s="161">
        <f t="shared" si="22"/>
        <v>0.92497407646136443</v>
      </c>
      <c r="BF24" s="161">
        <f t="shared" si="22"/>
        <v>0.93031994753950953</v>
      </c>
      <c r="BG24" s="161">
        <f t="shared" si="22"/>
        <v>0.93525233992517276</v>
      </c>
      <c r="BH24" s="161">
        <f t="shared" si="22"/>
        <v>0.93979908072760421</v>
      </c>
      <c r="BI24" s="161">
        <f t="shared" si="22"/>
        <v>0.94398679660792728</v>
      </c>
      <c r="BJ24" s="161">
        <f t="shared" si="22"/>
        <v>0.94784084807132529</v>
      </c>
      <c r="BK24" s="161">
        <f t="shared" si="22"/>
        <v>0.95138529042501674</v>
      </c>
      <c r="BL24" s="161">
        <f t="shared" si="22"/>
        <v>0.95464285714285724</v>
      </c>
    </row>
    <row r="25" spans="3:124" ht="60" customHeight="1">
      <c r="C25" s="69" t="s">
        <v>223</v>
      </c>
      <c r="D25" s="161">
        <f t="shared" ref="D25:AI25" si="23">Factor10Peak/(1+EXP(-Factor10Alpha*(Time-Factor10Time0)))</f>
        <v>9.8999999999999977E-2</v>
      </c>
      <c r="E25" s="161">
        <f t="shared" si="23"/>
        <v>0.10746113757719114</v>
      </c>
      <c r="F25" s="161">
        <f t="shared" si="23"/>
        <v>0.11655082183612313</v>
      </c>
      <c r="G25" s="161">
        <f t="shared" si="23"/>
        <v>0.12629933356304698</v>
      </c>
      <c r="H25" s="161">
        <f t="shared" si="23"/>
        <v>0.13673558221251172</v>
      </c>
      <c r="I25" s="161">
        <f t="shared" si="23"/>
        <v>0.14788653252303507</v>
      </c>
      <c r="J25" s="161">
        <f t="shared" si="23"/>
        <v>0.15977657301844483</v>
      </c>
      <c r="K25" s="161">
        <f t="shared" si="23"/>
        <v>0.17242683310929274</v>
      </c>
      <c r="L25" s="161">
        <f t="shared" si="23"/>
        <v>0.1858544590192617</v>
      </c>
      <c r="M25" s="161">
        <f t="shared" si="23"/>
        <v>0.20007186262574958</v>
      </c>
      <c r="N25" s="161">
        <f t="shared" si="23"/>
        <v>0.21508596136644273</v>
      </c>
      <c r="O25" s="161">
        <f t="shared" si="23"/>
        <v>0.23089743140615712</v>
      </c>
      <c r="P25" s="161">
        <f t="shared" si="23"/>
        <v>0.2475</v>
      </c>
      <c r="Q25" s="161">
        <f t="shared" si="23"/>
        <v>0.26487980609650946</v>
      </c>
      <c r="R25" s="161">
        <f t="shared" si="23"/>
        <v>0.28301486032999307</v>
      </c>
      <c r="S25" s="161">
        <f t="shared" si="23"/>
        <v>0.30187463628124511</v>
      </c>
      <c r="T25" s="161">
        <f t="shared" si="23"/>
        <v>0.32141982389916174</v>
      </c>
      <c r="U25" s="161">
        <f t="shared" si="23"/>
        <v>0.34160227300894386</v>
      </c>
      <c r="V25" s="161">
        <f t="shared" si="23"/>
        <v>0.36236514974659423</v>
      </c>
      <c r="W25" s="161">
        <f t="shared" si="23"/>
        <v>0.38364332158244269</v>
      </c>
      <c r="X25" s="161">
        <f t="shared" si="23"/>
        <v>0.40536397755426268</v>
      </c>
      <c r="Y25" s="161">
        <f t="shared" si="23"/>
        <v>0.42744747985750436</v>
      </c>
      <c r="Z25" s="161">
        <f t="shared" si="23"/>
        <v>0.44980843166442835</v>
      </c>
      <c r="AA25" s="161">
        <f t="shared" si="23"/>
        <v>0.47235693474481005</v>
      </c>
      <c r="AB25" s="161">
        <f t="shared" si="23"/>
        <v>0.495</v>
      </c>
      <c r="AC25" s="161">
        <f t="shared" si="23"/>
        <v>0.51764306525518999</v>
      </c>
      <c r="AD25" s="161">
        <f t="shared" si="23"/>
        <v>0.54019156833557169</v>
      </c>
      <c r="AE25" s="161">
        <f t="shared" si="23"/>
        <v>0.56255252014249557</v>
      </c>
      <c r="AF25" s="161">
        <f t="shared" si="23"/>
        <v>0.58463602244573731</v>
      </c>
      <c r="AG25" s="161">
        <f t="shared" si="23"/>
        <v>0.60635667841755725</v>
      </c>
      <c r="AH25" s="161">
        <f t="shared" si="23"/>
        <v>0.62763485025340571</v>
      </c>
      <c r="AI25" s="161">
        <f t="shared" si="23"/>
        <v>0.64839772699105613</v>
      </c>
      <c r="AJ25" s="161">
        <f t="shared" ref="AJ25:BL25" si="24">Factor10Peak/(1+EXP(-Factor10Alpha*(Time-Factor10Time0)))</f>
        <v>0.6685801761008382</v>
      </c>
      <c r="AK25" s="161">
        <f t="shared" si="24"/>
        <v>0.68812536371875488</v>
      </c>
      <c r="AL25" s="161">
        <f t="shared" si="24"/>
        <v>0.70698513967000698</v>
      </c>
      <c r="AM25" s="161">
        <f t="shared" si="24"/>
        <v>0.72512019390349058</v>
      </c>
      <c r="AN25" s="161">
        <f t="shared" si="24"/>
        <v>0.74250000000000005</v>
      </c>
      <c r="AO25" s="161">
        <f t="shared" si="24"/>
        <v>0.75910256859384295</v>
      </c>
      <c r="AP25" s="161">
        <f t="shared" si="24"/>
        <v>0.77491403863355712</v>
      </c>
      <c r="AQ25" s="161">
        <f t="shared" si="24"/>
        <v>0.78992813737425038</v>
      </c>
      <c r="AR25" s="161">
        <f t="shared" si="24"/>
        <v>0.80414554098073832</v>
      </c>
      <c r="AS25" s="161">
        <f t="shared" si="24"/>
        <v>0.81757316689070725</v>
      </c>
      <c r="AT25" s="161">
        <f t="shared" si="24"/>
        <v>0.83022342698155516</v>
      </c>
      <c r="AU25" s="161">
        <f t="shared" si="24"/>
        <v>0.84211346747696503</v>
      </c>
      <c r="AV25" s="161">
        <f t="shared" si="24"/>
        <v>0.85326441778748818</v>
      </c>
      <c r="AW25" s="161">
        <f t="shared" si="24"/>
        <v>0.86370066643695298</v>
      </c>
      <c r="AX25" s="161">
        <f t="shared" si="24"/>
        <v>0.87344917816387679</v>
      </c>
      <c r="AY25" s="161">
        <f t="shared" si="24"/>
        <v>0.88253886242280888</v>
      </c>
      <c r="AZ25" s="161">
        <f t="shared" si="24"/>
        <v>0.8909999999999999</v>
      </c>
      <c r="BA25" s="161">
        <f t="shared" si="24"/>
        <v>0.89886373139782361</v>
      </c>
      <c r="BB25" s="161">
        <f t="shared" si="24"/>
        <v>0.90616160807943391</v>
      </c>
      <c r="BC25" s="161">
        <f t="shared" si="24"/>
        <v>0.91292520560556378</v>
      </c>
      <c r="BD25" s="161">
        <f t="shared" si="24"/>
        <v>0.91918579611558804</v>
      </c>
      <c r="BE25" s="161">
        <f t="shared" si="24"/>
        <v>0.92497407646136443</v>
      </c>
      <c r="BF25" s="161">
        <f t="shared" si="24"/>
        <v>0.93031994753950953</v>
      </c>
      <c r="BG25" s="161">
        <f t="shared" si="24"/>
        <v>0.93525233992517276</v>
      </c>
      <c r="BH25" s="161">
        <f t="shared" si="24"/>
        <v>0.93979908072760421</v>
      </c>
      <c r="BI25" s="161">
        <f t="shared" si="24"/>
        <v>0.94398679660792728</v>
      </c>
      <c r="BJ25" s="161">
        <f t="shared" si="24"/>
        <v>0.94784084807132529</v>
      </c>
      <c r="BK25" s="161">
        <f t="shared" si="24"/>
        <v>0.95138529042501674</v>
      </c>
      <c r="BL25" s="161">
        <f t="shared" si="24"/>
        <v>0.95464285714285724</v>
      </c>
    </row>
    <row r="26" spans="3:124" ht="10" customHeight="1">
      <c r="C26" s="69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161"/>
      <c r="AT26" s="161"/>
      <c r="AU26" s="161"/>
      <c r="AV26" s="161"/>
      <c r="AW26" s="161"/>
      <c r="AX26" s="161"/>
      <c r="AY26" s="161"/>
      <c r="AZ26" s="161"/>
      <c r="BA26" s="161"/>
      <c r="BB26" s="161"/>
      <c r="BC26" s="161"/>
      <c r="BD26" s="161"/>
      <c r="BE26" s="161"/>
      <c r="BF26" s="161"/>
      <c r="BG26" s="161"/>
      <c r="BH26" s="161"/>
      <c r="BI26" s="161"/>
      <c r="BJ26" s="161"/>
      <c r="BK26" s="161"/>
      <c r="BL26" s="161"/>
    </row>
    <row r="27" spans="3:124">
      <c r="D27">
        <f>D14</f>
        <v>0</v>
      </c>
      <c r="E27">
        <f t="shared" ref="E27:BP27" si="25">E14</f>
        <v>1</v>
      </c>
      <c r="F27">
        <f t="shared" si="25"/>
        <v>2</v>
      </c>
      <c r="G27">
        <f t="shared" si="25"/>
        <v>3</v>
      </c>
      <c r="H27">
        <f t="shared" si="25"/>
        <v>4</v>
      </c>
      <c r="I27">
        <f t="shared" si="25"/>
        <v>5</v>
      </c>
      <c r="J27">
        <f t="shared" si="25"/>
        <v>6</v>
      </c>
      <c r="K27">
        <f t="shared" si="25"/>
        <v>7</v>
      </c>
      <c r="L27">
        <f t="shared" si="25"/>
        <v>8</v>
      </c>
      <c r="M27">
        <f t="shared" si="25"/>
        <v>9</v>
      </c>
      <c r="N27">
        <f t="shared" si="25"/>
        <v>10</v>
      </c>
      <c r="O27">
        <f t="shared" si="25"/>
        <v>11</v>
      </c>
      <c r="P27">
        <f t="shared" si="25"/>
        <v>12</v>
      </c>
      <c r="Q27">
        <f t="shared" si="25"/>
        <v>13</v>
      </c>
      <c r="R27">
        <f t="shared" si="25"/>
        <v>14</v>
      </c>
      <c r="S27">
        <f t="shared" si="25"/>
        <v>15</v>
      </c>
      <c r="T27">
        <f t="shared" si="25"/>
        <v>16</v>
      </c>
      <c r="U27">
        <f t="shared" si="25"/>
        <v>17</v>
      </c>
      <c r="V27">
        <f t="shared" si="25"/>
        <v>18</v>
      </c>
      <c r="W27">
        <f t="shared" si="25"/>
        <v>19</v>
      </c>
      <c r="X27">
        <f t="shared" si="25"/>
        <v>20</v>
      </c>
      <c r="Y27">
        <f t="shared" si="25"/>
        <v>21</v>
      </c>
      <c r="Z27">
        <f t="shared" si="25"/>
        <v>22</v>
      </c>
      <c r="AA27">
        <f t="shared" si="25"/>
        <v>23</v>
      </c>
      <c r="AB27">
        <f t="shared" si="25"/>
        <v>24</v>
      </c>
      <c r="AC27">
        <f t="shared" si="25"/>
        <v>25</v>
      </c>
      <c r="AD27">
        <f t="shared" si="25"/>
        <v>26</v>
      </c>
      <c r="AE27">
        <f t="shared" si="25"/>
        <v>27</v>
      </c>
      <c r="AF27">
        <f t="shared" si="25"/>
        <v>28</v>
      </c>
      <c r="AG27">
        <f t="shared" si="25"/>
        <v>29</v>
      </c>
      <c r="AH27">
        <f t="shared" si="25"/>
        <v>30</v>
      </c>
      <c r="AI27">
        <f t="shared" si="25"/>
        <v>31</v>
      </c>
      <c r="AJ27">
        <f t="shared" si="25"/>
        <v>32</v>
      </c>
      <c r="AK27">
        <f t="shared" si="25"/>
        <v>33</v>
      </c>
      <c r="AL27">
        <f t="shared" si="25"/>
        <v>34</v>
      </c>
      <c r="AM27">
        <f t="shared" si="25"/>
        <v>35</v>
      </c>
      <c r="AN27">
        <f t="shared" si="25"/>
        <v>36</v>
      </c>
      <c r="AO27">
        <f t="shared" si="25"/>
        <v>37</v>
      </c>
      <c r="AP27">
        <f t="shared" si="25"/>
        <v>38</v>
      </c>
      <c r="AQ27">
        <f t="shared" si="25"/>
        <v>39</v>
      </c>
      <c r="AR27">
        <f t="shared" si="25"/>
        <v>40</v>
      </c>
      <c r="AS27">
        <f t="shared" si="25"/>
        <v>41</v>
      </c>
      <c r="AT27">
        <f t="shared" si="25"/>
        <v>42</v>
      </c>
      <c r="AU27">
        <f t="shared" si="25"/>
        <v>43</v>
      </c>
      <c r="AV27">
        <f t="shared" si="25"/>
        <v>44</v>
      </c>
      <c r="AW27">
        <f t="shared" si="25"/>
        <v>45</v>
      </c>
      <c r="AX27">
        <f t="shared" si="25"/>
        <v>46</v>
      </c>
      <c r="AY27">
        <f t="shared" si="25"/>
        <v>47</v>
      </c>
      <c r="AZ27">
        <f t="shared" si="25"/>
        <v>48</v>
      </c>
      <c r="BA27">
        <f t="shared" si="25"/>
        <v>49</v>
      </c>
      <c r="BB27">
        <f t="shared" si="25"/>
        <v>50</v>
      </c>
      <c r="BC27">
        <f t="shared" si="25"/>
        <v>51</v>
      </c>
      <c r="BD27">
        <f t="shared" si="25"/>
        <v>52</v>
      </c>
      <c r="BE27">
        <f t="shared" si="25"/>
        <v>53</v>
      </c>
      <c r="BF27">
        <f t="shared" si="25"/>
        <v>54</v>
      </c>
      <c r="BG27">
        <f t="shared" si="25"/>
        <v>55</v>
      </c>
      <c r="BH27">
        <f t="shared" si="25"/>
        <v>56</v>
      </c>
      <c r="BI27">
        <f t="shared" si="25"/>
        <v>57</v>
      </c>
      <c r="BJ27">
        <f t="shared" si="25"/>
        <v>58</v>
      </c>
      <c r="BK27">
        <f t="shared" si="25"/>
        <v>59</v>
      </c>
      <c r="BL27">
        <f t="shared" si="25"/>
        <v>60</v>
      </c>
      <c r="BM27">
        <f t="shared" si="25"/>
        <v>61</v>
      </c>
      <c r="BN27">
        <f t="shared" si="25"/>
        <v>62</v>
      </c>
      <c r="BO27">
        <f t="shared" si="25"/>
        <v>63</v>
      </c>
      <c r="BP27">
        <f t="shared" si="25"/>
        <v>64</v>
      </c>
      <c r="BQ27">
        <f t="shared" ref="BQ27:DT27" si="26">BQ14</f>
        <v>65</v>
      </c>
      <c r="BR27">
        <f t="shared" si="26"/>
        <v>66</v>
      </c>
      <c r="BS27">
        <f t="shared" si="26"/>
        <v>67</v>
      </c>
      <c r="BT27">
        <f t="shared" si="26"/>
        <v>68</v>
      </c>
      <c r="BU27">
        <f t="shared" si="26"/>
        <v>69</v>
      </c>
      <c r="BV27">
        <f t="shared" si="26"/>
        <v>70</v>
      </c>
      <c r="BW27">
        <f t="shared" si="26"/>
        <v>71</v>
      </c>
      <c r="BX27">
        <f t="shared" si="26"/>
        <v>72</v>
      </c>
      <c r="BY27">
        <f t="shared" si="26"/>
        <v>73</v>
      </c>
      <c r="BZ27">
        <f t="shared" si="26"/>
        <v>74</v>
      </c>
      <c r="CA27">
        <f t="shared" si="26"/>
        <v>75</v>
      </c>
      <c r="CB27">
        <f t="shared" si="26"/>
        <v>76</v>
      </c>
      <c r="CC27">
        <f t="shared" si="26"/>
        <v>77</v>
      </c>
      <c r="CD27">
        <f t="shared" si="26"/>
        <v>78</v>
      </c>
      <c r="CE27">
        <f t="shared" si="26"/>
        <v>79</v>
      </c>
      <c r="CF27">
        <f t="shared" si="26"/>
        <v>80</v>
      </c>
      <c r="CG27">
        <f t="shared" si="26"/>
        <v>81</v>
      </c>
      <c r="CH27">
        <f t="shared" si="26"/>
        <v>82</v>
      </c>
      <c r="CI27">
        <f t="shared" si="26"/>
        <v>83</v>
      </c>
      <c r="CJ27">
        <f t="shared" si="26"/>
        <v>84</v>
      </c>
      <c r="CK27">
        <f t="shared" si="26"/>
        <v>85</v>
      </c>
      <c r="CL27">
        <f t="shared" si="26"/>
        <v>86</v>
      </c>
      <c r="CM27">
        <f t="shared" si="26"/>
        <v>87</v>
      </c>
      <c r="CN27">
        <f t="shared" si="26"/>
        <v>88</v>
      </c>
      <c r="CO27">
        <f t="shared" si="26"/>
        <v>89</v>
      </c>
      <c r="CP27">
        <f t="shared" si="26"/>
        <v>90</v>
      </c>
      <c r="CQ27">
        <f t="shared" si="26"/>
        <v>91</v>
      </c>
      <c r="CR27">
        <f t="shared" si="26"/>
        <v>92</v>
      </c>
      <c r="CS27">
        <f t="shared" si="26"/>
        <v>93</v>
      </c>
      <c r="CT27">
        <f t="shared" si="26"/>
        <v>94</v>
      </c>
      <c r="CU27">
        <f t="shared" si="26"/>
        <v>95</v>
      </c>
      <c r="CV27">
        <f t="shared" si="26"/>
        <v>96</v>
      </c>
      <c r="CW27">
        <f t="shared" si="26"/>
        <v>97</v>
      </c>
      <c r="CX27">
        <f t="shared" si="26"/>
        <v>98</v>
      </c>
      <c r="CY27">
        <f t="shared" si="26"/>
        <v>99</v>
      </c>
      <c r="CZ27">
        <f t="shared" si="26"/>
        <v>100</v>
      </c>
      <c r="DA27">
        <f t="shared" si="26"/>
        <v>101</v>
      </c>
      <c r="DB27">
        <f t="shared" si="26"/>
        <v>102</v>
      </c>
      <c r="DC27">
        <f t="shared" si="26"/>
        <v>103</v>
      </c>
      <c r="DD27">
        <f t="shared" si="26"/>
        <v>104</v>
      </c>
      <c r="DE27">
        <f t="shared" si="26"/>
        <v>105</v>
      </c>
      <c r="DF27">
        <f t="shared" si="26"/>
        <v>106</v>
      </c>
      <c r="DG27">
        <f t="shared" si="26"/>
        <v>107</v>
      </c>
      <c r="DH27">
        <f t="shared" si="26"/>
        <v>108</v>
      </c>
      <c r="DI27">
        <f t="shared" si="26"/>
        <v>109</v>
      </c>
      <c r="DJ27">
        <f t="shared" si="26"/>
        <v>110</v>
      </c>
      <c r="DK27">
        <f t="shared" si="26"/>
        <v>111</v>
      </c>
      <c r="DL27">
        <f t="shared" si="26"/>
        <v>112</v>
      </c>
      <c r="DM27">
        <f t="shared" si="26"/>
        <v>113</v>
      </c>
      <c r="DN27">
        <f t="shared" si="26"/>
        <v>114</v>
      </c>
      <c r="DO27">
        <f t="shared" si="26"/>
        <v>115</v>
      </c>
      <c r="DP27">
        <f t="shared" si="26"/>
        <v>116</v>
      </c>
      <c r="DQ27">
        <f t="shared" si="26"/>
        <v>117</v>
      </c>
      <c r="DR27">
        <f t="shared" si="26"/>
        <v>118</v>
      </c>
      <c r="DS27">
        <f t="shared" si="26"/>
        <v>119</v>
      </c>
      <c r="DT27">
        <f t="shared" si="26"/>
        <v>120</v>
      </c>
    </row>
    <row r="28" spans="3:124">
      <c r="C28" s="181">
        <f>SUM(D28:DT28)</f>
        <v>15028459.490475353</v>
      </c>
      <c r="D28" s="179">
        <v>16050</v>
      </c>
      <c r="E28" s="179">
        <f>E25/D25*D28</f>
        <v>17421.729879938564</v>
      </c>
      <c r="F28" s="179">
        <f t="shared" ref="F28:BL28" si="27">F25/E25*E28</f>
        <v>18895.360509795722</v>
      </c>
      <c r="G28" s="179">
        <f t="shared" si="27"/>
        <v>20475.801047342469</v>
      </c>
      <c r="H28" s="179">
        <f t="shared" si="27"/>
        <v>22167.738328392057</v>
      </c>
      <c r="I28" s="179">
        <f t="shared" si="27"/>
        <v>23975.543909037511</v>
      </c>
      <c r="J28" s="179">
        <f t="shared" si="27"/>
        <v>25903.171686323636</v>
      </c>
      <c r="K28" s="179">
        <f t="shared" si="27"/>
        <v>27954.047185900494</v>
      </c>
      <c r="L28" s="179">
        <f t="shared" si="27"/>
        <v>30130.950174334859</v>
      </c>
      <c r="M28" s="179">
        <f t="shared" si="27"/>
        <v>32435.892880235166</v>
      </c>
      <c r="N28" s="179">
        <f t="shared" si="27"/>
        <v>34869.996766983902</v>
      </c>
      <c r="O28" s="179">
        <f t="shared" si="27"/>
        <v>37433.371455240631</v>
      </c>
      <c r="P28" s="179">
        <f t="shared" si="27"/>
        <v>40125.000000000007</v>
      </c>
      <c r="Q28" s="179">
        <f t="shared" si="27"/>
        <v>42942.635230797758</v>
      </c>
      <c r="R28" s="179">
        <f t="shared" si="27"/>
        <v>45882.712205014039</v>
      </c>
      <c r="S28" s="179">
        <f t="shared" si="27"/>
        <v>48940.281942565503</v>
      </c>
      <c r="T28" s="179">
        <f t="shared" si="27"/>
        <v>52108.971450318655</v>
      </c>
      <c r="U28" s="179">
        <f t="shared" si="27"/>
        <v>55380.97456357121</v>
      </c>
      <c r="V28" s="179">
        <f t="shared" si="27"/>
        <v>58747.077307402404</v>
      </c>
      <c r="W28" s="179">
        <f t="shared" si="27"/>
        <v>62196.720317153588</v>
      </c>
      <c r="X28" s="179">
        <f t="shared" si="27"/>
        <v>65718.099391372889</v>
      </c>
      <c r="Y28" s="179">
        <f t="shared" si="27"/>
        <v>69298.303552656012</v>
      </c>
      <c r="Z28" s="179">
        <f t="shared" si="27"/>
        <v>72923.488163778544</v>
      </c>
      <c r="AA28" s="179">
        <f t="shared" si="27"/>
        <v>76579.07881468891</v>
      </c>
      <c r="AB28" s="179">
        <f t="shared" si="27"/>
        <v>80250</v>
      </c>
      <c r="AC28" s="179">
        <f t="shared" si="27"/>
        <v>83920.921185311105</v>
      </c>
      <c r="AD28" s="179">
        <f t="shared" si="27"/>
        <v>87576.511836221485</v>
      </c>
      <c r="AE28" s="179">
        <f t="shared" si="27"/>
        <v>91201.696447343988</v>
      </c>
      <c r="AF28" s="179">
        <f t="shared" si="27"/>
        <v>94781.900608627111</v>
      </c>
      <c r="AG28" s="179">
        <f t="shared" si="27"/>
        <v>98303.279682846391</v>
      </c>
      <c r="AH28" s="179">
        <f t="shared" si="27"/>
        <v>101752.92269259757</v>
      </c>
      <c r="AI28" s="179">
        <f t="shared" si="27"/>
        <v>105119.02543642877</v>
      </c>
      <c r="AJ28" s="179">
        <f t="shared" si="27"/>
        <v>108391.0285496813</v>
      </c>
      <c r="AK28" s="179">
        <f t="shared" si="27"/>
        <v>111559.71805743447</v>
      </c>
      <c r="AL28" s="179">
        <f t="shared" si="27"/>
        <v>114617.28779498594</v>
      </c>
      <c r="AM28" s="179">
        <f t="shared" si="27"/>
        <v>117557.36476920221</v>
      </c>
      <c r="AN28" s="179">
        <f t="shared" si="27"/>
        <v>120374.99999999994</v>
      </c>
      <c r="AO28" s="179">
        <f t="shared" si="27"/>
        <v>123066.62854475933</v>
      </c>
      <c r="AP28" s="179">
        <f t="shared" si="27"/>
        <v>125630.00323301602</v>
      </c>
      <c r="AQ28" s="179">
        <f t="shared" si="27"/>
        <v>128064.10711976477</v>
      </c>
      <c r="AR28" s="179">
        <f t="shared" si="27"/>
        <v>130369.04982566508</v>
      </c>
      <c r="AS28" s="179">
        <f t="shared" si="27"/>
        <v>132545.95281409944</v>
      </c>
      <c r="AT28" s="179">
        <f t="shared" si="27"/>
        <v>134596.82831367629</v>
      </c>
      <c r="AU28" s="179">
        <f t="shared" si="27"/>
        <v>136524.45609096243</v>
      </c>
      <c r="AV28" s="179">
        <f t="shared" si="27"/>
        <v>138332.26167160785</v>
      </c>
      <c r="AW28" s="179">
        <f t="shared" si="27"/>
        <v>140024.19895265746</v>
      </c>
      <c r="AX28" s="179">
        <f t="shared" si="27"/>
        <v>141604.63949020419</v>
      </c>
      <c r="AY28" s="179">
        <f t="shared" si="27"/>
        <v>143078.27012006135</v>
      </c>
      <c r="AZ28" s="179">
        <f t="shared" si="27"/>
        <v>144449.99999999988</v>
      </c>
      <c r="BA28" s="179">
        <f t="shared" si="27"/>
        <v>145724.8776660107</v>
      </c>
      <c r="BB28" s="179">
        <f t="shared" si="27"/>
        <v>146908.01827954449</v>
      </c>
      <c r="BC28" s="179">
        <f t="shared" si="27"/>
        <v>148004.54090878068</v>
      </c>
      <c r="BD28" s="179">
        <f t="shared" si="27"/>
        <v>149019.51543086037</v>
      </c>
      <c r="BE28" s="179">
        <f t="shared" si="27"/>
        <v>149957.91845661501</v>
      </c>
      <c r="BF28" s="179">
        <f t="shared" si="27"/>
        <v>150824.59755564763</v>
      </c>
      <c r="BG28" s="179">
        <f t="shared" si="27"/>
        <v>151624.24298786878</v>
      </c>
      <c r="BH28" s="179">
        <f t="shared" si="27"/>
        <v>152361.36611795996</v>
      </c>
      <c r="BI28" s="179">
        <f t="shared" si="27"/>
        <v>153040.28369249718</v>
      </c>
      <c r="BJ28" s="179">
        <f t="shared" si="27"/>
        <v>153665.1071873208</v>
      </c>
      <c r="BK28" s="179">
        <f t="shared" si="27"/>
        <v>154239.736477995</v>
      </c>
      <c r="BL28" s="179">
        <f t="shared" si="27"/>
        <v>154767.85714285701</v>
      </c>
      <c r="BM28" s="180">
        <f>BL28</f>
        <v>154767.85714285701</v>
      </c>
      <c r="BN28" s="180">
        <f t="shared" ref="BN28:DT28" si="28">BM28</f>
        <v>154767.85714285701</v>
      </c>
      <c r="BO28" s="180">
        <f t="shared" si="28"/>
        <v>154767.85714285701</v>
      </c>
      <c r="BP28" s="180">
        <f t="shared" si="28"/>
        <v>154767.85714285701</v>
      </c>
      <c r="BQ28" s="180">
        <f t="shared" si="28"/>
        <v>154767.85714285701</v>
      </c>
      <c r="BR28" s="180">
        <f t="shared" si="28"/>
        <v>154767.85714285701</v>
      </c>
      <c r="BS28" s="180">
        <f t="shared" si="28"/>
        <v>154767.85714285701</v>
      </c>
      <c r="BT28" s="180">
        <f t="shared" si="28"/>
        <v>154767.85714285701</v>
      </c>
      <c r="BU28" s="180">
        <f t="shared" si="28"/>
        <v>154767.85714285701</v>
      </c>
      <c r="BV28" s="180">
        <f t="shared" si="28"/>
        <v>154767.85714285701</v>
      </c>
      <c r="BW28" s="180">
        <f t="shared" si="28"/>
        <v>154767.85714285701</v>
      </c>
      <c r="BX28" s="180">
        <f t="shared" si="28"/>
        <v>154767.85714285701</v>
      </c>
      <c r="BY28" s="180">
        <f t="shared" si="28"/>
        <v>154767.85714285701</v>
      </c>
      <c r="BZ28" s="180">
        <f t="shared" si="28"/>
        <v>154767.85714285701</v>
      </c>
      <c r="CA28" s="180">
        <f t="shared" si="28"/>
        <v>154767.85714285701</v>
      </c>
      <c r="CB28" s="180">
        <f t="shared" si="28"/>
        <v>154767.85714285701</v>
      </c>
      <c r="CC28" s="180">
        <f t="shared" si="28"/>
        <v>154767.85714285701</v>
      </c>
      <c r="CD28" s="180">
        <f t="shared" si="28"/>
        <v>154767.85714285701</v>
      </c>
      <c r="CE28" s="180">
        <f t="shared" si="28"/>
        <v>154767.85714285701</v>
      </c>
      <c r="CF28" s="180">
        <f t="shared" si="28"/>
        <v>154767.85714285701</v>
      </c>
      <c r="CG28" s="180">
        <f t="shared" si="28"/>
        <v>154767.85714285701</v>
      </c>
      <c r="CH28" s="180">
        <f t="shared" si="28"/>
        <v>154767.85714285701</v>
      </c>
      <c r="CI28" s="180">
        <f t="shared" si="28"/>
        <v>154767.85714285701</v>
      </c>
      <c r="CJ28" s="180">
        <f t="shared" si="28"/>
        <v>154767.85714285701</v>
      </c>
      <c r="CK28" s="180">
        <f t="shared" si="28"/>
        <v>154767.85714285701</v>
      </c>
      <c r="CL28" s="180">
        <f t="shared" si="28"/>
        <v>154767.85714285701</v>
      </c>
      <c r="CM28" s="180">
        <f t="shared" si="28"/>
        <v>154767.85714285701</v>
      </c>
      <c r="CN28" s="180">
        <f t="shared" si="28"/>
        <v>154767.85714285701</v>
      </c>
      <c r="CO28" s="180">
        <f t="shared" si="28"/>
        <v>154767.85714285701</v>
      </c>
      <c r="CP28" s="180">
        <f t="shared" si="28"/>
        <v>154767.85714285701</v>
      </c>
      <c r="CQ28" s="180">
        <f t="shared" si="28"/>
        <v>154767.85714285701</v>
      </c>
      <c r="CR28" s="180">
        <f t="shared" si="28"/>
        <v>154767.85714285701</v>
      </c>
      <c r="CS28" s="180">
        <f t="shared" si="28"/>
        <v>154767.85714285701</v>
      </c>
      <c r="CT28" s="180">
        <f t="shared" si="28"/>
        <v>154767.85714285701</v>
      </c>
      <c r="CU28" s="180">
        <f t="shared" si="28"/>
        <v>154767.85714285701</v>
      </c>
      <c r="CV28" s="180">
        <f t="shared" si="28"/>
        <v>154767.85714285701</v>
      </c>
      <c r="CW28" s="180">
        <f t="shared" si="28"/>
        <v>154767.85714285701</v>
      </c>
      <c r="CX28" s="180">
        <f t="shared" si="28"/>
        <v>154767.85714285701</v>
      </c>
      <c r="CY28" s="180">
        <f t="shared" si="28"/>
        <v>154767.85714285701</v>
      </c>
      <c r="CZ28" s="180">
        <f t="shared" si="28"/>
        <v>154767.85714285701</v>
      </c>
      <c r="DA28" s="180">
        <f t="shared" si="28"/>
        <v>154767.85714285701</v>
      </c>
      <c r="DB28" s="180">
        <f t="shared" si="28"/>
        <v>154767.85714285701</v>
      </c>
      <c r="DC28" s="180">
        <f t="shared" si="28"/>
        <v>154767.85714285701</v>
      </c>
      <c r="DD28" s="180">
        <f t="shared" si="28"/>
        <v>154767.85714285701</v>
      </c>
      <c r="DE28" s="180">
        <f t="shared" si="28"/>
        <v>154767.85714285701</v>
      </c>
      <c r="DF28" s="180">
        <f t="shared" si="28"/>
        <v>154767.85714285701</v>
      </c>
      <c r="DG28" s="180">
        <f t="shared" si="28"/>
        <v>154767.85714285701</v>
      </c>
      <c r="DH28" s="180">
        <f t="shared" si="28"/>
        <v>154767.85714285701</v>
      </c>
      <c r="DI28" s="180">
        <f t="shared" si="28"/>
        <v>154767.85714285701</v>
      </c>
      <c r="DJ28" s="180">
        <f t="shared" si="28"/>
        <v>154767.85714285701</v>
      </c>
      <c r="DK28" s="180">
        <f t="shared" si="28"/>
        <v>154767.85714285701</v>
      </c>
      <c r="DL28" s="180">
        <f t="shared" si="28"/>
        <v>154767.85714285701</v>
      </c>
      <c r="DM28" s="180">
        <f t="shared" si="28"/>
        <v>154767.85714285701</v>
      </c>
      <c r="DN28" s="180">
        <f t="shared" si="28"/>
        <v>154767.85714285701</v>
      </c>
      <c r="DO28" s="180">
        <f t="shared" si="28"/>
        <v>154767.85714285701</v>
      </c>
      <c r="DP28" s="180">
        <f t="shared" si="28"/>
        <v>154767.85714285701</v>
      </c>
      <c r="DQ28" s="180">
        <f t="shared" si="28"/>
        <v>154767.85714285701</v>
      </c>
      <c r="DR28" s="180">
        <f t="shared" si="28"/>
        <v>154767.85714285701</v>
      </c>
      <c r="DS28" s="180">
        <f t="shared" si="28"/>
        <v>154767.85714285701</v>
      </c>
      <c r="DT28" s="180">
        <f t="shared" si="28"/>
        <v>154767.85714285701</v>
      </c>
    </row>
    <row r="30" spans="3:124">
      <c r="D30" t="s">
        <v>549</v>
      </c>
      <c r="E30" t="s">
        <v>550</v>
      </c>
      <c r="F30" t="s">
        <v>551</v>
      </c>
      <c r="G30" t="s">
        <v>552</v>
      </c>
      <c r="H30" t="s">
        <v>553</v>
      </c>
      <c r="I30" t="s">
        <v>554</v>
      </c>
      <c r="J30" t="s">
        <v>555</v>
      </c>
      <c r="K30" t="s">
        <v>556</v>
      </c>
      <c r="L30" t="s">
        <v>557</v>
      </c>
      <c r="M30" t="s">
        <v>558</v>
      </c>
    </row>
    <row r="31" spans="3:124">
      <c r="C31" s="62">
        <v>0.15</v>
      </c>
      <c r="D31" s="183">
        <f>SUM(D28:O28)</f>
        <v>307713.60382352502</v>
      </c>
      <c r="E31" s="183">
        <f>SUM(Q28:AB28)</f>
        <v>730968.34293931955</v>
      </c>
      <c r="F31" s="183">
        <f>SUM(AC28:AN28)</f>
        <v>1235156.6570606802</v>
      </c>
      <c r="G31" s="183">
        <f>SUM(AO28:AZ28)</f>
        <v>1618286.3961764742</v>
      </c>
      <c r="H31" s="183">
        <f>SUM(BA28:BL28)</f>
        <v>1810138.0619039575</v>
      </c>
      <c r="I31" s="183">
        <f>SUM(BM28:BX28)</f>
        <v>1857214.2857142843</v>
      </c>
      <c r="J31" s="183">
        <f>SUM(BY28:CJ28)</f>
        <v>1857214.2857142843</v>
      </c>
      <c r="K31" s="183">
        <f>SUM(CK28:CV28)</f>
        <v>1857214.2857142843</v>
      </c>
      <c r="L31" s="183">
        <f>SUM(CW28:DH28)</f>
        <v>1857214.2857142843</v>
      </c>
      <c r="M31" s="183">
        <f>SUM(DI28:DT28)</f>
        <v>1857214.2857142843</v>
      </c>
    </row>
    <row r="32" spans="3:124">
      <c r="C32" s="182">
        <f>NPV(C31,D31:M31)</f>
        <v>6552907.1659688028</v>
      </c>
    </row>
    <row r="46" spans="5:5">
      <c r="E46" s="44"/>
    </row>
    <row r="47" spans="5:5">
      <c r="E47" s="45"/>
    </row>
    <row r="48" spans="5:5">
      <c r="E48" s="40"/>
    </row>
    <row r="49" spans="2:5">
      <c r="E49" s="45"/>
    </row>
    <row r="50" spans="2:5">
      <c r="E50" s="40"/>
    </row>
    <row r="51" spans="2:5">
      <c r="E51" s="40"/>
    </row>
    <row r="52" spans="2:5">
      <c r="E52" s="46"/>
    </row>
    <row r="53" spans="2:5">
      <c r="B53" s="6"/>
    </row>
  </sheetData>
  <mergeCells count="11">
    <mergeCell ref="M4:N4"/>
    <mergeCell ref="O4:P4"/>
    <mergeCell ref="Q4:R4"/>
    <mergeCell ref="S4:T4"/>
    <mergeCell ref="U4:V4"/>
    <mergeCell ref="K4:L4"/>
    <mergeCell ref="C3:D3"/>
    <mergeCell ref="C4:D4"/>
    <mergeCell ref="E4:F4"/>
    <mergeCell ref="G4:H4"/>
    <mergeCell ref="I4:J4"/>
  </mergeCells>
  <phoneticPr fontId="33" type="noConversion"/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1" manualMin="0" type="column" displayEmptyCellsAs="gap" minAxisType="custom" maxAxisType="custom" xr2:uid="{00000000-0003-0000-0B00-000001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'Scaling Factors'!D17:BL17</xm:f>
              <xm:sqref>B17</xm:sqref>
            </x14:sparkline>
            <x14:sparkline>
              <xm:f>'Scaling Factors'!D18:BL18</xm:f>
              <xm:sqref>B18</xm:sqref>
            </x14:sparkline>
            <x14:sparkline>
              <xm:f>'Scaling Factors'!D19:BL19</xm:f>
              <xm:sqref>B19</xm:sqref>
            </x14:sparkline>
            <x14:sparkline>
              <xm:f>'Scaling Factors'!D20:BL20</xm:f>
              <xm:sqref>B20</xm:sqref>
            </x14:sparkline>
            <x14:sparkline>
              <xm:f>'Scaling Factors'!D21:BL21</xm:f>
              <xm:sqref>B21</xm:sqref>
            </x14:sparkline>
            <x14:sparkline>
              <xm:f>'Scaling Factors'!D22:BL22</xm:f>
              <xm:sqref>B22</xm:sqref>
            </x14:sparkline>
            <x14:sparkline>
              <xm:f>'Scaling Factors'!D23:BL23</xm:f>
              <xm:sqref>B23</xm:sqref>
            </x14:sparkline>
            <x14:sparkline>
              <xm:f>'Scaling Factors'!D24:BL24</xm:f>
              <xm:sqref>B24</xm:sqref>
            </x14:sparkline>
            <x14:sparkline>
              <xm:f>'Scaling Factors'!D25:BL25</xm:f>
              <xm:sqref>B25</xm:sqref>
            </x14:sparkline>
            <x14:sparkline>
              <xm:f>'Scaling Factors'!D26:BL26</xm:f>
              <xm:sqref>B26</xm:sqref>
            </x14:sparkline>
          </x14:sparklines>
        </x14:sparklineGroup>
        <x14:sparklineGroup manualMax="1" manualMin="0" type="column" displayEmptyCellsAs="gap" minAxisType="custom" maxAxisType="custom" xr2:uid="{00000000-0003-0000-0B00-000000000000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'Scaling Factors'!D16:BL16</xm:f>
              <xm:sqref>B16</xm:sqref>
            </x14:sparkline>
          </x14:sparklines>
        </x14:sparklineGroup>
      </x14:sparklineGroup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3"/>
  <sheetViews>
    <sheetView zoomScale="188" workbookViewId="0">
      <selection activeCell="B32" sqref="B32"/>
    </sheetView>
  </sheetViews>
  <sheetFormatPr baseColWidth="10" defaultColWidth="11.5" defaultRowHeight="15"/>
  <cols>
    <col min="1" max="1" width="29.33203125" bestFit="1" customWidth="1"/>
    <col min="2" max="2" width="31.6640625" bestFit="1" customWidth="1"/>
    <col min="3" max="3" width="63.5" bestFit="1" customWidth="1"/>
    <col min="4" max="4" width="13.83203125" customWidth="1"/>
  </cols>
  <sheetData>
    <row r="1" spans="1:5">
      <c r="A1" t="s">
        <v>521</v>
      </c>
    </row>
    <row r="2" spans="1:5">
      <c r="A2" s="6" t="s">
        <v>337</v>
      </c>
      <c r="B2" t="s">
        <v>338</v>
      </c>
      <c r="C2" t="s">
        <v>0</v>
      </c>
      <c r="D2" t="s">
        <v>339</v>
      </c>
    </row>
    <row r="3" spans="1:5">
      <c r="A3" s="8" t="s">
        <v>332</v>
      </c>
      <c r="B3" t="s">
        <v>340</v>
      </c>
      <c r="C3" t="s">
        <v>341</v>
      </c>
      <c r="D3" s="62">
        <v>0.25</v>
      </c>
      <c r="E3" s="2"/>
    </row>
    <row r="4" spans="1:5">
      <c r="A4" s="8" t="s">
        <v>332</v>
      </c>
      <c r="B4" t="s">
        <v>342</v>
      </c>
      <c r="C4" t="s">
        <v>343</v>
      </c>
      <c r="D4" s="62">
        <v>1</v>
      </c>
      <c r="E4" s="2"/>
    </row>
    <row r="5" spans="1:5">
      <c r="A5" s="8" t="s">
        <v>332</v>
      </c>
      <c r="B5" t="s">
        <v>344</v>
      </c>
      <c r="D5" s="62">
        <v>1</v>
      </c>
      <c r="E5" s="2"/>
    </row>
    <row r="6" spans="1:5">
      <c r="A6" s="8" t="s">
        <v>131</v>
      </c>
      <c r="C6" t="s">
        <v>374</v>
      </c>
      <c r="D6" s="62">
        <v>1</v>
      </c>
      <c r="E6" s="2"/>
    </row>
    <row r="7" spans="1:5">
      <c r="A7" s="8" t="s">
        <v>345</v>
      </c>
      <c r="C7" t="s">
        <v>460</v>
      </c>
      <c r="D7" s="62">
        <v>0.75</v>
      </c>
      <c r="E7" s="2"/>
    </row>
    <row r="8" spans="1:5">
      <c r="A8" s="8" t="s">
        <v>330</v>
      </c>
      <c r="B8" t="s">
        <v>346</v>
      </c>
      <c r="C8" t="s">
        <v>480</v>
      </c>
      <c r="D8" s="62">
        <v>0.95</v>
      </c>
      <c r="E8" s="2"/>
    </row>
    <row r="9" spans="1:5">
      <c r="A9" s="8" t="s">
        <v>347</v>
      </c>
      <c r="C9" t="s">
        <v>461</v>
      </c>
      <c r="D9" s="62">
        <v>0.95</v>
      </c>
      <c r="E9" s="2"/>
    </row>
    <row r="10" spans="1:5">
      <c r="A10" s="8" t="s">
        <v>314</v>
      </c>
      <c r="B10" t="s">
        <v>348</v>
      </c>
      <c r="C10" t="s">
        <v>472</v>
      </c>
      <c r="D10" s="62">
        <v>0.5</v>
      </c>
      <c r="E10" s="2"/>
    </row>
    <row r="11" spans="1:5">
      <c r="A11" s="8" t="s">
        <v>74</v>
      </c>
      <c r="C11" t="s">
        <v>462</v>
      </c>
      <c r="D11" s="62">
        <v>0.75</v>
      </c>
      <c r="E11" s="2"/>
    </row>
    <row r="12" spans="1:5">
      <c r="A12" s="8" t="s">
        <v>466</v>
      </c>
      <c r="C12" t="s">
        <v>350</v>
      </c>
      <c r="D12" s="62">
        <v>0.99</v>
      </c>
      <c r="E12" s="2"/>
    </row>
    <row r="13" spans="1:5">
      <c r="A13" s="8" t="s">
        <v>466</v>
      </c>
      <c r="C13" t="s">
        <v>527</v>
      </c>
      <c r="D13" s="62">
        <v>1</v>
      </c>
      <c r="E13" s="2"/>
    </row>
    <row r="14" spans="1:5">
      <c r="A14" s="8" t="s">
        <v>466</v>
      </c>
      <c r="C14" t="s">
        <v>411</v>
      </c>
      <c r="D14" s="62">
        <v>0.5</v>
      </c>
      <c r="E14" s="2"/>
    </row>
    <row r="15" spans="1:5">
      <c r="A15" s="8" t="s">
        <v>330</v>
      </c>
      <c r="C15" t="s">
        <v>463</v>
      </c>
      <c r="D15" s="62">
        <v>1</v>
      </c>
      <c r="E15" s="2"/>
    </row>
    <row r="16" spans="1:5">
      <c r="A16" s="8" t="s">
        <v>412</v>
      </c>
      <c r="D16" s="62">
        <v>0.95</v>
      </c>
      <c r="E16" s="2"/>
    </row>
    <row r="17" spans="1:5">
      <c r="A17" s="51" t="s">
        <v>467</v>
      </c>
      <c r="C17" t="s">
        <v>479</v>
      </c>
      <c r="D17" s="62">
        <v>1</v>
      </c>
      <c r="E17" s="2"/>
    </row>
    <row r="18" spans="1:5">
      <c r="A18" s="51" t="s">
        <v>470</v>
      </c>
      <c r="C18" t="s">
        <v>479</v>
      </c>
      <c r="D18" s="62">
        <v>1</v>
      </c>
      <c r="E18" s="152"/>
    </row>
    <row r="19" spans="1:5">
      <c r="A19" s="51" t="s">
        <v>131</v>
      </c>
      <c r="C19" t="s">
        <v>479</v>
      </c>
      <c r="D19" s="62">
        <v>1</v>
      </c>
      <c r="E19" s="152"/>
    </row>
    <row r="20" spans="1:5">
      <c r="A20" s="51" t="s">
        <v>314</v>
      </c>
      <c r="C20" t="s">
        <v>479</v>
      </c>
      <c r="D20" s="62">
        <v>0.66</v>
      </c>
      <c r="E20" s="152"/>
    </row>
    <row r="21" spans="1:5">
      <c r="A21" s="51" t="s">
        <v>347</v>
      </c>
      <c r="C21" t="s">
        <v>479</v>
      </c>
      <c r="D21" s="62">
        <v>0.5</v>
      </c>
      <c r="E21" s="152"/>
    </row>
    <row r="22" spans="1:5">
      <c r="A22" s="51" t="s">
        <v>330</v>
      </c>
      <c r="C22" t="s">
        <v>479</v>
      </c>
      <c r="D22" s="62">
        <v>1</v>
      </c>
      <c r="E22" s="152"/>
    </row>
    <row r="23" spans="1:5">
      <c r="A23" s="51" t="s">
        <v>345</v>
      </c>
      <c r="C23" t="s">
        <v>479</v>
      </c>
      <c r="D23" s="62">
        <v>1</v>
      </c>
      <c r="E23" s="152"/>
    </row>
    <row r="24" spans="1:5">
      <c r="A24" s="51" t="s">
        <v>74</v>
      </c>
      <c r="C24" t="s">
        <v>479</v>
      </c>
      <c r="D24" s="62">
        <v>1</v>
      </c>
      <c r="E24" s="2"/>
    </row>
    <row r="25" spans="1:5">
      <c r="A25" s="8" t="s">
        <v>481</v>
      </c>
      <c r="B25" t="s">
        <v>482</v>
      </c>
      <c r="C25" t="s">
        <v>492</v>
      </c>
    </row>
    <row r="26" spans="1:5">
      <c r="A26" s="8"/>
    </row>
    <row r="27" spans="1:5">
      <c r="A27" s="9" t="s">
        <v>520</v>
      </c>
    </row>
    <row r="28" spans="1:5">
      <c r="A28" s="6" t="s">
        <v>337</v>
      </c>
      <c r="B28" t="s">
        <v>338</v>
      </c>
      <c r="C28" t="s">
        <v>0</v>
      </c>
      <c r="D28" t="s">
        <v>457</v>
      </c>
      <c r="E28" t="s">
        <v>339</v>
      </c>
    </row>
    <row r="29" spans="1:5">
      <c r="A29" s="8" t="s">
        <v>347</v>
      </c>
      <c r="B29" t="s">
        <v>455</v>
      </c>
      <c r="C29" t="s">
        <v>465</v>
      </c>
      <c r="D29">
        <v>1</v>
      </c>
      <c r="E29" t="s">
        <v>474</v>
      </c>
    </row>
    <row r="30" spans="1:5">
      <c r="A30" s="8" t="s">
        <v>456</v>
      </c>
      <c r="B30" t="s">
        <v>351</v>
      </c>
      <c r="C30" t="s">
        <v>464</v>
      </c>
      <c r="D30">
        <v>2</v>
      </c>
      <c r="E30" t="s">
        <v>474</v>
      </c>
    </row>
    <row r="31" spans="1:5">
      <c r="A31" s="8" t="s">
        <v>466</v>
      </c>
      <c r="B31" t="s">
        <v>475</v>
      </c>
      <c r="C31" t="s">
        <v>476</v>
      </c>
      <c r="D31">
        <v>1</v>
      </c>
      <c r="E31" t="s">
        <v>477</v>
      </c>
    </row>
    <row r="32" spans="1:5">
      <c r="A32" s="8" t="s">
        <v>466</v>
      </c>
      <c r="B32" t="s">
        <v>92</v>
      </c>
      <c r="C32" t="s">
        <v>478</v>
      </c>
      <c r="D32">
        <v>1</v>
      </c>
      <c r="E32" t="s">
        <v>474</v>
      </c>
    </row>
    <row r="33" spans="1:6">
      <c r="A33" s="8" t="s">
        <v>349</v>
      </c>
    </row>
    <row r="34" spans="1:6">
      <c r="A34" s="51" t="s">
        <v>467</v>
      </c>
      <c r="D34">
        <v>10</v>
      </c>
      <c r="E34" t="s">
        <v>473</v>
      </c>
      <c r="F34" s="2"/>
    </row>
    <row r="35" spans="1:6">
      <c r="A35" s="51" t="s">
        <v>468</v>
      </c>
      <c r="D35">
        <v>10</v>
      </c>
      <c r="E35" t="s">
        <v>473</v>
      </c>
      <c r="F35" s="2"/>
    </row>
    <row r="36" spans="1:6">
      <c r="A36" s="51" t="s">
        <v>469</v>
      </c>
      <c r="D36">
        <v>4</v>
      </c>
      <c r="E36" t="s">
        <v>474</v>
      </c>
    </row>
    <row r="37" spans="1:6">
      <c r="A37" s="51" t="s">
        <v>471</v>
      </c>
      <c r="D37">
        <v>7</v>
      </c>
      <c r="E37" t="s">
        <v>474</v>
      </c>
    </row>
    <row r="38" spans="1:6">
      <c r="A38" s="8" t="s">
        <v>456</v>
      </c>
      <c r="D38">
        <v>6</v>
      </c>
      <c r="E38" t="s">
        <v>474</v>
      </c>
    </row>
    <row r="39" spans="1:6">
      <c r="A39" s="51" t="s">
        <v>459</v>
      </c>
      <c r="B39" t="s">
        <v>458</v>
      </c>
      <c r="C39" t="s">
        <v>483</v>
      </c>
      <c r="D39">
        <v>7</v>
      </c>
      <c r="E39" t="s">
        <v>474</v>
      </c>
    </row>
    <row r="40" spans="1:6">
      <c r="A40" s="51" t="s">
        <v>484</v>
      </c>
      <c r="B40" t="s">
        <v>485</v>
      </c>
      <c r="C40" t="s">
        <v>488</v>
      </c>
      <c r="D40">
        <v>8</v>
      </c>
      <c r="E40" t="s">
        <v>474</v>
      </c>
    </row>
    <row r="41" spans="1:6">
      <c r="A41" s="51" t="s">
        <v>486</v>
      </c>
      <c r="B41" t="s">
        <v>162</v>
      </c>
      <c r="C41" t="s">
        <v>487</v>
      </c>
      <c r="D41">
        <v>9</v>
      </c>
      <c r="E41" t="s">
        <v>474</v>
      </c>
    </row>
    <row r="42" spans="1:6">
      <c r="A42" s="8" t="s">
        <v>489</v>
      </c>
      <c r="B42" t="s">
        <v>490</v>
      </c>
      <c r="C42" t="s">
        <v>491</v>
      </c>
      <c r="D42">
        <v>7</v>
      </c>
      <c r="E42" t="s">
        <v>477</v>
      </c>
    </row>
    <row r="43" spans="1:6">
      <c r="A43" s="8" t="s">
        <v>162</v>
      </c>
      <c r="B43" t="s">
        <v>493</v>
      </c>
      <c r="C43" t="s">
        <v>494</v>
      </c>
      <c r="D43">
        <v>10</v>
      </c>
      <c r="E43" t="s">
        <v>473</v>
      </c>
      <c r="F43" s="2"/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126"/>
  <sheetViews>
    <sheetView zoomScale="135" zoomScaleNormal="135" workbookViewId="0">
      <selection activeCell="D3" sqref="D3"/>
    </sheetView>
  </sheetViews>
  <sheetFormatPr baseColWidth="10" defaultColWidth="11.5" defaultRowHeight="15"/>
  <cols>
    <col min="1" max="1" width="5" customWidth="1"/>
    <col min="2" max="2" width="23.33203125" customWidth="1"/>
    <col min="3" max="3" width="11.1640625" hidden="1" customWidth="1"/>
    <col min="4" max="23" width="15" customWidth="1"/>
  </cols>
  <sheetData>
    <row r="2" spans="2:23" ht="24">
      <c r="C2" s="151"/>
      <c r="D2" s="189" t="str">
        <f>Variables!B99</f>
        <v>Example Co, Inc.</v>
      </c>
      <c r="E2" s="189"/>
      <c r="F2" s="189"/>
      <c r="G2" s="189"/>
      <c r="H2" s="189" t="str">
        <f>D2</f>
        <v>Example Co, Inc.</v>
      </c>
      <c r="I2" s="189"/>
      <c r="J2" s="189"/>
      <c r="K2" s="189"/>
      <c r="L2" s="189" t="str">
        <f>H2</f>
        <v>Example Co, Inc.</v>
      </c>
      <c r="M2" s="189"/>
      <c r="N2" s="189"/>
      <c r="O2" s="189"/>
      <c r="P2" s="189" t="str">
        <f>L2</f>
        <v>Example Co, Inc.</v>
      </c>
      <c r="Q2" s="189"/>
      <c r="R2" s="189"/>
      <c r="S2" s="189"/>
      <c r="T2" s="189" t="str">
        <f>P2</f>
        <v>Example Co, Inc.</v>
      </c>
      <c r="U2" s="189"/>
      <c r="V2" s="189"/>
      <c r="W2" s="189"/>
    </row>
    <row r="4" spans="2:23" ht="20">
      <c r="C4" s="149"/>
      <c r="D4" s="190" t="s">
        <v>450</v>
      </c>
      <c r="E4" s="190"/>
      <c r="F4" s="190"/>
      <c r="G4" s="190"/>
      <c r="H4" s="190" t="str">
        <f>D4</f>
        <v>Quarterly Profit &amp; Loss Statement</v>
      </c>
      <c r="I4" s="190"/>
      <c r="J4" s="190"/>
      <c r="K4" s="190"/>
      <c r="L4" s="149" t="str">
        <f>H4</f>
        <v>Quarterly Profit &amp; Loss Statement</v>
      </c>
      <c r="M4" s="149"/>
      <c r="N4" s="149"/>
      <c r="O4" s="149"/>
      <c r="P4" s="149" t="str">
        <f>D4</f>
        <v>Quarterly Profit &amp; Loss Statement</v>
      </c>
      <c r="Q4" s="149"/>
      <c r="R4" s="149"/>
      <c r="S4" s="149"/>
      <c r="T4" s="190" t="str">
        <f>D4</f>
        <v>Quarterly Profit &amp; Loss Statement</v>
      </c>
      <c r="U4" s="190"/>
      <c r="V4" s="190"/>
      <c r="W4" s="190"/>
    </row>
    <row r="5" spans="2:23" ht="16">
      <c r="C5" s="150"/>
      <c r="D5" s="188">
        <f>PreparedDate</f>
        <v>44896</v>
      </c>
      <c r="E5" s="188"/>
      <c r="F5" s="188"/>
      <c r="G5" s="188"/>
      <c r="H5" s="188">
        <f>D5</f>
        <v>44896</v>
      </c>
      <c r="I5" s="188"/>
      <c r="J5" s="188"/>
      <c r="K5" s="188"/>
      <c r="L5" s="188">
        <f>H5</f>
        <v>44896</v>
      </c>
      <c r="M5" s="188"/>
      <c r="N5" s="188"/>
      <c r="O5" s="188"/>
      <c r="P5" s="188">
        <f>D5</f>
        <v>44896</v>
      </c>
      <c r="Q5" s="188"/>
      <c r="R5" s="188"/>
      <c r="S5" s="188"/>
      <c r="T5" s="188">
        <f>D5</f>
        <v>44896</v>
      </c>
      <c r="U5" s="188"/>
      <c r="V5" s="188"/>
      <c r="W5" s="188"/>
    </row>
    <row r="6" spans="2:23">
      <c r="B6" s="135"/>
      <c r="C6" s="136">
        <v>2017</v>
      </c>
      <c r="D6" s="191">
        <f>'Annual Profit &amp; Loss'!D7</f>
        <v>2019</v>
      </c>
      <c r="E6" s="191"/>
      <c r="F6" s="191"/>
      <c r="G6" s="191"/>
      <c r="H6" s="191">
        <f>D6+1</f>
        <v>2020</v>
      </c>
      <c r="I6" s="191"/>
      <c r="J6" s="191"/>
      <c r="K6" s="191"/>
      <c r="L6" s="191">
        <f t="shared" ref="L6" si="0">H6+1</f>
        <v>2021</v>
      </c>
      <c r="M6" s="191"/>
      <c r="N6" s="191"/>
      <c r="O6" s="191"/>
      <c r="P6" s="191">
        <f t="shared" ref="P6" si="1">L6+1</f>
        <v>2022</v>
      </c>
      <c r="Q6" s="191"/>
      <c r="R6" s="191"/>
      <c r="S6" s="191"/>
      <c r="T6" s="191">
        <f t="shared" ref="T6" si="2">P6+1</f>
        <v>2023</v>
      </c>
      <c r="U6" s="191"/>
      <c r="V6" s="191"/>
      <c r="W6" s="191"/>
    </row>
    <row r="7" spans="2:23">
      <c r="B7" s="135"/>
      <c r="C7" s="136" t="s">
        <v>397</v>
      </c>
      <c r="D7" s="136" t="s">
        <v>394</v>
      </c>
      <c r="E7" s="136" t="s">
        <v>395</v>
      </c>
      <c r="F7" s="136" t="s">
        <v>396</v>
      </c>
      <c r="G7" s="136" t="s">
        <v>397</v>
      </c>
      <c r="H7" s="136" t="s">
        <v>394</v>
      </c>
      <c r="I7" s="136" t="s">
        <v>395</v>
      </c>
      <c r="J7" s="136" t="s">
        <v>396</v>
      </c>
      <c r="K7" s="136" t="s">
        <v>397</v>
      </c>
      <c r="L7" s="136" t="s">
        <v>394</v>
      </c>
      <c r="M7" s="136" t="s">
        <v>395</v>
      </c>
      <c r="N7" s="136" t="s">
        <v>396</v>
      </c>
      <c r="O7" s="136" t="s">
        <v>397</v>
      </c>
      <c r="P7" s="136" t="s">
        <v>394</v>
      </c>
      <c r="Q7" s="136" t="s">
        <v>395</v>
      </c>
      <c r="R7" s="136" t="s">
        <v>396</v>
      </c>
      <c r="S7" s="136" t="s">
        <v>397</v>
      </c>
      <c r="T7" s="136" t="s">
        <v>394</v>
      </c>
      <c r="U7" s="136" t="s">
        <v>395</v>
      </c>
      <c r="V7" s="136" t="s">
        <v>396</v>
      </c>
      <c r="W7" s="136" t="s">
        <v>397</v>
      </c>
    </row>
    <row r="8" spans="2:23">
      <c r="B8" s="135" t="str">
        <f>IF('Profit &amp; Loss'!B2=0," ",'Profit &amp; Loss'!B2)</f>
        <v>Gross Revenue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</row>
    <row r="9" spans="2:23">
      <c r="B9" s="137" t="str">
        <f>IF('Profit &amp; Loss'!B3=0," ",'Profit &amp; Loss'!B3)</f>
        <v>Grants</v>
      </c>
      <c r="C9" s="138" t="str">
        <f ca="1">IF(SUM('Profit &amp; Loss'!F3:OFFSET('Profit &amp; Loss'!F3,0,0,1,1))=0," ",SUM('Profit &amp; Loss'!F3:OFFSET('Profit &amp; Loss'!F4,0,0,1,1)))</f>
        <v xml:space="preserve"> </v>
      </c>
      <c r="D9" s="138" t="str">
        <f ca="1">IF(SUM('Profit &amp; Loss'!G3:OFFSET('Profit &amp; Loss'!G3,0,0,1,3))=0," ",SUM('Profit &amp; Loss'!G3:OFFSET('Profit &amp; Loss'!G3,0,0,1,3)))</f>
        <v xml:space="preserve"> </v>
      </c>
      <c r="E9" s="138" t="str">
        <f ca="1">IF(SUM('Profit &amp; Loss'!J3:OFFSET('Profit &amp; Loss'!J3,0,0,1,3))=0," ",SUM('Profit &amp; Loss'!J3:OFFSET('Profit &amp; Loss'!J3,0,0,1,3)))</f>
        <v xml:space="preserve"> </v>
      </c>
      <c r="F9" s="138" t="str">
        <f ca="1">IF(SUM('Profit &amp; Loss'!M3:OFFSET('Profit &amp; Loss'!M3,0,0,1,3))=0," ",SUM('Profit &amp; Loss'!M3:OFFSET('Profit &amp; Loss'!M3,0,0,1,3)))</f>
        <v xml:space="preserve"> </v>
      </c>
      <c r="G9" s="138" t="str">
        <f ca="1">IF(SUM('Profit &amp; Loss'!P3:OFFSET('Profit &amp; Loss'!P3,0,0,1,3))=0," ",SUM('Profit &amp; Loss'!P3:OFFSET('Profit &amp; Loss'!P3,0,0,1,3)))</f>
        <v xml:space="preserve"> </v>
      </c>
      <c r="H9" s="138" t="str">
        <f ca="1">IF(SUM('Profit &amp; Loss'!S3:OFFSET('Profit &amp; Loss'!S3,0,0,1,3))=0," ",SUM('Profit &amp; Loss'!S3:OFFSET('Profit &amp; Loss'!S3,0,0,1,3)))</f>
        <v xml:space="preserve"> </v>
      </c>
      <c r="I9" s="138" t="str">
        <f ca="1">IF(SUM('Profit &amp; Loss'!V3:OFFSET('Profit &amp; Loss'!V3,0,0,1,3))=0," ",SUM('Profit &amp; Loss'!V3:OFFSET('Profit &amp; Loss'!V3,0,0,1,3)))</f>
        <v xml:space="preserve"> </v>
      </c>
      <c r="J9" s="138" t="str">
        <f ca="1">IF(SUM('Profit &amp; Loss'!Y3:OFFSET('Profit &amp; Loss'!Y3,0,0,1,3))=0," ",SUM('Profit &amp; Loss'!Y3:OFFSET('Profit &amp; Loss'!Y3,0,0,1,3)))</f>
        <v xml:space="preserve"> </v>
      </c>
      <c r="K9" s="138" t="str">
        <f ca="1">IF(SUM('Profit &amp; Loss'!AB3:OFFSET('Profit &amp; Loss'!AB3,0,0,1,3))=0," ",SUM('Profit &amp; Loss'!AB3:OFFSET('Profit &amp; Loss'!AB3,0,0,1,3)))</f>
        <v xml:space="preserve"> </v>
      </c>
      <c r="L9" s="138" t="str">
        <f ca="1">IF(SUM('Profit &amp; Loss'!AE3:OFFSET('Profit &amp; Loss'!AE3,0,0,1,3))=0," ",SUM('Profit &amp; Loss'!AE3:OFFSET('Profit &amp; Loss'!AE3,0,0,1,3)))</f>
        <v xml:space="preserve"> </v>
      </c>
      <c r="M9" s="138" t="str">
        <f ca="1">IF(SUM('Profit &amp; Loss'!AH3:OFFSET('Profit &amp; Loss'!AH3,0,0,1,3))=0," ",SUM('Profit &amp; Loss'!AH3:OFFSET('Profit &amp; Loss'!AH3,0,0,1,3)))</f>
        <v xml:space="preserve"> </v>
      </c>
      <c r="N9" s="138" t="str">
        <f ca="1">IF(SUM('Profit &amp; Loss'!AK3:OFFSET('Profit &amp; Loss'!AK3,0,0,1,3))=0," ",SUM('Profit &amp; Loss'!AK3:OFFSET('Profit &amp; Loss'!AK3,0,0,1,3)))</f>
        <v xml:space="preserve"> </v>
      </c>
      <c r="O9" s="138" t="str">
        <f ca="1">IF(SUM('Profit &amp; Loss'!AN3:OFFSET('Profit &amp; Loss'!AN3,0,0,1,3))=0," ",SUM('Profit &amp; Loss'!AN3:OFFSET('Profit &amp; Loss'!AN3,0,0,1,3)))</f>
        <v xml:space="preserve"> </v>
      </c>
      <c r="P9" s="138" t="str">
        <f ca="1">IF(SUM('Profit &amp; Loss'!AQ3:OFFSET('Profit &amp; Loss'!AQ3,0,0,1,3))=0," ",SUM('Profit &amp; Loss'!AQ3:OFFSET('Profit &amp; Loss'!AQ3,0,0,1,3)))</f>
        <v xml:space="preserve"> </v>
      </c>
      <c r="Q9" s="138" t="str">
        <f ca="1">IF(SUM('Profit &amp; Loss'!AT3:OFFSET('Profit &amp; Loss'!AT3,0,0,1,3))=0," ",SUM('Profit &amp; Loss'!AT3:OFFSET('Profit &amp; Loss'!AT3,0,0,1,3)))</f>
        <v xml:space="preserve"> </v>
      </c>
      <c r="R9" s="138" t="str">
        <f ca="1">IF(SUM('Profit &amp; Loss'!AW3:OFFSET('Profit &amp; Loss'!AW3,0,0,1,3))=0," ",SUM('Profit &amp; Loss'!AW3:OFFSET('Profit &amp; Loss'!AW3,0,0,1,3)))</f>
        <v xml:space="preserve"> </v>
      </c>
      <c r="S9" s="138" t="str">
        <f ca="1">IF(SUM('Profit &amp; Loss'!AZ3:OFFSET('Profit &amp; Loss'!AZ3,0,0,1,3))=0," ",SUM('Profit &amp; Loss'!AZ3:OFFSET('Profit &amp; Loss'!AZ3,0,0,1,3)))</f>
        <v xml:space="preserve"> </v>
      </c>
      <c r="T9" s="138" t="str">
        <f ca="1">IF(SUM('Profit &amp; Loss'!BC3:OFFSET('Profit &amp; Loss'!BC3,0,0,1,3))=0," ",SUM('Profit &amp; Loss'!BC3:OFFSET('Profit &amp; Loss'!BC3,0,0,1,3)))</f>
        <v xml:space="preserve"> </v>
      </c>
      <c r="U9" s="138" t="str">
        <f ca="1">IF(SUM('Profit &amp; Loss'!BF3:OFFSET('Profit &amp; Loss'!BF3,0,0,1,3))=0," ",SUM('Profit &amp; Loss'!BF3:OFFSET('Profit &amp; Loss'!BF3,0,0,1,3)))</f>
        <v xml:space="preserve"> </v>
      </c>
      <c r="V9" s="138" t="str">
        <f ca="1">IF(SUM('Profit &amp; Loss'!BI3:OFFSET('Profit &amp; Loss'!BI3,0,0,1,3))=0," ",SUM('Profit &amp; Loss'!BI3:OFFSET('Profit &amp; Loss'!BI3,0,0,1,3)))</f>
        <v xml:space="preserve"> </v>
      </c>
      <c r="W9" s="138" t="str">
        <f ca="1">IF(SUM('Profit &amp; Loss'!BL3:OFFSET('Profit &amp; Loss'!BL3,0,0,1,3))=0," ",SUM('Profit &amp; Loss'!BL3:OFFSET('Profit &amp; Loss'!BL3,0,0,1,3)))</f>
        <v xml:space="preserve"> </v>
      </c>
    </row>
    <row r="10" spans="2:23">
      <c r="B10" s="137" t="str">
        <f>IF('Profit &amp; Loss'!B4=0," ",'Profit &amp; Loss'!B4)</f>
        <v>Setup Fees</v>
      </c>
      <c r="C10" s="138">
        <f ca="1">IF(SUM('Profit &amp; Loss'!F4:OFFSET('Profit &amp; Loss'!F4,0,0,1,1))=0," ",SUM('Profit &amp; Loss'!F4:OFFSET('Profit &amp; Loss'!F5,0,0,1,1)))</f>
        <v>19000</v>
      </c>
      <c r="D10" s="138">
        <f ca="1">IF(SUM('Profit &amp; Loss'!G4:OFFSET('Profit &amp; Loss'!G4,0,0,1,3))=0," ",SUM('Profit &amp; Loss'!G4:OFFSET('Profit &amp; Loss'!G4,0,0,1,3)))</f>
        <v>57000</v>
      </c>
      <c r="E10" s="138">
        <f ca="1">IF(SUM('Profit &amp; Loss'!J4:OFFSET('Profit &amp; Loss'!J4,0,0,1,3))=0," ",SUM('Profit &amp; Loss'!J4:OFFSET('Profit &amp; Loss'!J4,0,0,1,3)))</f>
        <v>87000</v>
      </c>
      <c r="F10" s="138">
        <f ca="1">IF(SUM('Profit &amp; Loss'!M4:OFFSET('Profit &amp; Loss'!M4,0,0,1,3))=0," ",SUM('Profit &amp; Loss'!M4:OFFSET('Profit &amp; Loss'!M4,0,0,1,3)))</f>
        <v>87000</v>
      </c>
      <c r="G10" s="138">
        <f ca="1">IF(SUM('Profit &amp; Loss'!P4:OFFSET('Profit &amp; Loss'!P4,0,0,1,3))=0," ",SUM('Profit &amp; Loss'!P4:OFFSET('Profit &amp; Loss'!P4,0,0,1,3)))</f>
        <v>117000</v>
      </c>
      <c r="H10" s="138">
        <f ca="1">IF(SUM('Profit &amp; Loss'!S4:OFFSET('Profit &amp; Loss'!S4,0,0,1,3))=0," ",SUM('Profit &amp; Loss'!S4:OFFSET('Profit &amp; Loss'!S4,0,0,1,3)))</f>
        <v>132000</v>
      </c>
      <c r="I10" s="138">
        <f ca="1">IF(SUM('Profit &amp; Loss'!V4:OFFSET('Profit &amp; Loss'!V4,0,0,1,3))=0," ",SUM('Profit &amp; Loss'!V4:OFFSET('Profit &amp; Loss'!V4,0,0,1,3)))</f>
        <v>172000</v>
      </c>
      <c r="J10" s="138">
        <f ca="1">IF(SUM('Profit &amp; Loss'!Y4:OFFSET('Profit &amp; Loss'!Y4,0,0,1,3))=0," ",SUM('Profit &amp; Loss'!Y4:OFFSET('Profit &amp; Loss'!Y4,0,0,1,3)))</f>
        <v>206000</v>
      </c>
      <c r="K10" s="138">
        <f ca="1">IF(SUM('Profit &amp; Loss'!AB4:OFFSET('Profit &amp; Loss'!AB4,0,0,1,3))=0," ",SUM('Profit &amp; Loss'!AB4:OFFSET('Profit &amp; Loss'!AB4,0,0,1,3)))</f>
        <v>248000</v>
      </c>
      <c r="L10" s="138">
        <f ca="1">IF(SUM('Profit &amp; Loss'!AE4:OFFSET('Profit &amp; Loss'!AE4,0,0,1,3))=0," ",SUM('Profit &amp; Loss'!AE4:OFFSET('Profit &amp; Loss'!AE4,0,0,1,3)))</f>
        <v>289000</v>
      </c>
      <c r="M10" s="138">
        <f ca="1">IF(SUM('Profit &amp; Loss'!AH4:OFFSET('Profit &amp; Loss'!AH4,0,0,1,3))=0," ",SUM('Profit &amp; Loss'!AH4:OFFSET('Profit &amp; Loss'!AH4,0,0,1,3)))</f>
        <v>353000</v>
      </c>
      <c r="N10" s="138">
        <f ca="1">IF(SUM('Profit &amp; Loss'!AK4:OFFSET('Profit &amp; Loss'!AK4,0,0,1,3))=0," ",SUM('Profit &amp; Loss'!AK4:OFFSET('Profit &amp; Loss'!AK4,0,0,1,3)))</f>
        <v>415000</v>
      </c>
      <c r="O10" s="138">
        <f ca="1">IF(SUM('Profit &amp; Loss'!AN4:OFFSET('Profit &amp; Loss'!AN4,0,0,1,3))=0," ",SUM('Profit &amp; Loss'!AN4:OFFSET('Profit &amp; Loss'!AN4,0,0,1,3)))</f>
        <v>465000</v>
      </c>
      <c r="P10" s="138">
        <f ca="1">IF(SUM('Profit &amp; Loss'!AQ4:OFFSET('Profit &amp; Loss'!AQ4,0,0,1,3))=0," ",SUM('Profit &amp; Loss'!AQ4:OFFSET('Profit &amp; Loss'!AQ4,0,0,1,3)))</f>
        <v>535000</v>
      </c>
      <c r="Q10" s="138">
        <f ca="1">IF(SUM('Profit &amp; Loss'!AT4:OFFSET('Profit &amp; Loss'!AT4,0,0,1,3))=0," ",SUM('Profit &amp; Loss'!AT4:OFFSET('Profit &amp; Loss'!AT4,0,0,1,3)))</f>
        <v>595000</v>
      </c>
      <c r="R10" s="138">
        <f ca="1">IF(SUM('Profit &amp; Loss'!AW4:OFFSET('Profit &amp; Loss'!AW4,0,0,1,3))=0," ",SUM('Profit &amp; Loss'!AW4:OFFSET('Profit &amp; Loss'!AW4,0,0,1,3)))</f>
        <v>645000</v>
      </c>
      <c r="S10" s="138">
        <f ca="1">IF(SUM('Profit &amp; Loss'!AZ4:OFFSET('Profit &amp; Loss'!AZ4,0,0,1,3))=0," ",SUM('Profit &amp; Loss'!AZ4:OFFSET('Profit &amp; Loss'!AZ4,0,0,1,3)))</f>
        <v>695000</v>
      </c>
      <c r="T10" s="138">
        <f ca="1">IF(SUM('Profit &amp; Loss'!BC4:OFFSET('Profit &amp; Loss'!BC4,0,0,1,3))=0," ",SUM('Profit &amp; Loss'!BC4:OFFSET('Profit &amp; Loss'!BC4,0,0,1,3)))</f>
        <v>745000</v>
      </c>
      <c r="U10" s="138">
        <f ca="1">IF(SUM('Profit &amp; Loss'!BF4:OFFSET('Profit &amp; Loss'!BF4,0,0,1,3))=0," ",SUM('Profit &amp; Loss'!BF4:OFFSET('Profit &amp; Loss'!BF4,0,0,1,3)))</f>
        <v>785000</v>
      </c>
      <c r="V10" s="138">
        <f ca="1">IF(SUM('Profit &amp; Loss'!BI4:OFFSET('Profit &amp; Loss'!BI4,0,0,1,3))=0," ",SUM('Profit &amp; Loss'!BI4:OFFSET('Profit &amp; Loss'!BI4,0,0,1,3)))</f>
        <v>815000</v>
      </c>
      <c r="W10" s="138">
        <f ca="1">IF(SUM('Profit &amp; Loss'!BL4:OFFSET('Profit &amp; Loss'!BL4,0,0,1,3))=0," ",SUM('Profit &amp; Loss'!BL4:OFFSET('Profit &amp; Loss'!BL4,0,0,1,3)))</f>
        <v>835000</v>
      </c>
    </row>
    <row r="11" spans="2:23">
      <c r="B11" s="137" t="str">
        <f>IF('Profit &amp; Loss'!B5=0," ",'Profit &amp; Loss'!B5)</f>
        <v>Installation</v>
      </c>
      <c r="C11" s="138" t="str">
        <f ca="1">IF(SUM('Profit &amp; Loss'!F5:OFFSET('Profit &amp; Loss'!F5,0,0,1,1))=0," ",SUM('Profit &amp; Loss'!F5:OFFSET('Profit &amp; Loss'!F6,0,0,1,1)))</f>
        <v xml:space="preserve"> </v>
      </c>
      <c r="D11" s="138" t="str">
        <f ca="1">IF(SUM('Profit &amp; Loss'!G5:OFFSET('Profit &amp; Loss'!G5,0,0,1,3))=0," ",SUM('Profit &amp; Loss'!G5:OFFSET('Profit &amp; Loss'!G5,0,0,1,3)))</f>
        <v xml:space="preserve"> </v>
      </c>
      <c r="E11" s="138" t="str">
        <f ca="1">IF(SUM('Profit &amp; Loss'!J5:OFFSET('Profit &amp; Loss'!J5,0,0,1,3))=0," ",SUM('Profit &amp; Loss'!J5:OFFSET('Profit &amp; Loss'!J5,0,0,1,3)))</f>
        <v xml:space="preserve"> </v>
      </c>
      <c r="F11" s="138" t="str">
        <f ca="1">IF(SUM('Profit &amp; Loss'!M5:OFFSET('Profit &amp; Loss'!M5,0,0,1,3))=0," ",SUM('Profit &amp; Loss'!M5:OFFSET('Profit &amp; Loss'!M5,0,0,1,3)))</f>
        <v xml:space="preserve"> </v>
      </c>
      <c r="G11" s="138" t="str">
        <f ca="1">IF(SUM('Profit &amp; Loss'!P5:OFFSET('Profit &amp; Loss'!P5,0,0,1,3))=0," ",SUM('Profit &amp; Loss'!P5:OFFSET('Profit &amp; Loss'!P5,0,0,1,3)))</f>
        <v xml:space="preserve"> </v>
      </c>
      <c r="H11" s="138" t="str">
        <f ca="1">IF(SUM('Profit &amp; Loss'!S5:OFFSET('Profit &amp; Loss'!S5,0,0,1,3))=0," ",SUM('Profit &amp; Loss'!S5:OFFSET('Profit &amp; Loss'!S5,0,0,1,3)))</f>
        <v xml:space="preserve"> </v>
      </c>
      <c r="I11" s="138" t="str">
        <f ca="1">IF(SUM('Profit &amp; Loss'!V5:OFFSET('Profit &amp; Loss'!V5,0,0,1,3))=0," ",SUM('Profit &amp; Loss'!V5:OFFSET('Profit &amp; Loss'!V5,0,0,1,3)))</f>
        <v xml:space="preserve"> </v>
      </c>
      <c r="J11" s="138" t="str">
        <f ca="1">IF(SUM('Profit &amp; Loss'!Y5:OFFSET('Profit &amp; Loss'!Y5,0,0,1,3))=0," ",SUM('Profit &amp; Loss'!Y5:OFFSET('Profit &amp; Loss'!Y5,0,0,1,3)))</f>
        <v xml:space="preserve"> </v>
      </c>
      <c r="K11" s="138" t="str">
        <f ca="1">IF(SUM('Profit &amp; Loss'!AB5:OFFSET('Profit &amp; Loss'!AB5,0,0,1,3))=0," ",SUM('Profit &amp; Loss'!AB5:OFFSET('Profit &amp; Loss'!AB5,0,0,1,3)))</f>
        <v xml:space="preserve"> </v>
      </c>
      <c r="L11" s="138" t="str">
        <f ca="1">IF(SUM('Profit &amp; Loss'!AE5:OFFSET('Profit &amp; Loss'!AE5,0,0,1,3))=0," ",SUM('Profit &amp; Loss'!AE5:OFFSET('Profit &amp; Loss'!AE5,0,0,1,3)))</f>
        <v xml:space="preserve"> </v>
      </c>
      <c r="M11" s="138" t="str">
        <f ca="1">IF(SUM('Profit &amp; Loss'!AH5:OFFSET('Profit &amp; Loss'!AH5,0,0,1,3))=0," ",SUM('Profit &amp; Loss'!AH5:OFFSET('Profit &amp; Loss'!AH5,0,0,1,3)))</f>
        <v xml:space="preserve"> </v>
      </c>
      <c r="N11" s="138" t="str">
        <f ca="1">IF(SUM('Profit &amp; Loss'!AK5:OFFSET('Profit &amp; Loss'!AK5,0,0,1,3))=0," ",SUM('Profit &amp; Loss'!AK5:OFFSET('Profit &amp; Loss'!AK5,0,0,1,3)))</f>
        <v xml:space="preserve"> </v>
      </c>
      <c r="O11" s="138" t="str">
        <f ca="1">IF(SUM('Profit &amp; Loss'!AN5:OFFSET('Profit &amp; Loss'!AN5,0,0,1,3))=0," ",SUM('Profit &amp; Loss'!AN5:OFFSET('Profit &amp; Loss'!AN5,0,0,1,3)))</f>
        <v xml:space="preserve"> </v>
      </c>
      <c r="P11" s="138" t="str">
        <f ca="1">IF(SUM('Profit &amp; Loss'!AQ5:OFFSET('Profit &amp; Loss'!AQ5,0,0,1,3))=0," ",SUM('Profit &amp; Loss'!AQ5:OFFSET('Profit &amp; Loss'!AQ5,0,0,1,3)))</f>
        <v xml:space="preserve"> </v>
      </c>
      <c r="Q11" s="138" t="str">
        <f ca="1">IF(SUM('Profit &amp; Loss'!AT5:OFFSET('Profit &amp; Loss'!AT5,0,0,1,3))=0," ",SUM('Profit &amp; Loss'!AT5:OFFSET('Profit &amp; Loss'!AT5,0,0,1,3)))</f>
        <v xml:space="preserve"> </v>
      </c>
      <c r="R11" s="138" t="str">
        <f ca="1">IF(SUM('Profit &amp; Loss'!AW5:OFFSET('Profit &amp; Loss'!AW5,0,0,1,3))=0," ",SUM('Profit &amp; Loss'!AW5:OFFSET('Profit &amp; Loss'!AW5,0,0,1,3)))</f>
        <v xml:space="preserve"> </v>
      </c>
      <c r="S11" s="138" t="str">
        <f ca="1">IF(SUM('Profit &amp; Loss'!AZ5:OFFSET('Profit &amp; Loss'!AZ5,0,0,1,3))=0," ",SUM('Profit &amp; Loss'!AZ5:OFFSET('Profit &amp; Loss'!AZ5,0,0,1,3)))</f>
        <v xml:space="preserve"> </v>
      </c>
      <c r="T11" s="138" t="str">
        <f ca="1">IF(SUM('Profit &amp; Loss'!BC5:OFFSET('Profit &amp; Loss'!BC5,0,0,1,3))=0," ",SUM('Profit &amp; Loss'!BC5:OFFSET('Profit &amp; Loss'!BC5,0,0,1,3)))</f>
        <v xml:space="preserve"> </v>
      </c>
      <c r="U11" s="138" t="str">
        <f ca="1">IF(SUM('Profit &amp; Loss'!BF5:OFFSET('Profit &amp; Loss'!BF5,0,0,1,3))=0," ",SUM('Profit &amp; Loss'!BF5:OFFSET('Profit &amp; Loss'!BF5,0,0,1,3)))</f>
        <v xml:space="preserve"> </v>
      </c>
      <c r="V11" s="138" t="str">
        <f ca="1">IF(SUM('Profit &amp; Loss'!BI5:OFFSET('Profit &amp; Loss'!BI5,0,0,1,3))=0," ",SUM('Profit &amp; Loss'!BI5:OFFSET('Profit &amp; Loss'!BI5,0,0,1,3)))</f>
        <v xml:space="preserve"> </v>
      </c>
      <c r="W11" s="138" t="str">
        <f ca="1">IF(SUM('Profit &amp; Loss'!BL5:OFFSET('Profit &amp; Loss'!BL5,0,0,1,3))=0," ",SUM('Profit &amp; Loss'!BL5:OFFSET('Profit &amp; Loss'!BL5,0,0,1,3)))</f>
        <v xml:space="preserve"> </v>
      </c>
    </row>
    <row r="12" spans="2:23">
      <c r="B12" s="137" t="str">
        <f>IF('Profit &amp; Loss'!B6=0," ",'Profit &amp; Loss'!B6)</f>
        <v>Subsciptions</v>
      </c>
      <c r="C12" s="138">
        <f ca="1">IF(SUM('Profit &amp; Loss'!F6:OFFSET('Profit &amp; Loss'!F6,0,0,1,1))=0," ",SUM('Profit &amp; Loss'!F6:OFFSET('Profit &amp; Loss'!F7,0,0,1,1)))</f>
        <v>800</v>
      </c>
      <c r="D12" s="138">
        <f ca="1">IF(SUM('Profit &amp; Loss'!G6:OFFSET('Profit &amp; Loss'!G6,0,0,1,3))=0," ",SUM('Profit &amp; Loss'!G6:OFFSET('Profit &amp; Loss'!G6,0,0,1,3)))</f>
        <v>7200</v>
      </c>
      <c r="E12" s="138">
        <f ca="1">IF(SUM('Profit &amp; Loss'!J6:OFFSET('Profit &amp; Loss'!J6,0,0,1,3))=0," ",SUM('Profit &amp; Loss'!J6:OFFSET('Profit &amp; Loss'!J6,0,0,1,3)))</f>
        <v>14400</v>
      </c>
      <c r="F12" s="138">
        <f ca="1">IF(SUM('Profit &amp; Loss'!M6:OFFSET('Profit &amp; Loss'!M6,0,0,1,3))=0," ",SUM('Profit &amp; Loss'!M6:OFFSET('Profit &amp; Loss'!M6,0,0,1,3)))</f>
        <v>22100</v>
      </c>
      <c r="G12" s="138">
        <f ca="1">IF(SUM('Profit &amp; Loss'!P6:OFFSET('Profit &amp; Loss'!P6,0,0,1,3))=0," ",SUM('Profit &amp; Loss'!P6:OFFSET('Profit &amp; Loss'!P6,0,0,1,3)))</f>
        <v>33300</v>
      </c>
      <c r="H12" s="138">
        <f ca="1">IF(SUM('Profit &amp; Loss'!S6:OFFSET('Profit &amp; Loss'!S6,0,0,1,3))=0," ",SUM('Profit &amp; Loss'!S6:OFFSET('Profit &amp; Loss'!S6,0,0,1,3)))</f>
        <v>47500</v>
      </c>
      <c r="I12" s="138">
        <f ca="1">IF(SUM('Profit &amp; Loss'!V6:OFFSET('Profit &amp; Loss'!V6,0,0,1,3))=0," ",SUM('Profit &amp; Loss'!V6:OFFSET('Profit &amp; Loss'!V6,0,0,1,3)))</f>
        <v>79200</v>
      </c>
      <c r="J12" s="138">
        <f ca="1">IF(SUM('Profit &amp; Loss'!Y6:OFFSET('Profit &amp; Loss'!Y6,0,0,1,3))=0," ",SUM('Profit &amp; Loss'!Y6:OFFSET('Profit &amp; Loss'!Y6,0,0,1,3)))</f>
        <v>114900</v>
      </c>
      <c r="K12" s="138">
        <f ca="1">IF(SUM('Profit &amp; Loss'!AB6:OFFSET('Profit &amp; Loss'!AB6,0,0,1,3))=0," ",SUM('Profit &amp; Loss'!AB6:OFFSET('Profit &amp; Loss'!AB6,0,0,1,3)))</f>
        <v>165600</v>
      </c>
      <c r="L12" s="138">
        <f ca="1">IF(SUM('Profit &amp; Loss'!AE6:OFFSET('Profit &amp; Loss'!AE6,0,0,1,3))=0," ",SUM('Profit &amp; Loss'!AE6:OFFSET('Profit &amp; Loss'!AE6,0,0,1,3)))</f>
        <v>222000</v>
      </c>
      <c r="M12" s="138">
        <f ca="1">IF(SUM('Profit &amp; Loss'!AH6:OFFSET('Profit &amp; Loss'!AH6,0,0,1,3))=0," ",SUM('Profit &amp; Loss'!AH6:OFFSET('Profit &amp; Loss'!AH6,0,0,1,3)))</f>
        <v>288000</v>
      </c>
      <c r="N12" s="138">
        <f ca="1">IF(SUM('Profit &amp; Loss'!AK6:OFFSET('Profit &amp; Loss'!AK6,0,0,1,3))=0," ",SUM('Profit &amp; Loss'!AK6:OFFSET('Profit &amp; Loss'!AK6,0,0,1,3)))</f>
        <v>372500</v>
      </c>
      <c r="O12" s="138">
        <f ca="1">IF(SUM('Profit &amp; Loss'!AN6:OFFSET('Profit &amp; Loss'!AN6,0,0,1,3))=0," ",SUM('Profit &amp; Loss'!AN6:OFFSET('Profit &amp; Loss'!AN6,0,0,1,3)))</f>
        <v>462500</v>
      </c>
      <c r="P12" s="138">
        <f ca="1">IF(SUM('Profit &amp; Loss'!AQ6:OFFSET('Profit &amp; Loss'!AQ6,0,0,1,3))=0," ",SUM('Profit &amp; Loss'!AQ6:OFFSET('Profit &amp; Loss'!AQ6,0,0,1,3)))</f>
        <v>558000</v>
      </c>
      <c r="Q12" s="138">
        <f ca="1">IF(SUM('Profit &amp; Loss'!AT6:OFFSET('Profit &amp; Loss'!AT6,0,0,1,3))=0," ",SUM('Profit &amp; Loss'!AT6:OFFSET('Profit &amp; Loss'!AT6,0,0,1,3)))</f>
        <v>660500</v>
      </c>
      <c r="R12" s="138">
        <f ca="1">IF(SUM('Profit &amp; Loss'!AW6:OFFSET('Profit &amp; Loss'!AW6,0,0,1,3))=0," ",SUM('Profit &amp; Loss'!AW6:OFFSET('Profit &amp; Loss'!AW6,0,0,1,3)))</f>
        <v>768500</v>
      </c>
      <c r="S12" s="138">
        <f ca="1">IF(SUM('Profit &amp; Loss'!AZ6:OFFSET('Profit &amp; Loss'!AZ6,0,0,1,3))=0," ",SUM('Profit &amp; Loss'!AZ6:OFFSET('Profit &amp; Loss'!AZ6,0,0,1,3)))</f>
        <v>880500</v>
      </c>
      <c r="T12" s="138">
        <f ca="1">IF(SUM('Profit &amp; Loss'!BC6:OFFSET('Profit &amp; Loss'!BC6,0,0,1,3))=0," ",SUM('Profit &amp; Loss'!BC6:OFFSET('Profit &amp; Loss'!BC6,0,0,1,3)))</f>
        <v>993500</v>
      </c>
      <c r="U12" s="138">
        <f ca="1">IF(SUM('Profit &amp; Loss'!BF6:OFFSET('Profit &amp; Loss'!BF6,0,0,1,3))=0," ",SUM('Profit &amp; Loss'!BF6:OFFSET('Profit &amp; Loss'!BF6,0,0,1,3)))</f>
        <v>1110500</v>
      </c>
      <c r="V12" s="138">
        <f ca="1">IF(SUM('Profit &amp; Loss'!BI6:OFFSET('Profit &amp; Loss'!BI6,0,0,1,3))=0," ",SUM('Profit &amp; Loss'!BI6:OFFSET('Profit &amp; Loss'!BI6,0,0,1,3)))</f>
        <v>1231500</v>
      </c>
      <c r="W12" s="138">
        <f ca="1">IF(SUM('Profit &amp; Loss'!BL6:OFFSET('Profit &amp; Loss'!BL6,0,0,1,3))=0," ",SUM('Profit &amp; Loss'!BL6:OFFSET('Profit &amp; Loss'!BL6,0,0,1,3)))</f>
        <v>1354500</v>
      </c>
    </row>
    <row r="13" spans="2:23">
      <c r="B13" s="137" t="str">
        <f>IF('Profit &amp; Loss'!B7=0," ",'Profit &amp; Loss'!B7)</f>
        <v>Services</v>
      </c>
      <c r="C13" s="138" t="str">
        <f ca="1">IF(SUM('Profit &amp; Loss'!F7:OFFSET('Profit &amp; Loss'!F7,0,0,1,1))=0," ",SUM('Profit &amp; Loss'!F7:OFFSET('Profit &amp; Loss'!F8,0,0,1,1)))</f>
        <v xml:space="preserve"> </v>
      </c>
      <c r="D13" s="138" t="str">
        <f ca="1">IF(SUM('Profit &amp; Loss'!G7:OFFSET('Profit &amp; Loss'!G7,0,0,1,3))=0," ",SUM('Profit &amp; Loss'!G7:OFFSET('Profit &amp; Loss'!G7,0,0,1,3)))</f>
        <v xml:space="preserve"> </v>
      </c>
      <c r="E13" s="138" t="str">
        <f ca="1">IF(SUM('Profit &amp; Loss'!J7:OFFSET('Profit &amp; Loss'!J7,0,0,1,3))=0," ",SUM('Profit &amp; Loss'!J7:OFFSET('Profit &amp; Loss'!J7,0,0,1,3)))</f>
        <v xml:space="preserve"> </v>
      </c>
      <c r="F13" s="138" t="str">
        <f ca="1">IF(SUM('Profit &amp; Loss'!M7:OFFSET('Profit &amp; Loss'!M7,0,0,1,3))=0," ",SUM('Profit &amp; Loss'!M7:OFFSET('Profit &amp; Loss'!M7,0,0,1,3)))</f>
        <v xml:space="preserve"> </v>
      </c>
      <c r="G13" s="138" t="str">
        <f ca="1">IF(SUM('Profit &amp; Loss'!P7:OFFSET('Profit &amp; Loss'!P7,0,0,1,3))=0," ",SUM('Profit &amp; Loss'!P7:OFFSET('Profit &amp; Loss'!P7,0,0,1,3)))</f>
        <v xml:space="preserve"> </v>
      </c>
      <c r="H13" s="138" t="str">
        <f ca="1">IF(SUM('Profit &amp; Loss'!S7:OFFSET('Profit &amp; Loss'!S7,0,0,1,3))=0," ",SUM('Profit &amp; Loss'!S7:OFFSET('Profit &amp; Loss'!S7,0,0,1,3)))</f>
        <v xml:space="preserve"> </v>
      </c>
      <c r="I13" s="138" t="str">
        <f ca="1">IF(SUM('Profit &amp; Loss'!V7:OFFSET('Profit &amp; Loss'!V7,0,0,1,3))=0," ",SUM('Profit &amp; Loss'!V7:OFFSET('Profit &amp; Loss'!V7,0,0,1,3)))</f>
        <v xml:space="preserve"> </v>
      </c>
      <c r="J13" s="138" t="str">
        <f ca="1">IF(SUM('Profit &amp; Loss'!Y7:OFFSET('Profit &amp; Loss'!Y7,0,0,1,3))=0," ",SUM('Profit &amp; Loss'!Y7:OFFSET('Profit &amp; Loss'!Y7,0,0,1,3)))</f>
        <v xml:space="preserve"> </v>
      </c>
      <c r="K13" s="138" t="str">
        <f ca="1">IF(SUM('Profit &amp; Loss'!AB7:OFFSET('Profit &amp; Loss'!AB7,0,0,1,3))=0," ",SUM('Profit &amp; Loss'!AB7:OFFSET('Profit &amp; Loss'!AB7,0,0,1,3)))</f>
        <v xml:space="preserve"> </v>
      </c>
      <c r="L13" s="138" t="str">
        <f ca="1">IF(SUM('Profit &amp; Loss'!AE7:OFFSET('Profit &amp; Loss'!AE7,0,0,1,3))=0," ",SUM('Profit &amp; Loss'!AE7:OFFSET('Profit &amp; Loss'!AE7,0,0,1,3)))</f>
        <v xml:space="preserve"> </v>
      </c>
      <c r="M13" s="138" t="str">
        <f ca="1">IF(SUM('Profit &amp; Loss'!AH7:OFFSET('Profit &amp; Loss'!AH7,0,0,1,3))=0," ",SUM('Profit &amp; Loss'!AH7:OFFSET('Profit &amp; Loss'!AH7,0,0,1,3)))</f>
        <v xml:space="preserve"> </v>
      </c>
      <c r="N13" s="138" t="str">
        <f ca="1">IF(SUM('Profit &amp; Loss'!AK7:OFFSET('Profit &amp; Loss'!AK7,0,0,1,3))=0," ",SUM('Profit &amp; Loss'!AK7:OFFSET('Profit &amp; Loss'!AK7,0,0,1,3)))</f>
        <v xml:space="preserve"> </v>
      </c>
      <c r="O13" s="138" t="str">
        <f ca="1">IF(SUM('Profit &amp; Loss'!AN7:OFFSET('Profit &amp; Loss'!AN7,0,0,1,3))=0," ",SUM('Profit &amp; Loss'!AN7:OFFSET('Profit &amp; Loss'!AN7,0,0,1,3)))</f>
        <v xml:space="preserve"> </v>
      </c>
      <c r="P13" s="138" t="str">
        <f ca="1">IF(SUM('Profit &amp; Loss'!AQ7:OFFSET('Profit &amp; Loss'!AQ7,0,0,1,3))=0," ",SUM('Profit &amp; Loss'!AQ7:OFFSET('Profit &amp; Loss'!AQ7,0,0,1,3)))</f>
        <v xml:space="preserve"> </v>
      </c>
      <c r="Q13" s="138" t="str">
        <f ca="1">IF(SUM('Profit &amp; Loss'!AT7:OFFSET('Profit &amp; Loss'!AT7,0,0,1,3))=0," ",SUM('Profit &amp; Loss'!AT7:OFFSET('Profit &amp; Loss'!AT7,0,0,1,3)))</f>
        <v xml:space="preserve"> </v>
      </c>
      <c r="R13" s="138" t="str">
        <f ca="1">IF(SUM('Profit &amp; Loss'!AW7:OFFSET('Profit &amp; Loss'!AW7,0,0,1,3))=0," ",SUM('Profit &amp; Loss'!AW7:OFFSET('Profit &amp; Loss'!AW7,0,0,1,3)))</f>
        <v xml:space="preserve"> </v>
      </c>
      <c r="S13" s="138" t="str">
        <f ca="1">IF(SUM('Profit &amp; Loss'!AZ7:OFFSET('Profit &amp; Loss'!AZ7,0,0,1,3))=0," ",SUM('Profit &amp; Loss'!AZ7:OFFSET('Profit &amp; Loss'!AZ7,0,0,1,3)))</f>
        <v xml:space="preserve"> </v>
      </c>
      <c r="T13" s="138" t="str">
        <f ca="1">IF(SUM('Profit &amp; Loss'!BC7:OFFSET('Profit &amp; Loss'!BC7,0,0,1,3))=0," ",SUM('Profit &amp; Loss'!BC7:OFFSET('Profit &amp; Loss'!BC7,0,0,1,3)))</f>
        <v xml:space="preserve"> </v>
      </c>
      <c r="U13" s="138" t="str">
        <f ca="1">IF(SUM('Profit &amp; Loss'!BF7:OFFSET('Profit &amp; Loss'!BF7,0,0,1,3))=0," ",SUM('Profit &amp; Loss'!BF7:OFFSET('Profit &amp; Loss'!BF7,0,0,1,3)))</f>
        <v xml:space="preserve"> </v>
      </c>
      <c r="V13" s="138" t="str">
        <f ca="1">IF(SUM('Profit &amp; Loss'!BI7:OFFSET('Profit &amp; Loss'!BI7,0,0,1,3))=0," ",SUM('Profit &amp; Loss'!BI7:OFFSET('Profit &amp; Loss'!BI7,0,0,1,3)))</f>
        <v xml:space="preserve"> </v>
      </c>
      <c r="W13" s="138" t="str">
        <f ca="1">IF(SUM('Profit &amp; Loss'!BL7:OFFSET('Profit &amp; Loss'!BL7,0,0,1,3))=0," ",SUM('Profit &amp; Loss'!BL7:OFFSET('Profit &amp; Loss'!BL7,0,0,1,3)))</f>
        <v xml:space="preserve"> </v>
      </c>
    </row>
    <row r="14" spans="2:23">
      <c r="B14" s="137" t="str">
        <f>IF('Profit &amp; Loss'!B8=0," ",'Profit &amp; Loss'!B8)</f>
        <v>Licensing</v>
      </c>
      <c r="C14" s="138" t="str">
        <f ca="1">IF(SUM('Profit &amp; Loss'!F8:OFFSET('Profit &amp; Loss'!F8,0,0,1,1))=0," ",SUM('Profit &amp; Loss'!F8:OFFSET('Profit &amp; Loss'!F9,0,0,1,1)))</f>
        <v xml:space="preserve"> </v>
      </c>
      <c r="D14" s="138" t="str">
        <f ca="1">IF(SUM('Profit &amp; Loss'!G8:OFFSET('Profit &amp; Loss'!G8,0,0,1,3))=0," ",SUM('Profit &amp; Loss'!G8:OFFSET('Profit &amp; Loss'!G8,0,0,1,3)))</f>
        <v xml:space="preserve"> </v>
      </c>
      <c r="E14" s="138" t="str">
        <f ca="1">IF(SUM('Profit &amp; Loss'!J8:OFFSET('Profit &amp; Loss'!J8,0,0,1,3))=0," ",SUM('Profit &amp; Loss'!J8:OFFSET('Profit &amp; Loss'!J8,0,0,1,3)))</f>
        <v xml:space="preserve"> </v>
      </c>
      <c r="F14" s="138" t="str">
        <f ca="1">IF(SUM('Profit &amp; Loss'!M8:OFFSET('Profit &amp; Loss'!M8,0,0,1,3))=0," ",SUM('Profit &amp; Loss'!M8:OFFSET('Profit &amp; Loss'!M8,0,0,1,3)))</f>
        <v xml:space="preserve"> </v>
      </c>
      <c r="G14" s="138" t="str">
        <f ca="1">IF(SUM('Profit &amp; Loss'!P8:OFFSET('Profit &amp; Loss'!P8,0,0,1,3))=0," ",SUM('Profit &amp; Loss'!P8:OFFSET('Profit &amp; Loss'!P8,0,0,1,3)))</f>
        <v xml:space="preserve"> </v>
      </c>
      <c r="H14" s="138" t="str">
        <f ca="1">IF(SUM('Profit &amp; Loss'!S8:OFFSET('Profit &amp; Loss'!S8,0,0,1,3))=0," ",SUM('Profit &amp; Loss'!S8:OFFSET('Profit &amp; Loss'!S8,0,0,1,3)))</f>
        <v xml:space="preserve"> </v>
      </c>
      <c r="I14" s="138" t="str">
        <f ca="1">IF(SUM('Profit &amp; Loss'!V8:OFFSET('Profit &amp; Loss'!V8,0,0,1,3))=0," ",SUM('Profit &amp; Loss'!V8:OFFSET('Profit &amp; Loss'!V8,0,0,1,3)))</f>
        <v xml:space="preserve"> </v>
      </c>
      <c r="J14" s="138" t="str">
        <f ca="1">IF(SUM('Profit &amp; Loss'!Y8:OFFSET('Profit &amp; Loss'!Y8,0,0,1,3))=0," ",SUM('Profit &amp; Loss'!Y8:OFFSET('Profit &amp; Loss'!Y8,0,0,1,3)))</f>
        <v xml:space="preserve"> </v>
      </c>
      <c r="K14" s="138" t="str">
        <f ca="1">IF(SUM('Profit &amp; Loss'!AB8:OFFSET('Profit &amp; Loss'!AB8,0,0,1,3))=0," ",SUM('Profit &amp; Loss'!AB8:OFFSET('Profit &amp; Loss'!AB8,0,0,1,3)))</f>
        <v xml:space="preserve"> </v>
      </c>
      <c r="L14" s="138" t="str">
        <f ca="1">IF(SUM('Profit &amp; Loss'!AE8:OFFSET('Profit &amp; Loss'!AE8,0,0,1,3))=0," ",SUM('Profit &amp; Loss'!AE8:OFFSET('Profit &amp; Loss'!AE8,0,0,1,3)))</f>
        <v xml:space="preserve"> </v>
      </c>
      <c r="M14" s="138" t="str">
        <f ca="1">IF(SUM('Profit &amp; Loss'!AH8:OFFSET('Profit &amp; Loss'!AH8,0,0,1,3))=0," ",SUM('Profit &amp; Loss'!AH8:OFFSET('Profit &amp; Loss'!AH8,0,0,1,3)))</f>
        <v xml:space="preserve"> </v>
      </c>
      <c r="N14" s="138" t="str">
        <f ca="1">IF(SUM('Profit &amp; Loss'!AK8:OFFSET('Profit &amp; Loss'!AK8,0,0,1,3))=0," ",SUM('Profit &amp; Loss'!AK8:OFFSET('Profit &amp; Loss'!AK8,0,0,1,3)))</f>
        <v xml:space="preserve"> </v>
      </c>
      <c r="O14" s="138" t="str">
        <f ca="1">IF(SUM('Profit &amp; Loss'!AN8:OFFSET('Profit &amp; Loss'!AN8,0,0,1,3))=0," ",SUM('Profit &amp; Loss'!AN8:OFFSET('Profit &amp; Loss'!AN8,0,0,1,3)))</f>
        <v xml:space="preserve"> </v>
      </c>
      <c r="P14" s="138" t="str">
        <f ca="1">IF(SUM('Profit &amp; Loss'!AQ8:OFFSET('Profit &amp; Loss'!AQ8,0,0,1,3))=0," ",SUM('Profit &amp; Loss'!AQ8:OFFSET('Profit &amp; Loss'!AQ8,0,0,1,3)))</f>
        <v xml:space="preserve"> </v>
      </c>
      <c r="Q14" s="138" t="str">
        <f ca="1">IF(SUM('Profit &amp; Loss'!AT8:OFFSET('Profit &amp; Loss'!AT8,0,0,1,3))=0," ",SUM('Profit &amp; Loss'!AT8:OFFSET('Profit &amp; Loss'!AT8,0,0,1,3)))</f>
        <v xml:space="preserve"> </v>
      </c>
      <c r="R14" s="138" t="str">
        <f ca="1">IF(SUM('Profit &amp; Loss'!AW8:OFFSET('Profit &amp; Loss'!AW8,0,0,1,3))=0," ",SUM('Profit &amp; Loss'!AW8:OFFSET('Profit &amp; Loss'!AW8,0,0,1,3)))</f>
        <v xml:space="preserve"> </v>
      </c>
      <c r="S14" s="138" t="str">
        <f ca="1">IF(SUM('Profit &amp; Loss'!AZ8:OFFSET('Profit &amp; Loss'!AZ8,0,0,1,3))=0," ",SUM('Profit &amp; Loss'!AZ8:OFFSET('Profit &amp; Loss'!AZ8,0,0,1,3)))</f>
        <v xml:space="preserve"> </v>
      </c>
      <c r="T14" s="138" t="str">
        <f ca="1">IF(SUM('Profit &amp; Loss'!BC8:OFFSET('Profit &amp; Loss'!BC8,0,0,1,3))=0," ",SUM('Profit &amp; Loss'!BC8:OFFSET('Profit &amp; Loss'!BC8,0,0,1,3)))</f>
        <v xml:space="preserve"> </v>
      </c>
      <c r="U14" s="138" t="str">
        <f ca="1">IF(SUM('Profit &amp; Loss'!BF8:OFFSET('Profit &amp; Loss'!BF8,0,0,1,3))=0," ",SUM('Profit &amp; Loss'!BF8:OFFSET('Profit &amp; Loss'!BF8,0,0,1,3)))</f>
        <v xml:space="preserve"> </v>
      </c>
      <c r="V14" s="138" t="str">
        <f ca="1">IF(SUM('Profit &amp; Loss'!BI8:OFFSET('Profit &amp; Loss'!BI8,0,0,1,3))=0," ",SUM('Profit &amp; Loss'!BI8:OFFSET('Profit &amp; Loss'!BI8,0,0,1,3)))</f>
        <v xml:space="preserve"> </v>
      </c>
      <c r="W14" s="138" t="str">
        <f ca="1">IF(SUM('Profit &amp; Loss'!BL8:OFFSET('Profit &amp; Loss'!BL8,0,0,1,3))=0," ",SUM('Profit &amp; Loss'!BL8:OFFSET('Profit &amp; Loss'!BL8,0,0,1,3)))</f>
        <v xml:space="preserve"> </v>
      </c>
    </row>
    <row r="15" spans="2:23">
      <c r="B15" s="137" t="str">
        <f>IF('Profit &amp; Loss'!B9=0," ",'Profit &amp; Loss'!B9)</f>
        <v>Consulting</v>
      </c>
      <c r="C15" s="138" t="str">
        <f ca="1">IF(SUM('Profit &amp; Loss'!F9:OFFSET('Profit &amp; Loss'!F9,0,0,1,1))=0," ",SUM('Profit &amp; Loss'!F9:OFFSET('Profit &amp; Loss'!F10,0,0,1,1)))</f>
        <v xml:space="preserve"> </v>
      </c>
      <c r="D15" s="138" t="str">
        <f ca="1">IF(SUM('Profit &amp; Loss'!G9:OFFSET('Profit &amp; Loss'!G9,0,0,1,3))=0," ",SUM('Profit &amp; Loss'!G9:OFFSET('Profit &amp; Loss'!G9,0,0,1,3)))</f>
        <v xml:space="preserve"> </v>
      </c>
      <c r="E15" s="138" t="str">
        <f ca="1">IF(SUM('Profit &amp; Loss'!J9:OFFSET('Profit &amp; Loss'!J9,0,0,1,3))=0," ",SUM('Profit &amp; Loss'!J9:OFFSET('Profit &amp; Loss'!J9,0,0,1,3)))</f>
        <v xml:space="preserve"> </v>
      </c>
      <c r="F15" s="138" t="str">
        <f ca="1">IF(SUM('Profit &amp; Loss'!M9:OFFSET('Profit &amp; Loss'!M9,0,0,1,3))=0," ",SUM('Profit &amp; Loss'!M9:OFFSET('Profit &amp; Loss'!M9,0,0,1,3)))</f>
        <v xml:space="preserve"> </v>
      </c>
      <c r="G15" s="138" t="str">
        <f ca="1">IF(SUM('Profit &amp; Loss'!P9:OFFSET('Profit &amp; Loss'!P9,0,0,1,3))=0," ",SUM('Profit &amp; Loss'!P9:OFFSET('Profit &amp; Loss'!P9,0,0,1,3)))</f>
        <v xml:space="preserve"> </v>
      </c>
      <c r="H15" s="138" t="str">
        <f ca="1">IF(SUM('Profit &amp; Loss'!S9:OFFSET('Profit &amp; Loss'!S9,0,0,1,3))=0," ",SUM('Profit &amp; Loss'!S9:OFFSET('Profit &amp; Loss'!S9,0,0,1,3)))</f>
        <v xml:space="preserve"> </v>
      </c>
      <c r="I15" s="138" t="str">
        <f ca="1">IF(SUM('Profit &amp; Loss'!V9:OFFSET('Profit &amp; Loss'!V9,0,0,1,3))=0," ",SUM('Profit &amp; Loss'!V9:OFFSET('Profit &amp; Loss'!V9,0,0,1,3)))</f>
        <v xml:space="preserve"> </v>
      </c>
      <c r="J15" s="138" t="str">
        <f ca="1">IF(SUM('Profit &amp; Loss'!Y9:OFFSET('Profit &amp; Loss'!Y9,0,0,1,3))=0," ",SUM('Profit &amp; Loss'!Y9:OFFSET('Profit &amp; Loss'!Y9,0,0,1,3)))</f>
        <v xml:space="preserve"> </v>
      </c>
      <c r="K15" s="138" t="str">
        <f ca="1">IF(SUM('Profit &amp; Loss'!AB9:OFFSET('Profit &amp; Loss'!AB9,0,0,1,3))=0," ",SUM('Profit &amp; Loss'!AB9:OFFSET('Profit &amp; Loss'!AB9,0,0,1,3)))</f>
        <v xml:space="preserve"> </v>
      </c>
      <c r="L15" s="138" t="str">
        <f ca="1">IF(SUM('Profit &amp; Loss'!AE9:OFFSET('Profit &amp; Loss'!AE9,0,0,1,3))=0," ",SUM('Profit &amp; Loss'!AE9:OFFSET('Profit &amp; Loss'!AE9,0,0,1,3)))</f>
        <v xml:space="preserve"> </v>
      </c>
      <c r="M15" s="138" t="str">
        <f ca="1">IF(SUM('Profit &amp; Loss'!AH9:OFFSET('Profit &amp; Loss'!AH9,0,0,1,3))=0," ",SUM('Profit &amp; Loss'!AH9:OFFSET('Profit &amp; Loss'!AH9,0,0,1,3)))</f>
        <v xml:space="preserve"> </v>
      </c>
      <c r="N15" s="138" t="str">
        <f ca="1">IF(SUM('Profit &amp; Loss'!AK9:OFFSET('Profit &amp; Loss'!AK9,0,0,1,3))=0," ",SUM('Profit &amp; Loss'!AK9:OFFSET('Profit &amp; Loss'!AK9,0,0,1,3)))</f>
        <v xml:space="preserve"> </v>
      </c>
      <c r="O15" s="138" t="str">
        <f ca="1">IF(SUM('Profit &amp; Loss'!AN9:OFFSET('Profit &amp; Loss'!AN9,0,0,1,3))=0," ",SUM('Profit &amp; Loss'!AN9:OFFSET('Profit &amp; Loss'!AN9,0,0,1,3)))</f>
        <v xml:space="preserve"> </v>
      </c>
      <c r="P15" s="138" t="str">
        <f ca="1">IF(SUM('Profit &amp; Loss'!AQ9:OFFSET('Profit &amp; Loss'!AQ9,0,0,1,3))=0," ",SUM('Profit &amp; Loss'!AQ9:OFFSET('Profit &amp; Loss'!AQ9,0,0,1,3)))</f>
        <v xml:space="preserve"> </v>
      </c>
      <c r="Q15" s="138" t="str">
        <f ca="1">IF(SUM('Profit &amp; Loss'!AT9:OFFSET('Profit &amp; Loss'!AT9,0,0,1,3))=0," ",SUM('Profit &amp; Loss'!AT9:OFFSET('Profit &amp; Loss'!AT9,0,0,1,3)))</f>
        <v xml:space="preserve"> </v>
      </c>
      <c r="R15" s="138" t="str">
        <f ca="1">IF(SUM('Profit &amp; Loss'!AW9:OFFSET('Profit &amp; Loss'!AW9,0,0,1,3))=0," ",SUM('Profit &amp; Loss'!AW9:OFFSET('Profit &amp; Loss'!AW9,0,0,1,3)))</f>
        <v xml:space="preserve"> </v>
      </c>
      <c r="S15" s="138" t="str">
        <f ca="1">IF(SUM('Profit &amp; Loss'!AZ9:OFFSET('Profit &amp; Loss'!AZ9,0,0,1,3))=0," ",SUM('Profit &amp; Loss'!AZ9:OFFSET('Profit &amp; Loss'!AZ9,0,0,1,3)))</f>
        <v xml:space="preserve"> </v>
      </c>
      <c r="T15" s="138" t="str">
        <f ca="1">IF(SUM('Profit &amp; Loss'!BC9:OFFSET('Profit &amp; Loss'!BC9,0,0,1,3))=0," ",SUM('Profit &amp; Loss'!BC9:OFFSET('Profit &amp; Loss'!BC9,0,0,1,3)))</f>
        <v xml:space="preserve"> </v>
      </c>
      <c r="U15" s="138" t="str">
        <f ca="1">IF(SUM('Profit &amp; Loss'!BF9:OFFSET('Profit &amp; Loss'!BF9,0,0,1,3))=0," ",SUM('Profit &amp; Loss'!BF9:OFFSET('Profit &amp; Loss'!BF9,0,0,1,3)))</f>
        <v xml:space="preserve"> </v>
      </c>
      <c r="V15" s="138" t="str">
        <f ca="1">IF(SUM('Profit &amp; Loss'!BI9:OFFSET('Profit &amp; Loss'!BI9,0,0,1,3))=0," ",SUM('Profit &amp; Loss'!BI9:OFFSET('Profit &amp; Loss'!BI9,0,0,1,3)))</f>
        <v xml:space="preserve"> </v>
      </c>
      <c r="W15" s="138" t="str">
        <f ca="1">IF(SUM('Profit &amp; Loss'!BL9:OFFSET('Profit &amp; Loss'!BL9,0,0,1,3))=0," ",SUM('Profit &amp; Loss'!BL9:OFFSET('Profit &amp; Loss'!BL9,0,0,1,3)))</f>
        <v xml:space="preserve"> </v>
      </c>
    </row>
    <row r="16" spans="2:23">
      <c r="B16" s="137" t="str">
        <f>IF('Profit &amp; Loss'!B10=0," ",'Profit &amp; Loss'!B10)</f>
        <v>Other Income</v>
      </c>
      <c r="C16" s="138">
        <f ca="1">IF(SUM('Profit &amp; Loss'!F10:OFFSET('Profit &amp; Loss'!F10,0,0,1,1))=0," ",SUM('Profit &amp; Loss'!F10:OFFSET('Profit &amp; Loss'!F11,0,0,1,1)))</f>
        <v>123800</v>
      </c>
      <c r="D16" s="138" t="str">
        <f ca="1">IF(SUM('Profit &amp; Loss'!G10:OFFSET('Profit &amp; Loss'!G10,0,0,1,3))=0," ",SUM('Profit &amp; Loss'!G10:OFFSET('Profit &amp; Loss'!G10,0,0,1,3)))</f>
        <v xml:space="preserve"> </v>
      </c>
      <c r="E16" s="138" t="str">
        <f ca="1">IF(SUM('Profit &amp; Loss'!J10:OFFSET('Profit &amp; Loss'!J10,0,0,1,3))=0," ",SUM('Profit &amp; Loss'!J10:OFFSET('Profit &amp; Loss'!J10,0,0,1,3)))</f>
        <v xml:space="preserve"> </v>
      </c>
      <c r="F16" s="138" t="str">
        <f ca="1">IF(SUM('Profit &amp; Loss'!M10:OFFSET('Profit &amp; Loss'!M10,0,0,1,3))=0," ",SUM('Profit &amp; Loss'!M10:OFFSET('Profit &amp; Loss'!M10,0,0,1,3)))</f>
        <v xml:space="preserve"> </v>
      </c>
      <c r="G16" s="138" t="str">
        <f ca="1">IF(SUM('Profit &amp; Loss'!P10:OFFSET('Profit &amp; Loss'!P10,0,0,1,3))=0," ",SUM('Profit &amp; Loss'!P10:OFFSET('Profit &amp; Loss'!P10,0,0,1,3)))</f>
        <v xml:space="preserve"> </v>
      </c>
      <c r="H16" s="138" t="str">
        <f ca="1">IF(SUM('Profit &amp; Loss'!S10:OFFSET('Profit &amp; Loss'!S10,0,0,1,3))=0," ",SUM('Profit &amp; Loss'!S10:OFFSET('Profit &amp; Loss'!S10,0,0,1,3)))</f>
        <v xml:space="preserve"> </v>
      </c>
      <c r="I16" s="138" t="str">
        <f ca="1">IF(SUM('Profit &amp; Loss'!V10:OFFSET('Profit &amp; Loss'!V10,0,0,1,3))=0," ",SUM('Profit &amp; Loss'!V10:OFFSET('Profit &amp; Loss'!V10,0,0,1,3)))</f>
        <v xml:space="preserve"> </v>
      </c>
      <c r="J16" s="138" t="str">
        <f ca="1">IF(SUM('Profit &amp; Loss'!Y10:OFFSET('Profit &amp; Loss'!Y10,0,0,1,3))=0," ",SUM('Profit &amp; Loss'!Y10:OFFSET('Profit &amp; Loss'!Y10,0,0,1,3)))</f>
        <v xml:space="preserve"> </v>
      </c>
      <c r="K16" s="138" t="str">
        <f ca="1">IF(SUM('Profit &amp; Loss'!AB10:OFFSET('Profit &amp; Loss'!AB10,0,0,1,3))=0," ",SUM('Profit &amp; Loss'!AB10:OFFSET('Profit &amp; Loss'!AB10,0,0,1,3)))</f>
        <v xml:space="preserve"> </v>
      </c>
      <c r="L16" s="138" t="str">
        <f ca="1">IF(SUM('Profit &amp; Loss'!AE10:OFFSET('Profit &amp; Loss'!AE10,0,0,1,3))=0," ",SUM('Profit &amp; Loss'!AE10:OFFSET('Profit &amp; Loss'!AE10,0,0,1,3)))</f>
        <v xml:space="preserve"> </v>
      </c>
      <c r="M16" s="138" t="str">
        <f ca="1">IF(SUM('Profit &amp; Loss'!AH10:OFFSET('Profit &amp; Loss'!AH10,0,0,1,3))=0," ",SUM('Profit &amp; Loss'!AH10:OFFSET('Profit &amp; Loss'!AH10,0,0,1,3)))</f>
        <v xml:space="preserve"> </v>
      </c>
      <c r="N16" s="138" t="str">
        <f ca="1">IF(SUM('Profit &amp; Loss'!AK10:OFFSET('Profit &amp; Loss'!AK10,0,0,1,3))=0," ",SUM('Profit &amp; Loss'!AK10:OFFSET('Profit &amp; Loss'!AK10,0,0,1,3)))</f>
        <v xml:space="preserve"> </v>
      </c>
      <c r="O16" s="138" t="str">
        <f ca="1">IF(SUM('Profit &amp; Loss'!AN10:OFFSET('Profit &amp; Loss'!AN10,0,0,1,3))=0," ",SUM('Profit &amp; Loss'!AN10:OFFSET('Profit &amp; Loss'!AN10,0,0,1,3)))</f>
        <v xml:space="preserve"> </v>
      </c>
      <c r="P16" s="138" t="str">
        <f ca="1">IF(SUM('Profit &amp; Loss'!AQ10:OFFSET('Profit &amp; Loss'!AQ10,0,0,1,3))=0," ",SUM('Profit &amp; Loss'!AQ10:OFFSET('Profit &amp; Loss'!AQ10,0,0,1,3)))</f>
        <v xml:space="preserve"> </v>
      </c>
      <c r="Q16" s="138" t="str">
        <f ca="1">IF(SUM('Profit &amp; Loss'!AT10:OFFSET('Profit &amp; Loss'!AT10,0,0,1,3))=0," ",SUM('Profit &amp; Loss'!AT10:OFFSET('Profit &amp; Loss'!AT10,0,0,1,3)))</f>
        <v xml:space="preserve"> </v>
      </c>
      <c r="R16" s="138" t="str">
        <f ca="1">IF(SUM('Profit &amp; Loss'!AW10:OFFSET('Profit &amp; Loss'!AW10,0,0,1,3))=0," ",SUM('Profit &amp; Loss'!AW10:OFFSET('Profit &amp; Loss'!AW10,0,0,1,3)))</f>
        <v xml:space="preserve"> </v>
      </c>
      <c r="S16" s="138" t="str">
        <f ca="1">IF(SUM('Profit &amp; Loss'!AZ10:OFFSET('Profit &amp; Loss'!AZ10,0,0,1,3))=0," ",SUM('Profit &amp; Loss'!AZ10:OFFSET('Profit &amp; Loss'!AZ10,0,0,1,3)))</f>
        <v xml:space="preserve"> </v>
      </c>
      <c r="T16" s="138" t="str">
        <f ca="1">IF(SUM('Profit &amp; Loss'!BC10:OFFSET('Profit &amp; Loss'!BC10,0,0,1,3))=0," ",SUM('Profit &amp; Loss'!BC10:OFFSET('Profit &amp; Loss'!BC10,0,0,1,3)))</f>
        <v xml:space="preserve"> </v>
      </c>
      <c r="U16" s="138" t="str">
        <f ca="1">IF(SUM('Profit &amp; Loss'!BF10:OFFSET('Profit &amp; Loss'!BF10,0,0,1,3))=0," ",SUM('Profit &amp; Loss'!BF10:OFFSET('Profit &amp; Loss'!BF10,0,0,1,3)))</f>
        <v xml:space="preserve"> </v>
      </c>
      <c r="V16" s="138" t="str">
        <f ca="1">IF(SUM('Profit &amp; Loss'!BI10:OFFSET('Profit &amp; Loss'!BI10,0,0,1,3))=0," ",SUM('Profit &amp; Loss'!BI10:OFFSET('Profit &amp; Loss'!BI10,0,0,1,3)))</f>
        <v xml:space="preserve"> </v>
      </c>
      <c r="W16" s="138" t="str">
        <f ca="1">IF(SUM('Profit &amp; Loss'!BL10:OFFSET('Profit &amp; Loss'!BL10,0,0,1,3))=0," ",SUM('Profit &amp; Loss'!BL10:OFFSET('Profit &amp; Loss'!BL10,0,0,1,3)))</f>
        <v xml:space="preserve"> </v>
      </c>
    </row>
    <row r="17" spans="2:23">
      <c r="B17" s="135" t="str">
        <f>IF('Profit &amp; Loss'!B11=0," ",'Profit &amp; Loss'!B11)</f>
        <v>Total</v>
      </c>
      <c r="C17" s="138">
        <f ca="1">IF(SUM('Profit &amp; Loss'!F11:OFFSET('Profit &amp; Loss'!F11,0,0,1,1))=0," ",SUM('Profit &amp; Loss'!F11:OFFSET('Profit &amp; Loss'!F12,0,0,1,1)))</f>
        <v>71800</v>
      </c>
      <c r="D17" s="138">
        <f ca="1">IF(SUM('Profit &amp; Loss'!G11:OFFSET('Profit &amp; Loss'!G11,0,0,1,3))=0," ",SUM('Profit &amp; Loss'!G11:OFFSET('Profit &amp; Loss'!G11,0,0,1,3)))</f>
        <v>64200</v>
      </c>
      <c r="E17" s="138">
        <f ca="1">IF(SUM('Profit &amp; Loss'!J11:OFFSET('Profit &amp; Loss'!J11,0,0,1,3))=0," ",SUM('Profit &amp; Loss'!J11:OFFSET('Profit &amp; Loss'!J11,0,0,1,3)))</f>
        <v>101400</v>
      </c>
      <c r="F17" s="138">
        <f ca="1">IF(SUM('Profit &amp; Loss'!M11:OFFSET('Profit &amp; Loss'!M11,0,0,1,3))=0," ",SUM('Profit &amp; Loss'!M11:OFFSET('Profit &amp; Loss'!M11,0,0,1,3)))</f>
        <v>109100</v>
      </c>
      <c r="G17" s="138">
        <f ca="1">IF(SUM('Profit &amp; Loss'!P11:OFFSET('Profit &amp; Loss'!P11,0,0,1,3))=0," ",SUM('Profit &amp; Loss'!P11:OFFSET('Profit &amp; Loss'!P11,0,0,1,3)))</f>
        <v>150300</v>
      </c>
      <c r="H17" s="138">
        <f ca="1">IF(SUM('Profit &amp; Loss'!S11:OFFSET('Profit &amp; Loss'!S11,0,0,1,3))=0," ",SUM('Profit &amp; Loss'!S11:OFFSET('Profit &amp; Loss'!S11,0,0,1,3)))</f>
        <v>179500</v>
      </c>
      <c r="I17" s="138">
        <f ca="1">IF(SUM('Profit &amp; Loss'!V11:OFFSET('Profit &amp; Loss'!V11,0,0,1,3))=0," ",SUM('Profit &amp; Loss'!V11:OFFSET('Profit &amp; Loss'!V11,0,0,1,3)))</f>
        <v>251200</v>
      </c>
      <c r="J17" s="138">
        <f ca="1">IF(SUM('Profit &amp; Loss'!Y11:OFFSET('Profit &amp; Loss'!Y11,0,0,1,3))=0," ",SUM('Profit &amp; Loss'!Y11:OFFSET('Profit &amp; Loss'!Y11,0,0,1,3)))</f>
        <v>320900</v>
      </c>
      <c r="K17" s="138">
        <f ca="1">IF(SUM('Profit &amp; Loss'!AB11:OFFSET('Profit &amp; Loss'!AB11,0,0,1,3))=0," ",SUM('Profit &amp; Loss'!AB11:OFFSET('Profit &amp; Loss'!AB11,0,0,1,3)))</f>
        <v>413600</v>
      </c>
      <c r="L17" s="138">
        <f ca="1">IF(SUM('Profit &amp; Loss'!AE11:OFFSET('Profit &amp; Loss'!AE11,0,0,1,3))=0," ",SUM('Profit &amp; Loss'!AE11:OFFSET('Profit &amp; Loss'!AE11,0,0,1,3)))</f>
        <v>511000</v>
      </c>
      <c r="M17" s="138">
        <f ca="1">IF(SUM('Profit &amp; Loss'!AH11:OFFSET('Profit &amp; Loss'!AH11,0,0,1,3))=0," ",SUM('Profit &amp; Loss'!AH11:OFFSET('Profit &amp; Loss'!AH11,0,0,1,3)))</f>
        <v>641000</v>
      </c>
      <c r="N17" s="138">
        <f ca="1">IF(SUM('Profit &amp; Loss'!AK11:OFFSET('Profit &amp; Loss'!AK11,0,0,1,3))=0," ",SUM('Profit &amp; Loss'!AK11:OFFSET('Profit &amp; Loss'!AK11,0,0,1,3)))</f>
        <v>787500</v>
      </c>
      <c r="O17" s="138">
        <f ca="1">IF(SUM('Profit &amp; Loss'!AN11:OFFSET('Profit &amp; Loss'!AN11,0,0,1,3))=0," ",SUM('Profit &amp; Loss'!AN11:OFFSET('Profit &amp; Loss'!AN11,0,0,1,3)))</f>
        <v>927500</v>
      </c>
      <c r="P17" s="138">
        <f ca="1">IF(SUM('Profit &amp; Loss'!AQ11:OFFSET('Profit &amp; Loss'!AQ11,0,0,1,3))=0," ",SUM('Profit &amp; Loss'!AQ11:OFFSET('Profit &amp; Loss'!AQ11,0,0,1,3)))</f>
        <v>1093000</v>
      </c>
      <c r="Q17" s="138">
        <f ca="1">IF(SUM('Profit &amp; Loss'!AT11:OFFSET('Profit &amp; Loss'!AT11,0,0,1,3))=0," ",SUM('Profit &amp; Loss'!AT11:OFFSET('Profit &amp; Loss'!AT11,0,0,1,3)))</f>
        <v>1255500</v>
      </c>
      <c r="R17" s="138">
        <f ca="1">IF(SUM('Profit &amp; Loss'!AW11:OFFSET('Profit &amp; Loss'!AW11,0,0,1,3))=0," ",SUM('Profit &amp; Loss'!AW11:OFFSET('Profit &amp; Loss'!AW11,0,0,1,3)))</f>
        <v>1413500</v>
      </c>
      <c r="S17" s="138">
        <f ca="1">IF(SUM('Profit &amp; Loss'!AZ11:OFFSET('Profit &amp; Loss'!AZ11,0,0,1,3))=0," ",SUM('Profit &amp; Loss'!AZ11:OFFSET('Profit &amp; Loss'!AZ11,0,0,1,3)))</f>
        <v>1575500</v>
      </c>
      <c r="T17" s="138">
        <f ca="1">IF(SUM('Profit &amp; Loss'!BC11:OFFSET('Profit &amp; Loss'!BC11,0,0,1,3))=0," ",SUM('Profit &amp; Loss'!BC11:OFFSET('Profit &amp; Loss'!BC11,0,0,1,3)))</f>
        <v>1738500</v>
      </c>
      <c r="U17" s="138">
        <f ca="1">IF(SUM('Profit &amp; Loss'!BF11:OFFSET('Profit &amp; Loss'!BF11,0,0,1,3))=0," ",SUM('Profit &amp; Loss'!BF11:OFFSET('Profit &amp; Loss'!BF11,0,0,1,3)))</f>
        <v>1895500</v>
      </c>
      <c r="V17" s="138">
        <f ca="1">IF(SUM('Profit &amp; Loss'!BI11:OFFSET('Profit &amp; Loss'!BI11,0,0,1,3))=0," ",SUM('Profit &amp; Loss'!BI11:OFFSET('Profit &amp; Loss'!BI11,0,0,1,3)))</f>
        <v>2046500</v>
      </c>
      <c r="W17" s="138">
        <f ca="1">IF(SUM('Profit &amp; Loss'!BL11:OFFSET('Profit &amp; Loss'!BL11,0,0,1,3))=0," ",SUM('Profit &amp; Loss'!BL11:OFFSET('Profit &amp; Loss'!BL11,0,0,1,3)))</f>
        <v>2189500</v>
      </c>
    </row>
    <row r="18" spans="2:23">
      <c r="B18" s="135" t="str">
        <f>IF('Profit &amp; Loss'!B12=0," ",'Profit &amp; Loss'!B12)</f>
        <v xml:space="preserve"> </v>
      </c>
      <c r="C18" s="138" t="str">
        <f ca="1">IF(SUM('Profit &amp; Loss'!F12:OFFSET('Profit &amp; Loss'!F12,0,0,1,1))=0," ",SUM('Profit &amp; Loss'!F12:OFFSET('Profit &amp; Loss'!F13,0,0,1,1)))</f>
        <v xml:space="preserve"> </v>
      </c>
      <c r="D18" s="138" t="str">
        <f ca="1">IF(SUM('Profit &amp; Loss'!G12:OFFSET('Profit &amp; Loss'!G12,0,0,1,3))=0," ",SUM('Profit &amp; Loss'!G12:OFFSET('Profit &amp; Loss'!G12,0,0,1,3)))</f>
        <v xml:space="preserve"> </v>
      </c>
      <c r="E18" s="138" t="str">
        <f ca="1">IF(SUM('Profit &amp; Loss'!J12:OFFSET('Profit &amp; Loss'!J12,0,0,1,3))=0," ",SUM('Profit &amp; Loss'!J12:OFFSET('Profit &amp; Loss'!J12,0,0,1,3)))</f>
        <v xml:space="preserve"> </v>
      </c>
      <c r="F18" s="138" t="str">
        <f ca="1">IF(SUM('Profit &amp; Loss'!M12:OFFSET('Profit &amp; Loss'!M12,0,0,1,3))=0," ",SUM('Profit &amp; Loss'!M12:OFFSET('Profit &amp; Loss'!M12,0,0,1,3)))</f>
        <v xml:space="preserve"> </v>
      </c>
      <c r="G18" s="138" t="str">
        <f ca="1">IF(SUM('Profit &amp; Loss'!P12:OFFSET('Profit &amp; Loss'!P12,0,0,1,3))=0," ",SUM('Profit &amp; Loss'!P12:OFFSET('Profit &amp; Loss'!P12,0,0,1,3)))</f>
        <v xml:space="preserve"> </v>
      </c>
      <c r="H18" s="138" t="str">
        <f ca="1">IF(SUM('Profit &amp; Loss'!S12:OFFSET('Profit &amp; Loss'!S12,0,0,1,3))=0," ",SUM('Profit &amp; Loss'!S12:OFFSET('Profit &amp; Loss'!S12,0,0,1,3)))</f>
        <v xml:space="preserve"> </v>
      </c>
      <c r="I18" s="138" t="str">
        <f ca="1">IF(SUM('Profit &amp; Loss'!V12:OFFSET('Profit &amp; Loss'!V12,0,0,1,3))=0," ",SUM('Profit &amp; Loss'!V12:OFFSET('Profit &amp; Loss'!V12,0,0,1,3)))</f>
        <v xml:space="preserve"> </v>
      </c>
      <c r="J18" s="138" t="str">
        <f ca="1">IF(SUM('Profit &amp; Loss'!Y12:OFFSET('Profit &amp; Loss'!Y12,0,0,1,3))=0," ",SUM('Profit &amp; Loss'!Y12:OFFSET('Profit &amp; Loss'!Y12,0,0,1,3)))</f>
        <v xml:space="preserve"> </v>
      </c>
      <c r="K18" s="138" t="str">
        <f ca="1">IF(SUM('Profit &amp; Loss'!AB12:OFFSET('Profit &amp; Loss'!AB12,0,0,1,3))=0," ",SUM('Profit &amp; Loss'!AB12:OFFSET('Profit &amp; Loss'!AB12,0,0,1,3)))</f>
        <v xml:space="preserve"> </v>
      </c>
      <c r="L18" s="138" t="str">
        <f ca="1">IF(SUM('Profit &amp; Loss'!AE12:OFFSET('Profit &amp; Loss'!AE12,0,0,1,3))=0," ",SUM('Profit &amp; Loss'!AE12:OFFSET('Profit &amp; Loss'!AE12,0,0,1,3)))</f>
        <v xml:space="preserve"> </v>
      </c>
      <c r="M18" s="138" t="str">
        <f ca="1">IF(SUM('Profit &amp; Loss'!AH12:OFFSET('Profit &amp; Loss'!AH12,0,0,1,3))=0," ",SUM('Profit &amp; Loss'!AH12:OFFSET('Profit &amp; Loss'!AH12,0,0,1,3)))</f>
        <v xml:space="preserve"> </v>
      </c>
      <c r="N18" s="138" t="str">
        <f ca="1">IF(SUM('Profit &amp; Loss'!AK12:OFFSET('Profit &amp; Loss'!AK12,0,0,1,3))=0," ",SUM('Profit &amp; Loss'!AK12:OFFSET('Profit &amp; Loss'!AK12,0,0,1,3)))</f>
        <v xml:space="preserve"> </v>
      </c>
      <c r="O18" s="138" t="str">
        <f ca="1">IF(SUM('Profit &amp; Loss'!AN12:OFFSET('Profit &amp; Loss'!AN12,0,0,1,3))=0," ",SUM('Profit &amp; Loss'!AN12:OFFSET('Profit &amp; Loss'!AN12,0,0,1,3)))</f>
        <v xml:space="preserve"> </v>
      </c>
      <c r="P18" s="138" t="str">
        <f ca="1">IF(SUM('Profit &amp; Loss'!AQ12:OFFSET('Profit &amp; Loss'!AQ12,0,0,1,3))=0," ",SUM('Profit &amp; Loss'!AQ12:OFFSET('Profit &amp; Loss'!AQ12,0,0,1,3)))</f>
        <v xml:space="preserve"> </v>
      </c>
      <c r="Q18" s="138" t="str">
        <f ca="1">IF(SUM('Profit &amp; Loss'!AT12:OFFSET('Profit &amp; Loss'!AT12,0,0,1,3))=0," ",SUM('Profit &amp; Loss'!AT12:OFFSET('Profit &amp; Loss'!AT12,0,0,1,3)))</f>
        <v xml:space="preserve"> </v>
      </c>
      <c r="R18" s="138" t="str">
        <f ca="1">IF(SUM('Profit &amp; Loss'!AW12:OFFSET('Profit &amp; Loss'!AW12,0,0,1,3))=0," ",SUM('Profit &amp; Loss'!AW12:OFFSET('Profit &amp; Loss'!AW12,0,0,1,3)))</f>
        <v xml:space="preserve"> </v>
      </c>
      <c r="S18" s="138" t="str">
        <f ca="1">IF(SUM('Profit &amp; Loss'!AZ12:OFFSET('Profit &amp; Loss'!AZ12,0,0,1,3))=0," ",SUM('Profit &amp; Loss'!AZ12:OFFSET('Profit &amp; Loss'!AZ12,0,0,1,3)))</f>
        <v xml:space="preserve"> </v>
      </c>
      <c r="T18" s="138" t="str">
        <f ca="1">IF(SUM('Profit &amp; Loss'!BC12:OFFSET('Profit &amp; Loss'!BC12,0,0,1,3))=0," ",SUM('Profit &amp; Loss'!BC12:OFFSET('Profit &amp; Loss'!BC12,0,0,1,3)))</f>
        <v xml:space="preserve"> </v>
      </c>
      <c r="U18" s="138" t="str">
        <f ca="1">IF(SUM('Profit &amp; Loss'!BF12:OFFSET('Profit &amp; Loss'!BF12,0,0,1,3))=0," ",SUM('Profit &amp; Loss'!BF12:OFFSET('Profit &amp; Loss'!BF12,0,0,1,3)))</f>
        <v xml:space="preserve"> </v>
      </c>
      <c r="V18" s="138" t="str">
        <f ca="1">IF(SUM('Profit &amp; Loss'!BI12:OFFSET('Profit &amp; Loss'!BI12,0,0,1,3))=0," ",SUM('Profit &amp; Loss'!BI12:OFFSET('Profit &amp; Loss'!BI12,0,0,1,3)))</f>
        <v xml:space="preserve"> </v>
      </c>
      <c r="W18" s="138" t="str">
        <f ca="1">IF(SUM('Profit &amp; Loss'!BL12:OFFSET('Profit &amp; Loss'!BL12,0,0,1,3))=0," ",SUM('Profit &amp; Loss'!BL12:OFFSET('Profit &amp; Loss'!BL12,0,0,1,3)))</f>
        <v xml:space="preserve"> </v>
      </c>
    </row>
    <row r="19" spans="2:23">
      <c r="B19" s="135" t="str">
        <f>IF('Profit &amp; Loss'!B13=0," ",'Profit &amp; Loss'!B13)</f>
        <v>COGS</v>
      </c>
      <c r="C19" s="138" t="str">
        <f ca="1">IF(SUM('Profit &amp; Loss'!F13:OFFSET('Profit &amp; Loss'!F13,0,0,1,1))=0," ",SUM('Profit &amp; Loss'!F13:OFFSET('Profit &amp; Loss'!F14,0,0,1,1)))</f>
        <v xml:space="preserve"> </v>
      </c>
      <c r="D19" s="138" t="str">
        <f ca="1">IF(SUM('Profit &amp; Loss'!G13:OFFSET('Profit &amp; Loss'!G13,0,0,1,3))=0," ",SUM('Profit &amp; Loss'!G13:OFFSET('Profit &amp; Loss'!G13,0,0,1,3)))</f>
        <v xml:space="preserve"> </v>
      </c>
      <c r="E19" s="138" t="str">
        <f ca="1">IF(SUM('Profit &amp; Loss'!J13:OFFSET('Profit &amp; Loss'!J13,0,0,1,3))=0," ",SUM('Profit &amp; Loss'!J13:OFFSET('Profit &amp; Loss'!J13,0,0,1,3)))</f>
        <v xml:space="preserve"> </v>
      </c>
      <c r="F19" s="138" t="str">
        <f ca="1">IF(SUM('Profit &amp; Loss'!M13:OFFSET('Profit &amp; Loss'!M13,0,0,1,3))=0," ",SUM('Profit &amp; Loss'!M13:OFFSET('Profit &amp; Loss'!M13,0,0,1,3)))</f>
        <v xml:space="preserve"> </v>
      </c>
      <c r="G19" s="138" t="str">
        <f ca="1">IF(SUM('Profit &amp; Loss'!P13:OFFSET('Profit &amp; Loss'!P13,0,0,1,3))=0," ",SUM('Profit &amp; Loss'!P13:OFFSET('Profit &amp; Loss'!P13,0,0,1,3)))</f>
        <v xml:space="preserve"> </v>
      </c>
      <c r="H19" s="138" t="str">
        <f ca="1">IF(SUM('Profit &amp; Loss'!S13:OFFSET('Profit &amp; Loss'!S13,0,0,1,3))=0," ",SUM('Profit &amp; Loss'!S13:OFFSET('Profit &amp; Loss'!S13,0,0,1,3)))</f>
        <v xml:space="preserve"> </v>
      </c>
      <c r="I19" s="138" t="str">
        <f ca="1">IF(SUM('Profit &amp; Loss'!V13:OFFSET('Profit &amp; Loss'!V13,0,0,1,3))=0," ",SUM('Profit &amp; Loss'!V13:OFFSET('Profit &amp; Loss'!V13,0,0,1,3)))</f>
        <v xml:space="preserve"> </v>
      </c>
      <c r="J19" s="138" t="str">
        <f ca="1">IF(SUM('Profit &amp; Loss'!Y13:OFFSET('Profit &amp; Loss'!Y13,0,0,1,3))=0," ",SUM('Profit &amp; Loss'!Y13:OFFSET('Profit &amp; Loss'!Y13,0,0,1,3)))</f>
        <v xml:space="preserve"> </v>
      </c>
      <c r="K19" s="138" t="str">
        <f ca="1">IF(SUM('Profit &amp; Loss'!AB13:OFFSET('Profit &amp; Loss'!AB13,0,0,1,3))=0," ",SUM('Profit &amp; Loss'!AB13:OFFSET('Profit &amp; Loss'!AB13,0,0,1,3)))</f>
        <v xml:space="preserve"> </v>
      </c>
      <c r="L19" s="138" t="str">
        <f ca="1">IF(SUM('Profit &amp; Loss'!AE13:OFFSET('Profit &amp; Loss'!AE13,0,0,1,3))=0," ",SUM('Profit &amp; Loss'!AE13:OFFSET('Profit &amp; Loss'!AE13,0,0,1,3)))</f>
        <v xml:space="preserve"> </v>
      </c>
      <c r="M19" s="138" t="str">
        <f ca="1">IF(SUM('Profit &amp; Loss'!AH13:OFFSET('Profit &amp; Loss'!AH13,0,0,1,3))=0," ",SUM('Profit &amp; Loss'!AH13:OFFSET('Profit &amp; Loss'!AH13,0,0,1,3)))</f>
        <v xml:space="preserve"> </v>
      </c>
      <c r="N19" s="138" t="str">
        <f ca="1">IF(SUM('Profit &amp; Loss'!AK13:OFFSET('Profit &amp; Loss'!AK13,0,0,1,3))=0," ",SUM('Profit &amp; Loss'!AK13:OFFSET('Profit &amp; Loss'!AK13,0,0,1,3)))</f>
        <v xml:space="preserve"> </v>
      </c>
      <c r="O19" s="138" t="str">
        <f ca="1">IF(SUM('Profit &amp; Loss'!AN13:OFFSET('Profit &amp; Loss'!AN13,0,0,1,3))=0," ",SUM('Profit &amp; Loss'!AN13:OFFSET('Profit &amp; Loss'!AN13,0,0,1,3)))</f>
        <v xml:space="preserve"> </v>
      </c>
      <c r="P19" s="138" t="str">
        <f ca="1">IF(SUM('Profit &amp; Loss'!AQ13:OFFSET('Profit &amp; Loss'!AQ13,0,0,1,3))=0," ",SUM('Profit &amp; Loss'!AQ13:OFFSET('Profit &amp; Loss'!AQ13,0,0,1,3)))</f>
        <v xml:space="preserve"> </v>
      </c>
      <c r="Q19" s="138" t="str">
        <f ca="1">IF(SUM('Profit &amp; Loss'!AT13:OFFSET('Profit &amp; Loss'!AT13,0,0,1,3))=0," ",SUM('Profit &amp; Loss'!AT13:OFFSET('Profit &amp; Loss'!AT13,0,0,1,3)))</f>
        <v xml:space="preserve"> </v>
      </c>
      <c r="R19" s="138" t="str">
        <f ca="1">IF(SUM('Profit &amp; Loss'!AW13:OFFSET('Profit &amp; Loss'!AW13,0,0,1,3))=0," ",SUM('Profit &amp; Loss'!AW13:OFFSET('Profit &amp; Loss'!AW13,0,0,1,3)))</f>
        <v xml:space="preserve"> </v>
      </c>
      <c r="S19" s="138" t="str">
        <f ca="1">IF(SUM('Profit &amp; Loss'!AZ13:OFFSET('Profit &amp; Loss'!AZ13,0,0,1,3))=0," ",SUM('Profit &amp; Loss'!AZ13:OFFSET('Profit &amp; Loss'!AZ13,0,0,1,3)))</f>
        <v xml:space="preserve"> </v>
      </c>
      <c r="T19" s="138" t="str">
        <f ca="1">IF(SUM('Profit &amp; Loss'!BC13:OFFSET('Profit &amp; Loss'!BC13,0,0,1,3))=0," ",SUM('Profit &amp; Loss'!BC13:OFFSET('Profit &amp; Loss'!BC13,0,0,1,3)))</f>
        <v xml:space="preserve"> </v>
      </c>
      <c r="U19" s="138" t="str">
        <f ca="1">IF(SUM('Profit &amp; Loss'!BF13:OFFSET('Profit &amp; Loss'!BF13,0,0,1,3))=0," ",SUM('Profit &amp; Loss'!BF13:OFFSET('Profit &amp; Loss'!BF13,0,0,1,3)))</f>
        <v xml:space="preserve"> </v>
      </c>
      <c r="V19" s="138" t="str">
        <f ca="1">IF(SUM('Profit &amp; Loss'!BI13:OFFSET('Profit &amp; Loss'!BI13,0,0,1,3))=0," ",SUM('Profit &amp; Loss'!BI13:OFFSET('Profit &amp; Loss'!BI13,0,0,1,3)))</f>
        <v xml:space="preserve"> </v>
      </c>
      <c r="W19" s="138" t="str">
        <f ca="1">IF(SUM('Profit &amp; Loss'!BL13:OFFSET('Profit &amp; Loss'!BL13,0,0,1,3))=0," ",SUM('Profit &amp; Loss'!BL13:OFFSET('Profit &amp; Loss'!BL13,0,0,1,3)))</f>
        <v xml:space="preserve"> </v>
      </c>
    </row>
    <row r="20" spans="2:23">
      <c r="B20" s="137" t="str">
        <f>IF('Profit &amp; Loss'!B14=0," ",'Profit &amp; Loss'!B14)</f>
        <v>Costs of Goods Sold</v>
      </c>
      <c r="C20" s="138" t="str">
        <f ca="1">IF(SUM('Profit &amp; Loss'!F14:OFFSET('Profit &amp; Loss'!F14,0,0,1,1))=0," ",SUM('Profit &amp; Loss'!F14:OFFSET('Profit &amp; Loss'!F15,0,0,1,1)))</f>
        <v xml:space="preserve"> </v>
      </c>
      <c r="D20" s="138" t="str">
        <f ca="1">IF(SUM('Profit &amp; Loss'!G14:OFFSET('Profit &amp; Loss'!G14,0,0,1,3))=0," ",SUM('Profit &amp; Loss'!G14:OFFSET('Profit &amp; Loss'!G14,0,0,1,3)))</f>
        <v xml:space="preserve"> </v>
      </c>
      <c r="E20" s="138" t="str">
        <f ca="1">IF(SUM('Profit &amp; Loss'!J14:OFFSET('Profit &amp; Loss'!J14,0,0,1,3))=0," ",SUM('Profit &amp; Loss'!J14:OFFSET('Profit &amp; Loss'!J14,0,0,1,3)))</f>
        <v xml:space="preserve"> </v>
      </c>
      <c r="F20" s="138" t="str">
        <f ca="1">IF(SUM('Profit &amp; Loss'!M14:OFFSET('Profit &amp; Loss'!M14,0,0,1,3))=0," ",SUM('Profit &amp; Loss'!M14:OFFSET('Profit &amp; Loss'!M14,0,0,1,3)))</f>
        <v xml:space="preserve"> </v>
      </c>
      <c r="G20" s="138" t="str">
        <f ca="1">IF(SUM('Profit &amp; Loss'!P14:OFFSET('Profit &amp; Loss'!P14,0,0,1,3))=0," ",SUM('Profit &amp; Loss'!P14:OFFSET('Profit &amp; Loss'!P14,0,0,1,3)))</f>
        <v xml:space="preserve"> </v>
      </c>
      <c r="H20" s="138" t="str">
        <f ca="1">IF(SUM('Profit &amp; Loss'!S14:OFFSET('Profit &amp; Loss'!S14,0,0,1,3))=0," ",SUM('Profit &amp; Loss'!S14:OFFSET('Profit &amp; Loss'!S14,0,0,1,3)))</f>
        <v xml:space="preserve"> </v>
      </c>
      <c r="I20" s="138" t="str">
        <f ca="1">IF(SUM('Profit &amp; Loss'!V14:OFFSET('Profit &amp; Loss'!V14,0,0,1,3))=0," ",SUM('Profit &amp; Loss'!V14:OFFSET('Profit &amp; Loss'!V14,0,0,1,3)))</f>
        <v xml:space="preserve"> </v>
      </c>
      <c r="J20" s="138" t="str">
        <f ca="1">IF(SUM('Profit &amp; Loss'!Y14:OFFSET('Profit &amp; Loss'!Y14,0,0,1,3))=0," ",SUM('Profit &amp; Loss'!Y14:OFFSET('Profit &amp; Loss'!Y14,0,0,1,3)))</f>
        <v xml:space="preserve"> </v>
      </c>
      <c r="K20" s="138" t="str">
        <f ca="1">IF(SUM('Profit &amp; Loss'!AB14:OFFSET('Profit &amp; Loss'!AB14,0,0,1,3))=0," ",SUM('Profit &amp; Loss'!AB14:OFFSET('Profit &amp; Loss'!AB14,0,0,1,3)))</f>
        <v xml:space="preserve"> </v>
      </c>
      <c r="L20" s="138" t="str">
        <f ca="1">IF(SUM('Profit &amp; Loss'!AE14:OFFSET('Profit &amp; Loss'!AE14,0,0,1,3))=0," ",SUM('Profit &amp; Loss'!AE14:OFFSET('Profit &amp; Loss'!AE14,0,0,1,3)))</f>
        <v xml:space="preserve"> </v>
      </c>
      <c r="M20" s="138" t="str">
        <f ca="1">IF(SUM('Profit &amp; Loss'!AH14:OFFSET('Profit &amp; Loss'!AH14,0,0,1,3))=0," ",SUM('Profit &amp; Loss'!AH14:OFFSET('Profit &amp; Loss'!AH14,0,0,1,3)))</f>
        <v xml:space="preserve"> </v>
      </c>
      <c r="N20" s="138" t="str">
        <f ca="1">IF(SUM('Profit &amp; Loss'!AK14:OFFSET('Profit &amp; Loss'!AK14,0,0,1,3))=0," ",SUM('Profit &amp; Loss'!AK14:OFFSET('Profit &amp; Loss'!AK14,0,0,1,3)))</f>
        <v xml:space="preserve"> </v>
      </c>
      <c r="O20" s="138" t="str">
        <f ca="1">IF(SUM('Profit &amp; Loss'!AN14:OFFSET('Profit &amp; Loss'!AN14,0,0,1,3))=0," ",SUM('Profit &amp; Loss'!AN14:OFFSET('Profit &amp; Loss'!AN14,0,0,1,3)))</f>
        <v xml:space="preserve"> </v>
      </c>
      <c r="P20" s="138" t="str">
        <f ca="1">IF(SUM('Profit &amp; Loss'!AQ14:OFFSET('Profit &amp; Loss'!AQ14,0,0,1,3))=0," ",SUM('Profit &amp; Loss'!AQ14:OFFSET('Profit &amp; Loss'!AQ14,0,0,1,3)))</f>
        <v xml:space="preserve"> </v>
      </c>
      <c r="Q20" s="138" t="str">
        <f ca="1">IF(SUM('Profit &amp; Loss'!AT14:OFFSET('Profit &amp; Loss'!AT14,0,0,1,3))=0," ",SUM('Profit &amp; Loss'!AT14:OFFSET('Profit &amp; Loss'!AT14,0,0,1,3)))</f>
        <v xml:space="preserve"> </v>
      </c>
      <c r="R20" s="138" t="str">
        <f ca="1">IF(SUM('Profit &amp; Loss'!AW14:OFFSET('Profit &amp; Loss'!AW14,0,0,1,3))=0," ",SUM('Profit &amp; Loss'!AW14:OFFSET('Profit &amp; Loss'!AW14,0,0,1,3)))</f>
        <v xml:space="preserve"> </v>
      </c>
      <c r="S20" s="138" t="str">
        <f ca="1">IF(SUM('Profit &amp; Loss'!AZ14:OFFSET('Profit &amp; Loss'!AZ14,0,0,1,3))=0," ",SUM('Profit &amp; Loss'!AZ14:OFFSET('Profit &amp; Loss'!AZ14,0,0,1,3)))</f>
        <v xml:space="preserve"> </v>
      </c>
      <c r="T20" s="138" t="str">
        <f ca="1">IF(SUM('Profit &amp; Loss'!BC14:OFFSET('Profit &amp; Loss'!BC14,0,0,1,3))=0," ",SUM('Profit &amp; Loss'!BC14:OFFSET('Profit &amp; Loss'!BC14,0,0,1,3)))</f>
        <v xml:space="preserve"> </v>
      </c>
      <c r="U20" s="138" t="str">
        <f ca="1">IF(SUM('Profit &amp; Loss'!BF14:OFFSET('Profit &amp; Loss'!BF14,0,0,1,3))=0," ",SUM('Profit &amp; Loss'!BF14:OFFSET('Profit &amp; Loss'!BF14,0,0,1,3)))</f>
        <v xml:space="preserve"> </v>
      </c>
      <c r="V20" s="138" t="str">
        <f ca="1">IF(SUM('Profit &amp; Loss'!BI14:OFFSET('Profit &amp; Loss'!BI14,0,0,1,3))=0," ",SUM('Profit &amp; Loss'!BI14:OFFSET('Profit &amp; Loss'!BI14,0,0,1,3)))</f>
        <v xml:space="preserve"> </v>
      </c>
      <c r="W20" s="138" t="str">
        <f ca="1">IF(SUM('Profit &amp; Loss'!BL14:OFFSET('Profit &amp; Loss'!BL14,0,0,1,3))=0," ",SUM('Profit &amp; Loss'!BL14:OFFSET('Profit &amp; Loss'!BL14,0,0,1,3)))</f>
        <v xml:space="preserve"> </v>
      </c>
    </row>
    <row r="21" spans="2:23">
      <c r="B21" s="137" t="str">
        <f>IF('Profit &amp; Loss'!B15=0," ",'Profit &amp; Loss'!B15)</f>
        <v>Materials</v>
      </c>
      <c r="C21" s="138">
        <f ca="1">IF(SUM('Profit &amp; Loss'!F15:OFFSET('Profit &amp; Loss'!F15,0,0,1,1))=0," ",SUM('Profit &amp; Loss'!F15:OFFSET('Profit &amp; Loss'!F16,0,0,1,1)))</f>
        <v>18500</v>
      </c>
      <c r="D21" s="138">
        <f ca="1">IF(SUM('Profit &amp; Loss'!G15:OFFSET('Profit &amp; Loss'!G15,0,0,1,3))=0," ",SUM('Profit &amp; Loss'!G15:OFFSET('Profit &amp; Loss'!G15,0,0,1,3)))</f>
        <v>9000</v>
      </c>
      <c r="E21" s="138">
        <f ca="1">IF(SUM('Profit &amp; Loss'!J15:OFFSET('Profit &amp; Loss'!J15,0,0,1,3))=0," ",SUM('Profit &amp; Loss'!J15:OFFSET('Profit &amp; Loss'!J15,0,0,1,3)))</f>
        <v>9000</v>
      </c>
      <c r="F21" s="138">
        <f ca="1">IF(SUM('Profit &amp; Loss'!M15:OFFSET('Profit &amp; Loss'!M15,0,0,1,3))=0," ",SUM('Profit &amp; Loss'!M15:OFFSET('Profit &amp; Loss'!M15,0,0,1,3)))</f>
        <v>9000</v>
      </c>
      <c r="G21" s="138">
        <f ca="1">IF(SUM('Profit &amp; Loss'!P15:OFFSET('Profit &amp; Loss'!P15,0,0,1,3))=0," ",SUM('Profit &amp; Loss'!P15:OFFSET('Profit &amp; Loss'!P15,0,0,1,3)))</f>
        <v>9000</v>
      </c>
      <c r="H21" s="138">
        <f ca="1">IF(SUM('Profit &amp; Loss'!S15:OFFSET('Profit &amp; Loss'!S15,0,0,1,3))=0," ",SUM('Profit &amp; Loss'!S15:OFFSET('Profit &amp; Loss'!S15,0,0,1,3)))</f>
        <v>9000</v>
      </c>
      <c r="I21" s="138">
        <f ca="1">IF(SUM('Profit &amp; Loss'!V15:OFFSET('Profit &amp; Loss'!V15,0,0,1,3))=0," ",SUM('Profit &amp; Loss'!V15:OFFSET('Profit &amp; Loss'!V15,0,0,1,3)))</f>
        <v>9000</v>
      </c>
      <c r="J21" s="138">
        <f ca="1">IF(SUM('Profit &amp; Loss'!Y15:OFFSET('Profit &amp; Loss'!Y15,0,0,1,3))=0," ",SUM('Profit &amp; Loss'!Y15:OFFSET('Profit &amp; Loss'!Y15,0,0,1,3)))</f>
        <v>7000</v>
      </c>
      <c r="K21" s="138">
        <f ca="1">IF(SUM('Profit &amp; Loss'!AB15:OFFSET('Profit &amp; Loss'!AB15,0,0,1,3))=0," ",SUM('Profit &amp; Loss'!AB15:OFFSET('Profit &amp; Loss'!AB15,0,0,1,3)))</f>
        <v>6000</v>
      </c>
      <c r="L21" s="138">
        <f ca="1">IF(SUM('Profit &amp; Loss'!AE15:OFFSET('Profit &amp; Loss'!AE15,0,0,1,3))=0," ",SUM('Profit &amp; Loss'!AE15:OFFSET('Profit &amp; Loss'!AE15,0,0,1,3)))</f>
        <v>3000</v>
      </c>
      <c r="M21" s="138">
        <f ca="1">IF(SUM('Profit &amp; Loss'!AH15:OFFSET('Profit &amp; Loss'!AH15,0,0,1,3))=0," ",SUM('Profit &amp; Loss'!AH15:OFFSET('Profit &amp; Loss'!AH15,0,0,1,3)))</f>
        <v>1000</v>
      </c>
      <c r="N21" s="138" t="str">
        <f ca="1">IF(SUM('Profit &amp; Loss'!AK15:OFFSET('Profit &amp; Loss'!AK15,0,0,1,3))=0," ",SUM('Profit &amp; Loss'!AK15:OFFSET('Profit &amp; Loss'!AK15,0,0,1,3)))</f>
        <v xml:space="preserve"> </v>
      </c>
      <c r="O21" s="138" t="str">
        <f ca="1">IF(SUM('Profit &amp; Loss'!AN15:OFFSET('Profit &amp; Loss'!AN15,0,0,1,3))=0," ",SUM('Profit &amp; Loss'!AN15:OFFSET('Profit &amp; Loss'!AN15,0,0,1,3)))</f>
        <v xml:space="preserve"> </v>
      </c>
      <c r="P21" s="138" t="str">
        <f ca="1">IF(SUM('Profit &amp; Loss'!AQ15:OFFSET('Profit &amp; Loss'!AQ15,0,0,1,3))=0," ",SUM('Profit &amp; Loss'!AQ15:OFFSET('Profit &amp; Loss'!AQ15,0,0,1,3)))</f>
        <v xml:space="preserve"> </v>
      </c>
      <c r="Q21" s="138" t="str">
        <f ca="1">IF(SUM('Profit &amp; Loss'!AT15:OFFSET('Profit &amp; Loss'!AT15,0,0,1,3))=0," ",SUM('Profit &amp; Loss'!AT15:OFFSET('Profit &amp; Loss'!AT15,0,0,1,3)))</f>
        <v xml:space="preserve"> </v>
      </c>
      <c r="R21" s="138" t="str">
        <f ca="1">IF(SUM('Profit &amp; Loss'!AW15:OFFSET('Profit &amp; Loss'!AW15,0,0,1,3))=0," ",SUM('Profit &amp; Loss'!AW15:OFFSET('Profit &amp; Loss'!AW15,0,0,1,3)))</f>
        <v xml:space="preserve"> </v>
      </c>
      <c r="S21" s="138" t="str">
        <f ca="1">IF(SUM('Profit &amp; Loss'!AZ15:OFFSET('Profit &amp; Loss'!AZ15,0,0,1,3))=0," ",SUM('Profit &amp; Loss'!AZ15:OFFSET('Profit &amp; Loss'!AZ15,0,0,1,3)))</f>
        <v xml:space="preserve"> </v>
      </c>
      <c r="T21" s="138" t="str">
        <f ca="1">IF(SUM('Profit &amp; Loss'!BC15:OFFSET('Profit &amp; Loss'!BC15,0,0,1,3))=0," ",SUM('Profit &amp; Loss'!BC15:OFFSET('Profit &amp; Loss'!BC15,0,0,1,3)))</f>
        <v xml:space="preserve"> </v>
      </c>
      <c r="U21" s="138" t="str">
        <f ca="1">IF(SUM('Profit &amp; Loss'!BF15:OFFSET('Profit &amp; Loss'!BF15,0,0,1,3))=0," ",SUM('Profit &amp; Loss'!BF15:OFFSET('Profit &amp; Loss'!BF15,0,0,1,3)))</f>
        <v xml:space="preserve"> </v>
      </c>
      <c r="V21" s="138" t="str">
        <f ca="1">IF(SUM('Profit &amp; Loss'!BI15:OFFSET('Profit &amp; Loss'!BI15,0,0,1,3))=0," ",SUM('Profit &amp; Loss'!BI15:OFFSET('Profit &amp; Loss'!BI15,0,0,1,3)))</f>
        <v xml:space="preserve"> </v>
      </c>
      <c r="W21" s="138" t="str">
        <f ca="1">IF(SUM('Profit &amp; Loss'!BL15:OFFSET('Profit &amp; Loss'!BL15,0,0,1,3))=0," ",SUM('Profit &amp; Loss'!BL15:OFFSET('Profit &amp; Loss'!BL15,0,0,1,3)))</f>
        <v xml:space="preserve"> </v>
      </c>
    </row>
    <row r="22" spans="2:23">
      <c r="B22" s="137" t="str">
        <f>IF('Profit &amp; Loss'!B16=0," ",'Profit &amp; Loss'!B16)</f>
        <v>Assembly Costs (Labor)</v>
      </c>
      <c r="C22" s="138">
        <f ca="1">IF(SUM('Profit &amp; Loss'!F16:OFFSET('Profit &amp; Loss'!F16,0,0,1,1))=0," ",SUM('Profit &amp; Loss'!F16:OFFSET('Profit &amp; Loss'!F17,0,0,1,1)))</f>
        <v>15500</v>
      </c>
      <c r="D22" s="138">
        <f ca="1">IF(SUM('Profit &amp; Loss'!G16:OFFSET('Profit &amp; Loss'!G16,0,0,1,3))=0," ",SUM('Profit &amp; Loss'!G16:OFFSET('Profit &amp; Loss'!G16,0,0,1,3)))</f>
        <v>46500</v>
      </c>
      <c r="E22" s="138">
        <f ca="1">IF(SUM('Profit &amp; Loss'!J16:OFFSET('Profit &amp; Loss'!J16,0,0,1,3))=0," ",SUM('Profit &amp; Loss'!J16:OFFSET('Profit &amp; Loss'!J16,0,0,1,3)))</f>
        <v>46500</v>
      </c>
      <c r="F22" s="138">
        <f ca="1">IF(SUM('Profit &amp; Loss'!M16:OFFSET('Profit &amp; Loss'!M16,0,0,1,3))=0," ",SUM('Profit &amp; Loss'!M16:OFFSET('Profit &amp; Loss'!M16,0,0,1,3)))</f>
        <v>46500</v>
      </c>
      <c r="G22" s="138">
        <f ca="1">IF(SUM('Profit &amp; Loss'!P16:OFFSET('Profit &amp; Loss'!P16,0,0,1,3))=0," ",SUM('Profit &amp; Loss'!P16:OFFSET('Profit &amp; Loss'!P16,0,0,1,3)))</f>
        <v>46500</v>
      </c>
      <c r="H22" s="138">
        <f ca="1">IF(SUM('Profit &amp; Loss'!S16:OFFSET('Profit &amp; Loss'!S16,0,0,1,3))=0," ",SUM('Profit &amp; Loss'!S16:OFFSET('Profit &amp; Loss'!S16,0,0,1,3)))</f>
        <v>40000</v>
      </c>
      <c r="I22" s="138">
        <f ca="1">IF(SUM('Profit &amp; Loss'!V16:OFFSET('Profit &amp; Loss'!V16,0,0,1,3))=0," ",SUM('Profit &amp; Loss'!V16:OFFSET('Profit &amp; Loss'!V16,0,0,1,3)))</f>
        <v>27000</v>
      </c>
      <c r="J22" s="138">
        <f ca="1">IF(SUM('Profit &amp; Loss'!Y16:OFFSET('Profit &amp; Loss'!Y16,0,0,1,3))=0," ",SUM('Profit &amp; Loss'!Y16:OFFSET('Profit &amp; Loss'!Y16,0,0,1,3)))</f>
        <v>27000</v>
      </c>
      <c r="K22" s="138">
        <f ca="1">IF(SUM('Profit &amp; Loss'!AB16:OFFSET('Profit &amp; Loss'!AB16,0,0,1,3))=0," ",SUM('Profit &amp; Loss'!AB16:OFFSET('Profit &amp; Loss'!AB16,0,0,1,3)))</f>
        <v>18000</v>
      </c>
      <c r="L22" s="138" t="str">
        <f ca="1">IF(SUM('Profit &amp; Loss'!AE16:OFFSET('Profit &amp; Loss'!AE16,0,0,1,3))=0," ",SUM('Profit &amp; Loss'!AE16:OFFSET('Profit &amp; Loss'!AE16,0,0,1,3)))</f>
        <v xml:space="preserve"> </v>
      </c>
      <c r="M22" s="138" t="str">
        <f ca="1">IF(SUM('Profit &amp; Loss'!AH16:OFFSET('Profit &amp; Loss'!AH16,0,0,1,3))=0," ",SUM('Profit &amp; Loss'!AH16:OFFSET('Profit &amp; Loss'!AH16,0,0,1,3)))</f>
        <v xml:space="preserve"> </v>
      </c>
      <c r="N22" s="138" t="str">
        <f ca="1">IF(SUM('Profit &amp; Loss'!AK16:OFFSET('Profit &amp; Loss'!AK16,0,0,1,3))=0," ",SUM('Profit &amp; Loss'!AK16:OFFSET('Profit &amp; Loss'!AK16,0,0,1,3)))</f>
        <v xml:space="preserve"> </v>
      </c>
      <c r="O22" s="138" t="str">
        <f ca="1">IF(SUM('Profit &amp; Loss'!AN16:OFFSET('Profit &amp; Loss'!AN16,0,0,1,3))=0," ",SUM('Profit &amp; Loss'!AN16:OFFSET('Profit &amp; Loss'!AN16,0,0,1,3)))</f>
        <v xml:space="preserve"> </v>
      </c>
      <c r="P22" s="138" t="str">
        <f ca="1">IF(SUM('Profit &amp; Loss'!AQ16:OFFSET('Profit &amp; Loss'!AQ16,0,0,1,3))=0," ",SUM('Profit &amp; Loss'!AQ16:OFFSET('Profit &amp; Loss'!AQ16,0,0,1,3)))</f>
        <v xml:space="preserve"> </v>
      </c>
      <c r="Q22" s="138" t="str">
        <f ca="1">IF(SUM('Profit &amp; Loss'!AT16:OFFSET('Profit &amp; Loss'!AT16,0,0,1,3))=0," ",SUM('Profit &amp; Loss'!AT16:OFFSET('Profit &amp; Loss'!AT16,0,0,1,3)))</f>
        <v xml:space="preserve"> </v>
      </c>
      <c r="R22" s="138" t="str">
        <f ca="1">IF(SUM('Profit &amp; Loss'!AW16:OFFSET('Profit &amp; Loss'!AW16,0,0,1,3))=0," ",SUM('Profit &amp; Loss'!AW16:OFFSET('Profit &amp; Loss'!AW16,0,0,1,3)))</f>
        <v xml:space="preserve"> </v>
      </c>
      <c r="S22" s="138" t="str">
        <f ca="1">IF(SUM('Profit &amp; Loss'!AZ16:OFFSET('Profit &amp; Loss'!AZ16,0,0,1,3))=0," ",SUM('Profit &amp; Loss'!AZ16:OFFSET('Profit &amp; Loss'!AZ16,0,0,1,3)))</f>
        <v xml:space="preserve"> </v>
      </c>
      <c r="T22" s="138" t="str">
        <f ca="1">IF(SUM('Profit &amp; Loss'!BC16:OFFSET('Profit &amp; Loss'!BC16,0,0,1,3))=0," ",SUM('Profit &amp; Loss'!BC16:OFFSET('Profit &amp; Loss'!BC16,0,0,1,3)))</f>
        <v xml:space="preserve"> </v>
      </c>
      <c r="U22" s="138" t="str">
        <f ca="1">IF(SUM('Profit &amp; Loss'!BF16:OFFSET('Profit &amp; Loss'!BF16,0,0,1,3))=0," ",SUM('Profit &amp; Loss'!BF16:OFFSET('Profit &amp; Loss'!BF16,0,0,1,3)))</f>
        <v xml:space="preserve"> </v>
      </c>
      <c r="V22" s="138" t="str">
        <f ca="1">IF(SUM('Profit &amp; Loss'!BI16:OFFSET('Profit &amp; Loss'!BI16,0,0,1,3))=0," ",SUM('Profit &amp; Loss'!BI16:OFFSET('Profit &amp; Loss'!BI16,0,0,1,3)))</f>
        <v xml:space="preserve"> </v>
      </c>
      <c r="W22" s="138" t="str">
        <f ca="1">IF(SUM('Profit &amp; Loss'!BL16:OFFSET('Profit &amp; Loss'!BL16,0,0,1,3))=0," ",SUM('Profit &amp; Loss'!BL16:OFFSET('Profit &amp; Loss'!BL16,0,0,1,3)))</f>
        <v xml:space="preserve"> </v>
      </c>
    </row>
    <row r="23" spans="2:23">
      <c r="B23" s="137" t="str">
        <f>IF('Profit &amp; Loss'!B17=0," ",'Profit &amp; Loss'!B17)</f>
        <v>Installation Costs</v>
      </c>
      <c r="C23" s="138" t="str">
        <f ca="1">IF(SUM('Profit &amp; Loss'!F17:OFFSET('Profit &amp; Loss'!F17,0,0,1,1))=0," ",SUM('Profit &amp; Loss'!F17:OFFSET('Profit &amp; Loss'!F18,0,0,1,1)))</f>
        <v xml:space="preserve"> </v>
      </c>
      <c r="D23" s="138" t="str">
        <f ca="1">IF(SUM('Profit &amp; Loss'!G17:OFFSET('Profit &amp; Loss'!G17,0,0,1,3))=0," ",SUM('Profit &amp; Loss'!G17:OFFSET('Profit &amp; Loss'!G17,0,0,1,3)))</f>
        <v xml:space="preserve"> </v>
      </c>
      <c r="E23" s="138" t="str">
        <f ca="1">IF(SUM('Profit &amp; Loss'!J17:OFFSET('Profit &amp; Loss'!J17,0,0,1,3))=0," ",SUM('Profit &amp; Loss'!J17:OFFSET('Profit &amp; Loss'!J17,0,0,1,3)))</f>
        <v xml:space="preserve"> </v>
      </c>
      <c r="F23" s="138" t="str">
        <f ca="1">IF(SUM('Profit &amp; Loss'!M17:OFFSET('Profit &amp; Loss'!M17,0,0,1,3))=0," ",SUM('Profit &amp; Loss'!M17:OFFSET('Profit &amp; Loss'!M17,0,0,1,3)))</f>
        <v xml:space="preserve"> </v>
      </c>
      <c r="G23" s="138" t="str">
        <f ca="1">IF(SUM('Profit &amp; Loss'!P17:OFFSET('Profit &amp; Loss'!P17,0,0,1,3))=0," ",SUM('Profit &amp; Loss'!P17:OFFSET('Profit &amp; Loss'!P17,0,0,1,3)))</f>
        <v xml:space="preserve"> </v>
      </c>
      <c r="H23" s="138" t="str">
        <f ca="1">IF(SUM('Profit &amp; Loss'!S17:OFFSET('Profit &amp; Loss'!S17,0,0,1,3))=0," ",SUM('Profit &amp; Loss'!S17:OFFSET('Profit &amp; Loss'!S17,0,0,1,3)))</f>
        <v xml:space="preserve"> </v>
      </c>
      <c r="I23" s="138" t="str">
        <f ca="1">IF(SUM('Profit &amp; Loss'!V17:OFFSET('Profit &amp; Loss'!V17,0,0,1,3))=0," ",SUM('Profit &amp; Loss'!V17:OFFSET('Profit &amp; Loss'!V17,0,0,1,3)))</f>
        <v xml:space="preserve"> </v>
      </c>
      <c r="J23" s="138" t="str">
        <f ca="1">IF(SUM('Profit &amp; Loss'!Y17:OFFSET('Profit &amp; Loss'!Y17,0,0,1,3))=0," ",SUM('Profit &amp; Loss'!Y17:OFFSET('Profit &amp; Loss'!Y17,0,0,1,3)))</f>
        <v xml:space="preserve"> </v>
      </c>
      <c r="K23" s="138" t="str">
        <f ca="1">IF(SUM('Profit &amp; Loss'!AB17:OFFSET('Profit &amp; Loss'!AB17,0,0,1,3))=0," ",SUM('Profit &amp; Loss'!AB17:OFFSET('Profit &amp; Loss'!AB17,0,0,1,3)))</f>
        <v xml:space="preserve"> </v>
      </c>
      <c r="L23" s="138" t="str">
        <f ca="1">IF(SUM('Profit &amp; Loss'!AE17:OFFSET('Profit &amp; Loss'!AE17,0,0,1,3))=0," ",SUM('Profit &amp; Loss'!AE17:OFFSET('Profit &amp; Loss'!AE17,0,0,1,3)))</f>
        <v xml:space="preserve"> </v>
      </c>
      <c r="M23" s="138" t="str">
        <f ca="1">IF(SUM('Profit &amp; Loss'!AH17:OFFSET('Profit &amp; Loss'!AH17,0,0,1,3))=0," ",SUM('Profit &amp; Loss'!AH17:OFFSET('Profit &amp; Loss'!AH17,0,0,1,3)))</f>
        <v xml:space="preserve"> </v>
      </c>
      <c r="N23" s="138" t="str">
        <f ca="1">IF(SUM('Profit &amp; Loss'!AK17:OFFSET('Profit &amp; Loss'!AK17,0,0,1,3))=0," ",SUM('Profit &amp; Loss'!AK17:OFFSET('Profit &amp; Loss'!AK17,0,0,1,3)))</f>
        <v xml:space="preserve"> </v>
      </c>
      <c r="O23" s="138" t="str">
        <f ca="1">IF(SUM('Profit &amp; Loss'!AN17:OFFSET('Profit &amp; Loss'!AN17,0,0,1,3))=0," ",SUM('Profit &amp; Loss'!AN17:OFFSET('Profit &amp; Loss'!AN17,0,0,1,3)))</f>
        <v xml:space="preserve"> </v>
      </c>
      <c r="P23" s="138" t="str">
        <f ca="1">IF(SUM('Profit &amp; Loss'!AQ17:OFFSET('Profit &amp; Loss'!AQ17,0,0,1,3))=0," ",SUM('Profit &amp; Loss'!AQ17:OFFSET('Profit &amp; Loss'!AQ17,0,0,1,3)))</f>
        <v xml:space="preserve"> </v>
      </c>
      <c r="Q23" s="138" t="str">
        <f ca="1">IF(SUM('Profit &amp; Loss'!AT17:OFFSET('Profit &amp; Loss'!AT17,0,0,1,3))=0," ",SUM('Profit &amp; Loss'!AT17:OFFSET('Profit &amp; Loss'!AT17,0,0,1,3)))</f>
        <v xml:space="preserve"> </v>
      </c>
      <c r="R23" s="138" t="str">
        <f ca="1">IF(SUM('Profit &amp; Loss'!AW17:OFFSET('Profit &amp; Loss'!AW17,0,0,1,3))=0," ",SUM('Profit &amp; Loss'!AW17:OFFSET('Profit &amp; Loss'!AW17,0,0,1,3)))</f>
        <v xml:space="preserve"> </v>
      </c>
      <c r="S23" s="138" t="str">
        <f ca="1">IF(SUM('Profit &amp; Loss'!AZ17:OFFSET('Profit &amp; Loss'!AZ17,0,0,1,3))=0," ",SUM('Profit &amp; Loss'!AZ17:OFFSET('Profit &amp; Loss'!AZ17,0,0,1,3)))</f>
        <v xml:space="preserve"> </v>
      </c>
      <c r="T23" s="138" t="str">
        <f ca="1">IF(SUM('Profit &amp; Loss'!BC17:OFFSET('Profit &amp; Loss'!BC17,0,0,1,3))=0," ",SUM('Profit &amp; Loss'!BC17:OFFSET('Profit &amp; Loss'!BC17,0,0,1,3)))</f>
        <v xml:space="preserve"> </v>
      </c>
      <c r="U23" s="138" t="str">
        <f ca="1">IF(SUM('Profit &amp; Loss'!BF17:OFFSET('Profit &amp; Loss'!BF17,0,0,1,3))=0," ",SUM('Profit &amp; Loss'!BF17:OFFSET('Profit &amp; Loss'!BF17,0,0,1,3)))</f>
        <v xml:space="preserve"> </v>
      </c>
      <c r="V23" s="138" t="str">
        <f ca="1">IF(SUM('Profit &amp; Loss'!BI17:OFFSET('Profit &amp; Loss'!BI17,0,0,1,3))=0," ",SUM('Profit &amp; Loss'!BI17:OFFSET('Profit &amp; Loss'!BI17,0,0,1,3)))</f>
        <v xml:space="preserve"> </v>
      </c>
      <c r="W23" s="138" t="str">
        <f ca="1">IF(SUM('Profit &amp; Loss'!BL17:OFFSET('Profit &amp; Loss'!BL17,0,0,1,3))=0," ",SUM('Profit &amp; Loss'!BL17:OFFSET('Profit &amp; Loss'!BL17,0,0,1,3)))</f>
        <v xml:space="preserve"> </v>
      </c>
    </row>
    <row r="24" spans="2:23">
      <c r="B24" s="137" t="str">
        <f>IF('Profit &amp; Loss'!B18=0," ",'Profit &amp; Loss'!B18)</f>
        <v>Subscription Costs</v>
      </c>
      <c r="C24" s="138" t="str">
        <f ca="1">IF(SUM('Profit &amp; Loss'!F18:OFFSET('Profit &amp; Loss'!F18,0,0,1,1))=0," ",SUM('Profit &amp; Loss'!F18:OFFSET('Profit &amp; Loss'!F19,0,0,1,1)))</f>
        <v xml:space="preserve"> </v>
      </c>
      <c r="D24" s="138" t="str">
        <f ca="1">IF(SUM('Profit &amp; Loss'!G18:OFFSET('Profit &amp; Loss'!G18,0,0,1,3))=0," ",SUM('Profit &amp; Loss'!G18:OFFSET('Profit &amp; Loss'!G18,0,0,1,3)))</f>
        <v xml:space="preserve"> </v>
      </c>
      <c r="E24" s="138" t="str">
        <f ca="1">IF(SUM('Profit &amp; Loss'!J18:OFFSET('Profit &amp; Loss'!J18,0,0,1,3))=0," ",SUM('Profit &amp; Loss'!J18:OFFSET('Profit &amp; Loss'!J18,0,0,1,3)))</f>
        <v xml:space="preserve"> </v>
      </c>
      <c r="F24" s="138" t="str">
        <f ca="1">IF(SUM('Profit &amp; Loss'!M18:OFFSET('Profit &amp; Loss'!M18,0,0,1,3))=0," ",SUM('Profit &amp; Loss'!M18:OFFSET('Profit &amp; Loss'!M18,0,0,1,3)))</f>
        <v xml:space="preserve"> </v>
      </c>
      <c r="G24" s="138" t="str">
        <f ca="1">IF(SUM('Profit &amp; Loss'!P18:OFFSET('Profit &amp; Loss'!P18,0,0,1,3))=0," ",SUM('Profit &amp; Loss'!P18:OFFSET('Profit &amp; Loss'!P18,0,0,1,3)))</f>
        <v xml:space="preserve"> </v>
      </c>
      <c r="H24" s="138" t="str">
        <f ca="1">IF(SUM('Profit &amp; Loss'!S18:OFFSET('Profit &amp; Loss'!S18,0,0,1,3))=0," ",SUM('Profit &amp; Loss'!S18:OFFSET('Profit &amp; Loss'!S18,0,0,1,3)))</f>
        <v xml:space="preserve"> </v>
      </c>
      <c r="I24" s="138" t="str">
        <f ca="1">IF(SUM('Profit &amp; Loss'!V18:OFFSET('Profit &amp; Loss'!V18,0,0,1,3))=0," ",SUM('Profit &amp; Loss'!V18:OFFSET('Profit &amp; Loss'!V18,0,0,1,3)))</f>
        <v xml:space="preserve"> </v>
      </c>
      <c r="J24" s="138" t="str">
        <f ca="1">IF(SUM('Profit &amp; Loss'!Y18:OFFSET('Profit &amp; Loss'!Y18,0,0,1,3))=0," ",SUM('Profit &amp; Loss'!Y18:OFFSET('Profit &amp; Loss'!Y18,0,0,1,3)))</f>
        <v xml:space="preserve"> </v>
      </c>
      <c r="K24" s="138" t="str">
        <f ca="1">IF(SUM('Profit &amp; Loss'!AB18:OFFSET('Profit &amp; Loss'!AB18,0,0,1,3))=0," ",SUM('Profit &amp; Loss'!AB18:OFFSET('Profit &amp; Loss'!AB18,0,0,1,3)))</f>
        <v xml:space="preserve"> </v>
      </c>
      <c r="L24" s="138" t="str">
        <f ca="1">IF(SUM('Profit &amp; Loss'!AE18:OFFSET('Profit &amp; Loss'!AE18,0,0,1,3))=0," ",SUM('Profit &amp; Loss'!AE18:OFFSET('Profit &amp; Loss'!AE18,0,0,1,3)))</f>
        <v xml:space="preserve"> </v>
      </c>
      <c r="M24" s="138" t="str">
        <f ca="1">IF(SUM('Profit &amp; Loss'!AH18:OFFSET('Profit &amp; Loss'!AH18,0,0,1,3))=0," ",SUM('Profit &amp; Loss'!AH18:OFFSET('Profit &amp; Loss'!AH18,0,0,1,3)))</f>
        <v xml:space="preserve"> </v>
      </c>
      <c r="N24" s="138" t="str">
        <f ca="1">IF(SUM('Profit &amp; Loss'!AK18:OFFSET('Profit &amp; Loss'!AK18,0,0,1,3))=0," ",SUM('Profit &amp; Loss'!AK18:OFFSET('Profit &amp; Loss'!AK18,0,0,1,3)))</f>
        <v xml:space="preserve"> </v>
      </c>
      <c r="O24" s="138" t="str">
        <f ca="1">IF(SUM('Profit &amp; Loss'!AN18:OFFSET('Profit &amp; Loss'!AN18,0,0,1,3))=0," ",SUM('Profit &amp; Loss'!AN18:OFFSET('Profit &amp; Loss'!AN18,0,0,1,3)))</f>
        <v xml:space="preserve"> </v>
      </c>
      <c r="P24" s="138" t="str">
        <f ca="1">IF(SUM('Profit &amp; Loss'!AQ18:OFFSET('Profit &amp; Loss'!AQ18,0,0,1,3))=0," ",SUM('Profit &amp; Loss'!AQ18:OFFSET('Profit &amp; Loss'!AQ18,0,0,1,3)))</f>
        <v xml:space="preserve"> </v>
      </c>
      <c r="Q24" s="138" t="str">
        <f ca="1">IF(SUM('Profit &amp; Loss'!AT18:OFFSET('Profit &amp; Loss'!AT18,0,0,1,3))=0," ",SUM('Profit &amp; Loss'!AT18:OFFSET('Profit &amp; Loss'!AT18,0,0,1,3)))</f>
        <v xml:space="preserve"> </v>
      </c>
      <c r="R24" s="138" t="str">
        <f ca="1">IF(SUM('Profit &amp; Loss'!AW18:OFFSET('Profit &amp; Loss'!AW18,0,0,1,3))=0," ",SUM('Profit &amp; Loss'!AW18:OFFSET('Profit &amp; Loss'!AW18,0,0,1,3)))</f>
        <v xml:space="preserve"> </v>
      </c>
      <c r="S24" s="138" t="str">
        <f ca="1">IF(SUM('Profit &amp; Loss'!AZ18:OFFSET('Profit &amp; Loss'!AZ18,0,0,1,3))=0," ",SUM('Profit &amp; Loss'!AZ18:OFFSET('Profit &amp; Loss'!AZ18,0,0,1,3)))</f>
        <v xml:space="preserve"> </v>
      </c>
      <c r="T24" s="138" t="str">
        <f ca="1">IF(SUM('Profit &amp; Loss'!BC18:OFFSET('Profit &amp; Loss'!BC18,0,0,1,3))=0," ",SUM('Profit &amp; Loss'!BC18:OFFSET('Profit &amp; Loss'!BC18,0,0,1,3)))</f>
        <v xml:space="preserve"> </v>
      </c>
      <c r="U24" s="138" t="str">
        <f ca="1">IF(SUM('Profit &amp; Loss'!BF18:OFFSET('Profit &amp; Loss'!BF18,0,0,1,3))=0," ",SUM('Profit &amp; Loss'!BF18:OFFSET('Profit &amp; Loss'!BF18,0,0,1,3)))</f>
        <v xml:space="preserve"> </v>
      </c>
      <c r="V24" s="138" t="str">
        <f ca="1">IF(SUM('Profit &amp; Loss'!BI18:OFFSET('Profit &amp; Loss'!BI18,0,0,1,3))=0," ",SUM('Profit &amp; Loss'!BI18:OFFSET('Profit &amp; Loss'!BI18,0,0,1,3)))</f>
        <v xml:space="preserve"> </v>
      </c>
      <c r="W24" s="138" t="str">
        <f ca="1">IF(SUM('Profit &amp; Loss'!BL18:OFFSET('Profit &amp; Loss'!BL18,0,0,1,3))=0," ",SUM('Profit &amp; Loss'!BL18:OFFSET('Profit &amp; Loss'!BL18,0,0,1,3)))</f>
        <v xml:space="preserve"> </v>
      </c>
    </row>
    <row r="25" spans="2:23">
      <c r="B25" s="137" t="str">
        <f>IF('Profit &amp; Loss'!B19=0," ",'Profit &amp; Loss'!B19)</f>
        <v>Service Costs</v>
      </c>
      <c r="C25" s="138" t="str">
        <f ca="1">IF(SUM('Profit &amp; Loss'!F19:OFFSET('Profit &amp; Loss'!F19,0,0,1,1))=0," ",SUM('Profit &amp; Loss'!F19:OFFSET('Profit &amp; Loss'!F20,0,0,1,1)))</f>
        <v xml:space="preserve"> </v>
      </c>
      <c r="D25" s="138" t="str">
        <f ca="1">IF(SUM('Profit &amp; Loss'!G19:OFFSET('Profit &amp; Loss'!G19,0,0,1,3))=0," ",SUM('Profit &amp; Loss'!G19:OFFSET('Profit &amp; Loss'!G19,0,0,1,3)))</f>
        <v xml:space="preserve"> </v>
      </c>
      <c r="E25" s="138" t="str">
        <f ca="1">IF(SUM('Profit &amp; Loss'!J19:OFFSET('Profit &amp; Loss'!J19,0,0,1,3))=0," ",SUM('Profit &amp; Loss'!J19:OFFSET('Profit &amp; Loss'!J19,0,0,1,3)))</f>
        <v xml:space="preserve"> </v>
      </c>
      <c r="F25" s="138" t="str">
        <f ca="1">IF(SUM('Profit &amp; Loss'!M19:OFFSET('Profit &amp; Loss'!M19,0,0,1,3))=0," ",SUM('Profit &amp; Loss'!M19:OFFSET('Profit &amp; Loss'!M19,0,0,1,3)))</f>
        <v xml:space="preserve"> </v>
      </c>
      <c r="G25" s="138" t="str">
        <f ca="1">IF(SUM('Profit &amp; Loss'!P19:OFFSET('Profit &amp; Loss'!P19,0,0,1,3))=0," ",SUM('Profit &amp; Loss'!P19:OFFSET('Profit &amp; Loss'!P19,0,0,1,3)))</f>
        <v xml:space="preserve"> </v>
      </c>
      <c r="H25" s="138" t="str">
        <f ca="1">IF(SUM('Profit &amp; Loss'!S19:OFFSET('Profit &amp; Loss'!S19,0,0,1,3))=0," ",SUM('Profit &amp; Loss'!S19:OFFSET('Profit &amp; Loss'!S19,0,0,1,3)))</f>
        <v xml:space="preserve"> </v>
      </c>
      <c r="I25" s="138" t="str">
        <f ca="1">IF(SUM('Profit &amp; Loss'!V19:OFFSET('Profit &amp; Loss'!V19,0,0,1,3))=0," ",SUM('Profit &amp; Loss'!V19:OFFSET('Profit &amp; Loss'!V19,0,0,1,3)))</f>
        <v xml:space="preserve"> </v>
      </c>
      <c r="J25" s="138" t="str">
        <f ca="1">IF(SUM('Profit &amp; Loss'!Y19:OFFSET('Profit &amp; Loss'!Y19,0,0,1,3))=0," ",SUM('Profit &amp; Loss'!Y19:OFFSET('Profit &amp; Loss'!Y19,0,0,1,3)))</f>
        <v xml:space="preserve"> </v>
      </c>
      <c r="K25" s="138" t="str">
        <f ca="1">IF(SUM('Profit &amp; Loss'!AB19:OFFSET('Profit &amp; Loss'!AB19,0,0,1,3))=0," ",SUM('Profit &amp; Loss'!AB19:OFFSET('Profit &amp; Loss'!AB19,0,0,1,3)))</f>
        <v xml:space="preserve"> </v>
      </c>
      <c r="L25" s="138" t="str">
        <f ca="1">IF(SUM('Profit &amp; Loss'!AE19:OFFSET('Profit &amp; Loss'!AE19,0,0,1,3))=0," ",SUM('Profit &amp; Loss'!AE19:OFFSET('Profit &amp; Loss'!AE19,0,0,1,3)))</f>
        <v xml:space="preserve"> </v>
      </c>
      <c r="M25" s="138" t="str">
        <f ca="1">IF(SUM('Profit &amp; Loss'!AH19:OFFSET('Profit &amp; Loss'!AH19,0,0,1,3))=0," ",SUM('Profit &amp; Loss'!AH19:OFFSET('Profit &amp; Loss'!AH19,0,0,1,3)))</f>
        <v xml:space="preserve"> </v>
      </c>
      <c r="N25" s="138" t="str">
        <f ca="1">IF(SUM('Profit &amp; Loss'!AK19:OFFSET('Profit &amp; Loss'!AK19,0,0,1,3))=0," ",SUM('Profit &amp; Loss'!AK19:OFFSET('Profit &amp; Loss'!AK19,0,0,1,3)))</f>
        <v xml:space="preserve"> </v>
      </c>
      <c r="O25" s="138" t="str">
        <f ca="1">IF(SUM('Profit &amp; Loss'!AN19:OFFSET('Profit &amp; Loss'!AN19,0,0,1,3))=0," ",SUM('Profit &amp; Loss'!AN19:OFFSET('Profit &amp; Loss'!AN19,0,0,1,3)))</f>
        <v xml:space="preserve"> </v>
      </c>
      <c r="P25" s="138" t="str">
        <f ca="1">IF(SUM('Profit &amp; Loss'!AQ19:OFFSET('Profit &amp; Loss'!AQ19,0,0,1,3))=0," ",SUM('Profit &amp; Loss'!AQ19:OFFSET('Profit &amp; Loss'!AQ19,0,0,1,3)))</f>
        <v xml:space="preserve"> </v>
      </c>
      <c r="Q25" s="138" t="str">
        <f ca="1">IF(SUM('Profit &amp; Loss'!AT19:OFFSET('Profit &amp; Loss'!AT19,0,0,1,3))=0," ",SUM('Profit &amp; Loss'!AT19:OFFSET('Profit &amp; Loss'!AT19,0,0,1,3)))</f>
        <v xml:space="preserve"> </v>
      </c>
      <c r="R25" s="138" t="str">
        <f ca="1">IF(SUM('Profit &amp; Loss'!AW19:OFFSET('Profit &amp; Loss'!AW19,0,0,1,3))=0," ",SUM('Profit &amp; Loss'!AW19:OFFSET('Profit &amp; Loss'!AW19,0,0,1,3)))</f>
        <v xml:space="preserve"> </v>
      </c>
      <c r="S25" s="138" t="str">
        <f ca="1">IF(SUM('Profit &amp; Loss'!AZ19:OFFSET('Profit &amp; Loss'!AZ19,0,0,1,3))=0," ",SUM('Profit &amp; Loss'!AZ19:OFFSET('Profit &amp; Loss'!AZ19,0,0,1,3)))</f>
        <v xml:space="preserve"> </v>
      </c>
      <c r="T25" s="138" t="str">
        <f ca="1">IF(SUM('Profit &amp; Loss'!BC19:OFFSET('Profit &amp; Loss'!BC19,0,0,1,3))=0," ",SUM('Profit &amp; Loss'!BC19:OFFSET('Profit &amp; Loss'!BC19,0,0,1,3)))</f>
        <v xml:space="preserve"> </v>
      </c>
      <c r="U25" s="138" t="str">
        <f ca="1">IF(SUM('Profit &amp; Loss'!BF19:OFFSET('Profit &amp; Loss'!BF19,0,0,1,3))=0," ",SUM('Profit &amp; Loss'!BF19:OFFSET('Profit &amp; Loss'!BF19,0,0,1,3)))</f>
        <v xml:space="preserve"> </v>
      </c>
      <c r="V25" s="138" t="str">
        <f ca="1">IF(SUM('Profit &amp; Loss'!BI19:OFFSET('Profit &amp; Loss'!BI19,0,0,1,3))=0," ",SUM('Profit &amp; Loss'!BI19:OFFSET('Profit &amp; Loss'!BI19,0,0,1,3)))</f>
        <v xml:space="preserve"> </v>
      </c>
      <c r="W25" s="138" t="str">
        <f ca="1">IF(SUM('Profit &amp; Loss'!BL19:OFFSET('Profit &amp; Loss'!BL19,0,0,1,3))=0," ",SUM('Profit &amp; Loss'!BL19:OFFSET('Profit &amp; Loss'!BL19,0,0,1,3)))</f>
        <v xml:space="preserve"> </v>
      </c>
    </row>
    <row r="26" spans="2:23">
      <c r="B26" s="137" t="str">
        <f>IF('Profit &amp; Loss'!B20=0," ",'Profit &amp; Loss'!B20)</f>
        <v>Licensing Costs</v>
      </c>
      <c r="C26" s="138" t="str">
        <f ca="1">IF(SUM('Profit &amp; Loss'!F20:OFFSET('Profit &amp; Loss'!F20,0,0,1,1))=0," ",SUM('Profit &amp; Loss'!F20:OFFSET('Profit &amp; Loss'!F21,0,0,1,1)))</f>
        <v xml:space="preserve"> </v>
      </c>
      <c r="D26" s="138" t="str">
        <f ca="1">IF(SUM('Profit &amp; Loss'!G20:OFFSET('Profit &amp; Loss'!G20,0,0,1,3))=0," ",SUM('Profit &amp; Loss'!G20:OFFSET('Profit &amp; Loss'!G20,0,0,1,3)))</f>
        <v xml:space="preserve"> </v>
      </c>
      <c r="E26" s="138" t="str">
        <f ca="1">IF(SUM('Profit &amp; Loss'!J20:OFFSET('Profit &amp; Loss'!J20,0,0,1,3))=0," ",SUM('Profit &amp; Loss'!J20:OFFSET('Profit &amp; Loss'!J20,0,0,1,3)))</f>
        <v xml:space="preserve"> </v>
      </c>
      <c r="F26" s="138" t="str">
        <f ca="1">IF(SUM('Profit &amp; Loss'!M20:OFFSET('Profit &amp; Loss'!M20,0,0,1,3))=0," ",SUM('Profit &amp; Loss'!M20:OFFSET('Profit &amp; Loss'!M20,0,0,1,3)))</f>
        <v xml:space="preserve"> </v>
      </c>
      <c r="G26" s="138" t="str">
        <f ca="1">IF(SUM('Profit &amp; Loss'!P20:OFFSET('Profit &amp; Loss'!P20,0,0,1,3))=0," ",SUM('Profit &amp; Loss'!P20:OFFSET('Profit &amp; Loss'!P20,0,0,1,3)))</f>
        <v xml:space="preserve"> </v>
      </c>
      <c r="H26" s="138" t="str">
        <f ca="1">IF(SUM('Profit &amp; Loss'!S20:OFFSET('Profit &amp; Loss'!S20,0,0,1,3))=0," ",SUM('Profit &amp; Loss'!S20:OFFSET('Profit &amp; Loss'!S20,0,0,1,3)))</f>
        <v xml:space="preserve"> </v>
      </c>
      <c r="I26" s="138" t="str">
        <f ca="1">IF(SUM('Profit &amp; Loss'!V20:OFFSET('Profit &amp; Loss'!V20,0,0,1,3))=0," ",SUM('Profit &amp; Loss'!V20:OFFSET('Profit &amp; Loss'!V20,0,0,1,3)))</f>
        <v xml:space="preserve"> </v>
      </c>
      <c r="J26" s="138" t="str">
        <f ca="1">IF(SUM('Profit &amp; Loss'!Y20:OFFSET('Profit &amp; Loss'!Y20,0,0,1,3))=0," ",SUM('Profit &amp; Loss'!Y20:OFFSET('Profit &amp; Loss'!Y20,0,0,1,3)))</f>
        <v xml:space="preserve"> </v>
      </c>
      <c r="K26" s="138" t="str">
        <f ca="1">IF(SUM('Profit &amp; Loss'!AB20:OFFSET('Profit &amp; Loss'!AB20,0,0,1,3))=0," ",SUM('Profit &amp; Loss'!AB20:OFFSET('Profit &amp; Loss'!AB20,0,0,1,3)))</f>
        <v xml:space="preserve"> </v>
      </c>
      <c r="L26" s="138" t="str">
        <f ca="1">IF(SUM('Profit &amp; Loss'!AE20:OFFSET('Profit &amp; Loss'!AE20,0,0,1,3))=0," ",SUM('Profit &amp; Loss'!AE20:OFFSET('Profit &amp; Loss'!AE20,0,0,1,3)))</f>
        <v xml:space="preserve"> </v>
      </c>
      <c r="M26" s="138" t="str">
        <f ca="1">IF(SUM('Profit &amp; Loss'!AH20:OFFSET('Profit &amp; Loss'!AH20,0,0,1,3))=0," ",SUM('Profit &amp; Loss'!AH20:OFFSET('Profit &amp; Loss'!AH20,0,0,1,3)))</f>
        <v xml:space="preserve"> </v>
      </c>
      <c r="N26" s="138" t="str">
        <f ca="1">IF(SUM('Profit &amp; Loss'!AK20:OFFSET('Profit &amp; Loss'!AK20,0,0,1,3))=0," ",SUM('Profit &amp; Loss'!AK20:OFFSET('Profit &amp; Loss'!AK20,0,0,1,3)))</f>
        <v xml:space="preserve"> </v>
      </c>
      <c r="O26" s="138" t="str">
        <f ca="1">IF(SUM('Profit &amp; Loss'!AN20:OFFSET('Profit &amp; Loss'!AN20,0,0,1,3))=0," ",SUM('Profit &amp; Loss'!AN20:OFFSET('Profit &amp; Loss'!AN20,0,0,1,3)))</f>
        <v xml:space="preserve"> </v>
      </c>
      <c r="P26" s="138" t="str">
        <f ca="1">IF(SUM('Profit &amp; Loss'!AQ20:OFFSET('Profit &amp; Loss'!AQ20,0,0,1,3))=0," ",SUM('Profit &amp; Loss'!AQ20:OFFSET('Profit &amp; Loss'!AQ20,0,0,1,3)))</f>
        <v xml:space="preserve"> </v>
      </c>
      <c r="Q26" s="138" t="str">
        <f ca="1">IF(SUM('Profit &amp; Loss'!AT20:OFFSET('Profit &amp; Loss'!AT20,0,0,1,3))=0," ",SUM('Profit &amp; Loss'!AT20:OFFSET('Profit &amp; Loss'!AT20,0,0,1,3)))</f>
        <v xml:space="preserve"> </v>
      </c>
      <c r="R26" s="138" t="str">
        <f ca="1">IF(SUM('Profit &amp; Loss'!AW20:OFFSET('Profit &amp; Loss'!AW20,0,0,1,3))=0," ",SUM('Profit &amp; Loss'!AW20:OFFSET('Profit &amp; Loss'!AW20,0,0,1,3)))</f>
        <v xml:space="preserve"> </v>
      </c>
      <c r="S26" s="138" t="str">
        <f ca="1">IF(SUM('Profit &amp; Loss'!AZ20:OFFSET('Profit &amp; Loss'!AZ20,0,0,1,3))=0," ",SUM('Profit &amp; Loss'!AZ20:OFFSET('Profit &amp; Loss'!AZ20,0,0,1,3)))</f>
        <v xml:space="preserve"> </v>
      </c>
      <c r="T26" s="138" t="str">
        <f ca="1">IF(SUM('Profit &amp; Loss'!BC20:OFFSET('Profit &amp; Loss'!BC20,0,0,1,3))=0," ",SUM('Profit &amp; Loss'!BC20:OFFSET('Profit &amp; Loss'!BC20,0,0,1,3)))</f>
        <v xml:space="preserve"> </v>
      </c>
      <c r="U26" s="138" t="str">
        <f ca="1">IF(SUM('Profit &amp; Loss'!BF20:OFFSET('Profit &amp; Loss'!BF20,0,0,1,3))=0," ",SUM('Profit &amp; Loss'!BF20:OFFSET('Profit &amp; Loss'!BF20,0,0,1,3)))</f>
        <v xml:space="preserve"> </v>
      </c>
      <c r="V26" s="138" t="str">
        <f ca="1">IF(SUM('Profit &amp; Loss'!BI20:OFFSET('Profit &amp; Loss'!BI20,0,0,1,3))=0," ",SUM('Profit &amp; Loss'!BI20:OFFSET('Profit &amp; Loss'!BI20,0,0,1,3)))</f>
        <v xml:space="preserve"> </v>
      </c>
      <c r="W26" s="138" t="str">
        <f ca="1">IF(SUM('Profit &amp; Loss'!BL20:OFFSET('Profit &amp; Loss'!BL20,0,0,1,3))=0," ",SUM('Profit &amp; Loss'!BL20:OFFSET('Profit &amp; Loss'!BL20,0,0,1,3)))</f>
        <v xml:space="preserve"> </v>
      </c>
    </row>
    <row r="27" spans="2:23">
      <c r="B27" s="137" t="str">
        <f>IF('Profit &amp; Loss'!B21=0," ",'Profit &amp; Loss'!B21)</f>
        <v>Payment Processing</v>
      </c>
      <c r="C27" s="138" t="str">
        <f ca="1">IF(SUM('Profit &amp; Loss'!F21:OFFSET('Profit &amp; Loss'!F21,0,0,1,1))=0," ",SUM('Profit &amp; Loss'!F21:OFFSET('Profit &amp; Loss'!F22,0,0,1,1)))</f>
        <v xml:space="preserve"> </v>
      </c>
      <c r="D27" s="138" t="str">
        <f ca="1">IF(SUM('Profit &amp; Loss'!G21:OFFSET('Profit &amp; Loss'!G21,0,0,1,3))=0," ",SUM('Profit &amp; Loss'!G21:OFFSET('Profit &amp; Loss'!G21,0,0,1,3)))</f>
        <v xml:space="preserve"> </v>
      </c>
      <c r="E27" s="138" t="str">
        <f ca="1">IF(SUM('Profit &amp; Loss'!J21:OFFSET('Profit &amp; Loss'!J21,0,0,1,3))=0," ",SUM('Profit &amp; Loss'!J21:OFFSET('Profit &amp; Loss'!J21,0,0,1,3)))</f>
        <v xml:space="preserve"> </v>
      </c>
      <c r="F27" s="138" t="str">
        <f ca="1">IF(SUM('Profit &amp; Loss'!M21:OFFSET('Profit &amp; Loss'!M21,0,0,1,3))=0," ",SUM('Profit &amp; Loss'!M21:OFFSET('Profit &amp; Loss'!M21,0,0,1,3)))</f>
        <v xml:space="preserve"> </v>
      </c>
      <c r="G27" s="138" t="str">
        <f ca="1">IF(SUM('Profit &amp; Loss'!P21:OFFSET('Profit &amp; Loss'!P21,0,0,1,3))=0," ",SUM('Profit &amp; Loss'!P21:OFFSET('Profit &amp; Loss'!P21,0,0,1,3)))</f>
        <v xml:space="preserve"> </v>
      </c>
      <c r="H27" s="138" t="str">
        <f ca="1">IF(SUM('Profit &amp; Loss'!S21:OFFSET('Profit &amp; Loss'!S21,0,0,1,3))=0," ",SUM('Profit &amp; Loss'!S21:OFFSET('Profit &amp; Loss'!S21,0,0,1,3)))</f>
        <v xml:space="preserve"> </v>
      </c>
      <c r="I27" s="138" t="str">
        <f ca="1">IF(SUM('Profit &amp; Loss'!V21:OFFSET('Profit &amp; Loss'!V21,0,0,1,3))=0," ",SUM('Profit &amp; Loss'!V21:OFFSET('Profit &amp; Loss'!V21,0,0,1,3)))</f>
        <v xml:space="preserve"> </v>
      </c>
      <c r="J27" s="138" t="str">
        <f ca="1">IF(SUM('Profit &amp; Loss'!Y21:OFFSET('Profit &amp; Loss'!Y21,0,0,1,3))=0," ",SUM('Profit &amp; Loss'!Y21:OFFSET('Profit &amp; Loss'!Y21,0,0,1,3)))</f>
        <v xml:space="preserve"> </v>
      </c>
      <c r="K27" s="138" t="str">
        <f ca="1">IF(SUM('Profit &amp; Loss'!AB21:OFFSET('Profit &amp; Loss'!AB21,0,0,1,3))=0," ",SUM('Profit &amp; Loss'!AB21:OFFSET('Profit &amp; Loss'!AB21,0,0,1,3)))</f>
        <v xml:space="preserve"> </v>
      </c>
      <c r="L27" s="138" t="str">
        <f ca="1">IF(SUM('Profit &amp; Loss'!AE21:OFFSET('Profit &amp; Loss'!AE21,0,0,1,3))=0," ",SUM('Profit &amp; Loss'!AE21:OFFSET('Profit &amp; Loss'!AE21,0,0,1,3)))</f>
        <v xml:space="preserve"> </v>
      </c>
      <c r="M27" s="138" t="str">
        <f ca="1">IF(SUM('Profit &amp; Loss'!AH21:OFFSET('Profit &amp; Loss'!AH21,0,0,1,3))=0," ",SUM('Profit &amp; Loss'!AH21:OFFSET('Profit &amp; Loss'!AH21,0,0,1,3)))</f>
        <v xml:space="preserve"> </v>
      </c>
      <c r="N27" s="138" t="str">
        <f ca="1">IF(SUM('Profit &amp; Loss'!AK21:OFFSET('Profit &amp; Loss'!AK21,0,0,1,3))=0," ",SUM('Profit &amp; Loss'!AK21:OFFSET('Profit &amp; Loss'!AK21,0,0,1,3)))</f>
        <v xml:space="preserve"> </v>
      </c>
      <c r="O27" s="138" t="str">
        <f ca="1">IF(SUM('Profit &amp; Loss'!AN21:OFFSET('Profit &amp; Loss'!AN21,0,0,1,3))=0," ",SUM('Profit &amp; Loss'!AN21:OFFSET('Profit &amp; Loss'!AN21,0,0,1,3)))</f>
        <v xml:space="preserve"> </v>
      </c>
      <c r="P27" s="138" t="str">
        <f ca="1">IF(SUM('Profit &amp; Loss'!AQ21:OFFSET('Profit &amp; Loss'!AQ21,0,0,1,3))=0," ",SUM('Profit &amp; Loss'!AQ21:OFFSET('Profit &amp; Loss'!AQ21,0,0,1,3)))</f>
        <v xml:space="preserve"> </v>
      </c>
      <c r="Q27" s="138" t="str">
        <f ca="1">IF(SUM('Profit &amp; Loss'!AT21:OFFSET('Profit &amp; Loss'!AT21,0,0,1,3))=0," ",SUM('Profit &amp; Loss'!AT21:OFFSET('Profit &amp; Loss'!AT21,0,0,1,3)))</f>
        <v xml:space="preserve"> </v>
      </c>
      <c r="R27" s="138" t="str">
        <f ca="1">IF(SUM('Profit &amp; Loss'!AW21:OFFSET('Profit &amp; Loss'!AW21,0,0,1,3))=0," ",SUM('Profit &amp; Loss'!AW21:OFFSET('Profit &amp; Loss'!AW21,0,0,1,3)))</f>
        <v xml:space="preserve"> </v>
      </c>
      <c r="S27" s="138" t="str">
        <f ca="1">IF(SUM('Profit &amp; Loss'!AZ21:OFFSET('Profit &amp; Loss'!AZ21,0,0,1,3))=0," ",SUM('Profit &amp; Loss'!AZ21:OFFSET('Profit &amp; Loss'!AZ21,0,0,1,3)))</f>
        <v xml:space="preserve"> </v>
      </c>
      <c r="T27" s="138" t="str">
        <f ca="1">IF(SUM('Profit &amp; Loss'!BC21:OFFSET('Profit &amp; Loss'!BC21,0,0,1,3))=0," ",SUM('Profit &amp; Loss'!BC21:OFFSET('Profit &amp; Loss'!BC21,0,0,1,3)))</f>
        <v xml:space="preserve"> </v>
      </c>
      <c r="U27" s="138" t="str">
        <f ca="1">IF(SUM('Profit &amp; Loss'!BF21:OFFSET('Profit &amp; Loss'!BF21,0,0,1,3))=0," ",SUM('Profit &amp; Loss'!BF21:OFFSET('Profit &amp; Loss'!BF21,0,0,1,3)))</f>
        <v xml:space="preserve"> </v>
      </c>
      <c r="V27" s="138" t="str">
        <f ca="1">IF(SUM('Profit &amp; Loss'!BI21:OFFSET('Profit &amp; Loss'!BI21,0,0,1,3))=0," ",SUM('Profit &amp; Loss'!BI21:OFFSET('Profit &amp; Loss'!BI21,0,0,1,3)))</f>
        <v xml:space="preserve"> </v>
      </c>
      <c r="W27" s="138" t="str">
        <f ca="1">IF(SUM('Profit &amp; Loss'!BL21:OFFSET('Profit &amp; Loss'!BL21,0,0,1,3))=0," ",SUM('Profit &amp; Loss'!BL21:OFFSET('Profit &amp; Loss'!BL21,0,0,1,3)))</f>
        <v xml:space="preserve"> </v>
      </c>
    </row>
    <row r="28" spans="2:23">
      <c r="B28" s="137" t="str">
        <f>IF('Profit &amp; Loss'!B22=0," ",'Profit &amp; Loss'!B22)</f>
        <v>Other</v>
      </c>
      <c r="C28" s="138" t="str">
        <f ca="1">IF(SUM('Profit &amp; Loss'!F22:OFFSET('Profit &amp; Loss'!F22,0,0,1,1))=0," ",SUM('Profit &amp; Loss'!F22:OFFSET('Profit &amp; Loss'!F23,0,0,1,1)))</f>
        <v xml:space="preserve"> </v>
      </c>
      <c r="D28" s="138" t="str">
        <f ca="1">IF(SUM('Profit &amp; Loss'!G22:OFFSET('Profit &amp; Loss'!G22,0,0,1,3))=0," ",SUM('Profit &amp; Loss'!G22:OFFSET('Profit &amp; Loss'!G22,0,0,1,3)))</f>
        <v xml:space="preserve"> </v>
      </c>
      <c r="E28" s="138" t="str">
        <f ca="1">IF(SUM('Profit &amp; Loss'!J22:OFFSET('Profit &amp; Loss'!J22,0,0,1,3))=0," ",SUM('Profit &amp; Loss'!J22:OFFSET('Profit &amp; Loss'!J22,0,0,1,3)))</f>
        <v xml:space="preserve"> </v>
      </c>
      <c r="F28" s="138" t="str">
        <f ca="1">IF(SUM('Profit &amp; Loss'!M22:OFFSET('Profit &amp; Loss'!M22,0,0,1,3))=0," ",SUM('Profit &amp; Loss'!M22:OFFSET('Profit &amp; Loss'!M22,0,0,1,3)))</f>
        <v xml:space="preserve"> </v>
      </c>
      <c r="G28" s="138" t="str">
        <f ca="1">IF(SUM('Profit &amp; Loss'!P22:OFFSET('Profit &amp; Loss'!P22,0,0,1,3))=0," ",SUM('Profit &amp; Loss'!P22:OFFSET('Profit &amp; Loss'!P22,0,0,1,3)))</f>
        <v xml:space="preserve"> </v>
      </c>
      <c r="H28" s="138" t="str">
        <f ca="1">IF(SUM('Profit &amp; Loss'!S22:OFFSET('Profit &amp; Loss'!S22,0,0,1,3))=0," ",SUM('Profit &amp; Loss'!S22:OFFSET('Profit &amp; Loss'!S22,0,0,1,3)))</f>
        <v xml:space="preserve"> </v>
      </c>
      <c r="I28" s="138" t="str">
        <f ca="1">IF(SUM('Profit &amp; Loss'!V22:OFFSET('Profit &amp; Loss'!V22,0,0,1,3))=0," ",SUM('Profit &amp; Loss'!V22:OFFSET('Profit &amp; Loss'!V22,0,0,1,3)))</f>
        <v xml:space="preserve"> </v>
      </c>
      <c r="J28" s="138" t="str">
        <f ca="1">IF(SUM('Profit &amp; Loss'!Y22:OFFSET('Profit &amp; Loss'!Y22,0,0,1,3))=0," ",SUM('Profit &amp; Loss'!Y22:OFFSET('Profit &amp; Loss'!Y22,0,0,1,3)))</f>
        <v xml:space="preserve"> </v>
      </c>
      <c r="K28" s="138" t="str">
        <f ca="1">IF(SUM('Profit &amp; Loss'!AB22:OFFSET('Profit &amp; Loss'!AB22,0,0,1,3))=0," ",SUM('Profit &amp; Loss'!AB22:OFFSET('Profit &amp; Loss'!AB22,0,0,1,3)))</f>
        <v xml:space="preserve"> </v>
      </c>
      <c r="L28" s="138" t="str">
        <f ca="1">IF(SUM('Profit &amp; Loss'!AE22:OFFSET('Profit &amp; Loss'!AE22,0,0,1,3))=0," ",SUM('Profit &amp; Loss'!AE22:OFFSET('Profit &amp; Loss'!AE22,0,0,1,3)))</f>
        <v xml:space="preserve"> </v>
      </c>
      <c r="M28" s="138" t="str">
        <f ca="1">IF(SUM('Profit &amp; Loss'!AH22:OFFSET('Profit &amp; Loss'!AH22,0,0,1,3))=0," ",SUM('Profit &amp; Loss'!AH22:OFFSET('Profit &amp; Loss'!AH22,0,0,1,3)))</f>
        <v xml:space="preserve"> </v>
      </c>
      <c r="N28" s="138" t="str">
        <f ca="1">IF(SUM('Profit &amp; Loss'!AK22:OFFSET('Profit &amp; Loss'!AK22,0,0,1,3))=0," ",SUM('Profit &amp; Loss'!AK22:OFFSET('Profit &amp; Loss'!AK22,0,0,1,3)))</f>
        <v xml:space="preserve"> </v>
      </c>
      <c r="O28" s="138" t="str">
        <f ca="1">IF(SUM('Profit &amp; Loss'!AN22:OFFSET('Profit &amp; Loss'!AN22,0,0,1,3))=0," ",SUM('Profit &amp; Loss'!AN22:OFFSET('Profit &amp; Loss'!AN22,0,0,1,3)))</f>
        <v xml:space="preserve"> </v>
      </c>
      <c r="P28" s="138" t="str">
        <f ca="1">IF(SUM('Profit &amp; Loss'!AQ22:OFFSET('Profit &amp; Loss'!AQ22,0,0,1,3))=0," ",SUM('Profit &amp; Loss'!AQ22:OFFSET('Profit &amp; Loss'!AQ22,0,0,1,3)))</f>
        <v xml:space="preserve"> </v>
      </c>
      <c r="Q28" s="138" t="str">
        <f ca="1">IF(SUM('Profit &amp; Loss'!AT22:OFFSET('Profit &amp; Loss'!AT22,0,0,1,3))=0," ",SUM('Profit &amp; Loss'!AT22:OFFSET('Profit &amp; Loss'!AT22,0,0,1,3)))</f>
        <v xml:space="preserve"> </v>
      </c>
      <c r="R28" s="138" t="str">
        <f ca="1">IF(SUM('Profit &amp; Loss'!AW22:OFFSET('Profit &amp; Loss'!AW22,0,0,1,3))=0," ",SUM('Profit &amp; Loss'!AW22:OFFSET('Profit &amp; Loss'!AW22,0,0,1,3)))</f>
        <v xml:space="preserve"> </v>
      </c>
      <c r="S28" s="138" t="str">
        <f ca="1">IF(SUM('Profit &amp; Loss'!AZ22:OFFSET('Profit &amp; Loss'!AZ22,0,0,1,3))=0," ",SUM('Profit &amp; Loss'!AZ22:OFFSET('Profit &amp; Loss'!AZ22,0,0,1,3)))</f>
        <v xml:space="preserve"> </v>
      </c>
      <c r="T28" s="138" t="str">
        <f ca="1">IF(SUM('Profit &amp; Loss'!BC22:OFFSET('Profit &amp; Loss'!BC22,0,0,1,3))=0," ",SUM('Profit &amp; Loss'!BC22:OFFSET('Profit &amp; Loss'!BC22,0,0,1,3)))</f>
        <v xml:space="preserve"> </v>
      </c>
      <c r="U28" s="138" t="str">
        <f ca="1">IF(SUM('Profit &amp; Loss'!BF22:OFFSET('Profit &amp; Loss'!BF22,0,0,1,3))=0," ",SUM('Profit &amp; Loss'!BF22:OFFSET('Profit &amp; Loss'!BF22,0,0,1,3)))</f>
        <v xml:space="preserve"> </v>
      </c>
      <c r="V28" s="138" t="str">
        <f ca="1">IF(SUM('Profit &amp; Loss'!BI22:OFFSET('Profit &amp; Loss'!BI22,0,0,1,3))=0," ",SUM('Profit &amp; Loss'!BI22:OFFSET('Profit &amp; Loss'!BI22,0,0,1,3)))</f>
        <v xml:space="preserve"> </v>
      </c>
      <c r="W28" s="138" t="str">
        <f ca="1">IF(SUM('Profit &amp; Loss'!BL22:OFFSET('Profit &amp; Loss'!BL22,0,0,1,3))=0," ",SUM('Profit &amp; Loss'!BL22:OFFSET('Profit &amp; Loss'!BL22,0,0,1,3)))</f>
        <v xml:space="preserve"> </v>
      </c>
    </row>
    <row r="29" spans="2:23">
      <c r="B29" s="135" t="str">
        <f>IF('Profit &amp; Loss'!B23=0," ",'Profit &amp; Loss'!B23)</f>
        <v>Total</v>
      </c>
      <c r="C29" s="138">
        <f ca="1">IF(SUM('Profit &amp; Loss'!F23:OFFSET('Profit &amp; Loss'!F23,0,0,1,1))=0," ",SUM('Profit &amp; Loss'!F23:OFFSET('Profit &amp; Loss'!F24,0,0,1,1)))</f>
        <v>18500</v>
      </c>
      <c r="D29" s="138">
        <f ca="1">IF(SUM('Profit &amp; Loss'!G23:OFFSET('Profit &amp; Loss'!G23,0,0,1,3))=0," ",SUM('Profit &amp; Loss'!G23:OFFSET('Profit &amp; Loss'!G23,0,0,1,3)))</f>
        <v>55500</v>
      </c>
      <c r="E29" s="138">
        <f ca="1">IF(SUM('Profit &amp; Loss'!J23:OFFSET('Profit &amp; Loss'!J23,0,0,1,3))=0," ",SUM('Profit &amp; Loss'!J23:OFFSET('Profit &amp; Loss'!J23,0,0,1,3)))</f>
        <v>55500</v>
      </c>
      <c r="F29" s="138">
        <f ca="1">IF(SUM('Profit &amp; Loss'!M23:OFFSET('Profit &amp; Loss'!M23,0,0,1,3))=0," ",SUM('Profit &amp; Loss'!M23:OFFSET('Profit &amp; Loss'!M23,0,0,1,3)))</f>
        <v>55500</v>
      </c>
      <c r="G29" s="138">
        <f ca="1">IF(SUM('Profit &amp; Loss'!P23:OFFSET('Profit &amp; Loss'!P23,0,0,1,3))=0," ",SUM('Profit &amp; Loss'!P23:OFFSET('Profit &amp; Loss'!P23,0,0,1,3)))</f>
        <v>55500</v>
      </c>
      <c r="H29" s="138">
        <f ca="1">IF(SUM('Profit &amp; Loss'!S23:OFFSET('Profit &amp; Loss'!S23,0,0,1,3))=0," ",SUM('Profit &amp; Loss'!S23:OFFSET('Profit &amp; Loss'!S23,0,0,1,3)))</f>
        <v>49000</v>
      </c>
      <c r="I29" s="138">
        <f ca="1">IF(SUM('Profit &amp; Loss'!V23:OFFSET('Profit &amp; Loss'!V23,0,0,1,3))=0," ",SUM('Profit &amp; Loss'!V23:OFFSET('Profit &amp; Loss'!V23,0,0,1,3)))</f>
        <v>36000</v>
      </c>
      <c r="J29" s="138">
        <f ca="1">IF(SUM('Profit &amp; Loss'!Y23:OFFSET('Profit &amp; Loss'!Y23,0,0,1,3))=0," ",SUM('Profit &amp; Loss'!Y23:OFFSET('Profit &amp; Loss'!Y23,0,0,1,3)))</f>
        <v>34000</v>
      </c>
      <c r="K29" s="138">
        <f ca="1">IF(SUM('Profit &amp; Loss'!AB23:OFFSET('Profit &amp; Loss'!AB23,0,0,1,3))=0," ",SUM('Profit &amp; Loss'!AB23:OFFSET('Profit &amp; Loss'!AB23,0,0,1,3)))</f>
        <v>24000</v>
      </c>
      <c r="L29" s="138">
        <f ca="1">IF(SUM('Profit &amp; Loss'!AE23:OFFSET('Profit &amp; Loss'!AE23,0,0,1,3))=0," ",SUM('Profit &amp; Loss'!AE23:OFFSET('Profit &amp; Loss'!AE23,0,0,1,3)))</f>
        <v>3000</v>
      </c>
      <c r="M29" s="138">
        <f ca="1">IF(SUM('Profit &amp; Loss'!AH23:OFFSET('Profit &amp; Loss'!AH23,0,0,1,3))=0," ",SUM('Profit &amp; Loss'!AH23:OFFSET('Profit &amp; Loss'!AH23,0,0,1,3)))</f>
        <v>1000</v>
      </c>
      <c r="N29" s="138" t="str">
        <f ca="1">IF(SUM('Profit &amp; Loss'!AK23:OFFSET('Profit &amp; Loss'!AK23,0,0,1,3))=0," ",SUM('Profit &amp; Loss'!AK23:OFFSET('Profit &amp; Loss'!AK23,0,0,1,3)))</f>
        <v xml:space="preserve"> </v>
      </c>
      <c r="O29" s="138" t="str">
        <f ca="1">IF(SUM('Profit &amp; Loss'!AN23:OFFSET('Profit &amp; Loss'!AN23,0,0,1,3))=0," ",SUM('Profit &amp; Loss'!AN23:OFFSET('Profit &amp; Loss'!AN23,0,0,1,3)))</f>
        <v xml:space="preserve"> </v>
      </c>
      <c r="P29" s="138" t="str">
        <f ca="1">IF(SUM('Profit &amp; Loss'!AQ23:OFFSET('Profit &amp; Loss'!AQ23,0,0,1,3))=0," ",SUM('Profit &amp; Loss'!AQ23:OFFSET('Profit &amp; Loss'!AQ23,0,0,1,3)))</f>
        <v xml:space="preserve"> </v>
      </c>
      <c r="Q29" s="138" t="str">
        <f ca="1">IF(SUM('Profit &amp; Loss'!AT23:OFFSET('Profit &amp; Loss'!AT23,0,0,1,3))=0," ",SUM('Profit &amp; Loss'!AT23:OFFSET('Profit &amp; Loss'!AT23,0,0,1,3)))</f>
        <v xml:space="preserve"> </v>
      </c>
      <c r="R29" s="138" t="str">
        <f ca="1">IF(SUM('Profit &amp; Loss'!AW23:OFFSET('Profit &amp; Loss'!AW23,0,0,1,3))=0," ",SUM('Profit &amp; Loss'!AW23:OFFSET('Profit &amp; Loss'!AW23,0,0,1,3)))</f>
        <v xml:space="preserve"> </v>
      </c>
      <c r="S29" s="138" t="str">
        <f ca="1">IF(SUM('Profit &amp; Loss'!AZ23:OFFSET('Profit &amp; Loss'!AZ23,0,0,1,3))=0," ",SUM('Profit &amp; Loss'!AZ23:OFFSET('Profit &amp; Loss'!AZ23,0,0,1,3)))</f>
        <v xml:space="preserve"> </v>
      </c>
      <c r="T29" s="138" t="str">
        <f ca="1">IF(SUM('Profit &amp; Loss'!BC23:OFFSET('Profit &amp; Loss'!BC23,0,0,1,3))=0," ",SUM('Profit &amp; Loss'!BC23:OFFSET('Profit &amp; Loss'!BC23,0,0,1,3)))</f>
        <v xml:space="preserve"> </v>
      </c>
      <c r="U29" s="138" t="str">
        <f ca="1">IF(SUM('Profit &amp; Loss'!BF23:OFFSET('Profit &amp; Loss'!BF23,0,0,1,3))=0," ",SUM('Profit &amp; Loss'!BF23:OFFSET('Profit &amp; Loss'!BF23,0,0,1,3)))</f>
        <v xml:space="preserve"> </v>
      </c>
      <c r="V29" s="138" t="str">
        <f ca="1">IF(SUM('Profit &amp; Loss'!BI23:OFFSET('Profit &amp; Loss'!BI23,0,0,1,3))=0," ",SUM('Profit &amp; Loss'!BI23:OFFSET('Profit &amp; Loss'!BI23,0,0,1,3)))</f>
        <v xml:space="preserve"> </v>
      </c>
      <c r="W29" s="138" t="str">
        <f ca="1">IF(SUM('Profit &amp; Loss'!BL23:OFFSET('Profit &amp; Loss'!BL23,0,0,1,3))=0," ",SUM('Profit &amp; Loss'!BL23:OFFSET('Profit &amp; Loss'!BL23,0,0,1,3)))</f>
        <v xml:space="preserve"> </v>
      </c>
    </row>
    <row r="30" spans="2:23">
      <c r="B30" s="135" t="str">
        <f>IF('Profit &amp; Loss'!B24=0," ",'Profit &amp; Loss'!B24)</f>
        <v xml:space="preserve"> </v>
      </c>
      <c r="C30" s="138" t="str">
        <f ca="1">IF(SUM('Profit &amp; Loss'!F24:OFFSET('Profit &amp; Loss'!F24,0,0,1,1))=0," ",SUM('Profit &amp; Loss'!F24:OFFSET('Profit &amp; Loss'!F25,0,0,1,1)))</f>
        <v xml:space="preserve"> </v>
      </c>
      <c r="D30" s="138" t="str">
        <f ca="1">IF(SUM('Profit &amp; Loss'!G24:OFFSET('Profit &amp; Loss'!G24,0,0,1,3))=0," ",SUM('Profit &amp; Loss'!G24:OFFSET('Profit &amp; Loss'!G24,0,0,1,3)))</f>
        <v xml:space="preserve"> </v>
      </c>
      <c r="E30" s="138" t="str">
        <f ca="1">IF(SUM('Profit &amp; Loss'!J24:OFFSET('Profit &amp; Loss'!J24,0,0,1,3))=0," ",SUM('Profit &amp; Loss'!J24:OFFSET('Profit &amp; Loss'!J24,0,0,1,3)))</f>
        <v xml:space="preserve"> </v>
      </c>
      <c r="F30" s="138" t="str">
        <f ca="1">IF(SUM('Profit &amp; Loss'!M24:OFFSET('Profit &amp; Loss'!M24,0,0,1,3))=0," ",SUM('Profit &amp; Loss'!M24:OFFSET('Profit &amp; Loss'!M24,0,0,1,3)))</f>
        <v xml:space="preserve"> </v>
      </c>
      <c r="G30" s="138" t="str">
        <f ca="1">IF(SUM('Profit &amp; Loss'!P24:OFFSET('Profit &amp; Loss'!P24,0,0,1,3))=0," ",SUM('Profit &amp; Loss'!P24:OFFSET('Profit &amp; Loss'!P24,0,0,1,3)))</f>
        <v xml:space="preserve"> </v>
      </c>
      <c r="H30" s="138" t="str">
        <f ca="1">IF(SUM('Profit &amp; Loss'!S24:OFFSET('Profit &amp; Loss'!S24,0,0,1,3))=0," ",SUM('Profit &amp; Loss'!S24:OFFSET('Profit &amp; Loss'!S24,0,0,1,3)))</f>
        <v xml:space="preserve"> </v>
      </c>
      <c r="I30" s="138" t="str">
        <f ca="1">IF(SUM('Profit &amp; Loss'!V24:OFFSET('Profit &amp; Loss'!V24,0,0,1,3))=0," ",SUM('Profit &amp; Loss'!V24:OFFSET('Profit &amp; Loss'!V24,0,0,1,3)))</f>
        <v xml:space="preserve"> </v>
      </c>
      <c r="J30" s="138" t="str">
        <f ca="1">IF(SUM('Profit &amp; Loss'!Y24:OFFSET('Profit &amp; Loss'!Y24,0,0,1,3))=0," ",SUM('Profit &amp; Loss'!Y24:OFFSET('Profit &amp; Loss'!Y24,0,0,1,3)))</f>
        <v xml:space="preserve"> </v>
      </c>
      <c r="K30" s="138" t="str">
        <f ca="1">IF(SUM('Profit &amp; Loss'!AB24:OFFSET('Profit &amp; Loss'!AB24,0,0,1,3))=0," ",SUM('Profit &amp; Loss'!AB24:OFFSET('Profit &amp; Loss'!AB24,0,0,1,3)))</f>
        <v xml:space="preserve"> </v>
      </c>
      <c r="L30" s="138" t="str">
        <f ca="1">IF(SUM('Profit &amp; Loss'!AE24:OFFSET('Profit &amp; Loss'!AE24,0,0,1,3))=0," ",SUM('Profit &amp; Loss'!AE24:OFFSET('Profit &amp; Loss'!AE24,0,0,1,3)))</f>
        <v xml:space="preserve"> </v>
      </c>
      <c r="M30" s="138" t="str">
        <f ca="1">IF(SUM('Profit &amp; Loss'!AH24:OFFSET('Profit &amp; Loss'!AH24,0,0,1,3))=0," ",SUM('Profit &amp; Loss'!AH24:OFFSET('Profit &amp; Loss'!AH24,0,0,1,3)))</f>
        <v xml:space="preserve"> </v>
      </c>
      <c r="N30" s="138" t="str">
        <f ca="1">IF(SUM('Profit &amp; Loss'!AK24:OFFSET('Profit &amp; Loss'!AK24,0,0,1,3))=0," ",SUM('Profit &amp; Loss'!AK24:OFFSET('Profit &amp; Loss'!AK24,0,0,1,3)))</f>
        <v xml:space="preserve"> </v>
      </c>
      <c r="O30" s="138" t="str">
        <f ca="1">IF(SUM('Profit &amp; Loss'!AN24:OFFSET('Profit &amp; Loss'!AN24,0,0,1,3))=0," ",SUM('Profit &amp; Loss'!AN24:OFFSET('Profit &amp; Loss'!AN24,0,0,1,3)))</f>
        <v xml:space="preserve"> </v>
      </c>
      <c r="P30" s="138" t="str">
        <f ca="1">IF(SUM('Profit &amp; Loss'!AQ24:OFFSET('Profit &amp; Loss'!AQ24,0,0,1,3))=0," ",SUM('Profit &amp; Loss'!AQ24:OFFSET('Profit &amp; Loss'!AQ24,0,0,1,3)))</f>
        <v xml:space="preserve"> </v>
      </c>
      <c r="Q30" s="138" t="str">
        <f ca="1">IF(SUM('Profit &amp; Loss'!AT24:OFFSET('Profit &amp; Loss'!AT24,0,0,1,3))=0," ",SUM('Profit &amp; Loss'!AT24:OFFSET('Profit &amp; Loss'!AT24,0,0,1,3)))</f>
        <v xml:space="preserve"> </v>
      </c>
      <c r="R30" s="138" t="str">
        <f ca="1">IF(SUM('Profit &amp; Loss'!AW24:OFFSET('Profit &amp; Loss'!AW24,0,0,1,3))=0," ",SUM('Profit &amp; Loss'!AW24:OFFSET('Profit &amp; Loss'!AW24,0,0,1,3)))</f>
        <v xml:space="preserve"> </v>
      </c>
      <c r="S30" s="138" t="str">
        <f ca="1">IF(SUM('Profit &amp; Loss'!AZ24:OFFSET('Profit &amp; Loss'!AZ24,0,0,1,3))=0," ",SUM('Profit &amp; Loss'!AZ24:OFFSET('Profit &amp; Loss'!AZ24,0,0,1,3)))</f>
        <v xml:space="preserve"> </v>
      </c>
      <c r="T30" s="138" t="str">
        <f ca="1">IF(SUM('Profit &amp; Loss'!BC24:OFFSET('Profit &amp; Loss'!BC24,0,0,1,3))=0," ",SUM('Profit &amp; Loss'!BC24:OFFSET('Profit &amp; Loss'!BC24,0,0,1,3)))</f>
        <v xml:space="preserve"> </v>
      </c>
      <c r="U30" s="138" t="str">
        <f ca="1">IF(SUM('Profit &amp; Loss'!BF24:OFFSET('Profit &amp; Loss'!BF24,0,0,1,3))=0," ",SUM('Profit &amp; Loss'!BF24:OFFSET('Profit &amp; Loss'!BF24,0,0,1,3)))</f>
        <v xml:space="preserve"> </v>
      </c>
      <c r="V30" s="138" t="str">
        <f ca="1">IF(SUM('Profit &amp; Loss'!BI24:OFFSET('Profit &amp; Loss'!BI24,0,0,1,3))=0," ",SUM('Profit &amp; Loss'!BI24:OFFSET('Profit &amp; Loss'!BI24,0,0,1,3)))</f>
        <v xml:space="preserve"> </v>
      </c>
      <c r="W30" s="138" t="str">
        <f ca="1">IF(SUM('Profit &amp; Loss'!BL24:OFFSET('Profit &amp; Loss'!BL24,0,0,1,3))=0," ",SUM('Profit &amp; Loss'!BL24:OFFSET('Profit &amp; Loss'!BL24,0,0,1,3)))</f>
        <v xml:space="preserve"> </v>
      </c>
    </row>
    <row r="31" spans="2:23">
      <c r="B31" s="135" t="str">
        <f>IF('Profit &amp; Loss'!B25=0," ",'Profit &amp; Loss'!B25)</f>
        <v>Operating Expenses</v>
      </c>
      <c r="C31" s="138" t="str">
        <f ca="1">IF(SUM('Profit &amp; Loss'!F25:OFFSET('Profit &amp; Loss'!F25,0,0,1,1))=0," ",SUM('Profit &amp; Loss'!F25:OFFSET('Profit &amp; Loss'!F26,0,0,1,1)))</f>
        <v xml:space="preserve"> </v>
      </c>
      <c r="D31" s="138" t="str">
        <f ca="1">IF(SUM('Profit &amp; Loss'!G25:OFFSET('Profit &amp; Loss'!G25,0,0,1,3))=0," ",SUM('Profit &amp; Loss'!G25:OFFSET('Profit &amp; Loss'!G25,0,0,1,3)))</f>
        <v xml:space="preserve"> </v>
      </c>
      <c r="E31" s="138" t="str">
        <f ca="1">IF(SUM('Profit &amp; Loss'!J25:OFFSET('Profit &amp; Loss'!J25,0,0,1,3))=0," ",SUM('Profit &amp; Loss'!J25:OFFSET('Profit &amp; Loss'!J25,0,0,1,3)))</f>
        <v xml:space="preserve"> </v>
      </c>
      <c r="F31" s="138" t="str">
        <f ca="1">IF(SUM('Profit &amp; Loss'!M25:OFFSET('Profit &amp; Loss'!M25,0,0,1,3))=0," ",SUM('Profit &amp; Loss'!M25:OFFSET('Profit &amp; Loss'!M25,0,0,1,3)))</f>
        <v xml:space="preserve"> </v>
      </c>
      <c r="G31" s="138" t="str">
        <f ca="1">IF(SUM('Profit &amp; Loss'!P25:OFFSET('Profit &amp; Loss'!P25,0,0,1,3))=0," ",SUM('Profit &amp; Loss'!P25:OFFSET('Profit &amp; Loss'!P25,0,0,1,3)))</f>
        <v xml:space="preserve"> </v>
      </c>
      <c r="H31" s="138" t="str">
        <f ca="1">IF(SUM('Profit &amp; Loss'!S25:OFFSET('Profit &amp; Loss'!S25,0,0,1,3))=0," ",SUM('Profit &amp; Loss'!S25:OFFSET('Profit &amp; Loss'!S25,0,0,1,3)))</f>
        <v xml:space="preserve"> </v>
      </c>
      <c r="I31" s="138" t="str">
        <f ca="1">IF(SUM('Profit &amp; Loss'!V25:OFFSET('Profit &amp; Loss'!V25,0,0,1,3))=0," ",SUM('Profit &amp; Loss'!V25:OFFSET('Profit &amp; Loss'!V25,0,0,1,3)))</f>
        <v xml:space="preserve"> </v>
      </c>
      <c r="J31" s="138" t="str">
        <f ca="1">IF(SUM('Profit &amp; Loss'!Y25:OFFSET('Profit &amp; Loss'!Y25,0,0,1,3))=0," ",SUM('Profit &amp; Loss'!Y25:OFFSET('Profit &amp; Loss'!Y25,0,0,1,3)))</f>
        <v xml:space="preserve"> </v>
      </c>
      <c r="K31" s="138" t="str">
        <f ca="1">IF(SUM('Profit &amp; Loss'!AB25:OFFSET('Profit &amp; Loss'!AB25,0,0,1,3))=0," ",SUM('Profit &amp; Loss'!AB25:OFFSET('Profit &amp; Loss'!AB25,0,0,1,3)))</f>
        <v xml:space="preserve"> </v>
      </c>
      <c r="L31" s="138" t="str">
        <f ca="1">IF(SUM('Profit &amp; Loss'!AE25:OFFSET('Profit &amp; Loss'!AE25,0,0,1,3))=0," ",SUM('Profit &amp; Loss'!AE25:OFFSET('Profit &amp; Loss'!AE25,0,0,1,3)))</f>
        <v xml:space="preserve"> </v>
      </c>
      <c r="M31" s="138" t="str">
        <f ca="1">IF(SUM('Profit &amp; Loss'!AH25:OFFSET('Profit &amp; Loss'!AH25,0,0,1,3))=0," ",SUM('Profit &amp; Loss'!AH25:OFFSET('Profit &amp; Loss'!AH25,0,0,1,3)))</f>
        <v xml:space="preserve"> </v>
      </c>
      <c r="N31" s="138" t="str">
        <f ca="1">IF(SUM('Profit &amp; Loss'!AK25:OFFSET('Profit &amp; Loss'!AK25,0,0,1,3))=0," ",SUM('Profit &amp; Loss'!AK25:OFFSET('Profit &amp; Loss'!AK25,0,0,1,3)))</f>
        <v xml:space="preserve"> </v>
      </c>
      <c r="O31" s="138" t="str">
        <f ca="1">IF(SUM('Profit &amp; Loss'!AN25:OFFSET('Profit &amp; Loss'!AN25,0,0,1,3))=0," ",SUM('Profit &amp; Loss'!AN25:OFFSET('Profit &amp; Loss'!AN25,0,0,1,3)))</f>
        <v xml:space="preserve"> </v>
      </c>
      <c r="P31" s="138" t="str">
        <f ca="1">IF(SUM('Profit &amp; Loss'!AQ25:OFFSET('Profit &amp; Loss'!AQ25,0,0,1,3))=0," ",SUM('Profit &amp; Loss'!AQ25:OFFSET('Profit &amp; Loss'!AQ25,0,0,1,3)))</f>
        <v xml:space="preserve"> </v>
      </c>
      <c r="Q31" s="138" t="str">
        <f ca="1">IF(SUM('Profit &amp; Loss'!AT25:OFFSET('Profit &amp; Loss'!AT25,0,0,1,3))=0," ",SUM('Profit &amp; Loss'!AT25:OFFSET('Profit &amp; Loss'!AT25,0,0,1,3)))</f>
        <v xml:space="preserve"> </v>
      </c>
      <c r="R31" s="138" t="str">
        <f ca="1">IF(SUM('Profit &amp; Loss'!AW25:OFFSET('Profit &amp; Loss'!AW25,0,0,1,3))=0," ",SUM('Profit &amp; Loss'!AW25:OFFSET('Profit &amp; Loss'!AW25,0,0,1,3)))</f>
        <v xml:space="preserve"> </v>
      </c>
      <c r="S31" s="138" t="str">
        <f ca="1">IF(SUM('Profit &amp; Loss'!AZ25:OFFSET('Profit &amp; Loss'!AZ25,0,0,1,3))=0," ",SUM('Profit &amp; Loss'!AZ25:OFFSET('Profit &amp; Loss'!AZ25,0,0,1,3)))</f>
        <v xml:space="preserve"> </v>
      </c>
      <c r="T31" s="138" t="str">
        <f ca="1">IF(SUM('Profit &amp; Loss'!BC25:OFFSET('Profit &amp; Loss'!BC25,0,0,1,3))=0," ",SUM('Profit &amp; Loss'!BC25:OFFSET('Profit &amp; Loss'!BC25,0,0,1,3)))</f>
        <v xml:space="preserve"> </v>
      </c>
      <c r="U31" s="138" t="str">
        <f ca="1">IF(SUM('Profit &amp; Loss'!BF25:OFFSET('Profit &amp; Loss'!BF25,0,0,1,3))=0," ",SUM('Profit &amp; Loss'!BF25:OFFSET('Profit &amp; Loss'!BF25,0,0,1,3)))</f>
        <v xml:space="preserve"> </v>
      </c>
      <c r="V31" s="138" t="str">
        <f ca="1">IF(SUM('Profit &amp; Loss'!BI25:OFFSET('Profit &amp; Loss'!BI25,0,0,1,3))=0," ",SUM('Profit &amp; Loss'!BI25:OFFSET('Profit &amp; Loss'!BI25,0,0,1,3)))</f>
        <v xml:space="preserve"> </v>
      </c>
      <c r="W31" s="138" t="str">
        <f ca="1">IF(SUM('Profit &amp; Loss'!BL25:OFFSET('Profit &amp; Loss'!BL25,0,0,1,3))=0," ",SUM('Profit &amp; Loss'!BL25:OFFSET('Profit &amp; Loss'!BL25,0,0,1,3)))</f>
        <v xml:space="preserve"> </v>
      </c>
    </row>
    <row r="32" spans="2:23">
      <c r="B32" s="135" t="str">
        <f>IF('Profit &amp; Loss'!B26=0," ",'Profit &amp; Loss'!B26)</f>
        <v xml:space="preserve"> </v>
      </c>
      <c r="C32" s="138" t="str">
        <f ca="1">IF(SUM('Profit &amp; Loss'!F26:OFFSET('Profit &amp; Loss'!F26,0,0,1,1))=0," ",SUM('Profit &amp; Loss'!F26:OFFSET('Profit &amp; Loss'!F27,0,0,1,1)))</f>
        <v xml:space="preserve"> </v>
      </c>
      <c r="D32" s="138" t="str">
        <f ca="1">IF(SUM('Profit &amp; Loss'!G26:OFFSET('Profit &amp; Loss'!G26,0,0,1,3))=0," ",SUM('Profit &amp; Loss'!G26:OFFSET('Profit &amp; Loss'!G26,0,0,1,3)))</f>
        <v xml:space="preserve"> </v>
      </c>
      <c r="E32" s="138" t="str">
        <f ca="1">IF(SUM('Profit &amp; Loss'!J26:OFFSET('Profit &amp; Loss'!J26,0,0,1,3))=0," ",SUM('Profit &amp; Loss'!J26:OFFSET('Profit &amp; Loss'!J26,0,0,1,3)))</f>
        <v xml:space="preserve"> </v>
      </c>
      <c r="F32" s="138" t="str">
        <f ca="1">IF(SUM('Profit &amp; Loss'!M26:OFFSET('Profit &amp; Loss'!M26,0,0,1,3))=0," ",SUM('Profit &amp; Loss'!M26:OFFSET('Profit &amp; Loss'!M26,0,0,1,3)))</f>
        <v xml:space="preserve"> </v>
      </c>
      <c r="G32" s="138" t="str">
        <f ca="1">IF(SUM('Profit &amp; Loss'!P26:OFFSET('Profit &amp; Loss'!P26,0,0,1,3))=0," ",SUM('Profit &amp; Loss'!P26:OFFSET('Profit &amp; Loss'!P26,0,0,1,3)))</f>
        <v xml:space="preserve"> </v>
      </c>
      <c r="H32" s="138" t="str">
        <f ca="1">IF(SUM('Profit &amp; Loss'!S26:OFFSET('Profit &amp; Loss'!S26,0,0,1,3))=0," ",SUM('Profit &amp; Loss'!S26:OFFSET('Profit &amp; Loss'!S26,0,0,1,3)))</f>
        <v xml:space="preserve"> </v>
      </c>
      <c r="I32" s="138" t="str">
        <f ca="1">IF(SUM('Profit &amp; Loss'!V26:OFFSET('Profit &amp; Loss'!V26,0,0,1,3))=0," ",SUM('Profit &amp; Loss'!V26:OFFSET('Profit &amp; Loss'!V26,0,0,1,3)))</f>
        <v xml:space="preserve"> </v>
      </c>
      <c r="J32" s="138" t="str">
        <f ca="1">IF(SUM('Profit &amp; Loss'!Y26:OFFSET('Profit &amp; Loss'!Y26,0,0,1,3))=0," ",SUM('Profit &amp; Loss'!Y26:OFFSET('Profit &amp; Loss'!Y26,0,0,1,3)))</f>
        <v xml:space="preserve"> </v>
      </c>
      <c r="K32" s="138" t="str">
        <f ca="1">IF(SUM('Profit &amp; Loss'!AB26:OFFSET('Profit &amp; Loss'!AB26,0,0,1,3))=0," ",SUM('Profit &amp; Loss'!AB26:OFFSET('Profit &amp; Loss'!AB26,0,0,1,3)))</f>
        <v xml:space="preserve"> </v>
      </c>
      <c r="L32" s="138" t="str">
        <f ca="1">IF(SUM('Profit &amp; Loss'!AE26:OFFSET('Profit &amp; Loss'!AE26,0,0,1,3))=0," ",SUM('Profit &amp; Loss'!AE26:OFFSET('Profit &amp; Loss'!AE26,0,0,1,3)))</f>
        <v xml:space="preserve"> </v>
      </c>
      <c r="M32" s="138" t="str">
        <f ca="1">IF(SUM('Profit &amp; Loss'!AH26:OFFSET('Profit &amp; Loss'!AH26,0,0,1,3))=0," ",SUM('Profit &amp; Loss'!AH26:OFFSET('Profit &amp; Loss'!AH26,0,0,1,3)))</f>
        <v xml:space="preserve"> </v>
      </c>
      <c r="N32" s="138" t="str">
        <f ca="1">IF(SUM('Profit &amp; Loss'!AK26:OFFSET('Profit &amp; Loss'!AK26,0,0,1,3))=0," ",SUM('Profit &amp; Loss'!AK26:OFFSET('Profit &amp; Loss'!AK26,0,0,1,3)))</f>
        <v xml:space="preserve"> </v>
      </c>
      <c r="O32" s="138" t="str">
        <f ca="1">IF(SUM('Profit &amp; Loss'!AN26:OFFSET('Profit &amp; Loss'!AN26,0,0,1,3))=0," ",SUM('Profit &amp; Loss'!AN26:OFFSET('Profit &amp; Loss'!AN26,0,0,1,3)))</f>
        <v xml:space="preserve"> </v>
      </c>
      <c r="P32" s="138" t="str">
        <f ca="1">IF(SUM('Profit &amp; Loss'!AQ26:OFFSET('Profit &amp; Loss'!AQ26,0,0,1,3))=0," ",SUM('Profit &amp; Loss'!AQ26:OFFSET('Profit &amp; Loss'!AQ26,0,0,1,3)))</f>
        <v xml:space="preserve"> </v>
      </c>
      <c r="Q32" s="138" t="str">
        <f ca="1">IF(SUM('Profit &amp; Loss'!AT26:OFFSET('Profit &amp; Loss'!AT26,0,0,1,3))=0," ",SUM('Profit &amp; Loss'!AT26:OFFSET('Profit &amp; Loss'!AT26,0,0,1,3)))</f>
        <v xml:space="preserve"> </v>
      </c>
      <c r="R32" s="138" t="str">
        <f ca="1">IF(SUM('Profit &amp; Loss'!AW26:OFFSET('Profit &amp; Loss'!AW26,0,0,1,3))=0," ",SUM('Profit &amp; Loss'!AW26:OFFSET('Profit &amp; Loss'!AW26,0,0,1,3)))</f>
        <v xml:space="preserve"> </v>
      </c>
      <c r="S32" s="138" t="str">
        <f ca="1">IF(SUM('Profit &amp; Loss'!AZ26:OFFSET('Profit &amp; Loss'!AZ26,0,0,1,3))=0," ",SUM('Profit &amp; Loss'!AZ26:OFFSET('Profit &amp; Loss'!AZ26,0,0,1,3)))</f>
        <v xml:space="preserve"> </v>
      </c>
      <c r="T32" s="138" t="str">
        <f ca="1">IF(SUM('Profit &amp; Loss'!BC26:OFFSET('Profit &amp; Loss'!BC26,0,0,1,3))=0," ",SUM('Profit &amp; Loss'!BC26:OFFSET('Profit &amp; Loss'!BC26,0,0,1,3)))</f>
        <v xml:space="preserve"> </v>
      </c>
      <c r="U32" s="138" t="str">
        <f ca="1">IF(SUM('Profit &amp; Loss'!BF26:OFFSET('Profit &amp; Loss'!BF26,0,0,1,3))=0," ",SUM('Profit &amp; Loss'!BF26:OFFSET('Profit &amp; Loss'!BF26,0,0,1,3)))</f>
        <v xml:space="preserve"> </v>
      </c>
      <c r="V32" s="138" t="str">
        <f ca="1">IF(SUM('Profit &amp; Loss'!BI26:OFFSET('Profit &amp; Loss'!BI26,0,0,1,3))=0," ",SUM('Profit &amp; Loss'!BI26:OFFSET('Profit &amp; Loss'!BI26,0,0,1,3)))</f>
        <v xml:space="preserve"> </v>
      </c>
      <c r="W32" s="138" t="str">
        <f ca="1">IF(SUM('Profit &amp; Loss'!BL26:OFFSET('Profit &amp; Loss'!BL26,0,0,1,3))=0," ",SUM('Profit &amp; Loss'!BL26:OFFSET('Profit &amp; Loss'!BL26,0,0,1,3)))</f>
        <v xml:space="preserve"> </v>
      </c>
    </row>
    <row r="33" spans="2:23">
      <c r="B33" s="137" t="str">
        <f>IF('Profit &amp; Loss'!B27=0," ",'Profit &amp; Loss'!B27)</f>
        <v>Sales &amp; Marketing</v>
      </c>
      <c r="C33" s="138" t="str">
        <f ca="1">IF(SUM('Profit &amp; Loss'!F27:OFFSET('Profit &amp; Loss'!F27,0,0,1,1))=0," ",SUM('Profit &amp; Loss'!F27:OFFSET('Profit &amp; Loss'!F28,0,0,1,1)))</f>
        <v xml:space="preserve"> </v>
      </c>
      <c r="D33" s="138" t="str">
        <f ca="1">IF(SUM('Profit &amp; Loss'!G27:OFFSET('Profit &amp; Loss'!G27,0,0,1,3))=0," ",SUM('Profit &amp; Loss'!G27:OFFSET('Profit &amp; Loss'!G27,0,0,1,3)))</f>
        <v xml:space="preserve"> </v>
      </c>
      <c r="E33" s="138" t="str">
        <f ca="1">IF(SUM('Profit &amp; Loss'!J27:OFFSET('Profit &amp; Loss'!J27,0,0,1,3))=0," ",SUM('Profit &amp; Loss'!J27:OFFSET('Profit &amp; Loss'!J27,0,0,1,3)))</f>
        <v xml:space="preserve"> </v>
      </c>
      <c r="F33" s="138" t="str">
        <f ca="1">IF(SUM('Profit &amp; Loss'!M27:OFFSET('Profit &amp; Loss'!M27,0,0,1,3))=0," ",SUM('Profit &amp; Loss'!M27:OFFSET('Profit &amp; Loss'!M27,0,0,1,3)))</f>
        <v xml:space="preserve"> </v>
      </c>
      <c r="G33" s="138" t="str">
        <f ca="1">IF(SUM('Profit &amp; Loss'!P27:OFFSET('Profit &amp; Loss'!P27,0,0,1,3))=0," ",SUM('Profit &amp; Loss'!P27:OFFSET('Profit &amp; Loss'!P27,0,0,1,3)))</f>
        <v xml:space="preserve"> </v>
      </c>
      <c r="H33" s="138" t="str">
        <f ca="1">IF(SUM('Profit &amp; Loss'!S27:OFFSET('Profit &amp; Loss'!S27,0,0,1,3))=0," ",SUM('Profit &amp; Loss'!S27:OFFSET('Profit &amp; Loss'!S27,0,0,1,3)))</f>
        <v xml:space="preserve"> </v>
      </c>
      <c r="I33" s="138" t="str">
        <f ca="1">IF(SUM('Profit &amp; Loss'!V27:OFFSET('Profit &amp; Loss'!V27,0,0,1,3))=0," ",SUM('Profit &amp; Loss'!V27:OFFSET('Profit &amp; Loss'!V27,0,0,1,3)))</f>
        <v xml:space="preserve"> </v>
      </c>
      <c r="J33" s="138" t="str">
        <f ca="1">IF(SUM('Profit &amp; Loss'!Y27:OFFSET('Profit &amp; Loss'!Y27,0,0,1,3))=0," ",SUM('Profit &amp; Loss'!Y27:OFFSET('Profit &amp; Loss'!Y27,0,0,1,3)))</f>
        <v xml:space="preserve"> </v>
      </c>
      <c r="K33" s="138" t="str">
        <f ca="1">IF(SUM('Profit &amp; Loss'!AB27:OFFSET('Profit &amp; Loss'!AB27,0,0,1,3))=0," ",SUM('Profit &amp; Loss'!AB27:OFFSET('Profit &amp; Loss'!AB27,0,0,1,3)))</f>
        <v xml:space="preserve"> </v>
      </c>
      <c r="L33" s="138" t="str">
        <f ca="1">IF(SUM('Profit &amp; Loss'!AE27:OFFSET('Profit &amp; Loss'!AE27,0,0,1,3))=0," ",SUM('Profit &amp; Loss'!AE27:OFFSET('Profit &amp; Loss'!AE27,0,0,1,3)))</f>
        <v xml:space="preserve"> </v>
      </c>
      <c r="M33" s="138" t="str">
        <f ca="1">IF(SUM('Profit &amp; Loss'!AH27:OFFSET('Profit &amp; Loss'!AH27,0,0,1,3))=0," ",SUM('Profit &amp; Loss'!AH27:OFFSET('Profit &amp; Loss'!AH27,0,0,1,3)))</f>
        <v xml:space="preserve"> </v>
      </c>
      <c r="N33" s="138" t="str">
        <f ca="1">IF(SUM('Profit &amp; Loss'!AK27:OFFSET('Profit &amp; Loss'!AK27,0,0,1,3))=0," ",SUM('Profit &amp; Loss'!AK27:OFFSET('Profit &amp; Loss'!AK27,0,0,1,3)))</f>
        <v xml:space="preserve"> </v>
      </c>
      <c r="O33" s="138" t="str">
        <f ca="1">IF(SUM('Profit &amp; Loss'!AN27:OFFSET('Profit &amp; Loss'!AN27,0,0,1,3))=0," ",SUM('Profit &amp; Loss'!AN27:OFFSET('Profit &amp; Loss'!AN27,0,0,1,3)))</f>
        <v xml:space="preserve"> </v>
      </c>
      <c r="P33" s="138" t="str">
        <f ca="1">IF(SUM('Profit &amp; Loss'!AQ27:OFFSET('Profit &amp; Loss'!AQ27,0,0,1,3))=0," ",SUM('Profit &amp; Loss'!AQ27:OFFSET('Profit &amp; Loss'!AQ27,0,0,1,3)))</f>
        <v xml:space="preserve"> </v>
      </c>
      <c r="Q33" s="138" t="str">
        <f ca="1">IF(SUM('Profit &amp; Loss'!AT27:OFFSET('Profit &amp; Loss'!AT27,0,0,1,3))=0," ",SUM('Profit &amp; Loss'!AT27:OFFSET('Profit &amp; Loss'!AT27,0,0,1,3)))</f>
        <v xml:space="preserve"> </v>
      </c>
      <c r="R33" s="138" t="str">
        <f ca="1">IF(SUM('Profit &amp; Loss'!AW27:OFFSET('Profit &amp; Loss'!AW27,0,0,1,3))=0," ",SUM('Profit &amp; Loss'!AW27:OFFSET('Profit &amp; Loss'!AW27,0,0,1,3)))</f>
        <v xml:space="preserve"> </v>
      </c>
      <c r="S33" s="138" t="str">
        <f ca="1">IF(SUM('Profit &amp; Loss'!AZ27:OFFSET('Profit &amp; Loss'!AZ27,0,0,1,3))=0," ",SUM('Profit &amp; Loss'!AZ27:OFFSET('Profit &amp; Loss'!AZ27,0,0,1,3)))</f>
        <v xml:space="preserve"> </v>
      </c>
      <c r="T33" s="138" t="str">
        <f ca="1">IF(SUM('Profit &amp; Loss'!BC27:OFFSET('Profit &amp; Loss'!BC27,0,0,1,3))=0," ",SUM('Profit &amp; Loss'!BC27:OFFSET('Profit &amp; Loss'!BC27,0,0,1,3)))</f>
        <v xml:space="preserve"> </v>
      </c>
      <c r="U33" s="138" t="str">
        <f ca="1">IF(SUM('Profit &amp; Loss'!BF27:OFFSET('Profit &amp; Loss'!BF27,0,0,1,3))=0," ",SUM('Profit &amp; Loss'!BF27:OFFSET('Profit &amp; Loss'!BF27,0,0,1,3)))</f>
        <v xml:space="preserve"> </v>
      </c>
      <c r="V33" s="138" t="str">
        <f ca="1">IF(SUM('Profit &amp; Loss'!BI27:OFFSET('Profit &amp; Loss'!BI27,0,0,1,3))=0," ",SUM('Profit &amp; Loss'!BI27:OFFSET('Profit &amp; Loss'!BI27,0,0,1,3)))</f>
        <v xml:space="preserve"> </v>
      </c>
      <c r="W33" s="138" t="str">
        <f ca="1">IF(SUM('Profit &amp; Loss'!BL27:OFFSET('Profit &amp; Loss'!BL27,0,0,1,3))=0," ",SUM('Profit &amp; Loss'!BL27:OFFSET('Profit &amp; Loss'!BL27,0,0,1,3)))</f>
        <v xml:space="preserve"> </v>
      </c>
    </row>
    <row r="34" spans="2:23">
      <c r="B34" s="139" t="str">
        <f>IF('Profit &amp; Loss'!B28=0," ",'Profit &amp; Loss'!B28)</f>
        <v>Sales Salaries</v>
      </c>
      <c r="C34" s="138">
        <f ca="1">IF(SUM('Profit &amp; Loss'!F28:OFFSET('Profit &amp; Loss'!F28,0,0,1,1))=0," ",SUM('Profit &amp; Loss'!F28:OFFSET('Profit &amp; Loss'!F29,0,0,1,1)))</f>
        <v>16000</v>
      </c>
      <c r="D34" s="138">
        <f ca="1">IF(SUM('Profit &amp; Loss'!G28:OFFSET('Profit &amp; Loss'!G28,0,0,1,3))=0," ",SUM('Profit &amp; Loss'!G28:OFFSET('Profit &amp; Loss'!G28,0,0,1,3)))</f>
        <v>48000</v>
      </c>
      <c r="E34" s="138">
        <f ca="1">IF(SUM('Profit &amp; Loss'!J28:OFFSET('Profit &amp; Loss'!J28,0,0,1,3))=0," ",SUM('Profit &amp; Loss'!J28:OFFSET('Profit &amp; Loss'!J28,0,0,1,3)))</f>
        <v>48000</v>
      </c>
      <c r="F34" s="138">
        <f ca="1">IF(SUM('Profit &amp; Loss'!M28:OFFSET('Profit &amp; Loss'!M28,0,0,1,3))=0," ",SUM('Profit &amp; Loss'!M28:OFFSET('Profit &amp; Loss'!M28,0,0,1,3)))</f>
        <v>48000</v>
      </c>
      <c r="G34" s="138">
        <f ca="1">IF(SUM('Profit &amp; Loss'!P28:OFFSET('Profit &amp; Loss'!P28,0,0,1,3))=0," ",SUM('Profit &amp; Loss'!P28:OFFSET('Profit &amp; Loss'!P28,0,0,1,3)))</f>
        <v>48000</v>
      </c>
      <c r="H34" s="138">
        <f ca="1">IF(SUM('Profit &amp; Loss'!S28:OFFSET('Profit &amp; Loss'!S28,0,0,1,3))=0," ",SUM('Profit &amp; Loss'!S28:OFFSET('Profit &amp; Loss'!S28,0,0,1,3)))</f>
        <v>48000</v>
      </c>
      <c r="I34" s="138">
        <f ca="1">IF(SUM('Profit &amp; Loss'!V28:OFFSET('Profit &amp; Loss'!V28,0,0,1,3))=0," ",SUM('Profit &amp; Loss'!V28:OFFSET('Profit &amp; Loss'!V28,0,0,1,3)))</f>
        <v>29000</v>
      </c>
      <c r="J34" s="138">
        <f ca="1">IF(SUM('Profit &amp; Loss'!Y28:OFFSET('Profit &amp; Loss'!Y28,0,0,1,3))=0," ",SUM('Profit &amp; Loss'!Y28:OFFSET('Profit &amp; Loss'!Y28,0,0,1,3)))</f>
        <v>19500</v>
      </c>
      <c r="K34" s="138">
        <f ca="1">IF(SUM('Profit &amp; Loss'!AB28:OFFSET('Profit &amp; Loss'!AB28,0,0,1,3))=0," ",SUM('Profit &amp; Loss'!AB28:OFFSET('Profit &amp; Loss'!AB28,0,0,1,3)))</f>
        <v>13000</v>
      </c>
      <c r="L34" s="138" t="str">
        <f ca="1">IF(SUM('Profit &amp; Loss'!AE28:OFFSET('Profit &amp; Loss'!AE28,0,0,1,3))=0," ",SUM('Profit &amp; Loss'!AE28:OFFSET('Profit &amp; Loss'!AE28,0,0,1,3)))</f>
        <v xml:space="preserve"> </v>
      </c>
      <c r="M34" s="138" t="str">
        <f ca="1">IF(SUM('Profit &amp; Loss'!AH28:OFFSET('Profit &amp; Loss'!AH28,0,0,1,3))=0," ",SUM('Profit &amp; Loss'!AH28:OFFSET('Profit &amp; Loss'!AH28,0,0,1,3)))</f>
        <v xml:space="preserve"> </v>
      </c>
      <c r="N34" s="138" t="str">
        <f ca="1">IF(SUM('Profit &amp; Loss'!AK28:OFFSET('Profit &amp; Loss'!AK28,0,0,1,3))=0," ",SUM('Profit &amp; Loss'!AK28:OFFSET('Profit &amp; Loss'!AK28,0,0,1,3)))</f>
        <v xml:space="preserve"> </v>
      </c>
      <c r="O34" s="138" t="str">
        <f ca="1">IF(SUM('Profit &amp; Loss'!AN28:OFFSET('Profit &amp; Loss'!AN28,0,0,1,3))=0," ",SUM('Profit &amp; Loss'!AN28:OFFSET('Profit &amp; Loss'!AN28,0,0,1,3)))</f>
        <v xml:space="preserve"> </v>
      </c>
      <c r="P34" s="138" t="str">
        <f ca="1">IF(SUM('Profit &amp; Loss'!AQ28:OFFSET('Profit &amp; Loss'!AQ28,0,0,1,3))=0," ",SUM('Profit &amp; Loss'!AQ28:OFFSET('Profit &amp; Loss'!AQ28,0,0,1,3)))</f>
        <v xml:space="preserve"> </v>
      </c>
      <c r="Q34" s="138" t="str">
        <f ca="1">IF(SUM('Profit &amp; Loss'!AT28:OFFSET('Profit &amp; Loss'!AT28,0,0,1,3))=0," ",SUM('Profit &amp; Loss'!AT28:OFFSET('Profit &amp; Loss'!AT28,0,0,1,3)))</f>
        <v xml:space="preserve"> </v>
      </c>
      <c r="R34" s="138" t="str">
        <f ca="1">IF(SUM('Profit &amp; Loss'!AW28:OFFSET('Profit &amp; Loss'!AW28,0,0,1,3))=0," ",SUM('Profit &amp; Loss'!AW28:OFFSET('Profit &amp; Loss'!AW28,0,0,1,3)))</f>
        <v xml:space="preserve"> </v>
      </c>
      <c r="S34" s="138" t="str">
        <f ca="1">IF(SUM('Profit &amp; Loss'!AZ28:OFFSET('Profit &amp; Loss'!AZ28,0,0,1,3))=0," ",SUM('Profit &amp; Loss'!AZ28:OFFSET('Profit &amp; Loss'!AZ28,0,0,1,3)))</f>
        <v xml:space="preserve"> </v>
      </c>
      <c r="T34" s="138" t="str">
        <f ca="1">IF(SUM('Profit &amp; Loss'!BC28:OFFSET('Profit &amp; Loss'!BC28,0,0,1,3))=0," ",SUM('Profit &amp; Loss'!BC28:OFFSET('Profit &amp; Loss'!BC28,0,0,1,3)))</f>
        <v xml:space="preserve"> </v>
      </c>
      <c r="U34" s="138" t="str">
        <f ca="1">IF(SUM('Profit &amp; Loss'!BF28:OFFSET('Profit &amp; Loss'!BF28,0,0,1,3))=0," ",SUM('Profit &amp; Loss'!BF28:OFFSET('Profit &amp; Loss'!BF28,0,0,1,3)))</f>
        <v xml:space="preserve"> </v>
      </c>
      <c r="V34" s="138" t="str">
        <f ca="1">IF(SUM('Profit &amp; Loss'!BI28:OFFSET('Profit &amp; Loss'!BI28,0,0,1,3))=0," ",SUM('Profit &amp; Loss'!BI28:OFFSET('Profit &amp; Loss'!BI28,0,0,1,3)))</f>
        <v xml:space="preserve"> </v>
      </c>
      <c r="W34" s="138" t="str">
        <f ca="1">IF(SUM('Profit &amp; Loss'!BL28:OFFSET('Profit &amp; Loss'!BL28,0,0,1,3))=0," ",SUM('Profit &amp; Loss'!BL28:OFFSET('Profit &amp; Loss'!BL28,0,0,1,3)))</f>
        <v xml:space="preserve"> </v>
      </c>
    </row>
    <row r="35" spans="2:23">
      <c r="B35" s="139" t="str">
        <f>IF('Profit &amp; Loss'!B29=0," ",'Profit &amp; Loss'!B29)</f>
        <v>Sales Commissions</v>
      </c>
      <c r="C35" s="138" t="str">
        <f ca="1">IF(SUM('Profit &amp; Loss'!F29:OFFSET('Profit &amp; Loss'!F29,0,0,1,1))=0," ",SUM('Profit &amp; Loss'!F29:OFFSET('Profit &amp; Loss'!F30,0,0,1,1)))</f>
        <v xml:space="preserve"> </v>
      </c>
      <c r="D35" s="138" t="str">
        <f ca="1">IF(SUM('Profit &amp; Loss'!G29:OFFSET('Profit &amp; Loss'!G29,0,0,1,3))=0," ",SUM('Profit &amp; Loss'!G29:OFFSET('Profit &amp; Loss'!G29,0,0,1,3)))</f>
        <v xml:space="preserve"> </v>
      </c>
      <c r="E35" s="138" t="str">
        <f ca="1">IF(SUM('Profit &amp; Loss'!J29:OFFSET('Profit &amp; Loss'!J29,0,0,1,3))=0," ",SUM('Profit &amp; Loss'!J29:OFFSET('Profit &amp; Loss'!J29,0,0,1,3)))</f>
        <v xml:space="preserve"> </v>
      </c>
      <c r="F35" s="138" t="str">
        <f ca="1">IF(SUM('Profit &amp; Loss'!M29:OFFSET('Profit &amp; Loss'!M29,0,0,1,3))=0," ",SUM('Profit &amp; Loss'!M29:OFFSET('Profit &amp; Loss'!M29,0,0,1,3)))</f>
        <v xml:space="preserve"> </v>
      </c>
      <c r="G35" s="138" t="str">
        <f ca="1">IF(SUM('Profit &amp; Loss'!P29:OFFSET('Profit &amp; Loss'!P29,0,0,1,3))=0," ",SUM('Profit &amp; Loss'!P29:OFFSET('Profit &amp; Loss'!P29,0,0,1,3)))</f>
        <v xml:space="preserve"> </v>
      </c>
      <c r="H35" s="138" t="str">
        <f ca="1">IF(SUM('Profit &amp; Loss'!S29:OFFSET('Profit &amp; Loss'!S29,0,0,1,3))=0," ",SUM('Profit &amp; Loss'!S29:OFFSET('Profit &amp; Loss'!S29,0,0,1,3)))</f>
        <v xml:space="preserve"> </v>
      </c>
      <c r="I35" s="138" t="str">
        <f ca="1">IF(SUM('Profit &amp; Loss'!V29:OFFSET('Profit &amp; Loss'!V29,0,0,1,3))=0," ",SUM('Profit &amp; Loss'!V29:OFFSET('Profit &amp; Loss'!V29,0,0,1,3)))</f>
        <v xml:space="preserve"> </v>
      </c>
      <c r="J35" s="138" t="str">
        <f ca="1">IF(SUM('Profit &amp; Loss'!Y29:OFFSET('Profit &amp; Loss'!Y29,0,0,1,3))=0," ",SUM('Profit &amp; Loss'!Y29:OFFSET('Profit &amp; Loss'!Y29,0,0,1,3)))</f>
        <v xml:space="preserve"> </v>
      </c>
      <c r="K35" s="138" t="str">
        <f ca="1">IF(SUM('Profit &amp; Loss'!AB29:OFFSET('Profit &amp; Loss'!AB29,0,0,1,3))=0," ",SUM('Profit &amp; Loss'!AB29:OFFSET('Profit &amp; Loss'!AB29,0,0,1,3)))</f>
        <v xml:space="preserve"> </v>
      </c>
      <c r="L35" s="138" t="str">
        <f ca="1">IF(SUM('Profit &amp; Loss'!AE29:OFFSET('Profit &amp; Loss'!AE29,0,0,1,3))=0," ",SUM('Profit &amp; Loss'!AE29:OFFSET('Profit &amp; Loss'!AE29,0,0,1,3)))</f>
        <v xml:space="preserve"> </v>
      </c>
      <c r="M35" s="138" t="str">
        <f ca="1">IF(SUM('Profit &amp; Loss'!AH29:OFFSET('Profit &amp; Loss'!AH29,0,0,1,3))=0," ",SUM('Profit &amp; Loss'!AH29:OFFSET('Profit &amp; Loss'!AH29,0,0,1,3)))</f>
        <v xml:space="preserve"> </v>
      </c>
      <c r="N35" s="138" t="str">
        <f ca="1">IF(SUM('Profit &amp; Loss'!AK29:OFFSET('Profit &amp; Loss'!AK29,0,0,1,3))=0," ",SUM('Profit &amp; Loss'!AK29:OFFSET('Profit &amp; Loss'!AK29,0,0,1,3)))</f>
        <v xml:space="preserve"> </v>
      </c>
      <c r="O35" s="138" t="str">
        <f ca="1">IF(SUM('Profit &amp; Loss'!AN29:OFFSET('Profit &amp; Loss'!AN29,0,0,1,3))=0," ",SUM('Profit &amp; Loss'!AN29:OFFSET('Profit &amp; Loss'!AN29,0,0,1,3)))</f>
        <v xml:space="preserve"> </v>
      </c>
      <c r="P35" s="138" t="str">
        <f ca="1">IF(SUM('Profit &amp; Loss'!AQ29:OFFSET('Profit &amp; Loss'!AQ29,0,0,1,3))=0," ",SUM('Profit &amp; Loss'!AQ29:OFFSET('Profit &amp; Loss'!AQ29,0,0,1,3)))</f>
        <v xml:space="preserve"> </v>
      </c>
      <c r="Q35" s="138" t="str">
        <f ca="1">IF(SUM('Profit &amp; Loss'!AT29:OFFSET('Profit &amp; Loss'!AT29,0,0,1,3))=0," ",SUM('Profit &amp; Loss'!AT29:OFFSET('Profit &amp; Loss'!AT29,0,0,1,3)))</f>
        <v xml:space="preserve"> </v>
      </c>
      <c r="R35" s="138" t="str">
        <f ca="1">IF(SUM('Profit &amp; Loss'!AW29:OFFSET('Profit &amp; Loss'!AW29,0,0,1,3))=0," ",SUM('Profit &amp; Loss'!AW29:OFFSET('Profit &amp; Loss'!AW29,0,0,1,3)))</f>
        <v xml:space="preserve"> </v>
      </c>
      <c r="S35" s="138" t="str">
        <f ca="1">IF(SUM('Profit &amp; Loss'!AZ29:OFFSET('Profit &amp; Loss'!AZ29,0,0,1,3))=0," ",SUM('Profit &amp; Loss'!AZ29:OFFSET('Profit &amp; Loss'!AZ29,0,0,1,3)))</f>
        <v xml:space="preserve"> </v>
      </c>
      <c r="T35" s="138" t="str">
        <f ca="1">IF(SUM('Profit &amp; Loss'!BC29:OFFSET('Profit &amp; Loss'!BC29,0,0,1,3))=0," ",SUM('Profit &amp; Loss'!BC29:OFFSET('Profit &amp; Loss'!BC29,0,0,1,3)))</f>
        <v xml:space="preserve"> </v>
      </c>
      <c r="U35" s="138" t="str">
        <f ca="1">IF(SUM('Profit &amp; Loss'!BF29:OFFSET('Profit &amp; Loss'!BF29,0,0,1,3))=0," ",SUM('Profit &amp; Loss'!BF29:OFFSET('Profit &amp; Loss'!BF29,0,0,1,3)))</f>
        <v xml:space="preserve"> </v>
      </c>
      <c r="V35" s="138" t="str">
        <f ca="1">IF(SUM('Profit &amp; Loss'!BI29:OFFSET('Profit &amp; Loss'!BI29,0,0,1,3))=0," ",SUM('Profit &amp; Loss'!BI29:OFFSET('Profit &amp; Loss'!BI29,0,0,1,3)))</f>
        <v xml:space="preserve"> </v>
      </c>
      <c r="W35" s="138" t="str">
        <f ca="1">IF(SUM('Profit &amp; Loss'!BL29:OFFSET('Profit &amp; Loss'!BL29,0,0,1,3))=0," ",SUM('Profit &amp; Loss'!BL29:OFFSET('Profit &amp; Loss'!BL29,0,0,1,3)))</f>
        <v xml:space="preserve"> </v>
      </c>
    </row>
    <row r="36" spans="2:23">
      <c r="B36" s="139" t="str">
        <f>IF('Profit &amp; Loss'!B30=0," ",'Profit &amp; Loss'!B30)</f>
        <v>Marketing - Fixed Costs</v>
      </c>
      <c r="C36" s="138">
        <f ca="1">IF(SUM('Profit &amp; Loss'!F30:OFFSET('Profit &amp; Loss'!F30,0,0,1,1))=0," ",SUM('Profit &amp; Loss'!F30:OFFSET('Profit &amp; Loss'!F31,0,0,1,1)))</f>
        <v>200</v>
      </c>
      <c r="D36" s="138">
        <f ca="1">IF(SUM('Profit &amp; Loss'!G30:OFFSET('Profit &amp; Loss'!G30,0,0,1,3))=0," ",SUM('Profit &amp; Loss'!G30:OFFSET('Profit &amp; Loss'!G30,0,0,1,3)))</f>
        <v>200</v>
      </c>
      <c r="E36" s="138" t="str">
        <f ca="1">IF(SUM('Profit &amp; Loss'!J30:OFFSET('Profit &amp; Loss'!J30,0,0,1,3))=0," ",SUM('Profit &amp; Loss'!J30:OFFSET('Profit &amp; Loss'!J30,0,0,1,3)))</f>
        <v xml:space="preserve"> </v>
      </c>
      <c r="F36" s="138" t="str">
        <f ca="1">IF(SUM('Profit &amp; Loss'!M30:OFFSET('Profit &amp; Loss'!M30,0,0,1,3))=0," ",SUM('Profit &amp; Loss'!M30:OFFSET('Profit &amp; Loss'!M30,0,0,1,3)))</f>
        <v xml:space="preserve"> </v>
      </c>
      <c r="G36" s="138" t="str">
        <f ca="1">IF(SUM('Profit &amp; Loss'!P30:OFFSET('Profit &amp; Loss'!P30,0,0,1,3))=0," ",SUM('Profit &amp; Loss'!P30:OFFSET('Profit &amp; Loss'!P30,0,0,1,3)))</f>
        <v xml:space="preserve"> </v>
      </c>
      <c r="H36" s="138" t="str">
        <f ca="1">IF(SUM('Profit &amp; Loss'!S30:OFFSET('Profit &amp; Loss'!S30,0,0,1,3))=0," ",SUM('Profit &amp; Loss'!S30:OFFSET('Profit &amp; Loss'!S30,0,0,1,3)))</f>
        <v xml:space="preserve"> </v>
      </c>
      <c r="I36" s="138" t="str">
        <f ca="1">IF(SUM('Profit &amp; Loss'!V30:OFFSET('Profit &amp; Loss'!V30,0,0,1,3))=0," ",SUM('Profit &amp; Loss'!V30:OFFSET('Profit &amp; Loss'!V30,0,0,1,3)))</f>
        <v xml:space="preserve"> </v>
      </c>
      <c r="J36" s="138" t="str">
        <f ca="1">IF(SUM('Profit &amp; Loss'!Y30:OFFSET('Profit &amp; Loss'!Y30,0,0,1,3))=0," ",SUM('Profit &amp; Loss'!Y30:OFFSET('Profit &amp; Loss'!Y30,0,0,1,3)))</f>
        <v xml:space="preserve"> </v>
      </c>
      <c r="K36" s="138" t="str">
        <f ca="1">IF(SUM('Profit &amp; Loss'!AB30:OFFSET('Profit &amp; Loss'!AB30,0,0,1,3))=0," ",SUM('Profit &amp; Loss'!AB30:OFFSET('Profit &amp; Loss'!AB30,0,0,1,3)))</f>
        <v xml:space="preserve"> </v>
      </c>
      <c r="L36" s="138" t="str">
        <f ca="1">IF(SUM('Profit &amp; Loss'!AE30:OFFSET('Profit &amp; Loss'!AE30,0,0,1,3))=0," ",SUM('Profit &amp; Loss'!AE30:OFFSET('Profit &amp; Loss'!AE30,0,0,1,3)))</f>
        <v xml:space="preserve"> </v>
      </c>
      <c r="M36" s="138" t="str">
        <f ca="1">IF(SUM('Profit &amp; Loss'!AH30:OFFSET('Profit &amp; Loss'!AH30,0,0,1,3))=0," ",SUM('Profit &amp; Loss'!AH30:OFFSET('Profit &amp; Loss'!AH30,0,0,1,3)))</f>
        <v xml:space="preserve"> </v>
      </c>
      <c r="N36" s="138" t="str">
        <f ca="1">IF(SUM('Profit &amp; Loss'!AK30:OFFSET('Profit &amp; Loss'!AK30,0,0,1,3))=0," ",SUM('Profit &amp; Loss'!AK30:OFFSET('Profit &amp; Loss'!AK30,0,0,1,3)))</f>
        <v xml:space="preserve"> </v>
      </c>
      <c r="O36" s="138" t="str">
        <f ca="1">IF(SUM('Profit &amp; Loss'!AN30:OFFSET('Profit &amp; Loss'!AN30,0,0,1,3))=0," ",SUM('Profit &amp; Loss'!AN30:OFFSET('Profit &amp; Loss'!AN30,0,0,1,3)))</f>
        <v xml:space="preserve"> </v>
      </c>
      <c r="P36" s="138" t="str">
        <f ca="1">IF(SUM('Profit &amp; Loss'!AQ30:OFFSET('Profit &amp; Loss'!AQ30,0,0,1,3))=0," ",SUM('Profit &amp; Loss'!AQ30:OFFSET('Profit &amp; Loss'!AQ30,0,0,1,3)))</f>
        <v xml:space="preserve"> </v>
      </c>
      <c r="Q36" s="138" t="str">
        <f ca="1">IF(SUM('Profit &amp; Loss'!AT30:OFFSET('Profit &amp; Loss'!AT30,0,0,1,3))=0," ",SUM('Profit &amp; Loss'!AT30:OFFSET('Profit &amp; Loss'!AT30,0,0,1,3)))</f>
        <v xml:space="preserve"> </v>
      </c>
      <c r="R36" s="138" t="str">
        <f ca="1">IF(SUM('Profit &amp; Loss'!AW30:OFFSET('Profit &amp; Loss'!AW30,0,0,1,3))=0," ",SUM('Profit &amp; Loss'!AW30:OFFSET('Profit &amp; Loss'!AW30,0,0,1,3)))</f>
        <v xml:space="preserve"> </v>
      </c>
      <c r="S36" s="138" t="str">
        <f ca="1">IF(SUM('Profit &amp; Loss'!AZ30:OFFSET('Profit &amp; Loss'!AZ30,0,0,1,3))=0," ",SUM('Profit &amp; Loss'!AZ30:OFFSET('Profit &amp; Loss'!AZ30,0,0,1,3)))</f>
        <v xml:space="preserve"> </v>
      </c>
      <c r="T36" s="138" t="str">
        <f ca="1">IF(SUM('Profit &amp; Loss'!BC30:OFFSET('Profit &amp; Loss'!BC30,0,0,1,3))=0," ",SUM('Profit &amp; Loss'!BC30:OFFSET('Profit &amp; Loss'!BC30,0,0,1,3)))</f>
        <v xml:space="preserve"> </v>
      </c>
      <c r="U36" s="138" t="str">
        <f ca="1">IF(SUM('Profit &amp; Loss'!BF30:OFFSET('Profit &amp; Loss'!BF30,0,0,1,3))=0," ",SUM('Profit &amp; Loss'!BF30:OFFSET('Profit &amp; Loss'!BF30,0,0,1,3)))</f>
        <v xml:space="preserve"> </v>
      </c>
      <c r="V36" s="138" t="str">
        <f ca="1">IF(SUM('Profit &amp; Loss'!BI30:OFFSET('Profit &amp; Loss'!BI30,0,0,1,3))=0," ",SUM('Profit &amp; Loss'!BI30:OFFSET('Profit &amp; Loss'!BI30,0,0,1,3)))</f>
        <v xml:space="preserve"> </v>
      </c>
      <c r="W36" s="138" t="str">
        <f ca="1">IF(SUM('Profit &amp; Loss'!BL30:OFFSET('Profit &amp; Loss'!BL30,0,0,1,3))=0," ",SUM('Profit &amp; Loss'!BL30:OFFSET('Profit &amp; Loss'!BL30,0,0,1,3)))</f>
        <v xml:space="preserve"> </v>
      </c>
    </row>
    <row r="37" spans="2:23">
      <c r="B37" s="139" t="str">
        <f>IF('Profit &amp; Loss'!B31=0," ",'Profit &amp; Loss'!B31)</f>
        <v>Sales Costs</v>
      </c>
      <c r="C37" s="138" t="str">
        <f ca="1">IF(SUM('Profit &amp; Loss'!F31:OFFSET('Profit &amp; Loss'!F31,0,0,1,1))=0," ",SUM('Profit &amp; Loss'!F31:OFFSET('Profit &amp; Loss'!F32,0,0,1,1)))</f>
        <v xml:space="preserve"> </v>
      </c>
      <c r="D37" s="138" t="str">
        <f ca="1">IF(SUM('Profit &amp; Loss'!G31:OFFSET('Profit &amp; Loss'!G31,0,0,1,3))=0," ",SUM('Profit &amp; Loss'!G31:OFFSET('Profit &amp; Loss'!G31,0,0,1,3)))</f>
        <v xml:space="preserve"> </v>
      </c>
      <c r="E37" s="138" t="str">
        <f ca="1">IF(SUM('Profit &amp; Loss'!J31:OFFSET('Profit &amp; Loss'!J31,0,0,1,3))=0," ",SUM('Profit &amp; Loss'!J31:OFFSET('Profit &amp; Loss'!J31,0,0,1,3)))</f>
        <v xml:space="preserve"> </v>
      </c>
      <c r="F37" s="138" t="str">
        <f ca="1">IF(SUM('Profit &amp; Loss'!M31:OFFSET('Profit &amp; Loss'!M31,0,0,1,3))=0," ",SUM('Profit &amp; Loss'!M31:OFFSET('Profit &amp; Loss'!M31,0,0,1,3)))</f>
        <v xml:space="preserve"> </v>
      </c>
      <c r="G37" s="138" t="str">
        <f ca="1">IF(SUM('Profit &amp; Loss'!P31:OFFSET('Profit &amp; Loss'!P31,0,0,1,3))=0," ",SUM('Profit &amp; Loss'!P31:OFFSET('Profit &amp; Loss'!P31,0,0,1,3)))</f>
        <v xml:space="preserve"> </v>
      </c>
      <c r="H37" s="138" t="str">
        <f ca="1">IF(SUM('Profit &amp; Loss'!S31:OFFSET('Profit &amp; Loss'!S31,0,0,1,3))=0," ",SUM('Profit &amp; Loss'!S31:OFFSET('Profit &amp; Loss'!S31,0,0,1,3)))</f>
        <v xml:space="preserve"> </v>
      </c>
      <c r="I37" s="138" t="str">
        <f ca="1">IF(SUM('Profit &amp; Loss'!V31:OFFSET('Profit &amp; Loss'!V31,0,0,1,3))=0," ",SUM('Profit &amp; Loss'!V31:OFFSET('Profit &amp; Loss'!V31,0,0,1,3)))</f>
        <v xml:space="preserve"> </v>
      </c>
      <c r="J37" s="138" t="str">
        <f ca="1">IF(SUM('Profit &amp; Loss'!Y31:OFFSET('Profit &amp; Loss'!Y31,0,0,1,3))=0," ",SUM('Profit &amp; Loss'!Y31:OFFSET('Profit &amp; Loss'!Y31,0,0,1,3)))</f>
        <v xml:space="preserve"> </v>
      </c>
      <c r="K37" s="138" t="str">
        <f ca="1">IF(SUM('Profit &amp; Loss'!AB31:OFFSET('Profit &amp; Loss'!AB31,0,0,1,3))=0," ",SUM('Profit &amp; Loss'!AB31:OFFSET('Profit &amp; Loss'!AB31,0,0,1,3)))</f>
        <v xml:space="preserve"> </v>
      </c>
      <c r="L37" s="138" t="str">
        <f ca="1">IF(SUM('Profit &amp; Loss'!AE31:OFFSET('Profit &amp; Loss'!AE31,0,0,1,3))=0," ",SUM('Profit &amp; Loss'!AE31:OFFSET('Profit &amp; Loss'!AE31,0,0,1,3)))</f>
        <v xml:space="preserve"> </v>
      </c>
      <c r="M37" s="138" t="str">
        <f ca="1">IF(SUM('Profit &amp; Loss'!AH31:OFFSET('Profit &amp; Loss'!AH31,0,0,1,3))=0," ",SUM('Profit &amp; Loss'!AH31:OFFSET('Profit &amp; Loss'!AH31,0,0,1,3)))</f>
        <v xml:space="preserve"> </v>
      </c>
      <c r="N37" s="138" t="str">
        <f ca="1">IF(SUM('Profit &amp; Loss'!AK31:OFFSET('Profit &amp; Loss'!AK31,0,0,1,3))=0," ",SUM('Profit &amp; Loss'!AK31:OFFSET('Profit &amp; Loss'!AK31,0,0,1,3)))</f>
        <v xml:space="preserve"> </v>
      </c>
      <c r="O37" s="138" t="str">
        <f ca="1">IF(SUM('Profit &amp; Loss'!AN31:OFFSET('Profit &amp; Loss'!AN31,0,0,1,3))=0," ",SUM('Profit &amp; Loss'!AN31:OFFSET('Profit &amp; Loss'!AN31,0,0,1,3)))</f>
        <v xml:space="preserve"> </v>
      </c>
      <c r="P37" s="138" t="str">
        <f ca="1">IF(SUM('Profit &amp; Loss'!AQ31:OFFSET('Profit &amp; Loss'!AQ31,0,0,1,3))=0," ",SUM('Profit &amp; Loss'!AQ31:OFFSET('Profit &amp; Loss'!AQ31,0,0,1,3)))</f>
        <v xml:space="preserve"> </v>
      </c>
      <c r="Q37" s="138" t="str">
        <f ca="1">IF(SUM('Profit &amp; Loss'!AT31:OFFSET('Profit &amp; Loss'!AT31,0,0,1,3))=0," ",SUM('Profit &amp; Loss'!AT31:OFFSET('Profit &amp; Loss'!AT31,0,0,1,3)))</f>
        <v xml:space="preserve"> </v>
      </c>
      <c r="R37" s="138" t="str">
        <f ca="1">IF(SUM('Profit &amp; Loss'!AW31:OFFSET('Profit &amp; Loss'!AW31,0,0,1,3))=0," ",SUM('Profit &amp; Loss'!AW31:OFFSET('Profit &amp; Loss'!AW31,0,0,1,3)))</f>
        <v xml:space="preserve"> </v>
      </c>
      <c r="S37" s="138" t="str">
        <f ca="1">IF(SUM('Profit &amp; Loss'!AZ31:OFFSET('Profit &amp; Loss'!AZ31,0,0,1,3))=0," ",SUM('Profit &amp; Loss'!AZ31:OFFSET('Profit &amp; Loss'!AZ31,0,0,1,3)))</f>
        <v xml:space="preserve"> </v>
      </c>
      <c r="T37" s="138" t="str">
        <f ca="1">IF(SUM('Profit &amp; Loss'!BC31:OFFSET('Profit &amp; Loss'!BC31,0,0,1,3))=0," ",SUM('Profit &amp; Loss'!BC31:OFFSET('Profit &amp; Loss'!BC31,0,0,1,3)))</f>
        <v xml:space="preserve"> </v>
      </c>
      <c r="U37" s="138" t="str">
        <f ca="1">IF(SUM('Profit &amp; Loss'!BF31:OFFSET('Profit &amp; Loss'!BF31,0,0,1,3))=0," ",SUM('Profit &amp; Loss'!BF31:OFFSET('Profit &amp; Loss'!BF31,0,0,1,3)))</f>
        <v xml:space="preserve"> </v>
      </c>
      <c r="V37" s="138" t="str">
        <f ca="1">IF(SUM('Profit &amp; Loss'!BI31:OFFSET('Profit &amp; Loss'!BI31,0,0,1,3))=0," ",SUM('Profit &amp; Loss'!BI31:OFFSET('Profit &amp; Loss'!BI31,0,0,1,3)))</f>
        <v xml:space="preserve"> </v>
      </c>
      <c r="W37" s="138" t="str">
        <f ca="1">IF(SUM('Profit &amp; Loss'!BL31:OFFSET('Profit &amp; Loss'!BL31,0,0,1,3))=0," ",SUM('Profit &amp; Loss'!BL31:OFFSET('Profit &amp; Loss'!BL31,0,0,1,3)))</f>
        <v xml:space="preserve"> </v>
      </c>
    </row>
    <row r="38" spans="2:23">
      <c r="B38" s="137" t="str">
        <f>IF('Profit &amp; Loss'!B32=0," ",'Profit &amp; Loss'!B32)</f>
        <v>Total</v>
      </c>
      <c r="C38" s="138">
        <f ca="1">IF(SUM('Profit &amp; Loss'!F32:OFFSET('Profit &amp; Loss'!F32,0,0,1,1))=0," ",SUM('Profit &amp; Loss'!F32:OFFSET('Profit &amp; Loss'!F33,0,0,1,1)))</f>
        <v>16200</v>
      </c>
      <c r="D38" s="138">
        <f ca="1">IF(SUM('Profit &amp; Loss'!G32:OFFSET('Profit &amp; Loss'!G32,0,0,1,3))=0," ",SUM('Profit &amp; Loss'!G32:OFFSET('Profit &amp; Loss'!G32,0,0,1,3)))</f>
        <v>48200</v>
      </c>
      <c r="E38" s="138">
        <f ca="1">IF(SUM('Profit &amp; Loss'!J32:OFFSET('Profit &amp; Loss'!J32,0,0,1,3))=0," ",SUM('Profit &amp; Loss'!J32:OFFSET('Profit &amp; Loss'!J32,0,0,1,3)))</f>
        <v>48000</v>
      </c>
      <c r="F38" s="138">
        <f ca="1">IF(SUM('Profit &amp; Loss'!M32:OFFSET('Profit &amp; Loss'!M32,0,0,1,3))=0," ",SUM('Profit &amp; Loss'!M32:OFFSET('Profit &amp; Loss'!M32,0,0,1,3)))</f>
        <v>48000</v>
      </c>
      <c r="G38" s="138">
        <f ca="1">IF(SUM('Profit &amp; Loss'!P32:OFFSET('Profit &amp; Loss'!P32,0,0,1,3))=0," ",SUM('Profit &amp; Loss'!P32:OFFSET('Profit &amp; Loss'!P32,0,0,1,3)))</f>
        <v>48000</v>
      </c>
      <c r="H38" s="138">
        <f ca="1">IF(SUM('Profit &amp; Loss'!S32:OFFSET('Profit &amp; Loss'!S32,0,0,1,3))=0," ",SUM('Profit &amp; Loss'!S32:OFFSET('Profit &amp; Loss'!S32,0,0,1,3)))</f>
        <v>48000</v>
      </c>
      <c r="I38" s="138">
        <f ca="1">IF(SUM('Profit &amp; Loss'!V32:OFFSET('Profit &amp; Loss'!V32,0,0,1,3))=0," ",SUM('Profit &amp; Loss'!V32:OFFSET('Profit &amp; Loss'!V32,0,0,1,3)))</f>
        <v>29000</v>
      </c>
      <c r="J38" s="138">
        <f ca="1">IF(SUM('Profit &amp; Loss'!Y32:OFFSET('Profit &amp; Loss'!Y32,0,0,1,3))=0," ",SUM('Profit &amp; Loss'!Y32:OFFSET('Profit &amp; Loss'!Y32,0,0,1,3)))</f>
        <v>19500</v>
      </c>
      <c r="K38" s="138">
        <f ca="1">IF(SUM('Profit &amp; Loss'!AB32:OFFSET('Profit &amp; Loss'!AB32,0,0,1,3))=0," ",SUM('Profit &amp; Loss'!AB32:OFFSET('Profit &amp; Loss'!AB32,0,0,1,3)))</f>
        <v>13000</v>
      </c>
      <c r="L38" s="138" t="str">
        <f ca="1">IF(SUM('Profit &amp; Loss'!AE32:OFFSET('Profit &amp; Loss'!AE32,0,0,1,3))=0," ",SUM('Profit &amp; Loss'!AE32:OFFSET('Profit &amp; Loss'!AE32,0,0,1,3)))</f>
        <v xml:space="preserve"> </v>
      </c>
      <c r="M38" s="138" t="str">
        <f ca="1">IF(SUM('Profit &amp; Loss'!AH32:OFFSET('Profit &amp; Loss'!AH32,0,0,1,3))=0," ",SUM('Profit &amp; Loss'!AH32:OFFSET('Profit &amp; Loss'!AH32,0,0,1,3)))</f>
        <v xml:space="preserve"> </v>
      </c>
      <c r="N38" s="138" t="str">
        <f ca="1">IF(SUM('Profit &amp; Loss'!AK32:OFFSET('Profit &amp; Loss'!AK32,0,0,1,3))=0," ",SUM('Profit &amp; Loss'!AK32:OFFSET('Profit &amp; Loss'!AK32,0,0,1,3)))</f>
        <v xml:space="preserve"> </v>
      </c>
      <c r="O38" s="138" t="str">
        <f ca="1">IF(SUM('Profit &amp; Loss'!AN32:OFFSET('Profit &amp; Loss'!AN32,0,0,1,3))=0," ",SUM('Profit &amp; Loss'!AN32:OFFSET('Profit &amp; Loss'!AN32,0,0,1,3)))</f>
        <v xml:space="preserve"> </v>
      </c>
      <c r="P38" s="138" t="str">
        <f ca="1">IF(SUM('Profit &amp; Loss'!AQ32:OFFSET('Profit &amp; Loss'!AQ32,0,0,1,3))=0," ",SUM('Profit &amp; Loss'!AQ32:OFFSET('Profit &amp; Loss'!AQ32,0,0,1,3)))</f>
        <v xml:space="preserve"> </v>
      </c>
      <c r="Q38" s="138" t="str">
        <f ca="1">IF(SUM('Profit &amp; Loss'!AT32:OFFSET('Profit &amp; Loss'!AT32,0,0,1,3))=0," ",SUM('Profit &amp; Loss'!AT32:OFFSET('Profit &amp; Loss'!AT32,0,0,1,3)))</f>
        <v xml:space="preserve"> </v>
      </c>
      <c r="R38" s="138" t="str">
        <f ca="1">IF(SUM('Profit &amp; Loss'!AW32:OFFSET('Profit &amp; Loss'!AW32,0,0,1,3))=0," ",SUM('Profit &amp; Loss'!AW32:OFFSET('Profit &amp; Loss'!AW32,0,0,1,3)))</f>
        <v xml:space="preserve"> </v>
      </c>
      <c r="S38" s="138" t="str">
        <f ca="1">IF(SUM('Profit &amp; Loss'!AZ32:OFFSET('Profit &amp; Loss'!AZ32,0,0,1,3))=0," ",SUM('Profit &amp; Loss'!AZ32:OFFSET('Profit &amp; Loss'!AZ32,0,0,1,3)))</f>
        <v xml:space="preserve"> </v>
      </c>
      <c r="T38" s="138" t="str">
        <f ca="1">IF(SUM('Profit &amp; Loss'!BC32:OFFSET('Profit &amp; Loss'!BC32,0,0,1,3))=0," ",SUM('Profit &amp; Loss'!BC32:OFFSET('Profit &amp; Loss'!BC32,0,0,1,3)))</f>
        <v xml:space="preserve"> </v>
      </c>
      <c r="U38" s="138" t="str">
        <f ca="1">IF(SUM('Profit &amp; Loss'!BF32:OFFSET('Profit &amp; Loss'!BF32,0,0,1,3))=0," ",SUM('Profit &amp; Loss'!BF32:OFFSET('Profit &amp; Loss'!BF32,0,0,1,3)))</f>
        <v xml:space="preserve"> </v>
      </c>
      <c r="V38" s="138" t="str">
        <f ca="1">IF(SUM('Profit &amp; Loss'!BI32:OFFSET('Profit &amp; Loss'!BI32,0,0,1,3))=0," ",SUM('Profit &amp; Loss'!BI32:OFFSET('Profit &amp; Loss'!BI32,0,0,1,3)))</f>
        <v xml:space="preserve"> </v>
      </c>
      <c r="W38" s="138" t="str">
        <f ca="1">IF(SUM('Profit &amp; Loss'!BL32:OFFSET('Profit &amp; Loss'!BL32,0,0,1,3))=0," ",SUM('Profit &amp; Loss'!BL32:OFFSET('Profit &amp; Loss'!BL32,0,0,1,3)))</f>
        <v xml:space="preserve"> </v>
      </c>
    </row>
    <row r="39" spans="2:23">
      <c r="B39" s="137" t="str">
        <f>IF('Profit &amp; Loss'!B33=0," ",'Profit &amp; Loss'!B33)</f>
        <v xml:space="preserve"> </v>
      </c>
      <c r="C39" s="138" t="str">
        <f ca="1">IF(SUM('Profit &amp; Loss'!F33:OFFSET('Profit &amp; Loss'!F33,0,0,1,1))=0," ",SUM('Profit &amp; Loss'!F33:OFFSET('Profit &amp; Loss'!F34,0,0,1,1)))</f>
        <v xml:space="preserve"> </v>
      </c>
      <c r="D39" s="138" t="str">
        <f ca="1">IF(SUM('Profit &amp; Loss'!G33:OFFSET('Profit &amp; Loss'!G33,0,0,1,3))=0," ",SUM('Profit &amp; Loss'!G33:OFFSET('Profit &amp; Loss'!G33,0,0,1,3)))</f>
        <v xml:space="preserve"> </v>
      </c>
      <c r="E39" s="138" t="str">
        <f ca="1">IF(SUM('Profit &amp; Loss'!J33:OFFSET('Profit &amp; Loss'!J33,0,0,1,3))=0," ",SUM('Profit &amp; Loss'!J33:OFFSET('Profit &amp; Loss'!J33,0,0,1,3)))</f>
        <v xml:space="preserve"> </v>
      </c>
      <c r="F39" s="138" t="str">
        <f ca="1">IF(SUM('Profit &amp; Loss'!M33:OFFSET('Profit &amp; Loss'!M33,0,0,1,3))=0," ",SUM('Profit &amp; Loss'!M33:OFFSET('Profit &amp; Loss'!M33,0,0,1,3)))</f>
        <v xml:space="preserve"> </v>
      </c>
      <c r="G39" s="138" t="str">
        <f ca="1">IF(SUM('Profit &amp; Loss'!P33:OFFSET('Profit &amp; Loss'!P33,0,0,1,3))=0," ",SUM('Profit &amp; Loss'!P33:OFFSET('Profit &amp; Loss'!P33,0,0,1,3)))</f>
        <v xml:space="preserve"> </v>
      </c>
      <c r="H39" s="138" t="str">
        <f ca="1">IF(SUM('Profit &amp; Loss'!S33:OFFSET('Profit &amp; Loss'!S33,0,0,1,3))=0," ",SUM('Profit &amp; Loss'!S33:OFFSET('Profit &amp; Loss'!S33,0,0,1,3)))</f>
        <v xml:space="preserve"> </v>
      </c>
      <c r="I39" s="138" t="str">
        <f ca="1">IF(SUM('Profit &amp; Loss'!V33:OFFSET('Profit &amp; Loss'!V33,0,0,1,3))=0," ",SUM('Profit &amp; Loss'!V33:OFFSET('Profit &amp; Loss'!V33,0,0,1,3)))</f>
        <v xml:space="preserve"> </v>
      </c>
      <c r="J39" s="138" t="str">
        <f ca="1">IF(SUM('Profit &amp; Loss'!Y33:OFFSET('Profit &amp; Loss'!Y33,0,0,1,3))=0," ",SUM('Profit &amp; Loss'!Y33:OFFSET('Profit &amp; Loss'!Y33,0,0,1,3)))</f>
        <v xml:space="preserve"> </v>
      </c>
      <c r="K39" s="138" t="str">
        <f ca="1">IF(SUM('Profit &amp; Loss'!AB33:OFFSET('Profit &amp; Loss'!AB33,0,0,1,3))=0," ",SUM('Profit &amp; Loss'!AB33:OFFSET('Profit &amp; Loss'!AB33,0,0,1,3)))</f>
        <v xml:space="preserve"> </v>
      </c>
      <c r="L39" s="138" t="str">
        <f ca="1">IF(SUM('Profit &amp; Loss'!AE33:OFFSET('Profit &amp; Loss'!AE33,0,0,1,3))=0," ",SUM('Profit &amp; Loss'!AE33:OFFSET('Profit &amp; Loss'!AE33,0,0,1,3)))</f>
        <v xml:space="preserve"> </v>
      </c>
      <c r="M39" s="138" t="str">
        <f ca="1">IF(SUM('Profit &amp; Loss'!AH33:OFFSET('Profit &amp; Loss'!AH33,0,0,1,3))=0," ",SUM('Profit &amp; Loss'!AH33:OFFSET('Profit &amp; Loss'!AH33,0,0,1,3)))</f>
        <v xml:space="preserve"> </v>
      </c>
      <c r="N39" s="138" t="str">
        <f ca="1">IF(SUM('Profit &amp; Loss'!AK33:OFFSET('Profit &amp; Loss'!AK33,0,0,1,3))=0," ",SUM('Profit &amp; Loss'!AK33:OFFSET('Profit &amp; Loss'!AK33,0,0,1,3)))</f>
        <v xml:space="preserve"> </v>
      </c>
      <c r="O39" s="138" t="str">
        <f ca="1">IF(SUM('Profit &amp; Loss'!AN33:OFFSET('Profit &amp; Loss'!AN33,0,0,1,3))=0," ",SUM('Profit &amp; Loss'!AN33:OFFSET('Profit &amp; Loss'!AN33,0,0,1,3)))</f>
        <v xml:space="preserve"> </v>
      </c>
      <c r="P39" s="138" t="str">
        <f ca="1">IF(SUM('Profit &amp; Loss'!AQ33:OFFSET('Profit &amp; Loss'!AQ33,0,0,1,3))=0," ",SUM('Profit &amp; Loss'!AQ33:OFFSET('Profit &amp; Loss'!AQ33,0,0,1,3)))</f>
        <v xml:space="preserve"> </v>
      </c>
      <c r="Q39" s="138" t="str">
        <f ca="1">IF(SUM('Profit &amp; Loss'!AT33:OFFSET('Profit &amp; Loss'!AT33,0,0,1,3))=0," ",SUM('Profit &amp; Loss'!AT33:OFFSET('Profit &amp; Loss'!AT33,0,0,1,3)))</f>
        <v xml:space="preserve"> </v>
      </c>
      <c r="R39" s="138" t="str">
        <f ca="1">IF(SUM('Profit &amp; Loss'!AW33:OFFSET('Profit &amp; Loss'!AW33,0,0,1,3))=0," ",SUM('Profit &amp; Loss'!AW33:OFFSET('Profit &amp; Loss'!AW33,0,0,1,3)))</f>
        <v xml:space="preserve"> </v>
      </c>
      <c r="S39" s="138" t="str">
        <f ca="1">IF(SUM('Profit &amp; Loss'!AZ33:OFFSET('Profit &amp; Loss'!AZ33,0,0,1,3))=0," ",SUM('Profit &amp; Loss'!AZ33:OFFSET('Profit &amp; Loss'!AZ33,0,0,1,3)))</f>
        <v xml:space="preserve"> </v>
      </c>
      <c r="T39" s="138" t="str">
        <f ca="1">IF(SUM('Profit &amp; Loss'!BC33:OFFSET('Profit &amp; Loss'!BC33,0,0,1,3))=0," ",SUM('Profit &amp; Loss'!BC33:OFFSET('Profit &amp; Loss'!BC33,0,0,1,3)))</f>
        <v xml:space="preserve"> </v>
      </c>
      <c r="U39" s="138" t="str">
        <f ca="1">IF(SUM('Profit &amp; Loss'!BF33:OFFSET('Profit &amp; Loss'!BF33,0,0,1,3))=0," ",SUM('Profit &amp; Loss'!BF33:OFFSET('Profit &amp; Loss'!BF33,0,0,1,3)))</f>
        <v xml:space="preserve"> </v>
      </c>
      <c r="V39" s="138" t="str">
        <f ca="1">IF(SUM('Profit &amp; Loss'!BI33:OFFSET('Profit &amp; Loss'!BI33,0,0,1,3))=0," ",SUM('Profit &amp; Loss'!BI33:OFFSET('Profit &amp; Loss'!BI33,0,0,1,3)))</f>
        <v xml:space="preserve"> </v>
      </c>
      <c r="W39" s="138" t="str">
        <f ca="1">IF(SUM('Profit &amp; Loss'!BL33:OFFSET('Profit &amp; Loss'!BL33,0,0,1,3))=0," ",SUM('Profit &amp; Loss'!BL33:OFFSET('Profit &amp; Loss'!BL33,0,0,1,3)))</f>
        <v xml:space="preserve"> </v>
      </c>
    </row>
    <row r="40" spans="2:23">
      <c r="B40" s="137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</row>
    <row r="41" spans="2:23">
      <c r="B41" s="137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</row>
    <row r="42" spans="2:23">
      <c r="B42" s="137" t="str">
        <f>IF('Profit &amp; Loss'!B34=0," ",'Profit &amp; Loss'!B34)</f>
        <v>General &amp; Administrative</v>
      </c>
      <c r="C42" s="138" t="str">
        <f ca="1">IF(SUM('Profit &amp; Loss'!F34:OFFSET('Profit &amp; Loss'!F34,0,0,1,1))=0," ",SUM('Profit &amp; Loss'!F34:OFFSET('Profit &amp; Loss'!F35,0,0,1,1)))</f>
        <v xml:space="preserve"> </v>
      </c>
      <c r="D42" s="138" t="str">
        <f ca="1">IF(SUM('Profit &amp; Loss'!G34:OFFSET('Profit &amp; Loss'!G34,0,0,1,3))=0," ",SUM('Profit &amp; Loss'!G34:OFFSET('Profit &amp; Loss'!G34,0,0,1,3)))</f>
        <v xml:space="preserve"> </v>
      </c>
      <c r="E42" s="138" t="str">
        <f ca="1">IF(SUM('Profit &amp; Loss'!J34:OFFSET('Profit &amp; Loss'!J34,0,0,1,3))=0," ",SUM('Profit &amp; Loss'!J34:OFFSET('Profit &amp; Loss'!J34,0,0,1,3)))</f>
        <v xml:space="preserve"> </v>
      </c>
      <c r="F42" s="138" t="str">
        <f ca="1">IF(SUM('Profit &amp; Loss'!M34:OFFSET('Profit &amp; Loss'!M34,0,0,1,3))=0," ",SUM('Profit &amp; Loss'!M34:OFFSET('Profit &amp; Loss'!M34,0,0,1,3)))</f>
        <v xml:space="preserve"> </v>
      </c>
      <c r="G42" s="138" t="str">
        <f ca="1">IF(SUM('Profit &amp; Loss'!P34:OFFSET('Profit &amp; Loss'!P34,0,0,1,3))=0," ",SUM('Profit &amp; Loss'!P34:OFFSET('Profit &amp; Loss'!P34,0,0,1,3)))</f>
        <v xml:space="preserve"> </v>
      </c>
      <c r="H42" s="138" t="str">
        <f ca="1">IF(SUM('Profit &amp; Loss'!S34:OFFSET('Profit &amp; Loss'!S34,0,0,1,3))=0," ",SUM('Profit &amp; Loss'!S34:OFFSET('Profit &amp; Loss'!S34,0,0,1,3)))</f>
        <v xml:space="preserve"> </v>
      </c>
      <c r="I42" s="138" t="str">
        <f ca="1">IF(SUM('Profit &amp; Loss'!V34:OFFSET('Profit &amp; Loss'!V34,0,0,1,3))=0," ",SUM('Profit &amp; Loss'!V34:OFFSET('Profit &amp; Loss'!V34,0,0,1,3)))</f>
        <v xml:space="preserve"> </v>
      </c>
      <c r="J42" s="138" t="str">
        <f ca="1">IF(SUM('Profit &amp; Loss'!Y34:OFFSET('Profit &amp; Loss'!Y34,0,0,1,3))=0," ",SUM('Profit &amp; Loss'!Y34:OFFSET('Profit &amp; Loss'!Y34,0,0,1,3)))</f>
        <v xml:space="preserve"> </v>
      </c>
      <c r="K42" s="138" t="str">
        <f ca="1">IF(SUM('Profit &amp; Loss'!AB34:OFFSET('Profit &amp; Loss'!AB34,0,0,1,3))=0," ",SUM('Profit &amp; Loss'!AB34:OFFSET('Profit &amp; Loss'!AB34,0,0,1,3)))</f>
        <v xml:space="preserve"> </v>
      </c>
      <c r="L42" s="138" t="str">
        <f ca="1">IF(SUM('Profit &amp; Loss'!AE34:OFFSET('Profit &amp; Loss'!AE34,0,0,1,3))=0," ",SUM('Profit &amp; Loss'!AE34:OFFSET('Profit &amp; Loss'!AE34,0,0,1,3)))</f>
        <v xml:space="preserve"> </v>
      </c>
      <c r="M42" s="138" t="str">
        <f ca="1">IF(SUM('Profit &amp; Loss'!AH34:OFFSET('Profit &amp; Loss'!AH34,0,0,1,3))=0," ",SUM('Profit &amp; Loss'!AH34:OFFSET('Profit &amp; Loss'!AH34,0,0,1,3)))</f>
        <v xml:space="preserve"> </v>
      </c>
      <c r="N42" s="138" t="str">
        <f ca="1">IF(SUM('Profit &amp; Loss'!AK34:OFFSET('Profit &amp; Loss'!AK34,0,0,1,3))=0," ",SUM('Profit &amp; Loss'!AK34:OFFSET('Profit &amp; Loss'!AK34,0,0,1,3)))</f>
        <v xml:space="preserve"> </v>
      </c>
      <c r="O42" s="138" t="str">
        <f ca="1">IF(SUM('Profit &amp; Loss'!AN34:OFFSET('Profit &amp; Loss'!AN34,0,0,1,3))=0," ",SUM('Profit &amp; Loss'!AN34:OFFSET('Profit &amp; Loss'!AN34,0,0,1,3)))</f>
        <v xml:space="preserve"> </v>
      </c>
      <c r="P42" s="138" t="str">
        <f ca="1">IF(SUM('Profit &amp; Loss'!AQ34:OFFSET('Profit &amp; Loss'!AQ34,0,0,1,3))=0," ",SUM('Profit &amp; Loss'!AQ34:OFFSET('Profit &amp; Loss'!AQ34,0,0,1,3)))</f>
        <v xml:space="preserve"> </v>
      </c>
      <c r="Q42" s="138" t="str">
        <f ca="1">IF(SUM('Profit &amp; Loss'!AT34:OFFSET('Profit &amp; Loss'!AT34,0,0,1,3))=0," ",SUM('Profit &amp; Loss'!AT34:OFFSET('Profit &amp; Loss'!AT34,0,0,1,3)))</f>
        <v xml:space="preserve"> </v>
      </c>
      <c r="R42" s="138" t="str">
        <f ca="1">IF(SUM('Profit &amp; Loss'!AW34:OFFSET('Profit &amp; Loss'!AW34,0,0,1,3))=0," ",SUM('Profit &amp; Loss'!AW34:OFFSET('Profit &amp; Loss'!AW34,0,0,1,3)))</f>
        <v xml:space="preserve"> </v>
      </c>
      <c r="S42" s="138" t="str">
        <f ca="1">IF(SUM('Profit &amp; Loss'!AZ34:OFFSET('Profit &amp; Loss'!AZ34,0,0,1,3))=0," ",SUM('Profit &amp; Loss'!AZ34:OFFSET('Profit &amp; Loss'!AZ34,0,0,1,3)))</f>
        <v xml:space="preserve"> </v>
      </c>
      <c r="T42" s="138" t="str">
        <f ca="1">IF(SUM('Profit &amp; Loss'!BC34:OFFSET('Profit &amp; Loss'!BC34,0,0,1,3))=0," ",SUM('Profit &amp; Loss'!BC34:OFFSET('Profit &amp; Loss'!BC34,0,0,1,3)))</f>
        <v xml:space="preserve"> </v>
      </c>
      <c r="U42" s="138" t="str">
        <f ca="1">IF(SUM('Profit &amp; Loss'!BF34:OFFSET('Profit &amp; Loss'!BF34,0,0,1,3))=0," ",SUM('Profit &amp; Loss'!BF34:OFFSET('Profit &amp; Loss'!BF34,0,0,1,3)))</f>
        <v xml:space="preserve"> </v>
      </c>
      <c r="V42" s="138" t="str">
        <f ca="1">IF(SUM('Profit &amp; Loss'!BI34:OFFSET('Profit &amp; Loss'!BI34,0,0,1,3))=0," ",SUM('Profit &amp; Loss'!BI34:OFFSET('Profit &amp; Loss'!BI34,0,0,1,3)))</f>
        <v xml:space="preserve"> </v>
      </c>
      <c r="W42" s="138" t="str">
        <f ca="1">IF(SUM('Profit &amp; Loss'!BL34:OFFSET('Profit &amp; Loss'!BL34,0,0,1,3))=0," ",SUM('Profit &amp; Loss'!BL34:OFFSET('Profit &amp; Loss'!BL34,0,0,1,3)))</f>
        <v xml:space="preserve"> </v>
      </c>
    </row>
    <row r="43" spans="2:23">
      <c r="B43" s="139" t="str">
        <f>IF('Profit &amp; Loss'!B35=0," ",'Profit &amp; Loss'!B35)</f>
        <v>Payrolls</v>
      </c>
      <c r="C43" s="138" t="str">
        <f ca="1">IF(SUM('Profit &amp; Loss'!F35:OFFSET('Profit &amp; Loss'!F35,0,0,1,1))=0," ",SUM('Profit &amp; Loss'!F35:OFFSET('Profit &amp; Loss'!F36,0,0,1,1)))</f>
        <v xml:space="preserve"> </v>
      </c>
      <c r="D43" s="138" t="str">
        <f ca="1">IF(SUM('Profit &amp; Loss'!G35:OFFSET('Profit &amp; Loss'!G35,0,0,1,3))=0," ",SUM('Profit &amp; Loss'!G35:OFFSET('Profit &amp; Loss'!G35,0,0,1,3)))</f>
        <v xml:space="preserve"> </v>
      </c>
      <c r="E43" s="138" t="str">
        <f ca="1">IF(SUM('Profit &amp; Loss'!J35:OFFSET('Profit &amp; Loss'!J35,0,0,1,3))=0," ",SUM('Profit &amp; Loss'!J35:OFFSET('Profit &amp; Loss'!J35,0,0,1,3)))</f>
        <v xml:space="preserve"> </v>
      </c>
      <c r="F43" s="138" t="str">
        <f ca="1">IF(SUM('Profit &amp; Loss'!M35:OFFSET('Profit &amp; Loss'!M35,0,0,1,3))=0," ",SUM('Profit &amp; Loss'!M35:OFFSET('Profit &amp; Loss'!M35,0,0,1,3)))</f>
        <v xml:space="preserve"> </v>
      </c>
      <c r="G43" s="138" t="str">
        <f ca="1">IF(SUM('Profit &amp; Loss'!P35:OFFSET('Profit &amp; Loss'!P35,0,0,1,3))=0," ",SUM('Profit &amp; Loss'!P35:OFFSET('Profit &amp; Loss'!P35,0,0,1,3)))</f>
        <v xml:space="preserve"> </v>
      </c>
      <c r="H43" s="138" t="str">
        <f ca="1">IF(SUM('Profit &amp; Loss'!S35:OFFSET('Profit &amp; Loss'!S35,0,0,1,3))=0," ",SUM('Profit &amp; Loss'!S35:OFFSET('Profit &amp; Loss'!S35,0,0,1,3)))</f>
        <v xml:space="preserve"> </v>
      </c>
      <c r="I43" s="138" t="str">
        <f ca="1">IF(SUM('Profit &amp; Loss'!V35:OFFSET('Profit &amp; Loss'!V35,0,0,1,3))=0," ",SUM('Profit &amp; Loss'!V35:OFFSET('Profit &amp; Loss'!V35,0,0,1,3)))</f>
        <v xml:space="preserve"> </v>
      </c>
      <c r="J43" s="138" t="str">
        <f ca="1">IF(SUM('Profit &amp; Loss'!Y35:OFFSET('Profit &amp; Loss'!Y35,0,0,1,3))=0," ",SUM('Profit &amp; Loss'!Y35:OFFSET('Profit &amp; Loss'!Y35,0,0,1,3)))</f>
        <v xml:space="preserve"> </v>
      </c>
      <c r="K43" s="138" t="str">
        <f ca="1">IF(SUM('Profit &amp; Loss'!AB35:OFFSET('Profit &amp; Loss'!AB35,0,0,1,3))=0," ",SUM('Profit &amp; Loss'!AB35:OFFSET('Profit &amp; Loss'!AB35,0,0,1,3)))</f>
        <v xml:space="preserve"> </v>
      </c>
      <c r="L43" s="138" t="str">
        <f ca="1">IF(SUM('Profit &amp; Loss'!AE35:OFFSET('Profit &amp; Loss'!AE35,0,0,1,3))=0," ",SUM('Profit &amp; Loss'!AE35:OFFSET('Profit &amp; Loss'!AE35,0,0,1,3)))</f>
        <v xml:space="preserve"> </v>
      </c>
      <c r="M43" s="138" t="str">
        <f ca="1">IF(SUM('Profit &amp; Loss'!AH35:OFFSET('Profit &amp; Loss'!AH35,0,0,1,3))=0," ",SUM('Profit &amp; Loss'!AH35:OFFSET('Profit &amp; Loss'!AH35,0,0,1,3)))</f>
        <v xml:space="preserve"> </v>
      </c>
      <c r="N43" s="138" t="str">
        <f ca="1">IF(SUM('Profit &amp; Loss'!AK35:OFFSET('Profit &amp; Loss'!AK35,0,0,1,3))=0," ",SUM('Profit &amp; Loss'!AK35:OFFSET('Profit &amp; Loss'!AK35,0,0,1,3)))</f>
        <v xml:space="preserve"> </v>
      </c>
      <c r="O43" s="138" t="str">
        <f ca="1">IF(SUM('Profit &amp; Loss'!AN35:OFFSET('Profit &amp; Loss'!AN35,0,0,1,3))=0," ",SUM('Profit &amp; Loss'!AN35:OFFSET('Profit &amp; Loss'!AN35,0,0,1,3)))</f>
        <v xml:space="preserve"> </v>
      </c>
      <c r="P43" s="138" t="str">
        <f ca="1">IF(SUM('Profit &amp; Loss'!AQ35:OFFSET('Profit &amp; Loss'!AQ35,0,0,1,3))=0," ",SUM('Profit &amp; Loss'!AQ35:OFFSET('Profit &amp; Loss'!AQ35,0,0,1,3)))</f>
        <v xml:space="preserve"> </v>
      </c>
      <c r="Q43" s="138" t="str">
        <f ca="1">IF(SUM('Profit &amp; Loss'!AT35:OFFSET('Profit &amp; Loss'!AT35,0,0,1,3))=0," ",SUM('Profit &amp; Loss'!AT35:OFFSET('Profit &amp; Loss'!AT35,0,0,1,3)))</f>
        <v xml:space="preserve"> </v>
      </c>
      <c r="R43" s="138" t="str">
        <f ca="1">IF(SUM('Profit &amp; Loss'!AW35:OFFSET('Profit &amp; Loss'!AW35,0,0,1,3))=0," ",SUM('Profit &amp; Loss'!AW35:OFFSET('Profit &amp; Loss'!AW35,0,0,1,3)))</f>
        <v xml:space="preserve"> </v>
      </c>
      <c r="S43" s="138" t="str">
        <f ca="1">IF(SUM('Profit &amp; Loss'!AZ35:OFFSET('Profit &amp; Loss'!AZ35,0,0,1,3))=0," ",SUM('Profit &amp; Loss'!AZ35:OFFSET('Profit &amp; Loss'!AZ35,0,0,1,3)))</f>
        <v xml:space="preserve"> </v>
      </c>
      <c r="T43" s="138" t="str">
        <f ca="1">IF(SUM('Profit &amp; Loss'!BC35:OFFSET('Profit &amp; Loss'!BC35,0,0,1,3))=0," ",SUM('Profit &amp; Loss'!BC35:OFFSET('Profit &amp; Loss'!BC35,0,0,1,3)))</f>
        <v xml:space="preserve"> </v>
      </c>
      <c r="U43" s="138" t="str">
        <f ca="1">IF(SUM('Profit &amp; Loss'!BF35:OFFSET('Profit &amp; Loss'!BF35,0,0,1,3))=0," ",SUM('Profit &amp; Loss'!BF35:OFFSET('Profit &amp; Loss'!BF35,0,0,1,3)))</f>
        <v xml:space="preserve"> </v>
      </c>
      <c r="V43" s="138" t="str">
        <f ca="1">IF(SUM('Profit &amp; Loss'!BI35:OFFSET('Profit &amp; Loss'!BI35,0,0,1,3))=0," ",SUM('Profit &amp; Loss'!BI35:OFFSET('Profit &amp; Loss'!BI35,0,0,1,3)))</f>
        <v xml:space="preserve"> </v>
      </c>
      <c r="W43" s="138" t="str">
        <f ca="1">IF(SUM('Profit &amp; Loss'!BL35:OFFSET('Profit &amp; Loss'!BL35,0,0,1,3))=0," ",SUM('Profit &amp; Loss'!BL35:OFFSET('Profit &amp; Loss'!BL35,0,0,1,3)))</f>
        <v xml:space="preserve"> </v>
      </c>
    </row>
    <row r="44" spans="2:23">
      <c r="B44" s="140" t="str">
        <f>IF('Profit &amp; Loss'!B36=0," ",'Profit &amp; Loss'!B36)</f>
        <v>Management Payrolls</v>
      </c>
      <c r="C44" s="138">
        <f ca="1">IF(SUM('Profit &amp; Loss'!F36:OFFSET('Profit &amp; Loss'!F36,0,0,1,1))=0," ",SUM('Profit &amp; Loss'!F36:OFFSET('Profit &amp; Loss'!F37,0,0,1,1)))</f>
        <v>19100</v>
      </c>
      <c r="D44" s="138">
        <f ca="1">IF(SUM('Profit &amp; Loss'!G36:OFFSET('Profit &amp; Loss'!G36,0,0,1,3))=0," ",SUM('Profit &amp; Loss'!G36:OFFSET('Profit &amp; Loss'!G36,0,0,1,3)))</f>
        <v>40800</v>
      </c>
      <c r="E44" s="138">
        <f ca="1">IF(SUM('Profit &amp; Loss'!J36:OFFSET('Profit &amp; Loss'!J36,0,0,1,3))=0," ",SUM('Profit &amp; Loss'!J36:OFFSET('Profit &amp; Loss'!J36,0,0,1,3)))</f>
        <v>40800</v>
      </c>
      <c r="F44" s="138">
        <f ca="1">IF(SUM('Profit &amp; Loss'!M36:OFFSET('Profit &amp; Loss'!M36,0,0,1,3))=0," ",SUM('Profit &amp; Loss'!M36:OFFSET('Profit &amp; Loss'!M36,0,0,1,3)))</f>
        <v>40800</v>
      </c>
      <c r="G44" s="138">
        <f ca="1">IF(SUM('Profit &amp; Loss'!P36:OFFSET('Profit &amp; Loss'!P36,0,0,1,3))=0," ",SUM('Profit &amp; Loss'!P36:OFFSET('Profit &amp; Loss'!P36,0,0,1,3)))</f>
        <v>40800</v>
      </c>
      <c r="H44" s="138">
        <f ca="1">IF(SUM('Profit &amp; Loss'!S36:OFFSET('Profit &amp; Loss'!S36,0,0,1,3))=0," ",SUM('Profit &amp; Loss'!S36:OFFSET('Profit &amp; Loss'!S36,0,0,1,3)))</f>
        <v>40800</v>
      </c>
      <c r="I44" s="138" t="str">
        <f ca="1">IF(SUM('Profit &amp; Loss'!V36:OFFSET('Profit &amp; Loss'!V36,0,0,1,3))=0," ",SUM('Profit &amp; Loss'!V36:OFFSET('Profit &amp; Loss'!V36,0,0,1,3)))</f>
        <v xml:space="preserve"> </v>
      </c>
      <c r="J44" s="138" t="str">
        <f ca="1">IF(SUM('Profit &amp; Loss'!Y36:OFFSET('Profit &amp; Loss'!Y36,0,0,1,3))=0," ",SUM('Profit &amp; Loss'!Y36:OFFSET('Profit &amp; Loss'!Y36,0,0,1,3)))</f>
        <v xml:space="preserve"> </v>
      </c>
      <c r="K44" s="138" t="str">
        <f ca="1">IF(SUM('Profit &amp; Loss'!AB36:OFFSET('Profit &amp; Loss'!AB36,0,0,1,3))=0," ",SUM('Profit &amp; Loss'!AB36:OFFSET('Profit &amp; Loss'!AB36,0,0,1,3)))</f>
        <v xml:space="preserve"> </v>
      </c>
      <c r="L44" s="138" t="str">
        <f ca="1">IF(SUM('Profit &amp; Loss'!AE36:OFFSET('Profit &amp; Loss'!AE36,0,0,1,3))=0," ",SUM('Profit &amp; Loss'!AE36:OFFSET('Profit &amp; Loss'!AE36,0,0,1,3)))</f>
        <v xml:space="preserve"> </v>
      </c>
      <c r="M44" s="138" t="str">
        <f ca="1">IF(SUM('Profit &amp; Loss'!AH36:OFFSET('Profit &amp; Loss'!AH36,0,0,1,3))=0," ",SUM('Profit &amp; Loss'!AH36:OFFSET('Profit &amp; Loss'!AH36,0,0,1,3)))</f>
        <v xml:space="preserve"> </v>
      </c>
      <c r="N44" s="138" t="str">
        <f ca="1">IF(SUM('Profit &amp; Loss'!AK36:OFFSET('Profit &amp; Loss'!AK36,0,0,1,3))=0," ",SUM('Profit &amp; Loss'!AK36:OFFSET('Profit &amp; Loss'!AK36,0,0,1,3)))</f>
        <v xml:space="preserve"> </v>
      </c>
      <c r="O44" s="138" t="str">
        <f ca="1">IF(SUM('Profit &amp; Loss'!AN36:OFFSET('Profit &amp; Loss'!AN36,0,0,1,3))=0," ",SUM('Profit &amp; Loss'!AN36:OFFSET('Profit &amp; Loss'!AN36,0,0,1,3)))</f>
        <v xml:space="preserve"> </v>
      </c>
      <c r="P44" s="138" t="str">
        <f ca="1">IF(SUM('Profit &amp; Loss'!AQ36:OFFSET('Profit &amp; Loss'!AQ36,0,0,1,3))=0," ",SUM('Profit &amp; Loss'!AQ36:OFFSET('Profit &amp; Loss'!AQ36,0,0,1,3)))</f>
        <v xml:space="preserve"> </v>
      </c>
      <c r="Q44" s="138" t="str">
        <f ca="1">IF(SUM('Profit &amp; Loss'!AT36:OFFSET('Profit &amp; Loss'!AT36,0,0,1,3))=0," ",SUM('Profit &amp; Loss'!AT36:OFFSET('Profit &amp; Loss'!AT36,0,0,1,3)))</f>
        <v xml:space="preserve"> </v>
      </c>
      <c r="R44" s="138" t="str">
        <f ca="1">IF(SUM('Profit &amp; Loss'!AW36:OFFSET('Profit &amp; Loss'!AW36,0,0,1,3))=0," ",SUM('Profit &amp; Loss'!AW36:OFFSET('Profit &amp; Loss'!AW36,0,0,1,3)))</f>
        <v xml:space="preserve"> </v>
      </c>
      <c r="S44" s="138" t="str">
        <f ca="1">IF(SUM('Profit &amp; Loss'!AZ36:OFFSET('Profit &amp; Loss'!AZ36,0,0,1,3))=0," ",SUM('Profit &amp; Loss'!AZ36:OFFSET('Profit &amp; Loss'!AZ36,0,0,1,3)))</f>
        <v xml:space="preserve"> </v>
      </c>
      <c r="T44" s="138" t="str">
        <f ca="1">IF(SUM('Profit &amp; Loss'!BC36:OFFSET('Profit &amp; Loss'!BC36,0,0,1,3))=0," ",SUM('Profit &amp; Loss'!BC36:OFFSET('Profit &amp; Loss'!BC36,0,0,1,3)))</f>
        <v xml:space="preserve"> </v>
      </c>
      <c r="U44" s="138" t="str">
        <f ca="1">IF(SUM('Profit &amp; Loss'!BF36:OFFSET('Profit &amp; Loss'!BF36,0,0,1,3))=0," ",SUM('Profit &amp; Loss'!BF36:OFFSET('Profit &amp; Loss'!BF36,0,0,1,3)))</f>
        <v xml:space="preserve"> </v>
      </c>
      <c r="V44" s="138" t="str">
        <f ca="1">IF(SUM('Profit &amp; Loss'!BI36:OFFSET('Profit &amp; Loss'!BI36,0,0,1,3))=0," ",SUM('Profit &amp; Loss'!BI36:OFFSET('Profit &amp; Loss'!BI36,0,0,1,3)))</f>
        <v xml:space="preserve"> </v>
      </c>
      <c r="W44" s="138" t="str">
        <f ca="1">IF(SUM('Profit &amp; Loss'!BL36:OFFSET('Profit &amp; Loss'!BL36,0,0,1,3))=0," ",SUM('Profit &amp; Loss'!BL36:OFFSET('Profit &amp; Loss'!BL36,0,0,1,3)))</f>
        <v xml:space="preserve"> </v>
      </c>
    </row>
    <row r="45" spans="2:23">
      <c r="B45" s="140" t="str">
        <f>IF('Profit &amp; Loss'!B37=0," ",'Profit &amp; Loss'!B37)</f>
        <v>Administrative Payrolls</v>
      </c>
      <c r="C45" s="138">
        <f ca="1">IF(SUM('Profit &amp; Loss'!F37:OFFSET('Profit &amp; Loss'!F37,0,0,1,1))=0," ",SUM('Profit &amp; Loss'!F37:OFFSET('Profit &amp; Loss'!F38,0,0,1,1)))</f>
        <v>5500</v>
      </c>
      <c r="D45" s="138">
        <f ca="1">IF(SUM('Profit &amp; Loss'!G37:OFFSET('Profit &amp; Loss'!G37,0,0,1,3))=0," ",SUM('Profit &amp; Loss'!G37:OFFSET('Profit &amp; Loss'!G37,0,0,1,3)))</f>
        <v>16500</v>
      </c>
      <c r="E45" s="138">
        <f ca="1">IF(SUM('Profit &amp; Loss'!J37:OFFSET('Profit &amp; Loss'!J37,0,0,1,3))=0," ",SUM('Profit &amp; Loss'!J37:OFFSET('Profit &amp; Loss'!J37,0,0,1,3)))</f>
        <v>16500</v>
      </c>
      <c r="F45" s="138">
        <f ca="1">IF(SUM('Profit &amp; Loss'!M37:OFFSET('Profit &amp; Loss'!M37,0,0,1,3))=0," ",SUM('Profit &amp; Loss'!M37:OFFSET('Profit &amp; Loss'!M37,0,0,1,3)))</f>
        <v>16500</v>
      </c>
      <c r="G45" s="138">
        <f ca="1">IF(SUM('Profit &amp; Loss'!P37:OFFSET('Profit &amp; Loss'!P37,0,0,1,3))=0," ",SUM('Profit &amp; Loss'!P37:OFFSET('Profit &amp; Loss'!P37,0,0,1,3)))</f>
        <v>16500</v>
      </c>
      <c r="H45" s="138">
        <f ca="1">IF(SUM('Profit &amp; Loss'!S37:OFFSET('Profit &amp; Loss'!S37,0,0,1,3))=0," ",SUM('Profit &amp; Loss'!S37:OFFSET('Profit &amp; Loss'!S37,0,0,1,3)))</f>
        <v>16500</v>
      </c>
      <c r="I45" s="138" t="str">
        <f ca="1">IF(SUM('Profit &amp; Loss'!V37:OFFSET('Profit &amp; Loss'!V37,0,0,1,3))=0," ",SUM('Profit &amp; Loss'!V37:OFFSET('Profit &amp; Loss'!V37,0,0,1,3)))</f>
        <v xml:space="preserve"> </v>
      </c>
      <c r="J45" s="138" t="str">
        <f ca="1">IF(SUM('Profit &amp; Loss'!Y37:OFFSET('Profit &amp; Loss'!Y37,0,0,1,3))=0," ",SUM('Profit &amp; Loss'!Y37:OFFSET('Profit &amp; Loss'!Y37,0,0,1,3)))</f>
        <v xml:space="preserve"> </v>
      </c>
      <c r="K45" s="138" t="str">
        <f ca="1">IF(SUM('Profit &amp; Loss'!AB37:OFFSET('Profit &amp; Loss'!AB37,0,0,1,3))=0," ",SUM('Profit &amp; Loss'!AB37:OFFSET('Profit &amp; Loss'!AB37,0,0,1,3)))</f>
        <v xml:space="preserve"> </v>
      </c>
      <c r="L45" s="138" t="str">
        <f ca="1">IF(SUM('Profit &amp; Loss'!AE37:OFFSET('Profit &amp; Loss'!AE37,0,0,1,3))=0," ",SUM('Profit &amp; Loss'!AE37:OFFSET('Profit &amp; Loss'!AE37,0,0,1,3)))</f>
        <v xml:space="preserve"> </v>
      </c>
      <c r="M45" s="138" t="str">
        <f ca="1">IF(SUM('Profit &amp; Loss'!AH37:OFFSET('Profit &amp; Loss'!AH37,0,0,1,3))=0," ",SUM('Profit &amp; Loss'!AH37:OFFSET('Profit &amp; Loss'!AH37,0,0,1,3)))</f>
        <v xml:space="preserve"> </v>
      </c>
      <c r="N45" s="138" t="str">
        <f ca="1">IF(SUM('Profit &amp; Loss'!AK37:OFFSET('Profit &amp; Loss'!AK37,0,0,1,3))=0," ",SUM('Profit &amp; Loss'!AK37:OFFSET('Profit &amp; Loss'!AK37,0,0,1,3)))</f>
        <v xml:space="preserve"> </v>
      </c>
      <c r="O45" s="138" t="str">
        <f ca="1">IF(SUM('Profit &amp; Loss'!AN37:OFFSET('Profit &amp; Loss'!AN37,0,0,1,3))=0," ",SUM('Profit &amp; Loss'!AN37:OFFSET('Profit &amp; Loss'!AN37,0,0,1,3)))</f>
        <v xml:space="preserve"> </v>
      </c>
      <c r="P45" s="138" t="str">
        <f ca="1">IF(SUM('Profit &amp; Loss'!AQ37:OFFSET('Profit &amp; Loss'!AQ37,0,0,1,3))=0," ",SUM('Profit &amp; Loss'!AQ37:OFFSET('Profit &amp; Loss'!AQ37,0,0,1,3)))</f>
        <v xml:space="preserve"> </v>
      </c>
      <c r="Q45" s="138" t="str">
        <f ca="1">IF(SUM('Profit &amp; Loss'!AT37:OFFSET('Profit &amp; Loss'!AT37,0,0,1,3))=0," ",SUM('Profit &amp; Loss'!AT37:OFFSET('Profit &amp; Loss'!AT37,0,0,1,3)))</f>
        <v xml:space="preserve"> </v>
      </c>
      <c r="R45" s="138" t="str">
        <f ca="1">IF(SUM('Profit &amp; Loss'!AW37:OFFSET('Profit &amp; Loss'!AW37,0,0,1,3))=0," ",SUM('Profit &amp; Loss'!AW37:OFFSET('Profit &amp; Loss'!AW37,0,0,1,3)))</f>
        <v xml:space="preserve"> </v>
      </c>
      <c r="S45" s="138" t="str">
        <f ca="1">IF(SUM('Profit &amp; Loss'!AZ37:OFFSET('Profit &amp; Loss'!AZ37,0,0,1,3))=0," ",SUM('Profit &amp; Loss'!AZ37:OFFSET('Profit &amp; Loss'!AZ37,0,0,1,3)))</f>
        <v xml:space="preserve"> </v>
      </c>
      <c r="T45" s="138" t="str">
        <f ca="1">IF(SUM('Profit &amp; Loss'!BC37:OFFSET('Profit &amp; Loss'!BC37,0,0,1,3))=0," ",SUM('Profit &amp; Loss'!BC37:OFFSET('Profit &amp; Loss'!BC37,0,0,1,3)))</f>
        <v xml:space="preserve"> </v>
      </c>
      <c r="U45" s="138" t="str">
        <f ca="1">IF(SUM('Profit &amp; Loss'!BF37:OFFSET('Profit &amp; Loss'!BF37,0,0,1,3))=0," ",SUM('Profit &amp; Loss'!BF37:OFFSET('Profit &amp; Loss'!BF37,0,0,1,3)))</f>
        <v xml:space="preserve"> </v>
      </c>
      <c r="V45" s="138" t="str">
        <f ca="1">IF(SUM('Profit &amp; Loss'!BI37:OFFSET('Profit &amp; Loss'!BI37,0,0,1,3))=0," ",SUM('Profit &amp; Loss'!BI37:OFFSET('Profit &amp; Loss'!BI37,0,0,1,3)))</f>
        <v xml:space="preserve"> </v>
      </c>
      <c r="W45" s="138" t="str">
        <f ca="1">IF(SUM('Profit &amp; Loss'!BL37:OFFSET('Profit &amp; Loss'!BL37,0,0,1,3))=0," ",SUM('Profit &amp; Loss'!BL37:OFFSET('Profit &amp; Loss'!BL37,0,0,1,3)))</f>
        <v xml:space="preserve"> </v>
      </c>
    </row>
    <row r="46" spans="2:23">
      <c r="B46" s="139" t="str">
        <f>IF('Profit &amp; Loss'!B38=0," ",'Profit &amp; Loss'!B38)</f>
        <v>Expenses</v>
      </c>
      <c r="C46" s="138" t="str">
        <f ca="1">IF(SUM('Profit &amp; Loss'!F38:OFFSET('Profit &amp; Loss'!F38,0,0,1,1))=0," ",SUM('Profit &amp; Loss'!F38:OFFSET('Profit &amp; Loss'!F39,0,0,1,1)))</f>
        <v xml:space="preserve"> </v>
      </c>
      <c r="D46" s="138" t="str">
        <f ca="1">IF(SUM('Profit &amp; Loss'!G38:OFFSET('Profit &amp; Loss'!G38,0,0,1,3))=0," ",SUM('Profit &amp; Loss'!G38:OFFSET('Profit &amp; Loss'!G38,0,0,1,3)))</f>
        <v xml:space="preserve"> </v>
      </c>
      <c r="E46" s="138" t="str">
        <f ca="1">IF(SUM('Profit &amp; Loss'!J38:OFFSET('Profit &amp; Loss'!J38,0,0,1,3))=0," ",SUM('Profit &amp; Loss'!J38:OFFSET('Profit &amp; Loss'!J38,0,0,1,3)))</f>
        <v xml:space="preserve"> </v>
      </c>
      <c r="F46" s="138" t="str">
        <f ca="1">IF(SUM('Profit &amp; Loss'!M38:OFFSET('Profit &amp; Loss'!M38,0,0,1,3))=0," ",SUM('Profit &amp; Loss'!M38:OFFSET('Profit &amp; Loss'!M38,0,0,1,3)))</f>
        <v xml:space="preserve"> </v>
      </c>
      <c r="G46" s="138" t="str">
        <f ca="1">IF(SUM('Profit &amp; Loss'!P38:OFFSET('Profit &amp; Loss'!P38,0,0,1,3))=0," ",SUM('Profit &amp; Loss'!P38:OFFSET('Profit &amp; Loss'!P38,0,0,1,3)))</f>
        <v xml:space="preserve"> </v>
      </c>
      <c r="H46" s="138" t="str">
        <f ca="1">IF(SUM('Profit &amp; Loss'!S38:OFFSET('Profit &amp; Loss'!S38,0,0,1,3))=0," ",SUM('Profit &amp; Loss'!S38:OFFSET('Profit &amp; Loss'!S38,0,0,1,3)))</f>
        <v xml:space="preserve"> </v>
      </c>
      <c r="I46" s="138" t="str">
        <f ca="1">IF(SUM('Profit &amp; Loss'!V38:OFFSET('Profit &amp; Loss'!V38,0,0,1,3))=0," ",SUM('Profit &amp; Loss'!V38:OFFSET('Profit &amp; Loss'!V38,0,0,1,3)))</f>
        <v xml:space="preserve"> </v>
      </c>
      <c r="J46" s="138" t="str">
        <f ca="1">IF(SUM('Profit &amp; Loss'!Y38:OFFSET('Profit &amp; Loss'!Y38,0,0,1,3))=0," ",SUM('Profit &amp; Loss'!Y38:OFFSET('Profit &amp; Loss'!Y38,0,0,1,3)))</f>
        <v xml:space="preserve"> </v>
      </c>
      <c r="K46" s="138" t="str">
        <f ca="1">IF(SUM('Profit &amp; Loss'!AB38:OFFSET('Profit &amp; Loss'!AB38,0,0,1,3))=0," ",SUM('Profit &amp; Loss'!AB38:OFFSET('Profit &amp; Loss'!AB38,0,0,1,3)))</f>
        <v xml:space="preserve"> </v>
      </c>
      <c r="L46" s="138" t="str">
        <f ca="1">IF(SUM('Profit &amp; Loss'!AE38:OFFSET('Profit &amp; Loss'!AE38,0,0,1,3))=0," ",SUM('Profit &amp; Loss'!AE38:OFFSET('Profit &amp; Loss'!AE38,0,0,1,3)))</f>
        <v xml:space="preserve"> </v>
      </c>
      <c r="M46" s="138" t="str">
        <f ca="1">IF(SUM('Profit &amp; Loss'!AH38:OFFSET('Profit &amp; Loss'!AH38,0,0,1,3))=0," ",SUM('Profit &amp; Loss'!AH38:OFFSET('Profit &amp; Loss'!AH38,0,0,1,3)))</f>
        <v xml:space="preserve"> </v>
      </c>
      <c r="N46" s="138" t="str">
        <f ca="1">IF(SUM('Profit &amp; Loss'!AK38:OFFSET('Profit &amp; Loss'!AK38,0,0,1,3))=0," ",SUM('Profit &amp; Loss'!AK38:OFFSET('Profit &amp; Loss'!AK38,0,0,1,3)))</f>
        <v xml:space="preserve"> </v>
      </c>
      <c r="O46" s="138" t="str">
        <f ca="1">IF(SUM('Profit &amp; Loss'!AN38:OFFSET('Profit &amp; Loss'!AN38,0,0,1,3))=0," ",SUM('Profit &amp; Loss'!AN38:OFFSET('Profit &amp; Loss'!AN38,0,0,1,3)))</f>
        <v xml:space="preserve"> </v>
      </c>
      <c r="P46" s="138" t="str">
        <f ca="1">IF(SUM('Profit &amp; Loss'!AQ38:OFFSET('Profit &amp; Loss'!AQ38,0,0,1,3))=0," ",SUM('Profit &amp; Loss'!AQ38:OFFSET('Profit &amp; Loss'!AQ38,0,0,1,3)))</f>
        <v xml:space="preserve"> </v>
      </c>
      <c r="Q46" s="138" t="str">
        <f ca="1">IF(SUM('Profit &amp; Loss'!AT38:OFFSET('Profit &amp; Loss'!AT38,0,0,1,3))=0," ",SUM('Profit &amp; Loss'!AT38:OFFSET('Profit &amp; Loss'!AT38,0,0,1,3)))</f>
        <v xml:space="preserve"> </v>
      </c>
      <c r="R46" s="138" t="str">
        <f ca="1">IF(SUM('Profit &amp; Loss'!AW38:OFFSET('Profit &amp; Loss'!AW38,0,0,1,3))=0," ",SUM('Profit &amp; Loss'!AW38:OFFSET('Profit &amp; Loss'!AW38,0,0,1,3)))</f>
        <v xml:space="preserve"> </v>
      </c>
      <c r="S46" s="138" t="str">
        <f ca="1">IF(SUM('Profit &amp; Loss'!AZ38:OFFSET('Profit &amp; Loss'!AZ38,0,0,1,3))=0," ",SUM('Profit &amp; Loss'!AZ38:OFFSET('Profit &amp; Loss'!AZ38,0,0,1,3)))</f>
        <v xml:space="preserve"> </v>
      </c>
      <c r="T46" s="138" t="str">
        <f ca="1">IF(SUM('Profit &amp; Loss'!BC38:OFFSET('Profit &amp; Loss'!BC38,0,0,1,3))=0," ",SUM('Profit &amp; Loss'!BC38:OFFSET('Profit &amp; Loss'!BC38,0,0,1,3)))</f>
        <v xml:space="preserve"> </v>
      </c>
      <c r="U46" s="138" t="str">
        <f ca="1">IF(SUM('Profit &amp; Loss'!BF38:OFFSET('Profit &amp; Loss'!BF38,0,0,1,3))=0," ",SUM('Profit &amp; Loss'!BF38:OFFSET('Profit &amp; Loss'!BF38,0,0,1,3)))</f>
        <v xml:space="preserve"> </v>
      </c>
      <c r="V46" s="138" t="str">
        <f ca="1">IF(SUM('Profit &amp; Loss'!BI38:OFFSET('Profit &amp; Loss'!BI38,0,0,1,3))=0," ",SUM('Profit &amp; Loss'!BI38:OFFSET('Profit &amp; Loss'!BI38,0,0,1,3)))</f>
        <v xml:space="preserve"> </v>
      </c>
      <c r="W46" s="138" t="str">
        <f ca="1">IF(SUM('Profit &amp; Loss'!BL38:OFFSET('Profit &amp; Loss'!BL38,0,0,1,3))=0," ",SUM('Profit &amp; Loss'!BL38:OFFSET('Profit &amp; Loss'!BL38,0,0,1,3)))</f>
        <v xml:space="preserve"> </v>
      </c>
    </row>
    <row r="47" spans="2:23">
      <c r="B47" s="140" t="str">
        <f>IF('Profit &amp; Loss'!B39=0," ",'Profit &amp; Loss'!B39)</f>
        <v>Rent</v>
      </c>
      <c r="C47" s="138">
        <f ca="1">IF(SUM('Profit &amp; Loss'!F39:OFFSET('Profit &amp; Loss'!F39,0,0,1,1))=0," ",SUM('Profit &amp; Loss'!F39:OFFSET('Profit &amp; Loss'!F40,0,0,1,1)))</f>
        <v>1919</v>
      </c>
      <c r="D47" s="138" t="str">
        <f ca="1">IF(SUM('Profit &amp; Loss'!G39:OFFSET('Profit &amp; Loss'!G39,0,0,1,3))=0," ",SUM('Profit &amp; Loss'!G39:OFFSET('Profit &amp; Loss'!G39,0,0,1,3)))</f>
        <v xml:space="preserve"> </v>
      </c>
      <c r="E47" s="138" t="str">
        <f ca="1">IF(SUM('Profit &amp; Loss'!J39:OFFSET('Profit &amp; Loss'!J39,0,0,1,3))=0," ",SUM('Profit &amp; Loss'!J39:OFFSET('Profit &amp; Loss'!J39,0,0,1,3)))</f>
        <v xml:space="preserve"> </v>
      </c>
      <c r="F47" s="138" t="str">
        <f ca="1">IF(SUM('Profit &amp; Loss'!M39:OFFSET('Profit &amp; Loss'!M39,0,0,1,3))=0," ",SUM('Profit &amp; Loss'!M39:OFFSET('Profit &amp; Loss'!M39,0,0,1,3)))</f>
        <v xml:space="preserve"> </v>
      </c>
      <c r="G47" s="138" t="str">
        <f ca="1">IF(SUM('Profit &amp; Loss'!P39:OFFSET('Profit &amp; Loss'!P39,0,0,1,3))=0," ",SUM('Profit &amp; Loss'!P39:OFFSET('Profit &amp; Loss'!P39,0,0,1,3)))</f>
        <v xml:space="preserve"> </v>
      </c>
      <c r="H47" s="138" t="str">
        <f ca="1">IF(SUM('Profit &amp; Loss'!S39:OFFSET('Profit &amp; Loss'!S39,0,0,1,3))=0," ",SUM('Profit &amp; Loss'!S39:OFFSET('Profit &amp; Loss'!S39,0,0,1,3)))</f>
        <v xml:space="preserve"> </v>
      </c>
      <c r="I47" s="138" t="str">
        <f ca="1">IF(SUM('Profit &amp; Loss'!V39:OFFSET('Profit &amp; Loss'!V39,0,0,1,3))=0," ",SUM('Profit &amp; Loss'!V39:OFFSET('Profit &amp; Loss'!V39,0,0,1,3)))</f>
        <v xml:space="preserve"> </v>
      </c>
      <c r="J47" s="138" t="str">
        <f ca="1">IF(SUM('Profit &amp; Loss'!Y39:OFFSET('Profit &amp; Loss'!Y39,0,0,1,3))=0," ",SUM('Profit &amp; Loss'!Y39:OFFSET('Profit &amp; Loss'!Y39,0,0,1,3)))</f>
        <v xml:space="preserve"> </v>
      </c>
      <c r="K47" s="138" t="str">
        <f ca="1">IF(SUM('Profit &amp; Loss'!AB39:OFFSET('Profit &amp; Loss'!AB39,0,0,1,3))=0," ",SUM('Profit &amp; Loss'!AB39:OFFSET('Profit &amp; Loss'!AB39,0,0,1,3)))</f>
        <v xml:space="preserve"> </v>
      </c>
      <c r="L47" s="138" t="str">
        <f ca="1">IF(SUM('Profit &amp; Loss'!AE39:OFFSET('Profit &amp; Loss'!AE39,0,0,1,3))=0," ",SUM('Profit &amp; Loss'!AE39:OFFSET('Profit &amp; Loss'!AE39,0,0,1,3)))</f>
        <v xml:space="preserve"> </v>
      </c>
      <c r="M47" s="138" t="str">
        <f ca="1">IF(SUM('Profit &amp; Loss'!AH39:OFFSET('Profit &amp; Loss'!AH39,0,0,1,3))=0," ",SUM('Profit &amp; Loss'!AH39:OFFSET('Profit &amp; Loss'!AH39,0,0,1,3)))</f>
        <v xml:space="preserve"> </v>
      </c>
      <c r="N47" s="138" t="str">
        <f ca="1">IF(SUM('Profit &amp; Loss'!AK39:OFFSET('Profit &amp; Loss'!AK39,0,0,1,3))=0," ",SUM('Profit &amp; Loss'!AK39:OFFSET('Profit &amp; Loss'!AK39,0,0,1,3)))</f>
        <v xml:space="preserve"> </v>
      </c>
      <c r="O47" s="138" t="str">
        <f ca="1">IF(SUM('Profit &amp; Loss'!AN39:OFFSET('Profit &amp; Loss'!AN39,0,0,1,3))=0," ",SUM('Profit &amp; Loss'!AN39:OFFSET('Profit &amp; Loss'!AN39,0,0,1,3)))</f>
        <v xml:space="preserve"> </v>
      </c>
      <c r="P47" s="138" t="str">
        <f ca="1">IF(SUM('Profit &amp; Loss'!AQ39:OFFSET('Profit &amp; Loss'!AQ39,0,0,1,3))=0," ",SUM('Profit &amp; Loss'!AQ39:OFFSET('Profit &amp; Loss'!AQ39,0,0,1,3)))</f>
        <v xml:space="preserve"> </v>
      </c>
      <c r="Q47" s="138" t="str">
        <f ca="1">IF(SUM('Profit &amp; Loss'!AT39:OFFSET('Profit &amp; Loss'!AT39,0,0,1,3))=0," ",SUM('Profit &amp; Loss'!AT39:OFFSET('Profit &amp; Loss'!AT39,0,0,1,3)))</f>
        <v xml:space="preserve"> </v>
      </c>
      <c r="R47" s="138" t="str">
        <f ca="1">IF(SUM('Profit &amp; Loss'!AW39:OFFSET('Profit &amp; Loss'!AW39,0,0,1,3))=0," ",SUM('Profit &amp; Loss'!AW39:OFFSET('Profit &amp; Loss'!AW39,0,0,1,3)))</f>
        <v xml:space="preserve"> </v>
      </c>
      <c r="S47" s="138" t="str">
        <f ca="1">IF(SUM('Profit &amp; Loss'!AZ39:OFFSET('Profit &amp; Loss'!AZ39,0,0,1,3))=0," ",SUM('Profit &amp; Loss'!AZ39:OFFSET('Profit &amp; Loss'!AZ39,0,0,1,3)))</f>
        <v xml:space="preserve"> </v>
      </c>
      <c r="T47" s="138" t="str">
        <f ca="1">IF(SUM('Profit &amp; Loss'!BC39:OFFSET('Profit &amp; Loss'!BC39,0,0,1,3))=0," ",SUM('Profit &amp; Loss'!BC39:OFFSET('Profit &amp; Loss'!BC39,0,0,1,3)))</f>
        <v xml:space="preserve"> </v>
      </c>
      <c r="U47" s="138" t="str">
        <f ca="1">IF(SUM('Profit &amp; Loss'!BF39:OFFSET('Profit &amp; Loss'!BF39,0,0,1,3))=0," ",SUM('Profit &amp; Loss'!BF39:OFFSET('Profit &amp; Loss'!BF39,0,0,1,3)))</f>
        <v xml:space="preserve"> </v>
      </c>
      <c r="V47" s="138" t="str">
        <f ca="1">IF(SUM('Profit &amp; Loss'!BI39:OFFSET('Profit &amp; Loss'!BI39,0,0,1,3))=0," ",SUM('Profit &amp; Loss'!BI39:OFFSET('Profit &amp; Loss'!BI39,0,0,1,3)))</f>
        <v xml:space="preserve"> </v>
      </c>
      <c r="W47" s="138" t="str">
        <f ca="1">IF(SUM('Profit &amp; Loss'!BL39:OFFSET('Profit &amp; Loss'!BL39,0,0,1,3))=0," ",SUM('Profit &amp; Loss'!BL39:OFFSET('Profit &amp; Loss'!BL39,0,0,1,3)))</f>
        <v xml:space="preserve"> </v>
      </c>
    </row>
    <row r="48" spans="2:23">
      <c r="B48" s="140" t="str">
        <f>IF('Profit &amp; Loss'!B40=0," ",'Profit &amp; Loss'!B40)</f>
        <v>Insurance</v>
      </c>
      <c r="C48" s="138">
        <f ca="1">IF(SUM('Profit &amp; Loss'!F40:OFFSET('Profit &amp; Loss'!F40,0,0,1,1))=0," ",SUM('Profit &amp; Loss'!F40:OFFSET('Profit &amp; Loss'!F41,0,0,1,1)))</f>
        <v>480</v>
      </c>
      <c r="D48" s="138" t="str">
        <f ca="1">IF(SUM('Profit &amp; Loss'!G40:OFFSET('Profit &amp; Loss'!G40,0,0,1,3))=0," ",SUM('Profit &amp; Loss'!G40:OFFSET('Profit &amp; Loss'!G40,0,0,1,3)))</f>
        <v xml:space="preserve"> </v>
      </c>
      <c r="E48" s="138" t="str">
        <f ca="1">IF(SUM('Profit &amp; Loss'!J40:OFFSET('Profit &amp; Loss'!J40,0,0,1,3))=0," ",SUM('Profit &amp; Loss'!J40:OFFSET('Profit &amp; Loss'!J40,0,0,1,3)))</f>
        <v xml:space="preserve"> </v>
      </c>
      <c r="F48" s="138" t="str">
        <f ca="1">IF(SUM('Profit &amp; Loss'!M40:OFFSET('Profit &amp; Loss'!M40,0,0,1,3))=0," ",SUM('Profit &amp; Loss'!M40:OFFSET('Profit &amp; Loss'!M40,0,0,1,3)))</f>
        <v xml:space="preserve"> </v>
      </c>
      <c r="G48" s="138" t="str">
        <f ca="1">IF(SUM('Profit &amp; Loss'!P40:OFFSET('Profit &amp; Loss'!P40,0,0,1,3))=0," ",SUM('Profit &amp; Loss'!P40:OFFSET('Profit &amp; Loss'!P40,0,0,1,3)))</f>
        <v xml:space="preserve"> </v>
      </c>
      <c r="H48" s="138" t="str">
        <f ca="1">IF(SUM('Profit &amp; Loss'!S40:OFFSET('Profit &amp; Loss'!S40,0,0,1,3))=0," ",SUM('Profit &amp; Loss'!S40:OFFSET('Profit &amp; Loss'!S40,0,0,1,3)))</f>
        <v xml:space="preserve"> </v>
      </c>
      <c r="I48" s="138" t="str">
        <f ca="1">IF(SUM('Profit &amp; Loss'!V40:OFFSET('Profit &amp; Loss'!V40,0,0,1,3))=0," ",SUM('Profit &amp; Loss'!V40:OFFSET('Profit &amp; Loss'!V40,0,0,1,3)))</f>
        <v xml:space="preserve"> </v>
      </c>
      <c r="J48" s="138" t="str">
        <f ca="1">IF(SUM('Profit &amp; Loss'!Y40:OFFSET('Profit &amp; Loss'!Y40,0,0,1,3))=0," ",SUM('Profit &amp; Loss'!Y40:OFFSET('Profit &amp; Loss'!Y40,0,0,1,3)))</f>
        <v xml:space="preserve"> </v>
      </c>
      <c r="K48" s="138" t="str">
        <f ca="1">IF(SUM('Profit &amp; Loss'!AB40:OFFSET('Profit &amp; Loss'!AB40,0,0,1,3))=0," ",SUM('Profit &amp; Loss'!AB40:OFFSET('Profit &amp; Loss'!AB40,0,0,1,3)))</f>
        <v xml:space="preserve"> </v>
      </c>
      <c r="L48" s="138" t="str">
        <f ca="1">IF(SUM('Profit &amp; Loss'!AE40:OFFSET('Profit &amp; Loss'!AE40,0,0,1,3))=0," ",SUM('Profit &amp; Loss'!AE40:OFFSET('Profit &amp; Loss'!AE40,0,0,1,3)))</f>
        <v xml:space="preserve"> </v>
      </c>
      <c r="M48" s="138" t="str">
        <f ca="1">IF(SUM('Profit &amp; Loss'!AH40:OFFSET('Profit &amp; Loss'!AH40,0,0,1,3))=0," ",SUM('Profit &amp; Loss'!AH40:OFFSET('Profit &amp; Loss'!AH40,0,0,1,3)))</f>
        <v xml:space="preserve"> </v>
      </c>
      <c r="N48" s="138" t="str">
        <f ca="1">IF(SUM('Profit &amp; Loss'!AK40:OFFSET('Profit &amp; Loss'!AK40,0,0,1,3))=0," ",SUM('Profit &amp; Loss'!AK40:OFFSET('Profit &amp; Loss'!AK40,0,0,1,3)))</f>
        <v xml:space="preserve"> </v>
      </c>
      <c r="O48" s="138" t="str">
        <f ca="1">IF(SUM('Profit &amp; Loss'!AN40:OFFSET('Profit &amp; Loss'!AN40,0,0,1,3))=0," ",SUM('Profit &amp; Loss'!AN40:OFFSET('Profit &amp; Loss'!AN40,0,0,1,3)))</f>
        <v xml:space="preserve"> </v>
      </c>
      <c r="P48" s="138" t="str">
        <f ca="1">IF(SUM('Profit &amp; Loss'!AQ40:OFFSET('Profit &amp; Loss'!AQ40,0,0,1,3))=0," ",SUM('Profit &amp; Loss'!AQ40:OFFSET('Profit &amp; Loss'!AQ40,0,0,1,3)))</f>
        <v xml:space="preserve"> </v>
      </c>
      <c r="Q48" s="138" t="str">
        <f ca="1">IF(SUM('Profit &amp; Loss'!AT40:OFFSET('Profit &amp; Loss'!AT40,0,0,1,3))=0," ",SUM('Profit &amp; Loss'!AT40:OFFSET('Profit &amp; Loss'!AT40,0,0,1,3)))</f>
        <v xml:space="preserve"> </v>
      </c>
      <c r="R48" s="138" t="str">
        <f ca="1">IF(SUM('Profit &amp; Loss'!AW40:OFFSET('Profit &amp; Loss'!AW40,0,0,1,3))=0," ",SUM('Profit &amp; Loss'!AW40:OFFSET('Profit &amp; Loss'!AW40,0,0,1,3)))</f>
        <v xml:space="preserve"> </v>
      </c>
      <c r="S48" s="138" t="str">
        <f ca="1">IF(SUM('Profit &amp; Loss'!AZ40:OFFSET('Profit &amp; Loss'!AZ40,0,0,1,3))=0," ",SUM('Profit &amp; Loss'!AZ40:OFFSET('Profit &amp; Loss'!AZ40,0,0,1,3)))</f>
        <v xml:space="preserve"> </v>
      </c>
      <c r="T48" s="138" t="str">
        <f ca="1">IF(SUM('Profit &amp; Loss'!BC40:OFFSET('Profit &amp; Loss'!BC40,0,0,1,3))=0," ",SUM('Profit &amp; Loss'!BC40:OFFSET('Profit &amp; Loss'!BC40,0,0,1,3)))</f>
        <v xml:space="preserve"> </v>
      </c>
      <c r="U48" s="138" t="str">
        <f ca="1">IF(SUM('Profit &amp; Loss'!BF40:OFFSET('Profit &amp; Loss'!BF40,0,0,1,3))=0," ",SUM('Profit &amp; Loss'!BF40:OFFSET('Profit &amp; Loss'!BF40,0,0,1,3)))</f>
        <v xml:space="preserve"> </v>
      </c>
      <c r="V48" s="138" t="str">
        <f ca="1">IF(SUM('Profit &amp; Loss'!BI40:OFFSET('Profit &amp; Loss'!BI40,0,0,1,3))=0," ",SUM('Profit &amp; Loss'!BI40:OFFSET('Profit &amp; Loss'!BI40,0,0,1,3)))</f>
        <v xml:space="preserve"> </v>
      </c>
      <c r="W48" s="138" t="str">
        <f ca="1">IF(SUM('Profit &amp; Loss'!BL40:OFFSET('Profit &amp; Loss'!BL40,0,0,1,3))=0," ",SUM('Profit &amp; Loss'!BL40:OFFSET('Profit &amp; Loss'!BL40,0,0,1,3)))</f>
        <v xml:space="preserve"> </v>
      </c>
    </row>
    <row r="49" spans="2:23">
      <c r="B49" s="140" t="str">
        <f>IF('Profit &amp; Loss'!B41=0," ",'Profit &amp; Loss'!B41)</f>
        <v>Storage Space</v>
      </c>
      <c r="C49" s="138" t="str">
        <f ca="1">IF(SUM('Profit &amp; Loss'!F41:OFFSET('Profit &amp; Loss'!F41,0,0,1,1))=0," ",SUM('Profit &amp; Loss'!F41:OFFSET('Profit &amp; Loss'!F42,0,0,1,1)))</f>
        <v xml:space="preserve"> </v>
      </c>
      <c r="D49" s="138" t="str">
        <f ca="1">IF(SUM('Profit &amp; Loss'!G41:OFFSET('Profit &amp; Loss'!G41,0,0,1,3))=0," ",SUM('Profit &amp; Loss'!G41:OFFSET('Profit &amp; Loss'!G41,0,0,1,3)))</f>
        <v xml:space="preserve"> </v>
      </c>
      <c r="E49" s="138" t="str">
        <f ca="1">IF(SUM('Profit &amp; Loss'!J41:OFFSET('Profit &amp; Loss'!J41,0,0,1,3))=0," ",SUM('Profit &amp; Loss'!J41:OFFSET('Profit &amp; Loss'!J41,0,0,1,3)))</f>
        <v xml:space="preserve"> </v>
      </c>
      <c r="F49" s="138" t="str">
        <f ca="1">IF(SUM('Profit &amp; Loss'!M41:OFFSET('Profit &amp; Loss'!M41,0,0,1,3))=0," ",SUM('Profit &amp; Loss'!M41:OFFSET('Profit &amp; Loss'!M41,0,0,1,3)))</f>
        <v xml:space="preserve"> </v>
      </c>
      <c r="G49" s="138" t="str">
        <f ca="1">IF(SUM('Profit &amp; Loss'!P41:OFFSET('Profit &amp; Loss'!P41,0,0,1,3))=0," ",SUM('Profit &amp; Loss'!P41:OFFSET('Profit &amp; Loss'!P41,0,0,1,3)))</f>
        <v xml:space="preserve"> </v>
      </c>
      <c r="H49" s="138" t="str">
        <f ca="1">IF(SUM('Profit &amp; Loss'!S41:OFFSET('Profit &amp; Loss'!S41,0,0,1,3))=0," ",SUM('Profit &amp; Loss'!S41:OFFSET('Profit &amp; Loss'!S41,0,0,1,3)))</f>
        <v xml:space="preserve"> </v>
      </c>
      <c r="I49" s="138" t="str">
        <f ca="1">IF(SUM('Profit &amp; Loss'!V41:OFFSET('Profit &amp; Loss'!V41,0,0,1,3))=0," ",SUM('Profit &amp; Loss'!V41:OFFSET('Profit &amp; Loss'!V41,0,0,1,3)))</f>
        <v xml:space="preserve"> </v>
      </c>
      <c r="J49" s="138" t="str">
        <f ca="1">IF(SUM('Profit &amp; Loss'!Y41:OFFSET('Profit &amp; Loss'!Y41,0,0,1,3))=0," ",SUM('Profit &amp; Loss'!Y41:OFFSET('Profit &amp; Loss'!Y41,0,0,1,3)))</f>
        <v xml:space="preserve"> </v>
      </c>
      <c r="K49" s="138" t="str">
        <f ca="1">IF(SUM('Profit &amp; Loss'!AB41:OFFSET('Profit &amp; Loss'!AB41,0,0,1,3))=0," ",SUM('Profit &amp; Loss'!AB41:OFFSET('Profit &amp; Loss'!AB41,0,0,1,3)))</f>
        <v xml:space="preserve"> </v>
      </c>
      <c r="L49" s="138" t="str">
        <f ca="1">IF(SUM('Profit &amp; Loss'!AE41:OFFSET('Profit &amp; Loss'!AE41,0,0,1,3))=0," ",SUM('Profit &amp; Loss'!AE41:OFFSET('Profit &amp; Loss'!AE41,0,0,1,3)))</f>
        <v xml:space="preserve"> </v>
      </c>
      <c r="M49" s="138" t="str">
        <f ca="1">IF(SUM('Profit &amp; Loss'!AH41:OFFSET('Profit &amp; Loss'!AH41,0,0,1,3))=0," ",SUM('Profit &amp; Loss'!AH41:OFFSET('Profit &amp; Loss'!AH41,0,0,1,3)))</f>
        <v xml:space="preserve"> </v>
      </c>
      <c r="N49" s="138" t="str">
        <f ca="1">IF(SUM('Profit &amp; Loss'!AK41:OFFSET('Profit &amp; Loss'!AK41,0,0,1,3))=0," ",SUM('Profit &amp; Loss'!AK41:OFFSET('Profit &amp; Loss'!AK41,0,0,1,3)))</f>
        <v xml:space="preserve"> </v>
      </c>
      <c r="O49" s="138" t="str">
        <f ca="1">IF(SUM('Profit &amp; Loss'!AN41:OFFSET('Profit &amp; Loss'!AN41,0,0,1,3))=0," ",SUM('Profit &amp; Loss'!AN41:OFFSET('Profit &amp; Loss'!AN41,0,0,1,3)))</f>
        <v xml:space="preserve"> </v>
      </c>
      <c r="P49" s="138" t="str">
        <f ca="1">IF(SUM('Profit &amp; Loss'!AQ41:OFFSET('Profit &amp; Loss'!AQ41,0,0,1,3))=0," ",SUM('Profit &amp; Loss'!AQ41:OFFSET('Profit &amp; Loss'!AQ41,0,0,1,3)))</f>
        <v xml:space="preserve"> </v>
      </c>
      <c r="Q49" s="138" t="str">
        <f ca="1">IF(SUM('Profit &amp; Loss'!AT41:OFFSET('Profit &amp; Loss'!AT41,0,0,1,3))=0," ",SUM('Profit &amp; Loss'!AT41:OFFSET('Profit &amp; Loss'!AT41,0,0,1,3)))</f>
        <v xml:space="preserve"> </v>
      </c>
      <c r="R49" s="138" t="str">
        <f ca="1">IF(SUM('Profit &amp; Loss'!AW41:OFFSET('Profit &amp; Loss'!AW41,0,0,1,3))=0," ",SUM('Profit &amp; Loss'!AW41:OFFSET('Profit &amp; Loss'!AW41,0,0,1,3)))</f>
        <v xml:space="preserve"> </v>
      </c>
      <c r="S49" s="138" t="str">
        <f ca="1">IF(SUM('Profit &amp; Loss'!AZ41:OFFSET('Profit &amp; Loss'!AZ41,0,0,1,3))=0," ",SUM('Profit &amp; Loss'!AZ41:OFFSET('Profit &amp; Loss'!AZ41,0,0,1,3)))</f>
        <v xml:space="preserve"> </v>
      </c>
      <c r="T49" s="138" t="str">
        <f ca="1">IF(SUM('Profit &amp; Loss'!BC41:OFFSET('Profit &amp; Loss'!BC41,0,0,1,3))=0," ",SUM('Profit &amp; Loss'!BC41:OFFSET('Profit &amp; Loss'!BC41,0,0,1,3)))</f>
        <v xml:space="preserve"> </v>
      </c>
      <c r="U49" s="138" t="str">
        <f ca="1">IF(SUM('Profit &amp; Loss'!BF41:OFFSET('Profit &amp; Loss'!BF41,0,0,1,3))=0," ",SUM('Profit &amp; Loss'!BF41:OFFSET('Profit &amp; Loss'!BF41,0,0,1,3)))</f>
        <v xml:space="preserve"> </v>
      </c>
      <c r="V49" s="138" t="str">
        <f ca="1">IF(SUM('Profit &amp; Loss'!BI41:OFFSET('Profit &amp; Loss'!BI41,0,0,1,3))=0," ",SUM('Profit &amp; Loss'!BI41:OFFSET('Profit &amp; Loss'!BI41,0,0,1,3)))</f>
        <v xml:space="preserve"> </v>
      </c>
      <c r="W49" s="138" t="str">
        <f ca="1">IF(SUM('Profit &amp; Loss'!BL41:OFFSET('Profit &amp; Loss'!BL41,0,0,1,3))=0," ",SUM('Profit &amp; Loss'!BL41:OFFSET('Profit &amp; Loss'!BL41,0,0,1,3)))</f>
        <v xml:space="preserve"> </v>
      </c>
    </row>
    <row r="50" spans="2:23">
      <c r="B50" s="140" t="str">
        <f>IF('Profit &amp; Loss'!B42=0," ",'Profit &amp; Loss'!B42)</f>
        <v>Telephone / Internet</v>
      </c>
      <c r="C50" s="138">
        <f ca="1">IF(SUM('Profit &amp; Loss'!F42:OFFSET('Profit &amp; Loss'!F42,0,0,1,1))=0," ",SUM('Profit &amp; Loss'!F42:OFFSET('Profit &amp; Loss'!F43,0,0,1,1)))</f>
        <v>841</v>
      </c>
      <c r="D50" s="138" t="str">
        <f ca="1">IF(SUM('Profit &amp; Loss'!G42:OFFSET('Profit &amp; Loss'!G42,0,0,1,3))=0," ",SUM('Profit &amp; Loss'!G42:OFFSET('Profit &amp; Loss'!G42,0,0,1,3)))</f>
        <v xml:space="preserve"> </v>
      </c>
      <c r="E50" s="138" t="str">
        <f ca="1">IF(SUM('Profit &amp; Loss'!J42:OFFSET('Profit &amp; Loss'!J42,0,0,1,3))=0," ",SUM('Profit &amp; Loss'!J42:OFFSET('Profit &amp; Loss'!J42,0,0,1,3)))</f>
        <v xml:space="preserve"> </v>
      </c>
      <c r="F50" s="138" t="str">
        <f ca="1">IF(SUM('Profit &amp; Loss'!M42:OFFSET('Profit &amp; Loss'!M42,0,0,1,3))=0," ",SUM('Profit &amp; Loss'!M42:OFFSET('Profit &amp; Loss'!M42,0,0,1,3)))</f>
        <v xml:space="preserve"> </v>
      </c>
      <c r="G50" s="138" t="str">
        <f ca="1">IF(SUM('Profit &amp; Loss'!P42:OFFSET('Profit &amp; Loss'!P42,0,0,1,3))=0," ",SUM('Profit &amp; Loss'!P42:OFFSET('Profit &amp; Loss'!P42,0,0,1,3)))</f>
        <v xml:space="preserve"> </v>
      </c>
      <c r="H50" s="138" t="str">
        <f ca="1">IF(SUM('Profit &amp; Loss'!S42:OFFSET('Profit &amp; Loss'!S42,0,0,1,3))=0," ",SUM('Profit &amp; Loss'!S42:OFFSET('Profit &amp; Loss'!S42,0,0,1,3)))</f>
        <v xml:space="preserve"> </v>
      </c>
      <c r="I50" s="138" t="str">
        <f ca="1">IF(SUM('Profit &amp; Loss'!V42:OFFSET('Profit &amp; Loss'!V42,0,0,1,3))=0," ",SUM('Profit &amp; Loss'!V42:OFFSET('Profit &amp; Loss'!V42,0,0,1,3)))</f>
        <v xml:space="preserve"> </v>
      </c>
      <c r="J50" s="138" t="str">
        <f ca="1">IF(SUM('Profit &amp; Loss'!Y42:OFFSET('Profit &amp; Loss'!Y42,0,0,1,3))=0," ",SUM('Profit &amp; Loss'!Y42:OFFSET('Profit &amp; Loss'!Y42,0,0,1,3)))</f>
        <v xml:space="preserve"> </v>
      </c>
      <c r="K50" s="138" t="str">
        <f ca="1">IF(SUM('Profit &amp; Loss'!AB42:OFFSET('Profit &amp; Loss'!AB42,0,0,1,3))=0," ",SUM('Profit &amp; Loss'!AB42:OFFSET('Profit &amp; Loss'!AB42,0,0,1,3)))</f>
        <v xml:space="preserve"> </v>
      </c>
      <c r="L50" s="138" t="str">
        <f ca="1">IF(SUM('Profit &amp; Loss'!AE42:OFFSET('Profit &amp; Loss'!AE42,0,0,1,3))=0," ",SUM('Profit &amp; Loss'!AE42:OFFSET('Profit &amp; Loss'!AE42,0,0,1,3)))</f>
        <v xml:space="preserve"> </v>
      </c>
      <c r="M50" s="138" t="str">
        <f ca="1">IF(SUM('Profit &amp; Loss'!AH42:OFFSET('Profit &amp; Loss'!AH42,0,0,1,3))=0," ",SUM('Profit &amp; Loss'!AH42:OFFSET('Profit &amp; Loss'!AH42,0,0,1,3)))</f>
        <v xml:space="preserve"> </v>
      </c>
      <c r="N50" s="138" t="str">
        <f ca="1">IF(SUM('Profit &amp; Loss'!AK42:OFFSET('Profit &amp; Loss'!AK42,0,0,1,3))=0," ",SUM('Profit &amp; Loss'!AK42:OFFSET('Profit &amp; Loss'!AK42,0,0,1,3)))</f>
        <v xml:space="preserve"> </v>
      </c>
      <c r="O50" s="138" t="str">
        <f ca="1">IF(SUM('Profit &amp; Loss'!AN42:OFFSET('Profit &amp; Loss'!AN42,0,0,1,3))=0," ",SUM('Profit &amp; Loss'!AN42:OFFSET('Profit &amp; Loss'!AN42,0,0,1,3)))</f>
        <v xml:space="preserve"> </v>
      </c>
      <c r="P50" s="138" t="str">
        <f ca="1">IF(SUM('Profit &amp; Loss'!AQ42:OFFSET('Profit &amp; Loss'!AQ42,0,0,1,3))=0," ",SUM('Profit &amp; Loss'!AQ42:OFFSET('Profit &amp; Loss'!AQ42,0,0,1,3)))</f>
        <v xml:space="preserve"> </v>
      </c>
      <c r="Q50" s="138" t="str">
        <f ca="1">IF(SUM('Profit &amp; Loss'!AT42:OFFSET('Profit &amp; Loss'!AT42,0,0,1,3))=0," ",SUM('Profit &amp; Loss'!AT42:OFFSET('Profit &amp; Loss'!AT42,0,0,1,3)))</f>
        <v xml:space="preserve"> </v>
      </c>
      <c r="R50" s="138" t="str">
        <f ca="1">IF(SUM('Profit &amp; Loss'!AW42:OFFSET('Profit &amp; Loss'!AW42,0,0,1,3))=0," ",SUM('Profit &amp; Loss'!AW42:OFFSET('Profit &amp; Loss'!AW42,0,0,1,3)))</f>
        <v xml:space="preserve"> </v>
      </c>
      <c r="S50" s="138" t="str">
        <f ca="1">IF(SUM('Profit &amp; Loss'!AZ42:OFFSET('Profit &amp; Loss'!AZ42,0,0,1,3))=0," ",SUM('Profit &amp; Loss'!AZ42:OFFSET('Profit &amp; Loss'!AZ42,0,0,1,3)))</f>
        <v xml:space="preserve"> </v>
      </c>
      <c r="T50" s="138" t="str">
        <f ca="1">IF(SUM('Profit &amp; Loss'!BC42:OFFSET('Profit &amp; Loss'!BC42,0,0,1,3))=0," ",SUM('Profit &amp; Loss'!BC42:OFFSET('Profit &amp; Loss'!BC42,0,0,1,3)))</f>
        <v xml:space="preserve"> </v>
      </c>
      <c r="U50" s="138" t="str">
        <f ca="1">IF(SUM('Profit &amp; Loss'!BF42:OFFSET('Profit &amp; Loss'!BF42,0,0,1,3))=0," ",SUM('Profit &amp; Loss'!BF42:OFFSET('Profit &amp; Loss'!BF42,0,0,1,3)))</f>
        <v xml:space="preserve"> </v>
      </c>
      <c r="V50" s="138" t="str">
        <f ca="1">IF(SUM('Profit &amp; Loss'!BI42:OFFSET('Profit &amp; Loss'!BI42,0,0,1,3))=0," ",SUM('Profit &amp; Loss'!BI42:OFFSET('Profit &amp; Loss'!BI42,0,0,1,3)))</f>
        <v xml:space="preserve"> </v>
      </c>
      <c r="W50" s="138" t="str">
        <f ca="1">IF(SUM('Profit &amp; Loss'!BL42:OFFSET('Profit &amp; Loss'!BL42,0,0,1,3))=0," ",SUM('Profit &amp; Loss'!BL42:OFFSET('Profit &amp; Loss'!BL42,0,0,1,3)))</f>
        <v xml:space="preserve"> </v>
      </c>
    </row>
    <row r="51" spans="2:23">
      <c r="B51" s="140" t="str">
        <f>IF('Profit &amp; Loss'!B43=0," ",'Profit &amp; Loss'!B43)</f>
        <v>Misc. G&amp;A</v>
      </c>
      <c r="C51" s="138">
        <f ca="1">IF(SUM('Profit &amp; Loss'!F43:OFFSET('Profit &amp; Loss'!F43,0,0,1,1))=0," ",SUM('Profit &amp; Loss'!F43:OFFSET('Profit &amp; Loss'!F44,0,0,1,1)))</f>
        <v>22360</v>
      </c>
      <c r="D51" s="138" t="str">
        <f ca="1">IF(SUM('Profit &amp; Loss'!G43:OFFSET('Profit &amp; Loss'!G43,0,0,1,3))=0," ",SUM('Profit &amp; Loss'!G43:OFFSET('Profit &amp; Loss'!G43,0,0,1,3)))</f>
        <v xml:space="preserve"> </v>
      </c>
      <c r="E51" s="138" t="str">
        <f ca="1">IF(SUM('Profit &amp; Loss'!J43:OFFSET('Profit &amp; Loss'!J43,0,0,1,3))=0," ",SUM('Profit &amp; Loss'!J43:OFFSET('Profit &amp; Loss'!J43,0,0,1,3)))</f>
        <v xml:space="preserve"> </v>
      </c>
      <c r="F51" s="138" t="str">
        <f ca="1">IF(SUM('Profit &amp; Loss'!M43:OFFSET('Profit &amp; Loss'!M43,0,0,1,3))=0," ",SUM('Profit &amp; Loss'!M43:OFFSET('Profit &amp; Loss'!M43,0,0,1,3)))</f>
        <v xml:space="preserve"> </v>
      </c>
      <c r="G51" s="138" t="str">
        <f ca="1">IF(SUM('Profit &amp; Loss'!P43:OFFSET('Profit &amp; Loss'!P43,0,0,1,3))=0," ",SUM('Profit &amp; Loss'!P43:OFFSET('Profit &amp; Loss'!P43,0,0,1,3)))</f>
        <v xml:space="preserve"> </v>
      </c>
      <c r="H51" s="138" t="str">
        <f ca="1">IF(SUM('Profit &amp; Loss'!S43:OFFSET('Profit &amp; Loss'!S43,0,0,1,3))=0," ",SUM('Profit &amp; Loss'!S43:OFFSET('Profit &amp; Loss'!S43,0,0,1,3)))</f>
        <v xml:space="preserve"> </v>
      </c>
      <c r="I51" s="138" t="str">
        <f ca="1">IF(SUM('Profit &amp; Loss'!V43:OFFSET('Profit &amp; Loss'!V43,0,0,1,3))=0," ",SUM('Profit &amp; Loss'!V43:OFFSET('Profit &amp; Loss'!V43,0,0,1,3)))</f>
        <v xml:space="preserve"> </v>
      </c>
      <c r="J51" s="138" t="str">
        <f ca="1">IF(SUM('Profit &amp; Loss'!Y43:OFFSET('Profit &amp; Loss'!Y43,0,0,1,3))=0," ",SUM('Profit &amp; Loss'!Y43:OFFSET('Profit &amp; Loss'!Y43,0,0,1,3)))</f>
        <v xml:space="preserve"> </v>
      </c>
      <c r="K51" s="138" t="str">
        <f ca="1">IF(SUM('Profit &amp; Loss'!AB43:OFFSET('Profit &amp; Loss'!AB43,0,0,1,3))=0," ",SUM('Profit &amp; Loss'!AB43:OFFSET('Profit &amp; Loss'!AB43,0,0,1,3)))</f>
        <v xml:space="preserve"> </v>
      </c>
      <c r="L51" s="138" t="str">
        <f ca="1">IF(SUM('Profit &amp; Loss'!AE43:OFFSET('Profit &amp; Loss'!AE43,0,0,1,3))=0," ",SUM('Profit &amp; Loss'!AE43:OFFSET('Profit &amp; Loss'!AE43,0,0,1,3)))</f>
        <v xml:space="preserve"> </v>
      </c>
      <c r="M51" s="138" t="str">
        <f ca="1">IF(SUM('Profit &amp; Loss'!AH43:OFFSET('Profit &amp; Loss'!AH43,0,0,1,3))=0," ",SUM('Profit &amp; Loss'!AH43:OFFSET('Profit &amp; Loss'!AH43,0,0,1,3)))</f>
        <v xml:space="preserve"> </v>
      </c>
      <c r="N51" s="138" t="str">
        <f ca="1">IF(SUM('Profit &amp; Loss'!AK43:OFFSET('Profit &amp; Loss'!AK43,0,0,1,3))=0," ",SUM('Profit &amp; Loss'!AK43:OFFSET('Profit &amp; Loss'!AK43,0,0,1,3)))</f>
        <v xml:space="preserve"> </v>
      </c>
      <c r="O51" s="138" t="str">
        <f ca="1">IF(SUM('Profit &amp; Loss'!AN43:OFFSET('Profit &amp; Loss'!AN43,0,0,1,3))=0," ",SUM('Profit &amp; Loss'!AN43:OFFSET('Profit &amp; Loss'!AN43,0,0,1,3)))</f>
        <v xml:space="preserve"> </v>
      </c>
      <c r="P51" s="138" t="str">
        <f ca="1">IF(SUM('Profit &amp; Loss'!AQ43:OFFSET('Profit &amp; Loss'!AQ43,0,0,1,3))=0," ",SUM('Profit &amp; Loss'!AQ43:OFFSET('Profit &amp; Loss'!AQ43,0,0,1,3)))</f>
        <v xml:space="preserve"> </v>
      </c>
      <c r="Q51" s="138" t="str">
        <f ca="1">IF(SUM('Profit &amp; Loss'!AT43:OFFSET('Profit &amp; Loss'!AT43,0,0,1,3))=0," ",SUM('Profit &amp; Loss'!AT43:OFFSET('Profit &amp; Loss'!AT43,0,0,1,3)))</f>
        <v xml:space="preserve"> </v>
      </c>
      <c r="R51" s="138" t="str">
        <f ca="1">IF(SUM('Profit &amp; Loss'!AW43:OFFSET('Profit &amp; Loss'!AW43,0,0,1,3))=0," ",SUM('Profit &amp; Loss'!AW43:OFFSET('Profit &amp; Loss'!AW43,0,0,1,3)))</f>
        <v xml:space="preserve"> </v>
      </c>
      <c r="S51" s="138" t="str">
        <f ca="1">IF(SUM('Profit &amp; Loss'!AZ43:OFFSET('Profit &amp; Loss'!AZ43,0,0,1,3))=0," ",SUM('Profit &amp; Loss'!AZ43:OFFSET('Profit &amp; Loss'!AZ43,0,0,1,3)))</f>
        <v xml:space="preserve"> </v>
      </c>
      <c r="T51" s="138" t="str">
        <f ca="1">IF(SUM('Profit &amp; Loss'!BC43:OFFSET('Profit &amp; Loss'!BC43,0,0,1,3))=0," ",SUM('Profit &amp; Loss'!BC43:OFFSET('Profit &amp; Loss'!BC43,0,0,1,3)))</f>
        <v xml:space="preserve"> </v>
      </c>
      <c r="U51" s="138" t="str">
        <f ca="1">IF(SUM('Profit &amp; Loss'!BF43:OFFSET('Profit &amp; Loss'!BF43,0,0,1,3))=0," ",SUM('Profit &amp; Loss'!BF43:OFFSET('Profit &amp; Loss'!BF43,0,0,1,3)))</f>
        <v xml:space="preserve"> </v>
      </c>
      <c r="V51" s="138" t="str">
        <f ca="1">IF(SUM('Profit &amp; Loss'!BI43:OFFSET('Profit &amp; Loss'!BI43,0,0,1,3))=0," ",SUM('Profit &amp; Loss'!BI43:OFFSET('Profit &amp; Loss'!BI43,0,0,1,3)))</f>
        <v xml:space="preserve"> </v>
      </c>
      <c r="W51" s="138" t="str">
        <f ca="1">IF(SUM('Profit &amp; Loss'!BL43:OFFSET('Profit &amp; Loss'!BL43,0,0,1,3))=0," ",SUM('Profit &amp; Loss'!BL43:OFFSET('Profit &amp; Loss'!BL43,0,0,1,3)))</f>
        <v xml:space="preserve"> </v>
      </c>
    </row>
    <row r="52" spans="2:23">
      <c r="B52" s="137" t="str">
        <f>IF('Profit &amp; Loss'!B44=0," ",'Profit &amp; Loss'!B44)</f>
        <v>Total</v>
      </c>
      <c r="C52" s="138">
        <f ca="1">IF(SUM('Profit &amp; Loss'!F44:OFFSET('Profit &amp; Loss'!F44,0,0,1,1))=0," ",SUM('Profit &amp; Loss'!F44:OFFSET('Profit &amp; Loss'!F45,0,0,1,1)))</f>
        <v>21860</v>
      </c>
      <c r="D52" s="138">
        <f ca="1">IF(SUM('Profit &amp; Loss'!G44:OFFSET('Profit &amp; Loss'!G44,0,0,1,3))=0," ",SUM('Profit &amp; Loss'!G44:OFFSET('Profit &amp; Loss'!G44,0,0,1,3)))</f>
        <v>57300</v>
      </c>
      <c r="E52" s="138">
        <f ca="1">IF(SUM('Profit &amp; Loss'!J44:OFFSET('Profit &amp; Loss'!J44,0,0,1,3))=0," ",SUM('Profit &amp; Loss'!J44:OFFSET('Profit &amp; Loss'!J44,0,0,1,3)))</f>
        <v>57300</v>
      </c>
      <c r="F52" s="138">
        <f ca="1">IF(SUM('Profit &amp; Loss'!M44:OFFSET('Profit &amp; Loss'!M44,0,0,1,3))=0," ",SUM('Profit &amp; Loss'!M44:OFFSET('Profit &amp; Loss'!M44,0,0,1,3)))</f>
        <v>57300</v>
      </c>
      <c r="G52" s="138">
        <f ca="1">IF(SUM('Profit &amp; Loss'!P44:OFFSET('Profit &amp; Loss'!P44,0,0,1,3))=0," ",SUM('Profit &amp; Loss'!P44:OFFSET('Profit &amp; Loss'!P44,0,0,1,3)))</f>
        <v>57300</v>
      </c>
      <c r="H52" s="138">
        <f ca="1">IF(SUM('Profit &amp; Loss'!S44:OFFSET('Profit &amp; Loss'!S44,0,0,1,3))=0," ",SUM('Profit &amp; Loss'!S44:OFFSET('Profit &amp; Loss'!S44,0,0,1,3)))</f>
        <v>57300</v>
      </c>
      <c r="I52" s="138" t="str">
        <f ca="1">IF(SUM('Profit &amp; Loss'!V44:OFFSET('Profit &amp; Loss'!V44,0,0,1,3))=0," ",SUM('Profit &amp; Loss'!V44:OFFSET('Profit &amp; Loss'!V44,0,0,1,3)))</f>
        <v xml:space="preserve"> </v>
      </c>
      <c r="J52" s="138" t="str">
        <f ca="1">IF(SUM('Profit &amp; Loss'!Y44:OFFSET('Profit &amp; Loss'!Y44,0,0,1,3))=0," ",SUM('Profit &amp; Loss'!Y44:OFFSET('Profit &amp; Loss'!Y44,0,0,1,3)))</f>
        <v xml:space="preserve"> </v>
      </c>
      <c r="K52" s="138" t="str">
        <f ca="1">IF(SUM('Profit &amp; Loss'!AB44:OFFSET('Profit &amp; Loss'!AB44,0,0,1,3))=0," ",SUM('Profit &amp; Loss'!AB44:OFFSET('Profit &amp; Loss'!AB44,0,0,1,3)))</f>
        <v xml:space="preserve"> </v>
      </c>
      <c r="L52" s="138" t="str">
        <f ca="1">IF(SUM('Profit &amp; Loss'!AE44:OFFSET('Profit &amp; Loss'!AE44,0,0,1,3))=0," ",SUM('Profit &amp; Loss'!AE44:OFFSET('Profit &amp; Loss'!AE44,0,0,1,3)))</f>
        <v xml:space="preserve"> </v>
      </c>
      <c r="M52" s="138" t="str">
        <f ca="1">IF(SUM('Profit &amp; Loss'!AH44:OFFSET('Profit &amp; Loss'!AH44,0,0,1,3))=0," ",SUM('Profit &amp; Loss'!AH44:OFFSET('Profit &amp; Loss'!AH44,0,0,1,3)))</f>
        <v xml:space="preserve"> </v>
      </c>
      <c r="N52" s="138" t="str">
        <f ca="1">IF(SUM('Profit &amp; Loss'!AK44:OFFSET('Profit &amp; Loss'!AK44,0,0,1,3))=0," ",SUM('Profit &amp; Loss'!AK44:OFFSET('Profit &amp; Loss'!AK44,0,0,1,3)))</f>
        <v xml:space="preserve"> </v>
      </c>
      <c r="O52" s="138" t="str">
        <f ca="1">IF(SUM('Profit &amp; Loss'!AN44:OFFSET('Profit &amp; Loss'!AN44,0,0,1,3))=0," ",SUM('Profit &amp; Loss'!AN44:OFFSET('Profit &amp; Loss'!AN44,0,0,1,3)))</f>
        <v xml:space="preserve"> </v>
      </c>
      <c r="P52" s="138" t="str">
        <f ca="1">IF(SUM('Profit &amp; Loss'!AQ44:OFFSET('Profit &amp; Loss'!AQ44,0,0,1,3))=0," ",SUM('Profit &amp; Loss'!AQ44:OFFSET('Profit &amp; Loss'!AQ44,0,0,1,3)))</f>
        <v xml:space="preserve"> </v>
      </c>
      <c r="Q52" s="138" t="str">
        <f ca="1">IF(SUM('Profit &amp; Loss'!AT44:OFFSET('Profit &amp; Loss'!AT44,0,0,1,3))=0," ",SUM('Profit &amp; Loss'!AT44:OFFSET('Profit &amp; Loss'!AT44,0,0,1,3)))</f>
        <v xml:space="preserve"> </v>
      </c>
      <c r="R52" s="138" t="str">
        <f ca="1">IF(SUM('Profit &amp; Loss'!AW44:OFFSET('Profit &amp; Loss'!AW44,0,0,1,3))=0," ",SUM('Profit &amp; Loss'!AW44:OFFSET('Profit &amp; Loss'!AW44,0,0,1,3)))</f>
        <v xml:space="preserve"> </v>
      </c>
      <c r="S52" s="138" t="str">
        <f ca="1">IF(SUM('Profit &amp; Loss'!AZ44:OFFSET('Profit &amp; Loss'!AZ44,0,0,1,3))=0," ",SUM('Profit &amp; Loss'!AZ44:OFFSET('Profit &amp; Loss'!AZ44,0,0,1,3)))</f>
        <v xml:space="preserve"> </v>
      </c>
      <c r="T52" s="138" t="str">
        <f ca="1">IF(SUM('Profit &amp; Loss'!BC44:OFFSET('Profit &amp; Loss'!BC44,0,0,1,3))=0," ",SUM('Profit &amp; Loss'!BC44:OFFSET('Profit &amp; Loss'!BC44,0,0,1,3)))</f>
        <v xml:space="preserve"> </v>
      </c>
      <c r="U52" s="138" t="str">
        <f ca="1">IF(SUM('Profit &amp; Loss'!BF44:OFFSET('Profit &amp; Loss'!BF44,0,0,1,3))=0," ",SUM('Profit &amp; Loss'!BF44:OFFSET('Profit &amp; Loss'!BF44,0,0,1,3)))</f>
        <v xml:space="preserve"> </v>
      </c>
      <c r="V52" s="138" t="str">
        <f ca="1">IF(SUM('Profit &amp; Loss'!BI44:OFFSET('Profit &amp; Loss'!BI44,0,0,1,3))=0," ",SUM('Profit &amp; Loss'!BI44:OFFSET('Profit &amp; Loss'!BI44,0,0,1,3)))</f>
        <v xml:space="preserve"> </v>
      </c>
      <c r="W52" s="138" t="str">
        <f ca="1">IF(SUM('Profit &amp; Loss'!BL44:OFFSET('Profit &amp; Loss'!BL44,0,0,1,3))=0," ",SUM('Profit &amp; Loss'!BL44:OFFSET('Profit &amp; Loss'!BL44,0,0,1,3)))</f>
        <v xml:space="preserve"> </v>
      </c>
    </row>
    <row r="53" spans="2:23">
      <c r="B53" s="137" t="str">
        <f>IF('Profit &amp; Loss'!B45=0," ",'Profit &amp; Loss'!B45)</f>
        <v xml:space="preserve"> </v>
      </c>
      <c r="C53" s="138" t="str">
        <f ca="1">IF(SUM('Profit &amp; Loss'!F45:OFFSET('Profit &amp; Loss'!F45,0,0,1,1))=0," ",SUM('Profit &amp; Loss'!F45:OFFSET('Profit &amp; Loss'!F46,0,0,1,1)))</f>
        <v xml:space="preserve"> </v>
      </c>
      <c r="D53" s="138" t="str">
        <f ca="1">IF(SUM('Profit &amp; Loss'!G45:OFFSET('Profit &amp; Loss'!G45,0,0,1,3))=0," ",SUM('Profit &amp; Loss'!G45:OFFSET('Profit &amp; Loss'!G45,0,0,1,3)))</f>
        <v xml:space="preserve"> </v>
      </c>
      <c r="E53" s="138" t="str">
        <f ca="1">IF(SUM('Profit &amp; Loss'!J45:OFFSET('Profit &amp; Loss'!J45,0,0,1,3))=0," ",SUM('Profit &amp; Loss'!J45:OFFSET('Profit &amp; Loss'!J45,0,0,1,3)))</f>
        <v xml:space="preserve"> </v>
      </c>
      <c r="F53" s="138" t="str">
        <f ca="1">IF(SUM('Profit &amp; Loss'!M45:OFFSET('Profit &amp; Loss'!M45,0,0,1,3))=0," ",SUM('Profit &amp; Loss'!M45:OFFSET('Profit &amp; Loss'!M45,0,0,1,3)))</f>
        <v xml:space="preserve"> </v>
      </c>
      <c r="G53" s="138" t="str">
        <f ca="1">IF(SUM('Profit &amp; Loss'!P45:OFFSET('Profit &amp; Loss'!P45,0,0,1,3))=0," ",SUM('Profit &amp; Loss'!P45:OFFSET('Profit &amp; Loss'!P45,0,0,1,3)))</f>
        <v xml:space="preserve"> </v>
      </c>
      <c r="H53" s="138" t="str">
        <f ca="1">IF(SUM('Profit &amp; Loss'!S45:OFFSET('Profit &amp; Loss'!S45,0,0,1,3))=0," ",SUM('Profit &amp; Loss'!S45:OFFSET('Profit &amp; Loss'!S45,0,0,1,3)))</f>
        <v xml:space="preserve"> </v>
      </c>
      <c r="I53" s="138" t="str">
        <f ca="1">IF(SUM('Profit &amp; Loss'!V45:OFFSET('Profit &amp; Loss'!V45,0,0,1,3))=0," ",SUM('Profit &amp; Loss'!V45:OFFSET('Profit &amp; Loss'!V45,0,0,1,3)))</f>
        <v xml:space="preserve"> </v>
      </c>
      <c r="J53" s="138" t="str">
        <f ca="1">IF(SUM('Profit &amp; Loss'!Y45:OFFSET('Profit &amp; Loss'!Y45,0,0,1,3))=0," ",SUM('Profit &amp; Loss'!Y45:OFFSET('Profit &amp; Loss'!Y45,0,0,1,3)))</f>
        <v xml:space="preserve"> </v>
      </c>
      <c r="K53" s="138" t="str">
        <f ca="1">IF(SUM('Profit &amp; Loss'!AB45:OFFSET('Profit &amp; Loss'!AB45,0,0,1,3))=0," ",SUM('Profit &amp; Loss'!AB45:OFFSET('Profit &amp; Loss'!AB45,0,0,1,3)))</f>
        <v xml:space="preserve"> </v>
      </c>
      <c r="L53" s="138" t="str">
        <f ca="1">IF(SUM('Profit &amp; Loss'!AE45:OFFSET('Profit &amp; Loss'!AE45,0,0,1,3))=0," ",SUM('Profit &amp; Loss'!AE45:OFFSET('Profit &amp; Loss'!AE45,0,0,1,3)))</f>
        <v xml:space="preserve"> </v>
      </c>
      <c r="M53" s="138" t="str">
        <f ca="1">IF(SUM('Profit &amp; Loss'!AH45:OFFSET('Profit &amp; Loss'!AH45,0,0,1,3))=0," ",SUM('Profit &amp; Loss'!AH45:OFFSET('Profit &amp; Loss'!AH45,0,0,1,3)))</f>
        <v xml:space="preserve"> </v>
      </c>
      <c r="N53" s="138" t="str">
        <f ca="1">IF(SUM('Profit &amp; Loss'!AK45:OFFSET('Profit &amp; Loss'!AK45,0,0,1,3))=0," ",SUM('Profit &amp; Loss'!AK45:OFFSET('Profit &amp; Loss'!AK45,0,0,1,3)))</f>
        <v xml:space="preserve"> </v>
      </c>
      <c r="O53" s="138" t="str">
        <f ca="1">IF(SUM('Profit &amp; Loss'!AN45:OFFSET('Profit &amp; Loss'!AN45,0,0,1,3))=0," ",SUM('Profit &amp; Loss'!AN45:OFFSET('Profit &amp; Loss'!AN45,0,0,1,3)))</f>
        <v xml:space="preserve"> </v>
      </c>
      <c r="P53" s="138" t="str">
        <f ca="1">IF(SUM('Profit &amp; Loss'!AQ45:OFFSET('Profit &amp; Loss'!AQ45,0,0,1,3))=0," ",SUM('Profit &amp; Loss'!AQ45:OFFSET('Profit &amp; Loss'!AQ45,0,0,1,3)))</f>
        <v xml:space="preserve"> </v>
      </c>
      <c r="Q53" s="138" t="str">
        <f ca="1">IF(SUM('Profit &amp; Loss'!AT45:OFFSET('Profit &amp; Loss'!AT45,0,0,1,3))=0," ",SUM('Profit &amp; Loss'!AT45:OFFSET('Profit &amp; Loss'!AT45,0,0,1,3)))</f>
        <v xml:space="preserve"> </v>
      </c>
      <c r="R53" s="138" t="str">
        <f ca="1">IF(SUM('Profit &amp; Loss'!AW45:OFFSET('Profit &amp; Loss'!AW45,0,0,1,3))=0," ",SUM('Profit &amp; Loss'!AW45:OFFSET('Profit &amp; Loss'!AW45,0,0,1,3)))</f>
        <v xml:space="preserve"> </v>
      </c>
      <c r="S53" s="138" t="str">
        <f ca="1">IF(SUM('Profit &amp; Loss'!AZ45:OFFSET('Profit &amp; Loss'!AZ45,0,0,1,3))=0," ",SUM('Profit &amp; Loss'!AZ45:OFFSET('Profit &amp; Loss'!AZ45,0,0,1,3)))</f>
        <v xml:space="preserve"> </v>
      </c>
      <c r="T53" s="138" t="str">
        <f ca="1">IF(SUM('Profit &amp; Loss'!BC45:OFFSET('Profit &amp; Loss'!BC45,0,0,1,3))=0," ",SUM('Profit &amp; Loss'!BC45:OFFSET('Profit &amp; Loss'!BC45,0,0,1,3)))</f>
        <v xml:space="preserve"> </v>
      </c>
      <c r="U53" s="138" t="str">
        <f ca="1">IF(SUM('Profit &amp; Loss'!BF45:OFFSET('Profit &amp; Loss'!BF45,0,0,1,3))=0," ",SUM('Profit &amp; Loss'!BF45:OFFSET('Profit &amp; Loss'!BF45,0,0,1,3)))</f>
        <v xml:space="preserve"> </v>
      </c>
      <c r="V53" s="138" t="str">
        <f ca="1">IF(SUM('Profit &amp; Loss'!BI45:OFFSET('Profit &amp; Loss'!BI45,0,0,1,3))=0," ",SUM('Profit &amp; Loss'!BI45:OFFSET('Profit &amp; Loss'!BI45,0,0,1,3)))</f>
        <v xml:space="preserve"> </v>
      </c>
      <c r="W53" s="138" t="str">
        <f ca="1">IF(SUM('Profit &amp; Loss'!BL45:OFFSET('Profit &amp; Loss'!BL45,0,0,1,3))=0," ",SUM('Profit &amp; Loss'!BL45:OFFSET('Profit &amp; Loss'!BL45,0,0,1,3)))</f>
        <v xml:space="preserve"> </v>
      </c>
    </row>
    <row r="54" spans="2:23">
      <c r="B54" s="137" t="str">
        <f>IF('Profit &amp; Loss'!B46=0," ",'Profit &amp; Loss'!B46)</f>
        <v>R&amp;D</v>
      </c>
      <c r="C54" s="138" t="str">
        <f ca="1">IF(SUM('Profit &amp; Loss'!F46:OFFSET('Profit &amp; Loss'!F46,0,0,1,1))=0," ",SUM('Profit &amp; Loss'!F46:OFFSET('Profit &amp; Loss'!F47,0,0,1,1)))</f>
        <v xml:space="preserve"> </v>
      </c>
      <c r="D54" s="138" t="str">
        <f ca="1">IF(SUM('Profit &amp; Loss'!G46:OFFSET('Profit &amp; Loss'!G46,0,0,1,3))=0," ",SUM('Profit &amp; Loss'!G46:OFFSET('Profit &amp; Loss'!G46,0,0,1,3)))</f>
        <v xml:space="preserve"> </v>
      </c>
      <c r="E54" s="138" t="str">
        <f ca="1">IF(SUM('Profit &amp; Loss'!J46:OFFSET('Profit &amp; Loss'!J46,0,0,1,3))=0," ",SUM('Profit &amp; Loss'!J46:OFFSET('Profit &amp; Loss'!J46,0,0,1,3)))</f>
        <v xml:space="preserve"> </v>
      </c>
      <c r="F54" s="138" t="str">
        <f ca="1">IF(SUM('Profit &amp; Loss'!M46:OFFSET('Profit &amp; Loss'!M46,0,0,1,3))=0," ",SUM('Profit &amp; Loss'!M46:OFFSET('Profit &amp; Loss'!M46,0,0,1,3)))</f>
        <v xml:space="preserve"> </v>
      </c>
      <c r="G54" s="138" t="str">
        <f ca="1">IF(SUM('Profit &amp; Loss'!P46:OFFSET('Profit &amp; Loss'!P46,0,0,1,3))=0," ",SUM('Profit &amp; Loss'!P46:OFFSET('Profit &amp; Loss'!P46,0,0,1,3)))</f>
        <v xml:space="preserve"> </v>
      </c>
      <c r="H54" s="138" t="str">
        <f ca="1">IF(SUM('Profit &amp; Loss'!S46:OFFSET('Profit &amp; Loss'!S46,0,0,1,3))=0," ",SUM('Profit &amp; Loss'!S46:OFFSET('Profit &amp; Loss'!S46,0,0,1,3)))</f>
        <v xml:space="preserve"> </v>
      </c>
      <c r="I54" s="138" t="str">
        <f ca="1">IF(SUM('Profit &amp; Loss'!V46:OFFSET('Profit &amp; Loss'!V46,0,0,1,3))=0," ",SUM('Profit &amp; Loss'!V46:OFFSET('Profit &amp; Loss'!V46,0,0,1,3)))</f>
        <v xml:space="preserve"> </v>
      </c>
      <c r="J54" s="138" t="str">
        <f ca="1">IF(SUM('Profit &amp; Loss'!Y46:OFFSET('Profit &amp; Loss'!Y46,0,0,1,3))=0," ",SUM('Profit &amp; Loss'!Y46:OFFSET('Profit &amp; Loss'!Y46,0,0,1,3)))</f>
        <v xml:space="preserve"> </v>
      </c>
      <c r="K54" s="138" t="str">
        <f ca="1">IF(SUM('Profit &amp; Loss'!AB46:OFFSET('Profit &amp; Loss'!AB46,0,0,1,3))=0," ",SUM('Profit &amp; Loss'!AB46:OFFSET('Profit &amp; Loss'!AB46,0,0,1,3)))</f>
        <v xml:space="preserve"> </v>
      </c>
      <c r="L54" s="138" t="str">
        <f ca="1">IF(SUM('Profit &amp; Loss'!AE46:OFFSET('Profit &amp; Loss'!AE46,0,0,1,3))=0," ",SUM('Profit &amp; Loss'!AE46:OFFSET('Profit &amp; Loss'!AE46,0,0,1,3)))</f>
        <v xml:space="preserve"> </v>
      </c>
      <c r="M54" s="138" t="str">
        <f ca="1">IF(SUM('Profit &amp; Loss'!AH46:OFFSET('Profit &amp; Loss'!AH46,0,0,1,3))=0," ",SUM('Profit &amp; Loss'!AH46:OFFSET('Profit &amp; Loss'!AH46,0,0,1,3)))</f>
        <v xml:space="preserve"> </v>
      </c>
      <c r="N54" s="138" t="str">
        <f ca="1">IF(SUM('Profit &amp; Loss'!AK46:OFFSET('Profit &amp; Loss'!AK46,0,0,1,3))=0," ",SUM('Profit &amp; Loss'!AK46:OFFSET('Profit &amp; Loss'!AK46,0,0,1,3)))</f>
        <v xml:space="preserve"> </v>
      </c>
      <c r="O54" s="138" t="str">
        <f ca="1">IF(SUM('Profit &amp; Loss'!AN46:OFFSET('Profit &amp; Loss'!AN46,0,0,1,3))=0," ",SUM('Profit &amp; Loss'!AN46:OFFSET('Profit &amp; Loss'!AN46,0,0,1,3)))</f>
        <v xml:space="preserve"> </v>
      </c>
      <c r="P54" s="138" t="str">
        <f ca="1">IF(SUM('Profit &amp; Loss'!AQ46:OFFSET('Profit &amp; Loss'!AQ46,0,0,1,3))=0," ",SUM('Profit &amp; Loss'!AQ46:OFFSET('Profit &amp; Loss'!AQ46,0,0,1,3)))</f>
        <v xml:space="preserve"> </v>
      </c>
      <c r="Q54" s="138" t="str">
        <f ca="1">IF(SUM('Profit &amp; Loss'!AT46:OFFSET('Profit &amp; Loss'!AT46,0,0,1,3))=0," ",SUM('Profit &amp; Loss'!AT46:OFFSET('Profit &amp; Loss'!AT46,0,0,1,3)))</f>
        <v xml:space="preserve"> </v>
      </c>
      <c r="R54" s="138" t="str">
        <f ca="1">IF(SUM('Profit &amp; Loss'!AW46:OFFSET('Profit &amp; Loss'!AW46,0,0,1,3))=0," ",SUM('Profit &amp; Loss'!AW46:OFFSET('Profit &amp; Loss'!AW46,0,0,1,3)))</f>
        <v xml:space="preserve"> </v>
      </c>
      <c r="S54" s="138" t="str">
        <f ca="1">IF(SUM('Profit &amp; Loss'!AZ46:OFFSET('Profit &amp; Loss'!AZ46,0,0,1,3))=0," ",SUM('Profit &amp; Loss'!AZ46:OFFSET('Profit &amp; Loss'!AZ46,0,0,1,3)))</f>
        <v xml:space="preserve"> </v>
      </c>
      <c r="T54" s="138" t="str">
        <f ca="1">IF(SUM('Profit &amp; Loss'!BC46:OFFSET('Profit &amp; Loss'!BC46,0,0,1,3))=0," ",SUM('Profit &amp; Loss'!BC46:OFFSET('Profit &amp; Loss'!BC46,0,0,1,3)))</f>
        <v xml:space="preserve"> </v>
      </c>
      <c r="U54" s="138" t="str">
        <f ca="1">IF(SUM('Profit &amp; Loss'!BF46:OFFSET('Profit &amp; Loss'!BF46,0,0,1,3))=0," ",SUM('Profit &amp; Loss'!BF46:OFFSET('Profit &amp; Loss'!BF46,0,0,1,3)))</f>
        <v xml:space="preserve"> </v>
      </c>
      <c r="V54" s="138" t="str">
        <f ca="1">IF(SUM('Profit &amp; Loss'!BI46:OFFSET('Profit &amp; Loss'!BI46,0,0,1,3))=0," ",SUM('Profit &amp; Loss'!BI46:OFFSET('Profit &amp; Loss'!BI46,0,0,1,3)))</f>
        <v xml:space="preserve"> </v>
      </c>
      <c r="W54" s="138" t="str">
        <f ca="1">IF(SUM('Profit &amp; Loss'!BL46:OFFSET('Profit &amp; Loss'!BL46,0,0,1,3))=0," ",SUM('Profit &amp; Loss'!BL46:OFFSET('Profit &amp; Loss'!BL46,0,0,1,3)))</f>
        <v xml:space="preserve"> </v>
      </c>
    </row>
    <row r="55" spans="2:23">
      <c r="B55" s="139" t="str">
        <f>IF('Profit &amp; Loss'!B47=0," ",'Profit &amp; Loss'!B47)</f>
        <v>R&amp;D Payrolls</v>
      </c>
      <c r="C55" s="138">
        <f ca="1">IF(SUM('Profit &amp; Loss'!F47:OFFSET('Profit &amp; Loss'!F47,0,0,1,1))=0," ",SUM('Profit &amp; Loss'!F47:OFFSET('Profit &amp; Loss'!F48,0,0,1,1)))</f>
        <v>38000</v>
      </c>
      <c r="D55" s="138">
        <f ca="1">IF(SUM('Profit &amp; Loss'!G47:OFFSET('Profit &amp; Loss'!G47,0,0,1,3))=0," ",SUM('Profit &amp; Loss'!G47:OFFSET('Profit &amp; Loss'!G47,0,0,1,3)))</f>
        <v>114000</v>
      </c>
      <c r="E55" s="138">
        <f ca="1">IF(SUM('Profit &amp; Loss'!J47:OFFSET('Profit &amp; Loss'!J47,0,0,1,3))=0," ",SUM('Profit &amp; Loss'!J47:OFFSET('Profit &amp; Loss'!J47,0,0,1,3)))</f>
        <v>114000</v>
      </c>
      <c r="F55" s="138">
        <f ca="1">IF(SUM('Profit &amp; Loss'!M47:OFFSET('Profit &amp; Loss'!M47,0,0,1,3))=0," ",SUM('Profit &amp; Loss'!M47:OFFSET('Profit &amp; Loss'!M47,0,0,1,3)))</f>
        <v>114000</v>
      </c>
      <c r="G55" s="138">
        <f ca="1">IF(SUM('Profit &amp; Loss'!P47:OFFSET('Profit &amp; Loss'!P47,0,0,1,3))=0," ",SUM('Profit &amp; Loss'!P47:OFFSET('Profit &amp; Loss'!P47,0,0,1,3)))</f>
        <v>114000</v>
      </c>
      <c r="H55" s="138">
        <f ca="1">IF(SUM('Profit &amp; Loss'!S47:OFFSET('Profit &amp; Loss'!S47,0,0,1,3))=0," ",SUM('Profit &amp; Loss'!S47:OFFSET('Profit &amp; Loss'!S47,0,0,1,3)))</f>
        <v>100500</v>
      </c>
      <c r="I55" s="138">
        <f ca="1">IF(SUM('Profit &amp; Loss'!V47:OFFSET('Profit &amp; Loss'!V47,0,0,1,3))=0," ",SUM('Profit &amp; Loss'!V47:OFFSET('Profit &amp; Loss'!V47,0,0,1,3)))</f>
        <v>67500</v>
      </c>
      <c r="J55" s="138">
        <f ca="1">IF(SUM('Profit &amp; Loss'!Y47:OFFSET('Profit &amp; Loss'!Y47,0,0,1,3))=0," ",SUM('Profit &amp; Loss'!Y47:OFFSET('Profit &amp; Loss'!Y47,0,0,1,3)))</f>
        <v>49500</v>
      </c>
      <c r="K55" s="138">
        <f ca="1">IF(SUM('Profit &amp; Loss'!AB47:OFFSET('Profit &amp; Loss'!AB47,0,0,1,3))=0," ",SUM('Profit &amp; Loss'!AB47:OFFSET('Profit &amp; Loss'!AB47,0,0,1,3)))</f>
        <v>49500</v>
      </c>
      <c r="L55" s="138">
        <f ca="1">IF(SUM('Profit &amp; Loss'!AE47:OFFSET('Profit &amp; Loss'!AE47,0,0,1,3))=0," ",SUM('Profit &amp; Loss'!AE47:OFFSET('Profit &amp; Loss'!AE47,0,0,1,3)))</f>
        <v>27000</v>
      </c>
      <c r="M55" s="138">
        <f ca="1">IF(SUM('Profit &amp; Loss'!AH47:OFFSET('Profit &amp; Loss'!AH47,0,0,1,3))=0," ",SUM('Profit &amp; Loss'!AH47:OFFSET('Profit &amp; Loss'!AH47,0,0,1,3)))</f>
        <v>18000</v>
      </c>
      <c r="N55" s="138" t="str">
        <f ca="1">IF(SUM('Profit &amp; Loss'!AK47:OFFSET('Profit &amp; Loss'!AK47,0,0,1,3))=0," ",SUM('Profit &amp; Loss'!AK47:OFFSET('Profit &amp; Loss'!AK47,0,0,1,3)))</f>
        <v xml:space="preserve"> </v>
      </c>
      <c r="O55" s="138" t="str">
        <f ca="1">IF(SUM('Profit &amp; Loss'!AN47:OFFSET('Profit &amp; Loss'!AN47,0,0,1,3))=0," ",SUM('Profit &amp; Loss'!AN47:OFFSET('Profit &amp; Loss'!AN47,0,0,1,3)))</f>
        <v xml:space="preserve"> </v>
      </c>
      <c r="P55" s="138" t="str">
        <f ca="1">IF(SUM('Profit &amp; Loss'!AQ47:OFFSET('Profit &amp; Loss'!AQ47,0,0,1,3))=0," ",SUM('Profit &amp; Loss'!AQ47:OFFSET('Profit &amp; Loss'!AQ47,0,0,1,3)))</f>
        <v xml:space="preserve"> </v>
      </c>
      <c r="Q55" s="138" t="str">
        <f ca="1">IF(SUM('Profit &amp; Loss'!AT47:OFFSET('Profit &amp; Loss'!AT47,0,0,1,3))=0," ",SUM('Profit &amp; Loss'!AT47:OFFSET('Profit &amp; Loss'!AT47,0,0,1,3)))</f>
        <v xml:space="preserve"> </v>
      </c>
      <c r="R55" s="138" t="str">
        <f ca="1">IF(SUM('Profit &amp; Loss'!AW47:OFFSET('Profit &amp; Loss'!AW47,0,0,1,3))=0," ",SUM('Profit &amp; Loss'!AW47:OFFSET('Profit &amp; Loss'!AW47,0,0,1,3)))</f>
        <v xml:space="preserve"> </v>
      </c>
      <c r="S55" s="138" t="str">
        <f ca="1">IF(SUM('Profit &amp; Loss'!AZ47:OFFSET('Profit &amp; Loss'!AZ47,0,0,1,3))=0," ",SUM('Profit &amp; Loss'!AZ47:OFFSET('Profit &amp; Loss'!AZ47,0,0,1,3)))</f>
        <v xml:space="preserve"> </v>
      </c>
      <c r="T55" s="138" t="str">
        <f ca="1">IF(SUM('Profit &amp; Loss'!BC47:OFFSET('Profit &amp; Loss'!BC47,0,0,1,3))=0," ",SUM('Profit &amp; Loss'!BC47:OFFSET('Profit &amp; Loss'!BC47,0,0,1,3)))</f>
        <v xml:space="preserve"> </v>
      </c>
      <c r="U55" s="138" t="str">
        <f ca="1">IF(SUM('Profit &amp; Loss'!BF47:OFFSET('Profit &amp; Loss'!BF47,0,0,1,3))=0," ",SUM('Profit &amp; Loss'!BF47:OFFSET('Profit &amp; Loss'!BF47,0,0,1,3)))</f>
        <v xml:space="preserve"> </v>
      </c>
      <c r="V55" s="138" t="str">
        <f ca="1">IF(SUM('Profit &amp; Loss'!BI47:OFFSET('Profit &amp; Loss'!BI47,0,0,1,3))=0," ",SUM('Profit &amp; Loss'!BI47:OFFSET('Profit &amp; Loss'!BI47,0,0,1,3)))</f>
        <v xml:space="preserve"> </v>
      </c>
      <c r="W55" s="138" t="str">
        <f ca="1">IF(SUM('Profit &amp; Loss'!BL47:OFFSET('Profit &amp; Loss'!BL47,0,0,1,3))=0," ",SUM('Profit &amp; Loss'!BL47:OFFSET('Profit &amp; Loss'!BL47,0,0,1,3)))</f>
        <v xml:space="preserve"> </v>
      </c>
    </row>
    <row r="56" spans="2:23">
      <c r="B56" s="139" t="str">
        <f>IF('Profit &amp; Loss'!B48=0," ",'Profit &amp; Loss'!B48)</f>
        <v>Engineering Expenses</v>
      </c>
      <c r="C56" s="138" t="str">
        <f ca="1">IF(SUM('Profit &amp; Loss'!F48:OFFSET('Profit &amp; Loss'!F48,0,0,1,1))=0," ",SUM('Profit &amp; Loss'!F48:OFFSET('Profit &amp; Loss'!F49,0,0,1,1)))</f>
        <v xml:space="preserve"> </v>
      </c>
      <c r="D56" s="138" t="str">
        <f ca="1">IF(SUM('Profit &amp; Loss'!G48:OFFSET('Profit &amp; Loss'!G48,0,0,1,3))=0," ",SUM('Profit &amp; Loss'!G48:OFFSET('Profit &amp; Loss'!G48,0,0,1,3)))</f>
        <v xml:space="preserve"> </v>
      </c>
      <c r="E56" s="138" t="str">
        <f ca="1">IF(SUM('Profit &amp; Loss'!J48:OFFSET('Profit &amp; Loss'!J48,0,0,1,3))=0," ",SUM('Profit &amp; Loss'!J48:OFFSET('Profit &amp; Loss'!J48,0,0,1,3)))</f>
        <v xml:space="preserve"> </v>
      </c>
      <c r="F56" s="138" t="str">
        <f ca="1">IF(SUM('Profit &amp; Loss'!M48:OFFSET('Profit &amp; Loss'!M48,0,0,1,3))=0," ",SUM('Profit &amp; Loss'!M48:OFFSET('Profit &amp; Loss'!M48,0,0,1,3)))</f>
        <v xml:space="preserve"> </v>
      </c>
      <c r="G56" s="138" t="str">
        <f ca="1">IF(SUM('Profit &amp; Loss'!P48:OFFSET('Profit &amp; Loss'!P48,0,0,1,3))=0," ",SUM('Profit &amp; Loss'!P48:OFFSET('Profit &amp; Loss'!P48,0,0,1,3)))</f>
        <v xml:space="preserve"> </v>
      </c>
      <c r="H56" s="138" t="str">
        <f ca="1">IF(SUM('Profit &amp; Loss'!S48:OFFSET('Profit &amp; Loss'!S48,0,0,1,3))=0," ",SUM('Profit &amp; Loss'!S48:OFFSET('Profit &amp; Loss'!S48,0,0,1,3)))</f>
        <v xml:space="preserve"> </v>
      </c>
      <c r="I56" s="138" t="str">
        <f ca="1">IF(SUM('Profit &amp; Loss'!V48:OFFSET('Profit &amp; Loss'!V48,0,0,1,3))=0," ",SUM('Profit &amp; Loss'!V48:OFFSET('Profit &amp; Loss'!V48,0,0,1,3)))</f>
        <v xml:space="preserve"> </v>
      </c>
      <c r="J56" s="138" t="str">
        <f ca="1">IF(SUM('Profit &amp; Loss'!Y48:OFFSET('Profit &amp; Loss'!Y48,0,0,1,3))=0," ",SUM('Profit &amp; Loss'!Y48:OFFSET('Profit &amp; Loss'!Y48,0,0,1,3)))</f>
        <v xml:space="preserve"> </v>
      </c>
      <c r="K56" s="138" t="str">
        <f ca="1">IF(SUM('Profit &amp; Loss'!AB48:OFFSET('Profit &amp; Loss'!AB48,0,0,1,3))=0," ",SUM('Profit &amp; Loss'!AB48:OFFSET('Profit &amp; Loss'!AB48,0,0,1,3)))</f>
        <v xml:space="preserve"> </v>
      </c>
      <c r="L56" s="138" t="str">
        <f ca="1">IF(SUM('Profit &amp; Loss'!AE48:OFFSET('Profit &amp; Loss'!AE48,0,0,1,3))=0," ",SUM('Profit &amp; Loss'!AE48:OFFSET('Profit &amp; Loss'!AE48,0,0,1,3)))</f>
        <v xml:space="preserve"> </v>
      </c>
      <c r="M56" s="138" t="str">
        <f ca="1">IF(SUM('Profit &amp; Loss'!AH48:OFFSET('Profit &amp; Loss'!AH48,0,0,1,3))=0," ",SUM('Profit &amp; Loss'!AH48:OFFSET('Profit &amp; Loss'!AH48,0,0,1,3)))</f>
        <v xml:space="preserve"> </v>
      </c>
      <c r="N56" s="138" t="str">
        <f ca="1">IF(SUM('Profit &amp; Loss'!AK48:OFFSET('Profit &amp; Loss'!AK48,0,0,1,3))=0," ",SUM('Profit &amp; Loss'!AK48:OFFSET('Profit &amp; Loss'!AK48,0,0,1,3)))</f>
        <v xml:space="preserve"> </v>
      </c>
      <c r="O56" s="138" t="str">
        <f ca="1">IF(SUM('Profit &amp; Loss'!AN48:OFFSET('Profit &amp; Loss'!AN48,0,0,1,3))=0," ",SUM('Profit &amp; Loss'!AN48:OFFSET('Profit &amp; Loss'!AN48,0,0,1,3)))</f>
        <v xml:space="preserve"> </v>
      </c>
      <c r="P56" s="138" t="str">
        <f ca="1">IF(SUM('Profit &amp; Loss'!AQ48:OFFSET('Profit &amp; Loss'!AQ48,0,0,1,3))=0," ",SUM('Profit &amp; Loss'!AQ48:OFFSET('Profit &amp; Loss'!AQ48,0,0,1,3)))</f>
        <v xml:space="preserve"> </v>
      </c>
      <c r="Q56" s="138" t="str">
        <f ca="1">IF(SUM('Profit &amp; Loss'!AT48:OFFSET('Profit &amp; Loss'!AT48,0,0,1,3))=0," ",SUM('Profit &amp; Loss'!AT48:OFFSET('Profit &amp; Loss'!AT48,0,0,1,3)))</f>
        <v xml:space="preserve"> </v>
      </c>
      <c r="R56" s="138" t="str">
        <f ca="1">IF(SUM('Profit &amp; Loss'!AW48:OFFSET('Profit &amp; Loss'!AW48,0,0,1,3))=0," ",SUM('Profit &amp; Loss'!AW48:OFFSET('Profit &amp; Loss'!AW48,0,0,1,3)))</f>
        <v xml:space="preserve"> </v>
      </c>
      <c r="S56" s="138" t="str">
        <f ca="1">IF(SUM('Profit &amp; Loss'!AZ48:OFFSET('Profit &amp; Loss'!AZ48,0,0,1,3))=0," ",SUM('Profit &amp; Loss'!AZ48:OFFSET('Profit &amp; Loss'!AZ48,0,0,1,3)))</f>
        <v xml:space="preserve"> </v>
      </c>
      <c r="T56" s="138" t="str">
        <f ca="1">IF(SUM('Profit &amp; Loss'!BC48:OFFSET('Profit &amp; Loss'!BC48,0,0,1,3))=0," ",SUM('Profit &amp; Loss'!BC48:OFFSET('Profit &amp; Loss'!BC48,0,0,1,3)))</f>
        <v xml:space="preserve"> </v>
      </c>
      <c r="U56" s="138" t="str">
        <f ca="1">IF(SUM('Profit &amp; Loss'!BF48:OFFSET('Profit &amp; Loss'!BF48,0,0,1,3))=0," ",SUM('Profit &amp; Loss'!BF48:OFFSET('Profit &amp; Loss'!BF48,0,0,1,3)))</f>
        <v xml:space="preserve"> </v>
      </c>
      <c r="V56" s="138" t="str">
        <f ca="1">IF(SUM('Profit &amp; Loss'!BI48:OFFSET('Profit &amp; Loss'!BI48,0,0,1,3))=0," ",SUM('Profit &amp; Loss'!BI48:OFFSET('Profit &amp; Loss'!BI48,0,0,1,3)))</f>
        <v xml:space="preserve"> </v>
      </c>
      <c r="W56" s="138" t="str">
        <f ca="1">IF(SUM('Profit &amp; Loss'!BL48:OFFSET('Profit &amp; Loss'!BL48,0,0,1,3))=0," ",SUM('Profit &amp; Loss'!BL48:OFFSET('Profit &amp; Loss'!BL48,0,0,1,3)))</f>
        <v xml:space="preserve"> </v>
      </c>
    </row>
    <row r="57" spans="2:23">
      <c r="B57" s="139" t="str">
        <f>IF('Profit &amp; Loss'!B49=0," ",'Profit &amp; Loss'!B49)</f>
        <v>Materials &amp; Supplies</v>
      </c>
      <c r="C57" s="138" t="str">
        <f ca="1">IF(SUM('Profit &amp; Loss'!F49:OFFSET('Profit &amp; Loss'!F49,0,0,1,1))=0," ",SUM('Profit &amp; Loss'!F49:OFFSET('Profit &amp; Loss'!F50,0,0,1,1)))</f>
        <v xml:space="preserve"> </v>
      </c>
      <c r="D57" s="138" t="str">
        <f ca="1">IF(SUM('Profit &amp; Loss'!G49:OFFSET('Profit &amp; Loss'!G49,0,0,1,3))=0," ",SUM('Profit &amp; Loss'!G49:OFFSET('Profit &amp; Loss'!G49,0,0,1,3)))</f>
        <v xml:space="preserve"> </v>
      </c>
      <c r="E57" s="138" t="str">
        <f ca="1">IF(SUM('Profit &amp; Loss'!J49:OFFSET('Profit &amp; Loss'!J49,0,0,1,3))=0," ",SUM('Profit &amp; Loss'!J49:OFFSET('Profit &amp; Loss'!J49,0,0,1,3)))</f>
        <v xml:space="preserve"> </v>
      </c>
      <c r="F57" s="138" t="str">
        <f ca="1">IF(SUM('Profit &amp; Loss'!M49:OFFSET('Profit &amp; Loss'!M49,0,0,1,3))=0," ",SUM('Profit &amp; Loss'!M49:OFFSET('Profit &amp; Loss'!M49,0,0,1,3)))</f>
        <v xml:space="preserve"> </v>
      </c>
      <c r="G57" s="138" t="str">
        <f ca="1">IF(SUM('Profit &amp; Loss'!P49:OFFSET('Profit &amp; Loss'!P49,0,0,1,3))=0," ",SUM('Profit &amp; Loss'!P49:OFFSET('Profit &amp; Loss'!P49,0,0,1,3)))</f>
        <v xml:space="preserve"> </v>
      </c>
      <c r="H57" s="138" t="str">
        <f ca="1">IF(SUM('Profit &amp; Loss'!S49:OFFSET('Profit &amp; Loss'!S49,0,0,1,3))=0," ",SUM('Profit &amp; Loss'!S49:OFFSET('Profit &amp; Loss'!S49,0,0,1,3)))</f>
        <v xml:space="preserve"> </v>
      </c>
      <c r="I57" s="138" t="str">
        <f ca="1">IF(SUM('Profit &amp; Loss'!V49:OFFSET('Profit &amp; Loss'!V49,0,0,1,3))=0," ",SUM('Profit &amp; Loss'!V49:OFFSET('Profit &amp; Loss'!V49,0,0,1,3)))</f>
        <v xml:space="preserve"> </v>
      </c>
      <c r="J57" s="138" t="str">
        <f ca="1">IF(SUM('Profit &amp; Loss'!Y49:OFFSET('Profit &amp; Loss'!Y49,0,0,1,3))=0," ",SUM('Profit &amp; Loss'!Y49:OFFSET('Profit &amp; Loss'!Y49,0,0,1,3)))</f>
        <v xml:space="preserve"> </v>
      </c>
      <c r="K57" s="138" t="str">
        <f ca="1">IF(SUM('Profit &amp; Loss'!AB49:OFFSET('Profit &amp; Loss'!AB49,0,0,1,3))=0," ",SUM('Profit &amp; Loss'!AB49:OFFSET('Profit &amp; Loss'!AB49,0,0,1,3)))</f>
        <v xml:space="preserve"> </v>
      </c>
      <c r="L57" s="138" t="str">
        <f ca="1">IF(SUM('Profit &amp; Loss'!AE49:OFFSET('Profit &amp; Loss'!AE49,0,0,1,3))=0," ",SUM('Profit &amp; Loss'!AE49:OFFSET('Profit &amp; Loss'!AE49,0,0,1,3)))</f>
        <v xml:space="preserve"> </v>
      </c>
      <c r="M57" s="138" t="str">
        <f ca="1">IF(SUM('Profit &amp; Loss'!AH49:OFFSET('Profit &amp; Loss'!AH49,0,0,1,3))=0," ",SUM('Profit &amp; Loss'!AH49:OFFSET('Profit &amp; Loss'!AH49,0,0,1,3)))</f>
        <v xml:space="preserve"> </v>
      </c>
      <c r="N57" s="138" t="str">
        <f ca="1">IF(SUM('Profit &amp; Loss'!AK49:OFFSET('Profit &amp; Loss'!AK49,0,0,1,3))=0," ",SUM('Profit &amp; Loss'!AK49:OFFSET('Profit &amp; Loss'!AK49,0,0,1,3)))</f>
        <v xml:space="preserve"> </v>
      </c>
      <c r="O57" s="138" t="str">
        <f ca="1">IF(SUM('Profit &amp; Loss'!AN49:OFFSET('Profit &amp; Loss'!AN49,0,0,1,3))=0," ",SUM('Profit &amp; Loss'!AN49:OFFSET('Profit &amp; Loss'!AN49,0,0,1,3)))</f>
        <v xml:space="preserve"> </v>
      </c>
      <c r="P57" s="138" t="str">
        <f ca="1">IF(SUM('Profit &amp; Loss'!AQ49:OFFSET('Profit &amp; Loss'!AQ49,0,0,1,3))=0," ",SUM('Profit &amp; Loss'!AQ49:OFFSET('Profit &amp; Loss'!AQ49,0,0,1,3)))</f>
        <v xml:space="preserve"> </v>
      </c>
      <c r="Q57" s="138" t="str">
        <f ca="1">IF(SUM('Profit &amp; Loss'!AT49:OFFSET('Profit &amp; Loss'!AT49,0,0,1,3))=0," ",SUM('Profit &amp; Loss'!AT49:OFFSET('Profit &amp; Loss'!AT49,0,0,1,3)))</f>
        <v xml:space="preserve"> </v>
      </c>
      <c r="R57" s="138" t="str">
        <f ca="1">IF(SUM('Profit &amp; Loss'!AW49:OFFSET('Profit &amp; Loss'!AW49,0,0,1,3))=0," ",SUM('Profit &amp; Loss'!AW49:OFFSET('Profit &amp; Loss'!AW49,0,0,1,3)))</f>
        <v xml:space="preserve"> </v>
      </c>
      <c r="S57" s="138" t="str">
        <f ca="1">IF(SUM('Profit &amp; Loss'!AZ49:OFFSET('Profit &amp; Loss'!AZ49,0,0,1,3))=0," ",SUM('Profit &amp; Loss'!AZ49:OFFSET('Profit &amp; Loss'!AZ49,0,0,1,3)))</f>
        <v xml:space="preserve"> </v>
      </c>
      <c r="T57" s="138" t="str">
        <f ca="1">IF(SUM('Profit &amp; Loss'!BC49:OFFSET('Profit &amp; Loss'!BC49,0,0,1,3))=0," ",SUM('Profit &amp; Loss'!BC49:OFFSET('Profit &amp; Loss'!BC49,0,0,1,3)))</f>
        <v xml:space="preserve"> </v>
      </c>
      <c r="U57" s="138" t="str">
        <f ca="1">IF(SUM('Profit &amp; Loss'!BF49:OFFSET('Profit &amp; Loss'!BF49,0,0,1,3))=0," ",SUM('Profit &amp; Loss'!BF49:OFFSET('Profit &amp; Loss'!BF49,0,0,1,3)))</f>
        <v xml:space="preserve"> </v>
      </c>
      <c r="V57" s="138" t="str">
        <f ca="1">IF(SUM('Profit &amp; Loss'!BI49:OFFSET('Profit &amp; Loss'!BI49,0,0,1,3))=0," ",SUM('Profit &amp; Loss'!BI49:OFFSET('Profit &amp; Loss'!BI49,0,0,1,3)))</f>
        <v xml:space="preserve"> </v>
      </c>
      <c r="W57" s="138" t="str">
        <f ca="1">IF(SUM('Profit &amp; Loss'!BL49:OFFSET('Profit &amp; Loss'!BL49,0,0,1,3))=0," ",SUM('Profit &amp; Loss'!BL49:OFFSET('Profit &amp; Loss'!BL49,0,0,1,3)))</f>
        <v xml:space="preserve"> </v>
      </c>
    </row>
    <row r="58" spans="2:23">
      <c r="B58" s="139" t="str">
        <f>IF('Profit &amp; Loss'!B50=0," ",'Profit &amp; Loss'!B50)</f>
        <v>Misc.</v>
      </c>
      <c r="C58" s="138" t="str">
        <f ca="1">IF(SUM('Profit &amp; Loss'!F50:OFFSET('Profit &amp; Loss'!F50,0,0,1,1))=0," ",SUM('Profit &amp; Loss'!F50:OFFSET('Profit &amp; Loss'!F51,0,0,1,1)))</f>
        <v xml:space="preserve"> </v>
      </c>
      <c r="D58" s="138" t="str">
        <f ca="1">IF(SUM('Profit &amp; Loss'!G50:OFFSET('Profit &amp; Loss'!G50,0,0,1,3))=0," ",SUM('Profit &amp; Loss'!G50:OFFSET('Profit &amp; Loss'!G50,0,0,1,3)))</f>
        <v xml:space="preserve"> </v>
      </c>
      <c r="E58" s="138" t="str">
        <f ca="1">IF(SUM('Profit &amp; Loss'!J50:OFFSET('Profit &amp; Loss'!J50,0,0,1,3))=0," ",SUM('Profit &amp; Loss'!J50:OFFSET('Profit &amp; Loss'!J50,0,0,1,3)))</f>
        <v xml:space="preserve"> </v>
      </c>
      <c r="F58" s="138" t="str">
        <f ca="1">IF(SUM('Profit &amp; Loss'!M50:OFFSET('Profit &amp; Loss'!M50,0,0,1,3))=0," ",SUM('Profit &amp; Loss'!M50:OFFSET('Profit &amp; Loss'!M50,0,0,1,3)))</f>
        <v xml:space="preserve"> </v>
      </c>
      <c r="G58" s="138" t="str">
        <f ca="1">IF(SUM('Profit &amp; Loss'!P50:OFFSET('Profit &amp; Loss'!P50,0,0,1,3))=0," ",SUM('Profit &amp; Loss'!P50:OFFSET('Profit &amp; Loss'!P50,0,0,1,3)))</f>
        <v xml:space="preserve"> </v>
      </c>
      <c r="H58" s="138" t="str">
        <f ca="1">IF(SUM('Profit &amp; Loss'!S50:OFFSET('Profit &amp; Loss'!S50,0,0,1,3))=0," ",SUM('Profit &amp; Loss'!S50:OFFSET('Profit &amp; Loss'!S50,0,0,1,3)))</f>
        <v xml:space="preserve"> </v>
      </c>
      <c r="I58" s="138" t="str">
        <f ca="1">IF(SUM('Profit &amp; Loss'!V50:OFFSET('Profit &amp; Loss'!V50,0,0,1,3))=0," ",SUM('Profit &amp; Loss'!V50:OFFSET('Profit &amp; Loss'!V50,0,0,1,3)))</f>
        <v xml:space="preserve"> </v>
      </c>
      <c r="J58" s="138" t="str">
        <f ca="1">IF(SUM('Profit &amp; Loss'!Y50:OFFSET('Profit &amp; Loss'!Y50,0,0,1,3))=0," ",SUM('Profit &amp; Loss'!Y50:OFFSET('Profit &amp; Loss'!Y50,0,0,1,3)))</f>
        <v xml:space="preserve"> </v>
      </c>
      <c r="K58" s="138" t="str">
        <f ca="1">IF(SUM('Profit &amp; Loss'!AB50:OFFSET('Profit &amp; Loss'!AB50,0,0,1,3))=0," ",SUM('Profit &amp; Loss'!AB50:OFFSET('Profit &amp; Loss'!AB50,0,0,1,3)))</f>
        <v xml:space="preserve"> </v>
      </c>
      <c r="L58" s="138" t="str">
        <f ca="1">IF(SUM('Profit &amp; Loss'!AE50:OFFSET('Profit &amp; Loss'!AE50,0,0,1,3))=0," ",SUM('Profit &amp; Loss'!AE50:OFFSET('Profit &amp; Loss'!AE50,0,0,1,3)))</f>
        <v xml:space="preserve"> </v>
      </c>
      <c r="M58" s="138" t="str">
        <f ca="1">IF(SUM('Profit &amp; Loss'!AH50:OFFSET('Profit &amp; Loss'!AH50,0,0,1,3))=0," ",SUM('Profit &amp; Loss'!AH50:OFFSET('Profit &amp; Loss'!AH50,0,0,1,3)))</f>
        <v xml:space="preserve"> </v>
      </c>
      <c r="N58" s="138" t="str">
        <f ca="1">IF(SUM('Profit &amp; Loss'!AK50:OFFSET('Profit &amp; Loss'!AK50,0,0,1,3))=0," ",SUM('Profit &amp; Loss'!AK50:OFFSET('Profit &amp; Loss'!AK50,0,0,1,3)))</f>
        <v xml:space="preserve"> </v>
      </c>
      <c r="O58" s="138" t="str">
        <f ca="1">IF(SUM('Profit &amp; Loss'!AN50:OFFSET('Profit &amp; Loss'!AN50,0,0,1,3))=0," ",SUM('Profit &amp; Loss'!AN50:OFFSET('Profit &amp; Loss'!AN50,0,0,1,3)))</f>
        <v xml:space="preserve"> </v>
      </c>
      <c r="P58" s="138" t="str">
        <f ca="1">IF(SUM('Profit &amp; Loss'!AQ50:OFFSET('Profit &amp; Loss'!AQ50,0,0,1,3))=0," ",SUM('Profit &amp; Loss'!AQ50:OFFSET('Profit &amp; Loss'!AQ50,0,0,1,3)))</f>
        <v xml:space="preserve"> </v>
      </c>
      <c r="Q58" s="138" t="str">
        <f ca="1">IF(SUM('Profit &amp; Loss'!AT50:OFFSET('Profit &amp; Loss'!AT50,0,0,1,3))=0," ",SUM('Profit &amp; Loss'!AT50:OFFSET('Profit &amp; Loss'!AT50,0,0,1,3)))</f>
        <v xml:space="preserve"> </v>
      </c>
      <c r="R58" s="138" t="str">
        <f ca="1">IF(SUM('Profit &amp; Loss'!AW50:OFFSET('Profit &amp; Loss'!AW50,0,0,1,3))=0," ",SUM('Profit &amp; Loss'!AW50:OFFSET('Profit &amp; Loss'!AW50,0,0,1,3)))</f>
        <v xml:space="preserve"> </v>
      </c>
      <c r="S58" s="138" t="str">
        <f ca="1">IF(SUM('Profit &amp; Loss'!AZ50:OFFSET('Profit &amp; Loss'!AZ50,0,0,1,3))=0," ",SUM('Profit &amp; Loss'!AZ50:OFFSET('Profit &amp; Loss'!AZ50,0,0,1,3)))</f>
        <v xml:space="preserve"> </v>
      </c>
      <c r="T58" s="138" t="str">
        <f ca="1">IF(SUM('Profit &amp; Loss'!BC50:OFFSET('Profit &amp; Loss'!BC50,0,0,1,3))=0," ",SUM('Profit &amp; Loss'!BC50:OFFSET('Profit &amp; Loss'!BC50,0,0,1,3)))</f>
        <v xml:space="preserve"> </v>
      </c>
      <c r="U58" s="138" t="str">
        <f ca="1">IF(SUM('Profit &amp; Loss'!BF50:OFFSET('Profit &amp; Loss'!BF50,0,0,1,3))=0," ",SUM('Profit &amp; Loss'!BF50:OFFSET('Profit &amp; Loss'!BF50,0,0,1,3)))</f>
        <v xml:space="preserve"> </v>
      </c>
      <c r="V58" s="138" t="str">
        <f ca="1">IF(SUM('Profit &amp; Loss'!BI50:OFFSET('Profit &amp; Loss'!BI50,0,0,1,3))=0," ",SUM('Profit &amp; Loss'!BI50:OFFSET('Profit &amp; Loss'!BI50,0,0,1,3)))</f>
        <v xml:space="preserve"> </v>
      </c>
      <c r="W58" s="138" t="str">
        <f ca="1">IF(SUM('Profit &amp; Loss'!BL50:OFFSET('Profit &amp; Loss'!BL50,0,0,1,3))=0," ",SUM('Profit &amp; Loss'!BL50:OFFSET('Profit &amp; Loss'!BL50,0,0,1,3)))</f>
        <v xml:space="preserve"> </v>
      </c>
    </row>
    <row r="59" spans="2:23">
      <c r="B59" s="137" t="str">
        <f>IF('Profit &amp; Loss'!B51=0," ",'Profit &amp; Loss'!B51)</f>
        <v>Total</v>
      </c>
      <c r="C59" s="138">
        <f ca="1">IF(SUM('Profit &amp; Loss'!F51:OFFSET('Profit &amp; Loss'!F51,0,0,1,1))=0," ",SUM('Profit &amp; Loss'!F51:OFFSET('Profit &amp; Loss'!F52,0,0,1,1)))</f>
        <v>38000</v>
      </c>
      <c r="D59" s="138">
        <f ca="1">IF(SUM('Profit &amp; Loss'!G51:OFFSET('Profit &amp; Loss'!G51,0,0,1,3))=0," ",SUM('Profit &amp; Loss'!G51:OFFSET('Profit &amp; Loss'!G51,0,0,1,3)))</f>
        <v>114000</v>
      </c>
      <c r="E59" s="138">
        <f ca="1">IF(SUM('Profit &amp; Loss'!J51:OFFSET('Profit &amp; Loss'!J51,0,0,1,3))=0," ",SUM('Profit &amp; Loss'!J51:OFFSET('Profit &amp; Loss'!J51,0,0,1,3)))</f>
        <v>114000</v>
      </c>
      <c r="F59" s="138">
        <f ca="1">IF(SUM('Profit &amp; Loss'!M51:OFFSET('Profit &amp; Loss'!M51,0,0,1,3))=0," ",SUM('Profit &amp; Loss'!M51:OFFSET('Profit &amp; Loss'!M51,0,0,1,3)))</f>
        <v>114000</v>
      </c>
      <c r="G59" s="138">
        <f ca="1">IF(SUM('Profit &amp; Loss'!P51:OFFSET('Profit &amp; Loss'!P51,0,0,1,3))=0," ",SUM('Profit &amp; Loss'!P51:OFFSET('Profit &amp; Loss'!P51,0,0,1,3)))</f>
        <v>114000</v>
      </c>
      <c r="H59" s="138">
        <f ca="1">IF(SUM('Profit &amp; Loss'!S51:OFFSET('Profit &amp; Loss'!S51,0,0,1,3))=0," ",SUM('Profit &amp; Loss'!S51:OFFSET('Profit &amp; Loss'!S51,0,0,1,3)))</f>
        <v>100500</v>
      </c>
      <c r="I59" s="138">
        <f ca="1">IF(SUM('Profit &amp; Loss'!V51:OFFSET('Profit &amp; Loss'!V51,0,0,1,3))=0," ",SUM('Profit &amp; Loss'!V51:OFFSET('Profit &amp; Loss'!V51,0,0,1,3)))</f>
        <v>67500</v>
      </c>
      <c r="J59" s="138">
        <f ca="1">IF(SUM('Profit &amp; Loss'!Y51:OFFSET('Profit &amp; Loss'!Y51,0,0,1,3))=0," ",SUM('Profit &amp; Loss'!Y51:OFFSET('Profit &amp; Loss'!Y51,0,0,1,3)))</f>
        <v>49500</v>
      </c>
      <c r="K59" s="138">
        <f ca="1">IF(SUM('Profit &amp; Loss'!AB51:OFFSET('Profit &amp; Loss'!AB51,0,0,1,3))=0," ",SUM('Profit &amp; Loss'!AB51:OFFSET('Profit &amp; Loss'!AB51,0,0,1,3)))</f>
        <v>49500</v>
      </c>
      <c r="L59" s="138">
        <f ca="1">IF(SUM('Profit &amp; Loss'!AE51:OFFSET('Profit &amp; Loss'!AE51,0,0,1,3))=0," ",SUM('Profit &amp; Loss'!AE51:OFFSET('Profit &amp; Loss'!AE51,0,0,1,3)))</f>
        <v>27000</v>
      </c>
      <c r="M59" s="138">
        <f ca="1">IF(SUM('Profit &amp; Loss'!AH51:OFFSET('Profit &amp; Loss'!AH51,0,0,1,3))=0," ",SUM('Profit &amp; Loss'!AH51:OFFSET('Profit &amp; Loss'!AH51,0,0,1,3)))</f>
        <v>18000</v>
      </c>
      <c r="N59" s="138" t="str">
        <f ca="1">IF(SUM('Profit &amp; Loss'!AK51:OFFSET('Profit &amp; Loss'!AK51,0,0,1,3))=0," ",SUM('Profit &amp; Loss'!AK51:OFFSET('Profit &amp; Loss'!AK51,0,0,1,3)))</f>
        <v xml:space="preserve"> </v>
      </c>
      <c r="O59" s="138" t="str">
        <f ca="1">IF(SUM('Profit &amp; Loss'!AN51:OFFSET('Profit &amp; Loss'!AN51,0,0,1,3))=0," ",SUM('Profit &amp; Loss'!AN51:OFFSET('Profit &amp; Loss'!AN51,0,0,1,3)))</f>
        <v xml:space="preserve"> </v>
      </c>
      <c r="P59" s="138" t="str">
        <f ca="1">IF(SUM('Profit &amp; Loss'!AQ51:OFFSET('Profit &amp; Loss'!AQ51,0,0,1,3))=0," ",SUM('Profit &amp; Loss'!AQ51:OFFSET('Profit &amp; Loss'!AQ51,0,0,1,3)))</f>
        <v xml:space="preserve"> </v>
      </c>
      <c r="Q59" s="138" t="str">
        <f ca="1">IF(SUM('Profit &amp; Loss'!AT51:OFFSET('Profit &amp; Loss'!AT51,0,0,1,3))=0," ",SUM('Profit &amp; Loss'!AT51:OFFSET('Profit &amp; Loss'!AT51,0,0,1,3)))</f>
        <v xml:space="preserve"> </v>
      </c>
      <c r="R59" s="138" t="str">
        <f ca="1">IF(SUM('Profit &amp; Loss'!AW51:OFFSET('Profit &amp; Loss'!AW51,0,0,1,3))=0," ",SUM('Profit &amp; Loss'!AW51:OFFSET('Profit &amp; Loss'!AW51,0,0,1,3)))</f>
        <v xml:space="preserve"> </v>
      </c>
      <c r="S59" s="138" t="str">
        <f ca="1">IF(SUM('Profit &amp; Loss'!AZ51:OFFSET('Profit &amp; Loss'!AZ51,0,0,1,3))=0," ",SUM('Profit &amp; Loss'!AZ51:OFFSET('Profit &amp; Loss'!AZ51,0,0,1,3)))</f>
        <v xml:space="preserve"> </v>
      </c>
      <c r="T59" s="138" t="str">
        <f ca="1">IF(SUM('Profit &amp; Loss'!BC51:OFFSET('Profit &amp; Loss'!BC51,0,0,1,3))=0," ",SUM('Profit &amp; Loss'!BC51:OFFSET('Profit &amp; Loss'!BC51,0,0,1,3)))</f>
        <v xml:space="preserve"> </v>
      </c>
      <c r="U59" s="138" t="str">
        <f ca="1">IF(SUM('Profit &amp; Loss'!BF51:OFFSET('Profit &amp; Loss'!BF51,0,0,1,3))=0," ",SUM('Profit &amp; Loss'!BF51:OFFSET('Profit &amp; Loss'!BF51,0,0,1,3)))</f>
        <v xml:space="preserve"> </v>
      </c>
      <c r="V59" s="138" t="str">
        <f ca="1">IF(SUM('Profit &amp; Loss'!BI51:OFFSET('Profit &amp; Loss'!BI51,0,0,1,3))=0," ",SUM('Profit &amp; Loss'!BI51:OFFSET('Profit &amp; Loss'!BI51,0,0,1,3)))</f>
        <v xml:space="preserve"> </v>
      </c>
      <c r="W59" s="138" t="str">
        <f ca="1">IF(SUM('Profit &amp; Loss'!BL51:OFFSET('Profit &amp; Loss'!BL51,0,0,1,3))=0," ",SUM('Profit &amp; Loss'!BL51:OFFSET('Profit &amp; Loss'!BL51,0,0,1,3)))</f>
        <v xml:space="preserve"> </v>
      </c>
    </row>
    <row r="60" spans="2:23">
      <c r="B60" s="137" t="str">
        <f>IF('Profit &amp; Loss'!B52=0," ",'Profit &amp; Loss'!B52)</f>
        <v xml:space="preserve"> </v>
      </c>
      <c r="C60" s="138" t="str">
        <f ca="1">IF(SUM('Profit &amp; Loss'!F52:OFFSET('Profit &amp; Loss'!F52,0,0,1,1))=0," ",SUM('Profit &amp; Loss'!F52:OFFSET('Profit &amp; Loss'!F53,0,0,1,1)))</f>
        <v xml:space="preserve"> </v>
      </c>
      <c r="D60" s="138" t="str">
        <f ca="1">IF(SUM('Profit &amp; Loss'!G52:OFFSET('Profit &amp; Loss'!G52,0,0,1,3))=0," ",SUM('Profit &amp; Loss'!G52:OFFSET('Profit &amp; Loss'!G52,0,0,1,3)))</f>
        <v xml:space="preserve"> </v>
      </c>
      <c r="E60" s="138" t="str">
        <f ca="1">IF(SUM('Profit &amp; Loss'!J52:OFFSET('Profit &amp; Loss'!J52,0,0,1,3))=0," ",SUM('Profit &amp; Loss'!J52:OFFSET('Profit &amp; Loss'!J52,0,0,1,3)))</f>
        <v xml:space="preserve"> </v>
      </c>
      <c r="F60" s="138" t="str">
        <f ca="1">IF(SUM('Profit &amp; Loss'!M52:OFFSET('Profit &amp; Loss'!M52,0,0,1,3))=0," ",SUM('Profit &amp; Loss'!M52:OFFSET('Profit &amp; Loss'!M52,0,0,1,3)))</f>
        <v xml:space="preserve"> </v>
      </c>
      <c r="G60" s="138" t="str">
        <f ca="1">IF(SUM('Profit &amp; Loss'!P52:OFFSET('Profit &amp; Loss'!P52,0,0,1,3))=0," ",SUM('Profit &amp; Loss'!P52:OFFSET('Profit &amp; Loss'!P52,0,0,1,3)))</f>
        <v xml:space="preserve"> </v>
      </c>
      <c r="H60" s="138" t="str">
        <f ca="1">IF(SUM('Profit &amp; Loss'!S52:OFFSET('Profit &amp; Loss'!S52,0,0,1,3))=0," ",SUM('Profit &amp; Loss'!S52:OFFSET('Profit &amp; Loss'!S52,0,0,1,3)))</f>
        <v xml:space="preserve"> </v>
      </c>
      <c r="I60" s="138" t="str">
        <f ca="1">IF(SUM('Profit &amp; Loss'!V52:OFFSET('Profit &amp; Loss'!V52,0,0,1,3))=0," ",SUM('Profit &amp; Loss'!V52:OFFSET('Profit &amp; Loss'!V52,0,0,1,3)))</f>
        <v xml:space="preserve"> </v>
      </c>
      <c r="J60" s="138" t="str">
        <f ca="1">IF(SUM('Profit &amp; Loss'!Y52:OFFSET('Profit &amp; Loss'!Y52,0,0,1,3))=0," ",SUM('Profit &amp; Loss'!Y52:OFFSET('Profit &amp; Loss'!Y52,0,0,1,3)))</f>
        <v xml:space="preserve"> </v>
      </c>
      <c r="K60" s="138" t="str">
        <f ca="1">IF(SUM('Profit &amp; Loss'!AB52:OFFSET('Profit &amp; Loss'!AB52,0,0,1,3))=0," ",SUM('Profit &amp; Loss'!AB52:OFFSET('Profit &amp; Loss'!AB52,0,0,1,3)))</f>
        <v xml:space="preserve"> </v>
      </c>
      <c r="L60" s="138" t="str">
        <f ca="1">IF(SUM('Profit &amp; Loss'!AE52:OFFSET('Profit &amp; Loss'!AE52,0,0,1,3))=0," ",SUM('Profit &amp; Loss'!AE52:OFFSET('Profit &amp; Loss'!AE52,0,0,1,3)))</f>
        <v xml:space="preserve"> </v>
      </c>
      <c r="M60" s="138" t="str">
        <f ca="1">IF(SUM('Profit &amp; Loss'!AH52:OFFSET('Profit &amp; Loss'!AH52,0,0,1,3))=0," ",SUM('Profit &amp; Loss'!AH52:OFFSET('Profit &amp; Loss'!AH52,0,0,1,3)))</f>
        <v xml:space="preserve"> </v>
      </c>
      <c r="N60" s="138" t="str">
        <f ca="1">IF(SUM('Profit &amp; Loss'!AK52:OFFSET('Profit &amp; Loss'!AK52,0,0,1,3))=0," ",SUM('Profit &amp; Loss'!AK52:OFFSET('Profit &amp; Loss'!AK52,0,0,1,3)))</f>
        <v xml:space="preserve"> </v>
      </c>
      <c r="O60" s="138" t="str">
        <f ca="1">IF(SUM('Profit &amp; Loss'!AN52:OFFSET('Profit &amp; Loss'!AN52,0,0,1,3))=0," ",SUM('Profit &amp; Loss'!AN52:OFFSET('Profit &amp; Loss'!AN52,0,0,1,3)))</f>
        <v xml:space="preserve"> </v>
      </c>
      <c r="P60" s="138" t="str">
        <f ca="1">IF(SUM('Profit &amp; Loss'!AQ52:OFFSET('Profit &amp; Loss'!AQ52,0,0,1,3))=0," ",SUM('Profit &amp; Loss'!AQ52:OFFSET('Profit &amp; Loss'!AQ52,0,0,1,3)))</f>
        <v xml:space="preserve"> </v>
      </c>
      <c r="Q60" s="138" t="str">
        <f ca="1">IF(SUM('Profit &amp; Loss'!AT52:OFFSET('Profit &amp; Loss'!AT52,0,0,1,3))=0," ",SUM('Profit &amp; Loss'!AT52:OFFSET('Profit &amp; Loss'!AT52,0,0,1,3)))</f>
        <v xml:space="preserve"> </v>
      </c>
      <c r="R60" s="138" t="str">
        <f ca="1">IF(SUM('Profit &amp; Loss'!AW52:OFFSET('Profit &amp; Loss'!AW52,0,0,1,3))=0," ",SUM('Profit &amp; Loss'!AW52:OFFSET('Profit &amp; Loss'!AW52,0,0,1,3)))</f>
        <v xml:space="preserve"> </v>
      </c>
      <c r="S60" s="138" t="str">
        <f ca="1">IF(SUM('Profit &amp; Loss'!AZ52:OFFSET('Profit &amp; Loss'!AZ52,0,0,1,3))=0," ",SUM('Profit &amp; Loss'!AZ52:OFFSET('Profit &amp; Loss'!AZ52,0,0,1,3)))</f>
        <v xml:space="preserve"> </v>
      </c>
      <c r="T60" s="138" t="str">
        <f ca="1">IF(SUM('Profit &amp; Loss'!BC52:OFFSET('Profit &amp; Loss'!BC52,0,0,1,3))=0," ",SUM('Profit &amp; Loss'!BC52:OFFSET('Profit &amp; Loss'!BC52,0,0,1,3)))</f>
        <v xml:space="preserve"> </v>
      </c>
      <c r="U60" s="138" t="str">
        <f ca="1">IF(SUM('Profit &amp; Loss'!BF52:OFFSET('Profit &amp; Loss'!BF52,0,0,1,3))=0," ",SUM('Profit &amp; Loss'!BF52:OFFSET('Profit &amp; Loss'!BF52,0,0,1,3)))</f>
        <v xml:space="preserve"> </v>
      </c>
      <c r="V60" s="138" t="str">
        <f ca="1">IF(SUM('Profit &amp; Loss'!BI52:OFFSET('Profit &amp; Loss'!BI52,0,0,1,3))=0," ",SUM('Profit &amp; Loss'!BI52:OFFSET('Profit &amp; Loss'!BI52,0,0,1,3)))</f>
        <v xml:space="preserve"> </v>
      </c>
      <c r="W60" s="138" t="str">
        <f ca="1">IF(SUM('Profit &amp; Loss'!BL52:OFFSET('Profit &amp; Loss'!BL52,0,0,1,3))=0," ",SUM('Profit &amp; Loss'!BL52:OFFSET('Profit &amp; Loss'!BL52,0,0,1,3)))</f>
        <v xml:space="preserve"> </v>
      </c>
    </row>
    <row r="61" spans="2:23">
      <c r="B61" s="137" t="str">
        <f>IF('Profit &amp; Loss'!B53=0," ",'Profit &amp; Loss'!B53)</f>
        <v>Product</v>
      </c>
      <c r="C61" s="138" t="str">
        <f ca="1">IF(SUM('Profit &amp; Loss'!F53:OFFSET('Profit &amp; Loss'!F53,0,0,1,1))=0," ",SUM('Profit &amp; Loss'!F53:OFFSET('Profit &amp; Loss'!F54,0,0,1,1)))</f>
        <v xml:space="preserve"> </v>
      </c>
      <c r="D61" s="138" t="str">
        <f ca="1">IF(SUM('Profit &amp; Loss'!G53:OFFSET('Profit &amp; Loss'!G53,0,0,1,3))=0," ",SUM('Profit &amp; Loss'!G53:OFFSET('Profit &amp; Loss'!G53,0,0,1,3)))</f>
        <v xml:space="preserve"> </v>
      </c>
      <c r="E61" s="138" t="str">
        <f ca="1">IF(SUM('Profit &amp; Loss'!J53:OFFSET('Profit &amp; Loss'!J53,0,0,1,3))=0," ",SUM('Profit &amp; Loss'!J53:OFFSET('Profit &amp; Loss'!J53,0,0,1,3)))</f>
        <v xml:space="preserve"> </v>
      </c>
      <c r="F61" s="138" t="str">
        <f ca="1">IF(SUM('Profit &amp; Loss'!M53:OFFSET('Profit &amp; Loss'!M53,0,0,1,3))=0," ",SUM('Profit &amp; Loss'!M53:OFFSET('Profit &amp; Loss'!M53,0,0,1,3)))</f>
        <v xml:space="preserve"> </v>
      </c>
      <c r="G61" s="138" t="str">
        <f ca="1">IF(SUM('Profit &amp; Loss'!P53:OFFSET('Profit &amp; Loss'!P53,0,0,1,3))=0," ",SUM('Profit &amp; Loss'!P53:OFFSET('Profit &amp; Loss'!P53,0,0,1,3)))</f>
        <v xml:space="preserve"> </v>
      </c>
      <c r="H61" s="138" t="str">
        <f ca="1">IF(SUM('Profit &amp; Loss'!S53:OFFSET('Profit &amp; Loss'!S53,0,0,1,3))=0," ",SUM('Profit &amp; Loss'!S53:OFFSET('Profit &amp; Loss'!S53,0,0,1,3)))</f>
        <v xml:space="preserve"> </v>
      </c>
      <c r="I61" s="138" t="str">
        <f ca="1">IF(SUM('Profit &amp; Loss'!V53:OFFSET('Profit &amp; Loss'!V53,0,0,1,3))=0," ",SUM('Profit &amp; Loss'!V53:OFFSET('Profit &amp; Loss'!V53,0,0,1,3)))</f>
        <v xml:space="preserve"> </v>
      </c>
      <c r="J61" s="138" t="str">
        <f ca="1">IF(SUM('Profit &amp; Loss'!Y53:OFFSET('Profit &amp; Loss'!Y53,0,0,1,3))=0," ",SUM('Profit &amp; Loss'!Y53:OFFSET('Profit &amp; Loss'!Y53,0,0,1,3)))</f>
        <v xml:space="preserve"> </v>
      </c>
      <c r="K61" s="138" t="str">
        <f ca="1">IF(SUM('Profit &amp; Loss'!AB53:OFFSET('Profit &amp; Loss'!AB53,0,0,1,3))=0," ",SUM('Profit &amp; Loss'!AB53:OFFSET('Profit &amp; Loss'!AB53,0,0,1,3)))</f>
        <v xml:space="preserve"> </v>
      </c>
      <c r="L61" s="138" t="str">
        <f ca="1">IF(SUM('Profit &amp; Loss'!AE53:OFFSET('Profit &amp; Loss'!AE53,0,0,1,3))=0," ",SUM('Profit &amp; Loss'!AE53:OFFSET('Profit &amp; Loss'!AE53,0,0,1,3)))</f>
        <v xml:space="preserve"> </v>
      </c>
      <c r="M61" s="138" t="str">
        <f ca="1">IF(SUM('Profit &amp; Loss'!AH53:OFFSET('Profit &amp; Loss'!AH53,0,0,1,3))=0," ",SUM('Profit &amp; Loss'!AH53:OFFSET('Profit &amp; Loss'!AH53,0,0,1,3)))</f>
        <v xml:space="preserve"> </v>
      </c>
      <c r="N61" s="138" t="str">
        <f ca="1">IF(SUM('Profit &amp; Loss'!AK53:OFFSET('Profit &amp; Loss'!AK53,0,0,1,3))=0," ",SUM('Profit &amp; Loss'!AK53:OFFSET('Profit &amp; Loss'!AK53,0,0,1,3)))</f>
        <v xml:space="preserve"> </v>
      </c>
      <c r="O61" s="138" t="str">
        <f ca="1">IF(SUM('Profit &amp; Loss'!AN53:OFFSET('Profit &amp; Loss'!AN53,0,0,1,3))=0," ",SUM('Profit &amp; Loss'!AN53:OFFSET('Profit &amp; Loss'!AN53,0,0,1,3)))</f>
        <v xml:space="preserve"> </v>
      </c>
      <c r="P61" s="138" t="str">
        <f ca="1">IF(SUM('Profit &amp; Loss'!AQ53:OFFSET('Profit &amp; Loss'!AQ53,0,0,1,3))=0," ",SUM('Profit &amp; Loss'!AQ53:OFFSET('Profit &amp; Loss'!AQ53,0,0,1,3)))</f>
        <v xml:space="preserve"> </v>
      </c>
      <c r="Q61" s="138" t="str">
        <f ca="1">IF(SUM('Profit &amp; Loss'!AT53:OFFSET('Profit &amp; Loss'!AT53,0,0,1,3))=0," ",SUM('Profit &amp; Loss'!AT53:OFFSET('Profit &amp; Loss'!AT53,0,0,1,3)))</f>
        <v xml:space="preserve"> </v>
      </c>
      <c r="R61" s="138" t="str">
        <f ca="1">IF(SUM('Profit &amp; Loss'!AW53:OFFSET('Profit &amp; Loss'!AW53,0,0,1,3))=0," ",SUM('Profit &amp; Loss'!AW53:OFFSET('Profit &amp; Loss'!AW53,0,0,1,3)))</f>
        <v xml:space="preserve"> </v>
      </c>
      <c r="S61" s="138" t="str">
        <f ca="1">IF(SUM('Profit &amp; Loss'!AZ53:OFFSET('Profit &amp; Loss'!AZ53,0,0,1,3))=0," ",SUM('Profit &amp; Loss'!AZ53:OFFSET('Profit &amp; Loss'!AZ53,0,0,1,3)))</f>
        <v xml:space="preserve"> </v>
      </c>
      <c r="T61" s="138" t="str">
        <f ca="1">IF(SUM('Profit &amp; Loss'!BC53:OFFSET('Profit &amp; Loss'!BC53,0,0,1,3))=0," ",SUM('Profit &amp; Loss'!BC53:OFFSET('Profit &amp; Loss'!BC53,0,0,1,3)))</f>
        <v xml:space="preserve"> </v>
      </c>
      <c r="U61" s="138" t="str">
        <f ca="1">IF(SUM('Profit &amp; Loss'!BF53:OFFSET('Profit &amp; Loss'!BF53,0,0,1,3))=0," ",SUM('Profit &amp; Loss'!BF53:OFFSET('Profit &amp; Loss'!BF53,0,0,1,3)))</f>
        <v xml:space="preserve"> </v>
      </c>
      <c r="V61" s="138" t="str">
        <f ca="1">IF(SUM('Profit &amp; Loss'!BI53:OFFSET('Profit &amp; Loss'!BI53,0,0,1,3))=0," ",SUM('Profit &amp; Loss'!BI53:OFFSET('Profit &amp; Loss'!BI53,0,0,1,3)))</f>
        <v xml:space="preserve"> </v>
      </c>
      <c r="W61" s="138" t="str">
        <f ca="1">IF(SUM('Profit &amp; Loss'!BL53:OFFSET('Profit &amp; Loss'!BL53,0,0,1,3))=0," ",SUM('Profit &amp; Loss'!BL53:OFFSET('Profit &amp; Loss'!BL53,0,0,1,3)))</f>
        <v xml:space="preserve"> </v>
      </c>
    </row>
    <row r="62" spans="2:23">
      <c r="B62" s="139" t="str">
        <f>IF('Profit &amp; Loss'!B54=0," ",'Profit &amp; Loss'!B54)</f>
        <v>Software Platform</v>
      </c>
      <c r="C62" s="138" t="str">
        <f ca="1">IF(SUM('Profit &amp; Loss'!F54:OFFSET('Profit &amp; Loss'!F54,0,0,1,1))=0," ",SUM('Profit &amp; Loss'!F54:OFFSET('Profit &amp; Loss'!F55,0,0,1,1)))</f>
        <v xml:space="preserve"> </v>
      </c>
      <c r="D62" s="138" t="str">
        <f ca="1">IF(SUM('Profit &amp; Loss'!G54:OFFSET('Profit &amp; Loss'!G54,0,0,1,3))=0," ",SUM('Profit &amp; Loss'!G54:OFFSET('Profit &amp; Loss'!G54,0,0,1,3)))</f>
        <v xml:space="preserve"> </v>
      </c>
      <c r="E62" s="138" t="str">
        <f ca="1">IF(SUM('Profit &amp; Loss'!J54:OFFSET('Profit &amp; Loss'!J54,0,0,1,3))=0," ",SUM('Profit &amp; Loss'!J54:OFFSET('Profit &amp; Loss'!J54,0,0,1,3)))</f>
        <v xml:space="preserve"> </v>
      </c>
      <c r="F62" s="138" t="str">
        <f ca="1">IF(SUM('Profit &amp; Loss'!M54:OFFSET('Profit &amp; Loss'!M54,0,0,1,3))=0," ",SUM('Profit &amp; Loss'!M54:OFFSET('Profit &amp; Loss'!M54,0,0,1,3)))</f>
        <v xml:space="preserve"> </v>
      </c>
      <c r="G62" s="138" t="str">
        <f ca="1">IF(SUM('Profit &amp; Loss'!P54:OFFSET('Profit &amp; Loss'!P54,0,0,1,3))=0," ",SUM('Profit &amp; Loss'!P54:OFFSET('Profit &amp; Loss'!P54,0,0,1,3)))</f>
        <v xml:space="preserve"> </v>
      </c>
      <c r="H62" s="138" t="str">
        <f ca="1">IF(SUM('Profit &amp; Loss'!S54:OFFSET('Profit &amp; Loss'!S54,0,0,1,3))=0," ",SUM('Profit &amp; Loss'!S54:OFFSET('Profit &amp; Loss'!S54,0,0,1,3)))</f>
        <v xml:space="preserve"> </v>
      </c>
      <c r="I62" s="138" t="str">
        <f ca="1">IF(SUM('Profit &amp; Loss'!V54:OFFSET('Profit &amp; Loss'!V54,0,0,1,3))=0," ",SUM('Profit &amp; Loss'!V54:OFFSET('Profit &amp; Loss'!V54,0,0,1,3)))</f>
        <v xml:space="preserve"> </v>
      </c>
      <c r="J62" s="138" t="str">
        <f ca="1">IF(SUM('Profit &amp; Loss'!Y54:OFFSET('Profit &amp; Loss'!Y54,0,0,1,3))=0," ",SUM('Profit &amp; Loss'!Y54:OFFSET('Profit &amp; Loss'!Y54,0,0,1,3)))</f>
        <v xml:space="preserve"> </v>
      </c>
      <c r="K62" s="138" t="str">
        <f ca="1">IF(SUM('Profit &amp; Loss'!AB54:OFFSET('Profit &amp; Loss'!AB54,0,0,1,3))=0," ",SUM('Profit &amp; Loss'!AB54:OFFSET('Profit &amp; Loss'!AB54,0,0,1,3)))</f>
        <v xml:space="preserve"> </v>
      </c>
      <c r="L62" s="138" t="str">
        <f ca="1">IF(SUM('Profit &amp; Loss'!AE54:OFFSET('Profit &amp; Loss'!AE54,0,0,1,3))=0," ",SUM('Profit &amp; Loss'!AE54:OFFSET('Profit &amp; Loss'!AE54,0,0,1,3)))</f>
        <v xml:space="preserve"> </v>
      </c>
      <c r="M62" s="138" t="str">
        <f ca="1">IF(SUM('Profit &amp; Loss'!AH54:OFFSET('Profit &amp; Loss'!AH54,0,0,1,3))=0," ",SUM('Profit &amp; Loss'!AH54:OFFSET('Profit &amp; Loss'!AH54,0,0,1,3)))</f>
        <v xml:space="preserve"> </v>
      </c>
      <c r="N62" s="138" t="str">
        <f ca="1">IF(SUM('Profit &amp; Loss'!AK54:OFFSET('Profit &amp; Loss'!AK54,0,0,1,3))=0," ",SUM('Profit &amp; Loss'!AK54:OFFSET('Profit &amp; Loss'!AK54,0,0,1,3)))</f>
        <v xml:space="preserve"> </v>
      </c>
      <c r="O62" s="138" t="str">
        <f ca="1">IF(SUM('Profit &amp; Loss'!AN54:OFFSET('Profit &amp; Loss'!AN54,0,0,1,3))=0," ",SUM('Profit &amp; Loss'!AN54:OFFSET('Profit &amp; Loss'!AN54,0,0,1,3)))</f>
        <v xml:space="preserve"> </v>
      </c>
      <c r="P62" s="138" t="str">
        <f ca="1">IF(SUM('Profit &amp; Loss'!AQ54:OFFSET('Profit &amp; Loss'!AQ54,0,0,1,3))=0," ",SUM('Profit &amp; Loss'!AQ54:OFFSET('Profit &amp; Loss'!AQ54,0,0,1,3)))</f>
        <v xml:space="preserve"> </v>
      </c>
      <c r="Q62" s="138" t="str">
        <f ca="1">IF(SUM('Profit &amp; Loss'!AT54:OFFSET('Profit &amp; Loss'!AT54,0,0,1,3))=0," ",SUM('Profit &amp; Loss'!AT54:OFFSET('Profit &amp; Loss'!AT54,0,0,1,3)))</f>
        <v xml:space="preserve"> </v>
      </c>
      <c r="R62" s="138" t="str">
        <f ca="1">IF(SUM('Profit &amp; Loss'!AW54:OFFSET('Profit &amp; Loss'!AW54,0,0,1,3))=0," ",SUM('Profit &amp; Loss'!AW54:OFFSET('Profit &amp; Loss'!AW54,0,0,1,3)))</f>
        <v xml:space="preserve"> </v>
      </c>
      <c r="S62" s="138" t="str">
        <f ca="1">IF(SUM('Profit &amp; Loss'!AZ54:OFFSET('Profit &amp; Loss'!AZ54,0,0,1,3))=0," ",SUM('Profit &amp; Loss'!AZ54:OFFSET('Profit &amp; Loss'!AZ54,0,0,1,3)))</f>
        <v xml:space="preserve"> </v>
      </c>
      <c r="T62" s="138" t="str">
        <f ca="1">IF(SUM('Profit &amp; Loss'!BC54:OFFSET('Profit &amp; Loss'!BC54,0,0,1,3))=0," ",SUM('Profit &amp; Loss'!BC54:OFFSET('Profit &amp; Loss'!BC54,0,0,1,3)))</f>
        <v xml:space="preserve"> </v>
      </c>
      <c r="U62" s="138" t="str">
        <f ca="1">IF(SUM('Profit &amp; Loss'!BF54:OFFSET('Profit &amp; Loss'!BF54,0,0,1,3))=0," ",SUM('Profit &amp; Loss'!BF54:OFFSET('Profit &amp; Loss'!BF54,0,0,1,3)))</f>
        <v xml:space="preserve"> </v>
      </c>
      <c r="V62" s="138" t="str">
        <f ca="1">IF(SUM('Profit &amp; Loss'!BI54:OFFSET('Profit &amp; Loss'!BI54,0,0,1,3))=0," ",SUM('Profit &amp; Loss'!BI54:OFFSET('Profit &amp; Loss'!BI54,0,0,1,3)))</f>
        <v xml:space="preserve"> </v>
      </c>
      <c r="W62" s="138" t="str">
        <f ca="1">IF(SUM('Profit &amp; Loss'!BL54:OFFSET('Profit &amp; Loss'!BL54,0,0,1,3))=0," ",SUM('Profit &amp; Loss'!BL54:OFFSET('Profit &amp; Loss'!BL54,0,0,1,3)))</f>
        <v xml:space="preserve"> </v>
      </c>
    </row>
    <row r="63" spans="2:23">
      <c r="B63" s="139" t="str">
        <f>IF('Profit &amp; Loss'!B55=0," ",'Profit &amp; Loss'!B55)</f>
        <v>Licensing</v>
      </c>
      <c r="C63" s="138" t="str">
        <f ca="1">IF(SUM('Profit &amp; Loss'!F55:OFFSET('Profit &amp; Loss'!F55,0,0,1,1))=0," ",SUM('Profit &amp; Loss'!F55:OFFSET('Profit &amp; Loss'!F56,0,0,1,1)))</f>
        <v xml:space="preserve"> </v>
      </c>
      <c r="D63" s="138" t="str">
        <f ca="1">IF(SUM('Profit &amp; Loss'!G55:OFFSET('Profit &amp; Loss'!G55,0,0,1,3))=0," ",SUM('Profit &amp; Loss'!G55:OFFSET('Profit &amp; Loss'!G55,0,0,1,3)))</f>
        <v xml:space="preserve"> </v>
      </c>
      <c r="E63" s="138" t="str">
        <f ca="1">IF(SUM('Profit &amp; Loss'!J55:OFFSET('Profit &amp; Loss'!J55,0,0,1,3))=0," ",SUM('Profit &amp; Loss'!J55:OFFSET('Profit &amp; Loss'!J55,0,0,1,3)))</f>
        <v xml:space="preserve"> </v>
      </c>
      <c r="F63" s="138" t="str">
        <f ca="1">IF(SUM('Profit &amp; Loss'!M55:OFFSET('Profit &amp; Loss'!M55,0,0,1,3))=0," ",SUM('Profit &amp; Loss'!M55:OFFSET('Profit &amp; Loss'!M55,0,0,1,3)))</f>
        <v xml:space="preserve"> </v>
      </c>
      <c r="G63" s="138" t="str">
        <f ca="1">IF(SUM('Profit &amp; Loss'!P55:OFFSET('Profit &amp; Loss'!P55,0,0,1,3))=0," ",SUM('Profit &amp; Loss'!P55:OFFSET('Profit &amp; Loss'!P55,0,0,1,3)))</f>
        <v xml:space="preserve"> </v>
      </c>
      <c r="H63" s="138" t="str">
        <f ca="1">IF(SUM('Profit &amp; Loss'!S55:OFFSET('Profit &amp; Loss'!S55,0,0,1,3))=0," ",SUM('Profit &amp; Loss'!S55:OFFSET('Profit &amp; Loss'!S55,0,0,1,3)))</f>
        <v xml:space="preserve"> </v>
      </c>
      <c r="I63" s="138" t="str">
        <f ca="1">IF(SUM('Profit &amp; Loss'!V55:OFFSET('Profit &amp; Loss'!V55,0,0,1,3))=0," ",SUM('Profit &amp; Loss'!V55:OFFSET('Profit &amp; Loss'!V55,0,0,1,3)))</f>
        <v xml:space="preserve"> </v>
      </c>
      <c r="J63" s="138" t="str">
        <f ca="1">IF(SUM('Profit &amp; Loss'!Y55:OFFSET('Profit &amp; Loss'!Y55,0,0,1,3))=0," ",SUM('Profit &amp; Loss'!Y55:OFFSET('Profit &amp; Loss'!Y55,0,0,1,3)))</f>
        <v xml:space="preserve"> </v>
      </c>
      <c r="K63" s="138" t="str">
        <f ca="1">IF(SUM('Profit &amp; Loss'!AB55:OFFSET('Profit &amp; Loss'!AB55,0,0,1,3))=0," ",SUM('Profit &amp; Loss'!AB55:OFFSET('Profit &amp; Loss'!AB55,0,0,1,3)))</f>
        <v xml:space="preserve"> </v>
      </c>
      <c r="L63" s="138" t="str">
        <f ca="1">IF(SUM('Profit &amp; Loss'!AE55:OFFSET('Profit &amp; Loss'!AE55,0,0,1,3))=0," ",SUM('Profit &amp; Loss'!AE55:OFFSET('Profit &amp; Loss'!AE55,0,0,1,3)))</f>
        <v xml:space="preserve"> </v>
      </c>
      <c r="M63" s="138" t="str">
        <f ca="1">IF(SUM('Profit &amp; Loss'!AH55:OFFSET('Profit &amp; Loss'!AH55,0,0,1,3))=0," ",SUM('Profit &amp; Loss'!AH55:OFFSET('Profit &amp; Loss'!AH55,0,0,1,3)))</f>
        <v xml:space="preserve"> </v>
      </c>
      <c r="N63" s="138" t="str">
        <f ca="1">IF(SUM('Profit &amp; Loss'!AK55:OFFSET('Profit &amp; Loss'!AK55,0,0,1,3))=0," ",SUM('Profit &amp; Loss'!AK55:OFFSET('Profit &amp; Loss'!AK55,0,0,1,3)))</f>
        <v xml:space="preserve"> </v>
      </c>
      <c r="O63" s="138" t="str">
        <f ca="1">IF(SUM('Profit &amp; Loss'!AN55:OFFSET('Profit &amp; Loss'!AN55,0,0,1,3))=0," ",SUM('Profit &amp; Loss'!AN55:OFFSET('Profit &amp; Loss'!AN55,0,0,1,3)))</f>
        <v xml:space="preserve"> </v>
      </c>
      <c r="P63" s="138" t="str">
        <f ca="1">IF(SUM('Profit &amp; Loss'!AQ55:OFFSET('Profit &amp; Loss'!AQ55,0,0,1,3))=0," ",SUM('Profit &amp; Loss'!AQ55:OFFSET('Profit &amp; Loss'!AQ55,0,0,1,3)))</f>
        <v xml:space="preserve"> </v>
      </c>
      <c r="Q63" s="138" t="str">
        <f ca="1">IF(SUM('Profit &amp; Loss'!AT55:OFFSET('Profit &amp; Loss'!AT55,0,0,1,3))=0," ",SUM('Profit &amp; Loss'!AT55:OFFSET('Profit &amp; Loss'!AT55,0,0,1,3)))</f>
        <v xml:space="preserve"> </v>
      </c>
      <c r="R63" s="138" t="str">
        <f ca="1">IF(SUM('Profit &amp; Loss'!AW55:OFFSET('Profit &amp; Loss'!AW55,0,0,1,3))=0," ",SUM('Profit &amp; Loss'!AW55:OFFSET('Profit &amp; Loss'!AW55,0,0,1,3)))</f>
        <v xml:space="preserve"> </v>
      </c>
      <c r="S63" s="138" t="str">
        <f ca="1">IF(SUM('Profit &amp; Loss'!AZ55:OFFSET('Profit &amp; Loss'!AZ55,0,0,1,3))=0," ",SUM('Profit &amp; Loss'!AZ55:OFFSET('Profit &amp; Loss'!AZ55,0,0,1,3)))</f>
        <v xml:space="preserve"> </v>
      </c>
      <c r="T63" s="138" t="str">
        <f ca="1">IF(SUM('Profit &amp; Loss'!BC55:OFFSET('Profit &amp; Loss'!BC55,0,0,1,3))=0," ",SUM('Profit &amp; Loss'!BC55:OFFSET('Profit &amp; Loss'!BC55,0,0,1,3)))</f>
        <v xml:space="preserve"> </v>
      </c>
      <c r="U63" s="138" t="str">
        <f ca="1">IF(SUM('Profit &amp; Loss'!BF55:OFFSET('Profit &amp; Loss'!BF55,0,0,1,3))=0," ",SUM('Profit &amp; Loss'!BF55:OFFSET('Profit &amp; Loss'!BF55,0,0,1,3)))</f>
        <v xml:space="preserve"> </v>
      </c>
      <c r="V63" s="138" t="str">
        <f ca="1">IF(SUM('Profit &amp; Loss'!BI55:OFFSET('Profit &amp; Loss'!BI55,0,0,1,3))=0," ",SUM('Profit &amp; Loss'!BI55:OFFSET('Profit &amp; Loss'!BI55,0,0,1,3)))</f>
        <v xml:space="preserve"> </v>
      </c>
      <c r="W63" s="138" t="str">
        <f ca="1">IF(SUM('Profit &amp; Loss'!BL55:OFFSET('Profit &amp; Loss'!BL55,0,0,1,3))=0," ",SUM('Profit &amp; Loss'!BL55:OFFSET('Profit &amp; Loss'!BL55,0,0,1,3)))</f>
        <v xml:space="preserve"> </v>
      </c>
    </row>
    <row r="64" spans="2:23">
      <c r="B64" s="137" t="str">
        <f>IF('Profit &amp; Loss'!B56=0," ",'Profit &amp; Loss'!B56)</f>
        <v>Total</v>
      </c>
      <c r="C64" s="138" t="str">
        <f ca="1">IF(SUM('Profit &amp; Loss'!F56:OFFSET('Profit &amp; Loss'!F56,0,0,1,1))=0," ",SUM('Profit &amp; Loss'!F56:OFFSET('Profit &amp; Loss'!F57,0,0,1,1)))</f>
        <v xml:space="preserve"> </v>
      </c>
      <c r="D64" s="138" t="str">
        <f ca="1">IF(SUM('Profit &amp; Loss'!G56:OFFSET('Profit &amp; Loss'!G56,0,0,1,3))=0," ",SUM('Profit &amp; Loss'!G56:OFFSET('Profit &amp; Loss'!G56,0,0,1,3)))</f>
        <v xml:space="preserve"> </v>
      </c>
      <c r="E64" s="138" t="str">
        <f ca="1">IF(SUM('Profit &amp; Loss'!J56:OFFSET('Profit &amp; Loss'!J56,0,0,1,3))=0," ",SUM('Profit &amp; Loss'!J56:OFFSET('Profit &amp; Loss'!J56,0,0,1,3)))</f>
        <v xml:space="preserve"> </v>
      </c>
      <c r="F64" s="138" t="str">
        <f ca="1">IF(SUM('Profit &amp; Loss'!M56:OFFSET('Profit &amp; Loss'!M56,0,0,1,3))=0," ",SUM('Profit &amp; Loss'!M56:OFFSET('Profit &amp; Loss'!M56,0,0,1,3)))</f>
        <v xml:space="preserve"> </v>
      </c>
      <c r="G64" s="138" t="str">
        <f ca="1">IF(SUM('Profit &amp; Loss'!P56:OFFSET('Profit &amp; Loss'!P56,0,0,1,3))=0," ",SUM('Profit &amp; Loss'!P56:OFFSET('Profit &amp; Loss'!P56,0,0,1,3)))</f>
        <v xml:space="preserve"> </v>
      </c>
      <c r="H64" s="138" t="str">
        <f ca="1">IF(SUM('Profit &amp; Loss'!S56:OFFSET('Profit &amp; Loss'!S56,0,0,1,3))=0," ",SUM('Profit &amp; Loss'!S56:OFFSET('Profit &amp; Loss'!S56,0,0,1,3)))</f>
        <v xml:space="preserve"> </v>
      </c>
      <c r="I64" s="138" t="str">
        <f ca="1">IF(SUM('Profit &amp; Loss'!V56:OFFSET('Profit &amp; Loss'!V56,0,0,1,3))=0," ",SUM('Profit &amp; Loss'!V56:OFFSET('Profit &amp; Loss'!V56,0,0,1,3)))</f>
        <v xml:space="preserve"> </v>
      </c>
      <c r="J64" s="138" t="str">
        <f ca="1">IF(SUM('Profit &amp; Loss'!Y56:OFFSET('Profit &amp; Loss'!Y56,0,0,1,3))=0," ",SUM('Profit &amp; Loss'!Y56:OFFSET('Profit &amp; Loss'!Y56,0,0,1,3)))</f>
        <v xml:space="preserve"> </v>
      </c>
      <c r="K64" s="138" t="str">
        <f ca="1">IF(SUM('Profit &amp; Loss'!AB56:OFFSET('Profit &amp; Loss'!AB56,0,0,1,3))=0," ",SUM('Profit &amp; Loss'!AB56:OFFSET('Profit &amp; Loss'!AB56,0,0,1,3)))</f>
        <v xml:space="preserve"> </v>
      </c>
      <c r="L64" s="138" t="str">
        <f ca="1">IF(SUM('Profit &amp; Loss'!AE56:OFFSET('Profit &amp; Loss'!AE56,0,0,1,3))=0," ",SUM('Profit &amp; Loss'!AE56:OFFSET('Profit &amp; Loss'!AE56,0,0,1,3)))</f>
        <v xml:space="preserve"> </v>
      </c>
      <c r="M64" s="138" t="str">
        <f ca="1">IF(SUM('Profit &amp; Loss'!AH56:OFFSET('Profit &amp; Loss'!AH56,0,0,1,3))=0," ",SUM('Profit &amp; Loss'!AH56:OFFSET('Profit &amp; Loss'!AH56,0,0,1,3)))</f>
        <v xml:space="preserve"> </v>
      </c>
      <c r="N64" s="138" t="str">
        <f ca="1">IF(SUM('Profit &amp; Loss'!AK56:OFFSET('Profit &amp; Loss'!AK56,0,0,1,3))=0," ",SUM('Profit &amp; Loss'!AK56:OFFSET('Profit &amp; Loss'!AK56,0,0,1,3)))</f>
        <v xml:space="preserve"> </v>
      </c>
      <c r="O64" s="138" t="str">
        <f ca="1">IF(SUM('Profit &amp; Loss'!AN56:OFFSET('Profit &amp; Loss'!AN56,0,0,1,3))=0," ",SUM('Profit &amp; Loss'!AN56:OFFSET('Profit &amp; Loss'!AN56,0,0,1,3)))</f>
        <v xml:space="preserve"> </v>
      </c>
      <c r="P64" s="138" t="str">
        <f ca="1">IF(SUM('Profit &amp; Loss'!AQ56:OFFSET('Profit &amp; Loss'!AQ56,0,0,1,3))=0," ",SUM('Profit &amp; Loss'!AQ56:OFFSET('Profit &amp; Loss'!AQ56,0,0,1,3)))</f>
        <v xml:space="preserve"> </v>
      </c>
      <c r="Q64" s="138" t="str">
        <f ca="1">IF(SUM('Profit &amp; Loss'!AT56:OFFSET('Profit &amp; Loss'!AT56,0,0,1,3))=0," ",SUM('Profit &amp; Loss'!AT56:OFFSET('Profit &amp; Loss'!AT56,0,0,1,3)))</f>
        <v xml:space="preserve"> </v>
      </c>
      <c r="R64" s="138" t="str">
        <f ca="1">IF(SUM('Profit &amp; Loss'!AW56:OFFSET('Profit &amp; Loss'!AW56,0,0,1,3))=0," ",SUM('Profit &amp; Loss'!AW56:OFFSET('Profit &amp; Loss'!AW56,0,0,1,3)))</f>
        <v xml:space="preserve"> </v>
      </c>
      <c r="S64" s="138" t="str">
        <f ca="1">IF(SUM('Profit &amp; Loss'!AZ56:OFFSET('Profit &amp; Loss'!AZ56,0,0,1,3))=0," ",SUM('Profit &amp; Loss'!AZ56:OFFSET('Profit &amp; Loss'!AZ56,0,0,1,3)))</f>
        <v xml:space="preserve"> </v>
      </c>
      <c r="T64" s="138" t="str">
        <f ca="1">IF(SUM('Profit &amp; Loss'!BC56:OFFSET('Profit &amp; Loss'!BC56,0,0,1,3))=0," ",SUM('Profit &amp; Loss'!BC56:OFFSET('Profit &amp; Loss'!BC56,0,0,1,3)))</f>
        <v xml:space="preserve"> </v>
      </c>
      <c r="U64" s="138" t="str">
        <f ca="1">IF(SUM('Profit &amp; Loss'!BF56:OFFSET('Profit &amp; Loss'!BF56,0,0,1,3))=0," ",SUM('Profit &amp; Loss'!BF56:OFFSET('Profit &amp; Loss'!BF56,0,0,1,3)))</f>
        <v xml:space="preserve"> </v>
      </c>
      <c r="V64" s="138" t="str">
        <f ca="1">IF(SUM('Profit &amp; Loss'!BI56:OFFSET('Profit &amp; Loss'!BI56,0,0,1,3))=0," ",SUM('Profit &amp; Loss'!BI56:OFFSET('Profit &amp; Loss'!BI56,0,0,1,3)))</f>
        <v xml:space="preserve"> </v>
      </c>
      <c r="W64" s="138" t="str">
        <f ca="1">IF(SUM('Profit &amp; Loss'!BL56:OFFSET('Profit &amp; Loss'!BL56,0,0,1,3))=0," ",SUM('Profit &amp; Loss'!BL56:OFFSET('Profit &amp; Loss'!BL56,0,0,1,3)))</f>
        <v xml:space="preserve"> </v>
      </c>
    </row>
    <row r="65" spans="2:23">
      <c r="B65" s="137" t="str">
        <f>IF('Profit &amp; Loss'!B57=0," ",'Profit &amp; Loss'!B57)</f>
        <v xml:space="preserve"> </v>
      </c>
      <c r="C65" s="138" t="str">
        <f ca="1">IF(SUM('Profit &amp; Loss'!F57:OFFSET('Profit &amp; Loss'!F57,0,0,1,1))=0," ",SUM('Profit &amp; Loss'!F57:OFFSET('Profit &amp; Loss'!F58,0,0,1,1)))</f>
        <v xml:space="preserve"> </v>
      </c>
      <c r="D65" s="138" t="str">
        <f ca="1">IF(SUM('Profit &amp; Loss'!G57:OFFSET('Profit &amp; Loss'!G57,0,0,1,3))=0," ",SUM('Profit &amp; Loss'!G57:OFFSET('Profit &amp; Loss'!G57,0,0,1,3)))</f>
        <v xml:space="preserve"> </v>
      </c>
      <c r="E65" s="138" t="str">
        <f ca="1">IF(SUM('Profit &amp; Loss'!J57:OFFSET('Profit &amp; Loss'!J57,0,0,1,3))=0," ",SUM('Profit &amp; Loss'!J57:OFFSET('Profit &amp; Loss'!J57,0,0,1,3)))</f>
        <v xml:space="preserve"> </v>
      </c>
      <c r="F65" s="138" t="str">
        <f ca="1">IF(SUM('Profit &amp; Loss'!M57:OFFSET('Profit &amp; Loss'!M57,0,0,1,3))=0," ",SUM('Profit &amp; Loss'!M57:OFFSET('Profit &amp; Loss'!M57,0,0,1,3)))</f>
        <v xml:space="preserve"> </v>
      </c>
      <c r="G65" s="138" t="str">
        <f ca="1">IF(SUM('Profit &amp; Loss'!P57:OFFSET('Profit &amp; Loss'!P57,0,0,1,3))=0," ",SUM('Profit &amp; Loss'!P57:OFFSET('Profit &amp; Loss'!P57,0,0,1,3)))</f>
        <v xml:space="preserve"> </v>
      </c>
      <c r="H65" s="138" t="str">
        <f ca="1">IF(SUM('Profit &amp; Loss'!S57:OFFSET('Profit &amp; Loss'!S57,0,0,1,3))=0," ",SUM('Profit &amp; Loss'!S57:OFFSET('Profit &amp; Loss'!S57,0,0,1,3)))</f>
        <v xml:space="preserve"> </v>
      </c>
      <c r="I65" s="138" t="str">
        <f ca="1">IF(SUM('Profit &amp; Loss'!V57:OFFSET('Profit &amp; Loss'!V57,0,0,1,3))=0," ",SUM('Profit &amp; Loss'!V57:OFFSET('Profit &amp; Loss'!V57,0,0,1,3)))</f>
        <v xml:space="preserve"> </v>
      </c>
      <c r="J65" s="138" t="str">
        <f ca="1">IF(SUM('Profit &amp; Loss'!Y57:OFFSET('Profit &amp; Loss'!Y57,0,0,1,3))=0," ",SUM('Profit &amp; Loss'!Y57:OFFSET('Profit &amp; Loss'!Y57,0,0,1,3)))</f>
        <v xml:space="preserve"> </v>
      </c>
      <c r="K65" s="138" t="str">
        <f ca="1">IF(SUM('Profit &amp; Loss'!AB57:OFFSET('Profit &amp; Loss'!AB57,0,0,1,3))=0," ",SUM('Profit &amp; Loss'!AB57:OFFSET('Profit &amp; Loss'!AB57,0,0,1,3)))</f>
        <v xml:space="preserve"> </v>
      </c>
      <c r="L65" s="138" t="str">
        <f ca="1">IF(SUM('Profit &amp; Loss'!AE57:OFFSET('Profit &amp; Loss'!AE57,0,0,1,3))=0," ",SUM('Profit &amp; Loss'!AE57:OFFSET('Profit &amp; Loss'!AE57,0,0,1,3)))</f>
        <v xml:space="preserve"> </v>
      </c>
      <c r="M65" s="138" t="str">
        <f ca="1">IF(SUM('Profit &amp; Loss'!AH57:OFFSET('Profit &amp; Loss'!AH57,0,0,1,3))=0," ",SUM('Profit &amp; Loss'!AH57:OFFSET('Profit &amp; Loss'!AH57,0,0,1,3)))</f>
        <v xml:space="preserve"> </v>
      </c>
      <c r="N65" s="138" t="str">
        <f ca="1">IF(SUM('Profit &amp; Loss'!AK57:OFFSET('Profit &amp; Loss'!AK57,0,0,1,3))=0," ",SUM('Profit &amp; Loss'!AK57:OFFSET('Profit &amp; Loss'!AK57,0,0,1,3)))</f>
        <v xml:space="preserve"> </v>
      </c>
      <c r="O65" s="138" t="str">
        <f ca="1">IF(SUM('Profit &amp; Loss'!AN57:OFFSET('Profit &amp; Loss'!AN57,0,0,1,3))=0," ",SUM('Profit &amp; Loss'!AN57:OFFSET('Profit &amp; Loss'!AN57,0,0,1,3)))</f>
        <v xml:space="preserve"> </v>
      </c>
      <c r="P65" s="138" t="str">
        <f ca="1">IF(SUM('Profit &amp; Loss'!AQ57:OFFSET('Profit &amp; Loss'!AQ57,0,0,1,3))=0," ",SUM('Profit &amp; Loss'!AQ57:OFFSET('Profit &amp; Loss'!AQ57,0,0,1,3)))</f>
        <v xml:space="preserve"> </v>
      </c>
      <c r="Q65" s="138" t="str">
        <f ca="1">IF(SUM('Profit &amp; Loss'!AT57:OFFSET('Profit &amp; Loss'!AT57,0,0,1,3))=0," ",SUM('Profit &amp; Loss'!AT57:OFFSET('Profit &amp; Loss'!AT57,0,0,1,3)))</f>
        <v xml:space="preserve"> </v>
      </c>
      <c r="R65" s="138" t="str">
        <f ca="1">IF(SUM('Profit &amp; Loss'!AW57:OFFSET('Profit &amp; Loss'!AW57,0,0,1,3))=0," ",SUM('Profit &amp; Loss'!AW57:OFFSET('Profit &amp; Loss'!AW57,0,0,1,3)))</f>
        <v xml:space="preserve"> </v>
      </c>
      <c r="S65" s="138" t="str">
        <f ca="1">IF(SUM('Profit &amp; Loss'!AZ57:OFFSET('Profit &amp; Loss'!AZ57,0,0,1,3))=0," ",SUM('Profit &amp; Loss'!AZ57:OFFSET('Profit &amp; Loss'!AZ57,0,0,1,3)))</f>
        <v xml:space="preserve"> </v>
      </c>
      <c r="T65" s="138" t="str">
        <f ca="1">IF(SUM('Profit &amp; Loss'!BC57:OFFSET('Profit &amp; Loss'!BC57,0,0,1,3))=0," ",SUM('Profit &amp; Loss'!BC57:OFFSET('Profit &amp; Loss'!BC57,0,0,1,3)))</f>
        <v xml:space="preserve"> </v>
      </c>
      <c r="U65" s="138" t="str">
        <f ca="1">IF(SUM('Profit &amp; Loss'!BF57:OFFSET('Profit &amp; Loss'!BF57,0,0,1,3))=0," ",SUM('Profit &amp; Loss'!BF57:OFFSET('Profit &amp; Loss'!BF57,0,0,1,3)))</f>
        <v xml:space="preserve"> </v>
      </c>
      <c r="V65" s="138" t="str">
        <f ca="1">IF(SUM('Profit &amp; Loss'!BI57:OFFSET('Profit &amp; Loss'!BI57,0,0,1,3))=0," ",SUM('Profit &amp; Loss'!BI57:OFFSET('Profit &amp; Loss'!BI57,0,0,1,3)))</f>
        <v xml:space="preserve"> </v>
      </c>
      <c r="W65" s="138" t="str">
        <f ca="1">IF(SUM('Profit &amp; Loss'!BL57:OFFSET('Profit &amp; Loss'!BL57,0,0,1,3))=0," ",SUM('Profit &amp; Loss'!BL57:OFFSET('Profit &amp; Loss'!BL57,0,0,1,3)))</f>
        <v xml:space="preserve"> </v>
      </c>
    </row>
    <row r="66" spans="2:23">
      <c r="B66" s="137" t="str">
        <f>IF('Profit &amp; Loss'!B58=0," ",'Profit &amp; Loss'!B58)</f>
        <v>Miscellaneous</v>
      </c>
      <c r="C66" s="138" t="str">
        <f ca="1">IF(SUM('Profit &amp; Loss'!F58:OFFSET('Profit &amp; Loss'!F58,0,0,1,1))=0," ",SUM('Profit &amp; Loss'!F58:OFFSET('Profit &amp; Loss'!F59,0,0,1,1)))</f>
        <v xml:space="preserve"> </v>
      </c>
      <c r="D66" s="138" t="str">
        <f ca="1">IF(SUM('Profit &amp; Loss'!G58:OFFSET('Profit &amp; Loss'!G58,0,0,1,3))=0," ",SUM('Profit &amp; Loss'!G58:OFFSET('Profit &amp; Loss'!G58,0,0,1,3)))</f>
        <v xml:space="preserve"> </v>
      </c>
      <c r="E66" s="138" t="str">
        <f ca="1">IF(SUM('Profit &amp; Loss'!J58:OFFSET('Profit &amp; Loss'!J58,0,0,1,3))=0," ",SUM('Profit &amp; Loss'!J58:OFFSET('Profit &amp; Loss'!J58,0,0,1,3)))</f>
        <v xml:space="preserve"> </v>
      </c>
      <c r="F66" s="138" t="str">
        <f ca="1">IF(SUM('Profit &amp; Loss'!M58:OFFSET('Profit &amp; Loss'!M58,0,0,1,3))=0," ",SUM('Profit &amp; Loss'!M58:OFFSET('Profit &amp; Loss'!M58,0,0,1,3)))</f>
        <v xml:space="preserve"> </v>
      </c>
      <c r="G66" s="138" t="str">
        <f ca="1">IF(SUM('Profit &amp; Loss'!P58:OFFSET('Profit &amp; Loss'!P58,0,0,1,3))=0," ",SUM('Profit &amp; Loss'!P58:OFFSET('Profit &amp; Loss'!P58,0,0,1,3)))</f>
        <v xml:space="preserve"> </v>
      </c>
      <c r="H66" s="138" t="str">
        <f ca="1">IF(SUM('Profit &amp; Loss'!S58:OFFSET('Profit &amp; Loss'!S58,0,0,1,3))=0," ",SUM('Profit &amp; Loss'!S58:OFFSET('Profit &amp; Loss'!S58,0,0,1,3)))</f>
        <v xml:space="preserve"> </v>
      </c>
      <c r="I66" s="138" t="str">
        <f ca="1">IF(SUM('Profit &amp; Loss'!V58:OFFSET('Profit &amp; Loss'!V58,0,0,1,3))=0," ",SUM('Profit &amp; Loss'!V58:OFFSET('Profit &amp; Loss'!V58,0,0,1,3)))</f>
        <v xml:space="preserve"> </v>
      </c>
      <c r="J66" s="138" t="str">
        <f ca="1">IF(SUM('Profit &amp; Loss'!Y58:OFFSET('Profit &amp; Loss'!Y58,0,0,1,3))=0," ",SUM('Profit &amp; Loss'!Y58:OFFSET('Profit &amp; Loss'!Y58,0,0,1,3)))</f>
        <v xml:space="preserve"> </v>
      </c>
      <c r="K66" s="138" t="str">
        <f ca="1">IF(SUM('Profit &amp; Loss'!AB58:OFFSET('Profit &amp; Loss'!AB58,0,0,1,3))=0," ",SUM('Profit &amp; Loss'!AB58:OFFSET('Profit &amp; Loss'!AB58,0,0,1,3)))</f>
        <v xml:space="preserve"> </v>
      </c>
      <c r="L66" s="138" t="str">
        <f ca="1">IF(SUM('Profit &amp; Loss'!AE58:OFFSET('Profit &amp; Loss'!AE58,0,0,1,3))=0," ",SUM('Profit &amp; Loss'!AE58:OFFSET('Profit &amp; Loss'!AE58,0,0,1,3)))</f>
        <v xml:space="preserve"> </v>
      </c>
      <c r="M66" s="138" t="str">
        <f ca="1">IF(SUM('Profit &amp; Loss'!AH58:OFFSET('Profit &amp; Loss'!AH58,0,0,1,3))=0," ",SUM('Profit &amp; Loss'!AH58:OFFSET('Profit &amp; Loss'!AH58,0,0,1,3)))</f>
        <v xml:space="preserve"> </v>
      </c>
      <c r="N66" s="138" t="str">
        <f ca="1">IF(SUM('Profit &amp; Loss'!AK58:OFFSET('Profit &amp; Loss'!AK58,0,0,1,3))=0," ",SUM('Profit &amp; Loss'!AK58:OFFSET('Profit &amp; Loss'!AK58,0,0,1,3)))</f>
        <v xml:space="preserve"> </v>
      </c>
      <c r="O66" s="138" t="str">
        <f ca="1">IF(SUM('Profit &amp; Loss'!AN58:OFFSET('Profit &amp; Loss'!AN58,0,0,1,3))=0," ",SUM('Profit &amp; Loss'!AN58:OFFSET('Profit &amp; Loss'!AN58,0,0,1,3)))</f>
        <v xml:space="preserve"> </v>
      </c>
      <c r="P66" s="138" t="str">
        <f ca="1">IF(SUM('Profit &amp; Loss'!AQ58:OFFSET('Profit &amp; Loss'!AQ58,0,0,1,3))=0," ",SUM('Profit &amp; Loss'!AQ58:OFFSET('Profit &amp; Loss'!AQ58,0,0,1,3)))</f>
        <v xml:space="preserve"> </v>
      </c>
      <c r="Q66" s="138" t="str">
        <f ca="1">IF(SUM('Profit &amp; Loss'!AT58:OFFSET('Profit &amp; Loss'!AT58,0,0,1,3))=0," ",SUM('Profit &amp; Loss'!AT58:OFFSET('Profit &amp; Loss'!AT58,0,0,1,3)))</f>
        <v xml:space="preserve"> </v>
      </c>
      <c r="R66" s="138" t="str">
        <f ca="1">IF(SUM('Profit &amp; Loss'!AW58:OFFSET('Profit &amp; Loss'!AW58,0,0,1,3))=0," ",SUM('Profit &amp; Loss'!AW58:OFFSET('Profit &amp; Loss'!AW58,0,0,1,3)))</f>
        <v xml:space="preserve"> </v>
      </c>
      <c r="S66" s="138" t="str">
        <f ca="1">IF(SUM('Profit &amp; Loss'!AZ58:OFFSET('Profit &amp; Loss'!AZ58,0,0,1,3))=0," ",SUM('Profit &amp; Loss'!AZ58:OFFSET('Profit &amp; Loss'!AZ58,0,0,1,3)))</f>
        <v xml:space="preserve"> </v>
      </c>
      <c r="T66" s="138" t="str">
        <f ca="1">IF(SUM('Profit &amp; Loss'!BC58:OFFSET('Profit &amp; Loss'!BC58,0,0,1,3))=0," ",SUM('Profit &amp; Loss'!BC58:OFFSET('Profit &amp; Loss'!BC58,0,0,1,3)))</f>
        <v xml:space="preserve"> </v>
      </c>
      <c r="U66" s="138" t="str">
        <f ca="1">IF(SUM('Profit &amp; Loss'!BF58:OFFSET('Profit &amp; Loss'!BF58,0,0,1,3))=0," ",SUM('Profit &amp; Loss'!BF58:OFFSET('Profit &amp; Loss'!BF58,0,0,1,3)))</f>
        <v xml:space="preserve"> </v>
      </c>
      <c r="V66" s="138" t="str">
        <f ca="1">IF(SUM('Profit &amp; Loss'!BI58:OFFSET('Profit &amp; Loss'!BI58,0,0,1,3))=0," ",SUM('Profit &amp; Loss'!BI58:OFFSET('Profit &amp; Loss'!BI58,0,0,1,3)))</f>
        <v xml:space="preserve"> </v>
      </c>
      <c r="W66" s="138" t="str">
        <f ca="1">IF(SUM('Profit &amp; Loss'!BL58:OFFSET('Profit &amp; Loss'!BL58,0,0,1,3))=0," ",SUM('Profit &amp; Loss'!BL58:OFFSET('Profit &amp; Loss'!BL58,0,0,1,3)))</f>
        <v xml:space="preserve"> </v>
      </c>
    </row>
    <row r="67" spans="2:23">
      <c r="B67" s="139" t="str">
        <f>IF('Profit &amp; Loss'!B59=0," ",'Profit &amp; Loss'!B59)</f>
        <v>Legal - General</v>
      </c>
      <c r="C67" s="138" t="str">
        <f ca="1">IF(SUM('Profit &amp; Loss'!F59:OFFSET('Profit &amp; Loss'!F59,0,0,1,1))=0," ",SUM('Profit &amp; Loss'!F59:OFFSET('Profit &amp; Loss'!F60,0,0,1,1)))</f>
        <v xml:space="preserve"> </v>
      </c>
      <c r="D67" s="138" t="str">
        <f ca="1">IF(SUM('Profit &amp; Loss'!G59:OFFSET('Profit &amp; Loss'!G59,0,0,1,3))=0," ",SUM('Profit &amp; Loss'!G59:OFFSET('Profit &amp; Loss'!G59,0,0,1,3)))</f>
        <v xml:space="preserve"> </v>
      </c>
      <c r="E67" s="138" t="str">
        <f ca="1">IF(SUM('Profit &amp; Loss'!J59:OFFSET('Profit &amp; Loss'!J59,0,0,1,3))=0," ",SUM('Profit &amp; Loss'!J59:OFFSET('Profit &amp; Loss'!J59,0,0,1,3)))</f>
        <v xml:space="preserve"> </v>
      </c>
      <c r="F67" s="138" t="str">
        <f ca="1">IF(SUM('Profit &amp; Loss'!M59:OFFSET('Profit &amp; Loss'!M59,0,0,1,3))=0," ",SUM('Profit &amp; Loss'!M59:OFFSET('Profit &amp; Loss'!M59,0,0,1,3)))</f>
        <v xml:space="preserve"> </v>
      </c>
      <c r="G67" s="138" t="str">
        <f ca="1">IF(SUM('Profit &amp; Loss'!P59:OFFSET('Profit &amp; Loss'!P59,0,0,1,3))=0," ",SUM('Profit &amp; Loss'!P59:OFFSET('Profit &amp; Loss'!P59,0,0,1,3)))</f>
        <v xml:space="preserve"> </v>
      </c>
      <c r="H67" s="138" t="str">
        <f ca="1">IF(SUM('Profit &amp; Loss'!S59:OFFSET('Profit &amp; Loss'!S59,0,0,1,3))=0," ",SUM('Profit &amp; Loss'!S59:OFFSET('Profit &amp; Loss'!S59,0,0,1,3)))</f>
        <v xml:space="preserve"> </v>
      </c>
      <c r="I67" s="138" t="str">
        <f ca="1">IF(SUM('Profit &amp; Loss'!V59:OFFSET('Profit &amp; Loss'!V59,0,0,1,3))=0," ",SUM('Profit &amp; Loss'!V59:OFFSET('Profit &amp; Loss'!V59,0,0,1,3)))</f>
        <v xml:space="preserve"> </v>
      </c>
      <c r="J67" s="138" t="str">
        <f ca="1">IF(SUM('Profit &amp; Loss'!Y59:OFFSET('Profit &amp; Loss'!Y59,0,0,1,3))=0," ",SUM('Profit &amp; Loss'!Y59:OFFSET('Profit &amp; Loss'!Y59,0,0,1,3)))</f>
        <v xml:space="preserve"> </v>
      </c>
      <c r="K67" s="138" t="str">
        <f ca="1">IF(SUM('Profit &amp; Loss'!AB59:OFFSET('Profit &amp; Loss'!AB59,0,0,1,3))=0," ",SUM('Profit &amp; Loss'!AB59:OFFSET('Profit &amp; Loss'!AB59,0,0,1,3)))</f>
        <v xml:space="preserve"> </v>
      </c>
      <c r="L67" s="138" t="str">
        <f ca="1">IF(SUM('Profit &amp; Loss'!AE59:OFFSET('Profit &amp; Loss'!AE59,0,0,1,3))=0," ",SUM('Profit &amp; Loss'!AE59:OFFSET('Profit &amp; Loss'!AE59,0,0,1,3)))</f>
        <v xml:space="preserve"> </v>
      </c>
      <c r="M67" s="138" t="str">
        <f ca="1">IF(SUM('Profit &amp; Loss'!AH59:OFFSET('Profit &amp; Loss'!AH59,0,0,1,3))=0," ",SUM('Profit &amp; Loss'!AH59:OFFSET('Profit &amp; Loss'!AH59,0,0,1,3)))</f>
        <v xml:space="preserve"> </v>
      </c>
      <c r="N67" s="138" t="str">
        <f ca="1">IF(SUM('Profit &amp; Loss'!AK59:OFFSET('Profit &amp; Loss'!AK59,0,0,1,3))=0," ",SUM('Profit &amp; Loss'!AK59:OFFSET('Profit &amp; Loss'!AK59,0,0,1,3)))</f>
        <v xml:space="preserve"> </v>
      </c>
      <c r="O67" s="138" t="str">
        <f ca="1">IF(SUM('Profit &amp; Loss'!AN59:OFFSET('Profit &amp; Loss'!AN59,0,0,1,3))=0," ",SUM('Profit &amp; Loss'!AN59:OFFSET('Profit &amp; Loss'!AN59,0,0,1,3)))</f>
        <v xml:space="preserve"> </v>
      </c>
      <c r="P67" s="138" t="str">
        <f ca="1">IF(SUM('Profit &amp; Loss'!AQ59:OFFSET('Profit &amp; Loss'!AQ59,0,0,1,3))=0," ",SUM('Profit &amp; Loss'!AQ59:OFFSET('Profit &amp; Loss'!AQ59,0,0,1,3)))</f>
        <v xml:space="preserve"> </v>
      </c>
      <c r="Q67" s="138" t="str">
        <f ca="1">IF(SUM('Profit &amp; Loss'!AT59:OFFSET('Profit &amp; Loss'!AT59,0,0,1,3))=0," ",SUM('Profit &amp; Loss'!AT59:OFFSET('Profit &amp; Loss'!AT59,0,0,1,3)))</f>
        <v xml:space="preserve"> </v>
      </c>
      <c r="R67" s="138" t="str">
        <f ca="1">IF(SUM('Profit &amp; Loss'!AW59:OFFSET('Profit &amp; Loss'!AW59,0,0,1,3))=0," ",SUM('Profit &amp; Loss'!AW59:OFFSET('Profit &amp; Loss'!AW59,0,0,1,3)))</f>
        <v xml:space="preserve"> </v>
      </c>
      <c r="S67" s="138" t="str">
        <f ca="1">IF(SUM('Profit &amp; Loss'!AZ59:OFFSET('Profit &amp; Loss'!AZ59,0,0,1,3))=0," ",SUM('Profit &amp; Loss'!AZ59:OFFSET('Profit &amp; Loss'!AZ59,0,0,1,3)))</f>
        <v xml:space="preserve"> </v>
      </c>
      <c r="T67" s="138" t="str">
        <f ca="1">IF(SUM('Profit &amp; Loss'!BC59:OFFSET('Profit &amp; Loss'!BC59,0,0,1,3))=0," ",SUM('Profit &amp; Loss'!BC59:OFFSET('Profit &amp; Loss'!BC59,0,0,1,3)))</f>
        <v xml:space="preserve"> </v>
      </c>
      <c r="U67" s="138" t="str">
        <f ca="1">IF(SUM('Profit &amp; Loss'!BF59:OFFSET('Profit &amp; Loss'!BF59,0,0,1,3))=0," ",SUM('Profit &amp; Loss'!BF59:OFFSET('Profit &amp; Loss'!BF59,0,0,1,3)))</f>
        <v xml:space="preserve"> </v>
      </c>
      <c r="V67" s="138" t="str">
        <f ca="1">IF(SUM('Profit &amp; Loss'!BI59:OFFSET('Profit &amp; Loss'!BI59,0,0,1,3))=0," ",SUM('Profit &amp; Loss'!BI59:OFFSET('Profit &amp; Loss'!BI59,0,0,1,3)))</f>
        <v xml:space="preserve"> </v>
      </c>
      <c r="W67" s="138" t="str">
        <f ca="1">IF(SUM('Profit &amp; Loss'!BL59:OFFSET('Profit &amp; Loss'!BL59,0,0,1,3))=0," ",SUM('Profit &amp; Loss'!BL59:OFFSET('Profit &amp; Loss'!BL59,0,0,1,3)))</f>
        <v xml:space="preserve"> </v>
      </c>
    </row>
    <row r="68" spans="2:23">
      <c r="B68" s="139" t="str">
        <f>IF('Profit &amp; Loss'!B60=0," ",'Profit &amp; Loss'!B60)</f>
        <v>Legal - IP</v>
      </c>
      <c r="C68" s="138" t="str">
        <f ca="1">IF(SUM('Profit &amp; Loss'!F60:OFFSET('Profit &amp; Loss'!F60,0,0,1,1))=0," ",SUM('Profit &amp; Loss'!F60:OFFSET('Profit &amp; Loss'!F61,0,0,1,1)))</f>
        <v xml:space="preserve"> </v>
      </c>
      <c r="D68" s="138" t="str">
        <f ca="1">IF(SUM('Profit &amp; Loss'!G60:OFFSET('Profit &amp; Loss'!G60,0,0,1,3))=0," ",SUM('Profit &amp; Loss'!G60:OFFSET('Profit &amp; Loss'!G60,0,0,1,3)))</f>
        <v xml:space="preserve"> </v>
      </c>
      <c r="E68" s="138" t="str">
        <f ca="1">IF(SUM('Profit &amp; Loss'!J60:OFFSET('Profit &amp; Loss'!J60,0,0,1,3))=0," ",SUM('Profit &amp; Loss'!J60:OFFSET('Profit &amp; Loss'!J60,0,0,1,3)))</f>
        <v xml:space="preserve"> </v>
      </c>
      <c r="F68" s="138" t="str">
        <f ca="1">IF(SUM('Profit &amp; Loss'!M60:OFFSET('Profit &amp; Loss'!M60,0,0,1,3))=0," ",SUM('Profit &amp; Loss'!M60:OFFSET('Profit &amp; Loss'!M60,0,0,1,3)))</f>
        <v xml:space="preserve"> </v>
      </c>
      <c r="G68" s="138" t="str">
        <f ca="1">IF(SUM('Profit &amp; Loss'!P60:OFFSET('Profit &amp; Loss'!P60,0,0,1,3))=0," ",SUM('Profit &amp; Loss'!P60:OFFSET('Profit &amp; Loss'!P60,0,0,1,3)))</f>
        <v xml:space="preserve"> </v>
      </c>
      <c r="H68" s="138" t="str">
        <f ca="1">IF(SUM('Profit &amp; Loss'!S60:OFFSET('Profit &amp; Loss'!S60,0,0,1,3))=0," ",SUM('Profit &amp; Loss'!S60:OFFSET('Profit &amp; Loss'!S60,0,0,1,3)))</f>
        <v xml:space="preserve"> </v>
      </c>
      <c r="I68" s="138" t="str">
        <f ca="1">IF(SUM('Profit &amp; Loss'!V60:OFFSET('Profit &amp; Loss'!V60,0,0,1,3))=0," ",SUM('Profit &amp; Loss'!V60:OFFSET('Profit &amp; Loss'!V60,0,0,1,3)))</f>
        <v xml:space="preserve"> </v>
      </c>
      <c r="J68" s="138" t="str">
        <f ca="1">IF(SUM('Profit &amp; Loss'!Y60:OFFSET('Profit &amp; Loss'!Y60,0,0,1,3))=0," ",SUM('Profit &amp; Loss'!Y60:OFFSET('Profit &amp; Loss'!Y60,0,0,1,3)))</f>
        <v xml:space="preserve"> </v>
      </c>
      <c r="K68" s="138" t="str">
        <f ca="1">IF(SUM('Profit &amp; Loss'!AB60:OFFSET('Profit &amp; Loss'!AB60,0,0,1,3))=0," ",SUM('Profit &amp; Loss'!AB60:OFFSET('Profit &amp; Loss'!AB60,0,0,1,3)))</f>
        <v xml:space="preserve"> </v>
      </c>
      <c r="L68" s="138" t="str">
        <f ca="1">IF(SUM('Profit &amp; Loss'!AE60:OFFSET('Profit &amp; Loss'!AE60,0,0,1,3))=0," ",SUM('Profit &amp; Loss'!AE60:OFFSET('Profit &amp; Loss'!AE60,0,0,1,3)))</f>
        <v xml:space="preserve"> </v>
      </c>
      <c r="M68" s="138" t="str">
        <f ca="1">IF(SUM('Profit &amp; Loss'!AH60:OFFSET('Profit &amp; Loss'!AH60,0,0,1,3))=0," ",SUM('Profit &amp; Loss'!AH60:OFFSET('Profit &amp; Loss'!AH60,0,0,1,3)))</f>
        <v xml:space="preserve"> </v>
      </c>
      <c r="N68" s="138" t="str">
        <f ca="1">IF(SUM('Profit &amp; Loss'!AK60:OFFSET('Profit &amp; Loss'!AK60,0,0,1,3))=0," ",SUM('Profit &amp; Loss'!AK60:OFFSET('Profit &amp; Loss'!AK60,0,0,1,3)))</f>
        <v xml:space="preserve"> </v>
      </c>
      <c r="O68" s="138" t="str">
        <f ca="1">IF(SUM('Profit &amp; Loss'!AN60:OFFSET('Profit &amp; Loss'!AN60,0,0,1,3))=0," ",SUM('Profit &amp; Loss'!AN60:OFFSET('Profit &amp; Loss'!AN60,0,0,1,3)))</f>
        <v xml:space="preserve"> </v>
      </c>
      <c r="P68" s="138" t="str">
        <f ca="1">IF(SUM('Profit &amp; Loss'!AQ60:OFFSET('Profit &amp; Loss'!AQ60,0,0,1,3))=0," ",SUM('Profit &amp; Loss'!AQ60:OFFSET('Profit &amp; Loss'!AQ60,0,0,1,3)))</f>
        <v xml:space="preserve"> </v>
      </c>
      <c r="Q68" s="138" t="str">
        <f ca="1">IF(SUM('Profit &amp; Loss'!AT60:OFFSET('Profit &amp; Loss'!AT60,0,0,1,3))=0," ",SUM('Profit &amp; Loss'!AT60:OFFSET('Profit &amp; Loss'!AT60,0,0,1,3)))</f>
        <v xml:space="preserve"> </v>
      </c>
      <c r="R68" s="138" t="str">
        <f ca="1">IF(SUM('Profit &amp; Loss'!AW60:OFFSET('Profit &amp; Loss'!AW60,0,0,1,3))=0," ",SUM('Profit &amp; Loss'!AW60:OFFSET('Profit &amp; Loss'!AW60,0,0,1,3)))</f>
        <v xml:space="preserve"> </v>
      </c>
      <c r="S68" s="138" t="str">
        <f ca="1">IF(SUM('Profit &amp; Loss'!AZ60:OFFSET('Profit &amp; Loss'!AZ60,0,0,1,3))=0," ",SUM('Profit &amp; Loss'!AZ60:OFFSET('Profit &amp; Loss'!AZ60,0,0,1,3)))</f>
        <v xml:space="preserve"> </v>
      </c>
      <c r="T68" s="138" t="str">
        <f ca="1">IF(SUM('Profit &amp; Loss'!BC60:OFFSET('Profit &amp; Loss'!BC60,0,0,1,3))=0," ",SUM('Profit &amp; Loss'!BC60:OFFSET('Profit &amp; Loss'!BC60,0,0,1,3)))</f>
        <v xml:space="preserve"> </v>
      </c>
      <c r="U68" s="138" t="str">
        <f ca="1">IF(SUM('Profit &amp; Loss'!BF60:OFFSET('Profit &amp; Loss'!BF60,0,0,1,3))=0," ",SUM('Profit &amp; Loss'!BF60:OFFSET('Profit &amp; Loss'!BF60,0,0,1,3)))</f>
        <v xml:space="preserve"> </v>
      </c>
      <c r="V68" s="138" t="str">
        <f ca="1">IF(SUM('Profit &amp; Loss'!BI60:OFFSET('Profit &amp; Loss'!BI60,0,0,1,3))=0," ",SUM('Profit &amp; Loss'!BI60:OFFSET('Profit &amp; Loss'!BI60,0,0,1,3)))</f>
        <v xml:space="preserve"> </v>
      </c>
      <c r="W68" s="138" t="str">
        <f ca="1">IF(SUM('Profit &amp; Loss'!BL60:OFFSET('Profit &amp; Loss'!BL60,0,0,1,3))=0," ",SUM('Profit &amp; Loss'!BL60:OFFSET('Profit &amp; Loss'!BL60,0,0,1,3)))</f>
        <v xml:space="preserve"> </v>
      </c>
    </row>
    <row r="69" spans="2:23">
      <c r="B69" s="139" t="str">
        <f>IF('Profit &amp; Loss'!B61=0," ",'Profit &amp; Loss'!B61)</f>
        <v>Accounting</v>
      </c>
      <c r="C69" s="138" t="str">
        <f ca="1">IF(SUM('Profit &amp; Loss'!F61:OFFSET('Profit &amp; Loss'!F61,0,0,1,1))=0," ",SUM('Profit &amp; Loss'!F61:OFFSET('Profit &amp; Loss'!F62,0,0,1,1)))</f>
        <v xml:space="preserve"> </v>
      </c>
      <c r="D69" s="138" t="str">
        <f ca="1">IF(SUM('Profit &amp; Loss'!G61:OFFSET('Profit &amp; Loss'!G61,0,0,1,3))=0," ",SUM('Profit &amp; Loss'!G61:OFFSET('Profit &amp; Loss'!G61,0,0,1,3)))</f>
        <v xml:space="preserve"> </v>
      </c>
      <c r="E69" s="138" t="str">
        <f ca="1">IF(SUM('Profit &amp; Loss'!J61:OFFSET('Profit &amp; Loss'!J61,0,0,1,3))=0," ",SUM('Profit &amp; Loss'!J61:OFFSET('Profit &amp; Loss'!J61,0,0,1,3)))</f>
        <v xml:space="preserve"> </v>
      </c>
      <c r="F69" s="138" t="str">
        <f ca="1">IF(SUM('Profit &amp; Loss'!M61:OFFSET('Profit &amp; Loss'!M61,0,0,1,3))=0," ",SUM('Profit &amp; Loss'!M61:OFFSET('Profit &amp; Loss'!M61,0,0,1,3)))</f>
        <v xml:space="preserve"> </v>
      </c>
      <c r="G69" s="138" t="str">
        <f ca="1">IF(SUM('Profit &amp; Loss'!P61:OFFSET('Profit &amp; Loss'!P61,0,0,1,3))=0," ",SUM('Profit &amp; Loss'!P61:OFFSET('Profit &amp; Loss'!P61,0,0,1,3)))</f>
        <v xml:space="preserve"> </v>
      </c>
      <c r="H69" s="138" t="str">
        <f ca="1">IF(SUM('Profit &amp; Loss'!S61:OFFSET('Profit &amp; Loss'!S61,0,0,1,3))=0," ",SUM('Profit &amp; Loss'!S61:OFFSET('Profit &amp; Loss'!S61,0,0,1,3)))</f>
        <v xml:space="preserve"> </v>
      </c>
      <c r="I69" s="138" t="str">
        <f ca="1">IF(SUM('Profit &amp; Loss'!V61:OFFSET('Profit &amp; Loss'!V61,0,0,1,3))=0," ",SUM('Profit &amp; Loss'!V61:OFFSET('Profit &amp; Loss'!V61,0,0,1,3)))</f>
        <v xml:space="preserve"> </v>
      </c>
      <c r="J69" s="138" t="str">
        <f ca="1">IF(SUM('Profit &amp; Loss'!Y61:OFFSET('Profit &amp; Loss'!Y61,0,0,1,3))=0," ",SUM('Profit &amp; Loss'!Y61:OFFSET('Profit &amp; Loss'!Y61,0,0,1,3)))</f>
        <v xml:space="preserve"> </v>
      </c>
      <c r="K69" s="138" t="str">
        <f ca="1">IF(SUM('Profit &amp; Loss'!AB61:OFFSET('Profit &amp; Loss'!AB61,0,0,1,3))=0," ",SUM('Profit &amp; Loss'!AB61:OFFSET('Profit &amp; Loss'!AB61,0,0,1,3)))</f>
        <v xml:space="preserve"> </v>
      </c>
      <c r="L69" s="138" t="str">
        <f ca="1">IF(SUM('Profit &amp; Loss'!AE61:OFFSET('Profit &amp; Loss'!AE61,0,0,1,3))=0," ",SUM('Profit &amp; Loss'!AE61:OFFSET('Profit &amp; Loss'!AE61,0,0,1,3)))</f>
        <v xml:space="preserve"> </v>
      </c>
      <c r="M69" s="138" t="str">
        <f ca="1">IF(SUM('Profit &amp; Loss'!AH61:OFFSET('Profit &amp; Loss'!AH61,0,0,1,3))=0," ",SUM('Profit &amp; Loss'!AH61:OFFSET('Profit &amp; Loss'!AH61,0,0,1,3)))</f>
        <v xml:space="preserve"> </v>
      </c>
      <c r="N69" s="138" t="str">
        <f ca="1">IF(SUM('Profit &amp; Loss'!AK61:OFFSET('Profit &amp; Loss'!AK61,0,0,1,3))=0," ",SUM('Profit &amp; Loss'!AK61:OFFSET('Profit &amp; Loss'!AK61,0,0,1,3)))</f>
        <v xml:space="preserve"> </v>
      </c>
      <c r="O69" s="138" t="str">
        <f ca="1">IF(SUM('Profit &amp; Loss'!AN61:OFFSET('Profit &amp; Loss'!AN61,0,0,1,3))=0," ",SUM('Profit &amp; Loss'!AN61:OFFSET('Profit &amp; Loss'!AN61,0,0,1,3)))</f>
        <v xml:space="preserve"> </v>
      </c>
      <c r="P69" s="138" t="str">
        <f ca="1">IF(SUM('Profit &amp; Loss'!AQ61:OFFSET('Profit &amp; Loss'!AQ61,0,0,1,3))=0," ",SUM('Profit &amp; Loss'!AQ61:OFFSET('Profit &amp; Loss'!AQ61,0,0,1,3)))</f>
        <v xml:space="preserve"> </v>
      </c>
      <c r="Q69" s="138" t="str">
        <f ca="1">IF(SUM('Profit &amp; Loss'!AT61:OFFSET('Profit &amp; Loss'!AT61,0,0,1,3))=0," ",SUM('Profit &amp; Loss'!AT61:OFFSET('Profit &amp; Loss'!AT61,0,0,1,3)))</f>
        <v xml:space="preserve"> </v>
      </c>
      <c r="R69" s="138" t="str">
        <f ca="1">IF(SUM('Profit &amp; Loss'!AW61:OFFSET('Profit &amp; Loss'!AW61,0,0,1,3))=0," ",SUM('Profit &amp; Loss'!AW61:OFFSET('Profit &amp; Loss'!AW61,0,0,1,3)))</f>
        <v xml:space="preserve"> </v>
      </c>
      <c r="S69" s="138" t="str">
        <f ca="1">IF(SUM('Profit &amp; Loss'!AZ61:OFFSET('Profit &amp; Loss'!AZ61,0,0,1,3))=0," ",SUM('Profit &amp; Loss'!AZ61:OFFSET('Profit &amp; Loss'!AZ61,0,0,1,3)))</f>
        <v xml:space="preserve"> </v>
      </c>
      <c r="T69" s="138" t="str">
        <f ca="1">IF(SUM('Profit &amp; Loss'!BC61:OFFSET('Profit &amp; Loss'!BC61,0,0,1,3))=0," ",SUM('Profit &amp; Loss'!BC61:OFFSET('Profit &amp; Loss'!BC61,0,0,1,3)))</f>
        <v xml:space="preserve"> </v>
      </c>
      <c r="U69" s="138" t="str">
        <f ca="1">IF(SUM('Profit &amp; Loss'!BF61:OFFSET('Profit &amp; Loss'!BF61,0,0,1,3))=0," ",SUM('Profit &amp; Loss'!BF61:OFFSET('Profit &amp; Loss'!BF61,0,0,1,3)))</f>
        <v xml:space="preserve"> </v>
      </c>
      <c r="V69" s="138" t="str">
        <f ca="1">IF(SUM('Profit &amp; Loss'!BI61:OFFSET('Profit &amp; Loss'!BI61,0,0,1,3))=0," ",SUM('Profit &amp; Loss'!BI61:OFFSET('Profit &amp; Loss'!BI61,0,0,1,3)))</f>
        <v xml:space="preserve"> </v>
      </c>
      <c r="W69" s="138" t="str">
        <f ca="1">IF(SUM('Profit &amp; Loss'!BL61:OFFSET('Profit &amp; Loss'!BL61,0,0,1,3))=0," ",SUM('Profit &amp; Loss'!BL61:OFFSET('Profit &amp; Loss'!BL61,0,0,1,3)))</f>
        <v xml:space="preserve"> </v>
      </c>
    </row>
    <row r="70" spans="2:23">
      <c r="B70" s="139" t="str">
        <f>IF('Profit &amp; Loss'!B62=0," ",'Profit &amp; Loss'!B62)</f>
        <v>Other</v>
      </c>
      <c r="C70" s="138" t="str">
        <f ca="1">IF(SUM('Profit &amp; Loss'!F62:OFFSET('Profit &amp; Loss'!F62,0,0,1,1))=0," ",SUM('Profit &amp; Loss'!F62:OFFSET('Profit &amp; Loss'!F63,0,0,1,1)))</f>
        <v xml:space="preserve"> </v>
      </c>
      <c r="D70" s="138" t="str">
        <f ca="1">IF(SUM('Profit &amp; Loss'!G62:OFFSET('Profit &amp; Loss'!G62,0,0,1,3))=0," ",SUM('Profit &amp; Loss'!G62:OFFSET('Profit &amp; Loss'!G62,0,0,1,3)))</f>
        <v xml:space="preserve"> </v>
      </c>
      <c r="E70" s="138" t="str">
        <f ca="1">IF(SUM('Profit &amp; Loss'!J62:OFFSET('Profit &amp; Loss'!J62,0,0,1,3))=0," ",SUM('Profit &amp; Loss'!J62:OFFSET('Profit &amp; Loss'!J62,0,0,1,3)))</f>
        <v xml:space="preserve"> </v>
      </c>
      <c r="F70" s="138" t="str">
        <f ca="1">IF(SUM('Profit &amp; Loss'!M62:OFFSET('Profit &amp; Loss'!M62,0,0,1,3))=0," ",SUM('Profit &amp; Loss'!M62:OFFSET('Profit &amp; Loss'!M62,0,0,1,3)))</f>
        <v xml:space="preserve"> </v>
      </c>
      <c r="G70" s="138" t="str">
        <f ca="1">IF(SUM('Profit &amp; Loss'!P62:OFFSET('Profit &amp; Loss'!P62,0,0,1,3))=0," ",SUM('Profit &amp; Loss'!P62:OFFSET('Profit &amp; Loss'!P62,0,0,1,3)))</f>
        <v xml:space="preserve"> </v>
      </c>
      <c r="H70" s="138" t="str">
        <f ca="1">IF(SUM('Profit &amp; Loss'!S62:OFFSET('Profit &amp; Loss'!S62,0,0,1,3))=0," ",SUM('Profit &amp; Loss'!S62:OFFSET('Profit &amp; Loss'!S62,0,0,1,3)))</f>
        <v xml:space="preserve"> </v>
      </c>
      <c r="I70" s="138" t="str">
        <f ca="1">IF(SUM('Profit &amp; Loss'!V62:OFFSET('Profit &amp; Loss'!V62,0,0,1,3))=0," ",SUM('Profit &amp; Loss'!V62:OFFSET('Profit &amp; Loss'!V62,0,0,1,3)))</f>
        <v xml:space="preserve"> </v>
      </c>
      <c r="J70" s="138" t="str">
        <f ca="1">IF(SUM('Profit &amp; Loss'!Y62:OFFSET('Profit &amp; Loss'!Y62,0,0,1,3))=0," ",SUM('Profit &amp; Loss'!Y62:OFFSET('Profit &amp; Loss'!Y62,0,0,1,3)))</f>
        <v xml:space="preserve"> </v>
      </c>
      <c r="K70" s="138" t="str">
        <f ca="1">IF(SUM('Profit &amp; Loss'!AB62:OFFSET('Profit &amp; Loss'!AB62,0,0,1,3))=0," ",SUM('Profit &amp; Loss'!AB62:OFFSET('Profit &amp; Loss'!AB62,0,0,1,3)))</f>
        <v xml:space="preserve"> </v>
      </c>
      <c r="L70" s="138" t="str">
        <f ca="1">IF(SUM('Profit &amp; Loss'!AE62:OFFSET('Profit &amp; Loss'!AE62,0,0,1,3))=0," ",SUM('Profit &amp; Loss'!AE62:OFFSET('Profit &amp; Loss'!AE62,0,0,1,3)))</f>
        <v xml:space="preserve"> </v>
      </c>
      <c r="M70" s="138" t="str">
        <f ca="1">IF(SUM('Profit &amp; Loss'!AH62:OFFSET('Profit &amp; Loss'!AH62,0,0,1,3))=0," ",SUM('Profit &amp; Loss'!AH62:OFFSET('Profit &amp; Loss'!AH62,0,0,1,3)))</f>
        <v xml:space="preserve"> </v>
      </c>
      <c r="N70" s="138" t="str">
        <f ca="1">IF(SUM('Profit &amp; Loss'!AK62:OFFSET('Profit &amp; Loss'!AK62,0,0,1,3))=0," ",SUM('Profit &amp; Loss'!AK62:OFFSET('Profit &amp; Loss'!AK62,0,0,1,3)))</f>
        <v xml:space="preserve"> </v>
      </c>
      <c r="O70" s="138" t="str">
        <f ca="1">IF(SUM('Profit &amp; Loss'!AN62:OFFSET('Profit &amp; Loss'!AN62,0,0,1,3))=0," ",SUM('Profit &amp; Loss'!AN62:OFFSET('Profit &amp; Loss'!AN62,0,0,1,3)))</f>
        <v xml:space="preserve"> </v>
      </c>
      <c r="P70" s="138" t="str">
        <f ca="1">IF(SUM('Profit &amp; Loss'!AQ62:OFFSET('Profit &amp; Loss'!AQ62,0,0,1,3))=0," ",SUM('Profit &amp; Loss'!AQ62:OFFSET('Profit &amp; Loss'!AQ62,0,0,1,3)))</f>
        <v xml:space="preserve"> </v>
      </c>
      <c r="Q70" s="138" t="str">
        <f ca="1">IF(SUM('Profit &amp; Loss'!AT62:OFFSET('Profit &amp; Loss'!AT62,0,0,1,3))=0," ",SUM('Profit &amp; Loss'!AT62:OFFSET('Profit &amp; Loss'!AT62,0,0,1,3)))</f>
        <v xml:space="preserve"> </v>
      </c>
      <c r="R70" s="138" t="str">
        <f ca="1">IF(SUM('Profit &amp; Loss'!AW62:OFFSET('Profit &amp; Loss'!AW62,0,0,1,3))=0," ",SUM('Profit &amp; Loss'!AW62:OFFSET('Profit &amp; Loss'!AW62,0,0,1,3)))</f>
        <v xml:space="preserve"> </v>
      </c>
      <c r="S70" s="138" t="str">
        <f ca="1">IF(SUM('Profit &amp; Loss'!AZ62:OFFSET('Profit &amp; Loss'!AZ62,0,0,1,3))=0," ",SUM('Profit &amp; Loss'!AZ62:OFFSET('Profit &amp; Loss'!AZ62,0,0,1,3)))</f>
        <v xml:space="preserve"> </v>
      </c>
      <c r="T70" s="138" t="str">
        <f ca="1">IF(SUM('Profit &amp; Loss'!BC62:OFFSET('Profit &amp; Loss'!BC62,0,0,1,3))=0," ",SUM('Profit &amp; Loss'!BC62:OFFSET('Profit &amp; Loss'!BC62,0,0,1,3)))</f>
        <v xml:space="preserve"> </v>
      </c>
      <c r="U70" s="138" t="str">
        <f ca="1">IF(SUM('Profit &amp; Loss'!BF62:OFFSET('Profit &amp; Loss'!BF62,0,0,1,3))=0," ",SUM('Profit &amp; Loss'!BF62:OFFSET('Profit &amp; Loss'!BF62,0,0,1,3)))</f>
        <v xml:space="preserve"> </v>
      </c>
      <c r="V70" s="138" t="str">
        <f ca="1">IF(SUM('Profit &amp; Loss'!BI62:OFFSET('Profit &amp; Loss'!BI62,0,0,1,3))=0," ",SUM('Profit &amp; Loss'!BI62:OFFSET('Profit &amp; Loss'!BI62,0,0,1,3)))</f>
        <v xml:space="preserve"> </v>
      </c>
      <c r="W70" s="138" t="str">
        <f ca="1">IF(SUM('Profit &amp; Loss'!BL62:OFFSET('Profit &amp; Loss'!BL62,0,0,1,3))=0," ",SUM('Profit &amp; Loss'!BL62:OFFSET('Profit &amp; Loss'!BL62,0,0,1,3)))</f>
        <v xml:space="preserve"> </v>
      </c>
    </row>
    <row r="71" spans="2:23">
      <c r="B71" s="137" t="str">
        <f>IF('Profit &amp; Loss'!B63=0," ",'Profit &amp; Loss'!B63)</f>
        <v>Total</v>
      </c>
      <c r="C71" s="138" t="str">
        <f ca="1">IF(SUM('Profit &amp; Loss'!F63:OFFSET('Profit &amp; Loss'!F63,0,0,1,1))=0," ",SUM('Profit &amp; Loss'!F63:OFFSET('Profit &amp; Loss'!F64,0,0,1,1)))</f>
        <v xml:space="preserve"> </v>
      </c>
      <c r="D71" s="138" t="str">
        <f ca="1">IF(SUM('Profit &amp; Loss'!G63:OFFSET('Profit &amp; Loss'!G63,0,0,1,3))=0," ",SUM('Profit &amp; Loss'!G63:OFFSET('Profit &amp; Loss'!G63,0,0,1,3)))</f>
        <v xml:space="preserve"> </v>
      </c>
      <c r="E71" s="138" t="str">
        <f ca="1">IF(SUM('Profit &amp; Loss'!J63:OFFSET('Profit &amp; Loss'!J63,0,0,1,3))=0," ",SUM('Profit &amp; Loss'!J63:OFFSET('Profit &amp; Loss'!J63,0,0,1,3)))</f>
        <v xml:space="preserve"> </v>
      </c>
      <c r="F71" s="138" t="str">
        <f ca="1">IF(SUM('Profit &amp; Loss'!M63:OFFSET('Profit &amp; Loss'!M63,0,0,1,3))=0," ",SUM('Profit &amp; Loss'!M63:OFFSET('Profit &amp; Loss'!M63,0,0,1,3)))</f>
        <v xml:space="preserve"> </v>
      </c>
      <c r="G71" s="138" t="str">
        <f ca="1">IF(SUM('Profit &amp; Loss'!P63:OFFSET('Profit &amp; Loss'!P63,0,0,1,3))=0," ",SUM('Profit &amp; Loss'!P63:OFFSET('Profit &amp; Loss'!P63,0,0,1,3)))</f>
        <v xml:space="preserve"> </v>
      </c>
      <c r="H71" s="138" t="str">
        <f ca="1">IF(SUM('Profit &amp; Loss'!S63:OFFSET('Profit &amp; Loss'!S63,0,0,1,3))=0," ",SUM('Profit &amp; Loss'!S63:OFFSET('Profit &amp; Loss'!S63,0,0,1,3)))</f>
        <v xml:space="preserve"> </v>
      </c>
      <c r="I71" s="138" t="str">
        <f ca="1">IF(SUM('Profit &amp; Loss'!V63:OFFSET('Profit &amp; Loss'!V63,0,0,1,3))=0," ",SUM('Profit &amp; Loss'!V63:OFFSET('Profit &amp; Loss'!V63,0,0,1,3)))</f>
        <v xml:space="preserve"> </v>
      </c>
      <c r="J71" s="138" t="str">
        <f ca="1">IF(SUM('Profit &amp; Loss'!Y63:OFFSET('Profit &amp; Loss'!Y63,0,0,1,3))=0," ",SUM('Profit &amp; Loss'!Y63:OFFSET('Profit &amp; Loss'!Y63,0,0,1,3)))</f>
        <v xml:space="preserve"> </v>
      </c>
      <c r="K71" s="138" t="str">
        <f ca="1">IF(SUM('Profit &amp; Loss'!AB63:OFFSET('Profit &amp; Loss'!AB63,0,0,1,3))=0," ",SUM('Profit &amp; Loss'!AB63:OFFSET('Profit &amp; Loss'!AB63,0,0,1,3)))</f>
        <v xml:space="preserve"> </v>
      </c>
      <c r="L71" s="138" t="str">
        <f ca="1">IF(SUM('Profit &amp; Loss'!AE63:OFFSET('Profit &amp; Loss'!AE63,0,0,1,3))=0," ",SUM('Profit &amp; Loss'!AE63:OFFSET('Profit &amp; Loss'!AE63,0,0,1,3)))</f>
        <v xml:space="preserve"> </v>
      </c>
      <c r="M71" s="138" t="str">
        <f ca="1">IF(SUM('Profit &amp; Loss'!AH63:OFFSET('Profit &amp; Loss'!AH63,0,0,1,3))=0," ",SUM('Profit &amp; Loss'!AH63:OFFSET('Profit &amp; Loss'!AH63,0,0,1,3)))</f>
        <v xml:space="preserve"> </v>
      </c>
      <c r="N71" s="138" t="str">
        <f ca="1">IF(SUM('Profit &amp; Loss'!AK63:OFFSET('Profit &amp; Loss'!AK63,0,0,1,3))=0," ",SUM('Profit &amp; Loss'!AK63:OFFSET('Profit &amp; Loss'!AK63,0,0,1,3)))</f>
        <v xml:space="preserve"> </v>
      </c>
      <c r="O71" s="138" t="str">
        <f ca="1">IF(SUM('Profit &amp; Loss'!AN63:OFFSET('Profit &amp; Loss'!AN63,0,0,1,3))=0," ",SUM('Profit &amp; Loss'!AN63:OFFSET('Profit &amp; Loss'!AN63,0,0,1,3)))</f>
        <v xml:space="preserve"> </v>
      </c>
      <c r="P71" s="138" t="str">
        <f ca="1">IF(SUM('Profit &amp; Loss'!AQ63:OFFSET('Profit &amp; Loss'!AQ63,0,0,1,3))=0," ",SUM('Profit &amp; Loss'!AQ63:OFFSET('Profit &amp; Loss'!AQ63,0,0,1,3)))</f>
        <v xml:space="preserve"> </v>
      </c>
      <c r="Q71" s="138" t="str">
        <f ca="1">IF(SUM('Profit &amp; Loss'!AT63:OFFSET('Profit &amp; Loss'!AT63,0,0,1,3))=0," ",SUM('Profit &amp; Loss'!AT63:OFFSET('Profit &amp; Loss'!AT63,0,0,1,3)))</f>
        <v xml:space="preserve"> </v>
      </c>
      <c r="R71" s="138" t="str">
        <f ca="1">IF(SUM('Profit &amp; Loss'!AW63:OFFSET('Profit &amp; Loss'!AW63,0,0,1,3))=0," ",SUM('Profit &amp; Loss'!AW63:OFFSET('Profit &amp; Loss'!AW63,0,0,1,3)))</f>
        <v xml:space="preserve"> </v>
      </c>
      <c r="S71" s="138" t="str">
        <f ca="1">IF(SUM('Profit &amp; Loss'!AZ63:OFFSET('Profit &amp; Loss'!AZ63,0,0,1,3))=0," ",SUM('Profit &amp; Loss'!AZ63:OFFSET('Profit &amp; Loss'!AZ63,0,0,1,3)))</f>
        <v xml:space="preserve"> </v>
      </c>
      <c r="T71" s="138" t="str">
        <f ca="1">IF(SUM('Profit &amp; Loss'!BC63:OFFSET('Profit &amp; Loss'!BC63,0,0,1,3))=0," ",SUM('Profit &amp; Loss'!BC63:OFFSET('Profit &amp; Loss'!BC63,0,0,1,3)))</f>
        <v xml:space="preserve"> </v>
      </c>
      <c r="U71" s="138" t="str">
        <f ca="1">IF(SUM('Profit &amp; Loss'!BF63:OFFSET('Profit &amp; Loss'!BF63,0,0,1,3))=0," ",SUM('Profit &amp; Loss'!BF63:OFFSET('Profit &amp; Loss'!BF63,0,0,1,3)))</f>
        <v xml:space="preserve"> </v>
      </c>
      <c r="V71" s="138" t="str">
        <f ca="1">IF(SUM('Profit &amp; Loss'!BI63:OFFSET('Profit &amp; Loss'!BI63,0,0,1,3))=0," ",SUM('Profit &amp; Loss'!BI63:OFFSET('Profit &amp; Loss'!BI63,0,0,1,3)))</f>
        <v xml:space="preserve"> </v>
      </c>
      <c r="W71" s="138" t="str">
        <f ca="1">IF(SUM('Profit &amp; Loss'!BL63:OFFSET('Profit &amp; Loss'!BL63,0,0,1,3))=0," ",SUM('Profit &amp; Loss'!BL63:OFFSET('Profit &amp; Loss'!BL63,0,0,1,3)))</f>
        <v xml:space="preserve"> </v>
      </c>
    </row>
    <row r="72" spans="2:23">
      <c r="B72" s="135" t="str">
        <f>IF('Profit &amp; Loss'!B64=0," ",'Profit &amp; Loss'!B64)</f>
        <v xml:space="preserve"> </v>
      </c>
      <c r="C72" s="138" t="str">
        <f ca="1">IF(SUM('Profit &amp; Loss'!F64:OFFSET('Profit &amp; Loss'!F64,0,0,1,1))=0," ",SUM('Profit &amp; Loss'!F64:OFFSET('Profit &amp; Loss'!F65,0,0,1,1)))</f>
        <v xml:space="preserve"> </v>
      </c>
      <c r="D72" s="138" t="str">
        <f ca="1">IF(SUM('Profit &amp; Loss'!G64:OFFSET('Profit &amp; Loss'!G64,0,0,1,3))=0," ",SUM('Profit &amp; Loss'!G64:OFFSET('Profit &amp; Loss'!G64,0,0,1,3)))</f>
        <v xml:space="preserve"> </v>
      </c>
      <c r="E72" s="138" t="str">
        <f ca="1">IF(SUM('Profit &amp; Loss'!J64:OFFSET('Profit &amp; Loss'!J64,0,0,1,3))=0," ",SUM('Profit &amp; Loss'!J64:OFFSET('Profit &amp; Loss'!J64,0,0,1,3)))</f>
        <v xml:space="preserve"> </v>
      </c>
      <c r="F72" s="138" t="str">
        <f ca="1">IF(SUM('Profit &amp; Loss'!M64:OFFSET('Profit &amp; Loss'!M64,0,0,1,3))=0," ",SUM('Profit &amp; Loss'!M64:OFFSET('Profit &amp; Loss'!M64,0,0,1,3)))</f>
        <v xml:space="preserve"> </v>
      </c>
      <c r="G72" s="138" t="str">
        <f ca="1">IF(SUM('Profit &amp; Loss'!P64:OFFSET('Profit &amp; Loss'!P64,0,0,1,3))=0," ",SUM('Profit &amp; Loss'!P64:OFFSET('Profit &amp; Loss'!P64,0,0,1,3)))</f>
        <v xml:space="preserve"> </v>
      </c>
      <c r="H72" s="138" t="str">
        <f ca="1">IF(SUM('Profit &amp; Loss'!S64:OFFSET('Profit &amp; Loss'!S64,0,0,1,3))=0," ",SUM('Profit &amp; Loss'!S64:OFFSET('Profit &amp; Loss'!S64,0,0,1,3)))</f>
        <v xml:space="preserve"> </v>
      </c>
      <c r="I72" s="138" t="str">
        <f ca="1">IF(SUM('Profit &amp; Loss'!V64:OFFSET('Profit &amp; Loss'!V64,0,0,1,3))=0," ",SUM('Profit &amp; Loss'!V64:OFFSET('Profit &amp; Loss'!V64,0,0,1,3)))</f>
        <v xml:space="preserve"> </v>
      </c>
      <c r="J72" s="138" t="str">
        <f ca="1">IF(SUM('Profit &amp; Loss'!Y64:OFFSET('Profit &amp; Loss'!Y64,0,0,1,3))=0," ",SUM('Profit &amp; Loss'!Y64:OFFSET('Profit &amp; Loss'!Y64,0,0,1,3)))</f>
        <v xml:space="preserve"> </v>
      </c>
      <c r="K72" s="138" t="str">
        <f ca="1">IF(SUM('Profit &amp; Loss'!AB64:OFFSET('Profit &amp; Loss'!AB64,0,0,1,3))=0," ",SUM('Profit &amp; Loss'!AB64:OFFSET('Profit &amp; Loss'!AB64,0,0,1,3)))</f>
        <v xml:space="preserve"> </v>
      </c>
      <c r="L72" s="138" t="str">
        <f ca="1">IF(SUM('Profit &amp; Loss'!AE64:OFFSET('Profit &amp; Loss'!AE64,0,0,1,3))=0," ",SUM('Profit &amp; Loss'!AE64:OFFSET('Profit &amp; Loss'!AE64,0,0,1,3)))</f>
        <v xml:space="preserve"> </v>
      </c>
      <c r="M72" s="138" t="str">
        <f ca="1">IF(SUM('Profit &amp; Loss'!AH64:OFFSET('Profit &amp; Loss'!AH64,0,0,1,3))=0," ",SUM('Profit &amp; Loss'!AH64:OFFSET('Profit &amp; Loss'!AH64,0,0,1,3)))</f>
        <v xml:space="preserve"> </v>
      </c>
      <c r="N72" s="138" t="str">
        <f ca="1">IF(SUM('Profit &amp; Loss'!AK64:OFFSET('Profit &amp; Loss'!AK64,0,0,1,3))=0," ",SUM('Profit &amp; Loss'!AK64:OFFSET('Profit &amp; Loss'!AK64,0,0,1,3)))</f>
        <v xml:space="preserve"> </v>
      </c>
      <c r="O72" s="138" t="str">
        <f ca="1">IF(SUM('Profit &amp; Loss'!AN64:OFFSET('Profit &amp; Loss'!AN64,0,0,1,3))=0," ",SUM('Profit &amp; Loss'!AN64:OFFSET('Profit &amp; Loss'!AN64,0,0,1,3)))</f>
        <v xml:space="preserve"> </v>
      </c>
      <c r="P72" s="138" t="str">
        <f ca="1">IF(SUM('Profit &amp; Loss'!AQ64:OFFSET('Profit &amp; Loss'!AQ64,0,0,1,3))=0," ",SUM('Profit &amp; Loss'!AQ64:OFFSET('Profit &amp; Loss'!AQ64,0,0,1,3)))</f>
        <v xml:space="preserve"> </v>
      </c>
      <c r="Q72" s="138" t="str">
        <f ca="1">IF(SUM('Profit &amp; Loss'!AT64:OFFSET('Profit &amp; Loss'!AT64,0,0,1,3))=0," ",SUM('Profit &amp; Loss'!AT64:OFFSET('Profit &amp; Loss'!AT64,0,0,1,3)))</f>
        <v xml:space="preserve"> </v>
      </c>
      <c r="R72" s="138" t="str">
        <f ca="1">IF(SUM('Profit &amp; Loss'!AW64:OFFSET('Profit &amp; Loss'!AW64,0,0,1,3))=0," ",SUM('Profit &amp; Loss'!AW64:OFFSET('Profit &amp; Loss'!AW64,0,0,1,3)))</f>
        <v xml:space="preserve"> </v>
      </c>
      <c r="S72" s="138" t="str">
        <f ca="1">IF(SUM('Profit &amp; Loss'!AZ64:OFFSET('Profit &amp; Loss'!AZ64,0,0,1,3))=0," ",SUM('Profit &amp; Loss'!AZ64:OFFSET('Profit &amp; Loss'!AZ64,0,0,1,3)))</f>
        <v xml:space="preserve"> </v>
      </c>
      <c r="T72" s="138" t="str">
        <f ca="1">IF(SUM('Profit &amp; Loss'!BC64:OFFSET('Profit &amp; Loss'!BC64,0,0,1,3))=0," ",SUM('Profit &amp; Loss'!BC64:OFFSET('Profit &amp; Loss'!BC64,0,0,1,3)))</f>
        <v xml:space="preserve"> </v>
      </c>
      <c r="U72" s="138" t="str">
        <f ca="1">IF(SUM('Profit &amp; Loss'!BF64:OFFSET('Profit &amp; Loss'!BF64,0,0,1,3))=0," ",SUM('Profit &amp; Loss'!BF64:OFFSET('Profit &amp; Loss'!BF64,0,0,1,3)))</f>
        <v xml:space="preserve"> </v>
      </c>
      <c r="V72" s="138" t="str">
        <f ca="1">IF(SUM('Profit &amp; Loss'!BI64:OFFSET('Profit &amp; Loss'!BI64,0,0,1,3))=0," ",SUM('Profit &amp; Loss'!BI64:OFFSET('Profit &amp; Loss'!BI64,0,0,1,3)))</f>
        <v xml:space="preserve"> </v>
      </c>
      <c r="W72" s="138" t="str">
        <f ca="1">IF(SUM('Profit &amp; Loss'!BL64:OFFSET('Profit &amp; Loss'!BL64,0,0,1,3))=0," ",SUM('Profit &amp; Loss'!BL64:OFFSET('Profit &amp; Loss'!BL64,0,0,1,3)))</f>
        <v xml:space="preserve"> </v>
      </c>
    </row>
    <row r="73" spans="2:23">
      <c r="B73" s="135" t="str">
        <f>IF('Profit &amp; Loss'!B65=0," ",'Profit &amp; Loss'!B65)</f>
        <v>Total Operating Expenses</v>
      </c>
      <c r="C73" s="138">
        <f ca="1">IF(SUM('Profit &amp; Loss'!F65:OFFSET('Profit &amp; Loss'!F65,0,0,1,1))=0," ",SUM('Profit &amp; Loss'!F65:OFFSET('Profit &amp; Loss'!F78,0,0,1,1)))</f>
        <v>71800</v>
      </c>
      <c r="D73" s="138">
        <f ca="1">IF(SUM('Profit &amp; Loss'!G65:OFFSET('Profit &amp; Loss'!G65,0,0,1,3))=0," ",SUM('Profit &amp; Loss'!G65:OFFSET('Profit &amp; Loss'!G65,0,0,1,3)))</f>
        <v>275000</v>
      </c>
      <c r="E73" s="138">
        <f ca="1">IF(SUM('Profit &amp; Loss'!J65:OFFSET('Profit &amp; Loss'!J65,0,0,1,3))=0," ",SUM('Profit &amp; Loss'!J65:OFFSET('Profit &amp; Loss'!J65,0,0,1,3)))</f>
        <v>274800</v>
      </c>
      <c r="F73" s="138">
        <f ca="1">IF(SUM('Profit &amp; Loss'!M65:OFFSET('Profit &amp; Loss'!M65,0,0,1,3))=0," ",SUM('Profit &amp; Loss'!M65:OFFSET('Profit &amp; Loss'!M65,0,0,1,3)))</f>
        <v>274800</v>
      </c>
      <c r="G73" s="138">
        <f ca="1">IF(SUM('Profit &amp; Loss'!P65:OFFSET('Profit &amp; Loss'!P65,0,0,1,3))=0," ",SUM('Profit &amp; Loss'!P65:OFFSET('Profit &amp; Loss'!P65,0,0,1,3)))</f>
        <v>274800</v>
      </c>
      <c r="H73" s="138">
        <f ca="1">IF(SUM('Profit &amp; Loss'!S65:OFFSET('Profit &amp; Loss'!S65,0,0,1,3))=0," ",SUM('Profit &amp; Loss'!S65:OFFSET('Profit &amp; Loss'!S65,0,0,1,3)))</f>
        <v>254800</v>
      </c>
      <c r="I73" s="138">
        <f ca="1">IF(SUM('Profit &amp; Loss'!V65:OFFSET('Profit &amp; Loss'!V65,0,0,1,3))=0," ",SUM('Profit &amp; Loss'!V65:OFFSET('Profit &amp; Loss'!V65,0,0,1,3)))</f>
        <v>132500</v>
      </c>
      <c r="J73" s="138">
        <f ca="1">IF(SUM('Profit &amp; Loss'!Y65:OFFSET('Profit &amp; Loss'!Y65,0,0,1,3))=0," ",SUM('Profit &amp; Loss'!Y65:OFFSET('Profit &amp; Loss'!Y65,0,0,1,3)))</f>
        <v>103000</v>
      </c>
      <c r="K73" s="138">
        <f ca="1">IF(SUM('Profit &amp; Loss'!AB65:OFFSET('Profit &amp; Loss'!AB65,0,0,1,3))=0," ",SUM('Profit &amp; Loss'!AB65:OFFSET('Profit &amp; Loss'!AB65,0,0,1,3)))</f>
        <v>86500</v>
      </c>
      <c r="L73" s="138">
        <f ca="1">IF(SUM('Profit &amp; Loss'!AE65:OFFSET('Profit &amp; Loss'!AE65,0,0,1,3))=0," ",SUM('Profit &amp; Loss'!AE65:OFFSET('Profit &amp; Loss'!AE65,0,0,1,3)))</f>
        <v>30000</v>
      </c>
      <c r="M73" s="138">
        <f ca="1">IF(SUM('Profit &amp; Loss'!AH65:OFFSET('Profit &amp; Loss'!AH65,0,0,1,3))=0," ",SUM('Profit &amp; Loss'!AH65:OFFSET('Profit &amp; Loss'!AH65,0,0,1,3)))</f>
        <v>19000</v>
      </c>
      <c r="N73" s="138" t="str">
        <f ca="1">IF(SUM('Profit &amp; Loss'!AK65:OFFSET('Profit &amp; Loss'!AK65,0,0,1,3))=0," ",SUM('Profit &amp; Loss'!AK65:OFFSET('Profit &amp; Loss'!AK65,0,0,1,3)))</f>
        <v xml:space="preserve"> </v>
      </c>
      <c r="O73" s="138" t="str">
        <f ca="1">IF(SUM('Profit &amp; Loss'!AN65:OFFSET('Profit &amp; Loss'!AN65,0,0,1,3))=0," ",SUM('Profit &amp; Loss'!AN65:OFFSET('Profit &amp; Loss'!AN65,0,0,1,3)))</f>
        <v xml:space="preserve"> </v>
      </c>
      <c r="P73" s="138" t="str">
        <f ca="1">IF(SUM('Profit &amp; Loss'!AQ65:OFFSET('Profit &amp; Loss'!AQ65,0,0,1,3))=0," ",SUM('Profit &amp; Loss'!AQ65:OFFSET('Profit &amp; Loss'!AQ65,0,0,1,3)))</f>
        <v xml:space="preserve"> </v>
      </c>
      <c r="Q73" s="138" t="str">
        <f ca="1">IF(SUM('Profit &amp; Loss'!AT65:OFFSET('Profit &amp; Loss'!AT65,0,0,1,3))=0," ",SUM('Profit &amp; Loss'!AT65:OFFSET('Profit &amp; Loss'!AT65,0,0,1,3)))</f>
        <v xml:space="preserve"> </v>
      </c>
      <c r="R73" s="138" t="str">
        <f ca="1">IF(SUM('Profit &amp; Loss'!AW65:OFFSET('Profit &amp; Loss'!AW65,0,0,1,3))=0," ",SUM('Profit &amp; Loss'!AW65:OFFSET('Profit &amp; Loss'!AW65,0,0,1,3)))</f>
        <v xml:space="preserve"> </v>
      </c>
      <c r="S73" s="138" t="str">
        <f ca="1">IF(SUM('Profit &amp; Loss'!AZ65:OFFSET('Profit &amp; Loss'!AZ65,0,0,1,3))=0," ",SUM('Profit &amp; Loss'!AZ65:OFFSET('Profit &amp; Loss'!AZ65,0,0,1,3)))</f>
        <v xml:space="preserve"> </v>
      </c>
      <c r="T73" s="138" t="str">
        <f ca="1">IF(SUM('Profit &amp; Loss'!BC65:OFFSET('Profit &amp; Loss'!BC65,0,0,1,3))=0," ",SUM('Profit &amp; Loss'!BC65:OFFSET('Profit &amp; Loss'!BC65,0,0,1,3)))</f>
        <v xml:space="preserve"> </v>
      </c>
      <c r="U73" s="138" t="str">
        <f ca="1">IF(SUM('Profit &amp; Loss'!BF65:OFFSET('Profit &amp; Loss'!BF65,0,0,1,3))=0," ",SUM('Profit &amp; Loss'!BF65:OFFSET('Profit &amp; Loss'!BF65,0,0,1,3)))</f>
        <v xml:space="preserve"> </v>
      </c>
      <c r="V73" s="138" t="str">
        <f ca="1">IF(SUM('Profit &amp; Loss'!BI65:OFFSET('Profit &amp; Loss'!BI65,0,0,1,3))=0," ",SUM('Profit &amp; Loss'!BI65:OFFSET('Profit &amp; Loss'!BI65,0,0,1,3)))</f>
        <v xml:space="preserve"> </v>
      </c>
      <c r="W73" s="138" t="str">
        <f ca="1">IF(SUM('Profit &amp; Loss'!BL65:OFFSET('Profit &amp; Loss'!BL65,0,0,1,3))=0," ",SUM('Profit &amp; Loss'!BL65:OFFSET('Profit &amp; Loss'!BL65,0,0,1,3)))</f>
        <v xml:space="preserve"> </v>
      </c>
    </row>
    <row r="74" spans="2:23">
      <c r="B74" s="135" t="str">
        <f>IF('Profit &amp; Loss'!B66=0," ",'Profit &amp; Loss'!B66)</f>
        <v xml:space="preserve"> </v>
      </c>
      <c r="C74" s="138" t="str">
        <f ca="1">IF(SUM('Profit &amp; Loss'!F66:OFFSET('Profit &amp; Loss'!F66,0,0,1,1))=0," ",SUM('Profit &amp; Loss'!F66:OFFSET('Profit &amp; Loss'!F67,0,0,1,1)))</f>
        <v xml:space="preserve"> </v>
      </c>
      <c r="D74" s="138" t="str">
        <f ca="1">IF(SUM('Profit &amp; Loss'!G66:OFFSET('Profit &amp; Loss'!G66,0,0,1,3))=0," ",SUM('Profit &amp; Loss'!G66:OFFSET('Profit &amp; Loss'!G66,0,0,1,3)))</f>
        <v xml:space="preserve"> </v>
      </c>
      <c r="E74" s="138" t="str">
        <f ca="1">IF(SUM('Profit &amp; Loss'!J66:OFFSET('Profit &amp; Loss'!J66,0,0,1,3))=0," ",SUM('Profit &amp; Loss'!J66:OFFSET('Profit &amp; Loss'!J66,0,0,1,3)))</f>
        <v xml:space="preserve"> </v>
      </c>
      <c r="F74" s="138" t="str">
        <f ca="1">IF(SUM('Profit &amp; Loss'!M66:OFFSET('Profit &amp; Loss'!M66,0,0,1,3))=0," ",SUM('Profit &amp; Loss'!M66:OFFSET('Profit &amp; Loss'!M66,0,0,1,3)))</f>
        <v xml:space="preserve"> </v>
      </c>
      <c r="G74" s="138" t="str">
        <f ca="1">IF(SUM('Profit &amp; Loss'!P66:OFFSET('Profit &amp; Loss'!P66,0,0,1,3))=0," ",SUM('Profit &amp; Loss'!P66:OFFSET('Profit &amp; Loss'!P66,0,0,1,3)))</f>
        <v xml:space="preserve"> </v>
      </c>
      <c r="H74" s="138" t="str">
        <f ca="1">IF(SUM('Profit &amp; Loss'!S66:OFFSET('Profit &amp; Loss'!S66,0,0,1,3))=0," ",SUM('Profit &amp; Loss'!S66:OFFSET('Profit &amp; Loss'!S66,0,0,1,3)))</f>
        <v xml:space="preserve"> </v>
      </c>
      <c r="I74" s="138" t="str">
        <f ca="1">IF(SUM('Profit &amp; Loss'!V66:OFFSET('Profit &amp; Loss'!V66,0,0,1,3))=0," ",SUM('Profit &amp; Loss'!V66:OFFSET('Profit &amp; Loss'!V66,0,0,1,3)))</f>
        <v xml:space="preserve"> </v>
      </c>
      <c r="J74" s="138" t="str">
        <f ca="1">IF(SUM('Profit &amp; Loss'!Y66:OFFSET('Profit &amp; Loss'!Y66,0,0,1,3))=0," ",SUM('Profit &amp; Loss'!Y66:OFFSET('Profit &amp; Loss'!Y66,0,0,1,3)))</f>
        <v xml:space="preserve"> </v>
      </c>
      <c r="K74" s="138" t="str">
        <f ca="1">IF(SUM('Profit &amp; Loss'!AB66:OFFSET('Profit &amp; Loss'!AB66,0,0,1,3))=0," ",SUM('Profit &amp; Loss'!AB66:OFFSET('Profit &amp; Loss'!AB66,0,0,1,3)))</f>
        <v xml:space="preserve"> </v>
      </c>
      <c r="L74" s="138" t="str">
        <f ca="1">IF(SUM('Profit &amp; Loss'!AE66:OFFSET('Profit &amp; Loss'!AE66,0,0,1,3))=0," ",SUM('Profit &amp; Loss'!AE66:OFFSET('Profit &amp; Loss'!AE66,0,0,1,3)))</f>
        <v xml:space="preserve"> </v>
      </c>
      <c r="M74" s="138" t="str">
        <f ca="1">IF(SUM('Profit &amp; Loss'!AH66:OFFSET('Profit &amp; Loss'!AH66,0,0,1,3))=0," ",SUM('Profit &amp; Loss'!AH66:OFFSET('Profit &amp; Loss'!AH66,0,0,1,3)))</f>
        <v xml:space="preserve"> </v>
      </c>
      <c r="N74" s="138" t="str">
        <f ca="1">IF(SUM('Profit &amp; Loss'!AK66:OFFSET('Profit &amp; Loss'!AK66,0,0,1,3))=0," ",SUM('Profit &amp; Loss'!AK66:OFFSET('Profit &amp; Loss'!AK66,0,0,1,3)))</f>
        <v xml:space="preserve"> </v>
      </c>
      <c r="O74" s="138" t="str">
        <f ca="1">IF(SUM('Profit &amp; Loss'!AN66:OFFSET('Profit &amp; Loss'!AN66,0,0,1,3))=0," ",SUM('Profit &amp; Loss'!AN66:OFFSET('Profit &amp; Loss'!AN66,0,0,1,3)))</f>
        <v xml:space="preserve"> </v>
      </c>
      <c r="P74" s="138" t="str">
        <f ca="1">IF(SUM('Profit &amp; Loss'!AQ66:OFFSET('Profit &amp; Loss'!AQ66,0,0,1,3))=0," ",SUM('Profit &amp; Loss'!AQ66:OFFSET('Profit &amp; Loss'!AQ66,0,0,1,3)))</f>
        <v xml:space="preserve"> </v>
      </c>
      <c r="Q74" s="138" t="str">
        <f ca="1">IF(SUM('Profit &amp; Loss'!AT66:OFFSET('Profit &amp; Loss'!AT66,0,0,1,3))=0," ",SUM('Profit &amp; Loss'!AT66:OFFSET('Profit &amp; Loss'!AT66,0,0,1,3)))</f>
        <v xml:space="preserve"> </v>
      </c>
      <c r="R74" s="138" t="str">
        <f ca="1">IF(SUM('Profit &amp; Loss'!AW66:OFFSET('Profit &amp; Loss'!AW66,0,0,1,3))=0," ",SUM('Profit &amp; Loss'!AW66:OFFSET('Profit &amp; Loss'!AW66,0,0,1,3)))</f>
        <v xml:space="preserve"> </v>
      </c>
      <c r="S74" s="138" t="str">
        <f ca="1">IF(SUM('Profit &amp; Loss'!AZ66:OFFSET('Profit &amp; Loss'!AZ66,0,0,1,3))=0," ",SUM('Profit &amp; Loss'!AZ66:OFFSET('Profit &amp; Loss'!AZ66,0,0,1,3)))</f>
        <v xml:space="preserve"> </v>
      </c>
      <c r="T74" s="138" t="str">
        <f ca="1">IF(SUM('Profit &amp; Loss'!BC66:OFFSET('Profit &amp; Loss'!BC66,0,0,1,3))=0," ",SUM('Profit &amp; Loss'!BC66:OFFSET('Profit &amp; Loss'!BC66,0,0,1,3)))</f>
        <v xml:space="preserve"> </v>
      </c>
      <c r="U74" s="138" t="str">
        <f ca="1">IF(SUM('Profit &amp; Loss'!BF66:OFFSET('Profit &amp; Loss'!BF66,0,0,1,3))=0," ",SUM('Profit &amp; Loss'!BF66:OFFSET('Profit &amp; Loss'!BF66,0,0,1,3)))</f>
        <v xml:space="preserve"> </v>
      </c>
      <c r="V74" s="138" t="str">
        <f ca="1">IF(SUM('Profit &amp; Loss'!BI66:OFFSET('Profit &amp; Loss'!BI66,0,0,1,3))=0," ",SUM('Profit &amp; Loss'!BI66:OFFSET('Profit &amp; Loss'!BI66,0,0,1,3)))</f>
        <v xml:space="preserve"> </v>
      </c>
      <c r="W74" s="138" t="str">
        <f ca="1">IF(SUM('Profit &amp; Loss'!BL66:OFFSET('Profit &amp; Loss'!BL66,0,0,1,3))=0," ",SUM('Profit &amp; Loss'!BL66:OFFSET('Profit &amp; Loss'!BL66,0,0,1,3)))</f>
        <v xml:space="preserve"> </v>
      </c>
    </row>
    <row r="75" spans="2:23">
      <c r="B75" s="135" t="str">
        <f>IF('Profit &amp; Loss'!B67=0," ",'Profit &amp; Loss'!B67)</f>
        <v>Operating Profit (EBITDA)</v>
      </c>
      <c r="C75" s="138">
        <f ca="1">IF(SUM('Profit &amp; Loss'!F67:OFFSET('Profit &amp; Loss'!F67,0,0,1,1))=0," ",SUM('Profit &amp; Loss'!F67:OFFSET('Profit &amp; Loss'!F68,0,0,1,1)))</f>
        <v>-22760</v>
      </c>
      <c r="D75" s="138">
        <f ca="1">IF(SUM('Profit &amp; Loss'!G67:OFFSET('Profit &amp; Loss'!G67,0,0,1,3))=0," ",SUM('Profit &amp; Loss'!G67:OFFSET('Profit &amp; Loss'!G67,0,0,1,3)))</f>
        <v>-210800</v>
      </c>
      <c r="E75" s="138">
        <f ca="1">IF(SUM('Profit &amp; Loss'!J67:OFFSET('Profit &amp; Loss'!J67,0,0,1,3))=0," ",SUM('Profit &amp; Loss'!J67:OFFSET('Profit &amp; Loss'!J67,0,0,1,3)))</f>
        <v>-173400</v>
      </c>
      <c r="F75" s="138">
        <f ca="1">IF(SUM('Profit &amp; Loss'!M67:OFFSET('Profit &amp; Loss'!M67,0,0,1,3))=0," ",SUM('Profit &amp; Loss'!M67:OFFSET('Profit &amp; Loss'!M67,0,0,1,3)))</f>
        <v>-165700</v>
      </c>
      <c r="G75" s="138">
        <f ca="1">IF(SUM('Profit &amp; Loss'!P67:OFFSET('Profit &amp; Loss'!P67,0,0,1,3))=0," ",SUM('Profit &amp; Loss'!P67:OFFSET('Profit &amp; Loss'!P67,0,0,1,3)))</f>
        <v>-124500</v>
      </c>
      <c r="H75" s="138">
        <f ca="1">IF(SUM('Profit &amp; Loss'!S67:OFFSET('Profit &amp; Loss'!S67,0,0,1,3))=0," ",SUM('Profit &amp; Loss'!S67:OFFSET('Profit &amp; Loss'!S67,0,0,1,3)))</f>
        <v>-75300</v>
      </c>
      <c r="I75" s="138">
        <f ca="1">IF(SUM('Profit &amp; Loss'!V67:OFFSET('Profit &amp; Loss'!V67,0,0,1,3))=0," ",SUM('Profit &amp; Loss'!V67:OFFSET('Profit &amp; Loss'!V67,0,0,1,3)))</f>
        <v>118700</v>
      </c>
      <c r="J75" s="138">
        <f ca="1">IF(SUM('Profit &amp; Loss'!Y67:OFFSET('Profit &amp; Loss'!Y67,0,0,1,3))=0," ",SUM('Profit &amp; Loss'!Y67:OFFSET('Profit &amp; Loss'!Y67,0,0,1,3)))</f>
        <v>217900</v>
      </c>
      <c r="K75" s="138">
        <f ca="1">IF(SUM('Profit &amp; Loss'!AB67:OFFSET('Profit &amp; Loss'!AB67,0,0,1,3))=0," ",SUM('Profit &amp; Loss'!AB67:OFFSET('Profit &amp; Loss'!AB67,0,0,1,3)))</f>
        <v>327100</v>
      </c>
      <c r="L75" s="138">
        <f ca="1">IF(SUM('Profit &amp; Loss'!AE67:OFFSET('Profit &amp; Loss'!AE67,0,0,1,3))=0," ",SUM('Profit &amp; Loss'!AE67:OFFSET('Profit &amp; Loss'!AE67,0,0,1,3)))</f>
        <v>481000</v>
      </c>
      <c r="M75" s="138">
        <f ca="1">IF(SUM('Profit &amp; Loss'!AH67:OFFSET('Profit &amp; Loss'!AH67,0,0,1,3))=0," ",SUM('Profit &amp; Loss'!AH67:OFFSET('Profit &amp; Loss'!AH67,0,0,1,3)))</f>
        <v>622000</v>
      </c>
      <c r="N75" s="138">
        <f ca="1">IF(SUM('Profit &amp; Loss'!AK67:OFFSET('Profit &amp; Loss'!AK67,0,0,1,3))=0," ",SUM('Profit &amp; Loss'!AK67:OFFSET('Profit &amp; Loss'!AK67,0,0,1,3)))</f>
        <v>787500</v>
      </c>
      <c r="O75" s="138">
        <f ca="1">IF(SUM('Profit &amp; Loss'!AN67:OFFSET('Profit &amp; Loss'!AN67,0,0,1,3))=0," ",SUM('Profit &amp; Loss'!AN67:OFFSET('Profit &amp; Loss'!AN67,0,0,1,3)))</f>
        <v>927500</v>
      </c>
      <c r="P75" s="138">
        <f ca="1">IF(SUM('Profit &amp; Loss'!AQ67:OFFSET('Profit &amp; Loss'!AQ67,0,0,1,3))=0," ",SUM('Profit &amp; Loss'!AQ67:OFFSET('Profit &amp; Loss'!AQ67,0,0,1,3)))</f>
        <v>1093000</v>
      </c>
      <c r="Q75" s="138">
        <f ca="1">IF(SUM('Profit &amp; Loss'!AT67:OFFSET('Profit &amp; Loss'!AT67,0,0,1,3))=0," ",SUM('Profit &amp; Loss'!AT67:OFFSET('Profit &amp; Loss'!AT67,0,0,1,3)))</f>
        <v>1255500</v>
      </c>
      <c r="R75" s="138">
        <f ca="1">IF(SUM('Profit &amp; Loss'!AW67:OFFSET('Profit &amp; Loss'!AW67,0,0,1,3))=0," ",SUM('Profit &amp; Loss'!AW67:OFFSET('Profit &amp; Loss'!AW67,0,0,1,3)))</f>
        <v>1413500</v>
      </c>
      <c r="S75" s="138">
        <f ca="1">IF(SUM('Profit &amp; Loss'!AZ67:OFFSET('Profit &amp; Loss'!AZ67,0,0,1,3))=0," ",SUM('Profit &amp; Loss'!AZ67:OFFSET('Profit &amp; Loss'!AZ67,0,0,1,3)))</f>
        <v>1575500</v>
      </c>
      <c r="T75" s="138">
        <f ca="1">IF(SUM('Profit &amp; Loss'!BC67:OFFSET('Profit &amp; Loss'!BC67,0,0,1,3))=0," ",SUM('Profit &amp; Loss'!BC67:OFFSET('Profit &amp; Loss'!BC67,0,0,1,3)))</f>
        <v>1738500</v>
      </c>
      <c r="U75" s="138">
        <f ca="1">IF(SUM('Profit &amp; Loss'!BF67:OFFSET('Profit &amp; Loss'!BF67,0,0,1,3))=0," ",SUM('Profit &amp; Loss'!BF67:OFFSET('Profit &amp; Loss'!BF67,0,0,1,3)))</f>
        <v>1895500</v>
      </c>
      <c r="V75" s="138">
        <f ca="1">IF(SUM('Profit &amp; Loss'!BI67:OFFSET('Profit &amp; Loss'!BI67,0,0,1,3))=0," ",SUM('Profit &amp; Loss'!BI67:OFFSET('Profit &amp; Loss'!BI67,0,0,1,3)))</f>
        <v>2046500</v>
      </c>
      <c r="W75" s="138">
        <f ca="1">IF(SUM('Profit &amp; Loss'!BL67:OFFSET('Profit &amp; Loss'!BL67,0,0,1,3))=0," ",SUM('Profit &amp; Loss'!BL67:OFFSET('Profit &amp; Loss'!BL67,0,0,1,3)))</f>
        <v>2189500</v>
      </c>
    </row>
    <row r="76" spans="2:23">
      <c r="B76" s="135" t="str">
        <f>IF('Profit &amp; Loss'!B68=0," ",'Profit &amp; Loss'!B68)</f>
        <v xml:space="preserve"> </v>
      </c>
      <c r="C76" s="138" t="str">
        <f ca="1">IF(SUM('Profit &amp; Loss'!F68:OFFSET('Profit &amp; Loss'!F68,0,0,1,1))=0," ",SUM('Profit &amp; Loss'!F68:OFFSET('Profit &amp; Loss'!F69,0,0,1,1)))</f>
        <v xml:space="preserve"> </v>
      </c>
      <c r="D76" s="138" t="str">
        <f ca="1">IF(SUM('Profit &amp; Loss'!G68:OFFSET('Profit &amp; Loss'!G68,0,0,1,3))=0," ",SUM('Profit &amp; Loss'!G68:OFFSET('Profit &amp; Loss'!G68,0,0,1,3)))</f>
        <v xml:space="preserve"> </v>
      </c>
      <c r="E76" s="138" t="str">
        <f ca="1">IF(SUM('Profit &amp; Loss'!J68:OFFSET('Profit &amp; Loss'!J68,0,0,1,3))=0," ",SUM('Profit &amp; Loss'!J68:OFFSET('Profit &amp; Loss'!J68,0,0,1,3)))</f>
        <v xml:space="preserve"> </v>
      </c>
      <c r="F76" s="138" t="str">
        <f ca="1">IF(SUM('Profit &amp; Loss'!M68:OFFSET('Profit &amp; Loss'!M68,0,0,1,3))=0," ",SUM('Profit &amp; Loss'!M68:OFFSET('Profit &amp; Loss'!M68,0,0,1,3)))</f>
        <v xml:space="preserve"> </v>
      </c>
      <c r="G76" s="138" t="str">
        <f ca="1">IF(SUM('Profit &amp; Loss'!P68:OFFSET('Profit &amp; Loss'!P68,0,0,1,3))=0," ",SUM('Profit &amp; Loss'!P68:OFFSET('Profit &amp; Loss'!P68,0,0,1,3)))</f>
        <v xml:space="preserve"> </v>
      </c>
      <c r="H76" s="138" t="str">
        <f ca="1">IF(SUM('Profit &amp; Loss'!S68:OFFSET('Profit &amp; Loss'!S68,0,0,1,3))=0," ",SUM('Profit &amp; Loss'!S68:OFFSET('Profit &amp; Loss'!S68,0,0,1,3)))</f>
        <v xml:space="preserve"> </v>
      </c>
      <c r="I76" s="138" t="str">
        <f ca="1">IF(SUM('Profit &amp; Loss'!V68:OFFSET('Profit &amp; Loss'!V68,0,0,1,3))=0," ",SUM('Profit &amp; Loss'!V68:OFFSET('Profit &amp; Loss'!V68,0,0,1,3)))</f>
        <v xml:space="preserve"> </v>
      </c>
      <c r="J76" s="138" t="str">
        <f ca="1">IF(SUM('Profit &amp; Loss'!Y68:OFFSET('Profit &amp; Loss'!Y68,0,0,1,3))=0," ",SUM('Profit &amp; Loss'!Y68:OFFSET('Profit &amp; Loss'!Y68,0,0,1,3)))</f>
        <v xml:space="preserve"> </v>
      </c>
      <c r="K76" s="138" t="str">
        <f ca="1">IF(SUM('Profit &amp; Loss'!AB68:OFFSET('Profit &amp; Loss'!AB68,0,0,1,3))=0," ",SUM('Profit &amp; Loss'!AB68:OFFSET('Profit &amp; Loss'!AB68,0,0,1,3)))</f>
        <v xml:space="preserve"> </v>
      </c>
      <c r="L76" s="138" t="str">
        <f ca="1">IF(SUM('Profit &amp; Loss'!AE68:OFFSET('Profit &amp; Loss'!AE68,0,0,1,3))=0," ",SUM('Profit &amp; Loss'!AE68:OFFSET('Profit &amp; Loss'!AE68,0,0,1,3)))</f>
        <v xml:space="preserve"> </v>
      </c>
      <c r="M76" s="138" t="str">
        <f ca="1">IF(SUM('Profit &amp; Loss'!AH68:OFFSET('Profit &amp; Loss'!AH68,0,0,1,3))=0," ",SUM('Profit &amp; Loss'!AH68:OFFSET('Profit &amp; Loss'!AH68,0,0,1,3)))</f>
        <v xml:space="preserve"> </v>
      </c>
      <c r="N76" s="138" t="str">
        <f ca="1">IF(SUM('Profit &amp; Loss'!AK68:OFFSET('Profit &amp; Loss'!AK68,0,0,1,3))=0," ",SUM('Profit &amp; Loss'!AK68:OFFSET('Profit &amp; Loss'!AK68,0,0,1,3)))</f>
        <v xml:space="preserve"> </v>
      </c>
      <c r="O76" s="138" t="str">
        <f ca="1">IF(SUM('Profit &amp; Loss'!AN68:OFFSET('Profit &amp; Loss'!AN68,0,0,1,3))=0," ",SUM('Profit &amp; Loss'!AN68:OFFSET('Profit &amp; Loss'!AN68,0,0,1,3)))</f>
        <v xml:space="preserve"> </v>
      </c>
      <c r="P76" s="138" t="str">
        <f ca="1">IF(SUM('Profit &amp; Loss'!AQ68:OFFSET('Profit &amp; Loss'!AQ68,0,0,1,3))=0," ",SUM('Profit &amp; Loss'!AQ68:OFFSET('Profit &amp; Loss'!AQ68,0,0,1,3)))</f>
        <v xml:space="preserve"> </v>
      </c>
      <c r="Q76" s="138" t="str">
        <f ca="1">IF(SUM('Profit &amp; Loss'!AT68:OFFSET('Profit &amp; Loss'!AT68,0,0,1,3))=0," ",SUM('Profit &amp; Loss'!AT68:OFFSET('Profit &amp; Loss'!AT68,0,0,1,3)))</f>
        <v xml:space="preserve"> </v>
      </c>
      <c r="R76" s="138" t="str">
        <f ca="1">IF(SUM('Profit &amp; Loss'!AW68:OFFSET('Profit &amp; Loss'!AW68,0,0,1,3))=0," ",SUM('Profit &amp; Loss'!AW68:OFFSET('Profit &amp; Loss'!AW68,0,0,1,3)))</f>
        <v xml:space="preserve"> </v>
      </c>
      <c r="S76" s="138" t="str">
        <f ca="1">IF(SUM('Profit &amp; Loss'!AZ68:OFFSET('Profit &amp; Loss'!AZ68,0,0,1,3))=0," ",SUM('Profit &amp; Loss'!AZ68:OFFSET('Profit &amp; Loss'!AZ68,0,0,1,3)))</f>
        <v xml:space="preserve"> </v>
      </c>
      <c r="T76" s="138" t="str">
        <f ca="1">IF(SUM('Profit &amp; Loss'!BC68:OFFSET('Profit &amp; Loss'!BC68,0,0,1,3))=0," ",SUM('Profit &amp; Loss'!BC68:OFFSET('Profit &amp; Loss'!BC68,0,0,1,3)))</f>
        <v xml:space="preserve"> </v>
      </c>
      <c r="U76" s="138" t="str">
        <f ca="1">IF(SUM('Profit &amp; Loss'!BF68:OFFSET('Profit &amp; Loss'!BF68,0,0,1,3))=0," ",SUM('Profit &amp; Loss'!BF68:OFFSET('Profit &amp; Loss'!BF68,0,0,1,3)))</f>
        <v xml:space="preserve"> </v>
      </c>
      <c r="V76" s="138" t="str">
        <f ca="1">IF(SUM('Profit &amp; Loss'!BI68:OFFSET('Profit &amp; Loss'!BI68,0,0,1,3))=0," ",SUM('Profit &amp; Loss'!BI68:OFFSET('Profit &amp; Loss'!BI68,0,0,1,3)))</f>
        <v xml:space="preserve"> </v>
      </c>
      <c r="W76" s="138" t="str">
        <f ca="1">IF(SUM('Profit &amp; Loss'!BL68:OFFSET('Profit &amp; Loss'!BL68,0,0,1,3))=0," ",SUM('Profit &amp; Loss'!BL68:OFFSET('Profit &amp; Loss'!BL68,0,0,1,3)))</f>
        <v xml:space="preserve"> </v>
      </c>
    </row>
    <row r="77" spans="2:23">
      <c r="B77" s="135" t="str">
        <f>IF('Profit &amp; Loss'!B69=0," ",'Profit &amp; Loss'!B69)</f>
        <v>Depreciation &amp; Amortization</v>
      </c>
      <c r="C77" s="138" t="str">
        <f ca="1">IF(SUM('Profit &amp; Loss'!F69:OFFSET('Profit &amp; Loss'!F69,0,0,1,1))=0," ",SUM('Profit &amp; Loss'!F69:OFFSET('Profit &amp; Loss'!F79,0,0,1,1)))</f>
        <v xml:space="preserve"> </v>
      </c>
      <c r="D77" s="138" t="str">
        <f ca="1">IF(SUM('Profit &amp; Loss'!G69:OFFSET('Profit &amp; Loss'!G69,0,0,1,3))=0," ",SUM('Profit &amp; Loss'!G69:OFFSET('Profit &amp; Loss'!G69,0,0,1,3)))</f>
        <v xml:space="preserve"> </v>
      </c>
      <c r="E77" s="138" t="str">
        <f ca="1">IF(SUM('Profit &amp; Loss'!J69:OFFSET('Profit &amp; Loss'!J69,0,0,1,3))=0," ",SUM('Profit &amp; Loss'!J69:OFFSET('Profit &amp; Loss'!J69,0,0,1,3)))</f>
        <v xml:space="preserve"> </v>
      </c>
      <c r="F77" s="138" t="str">
        <f ca="1">IF(SUM('Profit &amp; Loss'!M69:OFFSET('Profit &amp; Loss'!M69,0,0,1,3))=0," ",SUM('Profit &amp; Loss'!M69:OFFSET('Profit &amp; Loss'!M69,0,0,1,3)))</f>
        <v xml:space="preserve"> </v>
      </c>
      <c r="G77" s="138" t="str">
        <f ca="1">IF(SUM('Profit &amp; Loss'!P69:OFFSET('Profit &amp; Loss'!P69,0,0,1,3))=0," ",SUM('Profit &amp; Loss'!P69:OFFSET('Profit &amp; Loss'!P69,0,0,1,3)))</f>
        <v xml:space="preserve"> </v>
      </c>
      <c r="H77" s="138" t="str">
        <f ca="1">IF(SUM('Profit &amp; Loss'!S69:OFFSET('Profit &amp; Loss'!S69,0,0,1,3))=0," ",SUM('Profit &amp; Loss'!S69:OFFSET('Profit &amp; Loss'!S69,0,0,1,3)))</f>
        <v xml:space="preserve"> </v>
      </c>
      <c r="I77" s="138" t="str">
        <f ca="1">IF(SUM('Profit &amp; Loss'!V69:OFFSET('Profit &amp; Loss'!V69,0,0,1,3))=0," ",SUM('Profit &amp; Loss'!V69:OFFSET('Profit &amp; Loss'!V69,0,0,1,3)))</f>
        <v xml:space="preserve"> </v>
      </c>
      <c r="J77" s="138" t="str">
        <f ca="1">IF(SUM('Profit &amp; Loss'!Y69:OFFSET('Profit &amp; Loss'!Y69,0,0,1,3))=0," ",SUM('Profit &amp; Loss'!Y69:OFFSET('Profit &amp; Loss'!Y69,0,0,1,3)))</f>
        <v xml:space="preserve"> </v>
      </c>
      <c r="K77" s="138" t="str">
        <f ca="1">IF(SUM('Profit &amp; Loss'!AB69:OFFSET('Profit &amp; Loss'!AB69,0,0,1,3))=0," ",SUM('Profit &amp; Loss'!AB69:OFFSET('Profit &amp; Loss'!AB69,0,0,1,3)))</f>
        <v xml:space="preserve"> </v>
      </c>
      <c r="L77" s="138" t="str">
        <f ca="1">IF(SUM('Profit &amp; Loss'!AE69:OFFSET('Profit &amp; Loss'!AE69,0,0,1,3))=0," ",SUM('Profit &amp; Loss'!AE69:OFFSET('Profit &amp; Loss'!AE69,0,0,1,3)))</f>
        <v xml:space="preserve"> </v>
      </c>
      <c r="M77" s="138" t="str">
        <f ca="1">IF(SUM('Profit &amp; Loss'!AH69:OFFSET('Profit &amp; Loss'!AH69,0,0,1,3))=0," ",SUM('Profit &amp; Loss'!AH69:OFFSET('Profit &amp; Loss'!AH69,0,0,1,3)))</f>
        <v xml:space="preserve"> </v>
      </c>
      <c r="N77" s="138" t="str">
        <f ca="1">IF(SUM('Profit &amp; Loss'!AK69:OFFSET('Profit &amp; Loss'!AK69,0,0,1,3))=0," ",SUM('Profit &amp; Loss'!AK69:OFFSET('Profit &amp; Loss'!AK69,0,0,1,3)))</f>
        <v xml:space="preserve"> </v>
      </c>
      <c r="O77" s="138" t="str">
        <f ca="1">IF(SUM('Profit &amp; Loss'!AN69:OFFSET('Profit &amp; Loss'!AN69,0,0,1,3))=0," ",SUM('Profit &amp; Loss'!AN69:OFFSET('Profit &amp; Loss'!AN69,0,0,1,3)))</f>
        <v xml:space="preserve"> </v>
      </c>
      <c r="P77" s="138" t="str">
        <f ca="1">IF(SUM('Profit &amp; Loss'!AQ69:OFFSET('Profit &amp; Loss'!AQ69,0,0,1,3))=0," ",SUM('Profit &amp; Loss'!AQ69:OFFSET('Profit &amp; Loss'!AQ69,0,0,1,3)))</f>
        <v xml:space="preserve"> </v>
      </c>
      <c r="Q77" s="138" t="str">
        <f ca="1">IF(SUM('Profit &amp; Loss'!AT69:OFFSET('Profit &amp; Loss'!AT69,0,0,1,3))=0," ",SUM('Profit &amp; Loss'!AT69:OFFSET('Profit &amp; Loss'!AT69,0,0,1,3)))</f>
        <v xml:space="preserve"> </v>
      </c>
      <c r="R77" s="138" t="str">
        <f ca="1">IF(SUM('Profit &amp; Loss'!AW69:OFFSET('Profit &amp; Loss'!AW69,0,0,1,3))=0," ",SUM('Profit &amp; Loss'!AW69:OFFSET('Profit &amp; Loss'!AW69,0,0,1,3)))</f>
        <v xml:space="preserve"> </v>
      </c>
      <c r="S77" s="138" t="str">
        <f ca="1">IF(SUM('Profit &amp; Loss'!AZ69:OFFSET('Profit &amp; Loss'!AZ69,0,0,1,3))=0," ",SUM('Profit &amp; Loss'!AZ69:OFFSET('Profit &amp; Loss'!AZ69,0,0,1,3)))</f>
        <v xml:space="preserve"> </v>
      </c>
      <c r="T77" s="138" t="str">
        <f ca="1">IF(SUM('Profit &amp; Loss'!BC69:OFFSET('Profit &amp; Loss'!BC69,0,0,1,3))=0," ",SUM('Profit &amp; Loss'!BC69:OFFSET('Profit &amp; Loss'!BC69,0,0,1,3)))</f>
        <v xml:space="preserve"> </v>
      </c>
      <c r="U77" s="138" t="str">
        <f ca="1">IF(SUM('Profit &amp; Loss'!BF69:OFFSET('Profit &amp; Loss'!BF69,0,0,1,3))=0," ",SUM('Profit &amp; Loss'!BF69:OFFSET('Profit &amp; Loss'!BF69,0,0,1,3)))</f>
        <v xml:space="preserve"> </v>
      </c>
      <c r="V77" s="138" t="str">
        <f ca="1">IF(SUM('Profit &amp; Loss'!BI69:OFFSET('Profit &amp; Loss'!BI69,0,0,1,3))=0," ",SUM('Profit &amp; Loss'!BI69:OFFSET('Profit &amp; Loss'!BI69,0,0,1,3)))</f>
        <v xml:space="preserve"> </v>
      </c>
      <c r="W77" s="138" t="str">
        <f ca="1">IF(SUM('Profit &amp; Loss'!BL69:OFFSET('Profit &amp; Loss'!BL69,0,0,1,3))=0," ",SUM('Profit &amp; Loss'!BL69:OFFSET('Profit &amp; Loss'!BL69,0,0,1,3)))</f>
        <v xml:space="preserve"> </v>
      </c>
    </row>
    <row r="78" spans="2:23">
      <c r="B78" s="135" t="str">
        <f>IF('Profit &amp; Loss'!B70=0," ",'Profit &amp; Loss'!B70)</f>
        <v>Interest and Other Expenses</v>
      </c>
      <c r="C78" s="138" t="str">
        <f ca="1">IF(SUM('Profit &amp; Loss'!F79:OFFSET('Profit &amp; Loss'!F79,0,0,1,1))=0," ",SUM('Profit &amp; Loss'!F79:OFFSET('Profit &amp; Loss'!F70,0,0,1,1)))</f>
        <v xml:space="preserve"> </v>
      </c>
      <c r="D78" s="138" t="str">
        <f ca="1">IF(SUM('Profit &amp; Loss'!G79:OFFSET('Profit &amp; Loss'!G79,0,0,1,3))=0," ",SUM('Profit &amp; Loss'!G79:OFFSET('Profit &amp; Loss'!G79,0,0,1,3)))</f>
        <v xml:space="preserve"> </v>
      </c>
      <c r="E78" s="138" t="str">
        <f ca="1">IF(SUM('Profit &amp; Loss'!J79:OFFSET('Profit &amp; Loss'!J79,0,0,1,3))=0," ",SUM('Profit &amp; Loss'!J79:OFFSET('Profit &amp; Loss'!J79,0,0,1,3)))</f>
        <v xml:space="preserve"> </v>
      </c>
      <c r="F78" s="138" t="str">
        <f ca="1">IF(SUM('Profit &amp; Loss'!M79:OFFSET('Profit &amp; Loss'!M79,0,0,1,3))=0," ",SUM('Profit &amp; Loss'!M79:OFFSET('Profit &amp; Loss'!M79,0,0,1,3)))</f>
        <v xml:space="preserve"> </v>
      </c>
      <c r="G78" s="138" t="str">
        <f ca="1">IF(SUM('Profit &amp; Loss'!P79:OFFSET('Profit &amp; Loss'!P79,0,0,1,3))=0," ",SUM('Profit &amp; Loss'!P79:OFFSET('Profit &amp; Loss'!P79,0,0,1,3)))</f>
        <v xml:space="preserve"> </v>
      </c>
      <c r="H78" s="138" t="str">
        <f ca="1">IF(SUM('Profit &amp; Loss'!S79:OFFSET('Profit &amp; Loss'!S79,0,0,1,3))=0," ",SUM('Profit &amp; Loss'!S79:OFFSET('Profit &amp; Loss'!S79,0,0,1,3)))</f>
        <v xml:space="preserve"> </v>
      </c>
      <c r="I78" s="138" t="str">
        <f ca="1">IF(SUM('Profit &amp; Loss'!V79:OFFSET('Profit &amp; Loss'!V79,0,0,1,3))=0," ",SUM('Profit &amp; Loss'!V79:OFFSET('Profit &amp; Loss'!V79,0,0,1,3)))</f>
        <v xml:space="preserve"> </v>
      </c>
      <c r="J78" s="138" t="str">
        <f ca="1">IF(SUM('Profit &amp; Loss'!Y79:OFFSET('Profit &amp; Loss'!Y79,0,0,1,3))=0," ",SUM('Profit &amp; Loss'!Y79:OFFSET('Profit &amp; Loss'!Y79,0,0,1,3)))</f>
        <v xml:space="preserve"> </v>
      </c>
      <c r="K78" s="138" t="str">
        <f ca="1">IF(SUM('Profit &amp; Loss'!AB79:OFFSET('Profit &amp; Loss'!AB79,0,0,1,3))=0," ",SUM('Profit &amp; Loss'!AB79:OFFSET('Profit &amp; Loss'!AB79,0,0,1,3)))</f>
        <v xml:space="preserve"> </v>
      </c>
      <c r="L78" s="138" t="str">
        <f ca="1">IF(SUM('Profit &amp; Loss'!AE79:OFFSET('Profit &amp; Loss'!AE79,0,0,1,3))=0," ",SUM('Profit &amp; Loss'!AE79:OFFSET('Profit &amp; Loss'!AE79,0,0,1,3)))</f>
        <v xml:space="preserve"> </v>
      </c>
      <c r="M78" s="138" t="str">
        <f ca="1">IF(SUM('Profit &amp; Loss'!AH79:OFFSET('Profit &amp; Loss'!AH79,0,0,1,3))=0," ",SUM('Profit &amp; Loss'!AH79:OFFSET('Profit &amp; Loss'!AH79,0,0,1,3)))</f>
        <v xml:space="preserve"> </v>
      </c>
      <c r="N78" s="138" t="str">
        <f ca="1">IF(SUM('Profit &amp; Loss'!AK79:OFFSET('Profit &amp; Loss'!AK79,0,0,1,3))=0," ",SUM('Profit &amp; Loss'!AK79:OFFSET('Profit &amp; Loss'!AK79,0,0,1,3)))</f>
        <v xml:space="preserve"> </v>
      </c>
      <c r="O78" s="138" t="str">
        <f ca="1">IF(SUM('Profit &amp; Loss'!AN79:OFFSET('Profit &amp; Loss'!AN79,0,0,1,3))=0," ",SUM('Profit &amp; Loss'!AN79:OFFSET('Profit &amp; Loss'!AN79,0,0,1,3)))</f>
        <v xml:space="preserve"> </v>
      </c>
      <c r="P78" s="138" t="str">
        <f ca="1">IF(SUM('Profit &amp; Loss'!AQ79:OFFSET('Profit &amp; Loss'!AQ79,0,0,1,3))=0," ",SUM('Profit &amp; Loss'!AQ79:OFFSET('Profit &amp; Loss'!AQ79,0,0,1,3)))</f>
        <v xml:space="preserve"> </v>
      </c>
      <c r="Q78" s="138" t="str">
        <f ca="1">IF(SUM('Profit &amp; Loss'!AT79:OFFSET('Profit &amp; Loss'!AT79,0,0,1,3))=0," ",SUM('Profit &amp; Loss'!AT79:OFFSET('Profit &amp; Loss'!AT79,0,0,1,3)))</f>
        <v xml:space="preserve"> </v>
      </c>
      <c r="R78" s="138" t="str">
        <f ca="1">IF(SUM('Profit &amp; Loss'!AW79:OFFSET('Profit &amp; Loss'!AW79,0,0,1,3))=0," ",SUM('Profit &amp; Loss'!AW79:OFFSET('Profit &amp; Loss'!AW79,0,0,1,3)))</f>
        <v xml:space="preserve"> </v>
      </c>
      <c r="S78" s="138" t="str">
        <f ca="1">IF(SUM('Profit &amp; Loss'!AZ79:OFFSET('Profit &amp; Loss'!AZ79,0,0,1,3))=0," ",SUM('Profit &amp; Loss'!AZ79:OFFSET('Profit &amp; Loss'!AZ79,0,0,1,3)))</f>
        <v xml:space="preserve"> </v>
      </c>
      <c r="T78" s="138" t="str">
        <f ca="1">IF(SUM('Profit &amp; Loss'!BC79:OFFSET('Profit &amp; Loss'!BC79,0,0,1,3))=0," ",SUM('Profit &amp; Loss'!BC79:OFFSET('Profit &amp; Loss'!BC79,0,0,1,3)))</f>
        <v xml:space="preserve"> </v>
      </c>
      <c r="U78" s="138" t="str">
        <f ca="1">IF(SUM('Profit &amp; Loss'!BF79:OFFSET('Profit &amp; Loss'!BF79,0,0,1,3))=0," ",SUM('Profit &amp; Loss'!BF79:OFFSET('Profit &amp; Loss'!BF79,0,0,1,3)))</f>
        <v xml:space="preserve"> </v>
      </c>
      <c r="V78" s="138" t="str">
        <f ca="1">IF(SUM('Profit &amp; Loss'!BI79:OFFSET('Profit &amp; Loss'!BI79,0,0,1,3))=0," ",SUM('Profit &amp; Loss'!BI79:OFFSET('Profit &amp; Loss'!BI79,0,0,1,3)))</f>
        <v xml:space="preserve"> </v>
      </c>
      <c r="W78" s="138" t="str">
        <f ca="1">IF(SUM('Profit &amp; Loss'!BL79:OFFSET('Profit &amp; Loss'!BL79,0,0,1,3))=0," ",SUM('Profit &amp; Loss'!BL79:OFFSET('Profit &amp; Loss'!BL79,0,0,1,3)))</f>
        <v xml:space="preserve"> </v>
      </c>
    </row>
    <row r="79" spans="2:23">
      <c r="B79" s="135" t="str">
        <f>IF('Profit &amp; Loss'!B71=0," ",'Profit &amp; Loss'!B71)</f>
        <v>Pretax Income</v>
      </c>
      <c r="C79" s="138" t="str">
        <f ca="1">IF(SUM('Profit &amp; Loss'!F70:OFFSET('Profit &amp; Loss'!F70,0,0,1,1))=0," ",SUM('Profit &amp; Loss'!F70:OFFSET('Profit &amp; Loss'!F83,0,0,1,1)))</f>
        <v xml:space="preserve"> </v>
      </c>
      <c r="D79" s="138" t="str">
        <f ca="1">IF(SUM('Profit &amp; Loss'!G70:OFFSET('Profit &amp; Loss'!G70,0,0,1,3))=0," ",SUM('Profit &amp; Loss'!G70:OFFSET('Profit &amp; Loss'!G70,0,0,1,3)))</f>
        <v xml:space="preserve"> </v>
      </c>
      <c r="E79" s="138" t="str">
        <f ca="1">IF(SUM('Profit &amp; Loss'!J70:OFFSET('Profit &amp; Loss'!J70,0,0,1,3))=0," ",SUM('Profit &amp; Loss'!J70:OFFSET('Profit &amp; Loss'!J70,0,0,1,3)))</f>
        <v xml:space="preserve"> </v>
      </c>
      <c r="F79" s="138" t="str">
        <f ca="1">IF(SUM('Profit &amp; Loss'!M70:OFFSET('Profit &amp; Loss'!M70,0,0,1,3))=0," ",SUM('Profit &amp; Loss'!M70:OFFSET('Profit &amp; Loss'!M70,0,0,1,3)))</f>
        <v xml:space="preserve"> </v>
      </c>
      <c r="G79" s="138" t="str">
        <f ca="1">IF(SUM('Profit &amp; Loss'!P70:OFFSET('Profit &amp; Loss'!P70,0,0,1,3))=0," ",SUM('Profit &amp; Loss'!P70:OFFSET('Profit &amp; Loss'!P70,0,0,1,3)))</f>
        <v xml:space="preserve"> </v>
      </c>
      <c r="H79" s="138" t="str">
        <f ca="1">IF(SUM('Profit &amp; Loss'!S70:OFFSET('Profit &amp; Loss'!S70,0,0,1,3))=0," ",SUM('Profit &amp; Loss'!S70:OFFSET('Profit &amp; Loss'!S70,0,0,1,3)))</f>
        <v xml:space="preserve"> </v>
      </c>
      <c r="I79" s="138" t="str">
        <f ca="1">IF(SUM('Profit &amp; Loss'!V70:OFFSET('Profit &amp; Loss'!V70,0,0,1,3))=0," ",SUM('Profit &amp; Loss'!V70:OFFSET('Profit &amp; Loss'!V70,0,0,1,3)))</f>
        <v xml:space="preserve"> </v>
      </c>
      <c r="J79" s="138" t="str">
        <f ca="1">IF(SUM('Profit &amp; Loss'!Y70:OFFSET('Profit &amp; Loss'!Y70,0,0,1,3))=0," ",SUM('Profit &amp; Loss'!Y70:OFFSET('Profit &amp; Loss'!Y70,0,0,1,3)))</f>
        <v xml:space="preserve"> </v>
      </c>
      <c r="K79" s="138" t="str">
        <f ca="1">IF(SUM('Profit &amp; Loss'!AB70:OFFSET('Profit &amp; Loss'!AB70,0,0,1,3))=0," ",SUM('Profit &amp; Loss'!AB70:OFFSET('Profit &amp; Loss'!AB70,0,0,1,3)))</f>
        <v xml:space="preserve"> </v>
      </c>
      <c r="L79" s="138" t="str">
        <f ca="1">IF(SUM('Profit &amp; Loss'!AE70:OFFSET('Profit &amp; Loss'!AE70,0,0,1,3))=0," ",SUM('Profit &amp; Loss'!AE70:OFFSET('Profit &amp; Loss'!AE70,0,0,1,3)))</f>
        <v xml:space="preserve"> </v>
      </c>
      <c r="M79" s="138" t="str">
        <f ca="1">IF(SUM('Profit &amp; Loss'!AH70:OFFSET('Profit &amp; Loss'!AH70,0,0,1,3))=0," ",SUM('Profit &amp; Loss'!AH70:OFFSET('Profit &amp; Loss'!AH70,0,0,1,3)))</f>
        <v xml:space="preserve"> </v>
      </c>
      <c r="N79" s="138" t="str">
        <f ca="1">IF(SUM('Profit &amp; Loss'!AK70:OFFSET('Profit &amp; Loss'!AK70,0,0,1,3))=0," ",SUM('Profit &amp; Loss'!AK70:OFFSET('Profit &amp; Loss'!AK70,0,0,1,3)))</f>
        <v xml:space="preserve"> </v>
      </c>
      <c r="O79" s="138" t="str">
        <f ca="1">IF(SUM('Profit &amp; Loss'!AN70:OFFSET('Profit &amp; Loss'!AN70,0,0,1,3))=0," ",SUM('Profit &amp; Loss'!AN70:OFFSET('Profit &amp; Loss'!AN70,0,0,1,3)))</f>
        <v xml:space="preserve"> </v>
      </c>
      <c r="P79" s="138" t="str">
        <f ca="1">IF(SUM('Profit &amp; Loss'!AQ70:OFFSET('Profit &amp; Loss'!AQ70,0,0,1,3))=0," ",SUM('Profit &amp; Loss'!AQ70:OFFSET('Profit &amp; Loss'!AQ70,0,0,1,3)))</f>
        <v xml:space="preserve"> </v>
      </c>
      <c r="Q79" s="138" t="str">
        <f ca="1">IF(SUM('Profit &amp; Loss'!AT70:OFFSET('Profit &amp; Loss'!AT70,0,0,1,3))=0," ",SUM('Profit &amp; Loss'!AT70:OFFSET('Profit &amp; Loss'!AT70,0,0,1,3)))</f>
        <v xml:space="preserve"> </v>
      </c>
      <c r="R79" s="138" t="str">
        <f ca="1">IF(SUM('Profit &amp; Loss'!AW70:OFFSET('Profit &amp; Loss'!AW70,0,0,1,3))=0," ",SUM('Profit &amp; Loss'!AW70:OFFSET('Profit &amp; Loss'!AW70,0,0,1,3)))</f>
        <v xml:space="preserve"> </v>
      </c>
      <c r="S79" s="138" t="str">
        <f ca="1">IF(SUM('Profit &amp; Loss'!AZ70:OFFSET('Profit &amp; Loss'!AZ70,0,0,1,3))=0," ",SUM('Profit &amp; Loss'!AZ70:OFFSET('Profit &amp; Loss'!AZ70,0,0,1,3)))</f>
        <v xml:space="preserve"> </v>
      </c>
      <c r="T79" s="138" t="str">
        <f ca="1">IF(SUM('Profit &amp; Loss'!BC70:OFFSET('Profit &amp; Loss'!BC70,0,0,1,3))=0," ",SUM('Profit &amp; Loss'!BC70:OFFSET('Profit &amp; Loss'!BC70,0,0,1,3)))</f>
        <v xml:space="preserve"> </v>
      </c>
      <c r="U79" s="138" t="str">
        <f ca="1">IF(SUM('Profit &amp; Loss'!BF70:OFFSET('Profit &amp; Loss'!BF70,0,0,1,3))=0," ",SUM('Profit &amp; Loss'!BF70:OFFSET('Profit &amp; Loss'!BF70,0,0,1,3)))</f>
        <v xml:space="preserve"> </v>
      </c>
      <c r="V79" s="138" t="str">
        <f ca="1">IF(SUM('Profit &amp; Loss'!BI70:OFFSET('Profit &amp; Loss'!BI70,0,0,1,3))=0," ",SUM('Profit &amp; Loss'!BI70:OFFSET('Profit &amp; Loss'!BI70,0,0,1,3)))</f>
        <v xml:space="preserve"> </v>
      </c>
      <c r="W79" s="138" t="str">
        <f ca="1">IF(SUM('Profit &amp; Loss'!BL70:OFFSET('Profit &amp; Loss'!BL70,0,0,1,3))=0," ",SUM('Profit &amp; Loss'!BL70:OFFSET('Profit &amp; Loss'!BL70,0,0,1,3)))</f>
        <v xml:space="preserve"> </v>
      </c>
    </row>
    <row r="80" spans="2:23">
      <c r="B80" s="135" t="str">
        <f>IF('Profit &amp; Loss'!B83=0," ",'Profit &amp; Loss'!B83)</f>
        <v xml:space="preserve"> </v>
      </c>
      <c r="C80" s="138" t="str">
        <f ca="1">IF(SUM('Profit &amp; Loss'!F83:OFFSET('Profit &amp; Loss'!F83,0,0,1,1))=0," ",SUM('Profit &amp; Loss'!F83:OFFSET('Profit &amp; Loss'!F71,0,0,1,1)))</f>
        <v xml:space="preserve"> </v>
      </c>
      <c r="D80" s="138" t="str">
        <f ca="1">IF(SUM('Profit &amp; Loss'!G83:OFFSET('Profit &amp; Loss'!G83,0,0,1,3))=0," ",SUM('Profit &amp; Loss'!G83:OFFSET('Profit &amp; Loss'!G83,0,0,1,3)))</f>
        <v xml:space="preserve"> </v>
      </c>
      <c r="E80" s="138" t="str">
        <f ca="1">IF(SUM('Profit &amp; Loss'!J83:OFFSET('Profit &amp; Loss'!J83,0,0,1,3))=0," ",SUM('Profit &amp; Loss'!J83:OFFSET('Profit &amp; Loss'!J83,0,0,1,3)))</f>
        <v xml:space="preserve"> </v>
      </c>
      <c r="F80" s="138" t="str">
        <f ca="1">IF(SUM('Profit &amp; Loss'!M83:OFFSET('Profit &amp; Loss'!M83,0,0,1,3))=0," ",SUM('Profit &amp; Loss'!M83:OFFSET('Profit &amp; Loss'!M83,0,0,1,3)))</f>
        <v xml:space="preserve"> </v>
      </c>
      <c r="G80" s="138" t="str">
        <f ca="1">IF(SUM('Profit &amp; Loss'!P83:OFFSET('Profit &amp; Loss'!P83,0,0,1,3))=0," ",SUM('Profit &amp; Loss'!P83:OFFSET('Profit &amp; Loss'!P83,0,0,1,3)))</f>
        <v xml:space="preserve"> </v>
      </c>
      <c r="H80" s="138" t="str">
        <f ca="1">IF(SUM('Profit &amp; Loss'!S83:OFFSET('Profit &amp; Loss'!S83,0,0,1,3))=0," ",SUM('Profit &amp; Loss'!S83:OFFSET('Profit &amp; Loss'!S83,0,0,1,3)))</f>
        <v xml:space="preserve"> </v>
      </c>
      <c r="I80" s="138" t="str">
        <f ca="1">IF(SUM('Profit &amp; Loss'!V83:OFFSET('Profit &amp; Loss'!V83,0,0,1,3))=0," ",SUM('Profit &amp; Loss'!V83:OFFSET('Profit &amp; Loss'!V83,0,0,1,3)))</f>
        <v xml:space="preserve"> </v>
      </c>
      <c r="J80" s="138" t="str">
        <f ca="1">IF(SUM('Profit &amp; Loss'!Y83:OFFSET('Profit &amp; Loss'!Y83,0,0,1,3))=0," ",SUM('Profit &amp; Loss'!Y83:OFFSET('Profit &amp; Loss'!Y83,0,0,1,3)))</f>
        <v xml:space="preserve"> </v>
      </c>
      <c r="K80" s="138" t="str">
        <f ca="1">IF(SUM('Profit &amp; Loss'!AB83:OFFSET('Profit &amp; Loss'!AB83,0,0,1,3))=0," ",SUM('Profit &amp; Loss'!AB83:OFFSET('Profit &amp; Loss'!AB83,0,0,1,3)))</f>
        <v xml:space="preserve"> </v>
      </c>
      <c r="L80" s="138" t="str">
        <f ca="1">IF(SUM('Profit &amp; Loss'!AE83:OFFSET('Profit &amp; Loss'!AE83,0,0,1,3))=0," ",SUM('Profit &amp; Loss'!AE83:OFFSET('Profit &amp; Loss'!AE83,0,0,1,3)))</f>
        <v xml:space="preserve"> </v>
      </c>
      <c r="M80" s="138" t="str">
        <f ca="1">IF(SUM('Profit &amp; Loss'!AH83:OFFSET('Profit &amp; Loss'!AH83,0,0,1,3))=0," ",SUM('Profit &amp; Loss'!AH83:OFFSET('Profit &amp; Loss'!AH83,0,0,1,3)))</f>
        <v xml:space="preserve"> </v>
      </c>
      <c r="N80" s="138" t="str">
        <f ca="1">IF(SUM('Profit &amp; Loss'!AK83:OFFSET('Profit &amp; Loss'!AK83,0,0,1,3))=0," ",SUM('Profit &amp; Loss'!AK83:OFFSET('Profit &amp; Loss'!AK83,0,0,1,3)))</f>
        <v xml:space="preserve"> </v>
      </c>
      <c r="O80" s="138" t="str">
        <f ca="1">IF(SUM('Profit &amp; Loss'!AN83:OFFSET('Profit &amp; Loss'!AN83,0,0,1,3))=0," ",SUM('Profit &amp; Loss'!AN83:OFFSET('Profit &amp; Loss'!AN83,0,0,1,3)))</f>
        <v xml:space="preserve"> </v>
      </c>
      <c r="P80" s="138" t="str">
        <f ca="1">IF(SUM('Profit &amp; Loss'!AQ83:OFFSET('Profit &amp; Loss'!AQ83,0,0,1,3))=0," ",SUM('Profit &amp; Loss'!AQ83:OFFSET('Profit &amp; Loss'!AQ83,0,0,1,3)))</f>
        <v xml:space="preserve"> </v>
      </c>
      <c r="Q80" s="138" t="str">
        <f ca="1">IF(SUM('Profit &amp; Loss'!AT83:OFFSET('Profit &amp; Loss'!AT83,0,0,1,3))=0," ",SUM('Profit &amp; Loss'!AT83:OFFSET('Profit &amp; Loss'!AT83,0,0,1,3)))</f>
        <v xml:space="preserve"> </v>
      </c>
      <c r="R80" s="138" t="str">
        <f ca="1">IF(SUM('Profit &amp; Loss'!AW83:OFFSET('Profit &amp; Loss'!AW83,0,0,1,3))=0," ",SUM('Profit &amp; Loss'!AW83:OFFSET('Profit &amp; Loss'!AW83,0,0,1,3)))</f>
        <v xml:space="preserve"> </v>
      </c>
      <c r="S80" s="138" t="str">
        <f ca="1">IF(SUM('Profit &amp; Loss'!AZ83:OFFSET('Profit &amp; Loss'!AZ83,0,0,1,3))=0," ",SUM('Profit &amp; Loss'!AZ83:OFFSET('Profit &amp; Loss'!AZ83,0,0,1,3)))</f>
        <v xml:space="preserve"> </v>
      </c>
      <c r="T80" s="138" t="str">
        <f ca="1">IF(SUM('Profit &amp; Loss'!BC83:OFFSET('Profit &amp; Loss'!BC83,0,0,1,3))=0," ",SUM('Profit &amp; Loss'!BC83:OFFSET('Profit &amp; Loss'!BC83,0,0,1,3)))</f>
        <v xml:space="preserve"> </v>
      </c>
      <c r="U80" s="138" t="str">
        <f ca="1">IF(SUM('Profit &amp; Loss'!BF83:OFFSET('Profit &amp; Loss'!BF83,0,0,1,3))=0," ",SUM('Profit &amp; Loss'!BF83:OFFSET('Profit &amp; Loss'!BF83,0,0,1,3)))</f>
        <v xml:space="preserve"> </v>
      </c>
      <c r="V80" s="138" t="str">
        <f ca="1">IF(SUM('Profit &amp; Loss'!BI83:OFFSET('Profit &amp; Loss'!BI83,0,0,1,3))=0," ",SUM('Profit &amp; Loss'!BI83:OFFSET('Profit &amp; Loss'!BI83,0,0,1,3)))</f>
        <v xml:space="preserve"> </v>
      </c>
      <c r="W80" s="138" t="str">
        <f ca="1">IF(SUM('Profit &amp; Loss'!BL83:OFFSET('Profit &amp; Loss'!BL83,0,0,1,3))=0," ",SUM('Profit &amp; Loss'!BL83:OFFSET('Profit &amp; Loss'!BL83,0,0,1,3)))</f>
        <v xml:space="preserve"> </v>
      </c>
    </row>
    <row r="81" spans="2:23">
      <c r="C81" s="138" t="str">
        <f ca="1">IF(SUM('Profit &amp; Loss'!F71:OFFSET('Profit &amp; Loss'!F71,0,0,1,1))=0," ",SUM('Profit &amp; Loss'!F71:OFFSET('Profit &amp; Loss'!F73,0,0,1,1)))</f>
        <v xml:space="preserve"> </v>
      </c>
      <c r="D81" s="138" t="str">
        <f ca="1">IF(SUM('Profit &amp; Loss'!G71:OFFSET('Profit &amp; Loss'!G71,0,0,1,3))=0," ",SUM('Profit &amp; Loss'!G71:OFFSET('Profit &amp; Loss'!G71,0,0,1,3)))</f>
        <v xml:space="preserve"> </v>
      </c>
      <c r="E81" s="138" t="str">
        <f ca="1">IF(SUM('Profit &amp; Loss'!J71:OFFSET('Profit &amp; Loss'!J71,0,0,1,3))=0," ",SUM('Profit &amp; Loss'!J71:OFFSET('Profit &amp; Loss'!J71,0,0,1,3)))</f>
        <v xml:space="preserve"> </v>
      </c>
      <c r="F81" s="138" t="str">
        <f ca="1">IF(SUM('Profit &amp; Loss'!M71:OFFSET('Profit &amp; Loss'!M71,0,0,1,3))=0," ",SUM('Profit &amp; Loss'!M71:OFFSET('Profit &amp; Loss'!M71,0,0,1,3)))</f>
        <v xml:space="preserve"> </v>
      </c>
      <c r="G81" s="138" t="str">
        <f ca="1">IF(SUM('Profit &amp; Loss'!P71:OFFSET('Profit &amp; Loss'!P71,0,0,1,3))=0," ",SUM('Profit &amp; Loss'!P71:OFFSET('Profit &amp; Loss'!P71,0,0,1,3)))</f>
        <v xml:space="preserve"> </v>
      </c>
      <c r="H81" s="138" t="str">
        <f ca="1">IF(SUM('Profit &amp; Loss'!S71:OFFSET('Profit &amp; Loss'!S71,0,0,1,3))=0," ",SUM('Profit &amp; Loss'!S71:OFFSET('Profit &amp; Loss'!S71,0,0,1,3)))</f>
        <v xml:space="preserve"> </v>
      </c>
      <c r="I81" s="138" t="str">
        <f ca="1">IF(SUM('Profit &amp; Loss'!V71:OFFSET('Profit &amp; Loss'!V71,0,0,1,3))=0," ",SUM('Profit &amp; Loss'!V71:OFFSET('Profit &amp; Loss'!V71,0,0,1,3)))</f>
        <v xml:space="preserve"> </v>
      </c>
      <c r="J81" s="138" t="str">
        <f ca="1">IF(SUM('Profit &amp; Loss'!Y71:OFFSET('Profit &amp; Loss'!Y71,0,0,1,3))=0," ",SUM('Profit &amp; Loss'!Y71:OFFSET('Profit &amp; Loss'!Y71,0,0,1,3)))</f>
        <v xml:space="preserve"> </v>
      </c>
      <c r="K81" s="138" t="str">
        <f ca="1">IF(SUM('Profit &amp; Loss'!AB71:OFFSET('Profit &amp; Loss'!AB71,0,0,1,3))=0," ",SUM('Profit &amp; Loss'!AB71:OFFSET('Profit &amp; Loss'!AB71,0,0,1,3)))</f>
        <v xml:space="preserve"> </v>
      </c>
      <c r="L81" s="138" t="str">
        <f ca="1">IF(SUM('Profit &amp; Loss'!AE71:OFFSET('Profit &amp; Loss'!AE71,0,0,1,3))=0," ",SUM('Profit &amp; Loss'!AE71:OFFSET('Profit &amp; Loss'!AE71,0,0,1,3)))</f>
        <v xml:space="preserve"> </v>
      </c>
      <c r="M81" s="138" t="str">
        <f ca="1">IF(SUM('Profit &amp; Loss'!AH71:OFFSET('Profit &amp; Loss'!AH71,0,0,1,3))=0," ",SUM('Profit &amp; Loss'!AH71:OFFSET('Profit &amp; Loss'!AH71,0,0,1,3)))</f>
        <v xml:space="preserve"> </v>
      </c>
      <c r="N81" s="138" t="str">
        <f ca="1">IF(SUM('Profit &amp; Loss'!AK71:OFFSET('Profit &amp; Loss'!AK71,0,0,1,3))=0," ",SUM('Profit &amp; Loss'!AK71:OFFSET('Profit &amp; Loss'!AK71,0,0,1,3)))</f>
        <v xml:space="preserve"> </v>
      </c>
      <c r="O81" s="138" t="str">
        <f ca="1">IF(SUM('Profit &amp; Loss'!AN71:OFFSET('Profit &amp; Loss'!AN71,0,0,1,3))=0," ",SUM('Profit &amp; Loss'!AN71:OFFSET('Profit &amp; Loss'!AN71,0,0,1,3)))</f>
        <v xml:space="preserve"> </v>
      </c>
      <c r="P81" s="138" t="str">
        <f ca="1">IF(SUM('Profit &amp; Loss'!AQ71:OFFSET('Profit &amp; Loss'!AQ71,0,0,1,3))=0," ",SUM('Profit &amp; Loss'!AQ71:OFFSET('Profit &amp; Loss'!AQ71,0,0,1,3)))</f>
        <v xml:space="preserve"> </v>
      </c>
      <c r="Q81" s="138" t="str">
        <f ca="1">IF(SUM('Profit &amp; Loss'!AT71:OFFSET('Profit &amp; Loss'!AT71,0,0,1,3))=0," ",SUM('Profit &amp; Loss'!AT71:OFFSET('Profit &amp; Loss'!AT71,0,0,1,3)))</f>
        <v xml:space="preserve"> </v>
      </c>
      <c r="R81" s="138" t="str">
        <f ca="1">IF(SUM('Profit &amp; Loss'!AW71:OFFSET('Profit &amp; Loss'!AW71,0,0,1,3))=0," ",SUM('Profit &amp; Loss'!AW71:OFFSET('Profit &amp; Loss'!AW71,0,0,1,3)))</f>
        <v xml:space="preserve"> </v>
      </c>
      <c r="S81" s="138" t="str">
        <f ca="1">IF(SUM('Profit &amp; Loss'!AZ71:OFFSET('Profit &amp; Loss'!AZ71,0,0,1,3))=0," ",SUM('Profit &amp; Loss'!AZ71:OFFSET('Profit &amp; Loss'!AZ71,0,0,1,3)))</f>
        <v xml:space="preserve"> </v>
      </c>
      <c r="T81" s="138" t="str">
        <f ca="1">IF(SUM('Profit &amp; Loss'!BC71:OFFSET('Profit &amp; Loss'!BC71,0,0,1,3))=0," ",SUM('Profit &amp; Loss'!BC71:OFFSET('Profit &amp; Loss'!BC71,0,0,1,3)))</f>
        <v xml:space="preserve"> </v>
      </c>
      <c r="U81" s="138" t="str">
        <f ca="1">IF(SUM('Profit &amp; Loss'!BF71:OFFSET('Profit &amp; Loss'!BF71,0,0,1,3))=0," ",SUM('Profit &amp; Loss'!BF71:OFFSET('Profit &amp; Loss'!BF71,0,0,1,3)))</f>
        <v xml:space="preserve"> </v>
      </c>
      <c r="V81" s="138" t="str">
        <f ca="1">IF(SUM('Profit &amp; Loss'!BI71:OFFSET('Profit &amp; Loss'!BI71,0,0,1,3))=0," ",SUM('Profit &amp; Loss'!BI71:OFFSET('Profit &amp; Loss'!BI71,0,0,1,3)))</f>
        <v xml:space="preserve"> </v>
      </c>
      <c r="W81" s="138" t="str">
        <f ca="1">IF(SUM('Profit &amp; Loss'!BL71:OFFSET('Profit &amp; Loss'!BL71,0,0,1,3))=0," ",SUM('Profit &amp; Loss'!BL71:OFFSET('Profit &amp; Loss'!BL71,0,0,1,3)))</f>
        <v xml:space="preserve"> </v>
      </c>
    </row>
    <row r="82" spans="2:23">
      <c r="B82" s="135"/>
      <c r="C82" s="138" t="str">
        <f ca="1">IF(SUM('Profit &amp; Loss'!F73:OFFSET('Profit &amp; Loss'!F73,0,0,1,1))=0," ",SUM('Profit &amp; Loss'!F73:OFFSET('Profit &amp; Loss'!F74,0,0,1,1)))</f>
        <v xml:space="preserve"> </v>
      </c>
      <c r="D82" s="138" t="str">
        <f ca="1">IF(SUM('Profit &amp; Loss'!G73:OFFSET('Profit &amp; Loss'!G73,0,0,1,3))=0," ",SUM('Profit &amp; Loss'!G73:OFFSET('Profit &amp; Loss'!G73,0,0,1,3)))</f>
        <v xml:space="preserve"> </v>
      </c>
      <c r="E82" s="138" t="str">
        <f ca="1">IF(SUM('Profit &amp; Loss'!J73:OFFSET('Profit &amp; Loss'!J73,0,0,1,3))=0," ",SUM('Profit &amp; Loss'!J73:OFFSET('Profit &amp; Loss'!J73,0,0,1,3)))</f>
        <v xml:space="preserve"> </v>
      </c>
      <c r="F82" s="138" t="str">
        <f ca="1">IF(SUM('Profit &amp; Loss'!M73:OFFSET('Profit &amp; Loss'!M73,0,0,1,3))=0," ",SUM('Profit &amp; Loss'!M73:OFFSET('Profit &amp; Loss'!M73,0,0,1,3)))</f>
        <v xml:space="preserve"> </v>
      </c>
      <c r="G82" s="138" t="str">
        <f ca="1">IF(SUM('Profit &amp; Loss'!P73:OFFSET('Profit &amp; Loss'!P73,0,0,1,3))=0," ",SUM('Profit &amp; Loss'!P73:OFFSET('Profit &amp; Loss'!P73,0,0,1,3)))</f>
        <v xml:space="preserve"> </v>
      </c>
      <c r="H82" s="138" t="str">
        <f ca="1">IF(SUM('Profit &amp; Loss'!S73:OFFSET('Profit &amp; Loss'!S73,0,0,1,3))=0," ",SUM('Profit &amp; Loss'!S73:OFFSET('Profit &amp; Loss'!S73,0,0,1,3)))</f>
        <v xml:space="preserve"> </v>
      </c>
      <c r="I82" s="138" t="str">
        <f ca="1">IF(SUM('Profit &amp; Loss'!V73:OFFSET('Profit &amp; Loss'!V73,0,0,1,3))=0," ",SUM('Profit &amp; Loss'!V73:OFFSET('Profit &amp; Loss'!V73,0,0,1,3)))</f>
        <v xml:space="preserve"> </v>
      </c>
      <c r="J82" s="138" t="str">
        <f ca="1">IF(SUM('Profit &amp; Loss'!Y73:OFFSET('Profit &amp; Loss'!Y73,0,0,1,3))=0," ",SUM('Profit &amp; Loss'!Y73:OFFSET('Profit &amp; Loss'!Y73,0,0,1,3)))</f>
        <v xml:space="preserve"> </v>
      </c>
      <c r="K82" s="138" t="str">
        <f ca="1">IF(SUM('Profit &amp; Loss'!AB73:OFFSET('Profit &amp; Loss'!AB73,0,0,1,3))=0," ",SUM('Profit &amp; Loss'!AB73:OFFSET('Profit &amp; Loss'!AB73,0,0,1,3)))</f>
        <v xml:space="preserve"> </v>
      </c>
      <c r="L82" s="138" t="str">
        <f ca="1">IF(SUM('Profit &amp; Loss'!AE73:OFFSET('Profit &amp; Loss'!AE73,0,0,1,3))=0," ",SUM('Profit &amp; Loss'!AE73:OFFSET('Profit &amp; Loss'!AE73,0,0,1,3)))</f>
        <v xml:space="preserve"> </v>
      </c>
      <c r="M82" s="138" t="str">
        <f ca="1">IF(SUM('Profit &amp; Loss'!AH73:OFFSET('Profit &amp; Loss'!AH73,0,0,1,3))=0," ",SUM('Profit &amp; Loss'!AH73:OFFSET('Profit &amp; Loss'!AH73,0,0,1,3)))</f>
        <v xml:space="preserve"> </v>
      </c>
      <c r="N82" s="138" t="str">
        <f ca="1">IF(SUM('Profit &amp; Loss'!AK73:OFFSET('Profit &amp; Loss'!AK73,0,0,1,3))=0," ",SUM('Profit &amp; Loss'!AK73:OFFSET('Profit &amp; Loss'!AK73,0,0,1,3)))</f>
        <v xml:space="preserve"> </v>
      </c>
      <c r="O82" s="138" t="str">
        <f ca="1">IF(SUM('Profit &amp; Loss'!AN73:OFFSET('Profit &amp; Loss'!AN73,0,0,1,3))=0," ",SUM('Profit &amp; Loss'!AN73:OFFSET('Profit &amp; Loss'!AN73,0,0,1,3)))</f>
        <v xml:space="preserve"> </v>
      </c>
      <c r="P82" s="138" t="str">
        <f ca="1">IF(SUM('Profit &amp; Loss'!AQ73:OFFSET('Profit &amp; Loss'!AQ73,0,0,1,3))=0," ",SUM('Profit &amp; Loss'!AQ73:OFFSET('Profit &amp; Loss'!AQ73,0,0,1,3)))</f>
        <v xml:space="preserve"> </v>
      </c>
      <c r="Q82" s="138" t="str">
        <f ca="1">IF(SUM('Profit &amp; Loss'!AT73:OFFSET('Profit &amp; Loss'!AT73,0,0,1,3))=0," ",SUM('Profit &amp; Loss'!AT73:OFFSET('Profit &amp; Loss'!AT73,0,0,1,3)))</f>
        <v xml:space="preserve"> </v>
      </c>
      <c r="R82" s="138" t="str">
        <f ca="1">IF(SUM('Profit &amp; Loss'!AW73:OFFSET('Profit &amp; Loss'!AW73,0,0,1,3))=0," ",SUM('Profit &amp; Loss'!AW73:OFFSET('Profit &amp; Loss'!AW73,0,0,1,3)))</f>
        <v xml:space="preserve"> </v>
      </c>
      <c r="S82" s="138" t="str">
        <f ca="1">IF(SUM('Profit &amp; Loss'!AZ73:OFFSET('Profit &amp; Loss'!AZ73,0,0,1,3))=0," ",SUM('Profit &amp; Loss'!AZ73:OFFSET('Profit &amp; Loss'!AZ73,0,0,1,3)))</f>
        <v xml:space="preserve"> </v>
      </c>
      <c r="T82" s="138" t="str">
        <f ca="1">IF(SUM('Profit &amp; Loss'!BC73:OFFSET('Profit &amp; Loss'!BC73,0,0,1,3))=0," ",SUM('Profit &amp; Loss'!BC73:OFFSET('Profit &amp; Loss'!BC73,0,0,1,3)))</f>
        <v xml:space="preserve"> </v>
      </c>
      <c r="U82" s="138" t="str">
        <f ca="1">IF(SUM('Profit &amp; Loss'!BF73:OFFSET('Profit &amp; Loss'!BF73,0,0,1,3))=0," ",SUM('Profit &amp; Loss'!BF73:OFFSET('Profit &amp; Loss'!BF73,0,0,1,3)))</f>
        <v xml:space="preserve"> </v>
      </c>
      <c r="V82" s="138" t="str">
        <f ca="1">IF(SUM('Profit &amp; Loss'!BI73:OFFSET('Profit &amp; Loss'!BI73,0,0,1,3))=0," ",SUM('Profit &amp; Loss'!BI73:OFFSET('Profit &amp; Loss'!BI73,0,0,1,3)))</f>
        <v xml:space="preserve"> </v>
      </c>
      <c r="W82" s="138" t="str">
        <f ca="1">IF(SUM('Profit &amp; Loss'!BL73:OFFSET('Profit &amp; Loss'!BL73,0,0,1,3))=0," ",SUM('Profit &amp; Loss'!BL73:OFFSET('Profit &amp; Loss'!BL73,0,0,1,3)))</f>
        <v xml:space="preserve"> </v>
      </c>
    </row>
    <row r="83" spans="2:23">
      <c r="B83" s="135"/>
      <c r="C83" s="138" t="str">
        <f ca="1">IF(SUM('Profit &amp; Loss'!F74:OFFSET('Profit &amp; Loss'!F74,0,0,1,1))=0," ",SUM('Profit &amp; Loss'!F74:OFFSET('Profit &amp; Loss'!F75,0,0,1,1)))</f>
        <v xml:space="preserve"> </v>
      </c>
      <c r="D83" s="138" t="str">
        <f ca="1">IF(SUM('Profit &amp; Loss'!G74:OFFSET('Profit &amp; Loss'!G74,0,0,1,3))=0," ",SUM('Profit &amp; Loss'!G74:OFFSET('Profit &amp; Loss'!G74,0,0,1,3)))</f>
        <v xml:space="preserve"> </v>
      </c>
      <c r="E83" s="138" t="str">
        <f ca="1">IF(SUM('Profit &amp; Loss'!J74:OFFSET('Profit &amp; Loss'!J74,0,0,1,3))=0," ",SUM('Profit &amp; Loss'!J74:OFFSET('Profit &amp; Loss'!J74,0,0,1,3)))</f>
        <v xml:space="preserve"> </v>
      </c>
      <c r="F83" s="138" t="str">
        <f ca="1">IF(SUM('Profit &amp; Loss'!M74:OFFSET('Profit &amp; Loss'!M74,0,0,1,3))=0," ",SUM('Profit &amp; Loss'!M74:OFFSET('Profit &amp; Loss'!M74,0,0,1,3)))</f>
        <v xml:space="preserve"> </v>
      </c>
      <c r="G83" s="138" t="str">
        <f ca="1">IF(SUM('Profit &amp; Loss'!P74:OFFSET('Profit &amp; Loss'!P74,0,0,1,3))=0," ",SUM('Profit &amp; Loss'!P74:OFFSET('Profit &amp; Loss'!P74,0,0,1,3)))</f>
        <v xml:space="preserve"> </v>
      </c>
      <c r="H83" s="138" t="str">
        <f ca="1">IF(SUM('Profit &amp; Loss'!S74:OFFSET('Profit &amp; Loss'!S74,0,0,1,3))=0," ",SUM('Profit &amp; Loss'!S74:OFFSET('Profit &amp; Loss'!S74,0,0,1,3)))</f>
        <v xml:space="preserve"> </v>
      </c>
      <c r="I83" s="138" t="str">
        <f ca="1">IF(SUM('Profit &amp; Loss'!V74:OFFSET('Profit &amp; Loss'!V74,0,0,1,3))=0," ",SUM('Profit &amp; Loss'!V74:OFFSET('Profit &amp; Loss'!V74,0,0,1,3)))</f>
        <v xml:space="preserve"> </v>
      </c>
      <c r="J83" s="138" t="str">
        <f ca="1">IF(SUM('Profit &amp; Loss'!Y74:OFFSET('Profit &amp; Loss'!Y74,0,0,1,3))=0," ",SUM('Profit &amp; Loss'!Y74:OFFSET('Profit &amp; Loss'!Y74,0,0,1,3)))</f>
        <v xml:space="preserve"> </v>
      </c>
      <c r="K83" s="138" t="str">
        <f ca="1">IF(SUM('Profit &amp; Loss'!AB74:OFFSET('Profit &amp; Loss'!AB74,0,0,1,3))=0," ",SUM('Profit &amp; Loss'!AB74:OFFSET('Profit &amp; Loss'!AB74,0,0,1,3)))</f>
        <v xml:space="preserve"> </v>
      </c>
      <c r="L83" s="138" t="str">
        <f ca="1">IF(SUM('Profit &amp; Loss'!AE74:OFFSET('Profit &amp; Loss'!AE74,0,0,1,3))=0," ",SUM('Profit &amp; Loss'!AE74:OFFSET('Profit &amp; Loss'!AE74,0,0,1,3)))</f>
        <v xml:space="preserve"> </v>
      </c>
      <c r="M83" s="138" t="str">
        <f ca="1">IF(SUM('Profit &amp; Loss'!AH74:OFFSET('Profit &amp; Loss'!AH74,0,0,1,3))=0," ",SUM('Profit &amp; Loss'!AH74:OFFSET('Profit &amp; Loss'!AH74,0,0,1,3)))</f>
        <v xml:space="preserve"> </v>
      </c>
      <c r="N83" s="138" t="str">
        <f ca="1">IF(SUM('Profit &amp; Loss'!AK74:OFFSET('Profit &amp; Loss'!AK74,0,0,1,3))=0," ",SUM('Profit &amp; Loss'!AK74:OFFSET('Profit &amp; Loss'!AK74,0,0,1,3)))</f>
        <v xml:space="preserve"> </v>
      </c>
      <c r="O83" s="138" t="str">
        <f ca="1">IF(SUM('Profit &amp; Loss'!AN74:OFFSET('Profit &amp; Loss'!AN74,0,0,1,3))=0," ",SUM('Profit &amp; Loss'!AN74:OFFSET('Profit &amp; Loss'!AN74,0,0,1,3)))</f>
        <v xml:space="preserve"> </v>
      </c>
      <c r="P83" s="138" t="str">
        <f ca="1">IF(SUM('Profit &amp; Loss'!AQ74:OFFSET('Profit &amp; Loss'!AQ74,0,0,1,3))=0," ",SUM('Profit &amp; Loss'!AQ74:OFFSET('Profit &amp; Loss'!AQ74,0,0,1,3)))</f>
        <v xml:space="preserve"> </v>
      </c>
      <c r="Q83" s="138" t="str">
        <f ca="1">IF(SUM('Profit &amp; Loss'!AT74:OFFSET('Profit &amp; Loss'!AT74,0,0,1,3))=0," ",SUM('Profit &amp; Loss'!AT74:OFFSET('Profit &amp; Loss'!AT74,0,0,1,3)))</f>
        <v xml:space="preserve"> </v>
      </c>
      <c r="R83" s="138" t="str">
        <f ca="1">IF(SUM('Profit &amp; Loss'!AW74:OFFSET('Profit &amp; Loss'!AW74,0,0,1,3))=0," ",SUM('Profit &amp; Loss'!AW74:OFFSET('Profit &amp; Loss'!AW74,0,0,1,3)))</f>
        <v xml:space="preserve"> </v>
      </c>
      <c r="S83" s="138" t="str">
        <f ca="1">IF(SUM('Profit &amp; Loss'!AZ74:OFFSET('Profit &amp; Loss'!AZ74,0,0,1,3))=0," ",SUM('Profit &amp; Loss'!AZ74:OFFSET('Profit &amp; Loss'!AZ74,0,0,1,3)))</f>
        <v xml:space="preserve"> </v>
      </c>
      <c r="T83" s="138" t="str">
        <f ca="1">IF(SUM('Profit &amp; Loss'!BC74:OFFSET('Profit &amp; Loss'!BC74,0,0,1,3))=0," ",SUM('Profit &amp; Loss'!BC74:OFFSET('Profit &amp; Loss'!BC74,0,0,1,3)))</f>
        <v xml:space="preserve"> </v>
      </c>
      <c r="U83" s="138" t="str">
        <f ca="1">IF(SUM('Profit &amp; Loss'!BF74:OFFSET('Profit &amp; Loss'!BF74,0,0,1,3))=0," ",SUM('Profit &amp; Loss'!BF74:OFFSET('Profit &amp; Loss'!BF74,0,0,1,3)))</f>
        <v xml:space="preserve"> </v>
      </c>
      <c r="V83" s="138" t="str">
        <f ca="1">IF(SUM('Profit &amp; Loss'!BI74:OFFSET('Profit &amp; Loss'!BI74,0,0,1,3))=0," ",SUM('Profit &amp; Loss'!BI74:OFFSET('Profit &amp; Loss'!BI74,0,0,1,3)))</f>
        <v xml:space="preserve"> </v>
      </c>
      <c r="W83" s="138" t="str">
        <f ca="1">IF(SUM('Profit &amp; Loss'!BL74:OFFSET('Profit &amp; Loss'!BL74,0,0,1,3))=0," ",SUM('Profit &amp; Loss'!BL74:OFFSET('Profit &amp; Loss'!BL74,0,0,1,3)))</f>
        <v xml:space="preserve"> </v>
      </c>
    </row>
    <row r="84" spans="2:23">
      <c r="B84" s="135"/>
      <c r="C84" s="138" t="str">
        <f ca="1">IF(SUM('Profit &amp; Loss'!F75:OFFSET('Profit &amp; Loss'!F75,0,0,1,1))=0," ",SUM('Profit &amp; Loss'!F75:OFFSET('Profit &amp; Loss'!F76,0,0,1,1)))</f>
        <v xml:space="preserve"> </v>
      </c>
      <c r="D84" s="138" t="str">
        <f ca="1">IF(SUM('Profit &amp; Loss'!G75:OFFSET('Profit &amp; Loss'!G75,0,0,1,3))=0," ",SUM('Profit &amp; Loss'!G75:OFFSET('Profit &amp; Loss'!G75,0,0,1,3)))</f>
        <v xml:space="preserve"> </v>
      </c>
      <c r="E84" s="138" t="str">
        <f ca="1">IF(SUM('Profit &amp; Loss'!J75:OFFSET('Profit &amp; Loss'!J75,0,0,1,3))=0," ",SUM('Profit &amp; Loss'!J75:OFFSET('Profit &amp; Loss'!J75,0,0,1,3)))</f>
        <v xml:space="preserve"> </v>
      </c>
      <c r="F84" s="138" t="str">
        <f ca="1">IF(SUM('Profit &amp; Loss'!M75:OFFSET('Profit &amp; Loss'!M75,0,0,1,3))=0," ",SUM('Profit &amp; Loss'!M75:OFFSET('Profit &amp; Loss'!M75,0,0,1,3)))</f>
        <v xml:space="preserve"> </v>
      </c>
      <c r="G84" s="138" t="str">
        <f ca="1">IF(SUM('Profit &amp; Loss'!P75:OFFSET('Profit &amp; Loss'!P75,0,0,1,3))=0," ",SUM('Profit &amp; Loss'!P75:OFFSET('Profit &amp; Loss'!P75,0,0,1,3)))</f>
        <v xml:space="preserve"> </v>
      </c>
      <c r="H84" s="138" t="str">
        <f ca="1">IF(SUM('Profit &amp; Loss'!S75:OFFSET('Profit &amp; Loss'!S75,0,0,1,3))=0," ",SUM('Profit &amp; Loss'!S75:OFFSET('Profit &amp; Loss'!S75,0,0,1,3)))</f>
        <v xml:space="preserve"> </v>
      </c>
      <c r="I84" s="138" t="str">
        <f ca="1">IF(SUM('Profit &amp; Loss'!V75:OFFSET('Profit &amp; Loss'!V75,0,0,1,3))=0," ",SUM('Profit &amp; Loss'!V75:OFFSET('Profit &amp; Loss'!V75,0,0,1,3)))</f>
        <v xml:space="preserve"> </v>
      </c>
      <c r="J84" s="138" t="str">
        <f ca="1">IF(SUM('Profit &amp; Loss'!Y75:OFFSET('Profit &amp; Loss'!Y75,0,0,1,3))=0," ",SUM('Profit &amp; Loss'!Y75:OFFSET('Profit &amp; Loss'!Y75,0,0,1,3)))</f>
        <v xml:space="preserve"> </v>
      </c>
      <c r="K84" s="138" t="str">
        <f ca="1">IF(SUM('Profit &amp; Loss'!AB75:OFFSET('Profit &amp; Loss'!AB75,0,0,1,3))=0," ",SUM('Profit &amp; Loss'!AB75:OFFSET('Profit &amp; Loss'!AB75,0,0,1,3)))</f>
        <v xml:space="preserve"> </v>
      </c>
      <c r="L84" s="138" t="str">
        <f ca="1">IF(SUM('Profit &amp; Loss'!AE75:OFFSET('Profit &amp; Loss'!AE75,0,0,1,3))=0," ",SUM('Profit &amp; Loss'!AE75:OFFSET('Profit &amp; Loss'!AE75,0,0,1,3)))</f>
        <v xml:space="preserve"> </v>
      </c>
      <c r="M84" s="138" t="str">
        <f ca="1">IF(SUM('Profit &amp; Loss'!AH75:OFFSET('Profit &amp; Loss'!AH75,0,0,1,3))=0," ",SUM('Profit &amp; Loss'!AH75:OFFSET('Profit &amp; Loss'!AH75,0,0,1,3)))</f>
        <v xml:space="preserve"> </v>
      </c>
      <c r="N84" s="138" t="str">
        <f ca="1">IF(SUM('Profit &amp; Loss'!AK75:OFFSET('Profit &amp; Loss'!AK75,0,0,1,3))=0," ",SUM('Profit &amp; Loss'!AK75:OFFSET('Profit &amp; Loss'!AK75,0,0,1,3)))</f>
        <v xml:space="preserve"> </v>
      </c>
      <c r="O84" s="138" t="str">
        <f ca="1">IF(SUM('Profit &amp; Loss'!AN75:OFFSET('Profit &amp; Loss'!AN75,0,0,1,3))=0," ",SUM('Profit &amp; Loss'!AN75:OFFSET('Profit &amp; Loss'!AN75,0,0,1,3)))</f>
        <v xml:space="preserve"> </v>
      </c>
      <c r="P84" s="138" t="str">
        <f ca="1">IF(SUM('Profit &amp; Loss'!AQ75:OFFSET('Profit &amp; Loss'!AQ75,0,0,1,3))=0," ",SUM('Profit &amp; Loss'!AQ75:OFFSET('Profit &amp; Loss'!AQ75,0,0,1,3)))</f>
        <v xml:space="preserve"> </v>
      </c>
      <c r="Q84" s="138" t="str">
        <f ca="1">IF(SUM('Profit &amp; Loss'!AT75:OFFSET('Profit &amp; Loss'!AT75,0,0,1,3))=0," ",SUM('Profit &amp; Loss'!AT75:OFFSET('Profit &amp; Loss'!AT75,0,0,1,3)))</f>
        <v xml:space="preserve"> </v>
      </c>
      <c r="R84" s="138" t="str">
        <f ca="1">IF(SUM('Profit &amp; Loss'!AW75:OFFSET('Profit &amp; Loss'!AW75,0,0,1,3))=0," ",SUM('Profit &amp; Loss'!AW75:OFFSET('Profit &amp; Loss'!AW75,0,0,1,3)))</f>
        <v xml:space="preserve"> </v>
      </c>
      <c r="S84" s="138" t="str">
        <f ca="1">IF(SUM('Profit &amp; Loss'!AZ75:OFFSET('Profit &amp; Loss'!AZ75,0,0,1,3))=0," ",SUM('Profit &amp; Loss'!AZ75:OFFSET('Profit &amp; Loss'!AZ75,0,0,1,3)))</f>
        <v xml:space="preserve"> </v>
      </c>
      <c r="T84" s="138" t="str">
        <f ca="1">IF(SUM('Profit &amp; Loss'!BC75:OFFSET('Profit &amp; Loss'!BC75,0,0,1,3))=0," ",SUM('Profit &amp; Loss'!BC75:OFFSET('Profit &amp; Loss'!BC75,0,0,1,3)))</f>
        <v xml:space="preserve"> </v>
      </c>
      <c r="U84" s="138" t="str">
        <f ca="1">IF(SUM('Profit &amp; Loss'!BF75:OFFSET('Profit &amp; Loss'!BF75,0,0,1,3))=0," ",SUM('Profit &amp; Loss'!BF75:OFFSET('Profit &amp; Loss'!BF75,0,0,1,3)))</f>
        <v xml:space="preserve"> </v>
      </c>
      <c r="V84" s="138" t="str">
        <f ca="1">IF(SUM('Profit &amp; Loss'!BI75:OFFSET('Profit &amp; Loss'!BI75,0,0,1,3))=0," ",SUM('Profit &amp; Loss'!BI75:OFFSET('Profit &amp; Loss'!BI75,0,0,1,3)))</f>
        <v xml:space="preserve"> </v>
      </c>
      <c r="W84" s="138" t="str">
        <f ca="1">IF(SUM('Profit &amp; Loss'!BL75:OFFSET('Profit &amp; Loss'!BL75,0,0,1,3))=0," ",SUM('Profit &amp; Loss'!BL75:OFFSET('Profit &amp; Loss'!BL75,0,0,1,3)))</f>
        <v xml:space="preserve"> </v>
      </c>
    </row>
    <row r="85" spans="2:23">
      <c r="B85" s="135"/>
      <c r="C85" s="138" t="str">
        <f ca="1">IF(SUM('Profit &amp; Loss'!F76:OFFSET('Profit &amp; Loss'!F76,0,0,1,1))=0," ",SUM('Profit &amp; Loss'!F76:OFFSET('Profit &amp; Loss'!F77,0,0,1,1)))</f>
        <v xml:space="preserve"> </v>
      </c>
      <c r="D85" s="138" t="str">
        <f ca="1">IF(SUM('Profit &amp; Loss'!G76:OFFSET('Profit &amp; Loss'!G76,0,0,1,3))=0," ",SUM('Profit &amp; Loss'!G76:OFFSET('Profit &amp; Loss'!G76,0,0,1,3)))</f>
        <v xml:space="preserve"> </v>
      </c>
      <c r="E85" s="138" t="str">
        <f ca="1">IF(SUM('Profit &amp; Loss'!J76:OFFSET('Profit &amp; Loss'!J76,0,0,1,3))=0," ",SUM('Profit &amp; Loss'!J76:OFFSET('Profit &amp; Loss'!J76,0,0,1,3)))</f>
        <v xml:space="preserve"> </v>
      </c>
      <c r="F85" s="138" t="str">
        <f ca="1">IF(SUM('Profit &amp; Loss'!M76:OFFSET('Profit &amp; Loss'!M76,0,0,1,3))=0," ",SUM('Profit &amp; Loss'!M76:OFFSET('Profit &amp; Loss'!M76,0,0,1,3)))</f>
        <v xml:space="preserve"> </v>
      </c>
      <c r="G85" s="138" t="str">
        <f ca="1">IF(SUM('Profit &amp; Loss'!P76:OFFSET('Profit &amp; Loss'!P76,0,0,1,3))=0," ",SUM('Profit &amp; Loss'!P76:OFFSET('Profit &amp; Loss'!P76,0,0,1,3)))</f>
        <v xml:space="preserve"> </v>
      </c>
      <c r="H85" s="138" t="str">
        <f ca="1">IF(SUM('Profit &amp; Loss'!S76:OFFSET('Profit &amp; Loss'!S76,0,0,1,3))=0," ",SUM('Profit &amp; Loss'!S76:OFFSET('Profit &amp; Loss'!S76,0,0,1,3)))</f>
        <v xml:space="preserve"> </v>
      </c>
      <c r="I85" s="138" t="str">
        <f ca="1">IF(SUM('Profit &amp; Loss'!V76:OFFSET('Profit &amp; Loss'!V76,0,0,1,3))=0," ",SUM('Profit &amp; Loss'!V76:OFFSET('Profit &amp; Loss'!V76,0,0,1,3)))</f>
        <v xml:space="preserve"> </v>
      </c>
      <c r="J85" s="138" t="str">
        <f ca="1">IF(SUM('Profit &amp; Loss'!Y76:OFFSET('Profit &amp; Loss'!Y76,0,0,1,3))=0," ",SUM('Profit &amp; Loss'!Y76:OFFSET('Profit &amp; Loss'!Y76,0,0,1,3)))</f>
        <v xml:space="preserve"> </v>
      </c>
      <c r="K85" s="138" t="str">
        <f ca="1">IF(SUM('Profit &amp; Loss'!AB76:OFFSET('Profit &amp; Loss'!AB76,0,0,1,3))=0," ",SUM('Profit &amp; Loss'!AB76:OFFSET('Profit &amp; Loss'!AB76,0,0,1,3)))</f>
        <v xml:space="preserve"> </v>
      </c>
      <c r="L85" s="138" t="str">
        <f ca="1">IF(SUM('Profit &amp; Loss'!AE76:OFFSET('Profit &amp; Loss'!AE76,0,0,1,3))=0," ",SUM('Profit &amp; Loss'!AE76:OFFSET('Profit &amp; Loss'!AE76,0,0,1,3)))</f>
        <v xml:space="preserve"> </v>
      </c>
      <c r="M85" s="138" t="str">
        <f ca="1">IF(SUM('Profit &amp; Loss'!AH76:OFFSET('Profit &amp; Loss'!AH76,0,0,1,3))=0," ",SUM('Profit &amp; Loss'!AH76:OFFSET('Profit &amp; Loss'!AH76,0,0,1,3)))</f>
        <v xml:space="preserve"> </v>
      </c>
      <c r="N85" s="138" t="str">
        <f ca="1">IF(SUM('Profit &amp; Loss'!AK76:OFFSET('Profit &amp; Loss'!AK76,0,0,1,3))=0," ",SUM('Profit &amp; Loss'!AK76:OFFSET('Profit &amp; Loss'!AK76,0,0,1,3)))</f>
        <v xml:space="preserve"> </v>
      </c>
      <c r="O85" s="138" t="str">
        <f ca="1">IF(SUM('Profit &amp; Loss'!AN76:OFFSET('Profit &amp; Loss'!AN76,0,0,1,3))=0," ",SUM('Profit &amp; Loss'!AN76:OFFSET('Profit &amp; Loss'!AN76,0,0,1,3)))</f>
        <v xml:space="preserve"> </v>
      </c>
      <c r="P85" s="138" t="str">
        <f ca="1">IF(SUM('Profit &amp; Loss'!AQ76:OFFSET('Profit &amp; Loss'!AQ76,0,0,1,3))=0," ",SUM('Profit &amp; Loss'!AQ76:OFFSET('Profit &amp; Loss'!AQ76,0,0,1,3)))</f>
        <v xml:space="preserve"> </v>
      </c>
      <c r="Q85" s="138" t="str">
        <f ca="1">IF(SUM('Profit &amp; Loss'!AT76:OFFSET('Profit &amp; Loss'!AT76,0,0,1,3))=0," ",SUM('Profit &amp; Loss'!AT76:OFFSET('Profit &amp; Loss'!AT76,0,0,1,3)))</f>
        <v xml:space="preserve"> </v>
      </c>
      <c r="R85" s="138" t="str">
        <f ca="1">IF(SUM('Profit &amp; Loss'!AW76:OFFSET('Profit &amp; Loss'!AW76,0,0,1,3))=0," ",SUM('Profit &amp; Loss'!AW76:OFFSET('Profit &amp; Loss'!AW76,0,0,1,3)))</f>
        <v xml:space="preserve"> </v>
      </c>
      <c r="S85" s="138" t="str">
        <f ca="1">IF(SUM('Profit &amp; Loss'!AZ76:OFFSET('Profit &amp; Loss'!AZ76,0,0,1,3))=0," ",SUM('Profit &amp; Loss'!AZ76:OFFSET('Profit &amp; Loss'!AZ76,0,0,1,3)))</f>
        <v xml:space="preserve"> </v>
      </c>
      <c r="T85" s="138" t="str">
        <f ca="1">IF(SUM('Profit &amp; Loss'!BC76:OFFSET('Profit &amp; Loss'!BC76,0,0,1,3))=0," ",SUM('Profit &amp; Loss'!BC76:OFFSET('Profit &amp; Loss'!BC76,0,0,1,3)))</f>
        <v xml:space="preserve"> </v>
      </c>
      <c r="U85" s="138" t="str">
        <f ca="1">IF(SUM('Profit &amp; Loss'!BF76:OFFSET('Profit &amp; Loss'!BF76,0,0,1,3))=0," ",SUM('Profit &amp; Loss'!BF76:OFFSET('Profit &amp; Loss'!BF76,0,0,1,3)))</f>
        <v xml:space="preserve"> </v>
      </c>
      <c r="V85" s="138" t="str">
        <f ca="1">IF(SUM('Profit &amp; Loss'!BI76:OFFSET('Profit &amp; Loss'!BI76,0,0,1,3))=0," ",SUM('Profit &amp; Loss'!BI76:OFFSET('Profit &amp; Loss'!BI76,0,0,1,3)))</f>
        <v xml:space="preserve"> </v>
      </c>
      <c r="W85" s="138" t="str">
        <f ca="1">IF(SUM('Profit &amp; Loss'!BL76:OFFSET('Profit &amp; Loss'!BL76,0,0,1,3))=0," ",SUM('Profit &amp; Loss'!BL76:OFFSET('Profit &amp; Loss'!BL76,0,0,1,3)))</f>
        <v xml:space="preserve"> </v>
      </c>
    </row>
    <row r="86" spans="2:23">
      <c r="B86" s="135"/>
      <c r="C86" s="138" t="str">
        <f ca="1">IF(SUM('Profit &amp; Loss'!F77:OFFSET('Profit &amp; Loss'!F77,0,0,1,1))=0," ",SUM('Profit &amp; Loss'!F77:OFFSET('Profit &amp; Loss'!F80,0,0,1,1)))</f>
        <v xml:space="preserve"> </v>
      </c>
      <c r="D86" s="138" t="str">
        <f ca="1">IF(SUM('Profit &amp; Loss'!G77:OFFSET('Profit &amp; Loss'!G77,0,0,1,3))=0," ",SUM('Profit &amp; Loss'!G77:OFFSET('Profit &amp; Loss'!G77,0,0,1,3)))</f>
        <v xml:space="preserve"> </v>
      </c>
      <c r="E86" s="138" t="str">
        <f ca="1">IF(SUM('Profit &amp; Loss'!J77:OFFSET('Profit &amp; Loss'!J77,0,0,1,3))=0," ",SUM('Profit &amp; Loss'!J77:OFFSET('Profit &amp; Loss'!J77,0,0,1,3)))</f>
        <v xml:space="preserve"> </v>
      </c>
      <c r="F86" s="138" t="str">
        <f ca="1">IF(SUM('Profit &amp; Loss'!M77:OFFSET('Profit &amp; Loss'!M77,0,0,1,3))=0," ",SUM('Profit &amp; Loss'!M77:OFFSET('Profit &amp; Loss'!M77,0,0,1,3)))</f>
        <v xml:space="preserve"> </v>
      </c>
      <c r="G86" s="138" t="str">
        <f ca="1">IF(SUM('Profit &amp; Loss'!P77:OFFSET('Profit &amp; Loss'!P77,0,0,1,3))=0," ",SUM('Profit &amp; Loss'!P77:OFFSET('Profit &amp; Loss'!P77,0,0,1,3)))</f>
        <v xml:space="preserve"> </v>
      </c>
      <c r="H86" s="138" t="str">
        <f ca="1">IF(SUM('Profit &amp; Loss'!S77:OFFSET('Profit &amp; Loss'!S77,0,0,1,3))=0," ",SUM('Profit &amp; Loss'!S77:OFFSET('Profit &amp; Loss'!S77,0,0,1,3)))</f>
        <v xml:space="preserve"> </v>
      </c>
      <c r="I86" s="138" t="str">
        <f ca="1">IF(SUM('Profit &amp; Loss'!V77:OFFSET('Profit &amp; Loss'!V77,0,0,1,3))=0," ",SUM('Profit &amp; Loss'!V77:OFFSET('Profit &amp; Loss'!V77,0,0,1,3)))</f>
        <v xml:space="preserve"> </v>
      </c>
      <c r="J86" s="138" t="str">
        <f ca="1">IF(SUM('Profit &amp; Loss'!Y77:OFFSET('Profit &amp; Loss'!Y77,0,0,1,3))=0," ",SUM('Profit &amp; Loss'!Y77:OFFSET('Profit &amp; Loss'!Y77,0,0,1,3)))</f>
        <v xml:space="preserve"> </v>
      </c>
      <c r="K86" s="138" t="str">
        <f ca="1">IF(SUM('Profit &amp; Loss'!AB77:OFFSET('Profit &amp; Loss'!AB77,0,0,1,3))=0," ",SUM('Profit &amp; Loss'!AB77:OFFSET('Profit &amp; Loss'!AB77,0,0,1,3)))</f>
        <v xml:space="preserve"> </v>
      </c>
      <c r="L86" s="138" t="str">
        <f ca="1">IF(SUM('Profit &amp; Loss'!AE77:OFFSET('Profit &amp; Loss'!AE77,0,0,1,3))=0," ",SUM('Profit &amp; Loss'!AE77:OFFSET('Profit &amp; Loss'!AE77,0,0,1,3)))</f>
        <v xml:space="preserve"> </v>
      </c>
      <c r="M86" s="138" t="str">
        <f ca="1">IF(SUM('Profit &amp; Loss'!AH77:OFFSET('Profit &amp; Loss'!AH77,0,0,1,3))=0," ",SUM('Profit &amp; Loss'!AH77:OFFSET('Profit &amp; Loss'!AH77,0,0,1,3)))</f>
        <v xml:space="preserve"> </v>
      </c>
      <c r="N86" s="138" t="str">
        <f ca="1">IF(SUM('Profit &amp; Loss'!AK77:OFFSET('Profit &amp; Loss'!AK77,0,0,1,3))=0," ",SUM('Profit &amp; Loss'!AK77:OFFSET('Profit &amp; Loss'!AK77,0,0,1,3)))</f>
        <v xml:space="preserve"> </v>
      </c>
      <c r="O86" s="138" t="str">
        <f ca="1">IF(SUM('Profit &amp; Loss'!AN77:OFFSET('Profit &amp; Loss'!AN77,0,0,1,3))=0," ",SUM('Profit &amp; Loss'!AN77:OFFSET('Profit &amp; Loss'!AN77,0,0,1,3)))</f>
        <v xml:space="preserve"> </v>
      </c>
      <c r="P86" s="138" t="str">
        <f ca="1">IF(SUM('Profit &amp; Loss'!AQ77:OFFSET('Profit &amp; Loss'!AQ77,0,0,1,3))=0," ",SUM('Profit &amp; Loss'!AQ77:OFFSET('Profit &amp; Loss'!AQ77,0,0,1,3)))</f>
        <v xml:space="preserve"> </v>
      </c>
      <c r="Q86" s="138" t="str">
        <f ca="1">IF(SUM('Profit &amp; Loss'!AT77:OFFSET('Profit &amp; Loss'!AT77,0,0,1,3))=0," ",SUM('Profit &amp; Loss'!AT77:OFFSET('Profit &amp; Loss'!AT77,0,0,1,3)))</f>
        <v xml:space="preserve"> </v>
      </c>
      <c r="R86" s="138" t="str">
        <f ca="1">IF(SUM('Profit &amp; Loss'!AW77:OFFSET('Profit &amp; Loss'!AW77,0,0,1,3))=0," ",SUM('Profit &amp; Loss'!AW77:OFFSET('Profit &amp; Loss'!AW77,0,0,1,3)))</f>
        <v xml:space="preserve"> </v>
      </c>
      <c r="S86" s="138" t="str">
        <f ca="1">IF(SUM('Profit &amp; Loss'!AZ77:OFFSET('Profit &amp; Loss'!AZ77,0,0,1,3))=0," ",SUM('Profit &amp; Loss'!AZ77:OFFSET('Profit &amp; Loss'!AZ77,0,0,1,3)))</f>
        <v xml:space="preserve"> </v>
      </c>
      <c r="T86" s="138" t="str">
        <f ca="1">IF(SUM('Profit &amp; Loss'!BC77:OFFSET('Profit &amp; Loss'!BC77,0,0,1,3))=0," ",SUM('Profit &amp; Loss'!BC77:OFFSET('Profit &amp; Loss'!BC77,0,0,1,3)))</f>
        <v xml:space="preserve"> </v>
      </c>
      <c r="U86" s="138" t="str">
        <f ca="1">IF(SUM('Profit &amp; Loss'!BF77:OFFSET('Profit &amp; Loss'!BF77,0,0,1,3))=0," ",SUM('Profit &amp; Loss'!BF77:OFFSET('Profit &amp; Loss'!BF77,0,0,1,3)))</f>
        <v xml:space="preserve"> </v>
      </c>
      <c r="V86" s="138" t="str">
        <f ca="1">IF(SUM('Profit &amp; Loss'!BI77:OFFSET('Profit &amp; Loss'!BI77,0,0,1,3))=0," ",SUM('Profit &amp; Loss'!BI77:OFFSET('Profit &amp; Loss'!BI77,0,0,1,3)))</f>
        <v xml:space="preserve"> </v>
      </c>
      <c r="W86" s="138" t="str">
        <f ca="1">IF(SUM('Profit &amp; Loss'!BL77:OFFSET('Profit &amp; Loss'!BL77,0,0,1,3))=0," ",SUM('Profit &amp; Loss'!BL77:OFFSET('Profit &amp; Loss'!BL77,0,0,1,3)))</f>
        <v xml:space="preserve"> </v>
      </c>
    </row>
    <row r="87" spans="2:23">
      <c r="B87" s="135" t="str">
        <f>IF('Profit &amp; Loss'!B80=0," ",'Profit &amp; Loss'!B80)</f>
        <v xml:space="preserve"> </v>
      </c>
      <c r="C87" s="138" t="str">
        <f ca="1">IF(SUM('Profit &amp; Loss'!F80:OFFSET('Profit &amp; Loss'!F80,0,0,1,1))=0," ",SUM('Profit &amp; Loss'!F80:OFFSET('Profit &amp; Loss'!F81,0,0,1,1)))</f>
        <v xml:space="preserve"> </v>
      </c>
      <c r="D87" s="138" t="str">
        <f ca="1">IF(SUM('Profit &amp; Loss'!G80:OFFSET('Profit &amp; Loss'!G80,0,0,1,3))=0," ",SUM('Profit &amp; Loss'!G80:OFFSET('Profit &amp; Loss'!G80,0,0,1,3)))</f>
        <v xml:space="preserve"> </v>
      </c>
      <c r="E87" s="138" t="str">
        <f ca="1">IF(SUM('Profit &amp; Loss'!J80:OFFSET('Profit &amp; Loss'!J80,0,0,1,3))=0," ",SUM('Profit &amp; Loss'!J80:OFFSET('Profit &amp; Loss'!J80,0,0,1,3)))</f>
        <v xml:space="preserve"> </v>
      </c>
      <c r="F87" s="138" t="str">
        <f ca="1">IF(SUM('Profit &amp; Loss'!M80:OFFSET('Profit &amp; Loss'!M80,0,0,1,3))=0," ",SUM('Profit &amp; Loss'!M80:OFFSET('Profit &amp; Loss'!M80,0,0,1,3)))</f>
        <v xml:space="preserve"> </v>
      </c>
      <c r="G87" s="138" t="str">
        <f ca="1">IF(SUM('Profit &amp; Loss'!P80:OFFSET('Profit &amp; Loss'!P80,0,0,1,3))=0," ",SUM('Profit &amp; Loss'!P80:OFFSET('Profit &amp; Loss'!P80,0,0,1,3)))</f>
        <v xml:space="preserve"> </v>
      </c>
      <c r="H87" s="138" t="str">
        <f ca="1">IF(SUM('Profit &amp; Loss'!S80:OFFSET('Profit &amp; Loss'!S80,0,0,1,3))=0," ",SUM('Profit &amp; Loss'!S80:OFFSET('Profit &amp; Loss'!S80,0,0,1,3)))</f>
        <v xml:space="preserve"> </v>
      </c>
      <c r="I87" s="138" t="str">
        <f ca="1">IF(SUM('Profit &amp; Loss'!V80:OFFSET('Profit &amp; Loss'!V80,0,0,1,3))=0," ",SUM('Profit &amp; Loss'!V80:OFFSET('Profit &amp; Loss'!V80,0,0,1,3)))</f>
        <v xml:space="preserve"> </v>
      </c>
      <c r="J87" s="138" t="str">
        <f ca="1">IF(SUM('Profit &amp; Loss'!Y80:OFFSET('Profit &amp; Loss'!Y80,0,0,1,3))=0," ",SUM('Profit &amp; Loss'!Y80:OFFSET('Profit &amp; Loss'!Y80,0,0,1,3)))</f>
        <v xml:space="preserve"> </v>
      </c>
      <c r="K87" s="138" t="str">
        <f ca="1">IF(SUM('Profit &amp; Loss'!AB80:OFFSET('Profit &amp; Loss'!AB80,0,0,1,3))=0," ",SUM('Profit &amp; Loss'!AB80:OFFSET('Profit &amp; Loss'!AB80,0,0,1,3)))</f>
        <v xml:space="preserve"> </v>
      </c>
      <c r="L87" s="138" t="str">
        <f ca="1">IF(SUM('Profit &amp; Loss'!AE80:OFFSET('Profit &amp; Loss'!AE80,0,0,1,3))=0," ",SUM('Profit &amp; Loss'!AE80:OFFSET('Profit &amp; Loss'!AE80,0,0,1,3)))</f>
        <v xml:space="preserve"> </v>
      </c>
      <c r="M87" s="138" t="str">
        <f ca="1">IF(SUM('Profit &amp; Loss'!AH80:OFFSET('Profit &amp; Loss'!AH80,0,0,1,3))=0," ",SUM('Profit &amp; Loss'!AH80:OFFSET('Profit &amp; Loss'!AH80,0,0,1,3)))</f>
        <v xml:space="preserve"> </v>
      </c>
      <c r="N87" s="138" t="str">
        <f ca="1">IF(SUM('Profit &amp; Loss'!AK80:OFFSET('Profit &amp; Loss'!AK80,0,0,1,3))=0," ",SUM('Profit &amp; Loss'!AK80:OFFSET('Profit &amp; Loss'!AK80,0,0,1,3)))</f>
        <v xml:space="preserve"> </v>
      </c>
      <c r="O87" s="138" t="str">
        <f ca="1">IF(SUM('Profit &amp; Loss'!AN80:OFFSET('Profit &amp; Loss'!AN80,0,0,1,3))=0," ",SUM('Profit &amp; Loss'!AN80:OFFSET('Profit &amp; Loss'!AN80,0,0,1,3)))</f>
        <v xml:space="preserve"> </v>
      </c>
      <c r="P87" s="138" t="str">
        <f ca="1">IF(SUM('Profit &amp; Loss'!AQ80:OFFSET('Profit &amp; Loss'!AQ80,0,0,1,3))=0," ",SUM('Profit &amp; Loss'!AQ80:OFFSET('Profit &amp; Loss'!AQ80,0,0,1,3)))</f>
        <v xml:space="preserve"> </v>
      </c>
      <c r="Q87" s="138" t="str">
        <f ca="1">IF(SUM('Profit &amp; Loss'!AT80:OFFSET('Profit &amp; Loss'!AT80,0,0,1,3))=0," ",SUM('Profit &amp; Loss'!AT80:OFFSET('Profit &amp; Loss'!AT80,0,0,1,3)))</f>
        <v xml:space="preserve"> </v>
      </c>
      <c r="R87" s="138" t="str">
        <f ca="1">IF(SUM('Profit &amp; Loss'!AW80:OFFSET('Profit &amp; Loss'!AW80,0,0,1,3))=0," ",SUM('Profit &amp; Loss'!AW80:OFFSET('Profit &amp; Loss'!AW80,0,0,1,3)))</f>
        <v xml:space="preserve"> </v>
      </c>
      <c r="S87" s="138" t="str">
        <f ca="1">IF(SUM('Profit &amp; Loss'!AZ80:OFFSET('Profit &amp; Loss'!AZ80,0,0,1,3))=0," ",SUM('Profit &amp; Loss'!AZ80:OFFSET('Profit &amp; Loss'!AZ80,0,0,1,3)))</f>
        <v xml:space="preserve"> </v>
      </c>
      <c r="T87" s="138" t="str">
        <f ca="1">IF(SUM('Profit &amp; Loss'!BC80:OFFSET('Profit &amp; Loss'!BC80,0,0,1,3))=0," ",SUM('Profit &amp; Loss'!BC80:OFFSET('Profit &amp; Loss'!BC80,0,0,1,3)))</f>
        <v xml:space="preserve"> </v>
      </c>
      <c r="U87" s="138" t="str">
        <f ca="1">IF(SUM('Profit &amp; Loss'!BF80:OFFSET('Profit &amp; Loss'!BF80,0,0,1,3))=0," ",SUM('Profit &amp; Loss'!BF80:OFFSET('Profit &amp; Loss'!BF80,0,0,1,3)))</f>
        <v xml:space="preserve"> </v>
      </c>
      <c r="V87" s="138" t="str">
        <f ca="1">IF(SUM('Profit &amp; Loss'!BI80:OFFSET('Profit &amp; Loss'!BI80,0,0,1,3))=0," ",SUM('Profit &amp; Loss'!BI80:OFFSET('Profit &amp; Loss'!BI80,0,0,1,3)))</f>
        <v xml:space="preserve"> </v>
      </c>
      <c r="W87" s="138" t="str">
        <f ca="1">IF(SUM('Profit &amp; Loss'!BL80:OFFSET('Profit &amp; Loss'!BL80,0,0,1,3))=0," ",SUM('Profit &amp; Loss'!BL80:OFFSET('Profit &amp; Loss'!BL80,0,0,1,3)))</f>
        <v xml:space="preserve"> </v>
      </c>
    </row>
    <row r="88" spans="2:23">
      <c r="B88" s="135" t="str">
        <f>IF('Profit &amp; Loss'!B81=0," ",'Profit &amp; Loss'!B81)</f>
        <v xml:space="preserve"> </v>
      </c>
      <c r="C88" s="138" t="str">
        <f ca="1">IF(SUM('Profit &amp; Loss'!F81:OFFSET('Profit &amp; Loss'!F81,0,0,1,1))=0," ",SUM('Profit &amp; Loss'!F81:OFFSET('Profit &amp; Loss'!F82,0,0,1,1)))</f>
        <v xml:space="preserve"> </v>
      </c>
      <c r="D88" s="138" t="str">
        <f ca="1">IF(SUM('Profit &amp; Loss'!G81:OFFSET('Profit &amp; Loss'!G81,0,0,1,3))=0," ",SUM('Profit &amp; Loss'!G81:OFFSET('Profit &amp; Loss'!G81,0,0,1,3)))</f>
        <v xml:space="preserve"> </v>
      </c>
      <c r="E88" s="138" t="str">
        <f ca="1">IF(SUM('Profit &amp; Loss'!J81:OFFSET('Profit &amp; Loss'!J81,0,0,1,3))=0," ",SUM('Profit &amp; Loss'!J81:OFFSET('Profit &amp; Loss'!J81,0,0,1,3)))</f>
        <v xml:space="preserve"> </v>
      </c>
      <c r="F88" s="138" t="str">
        <f ca="1">IF(SUM('Profit &amp; Loss'!M81:OFFSET('Profit &amp; Loss'!M81,0,0,1,3))=0," ",SUM('Profit &amp; Loss'!M81:OFFSET('Profit &amp; Loss'!M81,0,0,1,3)))</f>
        <v xml:space="preserve"> </v>
      </c>
      <c r="G88" s="138" t="str">
        <f ca="1">IF(SUM('Profit &amp; Loss'!P81:OFFSET('Profit &amp; Loss'!P81,0,0,1,3))=0," ",SUM('Profit &amp; Loss'!P81:OFFSET('Profit &amp; Loss'!P81,0,0,1,3)))</f>
        <v xml:space="preserve"> </v>
      </c>
      <c r="H88" s="138" t="str">
        <f ca="1">IF(SUM('Profit &amp; Loss'!S81:OFFSET('Profit &amp; Loss'!S81,0,0,1,3))=0," ",SUM('Profit &amp; Loss'!S81:OFFSET('Profit &amp; Loss'!S81,0,0,1,3)))</f>
        <v xml:space="preserve"> </v>
      </c>
      <c r="I88" s="138" t="str">
        <f ca="1">IF(SUM('Profit &amp; Loss'!V81:OFFSET('Profit &amp; Loss'!V81,0,0,1,3))=0," ",SUM('Profit &amp; Loss'!V81:OFFSET('Profit &amp; Loss'!V81,0,0,1,3)))</f>
        <v xml:space="preserve"> </v>
      </c>
      <c r="J88" s="138" t="str">
        <f ca="1">IF(SUM('Profit &amp; Loss'!Y81:OFFSET('Profit &amp; Loss'!Y81,0,0,1,3))=0," ",SUM('Profit &amp; Loss'!Y81:OFFSET('Profit &amp; Loss'!Y81,0,0,1,3)))</f>
        <v xml:space="preserve"> </v>
      </c>
      <c r="K88" s="138" t="str">
        <f ca="1">IF(SUM('Profit &amp; Loss'!AB81:OFFSET('Profit &amp; Loss'!AB81,0,0,1,3))=0," ",SUM('Profit &amp; Loss'!AB81:OFFSET('Profit &amp; Loss'!AB81,0,0,1,3)))</f>
        <v xml:space="preserve"> </v>
      </c>
      <c r="L88" s="138" t="str">
        <f ca="1">IF(SUM('Profit &amp; Loss'!AE81:OFFSET('Profit &amp; Loss'!AE81,0,0,1,3))=0," ",SUM('Profit &amp; Loss'!AE81:OFFSET('Profit &amp; Loss'!AE81,0,0,1,3)))</f>
        <v xml:space="preserve"> </v>
      </c>
      <c r="M88" s="138" t="str">
        <f ca="1">IF(SUM('Profit &amp; Loss'!AH81:OFFSET('Profit &amp; Loss'!AH81,0,0,1,3))=0," ",SUM('Profit &amp; Loss'!AH81:OFFSET('Profit &amp; Loss'!AH81,0,0,1,3)))</f>
        <v xml:space="preserve"> </v>
      </c>
      <c r="N88" s="138" t="str">
        <f ca="1">IF(SUM('Profit &amp; Loss'!AK81:OFFSET('Profit &amp; Loss'!AK81,0,0,1,3))=0," ",SUM('Profit &amp; Loss'!AK81:OFFSET('Profit &amp; Loss'!AK81,0,0,1,3)))</f>
        <v xml:space="preserve"> </v>
      </c>
      <c r="O88" s="138" t="str">
        <f ca="1">IF(SUM('Profit &amp; Loss'!AN81:OFFSET('Profit &amp; Loss'!AN81,0,0,1,3))=0," ",SUM('Profit &amp; Loss'!AN81:OFFSET('Profit &amp; Loss'!AN81,0,0,1,3)))</f>
        <v xml:space="preserve"> </v>
      </c>
      <c r="P88" s="138" t="str">
        <f ca="1">IF(SUM('Profit &amp; Loss'!AQ81:OFFSET('Profit &amp; Loss'!AQ81,0,0,1,3))=0," ",SUM('Profit &amp; Loss'!AQ81:OFFSET('Profit &amp; Loss'!AQ81,0,0,1,3)))</f>
        <v xml:space="preserve"> </v>
      </c>
      <c r="Q88" s="138" t="str">
        <f ca="1">IF(SUM('Profit &amp; Loss'!AT81:OFFSET('Profit &amp; Loss'!AT81,0,0,1,3))=0," ",SUM('Profit &amp; Loss'!AT81:OFFSET('Profit &amp; Loss'!AT81,0,0,1,3)))</f>
        <v xml:space="preserve"> </v>
      </c>
      <c r="R88" s="138" t="str">
        <f ca="1">IF(SUM('Profit &amp; Loss'!AW81:OFFSET('Profit &amp; Loss'!AW81,0,0,1,3))=0," ",SUM('Profit &amp; Loss'!AW81:OFFSET('Profit &amp; Loss'!AW81,0,0,1,3)))</f>
        <v xml:space="preserve"> </v>
      </c>
      <c r="S88" s="138" t="str">
        <f ca="1">IF(SUM('Profit &amp; Loss'!AZ81:OFFSET('Profit &amp; Loss'!AZ81,0,0,1,3))=0," ",SUM('Profit &amp; Loss'!AZ81:OFFSET('Profit &amp; Loss'!AZ81,0,0,1,3)))</f>
        <v xml:space="preserve"> </v>
      </c>
      <c r="T88" s="138" t="str">
        <f ca="1">IF(SUM('Profit &amp; Loss'!BC81:OFFSET('Profit &amp; Loss'!BC81,0,0,1,3))=0," ",SUM('Profit &amp; Loss'!BC81:OFFSET('Profit &amp; Loss'!BC81,0,0,1,3)))</f>
        <v xml:space="preserve"> </v>
      </c>
      <c r="U88" s="138" t="str">
        <f ca="1">IF(SUM('Profit &amp; Loss'!BF81:OFFSET('Profit &amp; Loss'!BF81,0,0,1,3))=0," ",SUM('Profit &amp; Loss'!BF81:OFFSET('Profit &amp; Loss'!BF81,0,0,1,3)))</f>
        <v xml:space="preserve"> </v>
      </c>
      <c r="V88" s="138" t="str">
        <f ca="1">IF(SUM('Profit &amp; Loss'!BI81:OFFSET('Profit &amp; Loss'!BI81,0,0,1,3))=0," ",SUM('Profit &amp; Loss'!BI81:OFFSET('Profit &amp; Loss'!BI81,0,0,1,3)))</f>
        <v xml:space="preserve"> </v>
      </c>
      <c r="W88" s="138" t="str">
        <f ca="1">IF(SUM('Profit &amp; Loss'!BL81:OFFSET('Profit &amp; Loss'!BL81,0,0,1,3))=0," ",SUM('Profit &amp; Loss'!BL81:OFFSET('Profit &amp; Loss'!BL81,0,0,1,3)))</f>
        <v xml:space="preserve"> </v>
      </c>
    </row>
    <row r="89" spans="2:23">
      <c r="B89" s="135" t="str">
        <f>IF('Profit &amp; Loss'!B82=0," ",'Profit &amp; Loss'!B82)</f>
        <v xml:space="preserve"> </v>
      </c>
      <c r="C89" s="138" t="str">
        <f ca="1">IF(SUM('Profit &amp; Loss'!F82:OFFSET('Profit &amp; Loss'!F82,0,0,1,1))=0," ",SUM('Profit &amp; Loss'!F82:OFFSET('Profit &amp; Loss'!F84,0,0,1,1)))</f>
        <v xml:space="preserve"> </v>
      </c>
      <c r="D89" s="138" t="str">
        <f ca="1">IF(SUM('Profit &amp; Loss'!G82:OFFSET('Profit &amp; Loss'!G82,0,0,1,3))=0," ",SUM('Profit &amp; Loss'!G82:OFFSET('Profit &amp; Loss'!G82,0,0,1,3)))</f>
        <v xml:space="preserve"> </v>
      </c>
      <c r="E89" s="138" t="str">
        <f ca="1">IF(SUM('Profit &amp; Loss'!J82:OFFSET('Profit &amp; Loss'!J82,0,0,1,3))=0," ",SUM('Profit &amp; Loss'!J82:OFFSET('Profit &amp; Loss'!J82,0,0,1,3)))</f>
        <v xml:space="preserve"> </v>
      </c>
      <c r="F89" s="138" t="str">
        <f ca="1">IF(SUM('Profit &amp; Loss'!M82:OFFSET('Profit &amp; Loss'!M82,0,0,1,3))=0," ",SUM('Profit &amp; Loss'!M82:OFFSET('Profit &amp; Loss'!M82,0,0,1,3)))</f>
        <v xml:space="preserve"> </v>
      </c>
      <c r="G89" s="138" t="str">
        <f ca="1">IF(SUM('Profit &amp; Loss'!P82:OFFSET('Profit &amp; Loss'!P82,0,0,1,3))=0," ",SUM('Profit &amp; Loss'!P82:OFFSET('Profit &amp; Loss'!P82,0,0,1,3)))</f>
        <v xml:space="preserve"> </v>
      </c>
      <c r="H89" s="138" t="str">
        <f ca="1">IF(SUM('Profit &amp; Loss'!S82:OFFSET('Profit &amp; Loss'!S82,0,0,1,3))=0," ",SUM('Profit &amp; Loss'!S82:OFFSET('Profit &amp; Loss'!S82,0,0,1,3)))</f>
        <v xml:space="preserve"> </v>
      </c>
      <c r="I89" s="138" t="str">
        <f ca="1">IF(SUM('Profit &amp; Loss'!V82:OFFSET('Profit &amp; Loss'!V82,0,0,1,3))=0," ",SUM('Profit &amp; Loss'!V82:OFFSET('Profit &amp; Loss'!V82,0,0,1,3)))</f>
        <v xml:space="preserve"> </v>
      </c>
      <c r="J89" s="138" t="str">
        <f ca="1">IF(SUM('Profit &amp; Loss'!Y82:OFFSET('Profit &amp; Loss'!Y82,0,0,1,3))=0," ",SUM('Profit &amp; Loss'!Y82:OFFSET('Profit &amp; Loss'!Y82,0,0,1,3)))</f>
        <v xml:space="preserve"> </v>
      </c>
      <c r="K89" s="138" t="str">
        <f ca="1">IF(SUM('Profit &amp; Loss'!AB82:OFFSET('Profit &amp; Loss'!AB82,0,0,1,3))=0," ",SUM('Profit &amp; Loss'!AB82:OFFSET('Profit &amp; Loss'!AB82,0,0,1,3)))</f>
        <v xml:space="preserve"> </v>
      </c>
      <c r="L89" s="138" t="str">
        <f ca="1">IF(SUM('Profit &amp; Loss'!AE82:OFFSET('Profit &amp; Loss'!AE82,0,0,1,3))=0," ",SUM('Profit &amp; Loss'!AE82:OFFSET('Profit &amp; Loss'!AE82,0,0,1,3)))</f>
        <v xml:space="preserve"> </v>
      </c>
      <c r="M89" s="138" t="str">
        <f ca="1">IF(SUM('Profit &amp; Loss'!AH82:OFFSET('Profit &amp; Loss'!AH82,0,0,1,3))=0," ",SUM('Profit &amp; Loss'!AH82:OFFSET('Profit &amp; Loss'!AH82,0,0,1,3)))</f>
        <v xml:space="preserve"> </v>
      </c>
      <c r="N89" s="138" t="str">
        <f ca="1">IF(SUM('Profit &amp; Loss'!AK82:OFFSET('Profit &amp; Loss'!AK82,0,0,1,3))=0," ",SUM('Profit &amp; Loss'!AK82:OFFSET('Profit &amp; Loss'!AK82,0,0,1,3)))</f>
        <v xml:space="preserve"> </v>
      </c>
      <c r="O89" s="138" t="str">
        <f ca="1">IF(SUM('Profit &amp; Loss'!AN82:OFFSET('Profit &amp; Loss'!AN82,0,0,1,3))=0," ",SUM('Profit &amp; Loss'!AN82:OFFSET('Profit &amp; Loss'!AN82,0,0,1,3)))</f>
        <v xml:space="preserve"> </v>
      </c>
      <c r="P89" s="138" t="str">
        <f ca="1">IF(SUM('Profit &amp; Loss'!AQ82:OFFSET('Profit &amp; Loss'!AQ82,0,0,1,3))=0," ",SUM('Profit &amp; Loss'!AQ82:OFFSET('Profit &amp; Loss'!AQ82,0,0,1,3)))</f>
        <v xml:space="preserve"> </v>
      </c>
      <c r="Q89" s="138" t="str">
        <f ca="1">IF(SUM('Profit &amp; Loss'!AT82:OFFSET('Profit &amp; Loss'!AT82,0,0,1,3))=0," ",SUM('Profit &amp; Loss'!AT82:OFFSET('Profit &amp; Loss'!AT82,0,0,1,3)))</f>
        <v xml:space="preserve"> </v>
      </c>
      <c r="R89" s="138" t="str">
        <f ca="1">IF(SUM('Profit &amp; Loss'!AW82:OFFSET('Profit &amp; Loss'!AW82,0,0,1,3))=0," ",SUM('Profit &amp; Loss'!AW82:OFFSET('Profit &amp; Loss'!AW82,0,0,1,3)))</f>
        <v xml:space="preserve"> </v>
      </c>
      <c r="S89" s="138" t="str">
        <f ca="1">IF(SUM('Profit &amp; Loss'!AZ82:OFFSET('Profit &amp; Loss'!AZ82,0,0,1,3))=0," ",SUM('Profit &amp; Loss'!AZ82:OFFSET('Profit &amp; Loss'!AZ82,0,0,1,3)))</f>
        <v xml:space="preserve"> </v>
      </c>
      <c r="T89" s="138" t="str">
        <f ca="1">IF(SUM('Profit &amp; Loss'!BC82:OFFSET('Profit &amp; Loss'!BC82,0,0,1,3))=0," ",SUM('Profit &amp; Loss'!BC82:OFFSET('Profit &amp; Loss'!BC82,0,0,1,3)))</f>
        <v xml:space="preserve"> </v>
      </c>
      <c r="U89" s="138" t="str">
        <f ca="1">IF(SUM('Profit &amp; Loss'!BF82:OFFSET('Profit &amp; Loss'!BF82,0,0,1,3))=0," ",SUM('Profit &amp; Loss'!BF82:OFFSET('Profit &amp; Loss'!BF82,0,0,1,3)))</f>
        <v xml:space="preserve"> </v>
      </c>
      <c r="V89" s="138" t="str">
        <f ca="1">IF(SUM('Profit &amp; Loss'!BI82:OFFSET('Profit &amp; Loss'!BI82,0,0,1,3))=0," ",SUM('Profit &amp; Loss'!BI82:OFFSET('Profit &amp; Loss'!BI82,0,0,1,3)))</f>
        <v xml:space="preserve"> </v>
      </c>
      <c r="W89" s="138" t="str">
        <f ca="1">IF(SUM('Profit &amp; Loss'!BL82:OFFSET('Profit &amp; Loss'!BL82,0,0,1,3))=0," ",SUM('Profit &amp; Loss'!BL82:OFFSET('Profit &amp; Loss'!BL82,0,0,1,3)))</f>
        <v xml:space="preserve"> </v>
      </c>
    </row>
    <row r="90" spans="2:23">
      <c r="B90" s="135" t="str">
        <f>IF('Profit &amp; Loss'!B84=0," ",'Profit &amp; Loss'!B84)</f>
        <v xml:space="preserve"> </v>
      </c>
      <c r="C90" s="138" t="str">
        <f ca="1">IF(SUM('Profit &amp; Loss'!F84:OFFSET('Profit &amp; Loss'!F84,0,0,1,1))=0," ",SUM('Profit &amp; Loss'!F84:OFFSET('Profit &amp; Loss'!F85,0,0,1,1)))</f>
        <v xml:space="preserve"> </v>
      </c>
      <c r="D90" s="138" t="str">
        <f ca="1">IF(SUM('Profit &amp; Loss'!G84:OFFSET('Profit &amp; Loss'!G84,0,0,1,3))=0," ",SUM('Profit &amp; Loss'!G84:OFFSET('Profit &amp; Loss'!G84,0,0,1,3)))</f>
        <v xml:space="preserve"> </v>
      </c>
      <c r="E90" s="138" t="str">
        <f ca="1">IF(SUM('Profit &amp; Loss'!J84:OFFSET('Profit &amp; Loss'!J84,0,0,1,3))=0," ",SUM('Profit &amp; Loss'!J84:OFFSET('Profit &amp; Loss'!J84,0,0,1,3)))</f>
        <v xml:space="preserve"> </v>
      </c>
      <c r="F90" s="138" t="str">
        <f ca="1">IF(SUM('Profit &amp; Loss'!M84:OFFSET('Profit &amp; Loss'!M84,0,0,1,3))=0," ",SUM('Profit &amp; Loss'!M84:OFFSET('Profit &amp; Loss'!M84,0,0,1,3)))</f>
        <v xml:space="preserve"> </v>
      </c>
      <c r="G90" s="138" t="str">
        <f ca="1">IF(SUM('Profit &amp; Loss'!P84:OFFSET('Profit &amp; Loss'!P84,0,0,1,3))=0," ",SUM('Profit &amp; Loss'!P84:OFFSET('Profit &amp; Loss'!P84,0,0,1,3)))</f>
        <v xml:space="preserve"> </v>
      </c>
      <c r="H90" s="138" t="str">
        <f ca="1">IF(SUM('Profit &amp; Loss'!S84:OFFSET('Profit &amp; Loss'!S84,0,0,1,3))=0," ",SUM('Profit &amp; Loss'!S84:OFFSET('Profit &amp; Loss'!S84,0,0,1,3)))</f>
        <v xml:space="preserve"> </v>
      </c>
      <c r="I90" s="138" t="str">
        <f ca="1">IF(SUM('Profit &amp; Loss'!V84:OFFSET('Profit &amp; Loss'!V84,0,0,1,3))=0," ",SUM('Profit &amp; Loss'!V84:OFFSET('Profit &amp; Loss'!V84,0,0,1,3)))</f>
        <v xml:space="preserve"> </v>
      </c>
      <c r="J90" s="138" t="str">
        <f ca="1">IF(SUM('Profit &amp; Loss'!Y84:OFFSET('Profit &amp; Loss'!Y84,0,0,1,3))=0," ",SUM('Profit &amp; Loss'!Y84:OFFSET('Profit &amp; Loss'!Y84,0,0,1,3)))</f>
        <v xml:space="preserve"> </v>
      </c>
      <c r="K90" s="138" t="str">
        <f ca="1">IF(SUM('Profit &amp; Loss'!AB84:OFFSET('Profit &amp; Loss'!AB84,0,0,1,3))=0," ",SUM('Profit &amp; Loss'!AB84:OFFSET('Profit &amp; Loss'!AB84,0,0,1,3)))</f>
        <v xml:space="preserve"> </v>
      </c>
      <c r="L90" s="138" t="str">
        <f ca="1">IF(SUM('Profit &amp; Loss'!AE84:OFFSET('Profit &amp; Loss'!AE84,0,0,1,3))=0," ",SUM('Profit &amp; Loss'!AE84:OFFSET('Profit &amp; Loss'!AE84,0,0,1,3)))</f>
        <v xml:space="preserve"> </v>
      </c>
      <c r="M90" s="138" t="str">
        <f ca="1">IF(SUM('Profit &amp; Loss'!AH84:OFFSET('Profit &amp; Loss'!AH84,0,0,1,3))=0," ",SUM('Profit &amp; Loss'!AH84:OFFSET('Profit &amp; Loss'!AH84,0,0,1,3)))</f>
        <v xml:space="preserve"> </v>
      </c>
      <c r="N90" s="138" t="str">
        <f ca="1">IF(SUM('Profit &amp; Loss'!AK84:OFFSET('Profit &amp; Loss'!AK84,0,0,1,3))=0," ",SUM('Profit &amp; Loss'!AK84:OFFSET('Profit &amp; Loss'!AK84,0,0,1,3)))</f>
        <v xml:space="preserve"> </v>
      </c>
      <c r="O90" s="138" t="str">
        <f ca="1">IF(SUM('Profit &amp; Loss'!AN84:OFFSET('Profit &amp; Loss'!AN84,0,0,1,3))=0," ",SUM('Profit &amp; Loss'!AN84:OFFSET('Profit &amp; Loss'!AN84,0,0,1,3)))</f>
        <v xml:space="preserve"> </v>
      </c>
      <c r="P90" s="138" t="str">
        <f ca="1">IF(SUM('Profit &amp; Loss'!AQ84:OFFSET('Profit &amp; Loss'!AQ84,0,0,1,3))=0," ",SUM('Profit &amp; Loss'!AQ84:OFFSET('Profit &amp; Loss'!AQ84,0,0,1,3)))</f>
        <v xml:space="preserve"> </v>
      </c>
      <c r="Q90" s="138" t="str">
        <f ca="1">IF(SUM('Profit &amp; Loss'!AT84:OFFSET('Profit &amp; Loss'!AT84,0,0,1,3))=0," ",SUM('Profit &amp; Loss'!AT84:OFFSET('Profit &amp; Loss'!AT84,0,0,1,3)))</f>
        <v xml:space="preserve"> </v>
      </c>
      <c r="R90" s="138" t="str">
        <f ca="1">IF(SUM('Profit &amp; Loss'!AW84:OFFSET('Profit &amp; Loss'!AW84,0,0,1,3))=0," ",SUM('Profit &amp; Loss'!AW84:OFFSET('Profit &amp; Loss'!AW84,0,0,1,3)))</f>
        <v xml:space="preserve"> </v>
      </c>
      <c r="S90" s="138" t="str">
        <f ca="1">IF(SUM('Profit &amp; Loss'!AZ84:OFFSET('Profit &amp; Loss'!AZ84,0,0,1,3))=0," ",SUM('Profit &amp; Loss'!AZ84:OFFSET('Profit &amp; Loss'!AZ84,0,0,1,3)))</f>
        <v xml:space="preserve"> </v>
      </c>
      <c r="T90" s="138" t="str">
        <f ca="1">IF(SUM('Profit &amp; Loss'!BC84:OFFSET('Profit &amp; Loss'!BC84,0,0,1,3))=0," ",SUM('Profit &amp; Loss'!BC84:OFFSET('Profit &amp; Loss'!BC84,0,0,1,3)))</f>
        <v xml:space="preserve"> </v>
      </c>
      <c r="U90" s="138" t="str">
        <f ca="1">IF(SUM('Profit &amp; Loss'!BF84:OFFSET('Profit &amp; Loss'!BF84,0,0,1,3))=0," ",SUM('Profit &amp; Loss'!BF84:OFFSET('Profit &amp; Loss'!BF84,0,0,1,3)))</f>
        <v xml:space="preserve"> </v>
      </c>
      <c r="V90" s="138" t="str">
        <f ca="1">IF(SUM('Profit &amp; Loss'!BI84:OFFSET('Profit &amp; Loss'!BI84,0,0,1,3))=0," ",SUM('Profit &amp; Loss'!BI84:OFFSET('Profit &amp; Loss'!BI84,0,0,1,3)))</f>
        <v xml:space="preserve"> </v>
      </c>
      <c r="W90" s="138" t="str">
        <f ca="1">IF(SUM('Profit &amp; Loss'!BL84:OFFSET('Profit &amp; Loss'!BL84,0,0,1,3))=0," ",SUM('Profit &amp; Loss'!BL84:OFFSET('Profit &amp; Loss'!BL84,0,0,1,3)))</f>
        <v xml:space="preserve"> </v>
      </c>
    </row>
    <row r="91" spans="2:23">
      <c r="B91" s="135" t="str">
        <f>IF('Profit &amp; Loss'!B85=0," ",'Profit &amp; Loss'!B85)</f>
        <v xml:space="preserve"> </v>
      </c>
      <c r="C91" s="138" t="str">
        <f ca="1">IF(SUM('Profit &amp; Loss'!F85:OFFSET('Profit &amp; Loss'!F85,0,0,1,1))=0," ",SUM('Profit &amp; Loss'!F85:OFFSET('Profit &amp; Loss'!F86,0,0,1,1)))</f>
        <v xml:space="preserve"> </v>
      </c>
      <c r="D91" s="138" t="str">
        <f ca="1">IF(SUM('Profit &amp; Loss'!G85:OFFSET('Profit &amp; Loss'!G85,0,0,1,3))=0," ",SUM('Profit &amp; Loss'!G85:OFFSET('Profit &amp; Loss'!G85,0,0,1,3)))</f>
        <v xml:space="preserve"> </v>
      </c>
      <c r="E91" s="138" t="str">
        <f ca="1">IF(SUM('Profit &amp; Loss'!J85:OFFSET('Profit &amp; Loss'!J85,0,0,1,3))=0," ",SUM('Profit &amp; Loss'!J85:OFFSET('Profit &amp; Loss'!J85,0,0,1,3)))</f>
        <v xml:space="preserve"> </v>
      </c>
      <c r="F91" s="138" t="str">
        <f ca="1">IF(SUM('Profit &amp; Loss'!M85:OFFSET('Profit &amp; Loss'!M85,0,0,1,3))=0," ",SUM('Profit &amp; Loss'!M85:OFFSET('Profit &amp; Loss'!M85,0,0,1,3)))</f>
        <v xml:space="preserve"> </v>
      </c>
      <c r="G91" s="138" t="str">
        <f ca="1">IF(SUM('Profit &amp; Loss'!P85:OFFSET('Profit &amp; Loss'!P85,0,0,1,3))=0," ",SUM('Profit &amp; Loss'!P85:OFFSET('Profit &amp; Loss'!P85,0,0,1,3)))</f>
        <v xml:space="preserve"> </v>
      </c>
      <c r="H91" s="138" t="str">
        <f ca="1">IF(SUM('Profit &amp; Loss'!S85:OFFSET('Profit &amp; Loss'!S85,0,0,1,3))=0," ",SUM('Profit &amp; Loss'!S85:OFFSET('Profit &amp; Loss'!S85,0,0,1,3)))</f>
        <v xml:space="preserve"> </v>
      </c>
      <c r="I91" s="138" t="str">
        <f ca="1">IF(SUM('Profit &amp; Loss'!V85:OFFSET('Profit &amp; Loss'!V85,0,0,1,3))=0," ",SUM('Profit &amp; Loss'!V85:OFFSET('Profit &amp; Loss'!V85,0,0,1,3)))</f>
        <v xml:space="preserve"> </v>
      </c>
      <c r="J91" s="138" t="str">
        <f ca="1">IF(SUM('Profit &amp; Loss'!Y85:OFFSET('Profit &amp; Loss'!Y85,0,0,1,3))=0," ",SUM('Profit &amp; Loss'!Y85:OFFSET('Profit &amp; Loss'!Y85,0,0,1,3)))</f>
        <v xml:space="preserve"> </v>
      </c>
      <c r="K91" s="138" t="str">
        <f ca="1">IF(SUM('Profit &amp; Loss'!AB85:OFFSET('Profit &amp; Loss'!AB85,0,0,1,3))=0," ",SUM('Profit &amp; Loss'!AB85:OFFSET('Profit &amp; Loss'!AB85,0,0,1,3)))</f>
        <v xml:space="preserve"> </v>
      </c>
      <c r="L91" s="138" t="str">
        <f ca="1">IF(SUM('Profit &amp; Loss'!AE85:OFFSET('Profit &amp; Loss'!AE85,0,0,1,3))=0," ",SUM('Profit &amp; Loss'!AE85:OFFSET('Profit &amp; Loss'!AE85,0,0,1,3)))</f>
        <v xml:space="preserve"> </v>
      </c>
      <c r="M91" s="138" t="str">
        <f ca="1">IF(SUM('Profit &amp; Loss'!AH85:OFFSET('Profit &amp; Loss'!AH85,0,0,1,3))=0," ",SUM('Profit &amp; Loss'!AH85:OFFSET('Profit &amp; Loss'!AH85,0,0,1,3)))</f>
        <v xml:space="preserve"> </v>
      </c>
      <c r="N91" s="138" t="str">
        <f ca="1">IF(SUM('Profit &amp; Loss'!AK85:OFFSET('Profit &amp; Loss'!AK85,0,0,1,3))=0," ",SUM('Profit &amp; Loss'!AK85:OFFSET('Profit &amp; Loss'!AK85,0,0,1,3)))</f>
        <v xml:space="preserve"> </v>
      </c>
      <c r="O91" s="138" t="str">
        <f ca="1">IF(SUM('Profit &amp; Loss'!AN85:OFFSET('Profit &amp; Loss'!AN85,0,0,1,3))=0," ",SUM('Profit &amp; Loss'!AN85:OFFSET('Profit &amp; Loss'!AN85,0,0,1,3)))</f>
        <v xml:space="preserve"> </v>
      </c>
      <c r="P91" s="138" t="str">
        <f ca="1">IF(SUM('Profit &amp; Loss'!AQ85:OFFSET('Profit &amp; Loss'!AQ85,0,0,1,3))=0," ",SUM('Profit &amp; Loss'!AQ85:OFFSET('Profit &amp; Loss'!AQ85,0,0,1,3)))</f>
        <v xml:space="preserve"> </v>
      </c>
      <c r="Q91" s="138" t="str">
        <f ca="1">IF(SUM('Profit &amp; Loss'!AT85:OFFSET('Profit &amp; Loss'!AT85,0,0,1,3))=0," ",SUM('Profit &amp; Loss'!AT85:OFFSET('Profit &amp; Loss'!AT85,0,0,1,3)))</f>
        <v xml:space="preserve"> </v>
      </c>
      <c r="R91" s="138" t="str">
        <f ca="1">IF(SUM('Profit &amp; Loss'!AW85:OFFSET('Profit &amp; Loss'!AW85,0,0,1,3))=0," ",SUM('Profit &amp; Loss'!AW85:OFFSET('Profit &amp; Loss'!AW85,0,0,1,3)))</f>
        <v xml:space="preserve"> </v>
      </c>
      <c r="S91" s="138" t="str">
        <f ca="1">IF(SUM('Profit &amp; Loss'!AZ85:OFFSET('Profit &amp; Loss'!AZ85,0,0,1,3))=0," ",SUM('Profit &amp; Loss'!AZ85:OFFSET('Profit &amp; Loss'!AZ85,0,0,1,3)))</f>
        <v xml:space="preserve"> </v>
      </c>
      <c r="T91" s="138" t="str">
        <f ca="1">IF(SUM('Profit &amp; Loss'!BC85:OFFSET('Profit &amp; Loss'!BC85,0,0,1,3))=0," ",SUM('Profit &amp; Loss'!BC85:OFFSET('Profit &amp; Loss'!BC85,0,0,1,3)))</f>
        <v xml:space="preserve"> </v>
      </c>
      <c r="U91" s="138" t="str">
        <f ca="1">IF(SUM('Profit &amp; Loss'!BF85:OFFSET('Profit &amp; Loss'!BF85,0,0,1,3))=0," ",SUM('Profit &amp; Loss'!BF85:OFFSET('Profit &amp; Loss'!BF85,0,0,1,3)))</f>
        <v xml:space="preserve"> </v>
      </c>
      <c r="V91" s="138" t="str">
        <f ca="1">IF(SUM('Profit &amp; Loss'!BI85:OFFSET('Profit &amp; Loss'!BI85,0,0,1,3))=0," ",SUM('Profit &amp; Loss'!BI85:OFFSET('Profit &amp; Loss'!BI85,0,0,1,3)))</f>
        <v xml:space="preserve"> </v>
      </c>
      <c r="W91" s="138" t="str">
        <f ca="1">IF(SUM('Profit &amp; Loss'!BL85:OFFSET('Profit &amp; Loss'!BL85,0,0,1,3))=0," ",SUM('Profit &amp; Loss'!BL85:OFFSET('Profit &amp; Loss'!BL85,0,0,1,3)))</f>
        <v xml:space="preserve"> </v>
      </c>
    </row>
    <row r="92" spans="2:23">
      <c r="B92" s="135" t="str">
        <f>IF('Profit &amp; Loss'!B86=0," ",'Profit &amp; Loss'!B86)</f>
        <v xml:space="preserve"> </v>
      </c>
      <c r="C92" s="138" t="str">
        <f ca="1">IF(SUM('Profit &amp; Loss'!F86:OFFSET('Profit &amp; Loss'!F86,0,0,1,1))=0," ",SUM('Profit &amp; Loss'!F86:OFFSET('Profit &amp; Loss'!F87,0,0,1,1)))</f>
        <v xml:space="preserve"> </v>
      </c>
      <c r="D92" s="138" t="str">
        <f ca="1">IF(SUM('Profit &amp; Loss'!G86:OFFSET('Profit &amp; Loss'!G86,0,0,1,3))=0," ",SUM('Profit &amp; Loss'!G86:OFFSET('Profit &amp; Loss'!G86,0,0,1,3)))</f>
        <v xml:space="preserve"> </v>
      </c>
      <c r="E92" s="138" t="str">
        <f ca="1">IF(SUM('Profit &amp; Loss'!J86:OFFSET('Profit &amp; Loss'!J86,0,0,1,3))=0," ",SUM('Profit &amp; Loss'!J86:OFFSET('Profit &amp; Loss'!J86,0,0,1,3)))</f>
        <v xml:space="preserve"> </v>
      </c>
      <c r="F92" s="138" t="str">
        <f ca="1">IF(SUM('Profit &amp; Loss'!M86:OFFSET('Profit &amp; Loss'!M86,0,0,1,3))=0," ",SUM('Profit &amp; Loss'!M86:OFFSET('Profit &amp; Loss'!M86,0,0,1,3)))</f>
        <v xml:space="preserve"> </v>
      </c>
      <c r="G92" s="138" t="str">
        <f ca="1">IF(SUM('Profit &amp; Loss'!P86:OFFSET('Profit &amp; Loss'!P86,0,0,1,3))=0," ",SUM('Profit &amp; Loss'!P86:OFFSET('Profit &amp; Loss'!P86,0,0,1,3)))</f>
        <v xml:space="preserve"> </v>
      </c>
      <c r="H92" s="138" t="str">
        <f ca="1">IF(SUM('Profit &amp; Loss'!S86:OFFSET('Profit &amp; Loss'!S86,0,0,1,3))=0," ",SUM('Profit &amp; Loss'!S86:OFFSET('Profit &amp; Loss'!S86,0,0,1,3)))</f>
        <v xml:space="preserve"> </v>
      </c>
      <c r="I92" s="138" t="str">
        <f ca="1">IF(SUM('Profit &amp; Loss'!V86:OFFSET('Profit &amp; Loss'!V86,0,0,1,3))=0," ",SUM('Profit &amp; Loss'!V86:OFFSET('Profit &amp; Loss'!V86,0,0,1,3)))</f>
        <v xml:space="preserve"> </v>
      </c>
      <c r="J92" s="138" t="str">
        <f ca="1">IF(SUM('Profit &amp; Loss'!Y86:OFFSET('Profit &amp; Loss'!Y86,0,0,1,3))=0," ",SUM('Profit &amp; Loss'!Y86:OFFSET('Profit &amp; Loss'!Y86,0,0,1,3)))</f>
        <v xml:space="preserve"> </v>
      </c>
      <c r="K92" s="138" t="str">
        <f ca="1">IF(SUM('Profit &amp; Loss'!AB86:OFFSET('Profit &amp; Loss'!AB86,0,0,1,3))=0," ",SUM('Profit &amp; Loss'!AB86:OFFSET('Profit &amp; Loss'!AB86,0,0,1,3)))</f>
        <v xml:space="preserve"> </v>
      </c>
      <c r="L92" s="138" t="str">
        <f ca="1">IF(SUM('Profit &amp; Loss'!AE86:OFFSET('Profit &amp; Loss'!AE86,0,0,1,3))=0," ",SUM('Profit &amp; Loss'!AE86:OFFSET('Profit &amp; Loss'!AE86,0,0,1,3)))</f>
        <v xml:space="preserve"> </v>
      </c>
      <c r="M92" s="138" t="str">
        <f ca="1">IF(SUM('Profit &amp; Loss'!AH86:OFFSET('Profit &amp; Loss'!AH86,0,0,1,3))=0," ",SUM('Profit &amp; Loss'!AH86:OFFSET('Profit &amp; Loss'!AH86,0,0,1,3)))</f>
        <v xml:space="preserve"> </v>
      </c>
      <c r="N92" s="138" t="str">
        <f ca="1">IF(SUM('Profit &amp; Loss'!AK86:OFFSET('Profit &amp; Loss'!AK86,0,0,1,3))=0," ",SUM('Profit &amp; Loss'!AK86:OFFSET('Profit &amp; Loss'!AK86,0,0,1,3)))</f>
        <v xml:space="preserve"> </v>
      </c>
      <c r="O92" s="138" t="str">
        <f ca="1">IF(SUM('Profit &amp; Loss'!AN86:OFFSET('Profit &amp; Loss'!AN86,0,0,1,3))=0," ",SUM('Profit &amp; Loss'!AN86:OFFSET('Profit &amp; Loss'!AN86,0,0,1,3)))</f>
        <v xml:space="preserve"> </v>
      </c>
      <c r="P92" s="138" t="str">
        <f ca="1">IF(SUM('Profit &amp; Loss'!AQ86:OFFSET('Profit &amp; Loss'!AQ86,0,0,1,3))=0," ",SUM('Profit &amp; Loss'!AQ86:OFFSET('Profit &amp; Loss'!AQ86,0,0,1,3)))</f>
        <v xml:space="preserve"> </v>
      </c>
      <c r="Q92" s="138" t="str">
        <f ca="1">IF(SUM('Profit &amp; Loss'!AT86:OFFSET('Profit &amp; Loss'!AT86,0,0,1,3))=0," ",SUM('Profit &amp; Loss'!AT86:OFFSET('Profit &amp; Loss'!AT86,0,0,1,3)))</f>
        <v xml:space="preserve"> </v>
      </c>
      <c r="R92" s="138" t="str">
        <f ca="1">IF(SUM('Profit &amp; Loss'!AW86:OFFSET('Profit &amp; Loss'!AW86,0,0,1,3))=0," ",SUM('Profit &amp; Loss'!AW86:OFFSET('Profit &amp; Loss'!AW86,0,0,1,3)))</f>
        <v xml:space="preserve"> </v>
      </c>
      <c r="S92" s="138" t="str">
        <f ca="1">IF(SUM('Profit &amp; Loss'!AZ86:OFFSET('Profit &amp; Loss'!AZ86,0,0,1,3))=0," ",SUM('Profit &amp; Loss'!AZ86:OFFSET('Profit &amp; Loss'!AZ86,0,0,1,3)))</f>
        <v xml:space="preserve"> </v>
      </c>
      <c r="T92" s="138" t="str">
        <f ca="1">IF(SUM('Profit &amp; Loss'!BC86:OFFSET('Profit &amp; Loss'!BC86,0,0,1,3))=0," ",SUM('Profit &amp; Loss'!BC86:OFFSET('Profit &amp; Loss'!BC86,0,0,1,3)))</f>
        <v xml:space="preserve"> </v>
      </c>
      <c r="U92" s="138" t="str">
        <f ca="1">IF(SUM('Profit &amp; Loss'!BF86:OFFSET('Profit &amp; Loss'!BF86,0,0,1,3))=0," ",SUM('Profit &amp; Loss'!BF86:OFFSET('Profit &amp; Loss'!BF86,0,0,1,3)))</f>
        <v xml:space="preserve"> </v>
      </c>
      <c r="V92" s="138" t="str">
        <f ca="1">IF(SUM('Profit &amp; Loss'!BI86:OFFSET('Profit &amp; Loss'!BI86,0,0,1,3))=0," ",SUM('Profit &amp; Loss'!BI86:OFFSET('Profit &amp; Loss'!BI86,0,0,1,3)))</f>
        <v xml:space="preserve"> </v>
      </c>
      <c r="W92" s="138" t="str">
        <f ca="1">IF(SUM('Profit &amp; Loss'!BL86:OFFSET('Profit &amp; Loss'!BL86,0,0,1,3))=0," ",SUM('Profit &amp; Loss'!BL86:OFFSET('Profit &amp; Loss'!BL86,0,0,1,3)))</f>
        <v xml:space="preserve"> </v>
      </c>
    </row>
    <row r="93" spans="2:23">
      <c r="B93" s="135" t="str">
        <f>IF('Profit &amp; Loss'!B87=0," ",'Profit &amp; Loss'!B87)</f>
        <v xml:space="preserve"> </v>
      </c>
      <c r="C93" s="138" t="str">
        <f ca="1">IF(SUM('Profit &amp; Loss'!F87:OFFSET('Profit &amp; Loss'!F87,0,0,1,1))=0," ",SUM('Profit &amp; Loss'!F87:OFFSET('Profit &amp; Loss'!F88,0,0,1,1)))</f>
        <v xml:space="preserve"> </v>
      </c>
      <c r="D93" s="138" t="str">
        <f ca="1">IF(SUM('Profit &amp; Loss'!G87:OFFSET('Profit &amp; Loss'!G87,0,0,1,3))=0," ",SUM('Profit &amp; Loss'!G87:OFFSET('Profit &amp; Loss'!G87,0,0,1,3)))</f>
        <v xml:space="preserve"> </v>
      </c>
      <c r="E93" s="138" t="str">
        <f ca="1">IF(SUM('Profit &amp; Loss'!J87:OFFSET('Profit &amp; Loss'!J87,0,0,1,3))=0," ",SUM('Profit &amp; Loss'!J87:OFFSET('Profit &amp; Loss'!J87,0,0,1,3)))</f>
        <v xml:space="preserve"> </v>
      </c>
      <c r="F93" s="138" t="str">
        <f ca="1">IF(SUM('Profit &amp; Loss'!M87:OFFSET('Profit &amp; Loss'!M87,0,0,1,3))=0," ",SUM('Profit &amp; Loss'!M87:OFFSET('Profit &amp; Loss'!M87,0,0,1,3)))</f>
        <v xml:space="preserve"> </v>
      </c>
      <c r="G93" s="138" t="str">
        <f ca="1">IF(SUM('Profit &amp; Loss'!P87:OFFSET('Profit &amp; Loss'!P87,0,0,1,3))=0," ",SUM('Profit &amp; Loss'!P87:OFFSET('Profit &amp; Loss'!P87,0,0,1,3)))</f>
        <v xml:space="preserve"> </v>
      </c>
      <c r="H93" s="138" t="str">
        <f ca="1">IF(SUM('Profit &amp; Loss'!S87:OFFSET('Profit &amp; Loss'!S87,0,0,1,3))=0," ",SUM('Profit &amp; Loss'!S87:OFFSET('Profit &amp; Loss'!S87,0,0,1,3)))</f>
        <v xml:space="preserve"> </v>
      </c>
      <c r="I93" s="138" t="str">
        <f ca="1">IF(SUM('Profit &amp; Loss'!V87:OFFSET('Profit &amp; Loss'!V87,0,0,1,3))=0," ",SUM('Profit &amp; Loss'!V87:OFFSET('Profit &amp; Loss'!V87,0,0,1,3)))</f>
        <v xml:space="preserve"> </v>
      </c>
      <c r="J93" s="138" t="str">
        <f ca="1">IF(SUM('Profit &amp; Loss'!Y87:OFFSET('Profit &amp; Loss'!Y87,0,0,1,3))=0," ",SUM('Profit &amp; Loss'!Y87:OFFSET('Profit &amp; Loss'!Y87,0,0,1,3)))</f>
        <v xml:space="preserve"> </v>
      </c>
      <c r="K93" s="138" t="str">
        <f ca="1">IF(SUM('Profit &amp; Loss'!AB87:OFFSET('Profit &amp; Loss'!AB87,0,0,1,3))=0," ",SUM('Profit &amp; Loss'!AB87:OFFSET('Profit &amp; Loss'!AB87,0,0,1,3)))</f>
        <v xml:space="preserve"> </v>
      </c>
      <c r="L93" s="138" t="str">
        <f ca="1">IF(SUM('Profit &amp; Loss'!AE87:OFFSET('Profit &amp; Loss'!AE87,0,0,1,3))=0," ",SUM('Profit &amp; Loss'!AE87:OFFSET('Profit &amp; Loss'!AE87,0,0,1,3)))</f>
        <v xml:space="preserve"> </v>
      </c>
      <c r="M93" s="138" t="str">
        <f ca="1">IF(SUM('Profit &amp; Loss'!AH87:OFFSET('Profit &amp; Loss'!AH87,0,0,1,3))=0," ",SUM('Profit &amp; Loss'!AH87:OFFSET('Profit &amp; Loss'!AH87,0,0,1,3)))</f>
        <v xml:space="preserve"> </v>
      </c>
      <c r="N93" s="138" t="str">
        <f ca="1">IF(SUM('Profit &amp; Loss'!AK87:OFFSET('Profit &amp; Loss'!AK87,0,0,1,3))=0," ",SUM('Profit &amp; Loss'!AK87:OFFSET('Profit &amp; Loss'!AK87,0,0,1,3)))</f>
        <v xml:space="preserve"> </v>
      </c>
      <c r="O93" s="138" t="str">
        <f ca="1">IF(SUM('Profit &amp; Loss'!AN87:OFFSET('Profit &amp; Loss'!AN87,0,0,1,3))=0," ",SUM('Profit &amp; Loss'!AN87:OFFSET('Profit &amp; Loss'!AN87,0,0,1,3)))</f>
        <v xml:space="preserve"> </v>
      </c>
      <c r="P93" s="138" t="str">
        <f ca="1">IF(SUM('Profit &amp; Loss'!AQ87:OFFSET('Profit &amp; Loss'!AQ87,0,0,1,3))=0," ",SUM('Profit &amp; Loss'!AQ87:OFFSET('Profit &amp; Loss'!AQ87,0,0,1,3)))</f>
        <v xml:space="preserve"> </v>
      </c>
      <c r="Q93" s="138" t="str">
        <f ca="1">IF(SUM('Profit &amp; Loss'!AT87:OFFSET('Profit &amp; Loss'!AT87,0,0,1,3))=0," ",SUM('Profit &amp; Loss'!AT87:OFFSET('Profit &amp; Loss'!AT87,0,0,1,3)))</f>
        <v xml:space="preserve"> </v>
      </c>
      <c r="R93" s="138" t="str">
        <f ca="1">IF(SUM('Profit &amp; Loss'!AW87:OFFSET('Profit &amp; Loss'!AW87,0,0,1,3))=0," ",SUM('Profit &amp; Loss'!AW87:OFFSET('Profit &amp; Loss'!AW87,0,0,1,3)))</f>
        <v xml:space="preserve"> </v>
      </c>
      <c r="S93" s="138" t="str">
        <f ca="1">IF(SUM('Profit &amp; Loss'!AZ87:OFFSET('Profit &amp; Loss'!AZ87,0,0,1,3))=0," ",SUM('Profit &amp; Loss'!AZ87:OFFSET('Profit &amp; Loss'!AZ87,0,0,1,3)))</f>
        <v xml:space="preserve"> </v>
      </c>
      <c r="T93" s="138" t="str">
        <f ca="1">IF(SUM('Profit &amp; Loss'!BC87:OFFSET('Profit &amp; Loss'!BC87,0,0,1,3))=0," ",SUM('Profit &amp; Loss'!BC87:OFFSET('Profit &amp; Loss'!BC87,0,0,1,3)))</f>
        <v xml:space="preserve"> </v>
      </c>
      <c r="U93" s="138" t="str">
        <f ca="1">IF(SUM('Profit &amp; Loss'!BF87:OFFSET('Profit &amp; Loss'!BF87,0,0,1,3))=0," ",SUM('Profit &amp; Loss'!BF87:OFFSET('Profit &amp; Loss'!BF87,0,0,1,3)))</f>
        <v xml:space="preserve"> </v>
      </c>
      <c r="V93" s="138" t="str">
        <f ca="1">IF(SUM('Profit &amp; Loss'!BI87:OFFSET('Profit &amp; Loss'!BI87,0,0,1,3))=0," ",SUM('Profit &amp; Loss'!BI87:OFFSET('Profit &amp; Loss'!BI87,0,0,1,3)))</f>
        <v xml:space="preserve"> </v>
      </c>
      <c r="W93" s="138" t="str">
        <f ca="1">IF(SUM('Profit &amp; Loss'!BL87:OFFSET('Profit &amp; Loss'!BL87,0,0,1,3))=0," ",SUM('Profit &amp; Loss'!BL87:OFFSET('Profit &amp; Loss'!BL87,0,0,1,3)))</f>
        <v xml:space="preserve"> </v>
      </c>
    </row>
    <row r="94" spans="2:23">
      <c r="B94" s="135" t="str">
        <f>IF('Profit &amp; Loss'!B88=0," ",'Profit &amp; Loss'!B88)</f>
        <v xml:space="preserve"> </v>
      </c>
      <c r="C94" s="138" t="str">
        <f ca="1">IF(SUM('Profit &amp; Loss'!F88:OFFSET('Profit &amp; Loss'!F88,0,0,1,1))=0," ",SUM('Profit &amp; Loss'!F88:OFFSET('Profit &amp; Loss'!F89,0,0,1,1)))</f>
        <v xml:space="preserve"> </v>
      </c>
      <c r="D94" s="138" t="str">
        <f ca="1">IF(SUM('Profit &amp; Loss'!G88:OFFSET('Profit &amp; Loss'!G88,0,0,1,3))=0," ",SUM('Profit &amp; Loss'!G88:OFFSET('Profit &amp; Loss'!G88,0,0,1,3)))</f>
        <v xml:space="preserve"> </v>
      </c>
      <c r="E94" s="138" t="str">
        <f ca="1">IF(SUM('Profit &amp; Loss'!J88:OFFSET('Profit &amp; Loss'!J88,0,0,1,3))=0," ",SUM('Profit &amp; Loss'!J88:OFFSET('Profit &amp; Loss'!J88,0,0,1,3)))</f>
        <v xml:space="preserve"> </v>
      </c>
      <c r="F94" s="138" t="str">
        <f ca="1">IF(SUM('Profit &amp; Loss'!M88:OFFSET('Profit &amp; Loss'!M88,0,0,1,3))=0," ",SUM('Profit &amp; Loss'!M88:OFFSET('Profit &amp; Loss'!M88,0,0,1,3)))</f>
        <v xml:space="preserve"> </v>
      </c>
      <c r="G94" s="138" t="str">
        <f ca="1">IF(SUM('Profit &amp; Loss'!P88:OFFSET('Profit &amp; Loss'!P88,0,0,1,3))=0," ",SUM('Profit &amp; Loss'!P88:OFFSET('Profit &amp; Loss'!P88,0,0,1,3)))</f>
        <v xml:space="preserve"> </v>
      </c>
      <c r="H94" s="138" t="str">
        <f ca="1">IF(SUM('Profit &amp; Loss'!S88:OFFSET('Profit &amp; Loss'!S88,0,0,1,3))=0," ",SUM('Profit &amp; Loss'!S88:OFFSET('Profit &amp; Loss'!S88,0,0,1,3)))</f>
        <v xml:space="preserve"> </v>
      </c>
      <c r="I94" s="138" t="str">
        <f ca="1">IF(SUM('Profit &amp; Loss'!V88:OFFSET('Profit &amp; Loss'!V88,0,0,1,3))=0," ",SUM('Profit &amp; Loss'!V88:OFFSET('Profit &amp; Loss'!V88,0,0,1,3)))</f>
        <v xml:space="preserve"> </v>
      </c>
      <c r="J94" s="138" t="str">
        <f ca="1">IF(SUM('Profit &amp; Loss'!Y88:OFFSET('Profit &amp; Loss'!Y88,0,0,1,3))=0," ",SUM('Profit &amp; Loss'!Y88:OFFSET('Profit &amp; Loss'!Y88,0,0,1,3)))</f>
        <v xml:space="preserve"> </v>
      </c>
      <c r="K94" s="138" t="str">
        <f ca="1">IF(SUM('Profit &amp; Loss'!AB88:OFFSET('Profit &amp; Loss'!AB88,0,0,1,3))=0," ",SUM('Profit &amp; Loss'!AB88:OFFSET('Profit &amp; Loss'!AB88,0,0,1,3)))</f>
        <v xml:space="preserve"> </v>
      </c>
      <c r="L94" s="138" t="str">
        <f ca="1">IF(SUM('Profit &amp; Loss'!AE88:OFFSET('Profit &amp; Loss'!AE88,0,0,1,3))=0," ",SUM('Profit &amp; Loss'!AE88:OFFSET('Profit &amp; Loss'!AE88,0,0,1,3)))</f>
        <v xml:space="preserve"> </v>
      </c>
      <c r="M94" s="138" t="str">
        <f ca="1">IF(SUM('Profit &amp; Loss'!AH88:OFFSET('Profit &amp; Loss'!AH88,0,0,1,3))=0," ",SUM('Profit &amp; Loss'!AH88:OFFSET('Profit &amp; Loss'!AH88,0,0,1,3)))</f>
        <v xml:space="preserve"> </v>
      </c>
      <c r="N94" s="138" t="str">
        <f ca="1">IF(SUM('Profit &amp; Loss'!AK88:OFFSET('Profit &amp; Loss'!AK88,0,0,1,3))=0," ",SUM('Profit &amp; Loss'!AK88:OFFSET('Profit &amp; Loss'!AK88,0,0,1,3)))</f>
        <v xml:space="preserve"> </v>
      </c>
      <c r="O94" s="138" t="str">
        <f ca="1">IF(SUM('Profit &amp; Loss'!AN88:OFFSET('Profit &amp; Loss'!AN88,0,0,1,3))=0," ",SUM('Profit &amp; Loss'!AN88:OFFSET('Profit &amp; Loss'!AN88,0,0,1,3)))</f>
        <v xml:space="preserve"> </v>
      </c>
      <c r="P94" s="138" t="str">
        <f ca="1">IF(SUM('Profit &amp; Loss'!AQ88:OFFSET('Profit &amp; Loss'!AQ88,0,0,1,3))=0," ",SUM('Profit &amp; Loss'!AQ88:OFFSET('Profit &amp; Loss'!AQ88,0,0,1,3)))</f>
        <v xml:space="preserve"> </v>
      </c>
      <c r="Q94" s="138" t="str">
        <f ca="1">IF(SUM('Profit &amp; Loss'!AT88:OFFSET('Profit &amp; Loss'!AT88,0,0,1,3))=0," ",SUM('Profit &amp; Loss'!AT88:OFFSET('Profit &amp; Loss'!AT88,0,0,1,3)))</f>
        <v xml:space="preserve"> </v>
      </c>
      <c r="R94" s="138" t="str">
        <f ca="1">IF(SUM('Profit &amp; Loss'!AW88:OFFSET('Profit &amp; Loss'!AW88,0,0,1,3))=0," ",SUM('Profit &amp; Loss'!AW88:OFFSET('Profit &amp; Loss'!AW88,0,0,1,3)))</f>
        <v xml:space="preserve"> </v>
      </c>
      <c r="S94" s="138" t="str">
        <f ca="1">IF(SUM('Profit &amp; Loss'!AZ88:OFFSET('Profit &amp; Loss'!AZ88,0,0,1,3))=0," ",SUM('Profit &amp; Loss'!AZ88:OFFSET('Profit &amp; Loss'!AZ88,0,0,1,3)))</f>
        <v xml:space="preserve"> </v>
      </c>
      <c r="T94" s="138" t="str">
        <f ca="1">IF(SUM('Profit &amp; Loss'!BC88:OFFSET('Profit &amp; Loss'!BC88,0,0,1,3))=0," ",SUM('Profit &amp; Loss'!BC88:OFFSET('Profit &amp; Loss'!BC88,0,0,1,3)))</f>
        <v xml:space="preserve"> </v>
      </c>
      <c r="U94" s="138" t="str">
        <f ca="1">IF(SUM('Profit &amp; Loss'!BF88:OFFSET('Profit &amp; Loss'!BF88,0,0,1,3))=0," ",SUM('Profit &amp; Loss'!BF88:OFFSET('Profit &amp; Loss'!BF88,0,0,1,3)))</f>
        <v xml:space="preserve"> </v>
      </c>
      <c r="V94" s="138" t="str">
        <f ca="1">IF(SUM('Profit &amp; Loss'!BI88:OFFSET('Profit &amp; Loss'!BI88,0,0,1,3))=0," ",SUM('Profit &amp; Loss'!BI88:OFFSET('Profit &amp; Loss'!BI88,0,0,1,3)))</f>
        <v xml:space="preserve"> </v>
      </c>
      <c r="W94" s="138" t="str">
        <f ca="1">IF(SUM('Profit &amp; Loss'!BL88:OFFSET('Profit &amp; Loss'!BL88,0,0,1,3))=0," ",SUM('Profit &amp; Loss'!BL88:OFFSET('Profit &amp; Loss'!BL88,0,0,1,3)))</f>
        <v xml:space="preserve"> </v>
      </c>
    </row>
    <row r="95" spans="2:23">
      <c r="B95" s="135" t="str">
        <f>IF('Profit &amp; Loss'!B89=0," ",'Profit &amp; Loss'!B89)</f>
        <v xml:space="preserve"> </v>
      </c>
      <c r="C95" s="138" t="str">
        <f ca="1">IF(SUM('Profit &amp; Loss'!F89:OFFSET('Profit &amp; Loss'!F89,0,0,1,1))=0," ",SUM('Profit &amp; Loss'!F89:OFFSET('Profit &amp; Loss'!F90,0,0,1,1)))</f>
        <v xml:space="preserve"> </v>
      </c>
      <c r="D95" s="138" t="str">
        <f ca="1">IF(SUM('Profit &amp; Loss'!G89:OFFSET('Profit &amp; Loss'!G89,0,0,1,3))=0," ",SUM('Profit &amp; Loss'!G89:OFFSET('Profit &amp; Loss'!G89,0,0,1,3)))</f>
        <v xml:space="preserve"> </v>
      </c>
      <c r="E95" s="138" t="str">
        <f ca="1">IF(SUM('Profit &amp; Loss'!J89:OFFSET('Profit &amp; Loss'!J89,0,0,1,3))=0," ",SUM('Profit &amp; Loss'!J89:OFFSET('Profit &amp; Loss'!J89,0,0,1,3)))</f>
        <v xml:space="preserve"> </v>
      </c>
      <c r="F95" s="138" t="str">
        <f ca="1">IF(SUM('Profit &amp; Loss'!M89:OFFSET('Profit &amp; Loss'!M89,0,0,1,3))=0," ",SUM('Profit &amp; Loss'!M89:OFFSET('Profit &amp; Loss'!M89,0,0,1,3)))</f>
        <v xml:space="preserve"> </v>
      </c>
      <c r="G95" s="138" t="str">
        <f ca="1">IF(SUM('Profit &amp; Loss'!P89:OFFSET('Profit &amp; Loss'!P89,0,0,1,3))=0," ",SUM('Profit &amp; Loss'!P89:OFFSET('Profit &amp; Loss'!P89,0,0,1,3)))</f>
        <v xml:space="preserve"> </v>
      </c>
      <c r="H95" s="138" t="str">
        <f ca="1">IF(SUM('Profit &amp; Loss'!S89:OFFSET('Profit &amp; Loss'!S89,0,0,1,3))=0," ",SUM('Profit &amp; Loss'!S89:OFFSET('Profit &amp; Loss'!S89,0,0,1,3)))</f>
        <v xml:space="preserve"> </v>
      </c>
      <c r="I95" s="138" t="str">
        <f ca="1">IF(SUM('Profit &amp; Loss'!V89:OFFSET('Profit &amp; Loss'!V89,0,0,1,3))=0," ",SUM('Profit &amp; Loss'!V89:OFFSET('Profit &amp; Loss'!V89,0,0,1,3)))</f>
        <v xml:space="preserve"> </v>
      </c>
      <c r="J95" s="138" t="str">
        <f ca="1">IF(SUM('Profit &amp; Loss'!Y89:OFFSET('Profit &amp; Loss'!Y89,0,0,1,3))=0," ",SUM('Profit &amp; Loss'!Y89:OFFSET('Profit &amp; Loss'!Y89,0,0,1,3)))</f>
        <v xml:space="preserve"> </v>
      </c>
      <c r="K95" s="138" t="str">
        <f ca="1">IF(SUM('Profit &amp; Loss'!AB89:OFFSET('Profit &amp; Loss'!AB89,0,0,1,3))=0," ",SUM('Profit &amp; Loss'!AB89:OFFSET('Profit &amp; Loss'!AB89,0,0,1,3)))</f>
        <v xml:space="preserve"> </v>
      </c>
      <c r="L95" s="138" t="str">
        <f ca="1">IF(SUM('Profit &amp; Loss'!AE89:OFFSET('Profit &amp; Loss'!AE89,0,0,1,3))=0," ",SUM('Profit &amp; Loss'!AE89:OFFSET('Profit &amp; Loss'!AE89,0,0,1,3)))</f>
        <v xml:space="preserve"> </v>
      </c>
      <c r="M95" s="138" t="str">
        <f ca="1">IF(SUM('Profit &amp; Loss'!AH89:OFFSET('Profit &amp; Loss'!AH89,0,0,1,3))=0," ",SUM('Profit &amp; Loss'!AH89:OFFSET('Profit &amp; Loss'!AH89,0,0,1,3)))</f>
        <v xml:space="preserve"> </v>
      </c>
      <c r="N95" s="138" t="str">
        <f ca="1">IF(SUM('Profit &amp; Loss'!AK89:OFFSET('Profit &amp; Loss'!AK89,0,0,1,3))=0," ",SUM('Profit &amp; Loss'!AK89:OFFSET('Profit &amp; Loss'!AK89,0,0,1,3)))</f>
        <v xml:space="preserve"> </v>
      </c>
      <c r="O95" s="138" t="str">
        <f ca="1">IF(SUM('Profit &amp; Loss'!AN89:OFFSET('Profit &amp; Loss'!AN89,0,0,1,3))=0," ",SUM('Profit &amp; Loss'!AN89:OFFSET('Profit &amp; Loss'!AN89,0,0,1,3)))</f>
        <v xml:space="preserve"> </v>
      </c>
      <c r="P95" s="138" t="str">
        <f ca="1">IF(SUM('Profit &amp; Loss'!AQ89:OFFSET('Profit &amp; Loss'!AQ89,0,0,1,3))=0," ",SUM('Profit &amp; Loss'!AQ89:OFFSET('Profit &amp; Loss'!AQ89,0,0,1,3)))</f>
        <v xml:space="preserve"> </v>
      </c>
      <c r="Q95" s="138" t="str">
        <f ca="1">IF(SUM('Profit &amp; Loss'!AT89:OFFSET('Profit &amp; Loss'!AT89,0,0,1,3))=0," ",SUM('Profit &amp; Loss'!AT89:OFFSET('Profit &amp; Loss'!AT89,0,0,1,3)))</f>
        <v xml:space="preserve"> </v>
      </c>
      <c r="R95" s="138" t="str">
        <f ca="1">IF(SUM('Profit &amp; Loss'!AW89:OFFSET('Profit &amp; Loss'!AW89,0,0,1,3))=0," ",SUM('Profit &amp; Loss'!AW89:OFFSET('Profit &amp; Loss'!AW89,0,0,1,3)))</f>
        <v xml:space="preserve"> </v>
      </c>
      <c r="S95" s="138" t="str">
        <f ca="1">IF(SUM('Profit &amp; Loss'!AZ89:OFFSET('Profit &amp; Loss'!AZ89,0,0,1,3))=0," ",SUM('Profit &amp; Loss'!AZ89:OFFSET('Profit &amp; Loss'!AZ89,0,0,1,3)))</f>
        <v xml:space="preserve"> </v>
      </c>
      <c r="T95" s="138" t="str">
        <f ca="1">IF(SUM('Profit &amp; Loss'!BC89:OFFSET('Profit &amp; Loss'!BC89,0,0,1,3))=0," ",SUM('Profit &amp; Loss'!BC89:OFFSET('Profit &amp; Loss'!BC89,0,0,1,3)))</f>
        <v xml:space="preserve"> </v>
      </c>
      <c r="U95" s="138" t="str">
        <f ca="1">IF(SUM('Profit &amp; Loss'!BF89:OFFSET('Profit &amp; Loss'!BF89,0,0,1,3))=0," ",SUM('Profit &amp; Loss'!BF89:OFFSET('Profit &amp; Loss'!BF89,0,0,1,3)))</f>
        <v xml:space="preserve"> </v>
      </c>
      <c r="V95" s="138" t="str">
        <f ca="1">IF(SUM('Profit &amp; Loss'!BI89:OFFSET('Profit &amp; Loss'!BI89,0,0,1,3))=0," ",SUM('Profit &amp; Loss'!BI89:OFFSET('Profit &amp; Loss'!BI89,0,0,1,3)))</f>
        <v xml:space="preserve"> </v>
      </c>
      <c r="W95" s="138" t="str">
        <f ca="1">IF(SUM('Profit &amp; Loss'!BL89:OFFSET('Profit &amp; Loss'!BL89,0,0,1,3))=0," ",SUM('Profit &amp; Loss'!BL89:OFFSET('Profit &amp; Loss'!BL89,0,0,1,3)))</f>
        <v xml:space="preserve"> </v>
      </c>
    </row>
    <row r="96" spans="2:23">
      <c r="B96" s="135" t="str">
        <f>IF('Profit &amp; Loss'!B90=0," ",'Profit &amp; Loss'!B90)</f>
        <v xml:space="preserve"> </v>
      </c>
      <c r="C96" s="138" t="str">
        <f ca="1">IF(SUM('Profit &amp; Loss'!F90:OFFSET('Profit &amp; Loss'!F90,0,0,1,1))=0," ",SUM('Profit &amp; Loss'!F90:OFFSET('Profit &amp; Loss'!F91,0,0,1,1)))</f>
        <v xml:space="preserve"> </v>
      </c>
      <c r="D96" s="138" t="str">
        <f ca="1">IF(SUM('Profit &amp; Loss'!G90:OFFSET('Profit &amp; Loss'!G90,0,0,1,3))=0," ",SUM('Profit &amp; Loss'!G90:OFFSET('Profit &amp; Loss'!G90,0,0,1,3)))</f>
        <v xml:space="preserve"> </v>
      </c>
      <c r="E96" s="138" t="str">
        <f ca="1">IF(SUM('Profit &amp; Loss'!J90:OFFSET('Profit &amp; Loss'!J90,0,0,1,3))=0," ",SUM('Profit &amp; Loss'!J90:OFFSET('Profit &amp; Loss'!J90,0,0,1,3)))</f>
        <v xml:space="preserve"> </v>
      </c>
      <c r="F96" s="138" t="str">
        <f ca="1">IF(SUM('Profit &amp; Loss'!M90:OFFSET('Profit &amp; Loss'!M90,0,0,1,3))=0," ",SUM('Profit &amp; Loss'!M90:OFFSET('Profit &amp; Loss'!M90,0,0,1,3)))</f>
        <v xml:space="preserve"> </v>
      </c>
      <c r="G96" s="138" t="str">
        <f ca="1">IF(SUM('Profit &amp; Loss'!P90:OFFSET('Profit &amp; Loss'!P90,0,0,1,3))=0," ",SUM('Profit &amp; Loss'!P90:OFFSET('Profit &amp; Loss'!P90,0,0,1,3)))</f>
        <v xml:space="preserve"> </v>
      </c>
      <c r="H96" s="138" t="str">
        <f ca="1">IF(SUM('Profit &amp; Loss'!S90:OFFSET('Profit &amp; Loss'!S90,0,0,1,3))=0," ",SUM('Profit &amp; Loss'!S90:OFFSET('Profit &amp; Loss'!S90,0,0,1,3)))</f>
        <v xml:space="preserve"> </v>
      </c>
      <c r="I96" s="138" t="str">
        <f ca="1">IF(SUM('Profit &amp; Loss'!V90:OFFSET('Profit &amp; Loss'!V90,0,0,1,3))=0," ",SUM('Profit &amp; Loss'!V90:OFFSET('Profit &amp; Loss'!V90,0,0,1,3)))</f>
        <v xml:space="preserve"> </v>
      </c>
      <c r="J96" s="138" t="str">
        <f ca="1">IF(SUM('Profit &amp; Loss'!Y90:OFFSET('Profit &amp; Loss'!Y90,0,0,1,3))=0," ",SUM('Profit &amp; Loss'!Y90:OFFSET('Profit &amp; Loss'!Y90,0,0,1,3)))</f>
        <v xml:space="preserve"> </v>
      </c>
      <c r="K96" s="138" t="str">
        <f ca="1">IF(SUM('Profit &amp; Loss'!AB90:OFFSET('Profit &amp; Loss'!AB90,0,0,1,3))=0," ",SUM('Profit &amp; Loss'!AB90:OFFSET('Profit &amp; Loss'!AB90,0,0,1,3)))</f>
        <v xml:space="preserve"> </v>
      </c>
      <c r="L96" s="138" t="str">
        <f ca="1">IF(SUM('Profit &amp; Loss'!AE90:OFFSET('Profit &amp; Loss'!AE90,0,0,1,3))=0," ",SUM('Profit &amp; Loss'!AE90:OFFSET('Profit &amp; Loss'!AE90,0,0,1,3)))</f>
        <v xml:space="preserve"> </v>
      </c>
      <c r="M96" s="138" t="str">
        <f ca="1">IF(SUM('Profit &amp; Loss'!AH90:OFFSET('Profit &amp; Loss'!AH90,0,0,1,3))=0," ",SUM('Profit &amp; Loss'!AH90:OFFSET('Profit &amp; Loss'!AH90,0,0,1,3)))</f>
        <v xml:space="preserve"> </v>
      </c>
      <c r="N96" s="138" t="str">
        <f ca="1">IF(SUM('Profit &amp; Loss'!AK90:OFFSET('Profit &amp; Loss'!AK90,0,0,1,3))=0," ",SUM('Profit &amp; Loss'!AK90:OFFSET('Profit &amp; Loss'!AK90,0,0,1,3)))</f>
        <v xml:space="preserve"> </v>
      </c>
      <c r="O96" s="138" t="str">
        <f ca="1">IF(SUM('Profit &amp; Loss'!AN90:OFFSET('Profit &amp; Loss'!AN90,0,0,1,3))=0," ",SUM('Profit &amp; Loss'!AN90:OFFSET('Profit &amp; Loss'!AN90,0,0,1,3)))</f>
        <v xml:space="preserve"> </v>
      </c>
      <c r="P96" s="138" t="str">
        <f ca="1">IF(SUM('Profit &amp; Loss'!AQ90:OFFSET('Profit &amp; Loss'!AQ90,0,0,1,3))=0," ",SUM('Profit &amp; Loss'!AQ90:OFFSET('Profit &amp; Loss'!AQ90,0,0,1,3)))</f>
        <v xml:space="preserve"> </v>
      </c>
      <c r="Q96" s="138" t="str">
        <f ca="1">IF(SUM('Profit &amp; Loss'!AT90:OFFSET('Profit &amp; Loss'!AT90,0,0,1,3))=0," ",SUM('Profit &amp; Loss'!AT90:OFFSET('Profit &amp; Loss'!AT90,0,0,1,3)))</f>
        <v xml:space="preserve"> </v>
      </c>
      <c r="R96" s="138" t="str">
        <f ca="1">IF(SUM('Profit &amp; Loss'!AW90:OFFSET('Profit &amp; Loss'!AW90,0,0,1,3))=0," ",SUM('Profit &amp; Loss'!AW90:OFFSET('Profit &amp; Loss'!AW90,0,0,1,3)))</f>
        <v xml:space="preserve"> </v>
      </c>
      <c r="S96" s="138" t="str">
        <f ca="1">IF(SUM('Profit &amp; Loss'!AZ90:OFFSET('Profit &amp; Loss'!AZ90,0,0,1,3))=0," ",SUM('Profit &amp; Loss'!AZ90:OFFSET('Profit &amp; Loss'!AZ90,0,0,1,3)))</f>
        <v xml:space="preserve"> </v>
      </c>
      <c r="T96" s="138" t="str">
        <f ca="1">IF(SUM('Profit &amp; Loss'!BC90:OFFSET('Profit &amp; Loss'!BC90,0,0,1,3))=0," ",SUM('Profit &amp; Loss'!BC90:OFFSET('Profit &amp; Loss'!BC90,0,0,1,3)))</f>
        <v xml:space="preserve"> </v>
      </c>
      <c r="U96" s="138" t="str">
        <f ca="1">IF(SUM('Profit &amp; Loss'!BF90:OFFSET('Profit &amp; Loss'!BF90,0,0,1,3))=0," ",SUM('Profit &amp; Loss'!BF90:OFFSET('Profit &amp; Loss'!BF90,0,0,1,3)))</f>
        <v xml:space="preserve"> </v>
      </c>
      <c r="V96" s="138" t="str">
        <f ca="1">IF(SUM('Profit &amp; Loss'!BI90:OFFSET('Profit &amp; Loss'!BI90,0,0,1,3))=0," ",SUM('Profit &amp; Loss'!BI90:OFFSET('Profit &amp; Loss'!BI90,0,0,1,3)))</f>
        <v xml:space="preserve"> </v>
      </c>
      <c r="W96" s="138" t="str">
        <f ca="1">IF(SUM('Profit &amp; Loss'!BL90:OFFSET('Profit &amp; Loss'!BL90,0,0,1,3))=0," ",SUM('Profit &amp; Loss'!BL90:OFFSET('Profit &amp; Loss'!BL90,0,0,1,3)))</f>
        <v xml:space="preserve"> </v>
      </c>
    </row>
    <row r="97" spans="2:23">
      <c r="B97" s="135" t="str">
        <f>IF('Profit &amp; Loss'!B91=0," ",'Profit &amp; Loss'!B91)</f>
        <v xml:space="preserve"> </v>
      </c>
      <c r="C97" s="138" t="str">
        <f ca="1">IF(SUM('Profit &amp; Loss'!F91:OFFSET('Profit &amp; Loss'!F91,0,0,1,1))=0," ",SUM('Profit &amp; Loss'!F91:OFFSET('Profit &amp; Loss'!F92,0,0,1,1)))</f>
        <v xml:space="preserve"> </v>
      </c>
      <c r="D97" s="138" t="str">
        <f ca="1">IF(SUM('Profit &amp; Loss'!G91:OFFSET('Profit &amp; Loss'!G91,0,0,1,3))=0," ",SUM('Profit &amp; Loss'!G91:OFFSET('Profit &amp; Loss'!G91,0,0,1,3)))</f>
        <v xml:space="preserve"> </v>
      </c>
      <c r="E97" s="138" t="str">
        <f ca="1">IF(SUM('Profit &amp; Loss'!J91:OFFSET('Profit &amp; Loss'!J91,0,0,1,3))=0," ",SUM('Profit &amp; Loss'!J91:OFFSET('Profit &amp; Loss'!J91,0,0,1,3)))</f>
        <v xml:space="preserve"> </v>
      </c>
      <c r="F97" s="138" t="str">
        <f ca="1">IF(SUM('Profit &amp; Loss'!M91:OFFSET('Profit &amp; Loss'!M91,0,0,1,3))=0," ",SUM('Profit &amp; Loss'!M91:OFFSET('Profit &amp; Loss'!M91,0,0,1,3)))</f>
        <v xml:space="preserve"> </v>
      </c>
      <c r="G97" s="138" t="str">
        <f ca="1">IF(SUM('Profit &amp; Loss'!P91:OFFSET('Profit &amp; Loss'!P91,0,0,1,3))=0," ",SUM('Profit &amp; Loss'!P91:OFFSET('Profit &amp; Loss'!P91,0,0,1,3)))</f>
        <v xml:space="preserve"> </v>
      </c>
      <c r="H97" s="138" t="str">
        <f ca="1">IF(SUM('Profit &amp; Loss'!S91:OFFSET('Profit &amp; Loss'!S91,0,0,1,3))=0," ",SUM('Profit &amp; Loss'!S91:OFFSET('Profit &amp; Loss'!S91,0,0,1,3)))</f>
        <v xml:space="preserve"> </v>
      </c>
      <c r="I97" s="138" t="str">
        <f ca="1">IF(SUM('Profit &amp; Loss'!V91:OFFSET('Profit &amp; Loss'!V91,0,0,1,3))=0," ",SUM('Profit &amp; Loss'!V91:OFFSET('Profit &amp; Loss'!V91,0,0,1,3)))</f>
        <v xml:space="preserve"> </v>
      </c>
      <c r="J97" s="138" t="str">
        <f ca="1">IF(SUM('Profit &amp; Loss'!Y91:OFFSET('Profit &amp; Loss'!Y91,0,0,1,3))=0," ",SUM('Profit &amp; Loss'!Y91:OFFSET('Profit &amp; Loss'!Y91,0,0,1,3)))</f>
        <v xml:space="preserve"> </v>
      </c>
      <c r="K97" s="138" t="str">
        <f ca="1">IF(SUM('Profit &amp; Loss'!AB91:OFFSET('Profit &amp; Loss'!AB91,0,0,1,3))=0," ",SUM('Profit &amp; Loss'!AB91:OFFSET('Profit &amp; Loss'!AB91,0,0,1,3)))</f>
        <v xml:space="preserve"> </v>
      </c>
      <c r="L97" s="138" t="str">
        <f ca="1">IF(SUM('Profit &amp; Loss'!AE91:OFFSET('Profit &amp; Loss'!AE91,0,0,1,3))=0," ",SUM('Profit &amp; Loss'!AE91:OFFSET('Profit &amp; Loss'!AE91,0,0,1,3)))</f>
        <v xml:space="preserve"> </v>
      </c>
      <c r="M97" s="138" t="str">
        <f ca="1">IF(SUM('Profit &amp; Loss'!AH91:OFFSET('Profit &amp; Loss'!AH91,0,0,1,3))=0," ",SUM('Profit &amp; Loss'!AH91:OFFSET('Profit &amp; Loss'!AH91,0,0,1,3)))</f>
        <v xml:space="preserve"> </v>
      </c>
      <c r="N97" s="138" t="str">
        <f ca="1">IF(SUM('Profit &amp; Loss'!AK91:OFFSET('Profit &amp; Loss'!AK91,0,0,1,3))=0," ",SUM('Profit &amp; Loss'!AK91:OFFSET('Profit &amp; Loss'!AK91,0,0,1,3)))</f>
        <v xml:space="preserve"> </v>
      </c>
      <c r="O97" s="138" t="str">
        <f ca="1">IF(SUM('Profit &amp; Loss'!AN91:OFFSET('Profit &amp; Loss'!AN91,0,0,1,3))=0," ",SUM('Profit &amp; Loss'!AN91:OFFSET('Profit &amp; Loss'!AN91,0,0,1,3)))</f>
        <v xml:space="preserve"> </v>
      </c>
      <c r="P97" s="138" t="str">
        <f ca="1">IF(SUM('Profit &amp; Loss'!AQ91:OFFSET('Profit &amp; Loss'!AQ91,0,0,1,3))=0," ",SUM('Profit &amp; Loss'!AQ91:OFFSET('Profit &amp; Loss'!AQ91,0,0,1,3)))</f>
        <v xml:space="preserve"> </v>
      </c>
      <c r="Q97" s="138" t="str">
        <f ca="1">IF(SUM('Profit &amp; Loss'!AT91:OFFSET('Profit &amp; Loss'!AT91,0,0,1,3))=0," ",SUM('Profit &amp; Loss'!AT91:OFFSET('Profit &amp; Loss'!AT91,0,0,1,3)))</f>
        <v xml:space="preserve"> </v>
      </c>
      <c r="R97" s="138" t="str">
        <f ca="1">IF(SUM('Profit &amp; Loss'!AW91:OFFSET('Profit &amp; Loss'!AW91,0,0,1,3))=0," ",SUM('Profit &amp; Loss'!AW91:OFFSET('Profit &amp; Loss'!AW91,0,0,1,3)))</f>
        <v xml:space="preserve"> </v>
      </c>
      <c r="S97" s="138" t="str">
        <f ca="1">IF(SUM('Profit &amp; Loss'!AZ91:OFFSET('Profit &amp; Loss'!AZ91,0,0,1,3))=0," ",SUM('Profit &amp; Loss'!AZ91:OFFSET('Profit &amp; Loss'!AZ91,0,0,1,3)))</f>
        <v xml:space="preserve"> </v>
      </c>
      <c r="T97" s="138" t="str">
        <f ca="1">IF(SUM('Profit &amp; Loss'!BC91:OFFSET('Profit &amp; Loss'!BC91,0,0,1,3))=0," ",SUM('Profit &amp; Loss'!BC91:OFFSET('Profit &amp; Loss'!BC91,0,0,1,3)))</f>
        <v xml:space="preserve"> </v>
      </c>
      <c r="U97" s="138" t="str">
        <f ca="1">IF(SUM('Profit &amp; Loss'!BF91:OFFSET('Profit &amp; Loss'!BF91,0,0,1,3))=0," ",SUM('Profit &amp; Loss'!BF91:OFFSET('Profit &amp; Loss'!BF91,0,0,1,3)))</f>
        <v xml:space="preserve"> </v>
      </c>
      <c r="V97" s="138" t="str">
        <f ca="1">IF(SUM('Profit &amp; Loss'!BI91:OFFSET('Profit &amp; Loss'!BI91,0,0,1,3))=0," ",SUM('Profit &amp; Loss'!BI91:OFFSET('Profit &amp; Loss'!BI91,0,0,1,3)))</f>
        <v xml:space="preserve"> </v>
      </c>
      <c r="W97" s="138" t="str">
        <f ca="1">IF(SUM('Profit &amp; Loss'!BL91:OFFSET('Profit &amp; Loss'!BL91,0,0,1,3))=0," ",SUM('Profit &amp; Loss'!BL91:OFFSET('Profit &amp; Loss'!BL91,0,0,1,3)))</f>
        <v xml:space="preserve"> </v>
      </c>
    </row>
    <row r="98" spans="2:23">
      <c r="B98" s="135" t="str">
        <f>IF('Profit &amp; Loss'!B92=0," ",'Profit &amp; Loss'!B92)</f>
        <v xml:space="preserve"> </v>
      </c>
      <c r="C98" s="138" t="str">
        <f ca="1">IF(SUM('Profit &amp; Loss'!F92:OFFSET('Profit &amp; Loss'!F92,0,0,1,1))=0," ",SUM('Profit &amp; Loss'!F92:OFFSET('Profit &amp; Loss'!F93,0,0,1,1)))</f>
        <v xml:space="preserve"> </v>
      </c>
      <c r="D98" s="138" t="str">
        <f ca="1">IF(SUM('Profit &amp; Loss'!G92:OFFSET('Profit &amp; Loss'!G92,0,0,1,3))=0," ",SUM('Profit &amp; Loss'!G92:OFFSET('Profit &amp; Loss'!G92,0,0,1,3)))</f>
        <v xml:space="preserve"> </v>
      </c>
      <c r="E98" s="138" t="str">
        <f ca="1">IF(SUM('Profit &amp; Loss'!J92:OFFSET('Profit &amp; Loss'!J92,0,0,1,3))=0," ",SUM('Profit &amp; Loss'!J92:OFFSET('Profit &amp; Loss'!J92,0,0,1,3)))</f>
        <v xml:space="preserve"> </v>
      </c>
      <c r="F98" s="138" t="str">
        <f ca="1">IF(SUM('Profit &amp; Loss'!M92:OFFSET('Profit &amp; Loss'!M92,0,0,1,3))=0," ",SUM('Profit &amp; Loss'!M92:OFFSET('Profit &amp; Loss'!M92,0,0,1,3)))</f>
        <v xml:space="preserve"> </v>
      </c>
      <c r="G98" s="138" t="str">
        <f ca="1">IF(SUM('Profit &amp; Loss'!P92:OFFSET('Profit &amp; Loss'!P92,0,0,1,3))=0," ",SUM('Profit &amp; Loss'!P92:OFFSET('Profit &amp; Loss'!P92,0,0,1,3)))</f>
        <v xml:space="preserve"> </v>
      </c>
      <c r="H98" s="138" t="str">
        <f ca="1">IF(SUM('Profit &amp; Loss'!S92:OFFSET('Profit &amp; Loss'!S92,0,0,1,3))=0," ",SUM('Profit &amp; Loss'!S92:OFFSET('Profit &amp; Loss'!S92,0,0,1,3)))</f>
        <v xml:space="preserve"> </v>
      </c>
      <c r="I98" s="138" t="str">
        <f ca="1">IF(SUM('Profit &amp; Loss'!V92:OFFSET('Profit &amp; Loss'!V92,0,0,1,3))=0," ",SUM('Profit &amp; Loss'!V92:OFFSET('Profit &amp; Loss'!V92,0,0,1,3)))</f>
        <v xml:space="preserve"> </v>
      </c>
      <c r="J98" s="138" t="str">
        <f ca="1">IF(SUM('Profit &amp; Loss'!Y92:OFFSET('Profit &amp; Loss'!Y92,0,0,1,3))=0," ",SUM('Profit &amp; Loss'!Y92:OFFSET('Profit &amp; Loss'!Y92,0,0,1,3)))</f>
        <v xml:space="preserve"> </v>
      </c>
      <c r="K98" s="138" t="str">
        <f ca="1">IF(SUM('Profit &amp; Loss'!AB92:OFFSET('Profit &amp; Loss'!AB92,0,0,1,3))=0," ",SUM('Profit &amp; Loss'!AB92:OFFSET('Profit &amp; Loss'!AB92,0,0,1,3)))</f>
        <v xml:space="preserve"> </v>
      </c>
      <c r="L98" s="138" t="str">
        <f ca="1">IF(SUM('Profit &amp; Loss'!AE92:OFFSET('Profit &amp; Loss'!AE92,0,0,1,3))=0," ",SUM('Profit &amp; Loss'!AE92:OFFSET('Profit &amp; Loss'!AE92,0,0,1,3)))</f>
        <v xml:space="preserve"> </v>
      </c>
      <c r="M98" s="138" t="str">
        <f ca="1">IF(SUM('Profit &amp; Loss'!AH92:OFFSET('Profit &amp; Loss'!AH92,0,0,1,3))=0," ",SUM('Profit &amp; Loss'!AH92:OFFSET('Profit &amp; Loss'!AH92,0,0,1,3)))</f>
        <v xml:space="preserve"> </v>
      </c>
      <c r="N98" s="138" t="str">
        <f ca="1">IF(SUM('Profit &amp; Loss'!AK92:OFFSET('Profit &amp; Loss'!AK92,0,0,1,3))=0," ",SUM('Profit &amp; Loss'!AK92:OFFSET('Profit &amp; Loss'!AK92,0,0,1,3)))</f>
        <v xml:space="preserve"> </v>
      </c>
      <c r="O98" s="138" t="str">
        <f ca="1">IF(SUM('Profit &amp; Loss'!AN92:OFFSET('Profit &amp; Loss'!AN92,0,0,1,3))=0," ",SUM('Profit &amp; Loss'!AN92:OFFSET('Profit &amp; Loss'!AN92,0,0,1,3)))</f>
        <v xml:space="preserve"> </v>
      </c>
      <c r="P98" s="138" t="str">
        <f ca="1">IF(SUM('Profit &amp; Loss'!AQ92:OFFSET('Profit &amp; Loss'!AQ92,0,0,1,3))=0," ",SUM('Profit &amp; Loss'!AQ92:OFFSET('Profit &amp; Loss'!AQ92,0,0,1,3)))</f>
        <v xml:space="preserve"> </v>
      </c>
      <c r="Q98" s="138" t="str">
        <f ca="1">IF(SUM('Profit &amp; Loss'!AT92:OFFSET('Profit &amp; Loss'!AT92,0,0,1,3))=0," ",SUM('Profit &amp; Loss'!AT92:OFFSET('Profit &amp; Loss'!AT92,0,0,1,3)))</f>
        <v xml:space="preserve"> </v>
      </c>
      <c r="R98" s="138" t="str">
        <f ca="1">IF(SUM('Profit &amp; Loss'!AW92:OFFSET('Profit &amp; Loss'!AW92,0,0,1,3))=0," ",SUM('Profit &amp; Loss'!AW92:OFFSET('Profit &amp; Loss'!AW92,0,0,1,3)))</f>
        <v xml:space="preserve"> </v>
      </c>
      <c r="S98" s="138" t="str">
        <f ca="1">IF(SUM('Profit &amp; Loss'!AZ92:OFFSET('Profit &amp; Loss'!AZ92,0,0,1,3))=0," ",SUM('Profit &amp; Loss'!AZ92:OFFSET('Profit &amp; Loss'!AZ92,0,0,1,3)))</f>
        <v xml:space="preserve"> </v>
      </c>
      <c r="T98" s="138" t="str">
        <f ca="1">IF(SUM('Profit &amp; Loss'!BC92:OFFSET('Profit &amp; Loss'!BC92,0,0,1,3))=0," ",SUM('Profit &amp; Loss'!BC92:OFFSET('Profit &amp; Loss'!BC92,0,0,1,3)))</f>
        <v xml:space="preserve"> </v>
      </c>
      <c r="U98" s="138" t="str">
        <f ca="1">IF(SUM('Profit &amp; Loss'!BF92:OFFSET('Profit &amp; Loss'!BF92,0,0,1,3))=0," ",SUM('Profit &amp; Loss'!BF92:OFFSET('Profit &amp; Loss'!BF92,0,0,1,3)))</f>
        <v xml:space="preserve"> </v>
      </c>
      <c r="V98" s="138" t="str">
        <f ca="1">IF(SUM('Profit &amp; Loss'!BI92:OFFSET('Profit &amp; Loss'!BI92,0,0,1,3))=0," ",SUM('Profit &amp; Loss'!BI92:OFFSET('Profit &amp; Loss'!BI92,0,0,1,3)))</f>
        <v xml:space="preserve"> </v>
      </c>
      <c r="W98" s="138" t="str">
        <f ca="1">IF(SUM('Profit &amp; Loss'!BL92:OFFSET('Profit &amp; Loss'!BL92,0,0,1,3))=0," ",SUM('Profit &amp; Loss'!BL92:OFFSET('Profit &amp; Loss'!BL92,0,0,1,3)))</f>
        <v xml:space="preserve"> </v>
      </c>
    </row>
    <row r="99" spans="2:23">
      <c r="B99" s="135" t="str">
        <f>IF('Profit &amp; Loss'!B93=0," ",'Profit &amp; Loss'!B93)</f>
        <v xml:space="preserve"> </v>
      </c>
      <c r="C99" s="138" t="str">
        <f ca="1">IF(SUM('Profit &amp; Loss'!F93:OFFSET('Profit &amp; Loss'!F93,0,0,1,1))=0," ",SUM('Profit &amp; Loss'!F93:OFFSET('Profit &amp; Loss'!F94,0,0,1,1)))</f>
        <v xml:space="preserve"> </v>
      </c>
      <c r="D99" s="138" t="str">
        <f ca="1">IF(SUM('Profit &amp; Loss'!G93:OFFSET('Profit &amp; Loss'!G93,0,0,1,3))=0," ",SUM('Profit &amp; Loss'!G93:OFFSET('Profit &amp; Loss'!G93,0,0,1,3)))</f>
        <v xml:space="preserve"> </v>
      </c>
      <c r="E99" s="138" t="str">
        <f ca="1">IF(SUM('Profit &amp; Loss'!J93:OFFSET('Profit &amp; Loss'!J93,0,0,1,3))=0," ",SUM('Profit &amp; Loss'!J93:OFFSET('Profit &amp; Loss'!J93,0,0,1,3)))</f>
        <v xml:space="preserve"> </v>
      </c>
      <c r="F99" s="138" t="str">
        <f ca="1">IF(SUM('Profit &amp; Loss'!M93:OFFSET('Profit &amp; Loss'!M93,0,0,1,3))=0," ",SUM('Profit &amp; Loss'!M93:OFFSET('Profit &amp; Loss'!M93,0,0,1,3)))</f>
        <v xml:space="preserve"> </v>
      </c>
      <c r="G99" s="138" t="str">
        <f ca="1">IF(SUM('Profit &amp; Loss'!P93:OFFSET('Profit &amp; Loss'!P93,0,0,1,3))=0," ",SUM('Profit &amp; Loss'!P93:OFFSET('Profit &amp; Loss'!P93,0,0,1,3)))</f>
        <v xml:space="preserve"> </v>
      </c>
      <c r="H99" s="138" t="str">
        <f ca="1">IF(SUM('Profit &amp; Loss'!S93:OFFSET('Profit &amp; Loss'!S93,0,0,1,3))=0," ",SUM('Profit &amp; Loss'!S93:OFFSET('Profit &amp; Loss'!S93,0,0,1,3)))</f>
        <v xml:space="preserve"> </v>
      </c>
      <c r="I99" s="138" t="str">
        <f ca="1">IF(SUM('Profit &amp; Loss'!V93:OFFSET('Profit &amp; Loss'!V93,0,0,1,3))=0," ",SUM('Profit &amp; Loss'!V93:OFFSET('Profit &amp; Loss'!V93,0,0,1,3)))</f>
        <v xml:space="preserve"> </v>
      </c>
      <c r="J99" s="138" t="str">
        <f ca="1">IF(SUM('Profit &amp; Loss'!Y93:OFFSET('Profit &amp; Loss'!Y93,0,0,1,3))=0," ",SUM('Profit &amp; Loss'!Y93:OFFSET('Profit &amp; Loss'!Y93,0,0,1,3)))</f>
        <v xml:space="preserve"> </v>
      </c>
      <c r="K99" s="138" t="str">
        <f ca="1">IF(SUM('Profit &amp; Loss'!AB93:OFFSET('Profit &amp; Loss'!AB93,0,0,1,3))=0," ",SUM('Profit &amp; Loss'!AB93:OFFSET('Profit &amp; Loss'!AB93,0,0,1,3)))</f>
        <v xml:space="preserve"> </v>
      </c>
      <c r="L99" s="138" t="str">
        <f ca="1">IF(SUM('Profit &amp; Loss'!AE93:OFFSET('Profit &amp; Loss'!AE93,0,0,1,3))=0," ",SUM('Profit &amp; Loss'!AE93:OFFSET('Profit &amp; Loss'!AE93,0,0,1,3)))</f>
        <v xml:space="preserve"> </v>
      </c>
      <c r="M99" s="138" t="str">
        <f ca="1">IF(SUM('Profit &amp; Loss'!AH93:OFFSET('Profit &amp; Loss'!AH93,0,0,1,3))=0," ",SUM('Profit &amp; Loss'!AH93:OFFSET('Profit &amp; Loss'!AH93,0,0,1,3)))</f>
        <v xml:space="preserve"> </v>
      </c>
      <c r="N99" s="138" t="str">
        <f ca="1">IF(SUM('Profit &amp; Loss'!AK93:OFFSET('Profit &amp; Loss'!AK93,0,0,1,3))=0," ",SUM('Profit &amp; Loss'!AK93:OFFSET('Profit &amp; Loss'!AK93,0,0,1,3)))</f>
        <v xml:space="preserve"> </v>
      </c>
      <c r="O99" s="138" t="str">
        <f ca="1">IF(SUM('Profit &amp; Loss'!AN93:OFFSET('Profit &amp; Loss'!AN93,0,0,1,3))=0," ",SUM('Profit &amp; Loss'!AN93:OFFSET('Profit &amp; Loss'!AN93,0,0,1,3)))</f>
        <v xml:space="preserve"> </v>
      </c>
      <c r="P99" s="138" t="str">
        <f ca="1">IF(SUM('Profit &amp; Loss'!AQ93:OFFSET('Profit &amp; Loss'!AQ93,0,0,1,3))=0," ",SUM('Profit &amp; Loss'!AQ93:OFFSET('Profit &amp; Loss'!AQ93,0,0,1,3)))</f>
        <v xml:space="preserve"> </v>
      </c>
      <c r="Q99" s="138" t="str">
        <f ca="1">IF(SUM('Profit &amp; Loss'!AT93:OFFSET('Profit &amp; Loss'!AT93,0,0,1,3))=0," ",SUM('Profit &amp; Loss'!AT93:OFFSET('Profit &amp; Loss'!AT93,0,0,1,3)))</f>
        <v xml:space="preserve"> </v>
      </c>
      <c r="R99" s="138" t="str">
        <f ca="1">IF(SUM('Profit &amp; Loss'!AW93:OFFSET('Profit &amp; Loss'!AW93,0,0,1,3))=0," ",SUM('Profit &amp; Loss'!AW93:OFFSET('Profit &amp; Loss'!AW93,0,0,1,3)))</f>
        <v xml:space="preserve"> </v>
      </c>
      <c r="S99" s="138" t="str">
        <f ca="1">IF(SUM('Profit &amp; Loss'!AZ93:OFFSET('Profit &amp; Loss'!AZ93,0,0,1,3))=0," ",SUM('Profit &amp; Loss'!AZ93:OFFSET('Profit &amp; Loss'!AZ93,0,0,1,3)))</f>
        <v xml:space="preserve"> </v>
      </c>
      <c r="T99" s="138" t="str">
        <f ca="1">IF(SUM('Profit &amp; Loss'!BC93:OFFSET('Profit &amp; Loss'!BC93,0,0,1,3))=0," ",SUM('Profit &amp; Loss'!BC93:OFFSET('Profit &amp; Loss'!BC93,0,0,1,3)))</f>
        <v xml:space="preserve"> </v>
      </c>
      <c r="U99" s="138" t="str">
        <f ca="1">IF(SUM('Profit &amp; Loss'!BF93:OFFSET('Profit &amp; Loss'!BF93,0,0,1,3))=0," ",SUM('Profit &amp; Loss'!BF93:OFFSET('Profit &amp; Loss'!BF93,0,0,1,3)))</f>
        <v xml:space="preserve"> </v>
      </c>
      <c r="V99" s="138" t="str">
        <f ca="1">IF(SUM('Profit &amp; Loss'!BI93:OFFSET('Profit &amp; Loss'!BI93,0,0,1,3))=0," ",SUM('Profit &amp; Loss'!BI93:OFFSET('Profit &amp; Loss'!BI93,0,0,1,3)))</f>
        <v xml:space="preserve"> </v>
      </c>
      <c r="W99" s="138" t="str">
        <f ca="1">IF(SUM('Profit &amp; Loss'!BL93:OFFSET('Profit &amp; Loss'!BL93,0,0,1,3))=0," ",SUM('Profit &amp; Loss'!BL93:OFFSET('Profit &amp; Loss'!BL93,0,0,1,3)))</f>
        <v xml:space="preserve"> </v>
      </c>
    </row>
    <row r="100" spans="2:23">
      <c r="B100" s="135" t="str">
        <f>IF('Profit &amp; Loss'!B94=0," ",'Profit &amp; Loss'!B94)</f>
        <v xml:space="preserve"> </v>
      </c>
      <c r="C100" s="138" t="str">
        <f ca="1">IF(SUM('Profit &amp; Loss'!F94:OFFSET('Profit &amp; Loss'!F94,0,0,1,1))=0," ",SUM('Profit &amp; Loss'!F94:OFFSET('Profit &amp; Loss'!F95,0,0,1,1)))</f>
        <v xml:space="preserve"> </v>
      </c>
      <c r="D100" s="138" t="str">
        <f ca="1">IF(SUM('Profit &amp; Loss'!G94:OFFSET('Profit &amp; Loss'!G94,0,0,1,3))=0," ",SUM('Profit &amp; Loss'!G94:OFFSET('Profit &amp; Loss'!G94,0,0,1,3)))</f>
        <v xml:space="preserve"> </v>
      </c>
      <c r="E100" s="138" t="str">
        <f ca="1">IF(SUM('Profit &amp; Loss'!J94:OFFSET('Profit &amp; Loss'!J94,0,0,1,3))=0," ",SUM('Profit &amp; Loss'!J94:OFFSET('Profit &amp; Loss'!J94,0,0,1,3)))</f>
        <v xml:space="preserve"> </v>
      </c>
      <c r="F100" s="138" t="str">
        <f ca="1">IF(SUM('Profit &amp; Loss'!M94:OFFSET('Profit &amp; Loss'!M94,0,0,1,3))=0," ",SUM('Profit &amp; Loss'!M94:OFFSET('Profit &amp; Loss'!M94,0,0,1,3)))</f>
        <v xml:space="preserve"> </v>
      </c>
      <c r="G100" s="138" t="str">
        <f ca="1">IF(SUM('Profit &amp; Loss'!P94:OFFSET('Profit &amp; Loss'!P94,0,0,1,3))=0," ",SUM('Profit &amp; Loss'!P94:OFFSET('Profit &amp; Loss'!P94,0,0,1,3)))</f>
        <v xml:space="preserve"> </v>
      </c>
      <c r="H100" s="138" t="str">
        <f ca="1">IF(SUM('Profit &amp; Loss'!S94:OFFSET('Profit &amp; Loss'!S94,0,0,1,3))=0," ",SUM('Profit &amp; Loss'!S94:OFFSET('Profit &amp; Loss'!S94,0,0,1,3)))</f>
        <v xml:space="preserve"> </v>
      </c>
      <c r="I100" s="138" t="str">
        <f ca="1">IF(SUM('Profit &amp; Loss'!V94:OFFSET('Profit &amp; Loss'!V94,0,0,1,3))=0," ",SUM('Profit &amp; Loss'!V94:OFFSET('Profit &amp; Loss'!V94,0,0,1,3)))</f>
        <v xml:space="preserve"> </v>
      </c>
      <c r="J100" s="138" t="str">
        <f ca="1">IF(SUM('Profit &amp; Loss'!Y94:OFFSET('Profit &amp; Loss'!Y94,0,0,1,3))=0," ",SUM('Profit &amp; Loss'!Y94:OFFSET('Profit &amp; Loss'!Y94,0,0,1,3)))</f>
        <v xml:space="preserve"> </v>
      </c>
      <c r="K100" s="138" t="str">
        <f ca="1">IF(SUM('Profit &amp; Loss'!AB94:OFFSET('Profit &amp; Loss'!AB94,0,0,1,3))=0," ",SUM('Profit &amp; Loss'!AB94:OFFSET('Profit &amp; Loss'!AB94,0,0,1,3)))</f>
        <v xml:space="preserve"> </v>
      </c>
      <c r="L100" s="138" t="str">
        <f ca="1">IF(SUM('Profit &amp; Loss'!AE94:OFFSET('Profit &amp; Loss'!AE94,0,0,1,3))=0," ",SUM('Profit &amp; Loss'!AE94:OFFSET('Profit &amp; Loss'!AE94,0,0,1,3)))</f>
        <v xml:space="preserve"> </v>
      </c>
      <c r="M100" s="138" t="str">
        <f ca="1">IF(SUM('Profit &amp; Loss'!AH94:OFFSET('Profit &amp; Loss'!AH94,0,0,1,3))=0," ",SUM('Profit &amp; Loss'!AH94:OFFSET('Profit &amp; Loss'!AH94,0,0,1,3)))</f>
        <v xml:space="preserve"> </v>
      </c>
      <c r="N100" s="138" t="str">
        <f ca="1">IF(SUM('Profit &amp; Loss'!AK94:OFFSET('Profit &amp; Loss'!AK94,0,0,1,3))=0," ",SUM('Profit &amp; Loss'!AK94:OFFSET('Profit &amp; Loss'!AK94,0,0,1,3)))</f>
        <v xml:space="preserve"> </v>
      </c>
      <c r="O100" s="138" t="str">
        <f ca="1">IF(SUM('Profit &amp; Loss'!AN94:OFFSET('Profit &amp; Loss'!AN94,0,0,1,3))=0," ",SUM('Profit &amp; Loss'!AN94:OFFSET('Profit &amp; Loss'!AN94,0,0,1,3)))</f>
        <v xml:space="preserve"> </v>
      </c>
      <c r="P100" s="138" t="str">
        <f ca="1">IF(SUM('Profit &amp; Loss'!AQ94:OFFSET('Profit &amp; Loss'!AQ94,0,0,1,3))=0," ",SUM('Profit &amp; Loss'!AQ94:OFFSET('Profit &amp; Loss'!AQ94,0,0,1,3)))</f>
        <v xml:space="preserve"> </v>
      </c>
      <c r="Q100" s="138" t="str">
        <f ca="1">IF(SUM('Profit &amp; Loss'!AT94:OFFSET('Profit &amp; Loss'!AT94,0,0,1,3))=0," ",SUM('Profit &amp; Loss'!AT94:OFFSET('Profit &amp; Loss'!AT94,0,0,1,3)))</f>
        <v xml:space="preserve"> </v>
      </c>
      <c r="R100" s="138" t="str">
        <f ca="1">IF(SUM('Profit &amp; Loss'!AW94:OFFSET('Profit &amp; Loss'!AW94,0,0,1,3))=0," ",SUM('Profit &amp; Loss'!AW94:OFFSET('Profit &amp; Loss'!AW94,0,0,1,3)))</f>
        <v xml:space="preserve"> </v>
      </c>
      <c r="S100" s="138" t="str">
        <f ca="1">IF(SUM('Profit &amp; Loss'!AZ94:OFFSET('Profit &amp; Loss'!AZ94,0,0,1,3))=0," ",SUM('Profit &amp; Loss'!AZ94:OFFSET('Profit &amp; Loss'!AZ94,0,0,1,3)))</f>
        <v xml:space="preserve"> </v>
      </c>
      <c r="T100" s="138" t="str">
        <f ca="1">IF(SUM('Profit &amp; Loss'!BC94:OFFSET('Profit &amp; Loss'!BC94,0,0,1,3))=0," ",SUM('Profit &amp; Loss'!BC94:OFFSET('Profit &amp; Loss'!BC94,0,0,1,3)))</f>
        <v xml:space="preserve"> </v>
      </c>
      <c r="U100" s="138" t="str">
        <f ca="1">IF(SUM('Profit &amp; Loss'!BF94:OFFSET('Profit &amp; Loss'!BF94,0,0,1,3))=0," ",SUM('Profit &amp; Loss'!BF94:OFFSET('Profit &amp; Loss'!BF94,0,0,1,3)))</f>
        <v xml:space="preserve"> </v>
      </c>
      <c r="V100" s="138" t="str">
        <f ca="1">IF(SUM('Profit &amp; Loss'!BI94:OFFSET('Profit &amp; Loss'!BI94,0,0,1,3))=0," ",SUM('Profit &amp; Loss'!BI94:OFFSET('Profit &amp; Loss'!BI94,0,0,1,3)))</f>
        <v xml:space="preserve"> </v>
      </c>
      <c r="W100" s="138" t="str">
        <f ca="1">IF(SUM('Profit &amp; Loss'!BL94:OFFSET('Profit &amp; Loss'!BL94,0,0,1,3))=0," ",SUM('Profit &amp; Loss'!BL94:OFFSET('Profit &amp; Loss'!BL94,0,0,1,3)))</f>
        <v xml:space="preserve"> </v>
      </c>
    </row>
    <row r="101" spans="2:23">
      <c r="B101" s="135" t="str">
        <f>IF('Profit &amp; Loss'!B95=0," ",'Profit &amp; Loss'!B95)</f>
        <v xml:space="preserve"> </v>
      </c>
      <c r="C101" s="138" t="str">
        <f ca="1">IF(SUM('Profit &amp; Loss'!F95:OFFSET('Profit &amp; Loss'!F95,0,0,1,1))=0," ",SUM('Profit &amp; Loss'!F95:OFFSET('Profit &amp; Loss'!F96,0,0,1,1)))</f>
        <v xml:space="preserve"> </v>
      </c>
      <c r="D101" s="138" t="str">
        <f ca="1">IF(SUM('Profit &amp; Loss'!G95:OFFSET('Profit &amp; Loss'!G95,0,0,1,3))=0," ",SUM('Profit &amp; Loss'!G95:OFFSET('Profit &amp; Loss'!G95,0,0,1,3)))</f>
        <v xml:space="preserve"> </v>
      </c>
      <c r="E101" s="138" t="str">
        <f ca="1">IF(SUM('Profit &amp; Loss'!J95:OFFSET('Profit &amp; Loss'!J95,0,0,1,3))=0," ",SUM('Profit &amp; Loss'!J95:OFFSET('Profit &amp; Loss'!J95,0,0,1,3)))</f>
        <v xml:space="preserve"> </v>
      </c>
      <c r="F101" s="138" t="str">
        <f ca="1">IF(SUM('Profit &amp; Loss'!M95:OFFSET('Profit &amp; Loss'!M95,0,0,1,3))=0," ",SUM('Profit &amp; Loss'!M95:OFFSET('Profit &amp; Loss'!M95,0,0,1,3)))</f>
        <v xml:space="preserve"> </v>
      </c>
      <c r="G101" s="138" t="str">
        <f ca="1">IF(SUM('Profit &amp; Loss'!P95:OFFSET('Profit &amp; Loss'!P95,0,0,1,3))=0," ",SUM('Profit &amp; Loss'!P95:OFFSET('Profit &amp; Loss'!P95,0,0,1,3)))</f>
        <v xml:space="preserve"> </v>
      </c>
      <c r="H101" s="138" t="str">
        <f ca="1">IF(SUM('Profit &amp; Loss'!S95:OFFSET('Profit &amp; Loss'!S95,0,0,1,3))=0," ",SUM('Profit &amp; Loss'!S95:OFFSET('Profit &amp; Loss'!S95,0,0,1,3)))</f>
        <v xml:space="preserve"> </v>
      </c>
      <c r="I101" s="138" t="str">
        <f ca="1">IF(SUM('Profit &amp; Loss'!V95:OFFSET('Profit &amp; Loss'!V95,0,0,1,3))=0," ",SUM('Profit &amp; Loss'!V95:OFFSET('Profit &amp; Loss'!V95,0,0,1,3)))</f>
        <v xml:space="preserve"> </v>
      </c>
      <c r="J101" s="138" t="str">
        <f ca="1">IF(SUM('Profit &amp; Loss'!Y95:OFFSET('Profit &amp; Loss'!Y95,0,0,1,3))=0," ",SUM('Profit &amp; Loss'!Y95:OFFSET('Profit &amp; Loss'!Y95,0,0,1,3)))</f>
        <v xml:space="preserve"> </v>
      </c>
      <c r="K101" s="138" t="str">
        <f ca="1">IF(SUM('Profit &amp; Loss'!AB95:OFFSET('Profit &amp; Loss'!AB95,0,0,1,3))=0," ",SUM('Profit &amp; Loss'!AB95:OFFSET('Profit &amp; Loss'!AB95,0,0,1,3)))</f>
        <v xml:space="preserve"> </v>
      </c>
      <c r="L101" s="138" t="str">
        <f ca="1">IF(SUM('Profit &amp; Loss'!AE95:OFFSET('Profit &amp; Loss'!AE95,0,0,1,3))=0," ",SUM('Profit &amp; Loss'!AE95:OFFSET('Profit &amp; Loss'!AE95,0,0,1,3)))</f>
        <v xml:space="preserve"> </v>
      </c>
      <c r="M101" s="138" t="str">
        <f ca="1">IF(SUM('Profit &amp; Loss'!AH95:OFFSET('Profit &amp; Loss'!AH95,0,0,1,3))=0," ",SUM('Profit &amp; Loss'!AH95:OFFSET('Profit &amp; Loss'!AH95,0,0,1,3)))</f>
        <v xml:space="preserve"> </v>
      </c>
      <c r="N101" s="138" t="str">
        <f ca="1">IF(SUM('Profit &amp; Loss'!AK95:OFFSET('Profit &amp; Loss'!AK95,0,0,1,3))=0," ",SUM('Profit &amp; Loss'!AK95:OFFSET('Profit &amp; Loss'!AK95,0,0,1,3)))</f>
        <v xml:space="preserve"> </v>
      </c>
      <c r="O101" s="138" t="str">
        <f ca="1">IF(SUM('Profit &amp; Loss'!AN95:OFFSET('Profit &amp; Loss'!AN95,0,0,1,3))=0," ",SUM('Profit &amp; Loss'!AN95:OFFSET('Profit &amp; Loss'!AN95,0,0,1,3)))</f>
        <v xml:space="preserve"> </v>
      </c>
      <c r="P101" s="138" t="str">
        <f ca="1">IF(SUM('Profit &amp; Loss'!AQ95:OFFSET('Profit &amp; Loss'!AQ95,0,0,1,3))=0," ",SUM('Profit &amp; Loss'!AQ95:OFFSET('Profit &amp; Loss'!AQ95,0,0,1,3)))</f>
        <v xml:space="preserve"> </v>
      </c>
      <c r="Q101" s="138" t="str">
        <f ca="1">IF(SUM('Profit &amp; Loss'!AT95:OFFSET('Profit &amp; Loss'!AT95,0,0,1,3))=0," ",SUM('Profit &amp; Loss'!AT95:OFFSET('Profit &amp; Loss'!AT95,0,0,1,3)))</f>
        <v xml:space="preserve"> </v>
      </c>
      <c r="R101" s="138" t="str">
        <f ca="1">IF(SUM('Profit &amp; Loss'!AW95:OFFSET('Profit &amp; Loss'!AW95,0,0,1,3))=0," ",SUM('Profit &amp; Loss'!AW95:OFFSET('Profit &amp; Loss'!AW95,0,0,1,3)))</f>
        <v xml:space="preserve"> </v>
      </c>
      <c r="S101" s="138" t="str">
        <f ca="1">IF(SUM('Profit &amp; Loss'!AZ95:OFFSET('Profit &amp; Loss'!AZ95,0,0,1,3))=0," ",SUM('Profit &amp; Loss'!AZ95:OFFSET('Profit &amp; Loss'!AZ95,0,0,1,3)))</f>
        <v xml:space="preserve"> </v>
      </c>
      <c r="T101" s="138" t="str">
        <f ca="1">IF(SUM('Profit &amp; Loss'!BC95:OFFSET('Profit &amp; Loss'!BC95,0,0,1,3))=0," ",SUM('Profit &amp; Loss'!BC95:OFFSET('Profit &amp; Loss'!BC95,0,0,1,3)))</f>
        <v xml:space="preserve"> </v>
      </c>
      <c r="U101" s="138" t="str">
        <f ca="1">IF(SUM('Profit &amp; Loss'!BF95:OFFSET('Profit &amp; Loss'!BF95,0,0,1,3))=0," ",SUM('Profit &amp; Loss'!BF95:OFFSET('Profit &amp; Loss'!BF95,0,0,1,3)))</f>
        <v xml:space="preserve"> </v>
      </c>
      <c r="V101" s="138" t="str">
        <f ca="1">IF(SUM('Profit &amp; Loss'!BI95:OFFSET('Profit &amp; Loss'!BI95,0,0,1,3))=0," ",SUM('Profit &amp; Loss'!BI95:OFFSET('Profit &amp; Loss'!BI95,0,0,1,3)))</f>
        <v xml:space="preserve"> </v>
      </c>
      <c r="W101" s="138" t="str">
        <f ca="1">IF(SUM('Profit &amp; Loss'!BL95:OFFSET('Profit &amp; Loss'!BL95,0,0,1,3))=0," ",SUM('Profit &amp; Loss'!BL95:OFFSET('Profit &amp; Loss'!BL95,0,0,1,3)))</f>
        <v xml:space="preserve"> </v>
      </c>
    </row>
    <row r="102" spans="2:23">
      <c r="B102" s="135" t="str">
        <f>IF('Profit &amp; Loss'!B96=0," ",'Profit &amp; Loss'!B96)</f>
        <v xml:space="preserve"> </v>
      </c>
      <c r="C102" s="138" t="str">
        <f ca="1">IF(SUM('Profit &amp; Loss'!F96:OFFSET('Profit &amp; Loss'!F96,0,0,1,1))=0," ",SUM('Profit &amp; Loss'!F96:OFFSET('Profit &amp; Loss'!F97,0,0,1,1)))</f>
        <v xml:space="preserve"> </v>
      </c>
      <c r="D102" s="138" t="str">
        <f ca="1">IF(SUM('Profit &amp; Loss'!G96:OFFSET('Profit &amp; Loss'!G96,0,0,1,3))=0," ",SUM('Profit &amp; Loss'!G96:OFFSET('Profit &amp; Loss'!G96,0,0,1,3)))</f>
        <v xml:space="preserve"> </v>
      </c>
      <c r="E102" s="138" t="str">
        <f ca="1">IF(SUM('Profit &amp; Loss'!J96:OFFSET('Profit &amp; Loss'!J96,0,0,1,3))=0," ",SUM('Profit &amp; Loss'!J96:OFFSET('Profit &amp; Loss'!J96,0,0,1,3)))</f>
        <v xml:space="preserve"> </v>
      </c>
      <c r="F102" s="138" t="str">
        <f ca="1">IF(SUM('Profit &amp; Loss'!M96:OFFSET('Profit &amp; Loss'!M96,0,0,1,3))=0," ",SUM('Profit &amp; Loss'!M96:OFFSET('Profit &amp; Loss'!M96,0,0,1,3)))</f>
        <v xml:space="preserve"> </v>
      </c>
      <c r="G102" s="138" t="str">
        <f ca="1">IF(SUM('Profit &amp; Loss'!P96:OFFSET('Profit &amp; Loss'!P96,0,0,1,3))=0," ",SUM('Profit &amp; Loss'!P96:OFFSET('Profit &amp; Loss'!P96,0,0,1,3)))</f>
        <v xml:space="preserve"> </v>
      </c>
      <c r="H102" s="138" t="str">
        <f ca="1">IF(SUM('Profit &amp; Loss'!S96:OFFSET('Profit &amp; Loss'!S96,0,0,1,3))=0," ",SUM('Profit &amp; Loss'!S96:OFFSET('Profit &amp; Loss'!S96,0,0,1,3)))</f>
        <v xml:space="preserve"> </v>
      </c>
      <c r="I102" s="138" t="str">
        <f ca="1">IF(SUM('Profit &amp; Loss'!V96:OFFSET('Profit &amp; Loss'!V96,0,0,1,3))=0," ",SUM('Profit &amp; Loss'!V96:OFFSET('Profit &amp; Loss'!V96,0,0,1,3)))</f>
        <v xml:space="preserve"> </v>
      </c>
      <c r="J102" s="138" t="str">
        <f ca="1">IF(SUM('Profit &amp; Loss'!Y96:OFFSET('Profit &amp; Loss'!Y96,0,0,1,3))=0," ",SUM('Profit &amp; Loss'!Y96:OFFSET('Profit &amp; Loss'!Y96,0,0,1,3)))</f>
        <v xml:space="preserve"> </v>
      </c>
      <c r="K102" s="138" t="str">
        <f ca="1">IF(SUM('Profit &amp; Loss'!AB96:OFFSET('Profit &amp; Loss'!AB96,0,0,1,3))=0," ",SUM('Profit &amp; Loss'!AB96:OFFSET('Profit &amp; Loss'!AB96,0,0,1,3)))</f>
        <v xml:space="preserve"> </v>
      </c>
      <c r="L102" s="138" t="str">
        <f ca="1">IF(SUM('Profit &amp; Loss'!AE96:OFFSET('Profit &amp; Loss'!AE96,0,0,1,3))=0," ",SUM('Profit &amp; Loss'!AE96:OFFSET('Profit &amp; Loss'!AE96,0,0,1,3)))</f>
        <v xml:space="preserve"> </v>
      </c>
      <c r="M102" s="138" t="str">
        <f ca="1">IF(SUM('Profit &amp; Loss'!AH96:OFFSET('Profit &amp; Loss'!AH96,0,0,1,3))=0," ",SUM('Profit &amp; Loss'!AH96:OFFSET('Profit &amp; Loss'!AH96,0,0,1,3)))</f>
        <v xml:space="preserve"> </v>
      </c>
      <c r="N102" s="138" t="str">
        <f ca="1">IF(SUM('Profit &amp; Loss'!AK96:OFFSET('Profit &amp; Loss'!AK96,0,0,1,3))=0," ",SUM('Profit &amp; Loss'!AK96:OFFSET('Profit &amp; Loss'!AK96,0,0,1,3)))</f>
        <v xml:space="preserve"> </v>
      </c>
      <c r="O102" s="138" t="str">
        <f ca="1">IF(SUM('Profit &amp; Loss'!AN96:OFFSET('Profit &amp; Loss'!AN96,0,0,1,3))=0," ",SUM('Profit &amp; Loss'!AN96:OFFSET('Profit &amp; Loss'!AN96,0,0,1,3)))</f>
        <v xml:space="preserve"> </v>
      </c>
      <c r="P102" s="138" t="str">
        <f ca="1">IF(SUM('Profit &amp; Loss'!AQ96:OFFSET('Profit &amp; Loss'!AQ96,0,0,1,3))=0," ",SUM('Profit &amp; Loss'!AQ96:OFFSET('Profit &amp; Loss'!AQ96,0,0,1,3)))</f>
        <v xml:space="preserve"> </v>
      </c>
      <c r="Q102" s="138" t="str">
        <f ca="1">IF(SUM('Profit &amp; Loss'!AT96:OFFSET('Profit &amp; Loss'!AT96,0,0,1,3))=0," ",SUM('Profit &amp; Loss'!AT96:OFFSET('Profit &amp; Loss'!AT96,0,0,1,3)))</f>
        <v xml:space="preserve"> </v>
      </c>
      <c r="R102" s="138" t="str">
        <f ca="1">IF(SUM('Profit &amp; Loss'!AW96:OFFSET('Profit &amp; Loss'!AW96,0,0,1,3))=0," ",SUM('Profit &amp; Loss'!AW96:OFFSET('Profit &amp; Loss'!AW96,0,0,1,3)))</f>
        <v xml:space="preserve"> </v>
      </c>
      <c r="S102" s="138" t="str">
        <f ca="1">IF(SUM('Profit &amp; Loss'!AZ96:OFFSET('Profit &amp; Loss'!AZ96,0,0,1,3))=0," ",SUM('Profit &amp; Loss'!AZ96:OFFSET('Profit &amp; Loss'!AZ96,0,0,1,3)))</f>
        <v xml:space="preserve"> </v>
      </c>
      <c r="T102" s="138" t="str">
        <f ca="1">IF(SUM('Profit &amp; Loss'!BC96:OFFSET('Profit &amp; Loss'!BC96,0,0,1,3))=0," ",SUM('Profit &amp; Loss'!BC96:OFFSET('Profit &amp; Loss'!BC96,0,0,1,3)))</f>
        <v xml:space="preserve"> </v>
      </c>
      <c r="U102" s="138" t="str">
        <f ca="1">IF(SUM('Profit &amp; Loss'!BF96:OFFSET('Profit &amp; Loss'!BF96,0,0,1,3))=0," ",SUM('Profit &amp; Loss'!BF96:OFFSET('Profit &amp; Loss'!BF96,0,0,1,3)))</f>
        <v xml:space="preserve"> </v>
      </c>
      <c r="V102" s="138" t="str">
        <f ca="1">IF(SUM('Profit &amp; Loss'!BI96:OFFSET('Profit &amp; Loss'!BI96,0,0,1,3))=0," ",SUM('Profit &amp; Loss'!BI96:OFFSET('Profit &amp; Loss'!BI96,0,0,1,3)))</f>
        <v xml:space="preserve"> </v>
      </c>
      <c r="W102" s="138" t="str">
        <f ca="1">IF(SUM('Profit &amp; Loss'!BL96:OFFSET('Profit &amp; Loss'!BL96,0,0,1,3))=0," ",SUM('Profit &amp; Loss'!BL96:OFFSET('Profit &amp; Loss'!BL96,0,0,1,3)))</f>
        <v xml:space="preserve"> </v>
      </c>
    </row>
    <row r="103" spans="2:23">
      <c r="B103" s="135" t="str">
        <f>IF('Profit &amp; Loss'!B97=0," ",'Profit &amp; Loss'!B97)</f>
        <v xml:space="preserve"> </v>
      </c>
      <c r="C103" s="135" t="str">
        <f ca="1">IF(SUM('Profit &amp; Loss'!F97:OFFSET('Profit &amp; Loss'!F97,0,0,1,1))=0," ",SUM('Profit &amp; Loss'!F97:OFFSET('Profit &amp; Loss'!F98,0,0,1,1)))</f>
        <v xml:space="preserve"> </v>
      </c>
      <c r="D103" s="135" t="str">
        <f ca="1">IF(SUM('Profit &amp; Loss'!G97:OFFSET('Profit &amp; Loss'!G97,0,0,1,3))=0," ",SUM('Profit &amp; Loss'!G97:OFFSET('Profit &amp; Loss'!G97,0,0,1,3)))</f>
        <v xml:space="preserve"> </v>
      </c>
      <c r="E103" s="135" t="str">
        <f ca="1">IF(SUM('Profit &amp; Loss'!J97:OFFSET('Profit &amp; Loss'!J97,0,0,1,3))=0," ",SUM('Profit &amp; Loss'!J97:OFFSET('Profit &amp; Loss'!J97,0,0,1,3)))</f>
        <v xml:space="preserve"> </v>
      </c>
      <c r="F103" s="135" t="str">
        <f ca="1">IF(SUM('Profit &amp; Loss'!M97:OFFSET('Profit &amp; Loss'!M97,0,0,1,3))=0," ",SUM('Profit &amp; Loss'!M97:OFFSET('Profit &amp; Loss'!M97,0,0,1,3)))</f>
        <v xml:space="preserve"> </v>
      </c>
      <c r="G103" s="135" t="str">
        <f ca="1">IF(SUM('Profit &amp; Loss'!P97:OFFSET('Profit &amp; Loss'!P97,0,0,1,3))=0," ",SUM('Profit &amp; Loss'!P97:OFFSET('Profit &amp; Loss'!P97,0,0,1,3)))</f>
        <v xml:space="preserve"> </v>
      </c>
      <c r="H103" s="135" t="str">
        <f ca="1">IF(SUM('Profit &amp; Loss'!S97:OFFSET('Profit &amp; Loss'!S97,0,0,1,3))=0," ",SUM('Profit &amp; Loss'!S97:OFFSET('Profit &amp; Loss'!S97,0,0,1,3)))</f>
        <v xml:space="preserve"> </v>
      </c>
      <c r="I103" s="135" t="str">
        <f ca="1">IF(SUM('Profit &amp; Loss'!V97:OFFSET('Profit &amp; Loss'!V97,0,0,1,3))=0," ",SUM('Profit &amp; Loss'!V97:OFFSET('Profit &amp; Loss'!V97,0,0,1,3)))</f>
        <v xml:space="preserve"> </v>
      </c>
      <c r="J103" s="135" t="str">
        <f ca="1">IF(SUM('Profit &amp; Loss'!Y97:OFFSET('Profit &amp; Loss'!Y97,0,0,1,3))=0," ",SUM('Profit &amp; Loss'!Y97:OFFSET('Profit &amp; Loss'!Y97,0,0,1,3)))</f>
        <v xml:space="preserve"> </v>
      </c>
      <c r="K103" s="135" t="str">
        <f ca="1">IF(SUM('Profit &amp; Loss'!AB97:OFFSET('Profit &amp; Loss'!AB97,0,0,1,3))=0," ",SUM('Profit &amp; Loss'!AB97:OFFSET('Profit &amp; Loss'!AB97,0,0,1,3)))</f>
        <v xml:space="preserve"> </v>
      </c>
      <c r="L103" s="135" t="str">
        <f ca="1">IF(SUM('Profit &amp; Loss'!AE97:OFFSET('Profit &amp; Loss'!AE97,0,0,1,3))=0," ",SUM('Profit &amp; Loss'!AE97:OFFSET('Profit &amp; Loss'!AE97,0,0,1,3)))</f>
        <v xml:space="preserve"> </v>
      </c>
      <c r="M103" s="135" t="str">
        <f ca="1">IF(SUM('Profit &amp; Loss'!AH97:OFFSET('Profit &amp; Loss'!AH97,0,0,1,3))=0," ",SUM('Profit &amp; Loss'!AH97:OFFSET('Profit &amp; Loss'!AH97,0,0,1,3)))</f>
        <v xml:space="preserve"> </v>
      </c>
      <c r="N103" s="135" t="str">
        <f ca="1">IF(SUM('Profit &amp; Loss'!AK97:OFFSET('Profit &amp; Loss'!AK97,0,0,1,3))=0," ",SUM('Profit &amp; Loss'!AK97:OFFSET('Profit &amp; Loss'!AK97,0,0,1,3)))</f>
        <v xml:space="preserve"> </v>
      </c>
      <c r="O103" s="135" t="str">
        <f ca="1">IF(SUM('Profit &amp; Loss'!AN97:OFFSET('Profit &amp; Loss'!AN97,0,0,1,3))=0," ",SUM('Profit &amp; Loss'!AN97:OFFSET('Profit &amp; Loss'!AN97,0,0,1,3)))</f>
        <v xml:space="preserve"> </v>
      </c>
      <c r="P103" s="135" t="str">
        <f ca="1">IF(SUM('Profit &amp; Loss'!AQ97:OFFSET('Profit &amp; Loss'!AQ97,0,0,1,3))=0," ",SUM('Profit &amp; Loss'!AQ97:OFFSET('Profit &amp; Loss'!AQ97,0,0,1,3)))</f>
        <v xml:space="preserve"> </v>
      </c>
      <c r="Q103" s="135" t="str">
        <f ca="1">IF(SUM('Profit &amp; Loss'!AT97:OFFSET('Profit &amp; Loss'!AT97,0,0,1,3))=0," ",SUM('Profit &amp; Loss'!AT97:OFFSET('Profit &amp; Loss'!AT97,0,0,1,3)))</f>
        <v xml:space="preserve"> </v>
      </c>
      <c r="R103" s="135" t="str">
        <f ca="1">IF(SUM('Profit &amp; Loss'!AW97:OFFSET('Profit &amp; Loss'!AW97,0,0,1,3))=0," ",SUM('Profit &amp; Loss'!AW97:OFFSET('Profit &amp; Loss'!AW97,0,0,1,3)))</f>
        <v xml:space="preserve"> </v>
      </c>
      <c r="S103" s="135" t="str">
        <f ca="1">IF(SUM('Profit &amp; Loss'!AZ97:OFFSET('Profit &amp; Loss'!AZ97,0,0,1,3))=0," ",SUM('Profit &amp; Loss'!AZ97:OFFSET('Profit &amp; Loss'!AZ97,0,0,1,3)))</f>
        <v xml:space="preserve"> </v>
      </c>
      <c r="T103" s="135" t="str">
        <f ca="1">IF(SUM('Profit &amp; Loss'!BC97:OFFSET('Profit &amp; Loss'!BC97,0,0,1,3))=0," ",SUM('Profit &amp; Loss'!BC97:OFFSET('Profit &amp; Loss'!BC97,0,0,1,3)))</f>
        <v xml:space="preserve"> </v>
      </c>
      <c r="U103" s="135" t="str">
        <f ca="1">IF(SUM('Profit &amp; Loss'!BF97:OFFSET('Profit &amp; Loss'!BF97,0,0,1,3))=0," ",SUM('Profit &amp; Loss'!BF97:OFFSET('Profit &amp; Loss'!BF97,0,0,1,3)))</f>
        <v xml:space="preserve"> </v>
      </c>
      <c r="V103" s="135" t="str">
        <f ca="1">IF(SUM('Profit &amp; Loss'!BI97:OFFSET('Profit &amp; Loss'!BI97,0,0,1,3))=0," ",SUM('Profit &amp; Loss'!BI97:OFFSET('Profit &amp; Loss'!BI97,0,0,1,3)))</f>
        <v xml:space="preserve"> </v>
      </c>
      <c r="W103" s="135" t="str">
        <f ca="1">IF(SUM('Profit &amp; Loss'!BL97:OFFSET('Profit &amp; Loss'!BL97,0,0,1,3))=0," ",SUM('Profit &amp; Loss'!BL97:OFFSET('Profit &amp; Loss'!BL97,0,0,1,3)))</f>
        <v xml:space="preserve"> </v>
      </c>
    </row>
    <row r="104" spans="2:23">
      <c r="B104" s="135" t="str">
        <f>IF('Profit &amp; Loss'!B98=0," ",'Profit &amp; Loss'!B98)</f>
        <v xml:space="preserve"> </v>
      </c>
      <c r="C104" s="135" t="str">
        <f ca="1">IF(SUM('Profit &amp; Loss'!F98:OFFSET('Profit &amp; Loss'!F98,0,0,1,1))=0," ",SUM('Profit &amp; Loss'!F98:OFFSET('Profit &amp; Loss'!F99,0,0,1,1)))</f>
        <v xml:space="preserve"> </v>
      </c>
      <c r="D104" s="135" t="str">
        <f ca="1">IF(SUM('Profit &amp; Loss'!G98:OFFSET('Profit &amp; Loss'!G98,0,0,1,3))=0," ",SUM('Profit &amp; Loss'!G98:OFFSET('Profit &amp; Loss'!G98,0,0,1,3)))</f>
        <v xml:space="preserve"> </v>
      </c>
      <c r="E104" s="135" t="str">
        <f ca="1">IF(SUM('Profit &amp; Loss'!J98:OFFSET('Profit &amp; Loss'!J98,0,0,1,3))=0," ",SUM('Profit &amp; Loss'!J98:OFFSET('Profit &amp; Loss'!J98,0,0,1,3)))</f>
        <v xml:space="preserve"> </v>
      </c>
      <c r="F104" s="135" t="str">
        <f ca="1">IF(SUM('Profit &amp; Loss'!M98:OFFSET('Profit &amp; Loss'!M98,0,0,1,3))=0," ",SUM('Profit &amp; Loss'!M98:OFFSET('Profit &amp; Loss'!M98,0,0,1,3)))</f>
        <v xml:space="preserve"> </v>
      </c>
      <c r="G104" s="135" t="str">
        <f ca="1">IF(SUM('Profit &amp; Loss'!P98:OFFSET('Profit &amp; Loss'!P98,0,0,1,3))=0," ",SUM('Profit &amp; Loss'!P98:OFFSET('Profit &amp; Loss'!P98,0,0,1,3)))</f>
        <v xml:space="preserve"> </v>
      </c>
      <c r="H104" s="135" t="str">
        <f ca="1">IF(SUM('Profit &amp; Loss'!S98:OFFSET('Profit &amp; Loss'!S98,0,0,1,3))=0," ",SUM('Profit &amp; Loss'!S98:OFFSET('Profit &amp; Loss'!S98,0,0,1,3)))</f>
        <v xml:space="preserve"> </v>
      </c>
      <c r="I104" s="135" t="str">
        <f ca="1">IF(SUM('Profit &amp; Loss'!V98:OFFSET('Profit &amp; Loss'!V98,0,0,1,3))=0," ",SUM('Profit &amp; Loss'!V98:OFFSET('Profit &amp; Loss'!V98,0,0,1,3)))</f>
        <v xml:space="preserve"> </v>
      </c>
      <c r="J104" s="135" t="str">
        <f ca="1">IF(SUM('Profit &amp; Loss'!Y98:OFFSET('Profit &amp; Loss'!Y98,0,0,1,3))=0," ",SUM('Profit &amp; Loss'!Y98:OFFSET('Profit &amp; Loss'!Y98,0,0,1,3)))</f>
        <v xml:space="preserve"> </v>
      </c>
      <c r="K104" s="135" t="str">
        <f ca="1">IF(SUM('Profit &amp; Loss'!AB98:OFFSET('Profit &amp; Loss'!AB98,0,0,1,3))=0," ",SUM('Profit &amp; Loss'!AB98:OFFSET('Profit &amp; Loss'!AB98,0,0,1,3)))</f>
        <v xml:space="preserve"> </v>
      </c>
      <c r="L104" s="135" t="str">
        <f ca="1">IF(SUM('Profit &amp; Loss'!AE98:OFFSET('Profit &amp; Loss'!AE98,0,0,1,3))=0," ",SUM('Profit &amp; Loss'!AE98:OFFSET('Profit &amp; Loss'!AE98,0,0,1,3)))</f>
        <v xml:space="preserve"> </v>
      </c>
      <c r="M104" s="135" t="str">
        <f ca="1">IF(SUM('Profit &amp; Loss'!AH98:OFFSET('Profit &amp; Loss'!AH98,0,0,1,3))=0," ",SUM('Profit &amp; Loss'!AH98:OFFSET('Profit &amp; Loss'!AH98,0,0,1,3)))</f>
        <v xml:space="preserve"> </v>
      </c>
      <c r="N104" s="135" t="str">
        <f ca="1">IF(SUM('Profit &amp; Loss'!AK98:OFFSET('Profit &amp; Loss'!AK98,0,0,1,3))=0," ",SUM('Profit &amp; Loss'!AK98:OFFSET('Profit &amp; Loss'!AK98,0,0,1,3)))</f>
        <v xml:space="preserve"> </v>
      </c>
      <c r="O104" s="135" t="str">
        <f ca="1">IF(SUM('Profit &amp; Loss'!AN98:OFFSET('Profit &amp; Loss'!AN98,0,0,1,3))=0," ",SUM('Profit &amp; Loss'!AN98:OFFSET('Profit &amp; Loss'!AN98,0,0,1,3)))</f>
        <v xml:space="preserve"> </v>
      </c>
      <c r="P104" s="135" t="str">
        <f ca="1">IF(SUM('Profit &amp; Loss'!AQ98:OFFSET('Profit &amp; Loss'!AQ98,0,0,1,3))=0," ",SUM('Profit &amp; Loss'!AQ98:OFFSET('Profit &amp; Loss'!AQ98,0,0,1,3)))</f>
        <v xml:space="preserve"> </v>
      </c>
      <c r="Q104" s="135" t="str">
        <f ca="1">IF(SUM('Profit &amp; Loss'!AT98:OFFSET('Profit &amp; Loss'!AT98,0,0,1,3))=0," ",SUM('Profit &amp; Loss'!AT98:OFFSET('Profit &amp; Loss'!AT98,0,0,1,3)))</f>
        <v xml:space="preserve"> </v>
      </c>
      <c r="R104" s="135" t="str">
        <f ca="1">IF(SUM('Profit &amp; Loss'!AW98:OFFSET('Profit &amp; Loss'!AW98,0,0,1,3))=0," ",SUM('Profit &amp; Loss'!AW98:OFFSET('Profit &amp; Loss'!AW98,0,0,1,3)))</f>
        <v xml:space="preserve"> </v>
      </c>
      <c r="S104" s="135" t="str">
        <f ca="1">IF(SUM('Profit &amp; Loss'!AZ98:OFFSET('Profit &amp; Loss'!AZ98,0,0,1,3))=0," ",SUM('Profit &amp; Loss'!AZ98:OFFSET('Profit &amp; Loss'!AZ98,0,0,1,3)))</f>
        <v xml:space="preserve"> </v>
      </c>
      <c r="T104" s="135" t="str">
        <f ca="1">IF(SUM('Profit &amp; Loss'!BC98:OFFSET('Profit &amp; Loss'!BC98,0,0,1,3))=0," ",SUM('Profit &amp; Loss'!BC98:OFFSET('Profit &amp; Loss'!BC98,0,0,1,3)))</f>
        <v xml:space="preserve"> </v>
      </c>
      <c r="U104" s="135" t="str">
        <f ca="1">IF(SUM('Profit &amp; Loss'!BF98:OFFSET('Profit &amp; Loss'!BF98,0,0,1,3))=0," ",SUM('Profit &amp; Loss'!BF98:OFFSET('Profit &amp; Loss'!BF98,0,0,1,3)))</f>
        <v xml:space="preserve"> </v>
      </c>
      <c r="V104" s="135" t="str">
        <f ca="1">IF(SUM('Profit &amp; Loss'!BI98:OFFSET('Profit &amp; Loss'!BI98,0,0,1,3))=0," ",SUM('Profit &amp; Loss'!BI98:OFFSET('Profit &amp; Loss'!BI98,0,0,1,3)))</f>
        <v xml:space="preserve"> </v>
      </c>
      <c r="W104" s="135" t="str">
        <f ca="1">IF(SUM('Profit &amp; Loss'!BL98:OFFSET('Profit &amp; Loss'!BL98,0,0,1,3))=0," ",SUM('Profit &amp; Loss'!BL98:OFFSET('Profit &amp; Loss'!BL98,0,0,1,3)))</f>
        <v xml:space="preserve"> </v>
      </c>
    </row>
    <row r="105" spans="2:23">
      <c r="B105" s="135" t="str">
        <f>IF('Profit &amp; Loss'!B99=0," ",'Profit &amp; Loss'!B99)</f>
        <v xml:space="preserve"> </v>
      </c>
      <c r="C105" s="135" t="str">
        <f ca="1">IF(SUM('Profit &amp; Loss'!F99:OFFSET('Profit &amp; Loss'!F99,0,0,1,1))=0," ",SUM('Profit &amp; Loss'!F99:OFFSET('Profit &amp; Loss'!F100,0,0,1,1)))</f>
        <v xml:space="preserve"> </v>
      </c>
      <c r="D105" s="135" t="str">
        <f ca="1">IF(SUM('Profit &amp; Loss'!G99:OFFSET('Profit &amp; Loss'!G99,0,0,1,3))=0," ",SUM('Profit &amp; Loss'!G99:OFFSET('Profit &amp; Loss'!G99,0,0,1,3)))</f>
        <v xml:space="preserve"> </v>
      </c>
      <c r="E105" s="135" t="str">
        <f ca="1">IF(SUM('Profit &amp; Loss'!J99:OFFSET('Profit &amp; Loss'!J99,0,0,1,3))=0," ",SUM('Profit &amp; Loss'!J99:OFFSET('Profit &amp; Loss'!J99,0,0,1,3)))</f>
        <v xml:space="preserve"> </v>
      </c>
      <c r="F105" s="135" t="str">
        <f ca="1">IF(SUM('Profit &amp; Loss'!M99:OFFSET('Profit &amp; Loss'!M99,0,0,1,3))=0," ",SUM('Profit &amp; Loss'!M99:OFFSET('Profit &amp; Loss'!M99,0,0,1,3)))</f>
        <v xml:space="preserve"> </v>
      </c>
      <c r="G105" s="135" t="str">
        <f ca="1">IF(SUM('Profit &amp; Loss'!P99:OFFSET('Profit &amp; Loss'!P99,0,0,1,3))=0," ",SUM('Profit &amp; Loss'!P99:OFFSET('Profit &amp; Loss'!P99,0,0,1,3)))</f>
        <v xml:space="preserve"> </v>
      </c>
      <c r="H105" s="135" t="str">
        <f ca="1">IF(SUM('Profit &amp; Loss'!S99:OFFSET('Profit &amp; Loss'!S99,0,0,1,3))=0," ",SUM('Profit &amp; Loss'!S99:OFFSET('Profit &amp; Loss'!S99,0,0,1,3)))</f>
        <v xml:space="preserve"> </v>
      </c>
      <c r="I105" s="135" t="str">
        <f ca="1">IF(SUM('Profit &amp; Loss'!V99:OFFSET('Profit &amp; Loss'!V99,0,0,1,3))=0," ",SUM('Profit &amp; Loss'!V99:OFFSET('Profit &amp; Loss'!V99,0,0,1,3)))</f>
        <v xml:space="preserve"> </v>
      </c>
      <c r="J105" s="135" t="str">
        <f ca="1">IF(SUM('Profit &amp; Loss'!Y99:OFFSET('Profit &amp; Loss'!Y99,0,0,1,3))=0," ",SUM('Profit &amp; Loss'!Y99:OFFSET('Profit &amp; Loss'!Y99,0,0,1,3)))</f>
        <v xml:space="preserve"> </v>
      </c>
      <c r="K105" s="135" t="str">
        <f ca="1">IF(SUM('Profit &amp; Loss'!AB99:OFFSET('Profit &amp; Loss'!AB99,0,0,1,3))=0," ",SUM('Profit &amp; Loss'!AB99:OFFSET('Profit &amp; Loss'!AB99,0,0,1,3)))</f>
        <v xml:space="preserve"> </v>
      </c>
      <c r="L105" s="135" t="str">
        <f ca="1">IF(SUM('Profit &amp; Loss'!AE99:OFFSET('Profit &amp; Loss'!AE99,0,0,1,3))=0," ",SUM('Profit &amp; Loss'!AE99:OFFSET('Profit &amp; Loss'!AE99,0,0,1,3)))</f>
        <v xml:space="preserve"> </v>
      </c>
      <c r="M105" s="135" t="str">
        <f ca="1">IF(SUM('Profit &amp; Loss'!AH99:OFFSET('Profit &amp; Loss'!AH99,0,0,1,3))=0," ",SUM('Profit &amp; Loss'!AH99:OFFSET('Profit &amp; Loss'!AH99,0,0,1,3)))</f>
        <v xml:space="preserve"> </v>
      </c>
      <c r="N105" s="135" t="str">
        <f ca="1">IF(SUM('Profit &amp; Loss'!AK99:OFFSET('Profit &amp; Loss'!AK99,0,0,1,3))=0," ",SUM('Profit &amp; Loss'!AK99:OFFSET('Profit &amp; Loss'!AK99,0,0,1,3)))</f>
        <v xml:space="preserve"> </v>
      </c>
      <c r="O105" s="135" t="str">
        <f ca="1">IF(SUM('Profit &amp; Loss'!AN99:OFFSET('Profit &amp; Loss'!AN99,0,0,1,3))=0," ",SUM('Profit &amp; Loss'!AN99:OFFSET('Profit &amp; Loss'!AN99,0,0,1,3)))</f>
        <v xml:space="preserve"> </v>
      </c>
      <c r="P105" s="135" t="str">
        <f ca="1">IF(SUM('Profit &amp; Loss'!AQ99:OFFSET('Profit &amp; Loss'!AQ99,0,0,1,3))=0," ",SUM('Profit &amp; Loss'!AQ99:OFFSET('Profit &amp; Loss'!AQ99,0,0,1,3)))</f>
        <v xml:space="preserve"> </v>
      </c>
      <c r="Q105" s="135" t="str">
        <f ca="1">IF(SUM('Profit &amp; Loss'!AT99:OFFSET('Profit &amp; Loss'!AT99,0,0,1,3))=0," ",SUM('Profit &amp; Loss'!AT99:OFFSET('Profit &amp; Loss'!AT99,0,0,1,3)))</f>
        <v xml:space="preserve"> </v>
      </c>
      <c r="R105" s="135" t="str">
        <f ca="1">IF(SUM('Profit &amp; Loss'!AW99:OFFSET('Profit &amp; Loss'!AW99,0,0,1,3))=0," ",SUM('Profit &amp; Loss'!AW99:OFFSET('Profit &amp; Loss'!AW99,0,0,1,3)))</f>
        <v xml:space="preserve"> </v>
      </c>
      <c r="S105" s="135" t="str">
        <f ca="1">IF(SUM('Profit &amp; Loss'!AZ99:OFFSET('Profit &amp; Loss'!AZ99,0,0,1,3))=0," ",SUM('Profit &amp; Loss'!AZ99:OFFSET('Profit &amp; Loss'!AZ99,0,0,1,3)))</f>
        <v xml:space="preserve"> </v>
      </c>
      <c r="T105" s="135" t="str">
        <f ca="1">IF(SUM('Profit &amp; Loss'!BC99:OFFSET('Profit &amp; Loss'!BC99,0,0,1,3))=0," ",SUM('Profit &amp; Loss'!BC99:OFFSET('Profit &amp; Loss'!BC99,0,0,1,3)))</f>
        <v xml:space="preserve"> </v>
      </c>
      <c r="U105" s="135" t="str">
        <f ca="1">IF(SUM('Profit &amp; Loss'!BF99:OFFSET('Profit &amp; Loss'!BF99,0,0,1,3))=0," ",SUM('Profit &amp; Loss'!BF99:OFFSET('Profit &amp; Loss'!BF99,0,0,1,3)))</f>
        <v xml:space="preserve"> </v>
      </c>
      <c r="V105" s="135" t="str">
        <f ca="1">IF(SUM('Profit &amp; Loss'!BI99:OFFSET('Profit &amp; Loss'!BI99,0,0,1,3))=0," ",SUM('Profit &amp; Loss'!BI99:OFFSET('Profit &amp; Loss'!BI99,0,0,1,3)))</f>
        <v xml:space="preserve"> </v>
      </c>
      <c r="W105" s="135" t="str">
        <f ca="1">IF(SUM('Profit &amp; Loss'!BL99:OFFSET('Profit &amp; Loss'!BL99,0,0,1,3))=0," ",SUM('Profit &amp; Loss'!BL99:OFFSET('Profit &amp; Loss'!BL99,0,0,1,3)))</f>
        <v xml:space="preserve"> </v>
      </c>
    </row>
    <row r="106" spans="2:23">
      <c r="B106" s="135" t="str">
        <f>IF('Profit &amp; Loss'!B100=0," ",'Profit &amp; Loss'!B100)</f>
        <v xml:space="preserve"> </v>
      </c>
      <c r="C106" s="135" t="str">
        <f ca="1">IF(SUM('Profit &amp; Loss'!F100:OFFSET('Profit &amp; Loss'!F100,0,0,1,1))=0," ",SUM('Profit &amp; Loss'!F100:OFFSET('Profit &amp; Loss'!F101,0,0,1,1)))</f>
        <v xml:space="preserve"> </v>
      </c>
      <c r="D106" s="135" t="str">
        <f ca="1">IF(SUM('Profit &amp; Loss'!G100:OFFSET('Profit &amp; Loss'!G100,0,0,1,3))=0," ",SUM('Profit &amp; Loss'!G100:OFFSET('Profit &amp; Loss'!G100,0,0,1,3)))</f>
        <v xml:space="preserve"> </v>
      </c>
      <c r="E106" s="135" t="str">
        <f ca="1">IF(SUM('Profit &amp; Loss'!J100:OFFSET('Profit &amp; Loss'!J100,0,0,1,3))=0," ",SUM('Profit &amp; Loss'!J100:OFFSET('Profit &amp; Loss'!J100,0,0,1,3)))</f>
        <v xml:space="preserve"> </v>
      </c>
      <c r="F106" s="135" t="str">
        <f ca="1">IF(SUM('Profit &amp; Loss'!M100:OFFSET('Profit &amp; Loss'!M100,0,0,1,3))=0," ",SUM('Profit &amp; Loss'!M100:OFFSET('Profit &amp; Loss'!M100,0,0,1,3)))</f>
        <v xml:space="preserve"> </v>
      </c>
      <c r="G106" s="135" t="str">
        <f ca="1">IF(SUM('Profit &amp; Loss'!P100:OFFSET('Profit &amp; Loss'!P100,0,0,1,3))=0," ",SUM('Profit &amp; Loss'!P100:OFFSET('Profit &amp; Loss'!P100,0,0,1,3)))</f>
        <v xml:space="preserve"> </v>
      </c>
      <c r="H106" s="135" t="str">
        <f ca="1">IF(SUM('Profit &amp; Loss'!S100:OFFSET('Profit &amp; Loss'!S100,0,0,1,3))=0," ",SUM('Profit &amp; Loss'!S100:OFFSET('Profit &amp; Loss'!S100,0,0,1,3)))</f>
        <v xml:space="preserve"> </v>
      </c>
      <c r="I106" s="135" t="str">
        <f ca="1">IF(SUM('Profit &amp; Loss'!V100:OFFSET('Profit &amp; Loss'!V100,0,0,1,3))=0," ",SUM('Profit &amp; Loss'!V100:OFFSET('Profit &amp; Loss'!V100,0,0,1,3)))</f>
        <v xml:space="preserve"> </v>
      </c>
      <c r="J106" s="135" t="str">
        <f ca="1">IF(SUM('Profit &amp; Loss'!Y100:OFFSET('Profit &amp; Loss'!Y100,0,0,1,3))=0," ",SUM('Profit &amp; Loss'!Y100:OFFSET('Profit &amp; Loss'!Y100,0,0,1,3)))</f>
        <v xml:space="preserve"> </v>
      </c>
      <c r="K106" s="135" t="str">
        <f ca="1">IF(SUM('Profit &amp; Loss'!AB100:OFFSET('Profit &amp; Loss'!AB100,0,0,1,3))=0," ",SUM('Profit &amp; Loss'!AB100:OFFSET('Profit &amp; Loss'!AB100,0,0,1,3)))</f>
        <v xml:space="preserve"> </v>
      </c>
      <c r="L106" s="135" t="str">
        <f ca="1">IF(SUM('Profit &amp; Loss'!AE100:OFFSET('Profit &amp; Loss'!AE100,0,0,1,3))=0," ",SUM('Profit &amp; Loss'!AE100:OFFSET('Profit &amp; Loss'!AE100,0,0,1,3)))</f>
        <v xml:space="preserve"> </v>
      </c>
      <c r="M106" s="135" t="str">
        <f ca="1">IF(SUM('Profit &amp; Loss'!AH100:OFFSET('Profit &amp; Loss'!AH100,0,0,1,3))=0," ",SUM('Profit &amp; Loss'!AH100:OFFSET('Profit &amp; Loss'!AH100,0,0,1,3)))</f>
        <v xml:space="preserve"> </v>
      </c>
      <c r="N106" s="135" t="str">
        <f ca="1">IF(SUM('Profit &amp; Loss'!AK100:OFFSET('Profit &amp; Loss'!AK100,0,0,1,3))=0," ",SUM('Profit &amp; Loss'!AK100:OFFSET('Profit &amp; Loss'!AK100,0,0,1,3)))</f>
        <v xml:space="preserve"> </v>
      </c>
      <c r="O106" s="135" t="str">
        <f ca="1">IF(SUM('Profit &amp; Loss'!AN100:OFFSET('Profit &amp; Loss'!AN100,0,0,1,3))=0," ",SUM('Profit &amp; Loss'!AN100:OFFSET('Profit &amp; Loss'!AN100,0,0,1,3)))</f>
        <v xml:space="preserve"> </v>
      </c>
      <c r="P106" s="135" t="str">
        <f ca="1">IF(SUM('Profit &amp; Loss'!AQ100:OFFSET('Profit &amp; Loss'!AQ100,0,0,1,3))=0," ",SUM('Profit &amp; Loss'!AQ100:OFFSET('Profit &amp; Loss'!AQ100,0,0,1,3)))</f>
        <v xml:space="preserve"> </v>
      </c>
      <c r="Q106" s="135" t="str">
        <f ca="1">IF(SUM('Profit &amp; Loss'!AT100:OFFSET('Profit &amp; Loss'!AT100,0,0,1,3))=0," ",SUM('Profit &amp; Loss'!AT100:OFFSET('Profit &amp; Loss'!AT100,0,0,1,3)))</f>
        <v xml:space="preserve"> </v>
      </c>
      <c r="R106" s="135" t="str">
        <f ca="1">IF(SUM('Profit &amp; Loss'!AW100:OFFSET('Profit &amp; Loss'!AW100,0,0,1,3))=0," ",SUM('Profit &amp; Loss'!AW100:OFFSET('Profit &amp; Loss'!AW100,0,0,1,3)))</f>
        <v xml:space="preserve"> </v>
      </c>
      <c r="S106" s="135" t="str">
        <f ca="1">IF(SUM('Profit &amp; Loss'!AZ100:OFFSET('Profit &amp; Loss'!AZ100,0,0,1,3))=0," ",SUM('Profit &amp; Loss'!AZ100:OFFSET('Profit &amp; Loss'!AZ100,0,0,1,3)))</f>
        <v xml:space="preserve"> </v>
      </c>
      <c r="T106" s="135" t="str">
        <f ca="1">IF(SUM('Profit &amp; Loss'!BC100:OFFSET('Profit &amp; Loss'!BC100,0,0,1,3))=0," ",SUM('Profit &amp; Loss'!BC100:OFFSET('Profit &amp; Loss'!BC100,0,0,1,3)))</f>
        <v xml:space="preserve"> </v>
      </c>
      <c r="U106" s="135" t="str">
        <f ca="1">IF(SUM('Profit &amp; Loss'!BF100:OFFSET('Profit &amp; Loss'!BF100,0,0,1,3))=0," ",SUM('Profit &amp; Loss'!BF100:OFFSET('Profit &amp; Loss'!BF100,0,0,1,3)))</f>
        <v xml:space="preserve"> </v>
      </c>
      <c r="V106" s="135" t="str">
        <f ca="1">IF(SUM('Profit &amp; Loss'!BI100:OFFSET('Profit &amp; Loss'!BI100,0,0,1,3))=0," ",SUM('Profit &amp; Loss'!BI100:OFFSET('Profit &amp; Loss'!BI100,0,0,1,3)))</f>
        <v xml:space="preserve"> </v>
      </c>
      <c r="W106" s="135" t="str">
        <f ca="1">IF(SUM('Profit &amp; Loss'!BL100:OFFSET('Profit &amp; Loss'!BL100,0,0,1,3))=0," ",SUM('Profit &amp; Loss'!BL100:OFFSET('Profit &amp; Loss'!BL100,0,0,1,3)))</f>
        <v xml:space="preserve"> </v>
      </c>
    </row>
    <row r="107" spans="2:23">
      <c r="B107" s="135" t="str">
        <f>IF('Profit &amp; Loss'!B101=0," ",'Profit &amp; Loss'!B101)</f>
        <v xml:space="preserve"> </v>
      </c>
      <c r="C107" s="135" t="str">
        <f ca="1">IF(SUM('Profit &amp; Loss'!F101:OFFSET('Profit &amp; Loss'!F101,0,0,1,1))=0," ",SUM('Profit &amp; Loss'!F101:OFFSET('Profit &amp; Loss'!F102,0,0,1,1)))</f>
        <v xml:space="preserve"> </v>
      </c>
      <c r="D107" s="135" t="str">
        <f ca="1">IF(SUM('Profit &amp; Loss'!G101:OFFSET('Profit &amp; Loss'!G101,0,0,1,3))=0," ",SUM('Profit &amp; Loss'!G101:OFFSET('Profit &amp; Loss'!G101,0,0,1,3)))</f>
        <v xml:space="preserve"> </v>
      </c>
      <c r="E107" s="135" t="str">
        <f ca="1">IF(SUM('Profit &amp; Loss'!J101:OFFSET('Profit &amp; Loss'!J101,0,0,1,3))=0," ",SUM('Profit &amp; Loss'!J101:OFFSET('Profit &amp; Loss'!J101,0,0,1,3)))</f>
        <v xml:space="preserve"> </v>
      </c>
      <c r="F107" s="135" t="str">
        <f ca="1">IF(SUM('Profit &amp; Loss'!M101:OFFSET('Profit &amp; Loss'!M101,0,0,1,3))=0," ",SUM('Profit &amp; Loss'!M101:OFFSET('Profit &amp; Loss'!M101,0,0,1,3)))</f>
        <v xml:space="preserve"> </v>
      </c>
      <c r="G107" s="135" t="str">
        <f ca="1">IF(SUM('Profit &amp; Loss'!P101:OFFSET('Profit &amp; Loss'!P101,0,0,1,3))=0," ",SUM('Profit &amp; Loss'!P101:OFFSET('Profit &amp; Loss'!P101,0,0,1,3)))</f>
        <v xml:space="preserve"> </v>
      </c>
      <c r="H107" s="135" t="str">
        <f ca="1">IF(SUM('Profit &amp; Loss'!S101:OFFSET('Profit &amp; Loss'!S101,0,0,1,3))=0," ",SUM('Profit &amp; Loss'!S101:OFFSET('Profit &amp; Loss'!S101,0,0,1,3)))</f>
        <v xml:space="preserve"> </v>
      </c>
      <c r="I107" s="135" t="str">
        <f ca="1">IF(SUM('Profit &amp; Loss'!V101:OFFSET('Profit &amp; Loss'!V101,0,0,1,3))=0," ",SUM('Profit &amp; Loss'!V101:OFFSET('Profit &amp; Loss'!V101,0,0,1,3)))</f>
        <v xml:space="preserve"> </v>
      </c>
      <c r="J107" s="135" t="str">
        <f ca="1">IF(SUM('Profit &amp; Loss'!Y101:OFFSET('Profit &amp; Loss'!Y101,0,0,1,3))=0," ",SUM('Profit &amp; Loss'!Y101:OFFSET('Profit &amp; Loss'!Y101,0,0,1,3)))</f>
        <v xml:space="preserve"> </v>
      </c>
      <c r="K107" s="135" t="str">
        <f ca="1">IF(SUM('Profit &amp; Loss'!AB101:OFFSET('Profit &amp; Loss'!AB101,0,0,1,3))=0," ",SUM('Profit &amp; Loss'!AB101:OFFSET('Profit &amp; Loss'!AB101,0,0,1,3)))</f>
        <v xml:space="preserve"> </v>
      </c>
      <c r="L107" s="135" t="str">
        <f ca="1">IF(SUM('Profit &amp; Loss'!AE101:OFFSET('Profit &amp; Loss'!AE101,0,0,1,3))=0," ",SUM('Profit &amp; Loss'!AE101:OFFSET('Profit &amp; Loss'!AE101,0,0,1,3)))</f>
        <v xml:space="preserve"> </v>
      </c>
      <c r="M107" s="135" t="str">
        <f ca="1">IF(SUM('Profit &amp; Loss'!AH101:OFFSET('Profit &amp; Loss'!AH101,0,0,1,3))=0," ",SUM('Profit &amp; Loss'!AH101:OFFSET('Profit &amp; Loss'!AH101,0,0,1,3)))</f>
        <v xml:space="preserve"> </v>
      </c>
      <c r="N107" s="135" t="str">
        <f ca="1">IF(SUM('Profit &amp; Loss'!AK101:OFFSET('Profit &amp; Loss'!AK101,0,0,1,3))=0," ",SUM('Profit &amp; Loss'!AK101:OFFSET('Profit &amp; Loss'!AK101,0,0,1,3)))</f>
        <v xml:space="preserve"> </v>
      </c>
      <c r="O107" s="135" t="str">
        <f ca="1">IF(SUM('Profit &amp; Loss'!AN101:OFFSET('Profit &amp; Loss'!AN101,0,0,1,3))=0," ",SUM('Profit &amp; Loss'!AN101:OFFSET('Profit &amp; Loss'!AN101,0,0,1,3)))</f>
        <v xml:space="preserve"> </v>
      </c>
      <c r="P107" s="135" t="str">
        <f ca="1">IF(SUM('Profit &amp; Loss'!AQ101:OFFSET('Profit &amp; Loss'!AQ101,0,0,1,3))=0," ",SUM('Profit &amp; Loss'!AQ101:OFFSET('Profit &amp; Loss'!AQ101,0,0,1,3)))</f>
        <v xml:space="preserve"> </v>
      </c>
      <c r="Q107" s="135" t="str">
        <f ca="1">IF(SUM('Profit &amp; Loss'!AT101:OFFSET('Profit &amp; Loss'!AT101,0,0,1,3))=0," ",SUM('Profit &amp; Loss'!AT101:OFFSET('Profit &amp; Loss'!AT101,0,0,1,3)))</f>
        <v xml:space="preserve"> </v>
      </c>
      <c r="R107" s="135" t="str">
        <f ca="1">IF(SUM('Profit &amp; Loss'!AW101:OFFSET('Profit &amp; Loss'!AW101,0,0,1,3))=0," ",SUM('Profit &amp; Loss'!AW101:OFFSET('Profit &amp; Loss'!AW101,0,0,1,3)))</f>
        <v xml:space="preserve"> </v>
      </c>
      <c r="S107" s="135" t="str">
        <f ca="1">IF(SUM('Profit &amp; Loss'!AZ101:OFFSET('Profit &amp; Loss'!AZ101,0,0,1,3))=0," ",SUM('Profit &amp; Loss'!AZ101:OFFSET('Profit &amp; Loss'!AZ101,0,0,1,3)))</f>
        <v xml:space="preserve"> </v>
      </c>
      <c r="T107" s="135" t="str">
        <f ca="1">IF(SUM('Profit &amp; Loss'!BC101:OFFSET('Profit &amp; Loss'!BC101,0,0,1,3))=0," ",SUM('Profit &amp; Loss'!BC101:OFFSET('Profit &amp; Loss'!BC101,0,0,1,3)))</f>
        <v xml:space="preserve"> </v>
      </c>
      <c r="U107" s="135" t="str">
        <f ca="1">IF(SUM('Profit &amp; Loss'!BF101:OFFSET('Profit &amp; Loss'!BF101,0,0,1,3))=0," ",SUM('Profit &amp; Loss'!BF101:OFFSET('Profit &amp; Loss'!BF101,0,0,1,3)))</f>
        <v xml:space="preserve"> </v>
      </c>
      <c r="V107" s="135" t="str">
        <f ca="1">IF(SUM('Profit &amp; Loss'!BI101:OFFSET('Profit &amp; Loss'!BI101,0,0,1,3))=0," ",SUM('Profit &amp; Loss'!BI101:OFFSET('Profit &amp; Loss'!BI101,0,0,1,3)))</f>
        <v xml:space="preserve"> </v>
      </c>
      <c r="W107" s="135" t="str">
        <f ca="1">IF(SUM('Profit &amp; Loss'!BL101:OFFSET('Profit &amp; Loss'!BL101,0,0,1,3))=0," ",SUM('Profit &amp; Loss'!BL101:OFFSET('Profit &amp; Loss'!BL101,0,0,1,3)))</f>
        <v xml:space="preserve"> </v>
      </c>
    </row>
    <row r="108" spans="2:23">
      <c r="B108" s="135" t="str">
        <f>IF('Profit &amp; Loss'!B102=0," ",'Profit &amp; Loss'!B102)</f>
        <v xml:space="preserve"> </v>
      </c>
      <c r="C108" s="135" t="str">
        <f ca="1">IF(SUM('Profit &amp; Loss'!F102:OFFSET('Profit &amp; Loss'!F102,0,0,1,1))=0," ",SUM('Profit &amp; Loss'!F102:OFFSET('Profit &amp; Loss'!F103,0,0,1,1)))</f>
        <v xml:space="preserve"> </v>
      </c>
      <c r="D108" s="135" t="str">
        <f ca="1">IF(SUM('Profit &amp; Loss'!G102:OFFSET('Profit &amp; Loss'!G102,0,0,1,3))=0," ",SUM('Profit &amp; Loss'!G102:OFFSET('Profit &amp; Loss'!G102,0,0,1,3)))</f>
        <v xml:space="preserve"> </v>
      </c>
      <c r="E108" s="135" t="str">
        <f ca="1">IF(SUM('Profit &amp; Loss'!J102:OFFSET('Profit &amp; Loss'!J102,0,0,1,3))=0," ",SUM('Profit &amp; Loss'!J102:OFFSET('Profit &amp; Loss'!J102,0,0,1,3)))</f>
        <v xml:space="preserve"> </v>
      </c>
      <c r="F108" s="135" t="str">
        <f ca="1">IF(SUM('Profit &amp; Loss'!M102:OFFSET('Profit &amp; Loss'!M102,0,0,1,3))=0," ",SUM('Profit &amp; Loss'!M102:OFFSET('Profit &amp; Loss'!M102,0,0,1,3)))</f>
        <v xml:space="preserve"> </v>
      </c>
      <c r="G108" s="135" t="str">
        <f ca="1">IF(SUM('Profit &amp; Loss'!P102:OFFSET('Profit &amp; Loss'!P102,0,0,1,3))=0," ",SUM('Profit &amp; Loss'!P102:OFFSET('Profit &amp; Loss'!P102,0,0,1,3)))</f>
        <v xml:space="preserve"> </v>
      </c>
      <c r="H108" s="135" t="str">
        <f ca="1">IF(SUM('Profit &amp; Loss'!S102:OFFSET('Profit &amp; Loss'!S102,0,0,1,3))=0," ",SUM('Profit &amp; Loss'!S102:OFFSET('Profit &amp; Loss'!S102,0,0,1,3)))</f>
        <v xml:space="preserve"> </v>
      </c>
      <c r="I108" s="135" t="str">
        <f ca="1">IF(SUM('Profit &amp; Loss'!V102:OFFSET('Profit &amp; Loss'!V102,0,0,1,3))=0," ",SUM('Profit &amp; Loss'!V102:OFFSET('Profit &amp; Loss'!V102,0,0,1,3)))</f>
        <v xml:space="preserve"> </v>
      </c>
      <c r="J108" s="135" t="str">
        <f ca="1">IF(SUM('Profit &amp; Loss'!Y102:OFFSET('Profit &amp; Loss'!Y102,0,0,1,3))=0," ",SUM('Profit &amp; Loss'!Y102:OFFSET('Profit &amp; Loss'!Y102,0,0,1,3)))</f>
        <v xml:space="preserve"> </v>
      </c>
      <c r="K108" s="135" t="str">
        <f ca="1">IF(SUM('Profit &amp; Loss'!AB102:OFFSET('Profit &amp; Loss'!AB102,0,0,1,3))=0," ",SUM('Profit &amp; Loss'!AB102:OFFSET('Profit &amp; Loss'!AB102,0,0,1,3)))</f>
        <v xml:space="preserve"> </v>
      </c>
      <c r="L108" s="135" t="str">
        <f ca="1">IF(SUM('Profit &amp; Loss'!AE102:OFFSET('Profit &amp; Loss'!AE102,0,0,1,3))=0," ",SUM('Profit &amp; Loss'!AE102:OFFSET('Profit &amp; Loss'!AE102,0,0,1,3)))</f>
        <v xml:space="preserve"> </v>
      </c>
      <c r="M108" s="135" t="str">
        <f ca="1">IF(SUM('Profit &amp; Loss'!AH102:OFFSET('Profit &amp; Loss'!AH102,0,0,1,3))=0," ",SUM('Profit &amp; Loss'!AH102:OFFSET('Profit &amp; Loss'!AH102,0,0,1,3)))</f>
        <v xml:space="preserve"> </v>
      </c>
      <c r="N108" s="135" t="str">
        <f ca="1">IF(SUM('Profit &amp; Loss'!AK102:OFFSET('Profit &amp; Loss'!AK102,0,0,1,3))=0," ",SUM('Profit &amp; Loss'!AK102:OFFSET('Profit &amp; Loss'!AK102,0,0,1,3)))</f>
        <v xml:space="preserve"> </v>
      </c>
      <c r="O108" s="135" t="str">
        <f ca="1">IF(SUM('Profit &amp; Loss'!AN102:OFFSET('Profit &amp; Loss'!AN102,0,0,1,3))=0," ",SUM('Profit &amp; Loss'!AN102:OFFSET('Profit &amp; Loss'!AN102,0,0,1,3)))</f>
        <v xml:space="preserve"> </v>
      </c>
      <c r="P108" s="135" t="str">
        <f ca="1">IF(SUM('Profit &amp; Loss'!AQ102:OFFSET('Profit &amp; Loss'!AQ102,0,0,1,3))=0," ",SUM('Profit &amp; Loss'!AQ102:OFFSET('Profit &amp; Loss'!AQ102,0,0,1,3)))</f>
        <v xml:space="preserve"> </v>
      </c>
      <c r="Q108" s="135" t="str">
        <f ca="1">IF(SUM('Profit &amp; Loss'!AT102:OFFSET('Profit &amp; Loss'!AT102,0,0,1,3))=0," ",SUM('Profit &amp; Loss'!AT102:OFFSET('Profit &amp; Loss'!AT102,0,0,1,3)))</f>
        <v xml:space="preserve"> </v>
      </c>
      <c r="R108" s="135" t="str">
        <f ca="1">IF(SUM('Profit &amp; Loss'!AW102:OFFSET('Profit &amp; Loss'!AW102,0,0,1,3))=0," ",SUM('Profit &amp; Loss'!AW102:OFFSET('Profit &amp; Loss'!AW102,0,0,1,3)))</f>
        <v xml:space="preserve"> </v>
      </c>
      <c r="S108" s="135" t="str">
        <f ca="1">IF(SUM('Profit &amp; Loss'!AZ102:OFFSET('Profit &amp; Loss'!AZ102,0,0,1,3))=0," ",SUM('Profit &amp; Loss'!AZ102:OFFSET('Profit &amp; Loss'!AZ102,0,0,1,3)))</f>
        <v xml:space="preserve"> </v>
      </c>
      <c r="T108" s="135" t="str">
        <f ca="1">IF(SUM('Profit &amp; Loss'!BC102:OFFSET('Profit &amp; Loss'!BC102,0,0,1,3))=0," ",SUM('Profit &amp; Loss'!BC102:OFFSET('Profit &amp; Loss'!BC102,0,0,1,3)))</f>
        <v xml:space="preserve"> </v>
      </c>
      <c r="U108" s="135" t="str">
        <f ca="1">IF(SUM('Profit &amp; Loss'!BF102:OFFSET('Profit &amp; Loss'!BF102,0,0,1,3))=0," ",SUM('Profit &amp; Loss'!BF102:OFFSET('Profit &amp; Loss'!BF102,0,0,1,3)))</f>
        <v xml:space="preserve"> </v>
      </c>
      <c r="V108" s="135" t="str">
        <f ca="1">IF(SUM('Profit &amp; Loss'!BI102:OFFSET('Profit &amp; Loss'!BI102,0,0,1,3))=0," ",SUM('Profit &amp; Loss'!BI102:OFFSET('Profit &amp; Loss'!BI102,0,0,1,3)))</f>
        <v xml:space="preserve"> </v>
      </c>
      <c r="W108" s="135" t="str">
        <f ca="1">IF(SUM('Profit &amp; Loss'!BL102:OFFSET('Profit &amp; Loss'!BL102,0,0,1,3))=0," ",SUM('Profit &amp; Loss'!BL102:OFFSET('Profit &amp; Loss'!BL102,0,0,1,3)))</f>
        <v xml:space="preserve"> </v>
      </c>
    </row>
    <row r="109" spans="2:23">
      <c r="B109" s="135" t="str">
        <f>IF('Profit &amp; Loss'!B103=0," ",'Profit &amp; Loss'!B103)</f>
        <v xml:space="preserve"> </v>
      </c>
      <c r="C109" s="135" t="str">
        <f ca="1">IF(SUM('Profit &amp; Loss'!F103:OFFSET('Profit &amp; Loss'!F103,0,0,1,1))=0," ",SUM('Profit &amp; Loss'!F103:OFFSET('Profit &amp; Loss'!F104,0,0,1,1)))</f>
        <v xml:space="preserve"> </v>
      </c>
      <c r="D109" s="135" t="str">
        <f ca="1">IF(SUM('Profit &amp; Loss'!G103:OFFSET('Profit &amp; Loss'!G103,0,0,1,3))=0," ",SUM('Profit &amp; Loss'!G103:OFFSET('Profit &amp; Loss'!G103,0,0,1,3)))</f>
        <v xml:space="preserve"> </v>
      </c>
      <c r="E109" s="135" t="str">
        <f ca="1">IF(SUM('Profit &amp; Loss'!J103:OFFSET('Profit &amp; Loss'!J103,0,0,1,3))=0," ",SUM('Profit &amp; Loss'!J103:OFFSET('Profit &amp; Loss'!J103,0,0,1,3)))</f>
        <v xml:space="preserve"> </v>
      </c>
      <c r="F109" s="135" t="str">
        <f ca="1">IF(SUM('Profit &amp; Loss'!M103:OFFSET('Profit &amp; Loss'!M103,0,0,1,3))=0," ",SUM('Profit &amp; Loss'!M103:OFFSET('Profit &amp; Loss'!M103,0,0,1,3)))</f>
        <v xml:space="preserve"> </v>
      </c>
      <c r="G109" s="135" t="str">
        <f ca="1">IF(SUM('Profit &amp; Loss'!P103:OFFSET('Profit &amp; Loss'!P103,0,0,1,3))=0," ",SUM('Profit &amp; Loss'!P103:OFFSET('Profit &amp; Loss'!P103,0,0,1,3)))</f>
        <v xml:space="preserve"> </v>
      </c>
      <c r="H109" s="135" t="str">
        <f ca="1">IF(SUM('Profit &amp; Loss'!S103:OFFSET('Profit &amp; Loss'!S103,0,0,1,3))=0," ",SUM('Profit &amp; Loss'!S103:OFFSET('Profit &amp; Loss'!S103,0,0,1,3)))</f>
        <v xml:space="preserve"> </v>
      </c>
      <c r="I109" s="135" t="str">
        <f ca="1">IF(SUM('Profit &amp; Loss'!V103:OFFSET('Profit &amp; Loss'!V103,0,0,1,3))=0," ",SUM('Profit &amp; Loss'!V103:OFFSET('Profit &amp; Loss'!V103,0,0,1,3)))</f>
        <v xml:space="preserve"> </v>
      </c>
      <c r="J109" s="135" t="str">
        <f ca="1">IF(SUM('Profit &amp; Loss'!Y103:OFFSET('Profit &amp; Loss'!Y103,0,0,1,3))=0," ",SUM('Profit &amp; Loss'!Y103:OFFSET('Profit &amp; Loss'!Y103,0,0,1,3)))</f>
        <v xml:space="preserve"> </v>
      </c>
      <c r="K109" s="135" t="str">
        <f ca="1">IF(SUM('Profit &amp; Loss'!AB103:OFFSET('Profit &amp; Loss'!AB103,0,0,1,3))=0," ",SUM('Profit &amp; Loss'!AB103:OFFSET('Profit &amp; Loss'!AB103,0,0,1,3)))</f>
        <v xml:space="preserve"> </v>
      </c>
      <c r="L109" s="135" t="str">
        <f ca="1">IF(SUM('Profit &amp; Loss'!AE103:OFFSET('Profit &amp; Loss'!AE103,0,0,1,3))=0," ",SUM('Profit &amp; Loss'!AE103:OFFSET('Profit &amp; Loss'!AE103,0,0,1,3)))</f>
        <v xml:space="preserve"> </v>
      </c>
      <c r="M109" s="135" t="str">
        <f ca="1">IF(SUM('Profit &amp; Loss'!AH103:OFFSET('Profit &amp; Loss'!AH103,0,0,1,3))=0," ",SUM('Profit &amp; Loss'!AH103:OFFSET('Profit &amp; Loss'!AH103,0,0,1,3)))</f>
        <v xml:space="preserve"> </v>
      </c>
      <c r="N109" s="135" t="str">
        <f ca="1">IF(SUM('Profit &amp; Loss'!AK103:OFFSET('Profit &amp; Loss'!AK103,0,0,1,3))=0," ",SUM('Profit &amp; Loss'!AK103:OFFSET('Profit &amp; Loss'!AK103,0,0,1,3)))</f>
        <v xml:space="preserve"> </v>
      </c>
      <c r="O109" s="135" t="str">
        <f ca="1">IF(SUM('Profit &amp; Loss'!AN103:OFFSET('Profit &amp; Loss'!AN103,0,0,1,3))=0," ",SUM('Profit &amp; Loss'!AN103:OFFSET('Profit &amp; Loss'!AN103,0,0,1,3)))</f>
        <v xml:space="preserve"> </v>
      </c>
      <c r="P109" s="135" t="str">
        <f ca="1">IF(SUM('Profit &amp; Loss'!AQ103:OFFSET('Profit &amp; Loss'!AQ103,0,0,1,3))=0," ",SUM('Profit &amp; Loss'!AQ103:OFFSET('Profit &amp; Loss'!AQ103,0,0,1,3)))</f>
        <v xml:space="preserve"> </v>
      </c>
      <c r="Q109" s="135" t="str">
        <f ca="1">IF(SUM('Profit &amp; Loss'!AT103:OFFSET('Profit &amp; Loss'!AT103,0,0,1,3))=0," ",SUM('Profit &amp; Loss'!AT103:OFFSET('Profit &amp; Loss'!AT103,0,0,1,3)))</f>
        <v xml:space="preserve"> </v>
      </c>
      <c r="R109" s="135" t="str">
        <f ca="1">IF(SUM('Profit &amp; Loss'!AW103:OFFSET('Profit &amp; Loss'!AW103,0,0,1,3))=0," ",SUM('Profit &amp; Loss'!AW103:OFFSET('Profit &amp; Loss'!AW103,0,0,1,3)))</f>
        <v xml:space="preserve"> </v>
      </c>
      <c r="S109" s="135" t="str">
        <f ca="1">IF(SUM('Profit &amp; Loss'!AZ103:OFFSET('Profit &amp; Loss'!AZ103,0,0,1,3))=0," ",SUM('Profit &amp; Loss'!AZ103:OFFSET('Profit &amp; Loss'!AZ103,0,0,1,3)))</f>
        <v xml:space="preserve"> </v>
      </c>
      <c r="T109" s="135" t="str">
        <f ca="1">IF(SUM('Profit &amp; Loss'!BC103:OFFSET('Profit &amp; Loss'!BC103,0,0,1,3))=0," ",SUM('Profit &amp; Loss'!BC103:OFFSET('Profit &amp; Loss'!BC103,0,0,1,3)))</f>
        <v xml:space="preserve"> </v>
      </c>
      <c r="U109" s="135" t="str">
        <f ca="1">IF(SUM('Profit &amp; Loss'!BF103:OFFSET('Profit &amp; Loss'!BF103,0,0,1,3))=0," ",SUM('Profit &amp; Loss'!BF103:OFFSET('Profit &amp; Loss'!BF103,0,0,1,3)))</f>
        <v xml:space="preserve"> </v>
      </c>
      <c r="V109" s="135" t="str">
        <f ca="1">IF(SUM('Profit &amp; Loss'!BI103:OFFSET('Profit &amp; Loss'!BI103,0,0,1,3))=0," ",SUM('Profit &amp; Loss'!BI103:OFFSET('Profit &amp; Loss'!BI103,0,0,1,3)))</f>
        <v xml:space="preserve"> </v>
      </c>
      <c r="W109" s="135" t="str">
        <f ca="1">IF(SUM('Profit &amp; Loss'!BL103:OFFSET('Profit &amp; Loss'!BL103,0,0,1,3))=0," ",SUM('Profit &amp; Loss'!BL103:OFFSET('Profit &amp; Loss'!BL103,0,0,1,3)))</f>
        <v xml:space="preserve"> </v>
      </c>
    </row>
    <row r="110" spans="2:23">
      <c r="B110" s="135" t="str">
        <f>IF('Profit &amp; Loss'!B104=0," ",'Profit &amp; Loss'!B104)</f>
        <v xml:space="preserve"> </v>
      </c>
      <c r="C110" s="135" t="str">
        <f ca="1">IF(SUM('Profit &amp; Loss'!F104:OFFSET('Profit &amp; Loss'!F104,0,0,1,1))=0," ",SUM('Profit &amp; Loss'!F104:OFFSET('Profit &amp; Loss'!F105,0,0,1,1)))</f>
        <v xml:space="preserve"> </v>
      </c>
      <c r="D110" s="135" t="str">
        <f ca="1">IF(SUM('Profit &amp; Loss'!G104:OFFSET('Profit &amp; Loss'!G104,0,0,1,3))=0," ",SUM('Profit &amp; Loss'!G104:OFFSET('Profit &amp; Loss'!G104,0,0,1,3)))</f>
        <v xml:space="preserve"> </v>
      </c>
      <c r="E110" s="135" t="str">
        <f ca="1">IF(SUM('Profit &amp; Loss'!J104:OFFSET('Profit &amp; Loss'!J104,0,0,1,3))=0," ",SUM('Profit &amp; Loss'!J104:OFFSET('Profit &amp; Loss'!J104,0,0,1,3)))</f>
        <v xml:space="preserve"> </v>
      </c>
      <c r="F110" s="135" t="str">
        <f ca="1">IF(SUM('Profit &amp; Loss'!M104:OFFSET('Profit &amp; Loss'!M104,0,0,1,3))=0," ",SUM('Profit &amp; Loss'!M104:OFFSET('Profit &amp; Loss'!M104,0,0,1,3)))</f>
        <v xml:space="preserve"> </v>
      </c>
      <c r="G110" s="135" t="str">
        <f ca="1">IF(SUM('Profit &amp; Loss'!P104:OFFSET('Profit &amp; Loss'!P104,0,0,1,3))=0," ",SUM('Profit &amp; Loss'!P104:OFFSET('Profit &amp; Loss'!P104,0,0,1,3)))</f>
        <v xml:space="preserve"> </v>
      </c>
      <c r="H110" s="135" t="str">
        <f ca="1">IF(SUM('Profit &amp; Loss'!S104:OFFSET('Profit &amp; Loss'!S104,0,0,1,3))=0," ",SUM('Profit &amp; Loss'!S104:OFFSET('Profit &amp; Loss'!S104,0,0,1,3)))</f>
        <v xml:space="preserve"> </v>
      </c>
      <c r="I110" s="135" t="str">
        <f ca="1">IF(SUM('Profit &amp; Loss'!V104:OFFSET('Profit &amp; Loss'!V104,0,0,1,3))=0," ",SUM('Profit &amp; Loss'!V104:OFFSET('Profit &amp; Loss'!V104,0,0,1,3)))</f>
        <v xml:space="preserve"> </v>
      </c>
      <c r="J110" s="135" t="str">
        <f ca="1">IF(SUM('Profit &amp; Loss'!Y104:OFFSET('Profit &amp; Loss'!Y104,0,0,1,3))=0," ",SUM('Profit &amp; Loss'!Y104:OFFSET('Profit &amp; Loss'!Y104,0,0,1,3)))</f>
        <v xml:space="preserve"> </v>
      </c>
      <c r="K110" s="135" t="str">
        <f ca="1">IF(SUM('Profit &amp; Loss'!AB104:OFFSET('Profit &amp; Loss'!AB104,0,0,1,3))=0," ",SUM('Profit &amp; Loss'!AB104:OFFSET('Profit &amp; Loss'!AB104,0,0,1,3)))</f>
        <v xml:space="preserve"> </v>
      </c>
      <c r="L110" s="135" t="str">
        <f ca="1">IF(SUM('Profit &amp; Loss'!AE104:OFFSET('Profit &amp; Loss'!AE104,0,0,1,3))=0," ",SUM('Profit &amp; Loss'!AE104:OFFSET('Profit &amp; Loss'!AE104,0,0,1,3)))</f>
        <v xml:space="preserve"> </v>
      </c>
      <c r="M110" s="135" t="str">
        <f ca="1">IF(SUM('Profit &amp; Loss'!AH104:OFFSET('Profit &amp; Loss'!AH104,0,0,1,3))=0," ",SUM('Profit &amp; Loss'!AH104:OFFSET('Profit &amp; Loss'!AH104,0,0,1,3)))</f>
        <v xml:space="preserve"> </v>
      </c>
      <c r="N110" s="135" t="str">
        <f ca="1">IF(SUM('Profit &amp; Loss'!AK104:OFFSET('Profit &amp; Loss'!AK104,0,0,1,3))=0," ",SUM('Profit &amp; Loss'!AK104:OFFSET('Profit &amp; Loss'!AK104,0,0,1,3)))</f>
        <v xml:space="preserve"> </v>
      </c>
      <c r="O110" s="135" t="str">
        <f ca="1">IF(SUM('Profit &amp; Loss'!AN104:OFFSET('Profit &amp; Loss'!AN104,0,0,1,3))=0," ",SUM('Profit &amp; Loss'!AN104:OFFSET('Profit &amp; Loss'!AN104,0,0,1,3)))</f>
        <v xml:space="preserve"> </v>
      </c>
      <c r="P110" s="135" t="str">
        <f ca="1">IF(SUM('Profit &amp; Loss'!AQ104:OFFSET('Profit &amp; Loss'!AQ104,0,0,1,3))=0," ",SUM('Profit &amp; Loss'!AQ104:OFFSET('Profit &amp; Loss'!AQ104,0,0,1,3)))</f>
        <v xml:space="preserve"> </v>
      </c>
      <c r="Q110" s="135" t="str">
        <f ca="1">IF(SUM('Profit &amp; Loss'!AT104:OFFSET('Profit &amp; Loss'!AT104,0,0,1,3))=0," ",SUM('Profit &amp; Loss'!AT104:OFFSET('Profit &amp; Loss'!AT104,0,0,1,3)))</f>
        <v xml:space="preserve"> </v>
      </c>
      <c r="R110" s="135" t="str">
        <f ca="1">IF(SUM('Profit &amp; Loss'!AW104:OFFSET('Profit &amp; Loss'!AW104,0,0,1,3))=0," ",SUM('Profit &amp; Loss'!AW104:OFFSET('Profit &amp; Loss'!AW104,0,0,1,3)))</f>
        <v xml:space="preserve"> </v>
      </c>
      <c r="S110" s="135" t="str">
        <f ca="1">IF(SUM('Profit &amp; Loss'!AZ104:OFFSET('Profit &amp; Loss'!AZ104,0,0,1,3))=0," ",SUM('Profit &amp; Loss'!AZ104:OFFSET('Profit &amp; Loss'!AZ104,0,0,1,3)))</f>
        <v xml:space="preserve"> </v>
      </c>
      <c r="T110" s="135" t="str">
        <f ca="1">IF(SUM('Profit &amp; Loss'!BC104:OFFSET('Profit &amp; Loss'!BC104,0,0,1,3))=0," ",SUM('Profit &amp; Loss'!BC104:OFFSET('Profit &amp; Loss'!BC104,0,0,1,3)))</f>
        <v xml:space="preserve"> </v>
      </c>
      <c r="U110" s="135" t="str">
        <f ca="1">IF(SUM('Profit &amp; Loss'!BF104:OFFSET('Profit &amp; Loss'!BF104,0,0,1,3))=0," ",SUM('Profit &amp; Loss'!BF104:OFFSET('Profit &amp; Loss'!BF104,0,0,1,3)))</f>
        <v xml:space="preserve"> </v>
      </c>
      <c r="V110" s="135" t="str">
        <f ca="1">IF(SUM('Profit &amp; Loss'!BI104:OFFSET('Profit &amp; Loss'!BI104,0,0,1,3))=0," ",SUM('Profit &amp; Loss'!BI104:OFFSET('Profit &amp; Loss'!BI104,0,0,1,3)))</f>
        <v xml:space="preserve"> </v>
      </c>
      <c r="W110" s="135" t="str">
        <f ca="1">IF(SUM('Profit &amp; Loss'!BL104:OFFSET('Profit &amp; Loss'!BL104,0,0,1,3))=0," ",SUM('Profit &amp; Loss'!BL104:OFFSET('Profit &amp; Loss'!BL104,0,0,1,3)))</f>
        <v xml:space="preserve"> </v>
      </c>
    </row>
    <row r="111" spans="2:23">
      <c r="B111" s="135" t="str">
        <f>IF('Profit &amp; Loss'!B105=0," ",'Profit &amp; Loss'!B105)</f>
        <v xml:space="preserve"> </v>
      </c>
      <c r="C111" s="135" t="str">
        <f ca="1">IF(SUM('Profit &amp; Loss'!F105:OFFSET('Profit &amp; Loss'!F105,0,0,1,1))=0," ",SUM('Profit &amp; Loss'!F105:OFFSET('Profit &amp; Loss'!F106,0,0,1,1)))</f>
        <v xml:space="preserve"> </v>
      </c>
      <c r="D111" s="135" t="str">
        <f ca="1">IF(SUM('Profit &amp; Loss'!G105:OFFSET('Profit &amp; Loss'!G105,0,0,1,3))=0," ",SUM('Profit &amp; Loss'!G105:OFFSET('Profit &amp; Loss'!G105,0,0,1,3)))</f>
        <v xml:space="preserve"> </v>
      </c>
      <c r="E111" s="135" t="str">
        <f ca="1">IF(SUM('Profit &amp; Loss'!J105:OFFSET('Profit &amp; Loss'!J105,0,0,1,3))=0," ",SUM('Profit &amp; Loss'!J105:OFFSET('Profit &amp; Loss'!J105,0,0,1,3)))</f>
        <v xml:space="preserve"> </v>
      </c>
      <c r="F111" s="135" t="str">
        <f ca="1">IF(SUM('Profit &amp; Loss'!M105:OFFSET('Profit &amp; Loss'!M105,0,0,1,3))=0," ",SUM('Profit &amp; Loss'!M105:OFFSET('Profit &amp; Loss'!M105,0,0,1,3)))</f>
        <v xml:space="preserve"> </v>
      </c>
      <c r="G111" s="135" t="str">
        <f ca="1">IF(SUM('Profit &amp; Loss'!P105:OFFSET('Profit &amp; Loss'!P105,0,0,1,3))=0," ",SUM('Profit &amp; Loss'!P105:OFFSET('Profit &amp; Loss'!P105,0,0,1,3)))</f>
        <v xml:space="preserve"> </v>
      </c>
      <c r="H111" s="135" t="str">
        <f ca="1">IF(SUM('Profit &amp; Loss'!S105:OFFSET('Profit &amp; Loss'!S105,0,0,1,3))=0," ",SUM('Profit &amp; Loss'!S105:OFFSET('Profit &amp; Loss'!S105,0,0,1,3)))</f>
        <v xml:space="preserve"> </v>
      </c>
      <c r="I111" s="135" t="str">
        <f ca="1">IF(SUM('Profit &amp; Loss'!V105:OFFSET('Profit &amp; Loss'!V105,0,0,1,3))=0," ",SUM('Profit &amp; Loss'!V105:OFFSET('Profit &amp; Loss'!V105,0,0,1,3)))</f>
        <v xml:space="preserve"> </v>
      </c>
      <c r="J111" s="135" t="str">
        <f ca="1">IF(SUM('Profit &amp; Loss'!Y105:OFFSET('Profit &amp; Loss'!Y105,0,0,1,3))=0," ",SUM('Profit &amp; Loss'!Y105:OFFSET('Profit &amp; Loss'!Y105,0,0,1,3)))</f>
        <v xml:space="preserve"> </v>
      </c>
      <c r="K111" s="135" t="str">
        <f ca="1">IF(SUM('Profit &amp; Loss'!AB105:OFFSET('Profit &amp; Loss'!AB105,0,0,1,3))=0," ",SUM('Profit &amp; Loss'!AB105:OFFSET('Profit &amp; Loss'!AB105,0,0,1,3)))</f>
        <v xml:space="preserve"> </v>
      </c>
      <c r="L111" s="135" t="str">
        <f ca="1">IF(SUM('Profit &amp; Loss'!AE105:OFFSET('Profit &amp; Loss'!AE105,0,0,1,3))=0," ",SUM('Profit &amp; Loss'!AE105:OFFSET('Profit &amp; Loss'!AE105,0,0,1,3)))</f>
        <v xml:space="preserve"> </v>
      </c>
      <c r="M111" s="135" t="str">
        <f ca="1">IF(SUM('Profit &amp; Loss'!AH105:OFFSET('Profit &amp; Loss'!AH105,0,0,1,3))=0," ",SUM('Profit &amp; Loss'!AH105:OFFSET('Profit &amp; Loss'!AH105,0,0,1,3)))</f>
        <v xml:space="preserve"> </v>
      </c>
      <c r="N111" s="135" t="str">
        <f ca="1">IF(SUM('Profit &amp; Loss'!AK105:OFFSET('Profit &amp; Loss'!AK105,0,0,1,3))=0," ",SUM('Profit &amp; Loss'!AK105:OFFSET('Profit &amp; Loss'!AK105,0,0,1,3)))</f>
        <v xml:space="preserve"> </v>
      </c>
      <c r="O111" s="135" t="str">
        <f ca="1">IF(SUM('Profit &amp; Loss'!AN105:OFFSET('Profit &amp; Loss'!AN105,0,0,1,3))=0," ",SUM('Profit &amp; Loss'!AN105:OFFSET('Profit &amp; Loss'!AN105,0,0,1,3)))</f>
        <v xml:space="preserve"> </v>
      </c>
      <c r="P111" s="135" t="str">
        <f ca="1">IF(SUM('Profit &amp; Loss'!AQ105:OFFSET('Profit &amp; Loss'!AQ105,0,0,1,3))=0," ",SUM('Profit &amp; Loss'!AQ105:OFFSET('Profit &amp; Loss'!AQ105,0,0,1,3)))</f>
        <v xml:space="preserve"> </v>
      </c>
      <c r="Q111" s="135" t="str">
        <f ca="1">IF(SUM('Profit &amp; Loss'!AT105:OFFSET('Profit &amp; Loss'!AT105,0,0,1,3))=0," ",SUM('Profit &amp; Loss'!AT105:OFFSET('Profit &amp; Loss'!AT105,0,0,1,3)))</f>
        <v xml:space="preserve"> </v>
      </c>
      <c r="R111" s="135" t="str">
        <f ca="1">IF(SUM('Profit &amp; Loss'!AW105:OFFSET('Profit &amp; Loss'!AW105,0,0,1,3))=0," ",SUM('Profit &amp; Loss'!AW105:OFFSET('Profit &amp; Loss'!AW105,0,0,1,3)))</f>
        <v xml:space="preserve"> </v>
      </c>
      <c r="S111" s="135" t="str">
        <f ca="1">IF(SUM('Profit &amp; Loss'!AZ105:OFFSET('Profit &amp; Loss'!AZ105,0,0,1,3))=0," ",SUM('Profit &amp; Loss'!AZ105:OFFSET('Profit &amp; Loss'!AZ105,0,0,1,3)))</f>
        <v xml:space="preserve"> </v>
      </c>
      <c r="T111" s="135" t="str">
        <f ca="1">IF(SUM('Profit &amp; Loss'!BC105:OFFSET('Profit &amp; Loss'!BC105,0,0,1,3))=0," ",SUM('Profit &amp; Loss'!BC105:OFFSET('Profit &amp; Loss'!BC105,0,0,1,3)))</f>
        <v xml:space="preserve"> </v>
      </c>
      <c r="U111" s="135" t="str">
        <f ca="1">IF(SUM('Profit &amp; Loss'!BF105:OFFSET('Profit &amp; Loss'!BF105,0,0,1,3))=0," ",SUM('Profit &amp; Loss'!BF105:OFFSET('Profit &amp; Loss'!BF105,0,0,1,3)))</f>
        <v xml:space="preserve"> </v>
      </c>
      <c r="V111" s="135" t="str">
        <f ca="1">IF(SUM('Profit &amp; Loss'!BI105:OFFSET('Profit &amp; Loss'!BI105,0,0,1,3))=0," ",SUM('Profit &amp; Loss'!BI105:OFFSET('Profit &amp; Loss'!BI105,0,0,1,3)))</f>
        <v xml:space="preserve"> </v>
      </c>
      <c r="W111" s="135" t="str">
        <f ca="1">IF(SUM('Profit &amp; Loss'!BL105:OFFSET('Profit &amp; Loss'!BL105,0,0,1,3))=0," ",SUM('Profit &amp; Loss'!BL105:OFFSET('Profit &amp; Loss'!BL105,0,0,1,3)))</f>
        <v xml:space="preserve"> </v>
      </c>
    </row>
    <row r="112" spans="2:23">
      <c r="B112" s="135" t="str">
        <f>IF('Profit &amp; Loss'!B106=0," ",'Profit &amp; Loss'!B106)</f>
        <v xml:space="preserve"> 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  <c r="N112" s="135"/>
      <c r="O112" s="135"/>
      <c r="P112" s="135"/>
      <c r="Q112" s="135"/>
      <c r="R112" s="135"/>
      <c r="S112" s="135"/>
      <c r="T112" s="135"/>
      <c r="U112" s="135"/>
      <c r="V112" s="135"/>
      <c r="W112" s="135"/>
    </row>
    <row r="113" spans="2:23">
      <c r="B113" s="135" t="str">
        <f>IF('Profit &amp; Loss'!B107=0," ",'Profit &amp; Loss'!B107)</f>
        <v xml:space="preserve"> </v>
      </c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  <c r="O113" s="135"/>
      <c r="P113" s="135"/>
      <c r="Q113" s="135"/>
      <c r="R113" s="135"/>
      <c r="S113" s="135"/>
      <c r="T113" s="135"/>
      <c r="U113" s="135"/>
      <c r="V113" s="135"/>
      <c r="W113" s="135"/>
    </row>
    <row r="114" spans="2:23">
      <c r="B114" s="135" t="str">
        <f>IF('Profit &amp; Loss'!B108=0," ",'Profit &amp; Loss'!B108)</f>
        <v xml:space="preserve"> </v>
      </c>
      <c r="C114" s="135"/>
      <c r="D114" s="135"/>
      <c r="E114" s="135"/>
      <c r="F114" s="135"/>
      <c r="G114" s="135"/>
      <c r="H114" s="135"/>
      <c r="I114" s="135"/>
      <c r="J114" s="135"/>
      <c r="K114" s="135"/>
      <c r="L114" s="135"/>
      <c r="M114" s="135"/>
      <c r="N114" s="135"/>
      <c r="O114" s="135"/>
      <c r="P114" s="135"/>
      <c r="Q114" s="135"/>
      <c r="R114" s="135"/>
      <c r="S114" s="135"/>
      <c r="T114" s="135"/>
      <c r="U114" s="135"/>
      <c r="V114" s="135"/>
      <c r="W114" s="135"/>
    </row>
    <row r="115" spans="2:23">
      <c r="B115" s="135" t="str">
        <f>IF('Profit &amp; Loss'!B109=0," ",'Profit &amp; Loss'!B109)</f>
        <v xml:space="preserve"> </v>
      </c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Q115" s="135"/>
      <c r="R115" s="135"/>
      <c r="S115" s="135"/>
      <c r="T115" s="135"/>
      <c r="U115" s="135"/>
      <c r="V115" s="135"/>
      <c r="W115" s="135"/>
    </row>
    <row r="116" spans="2:23">
      <c r="B116" s="135" t="str">
        <f>IF('Profit &amp; Loss'!B110=0," ",'Profit &amp; Loss'!B110)</f>
        <v xml:space="preserve"> </v>
      </c>
      <c r="C116" s="135"/>
      <c r="D116" s="135"/>
      <c r="E116" s="135"/>
      <c r="F116" s="135"/>
      <c r="G116" s="135"/>
      <c r="H116" s="135"/>
      <c r="I116" s="135"/>
      <c r="J116" s="135"/>
      <c r="K116" s="135"/>
      <c r="L116" s="135"/>
      <c r="M116" s="135"/>
      <c r="N116" s="135"/>
      <c r="O116" s="135"/>
      <c r="P116" s="135"/>
      <c r="Q116" s="135"/>
      <c r="R116" s="135"/>
      <c r="S116" s="135"/>
      <c r="T116" s="135"/>
      <c r="U116" s="135"/>
      <c r="V116" s="135"/>
      <c r="W116" s="135"/>
    </row>
    <row r="117" spans="2:23">
      <c r="B117" s="135" t="str">
        <f>IF('Profit &amp; Loss'!B111=0," ",'Profit &amp; Loss'!B111)</f>
        <v xml:space="preserve"> </v>
      </c>
      <c r="C117" s="135"/>
      <c r="D117" s="135"/>
      <c r="E117" s="135"/>
      <c r="F117" s="135"/>
      <c r="G117" s="135"/>
      <c r="H117" s="135"/>
      <c r="I117" s="135"/>
      <c r="J117" s="135"/>
      <c r="K117" s="135"/>
      <c r="L117" s="135"/>
      <c r="M117" s="135"/>
      <c r="N117" s="135"/>
      <c r="O117" s="135"/>
      <c r="P117" s="135"/>
      <c r="Q117" s="135"/>
      <c r="R117" s="135"/>
      <c r="S117" s="135"/>
      <c r="T117" s="135"/>
      <c r="U117" s="135"/>
      <c r="V117" s="135"/>
      <c r="W117" s="135"/>
    </row>
    <row r="118" spans="2:23">
      <c r="B118" s="135" t="str">
        <f>IF('Profit &amp; Loss'!B112=0," ",'Profit &amp; Loss'!B112)</f>
        <v xml:space="preserve"> </v>
      </c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135"/>
      <c r="Q118" s="135"/>
      <c r="R118" s="135"/>
      <c r="S118" s="135"/>
      <c r="T118" s="135"/>
      <c r="U118" s="135"/>
      <c r="V118" s="135"/>
      <c r="W118" s="135"/>
    </row>
    <row r="119" spans="2:23">
      <c r="B119" s="135" t="str">
        <f>IF('Profit &amp; Loss'!B113=0," ",'Profit &amp; Loss'!B113)</f>
        <v xml:space="preserve"> </v>
      </c>
      <c r="C119" s="135"/>
      <c r="D119" s="135"/>
      <c r="E119" s="135"/>
      <c r="F119" s="135"/>
      <c r="G119" s="135"/>
      <c r="H119" s="135"/>
      <c r="I119" s="135"/>
      <c r="J119" s="135"/>
      <c r="K119" s="135"/>
      <c r="L119" s="135"/>
      <c r="M119" s="135"/>
      <c r="N119" s="135"/>
      <c r="O119" s="135"/>
      <c r="P119" s="135"/>
      <c r="Q119" s="135"/>
      <c r="R119" s="135"/>
      <c r="S119" s="135"/>
      <c r="T119" s="135"/>
      <c r="U119" s="135"/>
      <c r="V119" s="135"/>
      <c r="W119" s="135"/>
    </row>
    <row r="120" spans="2:23">
      <c r="B120" s="135" t="str">
        <f>IF('Profit &amp; Loss'!B114=0," ",'Profit &amp; Loss'!B114)</f>
        <v xml:space="preserve"> </v>
      </c>
      <c r="C120" s="135"/>
      <c r="D120" s="135"/>
      <c r="E120" s="135"/>
      <c r="F120" s="135"/>
      <c r="G120" s="135"/>
      <c r="H120" s="135"/>
      <c r="I120" s="135"/>
      <c r="J120" s="135"/>
      <c r="K120" s="135"/>
      <c r="L120" s="135"/>
      <c r="M120" s="135"/>
      <c r="N120" s="135"/>
      <c r="O120" s="135"/>
      <c r="P120" s="135"/>
      <c r="Q120" s="135"/>
      <c r="R120" s="135"/>
      <c r="S120" s="135"/>
      <c r="T120" s="135"/>
      <c r="U120" s="135"/>
      <c r="V120" s="135"/>
      <c r="W120" s="135"/>
    </row>
    <row r="121" spans="2:23">
      <c r="B121" s="135" t="str">
        <f>IF('Profit &amp; Loss'!B115=0," ",'Profit &amp; Loss'!B115)</f>
        <v xml:space="preserve"> </v>
      </c>
      <c r="C121" s="135"/>
      <c r="D121" s="135"/>
      <c r="E121" s="135"/>
      <c r="F121" s="135"/>
      <c r="G121" s="135"/>
      <c r="H121" s="135"/>
      <c r="I121" s="135"/>
      <c r="J121" s="135"/>
      <c r="K121" s="135"/>
      <c r="L121" s="135"/>
      <c r="M121" s="135"/>
      <c r="N121" s="135"/>
      <c r="O121" s="135"/>
      <c r="P121" s="135"/>
      <c r="Q121" s="135"/>
      <c r="R121" s="135"/>
      <c r="S121" s="135"/>
      <c r="T121" s="135"/>
      <c r="U121" s="135"/>
      <c r="V121" s="135"/>
      <c r="W121" s="135"/>
    </row>
    <row r="122" spans="2:23">
      <c r="B122" s="135" t="str">
        <f>IF('Profit &amp; Loss'!B116=0," ",'Profit &amp; Loss'!B116)</f>
        <v xml:space="preserve"> </v>
      </c>
      <c r="C122" s="135"/>
      <c r="D122" s="135"/>
      <c r="E122" s="135"/>
      <c r="F122" s="135"/>
      <c r="G122" s="135"/>
      <c r="H122" s="135"/>
      <c r="I122" s="135"/>
      <c r="J122" s="135"/>
      <c r="K122" s="135"/>
      <c r="L122" s="135"/>
      <c r="M122" s="135"/>
      <c r="N122" s="135"/>
      <c r="O122" s="135"/>
      <c r="P122" s="135"/>
      <c r="Q122" s="135"/>
      <c r="R122" s="135"/>
      <c r="S122" s="135"/>
      <c r="T122" s="135"/>
      <c r="U122" s="135"/>
      <c r="V122" s="135"/>
      <c r="W122" s="135"/>
    </row>
    <row r="123" spans="2:23">
      <c r="B123" s="135" t="str">
        <f>IF('Profit &amp; Loss'!B117=0," ",'Profit &amp; Loss'!B117)</f>
        <v xml:space="preserve"> </v>
      </c>
      <c r="C123" s="135"/>
      <c r="D123" s="135"/>
      <c r="E123" s="135"/>
      <c r="F123" s="135"/>
      <c r="G123" s="135"/>
      <c r="H123" s="135"/>
      <c r="I123" s="135"/>
      <c r="J123" s="135"/>
      <c r="K123" s="135"/>
      <c r="L123" s="135"/>
      <c r="M123" s="135"/>
      <c r="N123" s="135"/>
      <c r="O123" s="135"/>
      <c r="P123" s="135"/>
      <c r="Q123" s="135"/>
      <c r="R123" s="135"/>
      <c r="S123" s="135"/>
      <c r="T123" s="135"/>
      <c r="U123" s="135"/>
      <c r="V123" s="135"/>
      <c r="W123" s="135"/>
    </row>
    <row r="124" spans="2:23">
      <c r="B124" s="135" t="str">
        <f>IF('Profit &amp; Loss'!B118=0," ",'Profit &amp; Loss'!B118)</f>
        <v xml:space="preserve"> </v>
      </c>
      <c r="C124" s="135"/>
      <c r="D124" s="135"/>
      <c r="E124" s="135"/>
      <c r="F124" s="135"/>
      <c r="G124" s="135"/>
      <c r="H124" s="135"/>
      <c r="I124" s="135"/>
      <c r="J124" s="135"/>
      <c r="K124" s="135"/>
      <c r="L124" s="135"/>
      <c r="M124" s="135"/>
      <c r="N124" s="135"/>
      <c r="O124" s="135"/>
      <c r="P124" s="135"/>
      <c r="Q124" s="135"/>
      <c r="R124" s="135"/>
      <c r="S124" s="135"/>
      <c r="T124" s="135"/>
      <c r="U124" s="135"/>
      <c r="V124" s="135"/>
      <c r="W124" s="135"/>
    </row>
    <row r="125" spans="2:23">
      <c r="B125" s="135" t="str">
        <f>IF('Profit &amp; Loss'!B119=0," ",'Profit &amp; Loss'!B119)</f>
        <v xml:space="preserve"> </v>
      </c>
      <c r="C125" s="135"/>
      <c r="D125" s="135"/>
      <c r="E125" s="135"/>
      <c r="F125" s="135"/>
      <c r="G125" s="135"/>
      <c r="H125" s="135"/>
      <c r="I125" s="135"/>
      <c r="J125" s="135"/>
      <c r="K125" s="135"/>
      <c r="L125" s="135"/>
      <c r="M125" s="135"/>
      <c r="N125" s="135"/>
      <c r="O125" s="135"/>
      <c r="P125" s="135"/>
      <c r="Q125" s="135"/>
      <c r="R125" s="135"/>
      <c r="S125" s="135"/>
      <c r="T125" s="135"/>
      <c r="U125" s="135"/>
      <c r="V125" s="135"/>
      <c r="W125" s="135"/>
    </row>
    <row r="126" spans="2:23">
      <c r="B126" s="135" t="str">
        <f>IF('Profit &amp; Loss'!B120=0," ",'Profit &amp; Loss'!B120)</f>
        <v xml:space="preserve"> </v>
      </c>
      <c r="C126" s="135"/>
      <c r="D126" s="135"/>
      <c r="E126" s="135"/>
      <c r="F126" s="135"/>
      <c r="G126" s="135"/>
      <c r="H126" s="135"/>
      <c r="I126" s="135"/>
      <c r="J126" s="135"/>
      <c r="K126" s="135"/>
      <c r="L126" s="135"/>
      <c r="M126" s="135"/>
      <c r="N126" s="135"/>
      <c r="O126" s="135"/>
      <c r="P126" s="135"/>
      <c r="Q126" s="135"/>
      <c r="R126" s="135"/>
      <c r="S126" s="135"/>
      <c r="T126" s="135"/>
      <c r="U126" s="135"/>
      <c r="V126" s="135"/>
      <c r="W126" s="135"/>
    </row>
  </sheetData>
  <mergeCells count="18">
    <mergeCell ref="D6:G6"/>
    <mergeCell ref="H6:K6"/>
    <mergeCell ref="L6:O6"/>
    <mergeCell ref="P6:S6"/>
    <mergeCell ref="T6:W6"/>
    <mergeCell ref="D5:G5"/>
    <mergeCell ref="T2:W2"/>
    <mergeCell ref="T4:W4"/>
    <mergeCell ref="H5:K5"/>
    <mergeCell ref="L5:O5"/>
    <mergeCell ref="P5:S5"/>
    <mergeCell ref="T5:W5"/>
    <mergeCell ref="H2:K2"/>
    <mergeCell ref="H4:K4"/>
    <mergeCell ref="L2:O2"/>
    <mergeCell ref="P2:S2"/>
    <mergeCell ref="D2:G2"/>
    <mergeCell ref="D4:G4"/>
  </mergeCells>
  <phoneticPr fontId="33" type="noConversion"/>
  <pageMargins left="0.7" right="0.7" top="0.75" bottom="0.75" header="0.3" footer="0.3"/>
  <pageSetup orientation="portrait" horizontalDpi="0" verticalDpi="0"/>
  <rowBreaks count="1" manualBreakCount="1">
    <brk id="40" min="1" max="22" man="1"/>
  </rowBreaks>
  <colBreaks count="4" manualBreakCount="4">
    <brk id="7" max="1048575" man="1"/>
    <brk id="11" max="1048575" man="1"/>
    <brk id="15" max="1048575" man="1"/>
    <brk id="19" max="1048575" man="1"/>
  </colBreak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83"/>
  <sheetViews>
    <sheetView view="pageBreakPreview" topLeftCell="A11" zoomScale="60" zoomScaleNormal="173" workbookViewId="0">
      <selection activeCell="B50" sqref="B50"/>
    </sheetView>
  </sheetViews>
  <sheetFormatPr baseColWidth="10" defaultColWidth="8.83203125" defaultRowHeight="15"/>
  <cols>
    <col min="1" max="1" width="5" customWidth="1"/>
    <col min="2" max="2" width="23" customWidth="1"/>
    <col min="3" max="3" width="1.6640625" hidden="1" customWidth="1"/>
    <col min="4" max="4" width="10" hidden="1" customWidth="1"/>
    <col min="5" max="5" width="1.6640625" customWidth="1"/>
    <col min="6" max="66" width="13.33203125" customWidth="1"/>
  </cols>
  <sheetData>
    <row r="1" spans="2:66">
      <c r="D1" s="4" t="s">
        <v>95</v>
      </c>
      <c r="E1" s="4"/>
      <c r="F1" s="10">
        <f>'Scaling Factors'!D15</f>
        <v>44926</v>
      </c>
      <c r="G1" s="10">
        <f>'Scaling Factors'!E15</f>
        <v>44957</v>
      </c>
      <c r="H1" s="10">
        <f>'Scaling Factors'!F15</f>
        <v>44985</v>
      </c>
      <c r="I1" s="10">
        <f>'Scaling Factors'!G15</f>
        <v>45016</v>
      </c>
      <c r="J1" s="10">
        <f>'Scaling Factors'!H15</f>
        <v>45046</v>
      </c>
      <c r="K1" s="10">
        <f>'Scaling Factors'!I15</f>
        <v>45077</v>
      </c>
      <c r="L1" s="10">
        <f>'Scaling Factors'!J15</f>
        <v>45107</v>
      </c>
      <c r="M1" s="10">
        <f>'Scaling Factors'!K15</f>
        <v>45138</v>
      </c>
      <c r="N1" s="10">
        <f>'Scaling Factors'!L15</f>
        <v>45169</v>
      </c>
      <c r="O1" s="10">
        <f>'Scaling Factors'!M15</f>
        <v>45199</v>
      </c>
      <c r="P1" s="10">
        <f>'Scaling Factors'!N15</f>
        <v>45230</v>
      </c>
      <c r="Q1" s="10">
        <f>'Scaling Factors'!O15</f>
        <v>45260</v>
      </c>
      <c r="R1" s="10">
        <f>'Scaling Factors'!P15</f>
        <v>45291</v>
      </c>
      <c r="S1" s="10">
        <f>'Scaling Factors'!Q15</f>
        <v>45322</v>
      </c>
      <c r="T1" s="10">
        <f>'Scaling Factors'!R15</f>
        <v>45351</v>
      </c>
      <c r="U1" s="10">
        <f>'Scaling Factors'!S15</f>
        <v>45382</v>
      </c>
      <c r="V1" s="10">
        <f>'Scaling Factors'!T15</f>
        <v>45412</v>
      </c>
      <c r="W1" s="10">
        <f>'Scaling Factors'!U15</f>
        <v>45443</v>
      </c>
      <c r="X1" s="10">
        <f>'Scaling Factors'!V15</f>
        <v>45473</v>
      </c>
      <c r="Y1" s="10">
        <f>'Scaling Factors'!W15</f>
        <v>45504</v>
      </c>
      <c r="Z1" s="10">
        <f>'Scaling Factors'!X15</f>
        <v>45535</v>
      </c>
      <c r="AA1" s="10">
        <f>'Scaling Factors'!Y15</f>
        <v>45565</v>
      </c>
      <c r="AB1" s="10">
        <f>'Scaling Factors'!Z15</f>
        <v>45596</v>
      </c>
      <c r="AC1" s="10">
        <f>'Scaling Factors'!AA15</f>
        <v>45626</v>
      </c>
      <c r="AD1" s="10">
        <f>'Scaling Factors'!AB15</f>
        <v>45657</v>
      </c>
      <c r="AE1" s="10">
        <f>'Scaling Factors'!AC15</f>
        <v>45688</v>
      </c>
      <c r="AF1" s="10">
        <f>'Scaling Factors'!AD15</f>
        <v>45716</v>
      </c>
      <c r="AG1" s="10">
        <f>'Scaling Factors'!AE15</f>
        <v>45747</v>
      </c>
      <c r="AH1" s="10">
        <f>'Scaling Factors'!AF15</f>
        <v>45777</v>
      </c>
      <c r="AI1" s="10">
        <f>'Scaling Factors'!AG15</f>
        <v>45808</v>
      </c>
      <c r="AJ1" s="10">
        <f>'Scaling Factors'!AH15</f>
        <v>45838</v>
      </c>
      <c r="AK1" s="10">
        <f>'Scaling Factors'!AI15</f>
        <v>45869</v>
      </c>
      <c r="AL1" s="10">
        <f>'Scaling Factors'!AJ15</f>
        <v>45900</v>
      </c>
      <c r="AM1" s="10">
        <f>'Scaling Factors'!AK15</f>
        <v>45930</v>
      </c>
      <c r="AN1" s="10">
        <f>'Scaling Factors'!AL15</f>
        <v>45961</v>
      </c>
      <c r="AO1" s="10">
        <f>'Scaling Factors'!AM15</f>
        <v>45991</v>
      </c>
      <c r="AP1" s="10">
        <f>'Scaling Factors'!AN15</f>
        <v>46022</v>
      </c>
      <c r="AQ1" s="10">
        <f>'Scaling Factors'!AO15</f>
        <v>46053</v>
      </c>
      <c r="AR1" s="10">
        <f>'Scaling Factors'!AP15</f>
        <v>46081</v>
      </c>
      <c r="AS1" s="10">
        <f>'Scaling Factors'!AQ15</f>
        <v>46112</v>
      </c>
      <c r="AT1" s="10">
        <f>'Scaling Factors'!AR15</f>
        <v>46142</v>
      </c>
      <c r="AU1" s="10">
        <f>'Scaling Factors'!AS15</f>
        <v>46173</v>
      </c>
      <c r="AV1" s="10">
        <f>'Scaling Factors'!AT15</f>
        <v>46203</v>
      </c>
      <c r="AW1" s="10">
        <f>'Scaling Factors'!AU15</f>
        <v>46234</v>
      </c>
      <c r="AX1" s="10">
        <f>'Scaling Factors'!AV15</f>
        <v>46265</v>
      </c>
      <c r="AY1" s="10">
        <f>'Scaling Factors'!AW15</f>
        <v>46295</v>
      </c>
      <c r="AZ1" s="10">
        <f>'Scaling Factors'!AX15</f>
        <v>46326</v>
      </c>
      <c r="BA1" s="10">
        <f>'Scaling Factors'!AY15</f>
        <v>46356</v>
      </c>
      <c r="BB1" s="10">
        <f>'Scaling Factors'!AZ15</f>
        <v>46387</v>
      </c>
      <c r="BC1" s="10">
        <f>'Scaling Factors'!BA15</f>
        <v>46418</v>
      </c>
      <c r="BD1" s="10">
        <f>'Scaling Factors'!BB15</f>
        <v>46446</v>
      </c>
      <c r="BE1" s="10">
        <f>'Scaling Factors'!BC15</f>
        <v>46477</v>
      </c>
      <c r="BF1" s="10">
        <f>'Scaling Factors'!BD15</f>
        <v>46507</v>
      </c>
      <c r="BG1" s="10">
        <f>'Scaling Factors'!BE15</f>
        <v>46538</v>
      </c>
      <c r="BH1" s="10">
        <f>'Scaling Factors'!BF15</f>
        <v>46568</v>
      </c>
      <c r="BI1" s="10">
        <f>'Scaling Factors'!BG15</f>
        <v>46599</v>
      </c>
      <c r="BJ1" s="10">
        <f>'Scaling Factors'!BH15</f>
        <v>46630</v>
      </c>
      <c r="BK1" s="10">
        <f>'Scaling Factors'!BI15</f>
        <v>46660</v>
      </c>
      <c r="BL1" s="10">
        <f>'Scaling Factors'!BJ15</f>
        <v>46691</v>
      </c>
      <c r="BM1" s="10">
        <f>'Scaling Factors'!BK15</f>
        <v>46721</v>
      </c>
      <c r="BN1" s="10">
        <f>'Scaling Factors'!BL15</f>
        <v>46752</v>
      </c>
    </row>
    <row r="2" spans="2:66">
      <c r="B2" s="14" t="s">
        <v>72</v>
      </c>
      <c r="C2" s="14"/>
      <c r="D2" s="14"/>
      <c r="E2" s="14"/>
      <c r="F2" s="14"/>
      <c r="G2" s="14"/>
      <c r="H2" s="14"/>
    </row>
    <row r="3" spans="2:66">
      <c r="B3" s="6" t="s">
        <v>376</v>
      </c>
      <c r="C3" s="14"/>
      <c r="D3" s="14"/>
      <c r="E3" s="14"/>
      <c r="F3" s="24">
        <f>Grants!B4</f>
        <v>0</v>
      </c>
      <c r="G3" s="24">
        <f>Grants!C4</f>
        <v>0</v>
      </c>
      <c r="H3" s="24">
        <f>Grants!D4</f>
        <v>0</v>
      </c>
      <c r="I3" s="24">
        <f>Grants!E4</f>
        <v>0</v>
      </c>
      <c r="J3" s="24">
        <f>Grants!F4</f>
        <v>0</v>
      </c>
      <c r="K3" s="24">
        <f>Grants!G4</f>
        <v>0</v>
      </c>
      <c r="L3" s="24">
        <f>Grants!H4</f>
        <v>0</v>
      </c>
      <c r="M3" s="24">
        <f>Grants!I4</f>
        <v>0</v>
      </c>
      <c r="N3" s="24">
        <f>Grants!J4</f>
        <v>0</v>
      </c>
      <c r="O3" s="24">
        <f>Grants!K4</f>
        <v>0</v>
      </c>
      <c r="P3" s="24">
        <f>Grants!L4</f>
        <v>0</v>
      </c>
      <c r="Q3" s="24">
        <f>Grants!M4</f>
        <v>0</v>
      </c>
      <c r="R3" s="24">
        <f>Grants!N4</f>
        <v>0</v>
      </c>
      <c r="S3" s="24">
        <f>Grants!O4</f>
        <v>0</v>
      </c>
      <c r="T3" s="24">
        <f>Grants!P4</f>
        <v>0</v>
      </c>
      <c r="U3" s="24">
        <f>Grants!Q4</f>
        <v>0</v>
      </c>
      <c r="V3" s="24">
        <f>Grants!R4</f>
        <v>0</v>
      </c>
      <c r="W3" s="24">
        <f>Grants!S4</f>
        <v>0</v>
      </c>
      <c r="X3" s="24">
        <f>Grants!T4</f>
        <v>0</v>
      </c>
      <c r="Y3" s="24">
        <f>Grants!U4</f>
        <v>0</v>
      </c>
      <c r="Z3" s="24">
        <f>Grants!V4</f>
        <v>0</v>
      </c>
      <c r="AA3" s="24">
        <f>Grants!W4</f>
        <v>0</v>
      </c>
      <c r="AB3" s="24">
        <f>Grants!X4</f>
        <v>0</v>
      </c>
      <c r="AC3" s="24">
        <f>Grants!Y4</f>
        <v>0</v>
      </c>
      <c r="AD3" s="24">
        <f>Grants!Z4</f>
        <v>0</v>
      </c>
      <c r="AE3" s="24">
        <f>Grants!AA4</f>
        <v>0</v>
      </c>
      <c r="AF3" s="24">
        <f>Grants!AB4</f>
        <v>0</v>
      </c>
      <c r="AG3" s="24">
        <f>Grants!AC4</f>
        <v>0</v>
      </c>
      <c r="AH3" s="24">
        <f>Grants!AD4</f>
        <v>0</v>
      </c>
      <c r="AI3" s="24">
        <f>Grants!AE4</f>
        <v>0</v>
      </c>
      <c r="AJ3" s="24">
        <f>Grants!AF4</f>
        <v>0</v>
      </c>
      <c r="AK3" s="24">
        <f>Grants!AG4</f>
        <v>0</v>
      </c>
      <c r="AL3" s="24">
        <f>Grants!AH4</f>
        <v>0</v>
      </c>
      <c r="AM3" s="24">
        <f>Grants!AI4</f>
        <v>0</v>
      </c>
      <c r="AN3" s="24">
        <f>Grants!AJ4</f>
        <v>0</v>
      </c>
      <c r="AO3" s="24">
        <f>Grants!AK4</f>
        <v>0</v>
      </c>
      <c r="AP3" s="24">
        <f>Grants!AL4</f>
        <v>0</v>
      </c>
      <c r="AQ3" s="24">
        <f>Grants!AM4</f>
        <v>0</v>
      </c>
      <c r="AR3" s="24">
        <f>Grants!AN4</f>
        <v>0</v>
      </c>
      <c r="AS3" s="24">
        <f>Grants!AO4</f>
        <v>0</v>
      </c>
      <c r="AT3" s="24">
        <f>Grants!AP4</f>
        <v>0</v>
      </c>
      <c r="AU3" s="24">
        <f>Grants!AQ4</f>
        <v>0</v>
      </c>
      <c r="AV3" s="24">
        <f>Grants!AR4</f>
        <v>0</v>
      </c>
      <c r="AW3" s="24">
        <f>Grants!AS4</f>
        <v>0</v>
      </c>
      <c r="AX3" s="24">
        <f>Grants!AT4</f>
        <v>0</v>
      </c>
      <c r="AY3" s="24">
        <f>Grants!AU4</f>
        <v>0</v>
      </c>
      <c r="AZ3" s="24">
        <f>Grants!AV4</f>
        <v>0</v>
      </c>
      <c r="BA3" s="24">
        <f>Grants!AW4</f>
        <v>0</v>
      </c>
      <c r="BB3" s="24">
        <f>Grants!AX4</f>
        <v>0</v>
      </c>
      <c r="BC3" s="24">
        <f>Grants!AY4</f>
        <v>0</v>
      </c>
      <c r="BD3" s="24">
        <f>Grants!AZ4</f>
        <v>0</v>
      </c>
      <c r="BE3" s="24">
        <f>Grants!BA4</f>
        <v>0</v>
      </c>
      <c r="BF3" s="24">
        <f>Grants!BB4</f>
        <v>0</v>
      </c>
      <c r="BG3" s="24">
        <f>Grants!BC4</f>
        <v>0</v>
      </c>
      <c r="BH3" s="24">
        <f>Grants!BD4</f>
        <v>0</v>
      </c>
      <c r="BI3" s="24">
        <f>Grants!BE4</f>
        <v>0</v>
      </c>
      <c r="BJ3" s="24">
        <f>Grants!BF4</f>
        <v>0</v>
      </c>
      <c r="BK3" s="24">
        <f>Grants!BG4</f>
        <v>0</v>
      </c>
      <c r="BL3" s="24">
        <f>Grants!BH4</f>
        <v>0</v>
      </c>
      <c r="BM3" s="24">
        <f>Grants!BI4</f>
        <v>0</v>
      </c>
      <c r="BN3" s="24">
        <f>Grants!BJ4</f>
        <v>0</v>
      </c>
    </row>
    <row r="4" spans="2:66">
      <c r="B4" s="6" t="s">
        <v>545</v>
      </c>
      <c r="C4" s="6"/>
      <c r="F4" s="5">
        <f>'Product Sales'!E28</f>
        <v>19000</v>
      </c>
      <c r="G4" s="5">
        <f>'Product Sales'!F28</f>
        <v>19000</v>
      </c>
      <c r="H4" s="5">
        <f>'Product Sales'!G28</f>
        <v>19000</v>
      </c>
      <c r="I4" s="5">
        <f>'Product Sales'!H28</f>
        <v>19000</v>
      </c>
      <c r="J4" s="5">
        <f>'Product Sales'!I28</f>
        <v>29000</v>
      </c>
      <c r="K4" s="5">
        <f>'Product Sales'!J28</f>
        <v>29000</v>
      </c>
      <c r="L4" s="5">
        <f>'Product Sales'!K28</f>
        <v>29000</v>
      </c>
      <c r="M4" s="5">
        <f>'Product Sales'!L28</f>
        <v>29000</v>
      </c>
      <c r="N4" s="5">
        <f>'Product Sales'!M28</f>
        <v>29000</v>
      </c>
      <c r="O4" s="5">
        <f>'Product Sales'!N28</f>
        <v>29000</v>
      </c>
      <c r="P4" s="5">
        <f>'Product Sales'!O28</f>
        <v>39000</v>
      </c>
      <c r="Q4" s="5">
        <f>'Product Sales'!P28</f>
        <v>39000</v>
      </c>
      <c r="R4" s="5">
        <f>'Product Sales'!Q28</f>
        <v>39000</v>
      </c>
      <c r="S4" s="5">
        <f>'Product Sales'!R28</f>
        <v>39000</v>
      </c>
      <c r="T4" s="5">
        <f>'Product Sales'!S28</f>
        <v>39000</v>
      </c>
      <c r="U4" s="5">
        <f>'Product Sales'!T28</f>
        <v>54000</v>
      </c>
      <c r="V4" s="5">
        <f>'Product Sales'!U28</f>
        <v>54000</v>
      </c>
      <c r="W4" s="5">
        <f>'Product Sales'!V28</f>
        <v>54000</v>
      </c>
      <c r="X4" s="5">
        <f>'Product Sales'!W28</f>
        <v>64000</v>
      </c>
      <c r="Y4" s="5">
        <f>'Product Sales'!X28</f>
        <v>64000</v>
      </c>
      <c r="Z4" s="5">
        <f>'Product Sales'!Y28</f>
        <v>71000</v>
      </c>
      <c r="AA4" s="5">
        <f>'Product Sales'!Z28</f>
        <v>71000</v>
      </c>
      <c r="AB4" s="5">
        <f>'Product Sales'!AA28</f>
        <v>76000</v>
      </c>
      <c r="AC4" s="5">
        <f>'Product Sales'!AB28</f>
        <v>86000</v>
      </c>
      <c r="AD4" s="5">
        <f>'Product Sales'!AC28</f>
        <v>86000</v>
      </c>
      <c r="AE4" s="5">
        <f>'Product Sales'!AD28</f>
        <v>93000</v>
      </c>
      <c r="AF4" s="5">
        <f>'Product Sales'!AE28</f>
        <v>93000</v>
      </c>
      <c r="AG4" s="5">
        <f>'Product Sales'!AF28</f>
        <v>103000</v>
      </c>
      <c r="AH4" s="5">
        <f>'Product Sales'!AG28</f>
        <v>113000</v>
      </c>
      <c r="AI4" s="5">
        <f>'Product Sales'!AH28</f>
        <v>115000</v>
      </c>
      <c r="AJ4" s="5">
        <f>'Product Sales'!AI28</f>
        <v>125000</v>
      </c>
      <c r="AK4" s="5">
        <f>'Product Sales'!AJ28</f>
        <v>135000</v>
      </c>
      <c r="AL4" s="5">
        <f>'Product Sales'!AK28</f>
        <v>135000</v>
      </c>
      <c r="AM4" s="5">
        <f>'Product Sales'!AL28</f>
        <v>145000</v>
      </c>
      <c r="AN4" s="5">
        <f>'Product Sales'!AM28</f>
        <v>145000</v>
      </c>
      <c r="AO4" s="5">
        <f>'Product Sales'!AN28</f>
        <v>155000</v>
      </c>
      <c r="AP4" s="5">
        <f>'Product Sales'!AO28</f>
        <v>165000</v>
      </c>
      <c r="AQ4" s="5">
        <f>'Product Sales'!AP28</f>
        <v>175000</v>
      </c>
      <c r="AR4" s="5">
        <f>'Product Sales'!AQ28</f>
        <v>175000</v>
      </c>
      <c r="AS4" s="5">
        <f>'Product Sales'!AR28</f>
        <v>185000</v>
      </c>
      <c r="AT4" s="5">
        <f>'Product Sales'!AS28</f>
        <v>195000</v>
      </c>
      <c r="AU4" s="5">
        <f>'Product Sales'!AT28</f>
        <v>195000</v>
      </c>
      <c r="AV4" s="5">
        <f>'Product Sales'!AU28</f>
        <v>205000</v>
      </c>
      <c r="AW4" s="5">
        <f>'Product Sales'!AV28</f>
        <v>205000</v>
      </c>
      <c r="AX4" s="5">
        <f>'Product Sales'!AW28</f>
        <v>215000</v>
      </c>
      <c r="AY4" s="5">
        <f>'Product Sales'!AX28</f>
        <v>225000</v>
      </c>
      <c r="AZ4" s="5">
        <f>'Product Sales'!AY28</f>
        <v>225000</v>
      </c>
      <c r="BA4" s="5">
        <f>'Product Sales'!AZ28</f>
        <v>235000</v>
      </c>
      <c r="BB4" s="5">
        <f>'Product Sales'!BA28</f>
        <v>235000</v>
      </c>
      <c r="BC4" s="5">
        <f>'Product Sales'!BB28</f>
        <v>245000</v>
      </c>
      <c r="BD4" s="5">
        <f>'Product Sales'!BC28</f>
        <v>245000</v>
      </c>
      <c r="BE4" s="5">
        <f>'Product Sales'!BD28</f>
        <v>255000</v>
      </c>
      <c r="BF4" s="5">
        <f>'Product Sales'!BE28</f>
        <v>255000</v>
      </c>
      <c r="BG4" s="5">
        <f>'Product Sales'!BF28</f>
        <v>265000</v>
      </c>
      <c r="BH4" s="5">
        <f>'Product Sales'!BG28</f>
        <v>265000</v>
      </c>
      <c r="BI4" s="5">
        <f>'Product Sales'!BH28</f>
        <v>265000</v>
      </c>
      <c r="BJ4" s="5">
        <f>'Product Sales'!BI28</f>
        <v>275000</v>
      </c>
      <c r="BK4" s="5">
        <f>'Product Sales'!BJ28</f>
        <v>275000</v>
      </c>
      <c r="BL4" s="5">
        <f>'Product Sales'!BK28</f>
        <v>275000</v>
      </c>
      <c r="BM4" s="5">
        <f>'Product Sales'!BL28</f>
        <v>275000</v>
      </c>
      <c r="BN4" s="5">
        <f>'Product Sales'!BM28</f>
        <v>285000</v>
      </c>
    </row>
    <row r="5" spans="2:66">
      <c r="B5" s="6" t="s">
        <v>75</v>
      </c>
      <c r="C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</row>
    <row r="6" spans="2:66">
      <c r="B6" s="6" t="s">
        <v>73</v>
      </c>
      <c r="C6" s="6"/>
      <c r="F6" s="5">
        <f ca="1">'Subscription Sales'!E70</f>
        <v>800</v>
      </c>
      <c r="G6" s="5">
        <f ca="1">'Subscription Sales'!F70</f>
        <v>1600</v>
      </c>
      <c r="H6" s="5">
        <f ca="1">'Subscription Sales'!G70</f>
        <v>2400</v>
      </c>
      <c r="I6" s="5">
        <f ca="1">'Subscription Sales'!H70</f>
        <v>3200</v>
      </c>
      <c r="J6" s="5">
        <f ca="1">'Subscription Sales'!I70</f>
        <v>4000</v>
      </c>
      <c r="K6" s="5">
        <f ca="1">'Subscription Sales'!J70</f>
        <v>4800</v>
      </c>
      <c r="L6" s="5">
        <f ca="1">'Subscription Sales'!K70</f>
        <v>5600</v>
      </c>
      <c r="M6" s="5">
        <f ca="1">'Subscription Sales'!L70</f>
        <v>6400</v>
      </c>
      <c r="N6" s="5">
        <f ca="1">'Subscription Sales'!M70</f>
        <v>7200</v>
      </c>
      <c r="O6" s="5">
        <f ca="1">'Subscription Sales'!N70</f>
        <v>8500</v>
      </c>
      <c r="P6" s="5">
        <f ca="1">'Subscription Sales'!O70</f>
        <v>9800</v>
      </c>
      <c r="Q6" s="5">
        <f ca="1">'Subscription Sales'!P70</f>
        <v>11100</v>
      </c>
      <c r="R6" s="5">
        <f ca="1">'Subscription Sales'!Q70</f>
        <v>12400</v>
      </c>
      <c r="S6" s="5">
        <f ca="1">'Subscription Sales'!R70</f>
        <v>13700</v>
      </c>
      <c r="T6" s="5">
        <f ca="1">'Subscription Sales'!S70</f>
        <v>15000</v>
      </c>
      <c r="U6" s="5">
        <f ca="1">'Subscription Sales'!T70</f>
        <v>18800</v>
      </c>
      <c r="V6" s="5">
        <f ca="1">'Subscription Sales'!U70</f>
        <v>22600</v>
      </c>
      <c r="W6" s="5">
        <f ca="1">'Subscription Sales'!V70</f>
        <v>26400</v>
      </c>
      <c r="X6" s="5">
        <f ca="1">'Subscription Sales'!W70</f>
        <v>30200</v>
      </c>
      <c r="Y6" s="5">
        <f ca="1">'Subscription Sales'!X70</f>
        <v>34000</v>
      </c>
      <c r="Z6" s="5">
        <f ca="1">'Subscription Sales'!Y70</f>
        <v>38300</v>
      </c>
      <c r="AA6" s="5">
        <f ca="1">'Subscription Sales'!Z70</f>
        <v>42600</v>
      </c>
      <c r="AB6" s="5">
        <f ca="1">'Subscription Sales'!AA70</f>
        <v>48900</v>
      </c>
      <c r="AC6" s="5">
        <f ca="1">'Subscription Sales'!AB70</f>
        <v>55200</v>
      </c>
      <c r="AD6" s="5">
        <f ca="1">'Subscription Sales'!AC70</f>
        <v>61500</v>
      </c>
      <c r="AE6" s="5">
        <f ca="1">'Subscription Sales'!AD70</f>
        <v>67500</v>
      </c>
      <c r="AF6" s="5">
        <f ca="1">'Subscription Sales'!AE70</f>
        <v>74000</v>
      </c>
      <c r="AG6" s="5">
        <f ca="1">'Subscription Sales'!AF70</f>
        <v>80500</v>
      </c>
      <c r="AH6" s="5">
        <f ca="1">'Subscription Sales'!AG70</f>
        <v>87000</v>
      </c>
      <c r="AI6" s="5">
        <f ca="1">'Subscription Sales'!AH70</f>
        <v>96000</v>
      </c>
      <c r="AJ6" s="5">
        <f ca="1">'Subscription Sales'!AI70</f>
        <v>105000</v>
      </c>
      <c r="AK6" s="5">
        <f ca="1">'Subscription Sales'!AJ70</f>
        <v>114500</v>
      </c>
      <c r="AL6" s="5">
        <f ca="1">'Subscription Sales'!AK70</f>
        <v>124000</v>
      </c>
      <c r="AM6" s="5">
        <f ca="1">'Subscription Sales'!AL70</f>
        <v>134000</v>
      </c>
      <c r="AN6" s="5">
        <f ca="1">'Subscription Sales'!AM70</f>
        <v>144000</v>
      </c>
      <c r="AO6" s="5">
        <f ca="1">'Subscription Sales'!AN70</f>
        <v>154000</v>
      </c>
      <c r="AP6" s="5">
        <f ca="1">'Subscription Sales'!AO70</f>
        <v>164500</v>
      </c>
      <c r="AQ6" s="5">
        <f ca="1">'Subscription Sales'!AP70</f>
        <v>175000</v>
      </c>
      <c r="AR6" s="5">
        <f ca="1">'Subscription Sales'!AQ70</f>
        <v>186000</v>
      </c>
      <c r="AS6" s="5">
        <f ca="1">'Subscription Sales'!AR70</f>
        <v>197000</v>
      </c>
      <c r="AT6" s="5">
        <f ca="1">'Subscription Sales'!AS70</f>
        <v>208500</v>
      </c>
      <c r="AU6" s="5">
        <f ca="1">'Subscription Sales'!AT70</f>
        <v>220000</v>
      </c>
      <c r="AV6" s="5">
        <f ca="1">'Subscription Sales'!AU70</f>
        <v>232000</v>
      </c>
      <c r="AW6" s="5">
        <f ca="1">'Subscription Sales'!AV70</f>
        <v>244000</v>
      </c>
      <c r="AX6" s="5">
        <f ca="1">'Subscription Sales'!AW70</f>
        <v>256000</v>
      </c>
      <c r="AY6" s="5">
        <f ca="1">'Subscription Sales'!AX70</f>
        <v>268500</v>
      </c>
      <c r="AZ6" s="5">
        <f ca="1">'Subscription Sales'!AY70</f>
        <v>281000</v>
      </c>
      <c r="BA6" s="5">
        <f ca="1">'Subscription Sales'!AZ70</f>
        <v>293500</v>
      </c>
      <c r="BB6" s="5">
        <f ca="1">'Subscription Sales'!BA70</f>
        <v>306000</v>
      </c>
      <c r="BC6" s="5">
        <f ca="1">'Subscription Sales'!BB70</f>
        <v>318500</v>
      </c>
      <c r="BD6" s="5">
        <f ca="1">'Subscription Sales'!BC70</f>
        <v>331000</v>
      </c>
      <c r="BE6" s="5">
        <f ca="1">'Subscription Sales'!BD70</f>
        <v>344000</v>
      </c>
      <c r="BF6" s="5">
        <f ca="1">'Subscription Sales'!BE70</f>
        <v>357000</v>
      </c>
      <c r="BG6" s="5">
        <f ca="1">'Subscription Sales'!BF70</f>
        <v>370000</v>
      </c>
      <c r="BH6" s="5">
        <f ca="1">'Subscription Sales'!BG70</f>
        <v>383500</v>
      </c>
      <c r="BI6" s="5">
        <f ca="1">'Subscription Sales'!BH70</f>
        <v>397000</v>
      </c>
      <c r="BJ6" s="5">
        <f ca="1">'Subscription Sales'!BI70</f>
        <v>410500</v>
      </c>
      <c r="BK6" s="5">
        <f ca="1">'Subscription Sales'!BJ70</f>
        <v>424000</v>
      </c>
      <c r="BL6" s="5">
        <f ca="1">'Subscription Sales'!BK70</f>
        <v>437500</v>
      </c>
      <c r="BM6" s="5">
        <f ca="1">'Subscription Sales'!BL70</f>
        <v>451500</v>
      </c>
      <c r="BN6" s="5">
        <f ca="1">'Subscription Sales'!BM70</f>
        <v>465500</v>
      </c>
    </row>
    <row r="7" spans="2:66">
      <c r="B7" s="6" t="s">
        <v>365</v>
      </c>
      <c r="C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</row>
    <row r="8" spans="2:66">
      <c r="B8" s="6" t="s">
        <v>74</v>
      </c>
      <c r="C8" s="6"/>
      <c r="F8" s="5">
        <f>Licensing!M24</f>
        <v>0</v>
      </c>
      <c r="G8" s="5">
        <f>Licensing!N24</f>
        <v>0</v>
      </c>
      <c r="H8" s="5">
        <f>Licensing!O24</f>
        <v>0</v>
      </c>
      <c r="I8" s="5">
        <f>Licensing!P24</f>
        <v>0</v>
      </c>
      <c r="J8" s="5">
        <f>Licensing!Q24</f>
        <v>0</v>
      </c>
      <c r="K8" s="5">
        <f>Licensing!R24</f>
        <v>0</v>
      </c>
      <c r="L8" s="5">
        <f>Licensing!S24</f>
        <v>0</v>
      </c>
      <c r="M8" s="5">
        <f>Licensing!T24</f>
        <v>0</v>
      </c>
      <c r="N8" s="5">
        <f>Licensing!U24</f>
        <v>0</v>
      </c>
      <c r="O8" s="5">
        <f>Licensing!V24</f>
        <v>0</v>
      </c>
      <c r="P8" s="5">
        <f>Licensing!W24</f>
        <v>0</v>
      </c>
      <c r="Q8" s="5">
        <f>Licensing!X24</f>
        <v>0</v>
      </c>
      <c r="R8" s="5">
        <f>Licensing!Y24</f>
        <v>0</v>
      </c>
      <c r="S8" s="5">
        <f>Licensing!Z24</f>
        <v>0</v>
      </c>
      <c r="T8" s="5">
        <f>Licensing!AA24</f>
        <v>0</v>
      </c>
      <c r="U8" s="5">
        <f>Licensing!AB24</f>
        <v>0</v>
      </c>
      <c r="V8" s="5">
        <f>Licensing!AC24</f>
        <v>0</v>
      </c>
      <c r="W8" s="5">
        <f>Licensing!AD24</f>
        <v>0</v>
      </c>
      <c r="X8" s="5">
        <f>Licensing!AE24</f>
        <v>0</v>
      </c>
      <c r="Y8" s="5">
        <f>Licensing!AF24</f>
        <v>0</v>
      </c>
      <c r="Z8" s="5">
        <f>Licensing!AG24</f>
        <v>0</v>
      </c>
      <c r="AA8" s="5">
        <f>Licensing!AH24</f>
        <v>0</v>
      </c>
      <c r="AB8" s="5">
        <f>Licensing!AI24</f>
        <v>0</v>
      </c>
      <c r="AC8" s="5">
        <f>Licensing!AJ24</f>
        <v>0</v>
      </c>
      <c r="AD8" s="5">
        <f>Licensing!AK24</f>
        <v>0</v>
      </c>
      <c r="AE8" s="5">
        <f>Licensing!AL24</f>
        <v>0</v>
      </c>
      <c r="AF8" s="5">
        <f>Licensing!AM24</f>
        <v>0</v>
      </c>
      <c r="AG8" s="5">
        <f>Licensing!AN24</f>
        <v>0</v>
      </c>
      <c r="AH8" s="5">
        <f>Licensing!AO24</f>
        <v>0</v>
      </c>
      <c r="AI8" s="5">
        <f>Licensing!AP24</f>
        <v>0</v>
      </c>
      <c r="AJ8" s="5">
        <f>Licensing!AQ24</f>
        <v>0</v>
      </c>
      <c r="AK8" s="5">
        <f>Licensing!AR24</f>
        <v>0</v>
      </c>
      <c r="AL8" s="5">
        <f>Licensing!AS24</f>
        <v>0</v>
      </c>
      <c r="AM8" s="5">
        <f>Licensing!AT24</f>
        <v>0</v>
      </c>
      <c r="AN8" s="5">
        <f>Licensing!AU24</f>
        <v>0</v>
      </c>
      <c r="AO8" s="5">
        <f>Licensing!AV24</f>
        <v>0</v>
      </c>
      <c r="AP8" s="5">
        <f>Licensing!AW24</f>
        <v>0</v>
      </c>
      <c r="AQ8" s="5">
        <f>Licensing!AX24</f>
        <v>0</v>
      </c>
      <c r="AR8" s="5">
        <f>Licensing!AY24</f>
        <v>0</v>
      </c>
      <c r="AS8" s="5">
        <f>Licensing!AZ24</f>
        <v>0</v>
      </c>
      <c r="AT8" s="5">
        <f>Licensing!BA24</f>
        <v>0</v>
      </c>
      <c r="AU8" s="5">
        <f>Licensing!BB24</f>
        <v>0</v>
      </c>
      <c r="AV8" s="5">
        <f>Licensing!BC24</f>
        <v>0</v>
      </c>
      <c r="AW8" s="5">
        <f>Licensing!BD24</f>
        <v>0</v>
      </c>
      <c r="AX8" s="5">
        <f>Licensing!BE24</f>
        <v>0</v>
      </c>
      <c r="AY8" s="5">
        <f>Licensing!BF24</f>
        <v>0</v>
      </c>
      <c r="AZ8" s="5">
        <f>Licensing!BG24</f>
        <v>0</v>
      </c>
      <c r="BA8" s="5">
        <f>Licensing!BH24</f>
        <v>0</v>
      </c>
      <c r="BB8" s="5">
        <f>Licensing!BI24</f>
        <v>0</v>
      </c>
      <c r="BC8" s="5">
        <f>Licensing!BJ24</f>
        <v>0</v>
      </c>
      <c r="BD8" s="5">
        <f>Licensing!BK24</f>
        <v>0</v>
      </c>
      <c r="BE8" s="5">
        <f>Licensing!BL24</f>
        <v>0</v>
      </c>
      <c r="BF8" s="5">
        <f>Licensing!BM24</f>
        <v>0</v>
      </c>
      <c r="BG8" s="5">
        <f>Licensing!BN24</f>
        <v>0</v>
      </c>
      <c r="BH8" s="5">
        <f>Licensing!BO24</f>
        <v>0</v>
      </c>
      <c r="BI8" s="5">
        <f>Licensing!BP24</f>
        <v>0</v>
      </c>
      <c r="BJ8" s="5">
        <f>Licensing!BQ24</f>
        <v>0</v>
      </c>
      <c r="BK8" s="5">
        <f>Licensing!BR24</f>
        <v>0</v>
      </c>
      <c r="BL8" s="5">
        <f>Licensing!BS24</f>
        <v>0</v>
      </c>
      <c r="BM8" s="5">
        <f>Licensing!BT24</f>
        <v>0</v>
      </c>
      <c r="BN8" s="5">
        <f>Licensing!BU24</f>
        <v>0</v>
      </c>
    </row>
    <row r="9" spans="2:66">
      <c r="B9" s="6" t="s">
        <v>375</v>
      </c>
      <c r="C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</row>
    <row r="10" spans="2:66" ht="16">
      <c r="B10" s="12" t="s">
        <v>392</v>
      </c>
      <c r="C10" s="12"/>
      <c r="D10" s="11"/>
      <c r="E10" s="11"/>
      <c r="F10" s="123">
        <v>52000</v>
      </c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</row>
    <row r="11" spans="2:66">
      <c r="B11" s="15" t="s">
        <v>81</v>
      </c>
      <c r="C11" s="15"/>
      <c r="D11" s="14"/>
      <c r="E11" s="14"/>
      <c r="F11" s="64">
        <f ca="1">SUM(F4:F10)</f>
        <v>71800</v>
      </c>
      <c r="G11" s="64">
        <f t="shared" ref="G11:BN11" ca="1" si="0">SUM(G4:G10)</f>
        <v>20600</v>
      </c>
      <c r="H11" s="64">
        <f t="shared" ca="1" si="0"/>
        <v>21400</v>
      </c>
      <c r="I11" s="64">
        <f t="shared" ca="1" si="0"/>
        <v>22200</v>
      </c>
      <c r="J11" s="64">
        <f t="shared" ca="1" si="0"/>
        <v>33000</v>
      </c>
      <c r="K11" s="64">
        <f t="shared" ca="1" si="0"/>
        <v>33800</v>
      </c>
      <c r="L11" s="64">
        <f t="shared" ca="1" si="0"/>
        <v>34600</v>
      </c>
      <c r="M11" s="64">
        <f t="shared" ca="1" si="0"/>
        <v>35400</v>
      </c>
      <c r="N11" s="64">
        <f t="shared" ca="1" si="0"/>
        <v>36200</v>
      </c>
      <c r="O11" s="64">
        <f t="shared" ca="1" si="0"/>
        <v>37500</v>
      </c>
      <c r="P11" s="64">
        <f t="shared" ca="1" si="0"/>
        <v>48800</v>
      </c>
      <c r="Q11" s="64">
        <f t="shared" ca="1" si="0"/>
        <v>50100</v>
      </c>
      <c r="R11" s="64">
        <f t="shared" ca="1" si="0"/>
        <v>51400</v>
      </c>
      <c r="S11" s="64">
        <f t="shared" ca="1" si="0"/>
        <v>52700</v>
      </c>
      <c r="T11" s="64">
        <f t="shared" ca="1" si="0"/>
        <v>54000</v>
      </c>
      <c r="U11" s="64">
        <f t="shared" ca="1" si="0"/>
        <v>72800</v>
      </c>
      <c r="V11" s="64">
        <f t="shared" ca="1" si="0"/>
        <v>76600</v>
      </c>
      <c r="W11" s="64">
        <f t="shared" ca="1" si="0"/>
        <v>80400</v>
      </c>
      <c r="X11" s="64">
        <f t="shared" ca="1" si="0"/>
        <v>94200</v>
      </c>
      <c r="Y11" s="64">
        <f t="shared" ca="1" si="0"/>
        <v>98000</v>
      </c>
      <c r="Z11" s="64">
        <f t="shared" ca="1" si="0"/>
        <v>109300</v>
      </c>
      <c r="AA11" s="64">
        <f t="shared" ca="1" si="0"/>
        <v>113600</v>
      </c>
      <c r="AB11" s="64">
        <f t="shared" ca="1" si="0"/>
        <v>124900</v>
      </c>
      <c r="AC11" s="64">
        <f t="shared" ca="1" si="0"/>
        <v>141200</v>
      </c>
      <c r="AD11" s="64">
        <f t="shared" ca="1" si="0"/>
        <v>147500</v>
      </c>
      <c r="AE11" s="64">
        <f t="shared" ca="1" si="0"/>
        <v>160500</v>
      </c>
      <c r="AF11" s="64">
        <f t="shared" ca="1" si="0"/>
        <v>167000</v>
      </c>
      <c r="AG11" s="64">
        <f t="shared" ca="1" si="0"/>
        <v>183500</v>
      </c>
      <c r="AH11" s="64">
        <f t="shared" ca="1" si="0"/>
        <v>200000</v>
      </c>
      <c r="AI11" s="64">
        <f t="shared" ca="1" si="0"/>
        <v>211000</v>
      </c>
      <c r="AJ11" s="64">
        <f t="shared" ca="1" si="0"/>
        <v>230000</v>
      </c>
      <c r="AK11" s="64">
        <f t="shared" ca="1" si="0"/>
        <v>249500</v>
      </c>
      <c r="AL11" s="64">
        <f t="shared" ca="1" si="0"/>
        <v>259000</v>
      </c>
      <c r="AM11" s="64">
        <f t="shared" ca="1" si="0"/>
        <v>279000</v>
      </c>
      <c r="AN11" s="64">
        <f t="shared" ca="1" si="0"/>
        <v>289000</v>
      </c>
      <c r="AO11" s="64">
        <f t="shared" ca="1" si="0"/>
        <v>309000</v>
      </c>
      <c r="AP11" s="64">
        <f t="shared" ca="1" si="0"/>
        <v>329500</v>
      </c>
      <c r="AQ11" s="64">
        <f t="shared" ca="1" si="0"/>
        <v>350000</v>
      </c>
      <c r="AR11" s="64">
        <f t="shared" ca="1" si="0"/>
        <v>361000</v>
      </c>
      <c r="AS11" s="64">
        <f t="shared" ca="1" si="0"/>
        <v>382000</v>
      </c>
      <c r="AT11" s="64">
        <f t="shared" ca="1" si="0"/>
        <v>403500</v>
      </c>
      <c r="AU11" s="64">
        <f t="shared" ca="1" si="0"/>
        <v>415000</v>
      </c>
      <c r="AV11" s="64">
        <f t="shared" ca="1" si="0"/>
        <v>437000</v>
      </c>
      <c r="AW11" s="64">
        <f t="shared" ca="1" si="0"/>
        <v>449000</v>
      </c>
      <c r="AX11" s="64">
        <f t="shared" ca="1" si="0"/>
        <v>471000</v>
      </c>
      <c r="AY11" s="64">
        <f t="shared" ca="1" si="0"/>
        <v>493500</v>
      </c>
      <c r="AZ11" s="64">
        <f t="shared" ca="1" si="0"/>
        <v>506000</v>
      </c>
      <c r="BA11" s="64">
        <f t="shared" ca="1" si="0"/>
        <v>528500</v>
      </c>
      <c r="BB11" s="64">
        <f t="shared" ca="1" si="0"/>
        <v>541000</v>
      </c>
      <c r="BC11" s="64">
        <f t="shared" ca="1" si="0"/>
        <v>563500</v>
      </c>
      <c r="BD11" s="64">
        <f t="shared" ca="1" si="0"/>
        <v>576000</v>
      </c>
      <c r="BE11" s="64">
        <f t="shared" ca="1" si="0"/>
        <v>599000</v>
      </c>
      <c r="BF11" s="64">
        <f t="shared" ca="1" si="0"/>
        <v>612000</v>
      </c>
      <c r="BG11" s="64">
        <f t="shared" ca="1" si="0"/>
        <v>635000</v>
      </c>
      <c r="BH11" s="64">
        <f t="shared" ca="1" si="0"/>
        <v>648500</v>
      </c>
      <c r="BI11" s="64">
        <f t="shared" ca="1" si="0"/>
        <v>662000</v>
      </c>
      <c r="BJ11" s="64">
        <f t="shared" ca="1" si="0"/>
        <v>685500</v>
      </c>
      <c r="BK11" s="64">
        <f t="shared" ca="1" si="0"/>
        <v>699000</v>
      </c>
      <c r="BL11" s="64">
        <f t="shared" ca="1" si="0"/>
        <v>712500</v>
      </c>
      <c r="BM11" s="64">
        <f t="shared" ca="1" si="0"/>
        <v>726500</v>
      </c>
      <c r="BN11" s="64">
        <f t="shared" ca="1" si="0"/>
        <v>750500</v>
      </c>
    </row>
    <row r="12" spans="2:66"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</row>
    <row r="13" spans="2:66">
      <c r="B13" s="15" t="s">
        <v>77</v>
      </c>
      <c r="C13" s="15"/>
      <c r="D13" s="14"/>
      <c r="E13" s="1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</row>
    <row r="14" spans="2:66">
      <c r="B14" s="6" t="s">
        <v>16</v>
      </c>
      <c r="C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</row>
    <row r="15" spans="2:66">
      <c r="B15" s="8" t="s">
        <v>377</v>
      </c>
      <c r="C15" s="8"/>
      <c r="F15" s="5">
        <f>'Variable Costs'!I16</f>
        <v>3000</v>
      </c>
      <c r="G15" s="5">
        <f>'Variable Costs'!J16</f>
        <v>3000</v>
      </c>
      <c r="H15" s="5">
        <f>'Variable Costs'!K16</f>
        <v>3000</v>
      </c>
      <c r="I15" s="5">
        <f>'Variable Costs'!L16</f>
        <v>3000</v>
      </c>
      <c r="J15" s="5">
        <f>'Variable Costs'!M16</f>
        <v>3000</v>
      </c>
      <c r="K15" s="5">
        <f>'Variable Costs'!N16</f>
        <v>3000</v>
      </c>
      <c r="L15" s="5">
        <f>'Variable Costs'!O16</f>
        <v>3000</v>
      </c>
      <c r="M15" s="5">
        <f>'Variable Costs'!P16</f>
        <v>3000</v>
      </c>
      <c r="N15" s="5">
        <f>'Variable Costs'!Q16</f>
        <v>3000</v>
      </c>
      <c r="O15" s="5">
        <f>'Variable Costs'!R16</f>
        <v>3000</v>
      </c>
      <c r="P15" s="5">
        <f>'Variable Costs'!S16</f>
        <v>3000</v>
      </c>
      <c r="Q15" s="5">
        <f>'Variable Costs'!T16</f>
        <v>3000</v>
      </c>
      <c r="R15" s="5">
        <f>'Variable Costs'!U16</f>
        <v>3000</v>
      </c>
      <c r="S15" s="5">
        <f>'Variable Costs'!V16</f>
        <v>3000</v>
      </c>
      <c r="T15" s="5">
        <f>'Variable Costs'!W16</f>
        <v>3000</v>
      </c>
      <c r="U15" s="5">
        <f>'Variable Costs'!X16</f>
        <v>3000</v>
      </c>
      <c r="V15" s="5">
        <f>'Variable Costs'!Y16</f>
        <v>3000</v>
      </c>
      <c r="W15" s="5">
        <f>'Variable Costs'!Z16</f>
        <v>3000</v>
      </c>
      <c r="X15" s="5">
        <f>'Variable Costs'!AA16</f>
        <v>3000</v>
      </c>
      <c r="Y15" s="5">
        <f>'Variable Costs'!AB16</f>
        <v>3000</v>
      </c>
      <c r="Z15" s="5">
        <f>'Variable Costs'!AC16</f>
        <v>2000</v>
      </c>
      <c r="AA15" s="5">
        <f>'Variable Costs'!AD16</f>
        <v>2000</v>
      </c>
      <c r="AB15" s="5">
        <f>'Variable Costs'!AE16</f>
        <v>2000</v>
      </c>
      <c r="AC15" s="5">
        <f>'Variable Costs'!AF16</f>
        <v>2000</v>
      </c>
      <c r="AD15" s="5">
        <f>'Variable Costs'!AG16</f>
        <v>2000</v>
      </c>
      <c r="AE15" s="5">
        <f>'Variable Costs'!AH16</f>
        <v>1000</v>
      </c>
      <c r="AF15" s="5">
        <f>'Variable Costs'!AI16</f>
        <v>1000</v>
      </c>
      <c r="AG15" s="5">
        <f>'Variable Costs'!AJ16</f>
        <v>1000</v>
      </c>
      <c r="AH15" s="5">
        <f>'Variable Costs'!AK16</f>
        <v>1000</v>
      </c>
      <c r="AI15" s="5">
        <f>'Variable Costs'!AL16</f>
        <v>0</v>
      </c>
      <c r="AJ15" s="5">
        <f>'Variable Costs'!AM16</f>
        <v>0</v>
      </c>
      <c r="AK15" s="5">
        <f>'Variable Costs'!AN16</f>
        <v>0</v>
      </c>
      <c r="AL15" s="5">
        <f>'Variable Costs'!AO16</f>
        <v>0</v>
      </c>
      <c r="AM15" s="5">
        <f>'Variable Costs'!AP16</f>
        <v>0</v>
      </c>
      <c r="AN15" s="5">
        <f>'Variable Costs'!AQ16</f>
        <v>0</v>
      </c>
      <c r="AO15" s="5">
        <f>'Variable Costs'!AR16</f>
        <v>0</v>
      </c>
      <c r="AP15" s="5">
        <f>'Variable Costs'!AS16</f>
        <v>0</v>
      </c>
      <c r="AQ15" s="5">
        <f>'Variable Costs'!AT16</f>
        <v>0</v>
      </c>
      <c r="AR15" s="5">
        <f>'Variable Costs'!AU16</f>
        <v>0</v>
      </c>
      <c r="AS15" s="5">
        <f>'Variable Costs'!AV16</f>
        <v>0</v>
      </c>
      <c r="AT15" s="5">
        <f>'Variable Costs'!AW16</f>
        <v>0</v>
      </c>
      <c r="AU15" s="5">
        <f>'Variable Costs'!AX16</f>
        <v>0</v>
      </c>
      <c r="AV15" s="5">
        <f>'Variable Costs'!AY16</f>
        <v>0</v>
      </c>
      <c r="AW15" s="5">
        <f>'Variable Costs'!AZ16</f>
        <v>0</v>
      </c>
      <c r="AX15" s="5">
        <f>'Variable Costs'!BA16</f>
        <v>0</v>
      </c>
      <c r="AY15" s="5">
        <f>'Variable Costs'!BB16</f>
        <v>0</v>
      </c>
      <c r="AZ15" s="5">
        <f>'Variable Costs'!BC16</f>
        <v>0</v>
      </c>
      <c r="BA15" s="5">
        <f>'Variable Costs'!BD16</f>
        <v>0</v>
      </c>
      <c r="BB15" s="5">
        <f>'Variable Costs'!BE16</f>
        <v>0</v>
      </c>
      <c r="BC15" s="5">
        <f>'Variable Costs'!BF16</f>
        <v>0</v>
      </c>
      <c r="BD15" s="5">
        <f>'Variable Costs'!BG16</f>
        <v>0</v>
      </c>
      <c r="BE15" s="5">
        <f>'Variable Costs'!BH16</f>
        <v>0</v>
      </c>
      <c r="BF15" s="5">
        <f>'Variable Costs'!BI16</f>
        <v>0</v>
      </c>
      <c r="BG15" s="5">
        <f>'Variable Costs'!BJ16</f>
        <v>0</v>
      </c>
      <c r="BH15" s="5">
        <f>'Variable Costs'!BK16</f>
        <v>0</v>
      </c>
      <c r="BI15" s="5">
        <f>'Variable Costs'!BL16</f>
        <v>0</v>
      </c>
      <c r="BJ15" s="5">
        <f>'Variable Costs'!BM16</f>
        <v>0</v>
      </c>
      <c r="BK15" s="5">
        <f>'Variable Costs'!BN16</f>
        <v>0</v>
      </c>
      <c r="BL15" s="5">
        <f>'Variable Costs'!BO16</f>
        <v>0</v>
      </c>
      <c r="BM15" s="5">
        <f>'Variable Costs'!BP16</f>
        <v>0</v>
      </c>
      <c r="BN15" s="5">
        <f>'Variable Costs'!BQ16</f>
        <v>0</v>
      </c>
    </row>
    <row r="16" spans="2:66">
      <c r="B16" s="8" t="s">
        <v>76</v>
      </c>
      <c r="C16" s="8"/>
      <c r="F16" s="5">
        <f>Headcount!N48</f>
        <v>15500</v>
      </c>
      <c r="G16" s="5">
        <f>Headcount!O48</f>
        <v>15500</v>
      </c>
      <c r="H16" s="5">
        <f>Headcount!P48</f>
        <v>15500</v>
      </c>
      <c r="I16" s="5">
        <f>Headcount!Q48</f>
        <v>15500</v>
      </c>
      <c r="J16" s="5">
        <f>Headcount!R48</f>
        <v>15500</v>
      </c>
      <c r="K16" s="5">
        <f>Headcount!S48</f>
        <v>15500</v>
      </c>
      <c r="L16" s="5">
        <f>Headcount!T48</f>
        <v>15500</v>
      </c>
      <c r="M16" s="5">
        <f>Headcount!U48</f>
        <v>15500</v>
      </c>
      <c r="N16" s="5">
        <f>Headcount!V48</f>
        <v>15500</v>
      </c>
      <c r="O16" s="5">
        <f>Headcount!W48</f>
        <v>15500</v>
      </c>
      <c r="P16" s="5">
        <f>Headcount!X48</f>
        <v>15500</v>
      </c>
      <c r="Q16" s="5">
        <f>Headcount!Y48</f>
        <v>15500</v>
      </c>
      <c r="R16" s="5">
        <f>Headcount!Z48</f>
        <v>15500</v>
      </c>
      <c r="S16" s="5">
        <f>Headcount!AA48</f>
        <v>15500</v>
      </c>
      <c r="T16" s="5">
        <f>Headcount!AB48</f>
        <v>15500</v>
      </c>
      <c r="U16" s="5">
        <f>Headcount!AC48</f>
        <v>9000</v>
      </c>
      <c r="V16" s="5">
        <f>Headcount!AD48</f>
        <v>9000</v>
      </c>
      <c r="W16" s="5">
        <f>Headcount!AE48</f>
        <v>9000</v>
      </c>
      <c r="X16" s="5">
        <f>Headcount!AF48</f>
        <v>9000</v>
      </c>
      <c r="Y16" s="5">
        <f>Headcount!AG48</f>
        <v>9000</v>
      </c>
      <c r="Z16" s="5">
        <f>Headcount!AH48</f>
        <v>9000</v>
      </c>
      <c r="AA16" s="5">
        <f>Headcount!AI48</f>
        <v>9000</v>
      </c>
      <c r="AB16" s="5">
        <f>Headcount!AJ48</f>
        <v>9000</v>
      </c>
      <c r="AC16" s="5">
        <f>Headcount!AK48</f>
        <v>9000</v>
      </c>
      <c r="AD16" s="5">
        <f>Headcount!AL48</f>
        <v>0</v>
      </c>
      <c r="AE16" s="5">
        <f>Headcount!AM48</f>
        <v>0</v>
      </c>
      <c r="AF16" s="5">
        <f>Headcount!AN48</f>
        <v>0</v>
      </c>
      <c r="AG16" s="5">
        <f>Headcount!AO48</f>
        <v>0</v>
      </c>
      <c r="AH16" s="5">
        <f>Headcount!AP48</f>
        <v>0</v>
      </c>
      <c r="AI16" s="5">
        <f>Headcount!AQ48</f>
        <v>0</v>
      </c>
      <c r="AJ16" s="5">
        <f>Headcount!AR48</f>
        <v>0</v>
      </c>
      <c r="AK16" s="5">
        <f>Headcount!AS48</f>
        <v>0</v>
      </c>
      <c r="AL16" s="5">
        <f>Headcount!AT48</f>
        <v>0</v>
      </c>
      <c r="AM16" s="5">
        <f>Headcount!AU48</f>
        <v>0</v>
      </c>
      <c r="AN16" s="5">
        <f>Headcount!AV48</f>
        <v>0</v>
      </c>
      <c r="AO16" s="5">
        <f>Headcount!AW48</f>
        <v>0</v>
      </c>
      <c r="AP16" s="5">
        <f>Headcount!AX48</f>
        <v>0</v>
      </c>
      <c r="AQ16" s="5">
        <f>Headcount!AY48</f>
        <v>0</v>
      </c>
      <c r="AR16" s="5">
        <f>Headcount!AZ48</f>
        <v>0</v>
      </c>
      <c r="AS16" s="5">
        <f>Headcount!BA48</f>
        <v>0</v>
      </c>
      <c r="AT16" s="5">
        <f>Headcount!BB48</f>
        <v>0</v>
      </c>
      <c r="AU16" s="5">
        <f>Headcount!BC48</f>
        <v>0</v>
      </c>
      <c r="AV16" s="5">
        <f>Headcount!BD48</f>
        <v>0</v>
      </c>
      <c r="AW16" s="5">
        <f>Headcount!BE48</f>
        <v>0</v>
      </c>
      <c r="AX16" s="5">
        <f>Headcount!BF48</f>
        <v>0</v>
      </c>
      <c r="AY16" s="5">
        <f>Headcount!BG48</f>
        <v>0</v>
      </c>
      <c r="AZ16" s="5">
        <f>Headcount!BH48</f>
        <v>0</v>
      </c>
      <c r="BA16" s="5">
        <f>Headcount!BI48</f>
        <v>0</v>
      </c>
      <c r="BB16" s="5">
        <f>Headcount!BJ48</f>
        <v>0</v>
      </c>
      <c r="BC16" s="5">
        <f>Headcount!BK48</f>
        <v>0</v>
      </c>
      <c r="BD16" s="5">
        <f>Headcount!BL48</f>
        <v>0</v>
      </c>
      <c r="BE16" s="5">
        <f>Headcount!BM48</f>
        <v>0</v>
      </c>
      <c r="BF16" s="5">
        <f>Headcount!BN48</f>
        <v>0</v>
      </c>
      <c r="BG16" s="5">
        <f>Headcount!BO48</f>
        <v>0</v>
      </c>
      <c r="BH16" s="5">
        <f>Headcount!BP48</f>
        <v>0</v>
      </c>
      <c r="BI16" s="5">
        <f>Headcount!BQ48</f>
        <v>0</v>
      </c>
      <c r="BJ16" s="5">
        <f>Headcount!BR48</f>
        <v>0</v>
      </c>
      <c r="BK16" s="5">
        <f>Headcount!BS48</f>
        <v>0</v>
      </c>
      <c r="BL16" s="5">
        <f>Headcount!BT48</f>
        <v>0</v>
      </c>
      <c r="BM16" s="5">
        <f>Headcount!BU48</f>
        <v>0</v>
      </c>
      <c r="BN16" s="5">
        <f>Headcount!BV48</f>
        <v>0</v>
      </c>
    </row>
    <row r="17" spans="2:66">
      <c r="B17" s="8" t="s">
        <v>19</v>
      </c>
      <c r="C17" s="8"/>
      <c r="F17" s="5">
        <f>'Variable Costs'!I46</f>
        <v>0</v>
      </c>
      <c r="G17" s="5">
        <f>'Variable Costs'!J46</f>
        <v>0</v>
      </c>
      <c r="H17" s="5">
        <f>'Variable Costs'!K46</f>
        <v>0</v>
      </c>
      <c r="I17" s="5">
        <f>'Variable Costs'!L46</f>
        <v>0</v>
      </c>
      <c r="J17" s="5">
        <f>'Variable Costs'!M46</f>
        <v>0</v>
      </c>
      <c r="K17" s="5">
        <f>'Variable Costs'!N46</f>
        <v>0</v>
      </c>
      <c r="L17" s="5">
        <f>'Variable Costs'!O46</f>
        <v>0</v>
      </c>
      <c r="M17" s="5">
        <f>'Variable Costs'!P46</f>
        <v>0</v>
      </c>
      <c r="N17" s="5">
        <f>'Variable Costs'!Q46</f>
        <v>0</v>
      </c>
      <c r="O17" s="5">
        <f>'Variable Costs'!R46</f>
        <v>0</v>
      </c>
      <c r="P17" s="5">
        <f>'Variable Costs'!S46</f>
        <v>0</v>
      </c>
      <c r="Q17" s="5">
        <f>'Variable Costs'!T46</f>
        <v>0</v>
      </c>
      <c r="R17" s="5">
        <f>'Variable Costs'!U46</f>
        <v>0</v>
      </c>
      <c r="S17" s="5">
        <f>'Variable Costs'!V46</f>
        <v>0</v>
      </c>
      <c r="T17" s="5">
        <f>'Variable Costs'!W46</f>
        <v>0</v>
      </c>
      <c r="U17" s="5">
        <f>'Variable Costs'!X46</f>
        <v>0</v>
      </c>
      <c r="V17" s="5">
        <f>'Variable Costs'!Y46</f>
        <v>0</v>
      </c>
      <c r="W17" s="5">
        <f>'Variable Costs'!Z46</f>
        <v>0</v>
      </c>
      <c r="X17" s="5">
        <f>'Variable Costs'!AA46</f>
        <v>0</v>
      </c>
      <c r="Y17" s="5">
        <f>'Variable Costs'!AB46</f>
        <v>0</v>
      </c>
      <c r="Z17" s="5">
        <f>'Variable Costs'!AC46</f>
        <v>0</v>
      </c>
      <c r="AA17" s="5">
        <f>'Variable Costs'!AD46</f>
        <v>0</v>
      </c>
      <c r="AB17" s="5">
        <f>'Variable Costs'!AE46</f>
        <v>0</v>
      </c>
      <c r="AC17" s="5">
        <f>'Variable Costs'!AF46</f>
        <v>0</v>
      </c>
      <c r="AD17" s="5">
        <f>'Variable Costs'!AG46</f>
        <v>0</v>
      </c>
      <c r="AE17" s="5">
        <f>'Variable Costs'!AH46</f>
        <v>0</v>
      </c>
      <c r="AF17" s="5">
        <f>'Variable Costs'!AI46</f>
        <v>0</v>
      </c>
      <c r="AG17" s="5">
        <f>'Variable Costs'!AJ46</f>
        <v>0</v>
      </c>
      <c r="AH17" s="5">
        <f>'Variable Costs'!AK46</f>
        <v>0</v>
      </c>
      <c r="AI17" s="5">
        <f>'Variable Costs'!AL46</f>
        <v>0</v>
      </c>
      <c r="AJ17" s="5">
        <f>'Variable Costs'!AM46</f>
        <v>0</v>
      </c>
      <c r="AK17" s="5">
        <f>'Variable Costs'!AN46</f>
        <v>0</v>
      </c>
      <c r="AL17" s="5">
        <f>'Variable Costs'!AO46</f>
        <v>0</v>
      </c>
      <c r="AM17" s="5">
        <f>'Variable Costs'!AP46</f>
        <v>0</v>
      </c>
      <c r="AN17" s="5">
        <f>'Variable Costs'!AQ46</f>
        <v>0</v>
      </c>
      <c r="AO17" s="5">
        <f>'Variable Costs'!AR46</f>
        <v>0</v>
      </c>
      <c r="AP17" s="5">
        <f>'Variable Costs'!AS46</f>
        <v>0</v>
      </c>
      <c r="AQ17" s="5">
        <f>'Variable Costs'!AT46</f>
        <v>0</v>
      </c>
      <c r="AR17" s="5">
        <f>'Variable Costs'!AU46</f>
        <v>0</v>
      </c>
      <c r="AS17" s="5">
        <f>'Variable Costs'!AV46</f>
        <v>0</v>
      </c>
      <c r="AT17" s="5">
        <f>'Variable Costs'!AW46</f>
        <v>0</v>
      </c>
      <c r="AU17" s="5">
        <f>'Variable Costs'!AX46</f>
        <v>0</v>
      </c>
      <c r="AV17" s="5">
        <f>'Variable Costs'!AY46</f>
        <v>0</v>
      </c>
      <c r="AW17" s="5">
        <f>'Variable Costs'!AZ46</f>
        <v>0</v>
      </c>
      <c r="AX17" s="5">
        <f>'Variable Costs'!BA46</f>
        <v>0</v>
      </c>
      <c r="AY17" s="5">
        <f>'Variable Costs'!BB46</f>
        <v>0</v>
      </c>
      <c r="AZ17" s="5">
        <f>'Variable Costs'!BC46</f>
        <v>0</v>
      </c>
      <c r="BA17" s="5">
        <f>'Variable Costs'!BD46</f>
        <v>0</v>
      </c>
      <c r="BB17" s="5">
        <f>'Variable Costs'!BE46</f>
        <v>0</v>
      </c>
      <c r="BC17" s="5">
        <f>'Variable Costs'!BF46</f>
        <v>0</v>
      </c>
      <c r="BD17" s="5">
        <f>'Variable Costs'!BG46</f>
        <v>0</v>
      </c>
      <c r="BE17" s="5">
        <f>'Variable Costs'!BH46</f>
        <v>0</v>
      </c>
      <c r="BF17" s="5">
        <f>'Variable Costs'!BI46</f>
        <v>0</v>
      </c>
      <c r="BG17" s="5">
        <f>'Variable Costs'!BJ46</f>
        <v>0</v>
      </c>
      <c r="BH17" s="5">
        <f>'Variable Costs'!BK46</f>
        <v>0</v>
      </c>
      <c r="BI17" s="5">
        <f>'Variable Costs'!BL46</f>
        <v>0</v>
      </c>
      <c r="BJ17" s="5">
        <f>'Variable Costs'!BM46</f>
        <v>0</v>
      </c>
      <c r="BK17" s="5">
        <f>'Variable Costs'!BN46</f>
        <v>0</v>
      </c>
      <c r="BL17" s="5">
        <f>'Variable Costs'!BO46</f>
        <v>0</v>
      </c>
      <c r="BM17" s="5">
        <f>'Variable Costs'!BP46</f>
        <v>0</v>
      </c>
      <c r="BN17" s="5">
        <f>'Variable Costs'!BQ46</f>
        <v>0</v>
      </c>
    </row>
    <row r="18" spans="2:66">
      <c r="B18" s="8" t="s">
        <v>17</v>
      </c>
      <c r="C18" s="8"/>
      <c r="F18" s="5">
        <f>'Variable Costs'!I31</f>
        <v>0</v>
      </c>
      <c r="G18" s="5">
        <f>'Variable Costs'!J31</f>
        <v>0</v>
      </c>
      <c r="H18" s="5">
        <f>'Variable Costs'!K31</f>
        <v>0</v>
      </c>
      <c r="I18" s="5">
        <f>'Variable Costs'!L31</f>
        <v>0</v>
      </c>
      <c r="J18" s="5">
        <f>'Variable Costs'!M31</f>
        <v>0</v>
      </c>
      <c r="K18" s="5">
        <f>'Variable Costs'!N31</f>
        <v>0</v>
      </c>
      <c r="L18" s="5">
        <f>'Variable Costs'!O31</f>
        <v>0</v>
      </c>
      <c r="M18" s="5">
        <f>'Variable Costs'!P31</f>
        <v>0</v>
      </c>
      <c r="N18" s="5">
        <f>'Variable Costs'!Q31</f>
        <v>0</v>
      </c>
      <c r="O18" s="5">
        <f>'Variable Costs'!R31</f>
        <v>0</v>
      </c>
      <c r="P18" s="5">
        <f>'Variable Costs'!S31</f>
        <v>0</v>
      </c>
      <c r="Q18" s="5">
        <f>'Variable Costs'!T31</f>
        <v>0</v>
      </c>
      <c r="R18" s="5">
        <f>'Variable Costs'!U31</f>
        <v>0</v>
      </c>
      <c r="S18" s="5">
        <f>'Variable Costs'!V31</f>
        <v>0</v>
      </c>
      <c r="T18" s="5">
        <f>'Variable Costs'!W31</f>
        <v>0</v>
      </c>
      <c r="U18" s="5">
        <f>'Variable Costs'!X31</f>
        <v>0</v>
      </c>
      <c r="V18" s="5">
        <f>'Variable Costs'!Y31</f>
        <v>0</v>
      </c>
      <c r="W18" s="5">
        <f>'Variable Costs'!Z31</f>
        <v>0</v>
      </c>
      <c r="X18" s="5">
        <f>'Variable Costs'!AA31</f>
        <v>0</v>
      </c>
      <c r="Y18" s="5">
        <f>'Variable Costs'!AB31</f>
        <v>0</v>
      </c>
      <c r="Z18" s="5">
        <f>'Variable Costs'!AC31</f>
        <v>0</v>
      </c>
      <c r="AA18" s="5">
        <f>'Variable Costs'!AD31</f>
        <v>0</v>
      </c>
      <c r="AB18" s="5">
        <f>'Variable Costs'!AE31</f>
        <v>0</v>
      </c>
      <c r="AC18" s="5">
        <f>'Variable Costs'!AF31</f>
        <v>0</v>
      </c>
      <c r="AD18" s="5">
        <f>'Variable Costs'!AG31</f>
        <v>0</v>
      </c>
      <c r="AE18" s="5">
        <f>'Variable Costs'!AH31</f>
        <v>0</v>
      </c>
      <c r="AF18" s="5">
        <f>'Variable Costs'!AI31</f>
        <v>0</v>
      </c>
      <c r="AG18" s="5">
        <f>'Variable Costs'!AJ31</f>
        <v>0</v>
      </c>
      <c r="AH18" s="5">
        <f>'Variable Costs'!AK31</f>
        <v>0</v>
      </c>
      <c r="AI18" s="5">
        <f>'Variable Costs'!AL31</f>
        <v>0</v>
      </c>
      <c r="AJ18" s="5">
        <f>'Variable Costs'!AM31</f>
        <v>0</v>
      </c>
      <c r="AK18" s="5">
        <f>'Variable Costs'!AN31</f>
        <v>0</v>
      </c>
      <c r="AL18" s="5">
        <f>'Variable Costs'!AO31</f>
        <v>0</v>
      </c>
      <c r="AM18" s="5">
        <f>'Variable Costs'!AP31</f>
        <v>0</v>
      </c>
      <c r="AN18" s="5">
        <f>'Variable Costs'!AQ31</f>
        <v>0</v>
      </c>
      <c r="AO18" s="5">
        <f>'Variable Costs'!AR31</f>
        <v>0</v>
      </c>
      <c r="AP18" s="5">
        <f>'Variable Costs'!AS31</f>
        <v>0</v>
      </c>
      <c r="AQ18" s="5">
        <f>'Variable Costs'!AT31</f>
        <v>0</v>
      </c>
      <c r="AR18" s="5">
        <f>'Variable Costs'!AU31</f>
        <v>0</v>
      </c>
      <c r="AS18" s="5">
        <f>'Variable Costs'!AV31</f>
        <v>0</v>
      </c>
      <c r="AT18" s="5">
        <f>'Variable Costs'!AW31</f>
        <v>0</v>
      </c>
      <c r="AU18" s="5">
        <f>'Variable Costs'!AX31</f>
        <v>0</v>
      </c>
      <c r="AV18" s="5">
        <f>'Variable Costs'!AY31</f>
        <v>0</v>
      </c>
      <c r="AW18" s="5">
        <f>'Variable Costs'!AZ31</f>
        <v>0</v>
      </c>
      <c r="AX18" s="5">
        <f>'Variable Costs'!BA31</f>
        <v>0</v>
      </c>
      <c r="AY18" s="5">
        <f>'Variable Costs'!BB31</f>
        <v>0</v>
      </c>
      <c r="AZ18" s="5">
        <f>'Variable Costs'!BC31</f>
        <v>0</v>
      </c>
      <c r="BA18" s="5">
        <f>'Variable Costs'!BD31</f>
        <v>0</v>
      </c>
      <c r="BB18" s="5">
        <f>'Variable Costs'!BE31</f>
        <v>0</v>
      </c>
      <c r="BC18" s="5">
        <f>'Variable Costs'!BF31</f>
        <v>0</v>
      </c>
      <c r="BD18" s="5">
        <f>'Variable Costs'!BG31</f>
        <v>0</v>
      </c>
      <c r="BE18" s="5">
        <f>'Variable Costs'!BH31</f>
        <v>0</v>
      </c>
      <c r="BF18" s="5">
        <f>'Variable Costs'!BI31</f>
        <v>0</v>
      </c>
      <c r="BG18" s="5">
        <f>'Variable Costs'!BJ31</f>
        <v>0</v>
      </c>
      <c r="BH18" s="5">
        <f>'Variable Costs'!BK31</f>
        <v>0</v>
      </c>
      <c r="BI18" s="5">
        <f>'Variable Costs'!BL31</f>
        <v>0</v>
      </c>
      <c r="BJ18" s="5">
        <f>'Variable Costs'!BM31</f>
        <v>0</v>
      </c>
      <c r="BK18" s="5">
        <f>'Variable Costs'!BN31</f>
        <v>0</v>
      </c>
      <c r="BL18" s="5">
        <f>'Variable Costs'!BO31</f>
        <v>0</v>
      </c>
      <c r="BM18" s="5">
        <f>'Variable Costs'!BP31</f>
        <v>0</v>
      </c>
      <c r="BN18" s="5">
        <f>'Variable Costs'!BQ31</f>
        <v>0</v>
      </c>
    </row>
    <row r="19" spans="2:66">
      <c r="B19" s="8" t="s">
        <v>364</v>
      </c>
      <c r="C19" s="8"/>
      <c r="F19" s="5">
        <f>'Variable Costs'!I61</f>
        <v>0</v>
      </c>
      <c r="G19" s="5">
        <f>'Variable Costs'!J61</f>
        <v>0</v>
      </c>
      <c r="H19" s="5">
        <f>'Variable Costs'!K61</f>
        <v>0</v>
      </c>
      <c r="I19" s="5">
        <f>'Variable Costs'!L61</f>
        <v>0</v>
      </c>
      <c r="J19" s="5">
        <f>'Variable Costs'!M61</f>
        <v>0</v>
      </c>
      <c r="K19" s="5">
        <f>'Variable Costs'!N61</f>
        <v>0</v>
      </c>
      <c r="L19" s="5">
        <f>'Variable Costs'!O61</f>
        <v>0</v>
      </c>
      <c r="M19" s="5">
        <f>'Variable Costs'!P61</f>
        <v>0</v>
      </c>
      <c r="N19" s="5">
        <f>'Variable Costs'!Q61</f>
        <v>0</v>
      </c>
      <c r="O19" s="5">
        <f>'Variable Costs'!R61</f>
        <v>0</v>
      </c>
      <c r="P19" s="5">
        <f>'Variable Costs'!S61</f>
        <v>0</v>
      </c>
      <c r="Q19" s="5">
        <f>'Variable Costs'!T61</f>
        <v>0</v>
      </c>
      <c r="R19" s="5">
        <f>'Variable Costs'!U61</f>
        <v>0</v>
      </c>
      <c r="S19" s="5">
        <f>'Variable Costs'!V61</f>
        <v>0</v>
      </c>
      <c r="T19" s="5">
        <f>'Variable Costs'!W61</f>
        <v>0</v>
      </c>
      <c r="U19" s="5">
        <f>'Variable Costs'!X61</f>
        <v>0</v>
      </c>
      <c r="V19" s="5">
        <f>'Variable Costs'!Y61</f>
        <v>0</v>
      </c>
      <c r="W19" s="5">
        <f>'Variable Costs'!Z61</f>
        <v>0</v>
      </c>
      <c r="X19" s="5">
        <f>'Variable Costs'!AA61</f>
        <v>0</v>
      </c>
      <c r="Y19" s="5">
        <f>'Variable Costs'!AB61</f>
        <v>0</v>
      </c>
      <c r="Z19" s="5">
        <f>'Variable Costs'!AC61</f>
        <v>0</v>
      </c>
      <c r="AA19" s="5">
        <f>'Variable Costs'!AD61</f>
        <v>0</v>
      </c>
      <c r="AB19" s="5">
        <f>'Variable Costs'!AE61</f>
        <v>0</v>
      </c>
      <c r="AC19" s="5">
        <f>'Variable Costs'!AF61</f>
        <v>0</v>
      </c>
      <c r="AD19" s="5">
        <f>'Variable Costs'!AG61</f>
        <v>0</v>
      </c>
      <c r="AE19" s="5">
        <f>'Variable Costs'!AH61</f>
        <v>0</v>
      </c>
      <c r="AF19" s="5">
        <f>'Variable Costs'!AI61</f>
        <v>0</v>
      </c>
      <c r="AG19" s="5">
        <f>'Variable Costs'!AJ61</f>
        <v>0</v>
      </c>
      <c r="AH19" s="5">
        <f>'Variable Costs'!AK61</f>
        <v>0</v>
      </c>
      <c r="AI19" s="5">
        <f>'Variable Costs'!AL61</f>
        <v>0</v>
      </c>
      <c r="AJ19" s="5">
        <f>'Variable Costs'!AM61</f>
        <v>0</v>
      </c>
      <c r="AK19" s="5">
        <f>'Variable Costs'!AN61</f>
        <v>0</v>
      </c>
      <c r="AL19" s="5">
        <f>'Variable Costs'!AO61</f>
        <v>0</v>
      </c>
      <c r="AM19" s="5">
        <f>'Variable Costs'!AP61</f>
        <v>0</v>
      </c>
      <c r="AN19" s="5">
        <f>'Variable Costs'!AQ61</f>
        <v>0</v>
      </c>
      <c r="AO19" s="5">
        <f>'Variable Costs'!AR61</f>
        <v>0</v>
      </c>
      <c r="AP19" s="5">
        <f>'Variable Costs'!AS61</f>
        <v>0</v>
      </c>
      <c r="AQ19" s="5">
        <f>'Variable Costs'!AT61</f>
        <v>0</v>
      </c>
      <c r="AR19" s="5">
        <f>'Variable Costs'!AU61</f>
        <v>0</v>
      </c>
      <c r="AS19" s="5">
        <f>'Variable Costs'!AV61</f>
        <v>0</v>
      </c>
      <c r="AT19" s="5">
        <f>'Variable Costs'!AW61</f>
        <v>0</v>
      </c>
      <c r="AU19" s="5">
        <f>'Variable Costs'!AX61</f>
        <v>0</v>
      </c>
      <c r="AV19" s="5">
        <f>'Variable Costs'!AY61</f>
        <v>0</v>
      </c>
      <c r="AW19" s="5">
        <f>'Variable Costs'!AZ61</f>
        <v>0</v>
      </c>
      <c r="AX19" s="5">
        <f>'Variable Costs'!BA61</f>
        <v>0</v>
      </c>
      <c r="AY19" s="5">
        <f>'Variable Costs'!BB61</f>
        <v>0</v>
      </c>
      <c r="AZ19" s="5">
        <f>'Variable Costs'!BC61</f>
        <v>0</v>
      </c>
      <c r="BA19" s="5">
        <f>'Variable Costs'!BD61</f>
        <v>0</v>
      </c>
      <c r="BB19" s="5">
        <f>'Variable Costs'!BE61</f>
        <v>0</v>
      </c>
      <c r="BC19" s="5">
        <f>'Variable Costs'!BF61</f>
        <v>0</v>
      </c>
      <c r="BD19" s="5">
        <f>'Variable Costs'!BG61</f>
        <v>0</v>
      </c>
      <c r="BE19" s="5">
        <f>'Variable Costs'!BH61</f>
        <v>0</v>
      </c>
      <c r="BF19" s="5">
        <f>'Variable Costs'!BI61</f>
        <v>0</v>
      </c>
      <c r="BG19" s="5">
        <f>'Variable Costs'!BJ61</f>
        <v>0</v>
      </c>
      <c r="BH19" s="5">
        <f>'Variable Costs'!BK61</f>
        <v>0</v>
      </c>
      <c r="BI19" s="5">
        <f>'Variable Costs'!BL61</f>
        <v>0</v>
      </c>
      <c r="BJ19" s="5">
        <f>'Variable Costs'!BM61</f>
        <v>0</v>
      </c>
      <c r="BK19" s="5">
        <f>'Variable Costs'!BN61</f>
        <v>0</v>
      </c>
      <c r="BL19" s="5">
        <f>'Variable Costs'!BO61</f>
        <v>0</v>
      </c>
      <c r="BM19" s="5">
        <f>'Variable Costs'!BP61</f>
        <v>0</v>
      </c>
      <c r="BN19" s="5">
        <f>'Variable Costs'!BQ61</f>
        <v>0</v>
      </c>
    </row>
    <row r="20" spans="2:66">
      <c r="B20" s="8" t="s">
        <v>18</v>
      </c>
      <c r="C20" s="8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</row>
    <row r="21" spans="2:66">
      <c r="B21" s="8" t="s">
        <v>378</v>
      </c>
      <c r="C21" s="8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</row>
    <row r="22" spans="2:66">
      <c r="B22" s="13" t="s">
        <v>89</v>
      </c>
      <c r="C22" s="13"/>
      <c r="D22" s="11"/>
      <c r="E22" s="11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</row>
    <row r="23" spans="2:66">
      <c r="B23" s="15" t="s">
        <v>81</v>
      </c>
      <c r="C23" s="15"/>
      <c r="D23" s="14"/>
      <c r="E23" s="14"/>
      <c r="F23" s="64">
        <f>SUM(F15:F22)</f>
        <v>18500</v>
      </c>
      <c r="G23" s="64">
        <f t="shared" ref="G23:BN23" si="1">SUM(G15:G22)</f>
        <v>18500</v>
      </c>
      <c r="H23" s="64">
        <f t="shared" si="1"/>
        <v>18500</v>
      </c>
      <c r="I23" s="64">
        <f t="shared" si="1"/>
        <v>18500</v>
      </c>
      <c r="J23" s="64">
        <f t="shared" si="1"/>
        <v>18500</v>
      </c>
      <c r="K23" s="64">
        <f t="shared" si="1"/>
        <v>18500</v>
      </c>
      <c r="L23" s="64">
        <f t="shared" si="1"/>
        <v>18500</v>
      </c>
      <c r="M23" s="64">
        <f t="shared" si="1"/>
        <v>18500</v>
      </c>
      <c r="N23" s="64">
        <f t="shared" si="1"/>
        <v>18500</v>
      </c>
      <c r="O23" s="64">
        <f t="shared" si="1"/>
        <v>18500</v>
      </c>
      <c r="P23" s="64">
        <f t="shared" si="1"/>
        <v>18500</v>
      </c>
      <c r="Q23" s="64">
        <f t="shared" si="1"/>
        <v>18500</v>
      </c>
      <c r="R23" s="64">
        <f t="shared" si="1"/>
        <v>18500</v>
      </c>
      <c r="S23" s="64">
        <f t="shared" si="1"/>
        <v>18500</v>
      </c>
      <c r="T23" s="64">
        <f t="shared" si="1"/>
        <v>18500</v>
      </c>
      <c r="U23" s="64">
        <f t="shared" si="1"/>
        <v>12000</v>
      </c>
      <c r="V23" s="64">
        <f t="shared" si="1"/>
        <v>12000</v>
      </c>
      <c r="W23" s="64">
        <f t="shared" si="1"/>
        <v>12000</v>
      </c>
      <c r="X23" s="64">
        <f t="shared" si="1"/>
        <v>12000</v>
      </c>
      <c r="Y23" s="64">
        <f t="shared" si="1"/>
        <v>12000</v>
      </c>
      <c r="Z23" s="64">
        <f t="shared" si="1"/>
        <v>11000</v>
      </c>
      <c r="AA23" s="64">
        <f t="shared" si="1"/>
        <v>11000</v>
      </c>
      <c r="AB23" s="64">
        <f t="shared" si="1"/>
        <v>11000</v>
      </c>
      <c r="AC23" s="64">
        <f t="shared" si="1"/>
        <v>11000</v>
      </c>
      <c r="AD23" s="64">
        <f t="shared" si="1"/>
        <v>2000</v>
      </c>
      <c r="AE23" s="64">
        <f t="shared" si="1"/>
        <v>1000</v>
      </c>
      <c r="AF23" s="64">
        <f t="shared" si="1"/>
        <v>1000</v>
      </c>
      <c r="AG23" s="64">
        <f t="shared" si="1"/>
        <v>1000</v>
      </c>
      <c r="AH23" s="64">
        <f t="shared" si="1"/>
        <v>1000</v>
      </c>
      <c r="AI23" s="64">
        <f t="shared" si="1"/>
        <v>0</v>
      </c>
      <c r="AJ23" s="64">
        <f t="shared" si="1"/>
        <v>0</v>
      </c>
      <c r="AK23" s="64">
        <f t="shared" si="1"/>
        <v>0</v>
      </c>
      <c r="AL23" s="64">
        <f t="shared" si="1"/>
        <v>0</v>
      </c>
      <c r="AM23" s="64">
        <f t="shared" si="1"/>
        <v>0</v>
      </c>
      <c r="AN23" s="64">
        <f t="shared" si="1"/>
        <v>0</v>
      </c>
      <c r="AO23" s="64">
        <f t="shared" si="1"/>
        <v>0</v>
      </c>
      <c r="AP23" s="64">
        <f t="shared" si="1"/>
        <v>0</v>
      </c>
      <c r="AQ23" s="64">
        <f t="shared" si="1"/>
        <v>0</v>
      </c>
      <c r="AR23" s="64">
        <f t="shared" si="1"/>
        <v>0</v>
      </c>
      <c r="AS23" s="64">
        <f t="shared" si="1"/>
        <v>0</v>
      </c>
      <c r="AT23" s="64">
        <f t="shared" si="1"/>
        <v>0</v>
      </c>
      <c r="AU23" s="64">
        <f t="shared" si="1"/>
        <v>0</v>
      </c>
      <c r="AV23" s="64">
        <f t="shared" si="1"/>
        <v>0</v>
      </c>
      <c r="AW23" s="64">
        <f t="shared" si="1"/>
        <v>0</v>
      </c>
      <c r="AX23" s="64">
        <f t="shared" si="1"/>
        <v>0</v>
      </c>
      <c r="AY23" s="64">
        <f t="shared" si="1"/>
        <v>0</v>
      </c>
      <c r="AZ23" s="64">
        <f t="shared" si="1"/>
        <v>0</v>
      </c>
      <c r="BA23" s="64">
        <f t="shared" si="1"/>
        <v>0</v>
      </c>
      <c r="BB23" s="64">
        <f t="shared" si="1"/>
        <v>0</v>
      </c>
      <c r="BC23" s="64">
        <f t="shared" si="1"/>
        <v>0</v>
      </c>
      <c r="BD23" s="64">
        <f t="shared" si="1"/>
        <v>0</v>
      </c>
      <c r="BE23" s="64">
        <f t="shared" si="1"/>
        <v>0</v>
      </c>
      <c r="BF23" s="64">
        <f t="shared" si="1"/>
        <v>0</v>
      </c>
      <c r="BG23" s="64">
        <f t="shared" si="1"/>
        <v>0</v>
      </c>
      <c r="BH23" s="64">
        <f t="shared" si="1"/>
        <v>0</v>
      </c>
      <c r="BI23" s="64">
        <f t="shared" si="1"/>
        <v>0</v>
      </c>
      <c r="BJ23" s="64">
        <f t="shared" si="1"/>
        <v>0</v>
      </c>
      <c r="BK23" s="64">
        <f t="shared" si="1"/>
        <v>0</v>
      </c>
      <c r="BL23" s="64">
        <f t="shared" si="1"/>
        <v>0</v>
      </c>
      <c r="BM23" s="64">
        <f t="shared" si="1"/>
        <v>0</v>
      </c>
      <c r="BN23" s="64">
        <f t="shared" si="1"/>
        <v>0</v>
      </c>
    </row>
    <row r="24" spans="2:66">
      <c r="B24" s="6"/>
      <c r="C24" s="6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</row>
    <row r="25" spans="2:66">
      <c r="B25" s="15" t="s">
        <v>78</v>
      </c>
      <c r="C25" s="15"/>
      <c r="D25" s="14"/>
      <c r="E25" s="1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64"/>
      <c r="AQ25" s="64"/>
      <c r="AR25" s="64"/>
      <c r="AS25" s="64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4"/>
      <c r="BE25" s="64"/>
      <c r="BF25" s="64"/>
      <c r="BG25" s="64"/>
      <c r="BH25" s="64"/>
      <c r="BI25" s="64"/>
      <c r="BJ25" s="64"/>
      <c r="BK25" s="64"/>
      <c r="BL25" s="64"/>
      <c r="BM25" s="64"/>
      <c r="BN25" s="64"/>
    </row>
    <row r="26" spans="2:66"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</row>
    <row r="27" spans="2:66">
      <c r="B27" s="16" t="s">
        <v>79</v>
      </c>
      <c r="C27" s="16"/>
      <c r="D27" s="14"/>
      <c r="E27" s="1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  <c r="BG27" s="64"/>
      <c r="BH27" s="64"/>
      <c r="BI27" s="64"/>
      <c r="BJ27" s="64"/>
      <c r="BK27" s="64"/>
      <c r="BL27" s="64"/>
      <c r="BM27" s="64"/>
      <c r="BN27" s="64"/>
    </row>
    <row r="28" spans="2:66">
      <c r="B28" s="8" t="s">
        <v>80</v>
      </c>
      <c r="C28" s="8"/>
      <c r="F28" s="5">
        <f>Headcount!N39</f>
        <v>16000</v>
      </c>
      <c r="G28" s="5">
        <f>Headcount!O39</f>
        <v>16000</v>
      </c>
      <c r="H28" s="5">
        <f>Headcount!P39</f>
        <v>16000</v>
      </c>
      <c r="I28" s="5">
        <f>Headcount!Q39</f>
        <v>16000</v>
      </c>
      <c r="J28" s="5">
        <f>Headcount!R39</f>
        <v>16000</v>
      </c>
      <c r="K28" s="5">
        <f>Headcount!S39</f>
        <v>16000</v>
      </c>
      <c r="L28" s="5">
        <f>Headcount!T39</f>
        <v>16000</v>
      </c>
      <c r="M28" s="5">
        <f>Headcount!U39</f>
        <v>16000</v>
      </c>
      <c r="N28" s="5">
        <f>Headcount!V39</f>
        <v>16000</v>
      </c>
      <c r="O28" s="5">
        <f>Headcount!W39</f>
        <v>16000</v>
      </c>
      <c r="P28" s="5">
        <f>Headcount!X39</f>
        <v>16000</v>
      </c>
      <c r="Q28" s="5">
        <f>Headcount!Y39</f>
        <v>16000</v>
      </c>
      <c r="R28" s="5">
        <f>Headcount!Z39</f>
        <v>16000</v>
      </c>
      <c r="S28" s="5">
        <f>Headcount!AA39</f>
        <v>16000</v>
      </c>
      <c r="T28" s="5">
        <f>Headcount!AB39</f>
        <v>16000</v>
      </c>
      <c r="U28" s="5">
        <f>Headcount!AC39</f>
        <v>16000</v>
      </c>
      <c r="V28" s="5">
        <f>Headcount!AD39</f>
        <v>16000</v>
      </c>
      <c r="W28" s="5">
        <f>Headcount!AE39</f>
        <v>6500</v>
      </c>
      <c r="X28" s="5">
        <f>Headcount!AF39</f>
        <v>6500</v>
      </c>
      <c r="Y28" s="5">
        <f>Headcount!AG39</f>
        <v>6500</v>
      </c>
      <c r="Z28" s="5">
        <f>Headcount!AH39</f>
        <v>6500</v>
      </c>
      <c r="AA28" s="5">
        <f>Headcount!AI39</f>
        <v>6500</v>
      </c>
      <c r="AB28" s="5">
        <f>Headcount!AJ39</f>
        <v>6500</v>
      </c>
      <c r="AC28" s="5">
        <f>Headcount!AK39</f>
        <v>6500</v>
      </c>
      <c r="AD28" s="5">
        <f>Headcount!AL39</f>
        <v>0</v>
      </c>
      <c r="AE28" s="5">
        <f>Headcount!AM39</f>
        <v>0</v>
      </c>
      <c r="AF28" s="5">
        <f>Headcount!AN39</f>
        <v>0</v>
      </c>
      <c r="AG28" s="5">
        <f>Headcount!AO39</f>
        <v>0</v>
      </c>
      <c r="AH28" s="5">
        <f>Headcount!AP39</f>
        <v>0</v>
      </c>
      <c r="AI28" s="5">
        <f>Headcount!AQ39</f>
        <v>0</v>
      </c>
      <c r="AJ28" s="5">
        <f>Headcount!AR39</f>
        <v>0</v>
      </c>
      <c r="AK28" s="5">
        <f>Headcount!AS39</f>
        <v>0</v>
      </c>
      <c r="AL28" s="5">
        <f>Headcount!AT39</f>
        <v>0</v>
      </c>
      <c r="AM28" s="5">
        <f>Headcount!AU39</f>
        <v>0</v>
      </c>
      <c r="AN28" s="5">
        <f>Headcount!AV39</f>
        <v>0</v>
      </c>
      <c r="AO28" s="5">
        <f>Headcount!AW39</f>
        <v>0</v>
      </c>
      <c r="AP28" s="5">
        <f>Headcount!AX39</f>
        <v>0</v>
      </c>
      <c r="AQ28" s="5">
        <f>Headcount!AY39</f>
        <v>0</v>
      </c>
      <c r="AR28" s="5">
        <f>Headcount!AZ39</f>
        <v>0</v>
      </c>
      <c r="AS28" s="5">
        <f>Headcount!BA39</f>
        <v>0</v>
      </c>
      <c r="AT28" s="5">
        <f>Headcount!BB39</f>
        <v>0</v>
      </c>
      <c r="AU28" s="5">
        <f>Headcount!BC39</f>
        <v>0</v>
      </c>
      <c r="AV28" s="5">
        <f>Headcount!BD39</f>
        <v>0</v>
      </c>
      <c r="AW28" s="5">
        <f>Headcount!BE39</f>
        <v>0</v>
      </c>
      <c r="AX28" s="5">
        <f>Headcount!BF39</f>
        <v>0</v>
      </c>
      <c r="AY28" s="5">
        <f>Headcount!BG39</f>
        <v>0</v>
      </c>
      <c r="AZ28" s="5">
        <f>Headcount!BH39</f>
        <v>0</v>
      </c>
      <c r="BA28" s="5">
        <f>Headcount!BI39</f>
        <v>0</v>
      </c>
      <c r="BB28" s="5">
        <f>Headcount!BJ39</f>
        <v>0</v>
      </c>
      <c r="BC28" s="5">
        <f>Headcount!BK39</f>
        <v>0</v>
      </c>
      <c r="BD28" s="5">
        <f>Headcount!BL39</f>
        <v>0</v>
      </c>
      <c r="BE28" s="5">
        <f>Headcount!BM39</f>
        <v>0</v>
      </c>
      <c r="BF28" s="5">
        <f>Headcount!BN39</f>
        <v>0</v>
      </c>
      <c r="BG28" s="5">
        <f>Headcount!BO39</f>
        <v>0</v>
      </c>
      <c r="BH28" s="5">
        <f>Headcount!BP39</f>
        <v>0</v>
      </c>
      <c r="BI28" s="5">
        <f>Headcount!BQ39</f>
        <v>0</v>
      </c>
      <c r="BJ28" s="5">
        <f>Headcount!BR39</f>
        <v>0</v>
      </c>
      <c r="BK28" s="5">
        <f>Headcount!BS39</f>
        <v>0</v>
      </c>
      <c r="BL28" s="5">
        <f>Headcount!BT39</f>
        <v>0</v>
      </c>
      <c r="BM28" s="5">
        <f>Headcount!BU39</f>
        <v>0</v>
      </c>
      <c r="BN28" s="5">
        <f>Headcount!BV39</f>
        <v>0</v>
      </c>
    </row>
    <row r="29" spans="2:66">
      <c r="B29" s="8" t="s">
        <v>331</v>
      </c>
      <c r="C29" s="8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</row>
    <row r="30" spans="2:66">
      <c r="B30" s="8" t="s">
        <v>379</v>
      </c>
      <c r="C30" s="8"/>
      <c r="F30" s="5">
        <f>'Fixed Costs'!M47</f>
        <v>200</v>
      </c>
      <c r="G30" s="5">
        <f>'Fixed Costs'!N47</f>
        <v>200</v>
      </c>
      <c r="H30" s="5">
        <f>'Fixed Costs'!O47</f>
        <v>0</v>
      </c>
      <c r="I30" s="5">
        <f>'Fixed Costs'!P47</f>
        <v>0</v>
      </c>
      <c r="J30" s="5">
        <f>'Fixed Costs'!Q47</f>
        <v>0</v>
      </c>
      <c r="K30" s="5">
        <f>'Fixed Costs'!R47</f>
        <v>0</v>
      </c>
      <c r="L30" s="5">
        <f>'Fixed Costs'!S47</f>
        <v>0</v>
      </c>
      <c r="M30" s="5">
        <f>'Fixed Costs'!T47</f>
        <v>0</v>
      </c>
      <c r="N30" s="5">
        <f>'Fixed Costs'!U47</f>
        <v>0</v>
      </c>
      <c r="O30" s="5">
        <f>'Fixed Costs'!V47</f>
        <v>0</v>
      </c>
      <c r="P30" s="5">
        <f>'Fixed Costs'!W47</f>
        <v>0</v>
      </c>
      <c r="Q30" s="5">
        <f>'Fixed Costs'!X47</f>
        <v>0</v>
      </c>
      <c r="R30" s="5">
        <f>'Fixed Costs'!Y47</f>
        <v>0</v>
      </c>
      <c r="S30" s="5">
        <f>'Fixed Costs'!Z47</f>
        <v>0</v>
      </c>
      <c r="T30" s="5">
        <f>'Fixed Costs'!AA47</f>
        <v>0</v>
      </c>
      <c r="U30" s="5">
        <f>'Fixed Costs'!AB47</f>
        <v>0</v>
      </c>
      <c r="V30" s="5">
        <f>'Fixed Costs'!AC47</f>
        <v>0</v>
      </c>
      <c r="W30" s="5">
        <f>'Fixed Costs'!AD47</f>
        <v>0</v>
      </c>
      <c r="X30" s="5">
        <f>'Fixed Costs'!AE47</f>
        <v>0</v>
      </c>
      <c r="Y30" s="5">
        <f>'Fixed Costs'!AF47</f>
        <v>0</v>
      </c>
      <c r="Z30" s="5">
        <f>'Fixed Costs'!AG47</f>
        <v>0</v>
      </c>
      <c r="AA30" s="5">
        <f>'Fixed Costs'!AH47</f>
        <v>0</v>
      </c>
      <c r="AB30" s="5">
        <f>'Fixed Costs'!AI47</f>
        <v>0</v>
      </c>
      <c r="AC30" s="5">
        <f>'Fixed Costs'!AJ47</f>
        <v>0</v>
      </c>
      <c r="AD30" s="5">
        <f>'Fixed Costs'!AK47</f>
        <v>0</v>
      </c>
      <c r="AE30" s="5">
        <f>'Fixed Costs'!AL47</f>
        <v>0</v>
      </c>
      <c r="AF30" s="5">
        <f>'Fixed Costs'!AM47</f>
        <v>0</v>
      </c>
      <c r="AG30" s="5">
        <f>'Fixed Costs'!AN47</f>
        <v>0</v>
      </c>
      <c r="AH30" s="5">
        <f>'Fixed Costs'!AO47</f>
        <v>0</v>
      </c>
      <c r="AI30" s="5">
        <f>'Fixed Costs'!AP47</f>
        <v>0</v>
      </c>
      <c r="AJ30" s="5">
        <f>'Fixed Costs'!AQ47</f>
        <v>0</v>
      </c>
      <c r="AK30" s="5">
        <f>'Fixed Costs'!AR47</f>
        <v>0</v>
      </c>
      <c r="AL30" s="5">
        <f>'Fixed Costs'!AS47</f>
        <v>0</v>
      </c>
      <c r="AM30" s="5">
        <f>'Fixed Costs'!AT47</f>
        <v>0</v>
      </c>
      <c r="AN30" s="5">
        <f>'Fixed Costs'!AU47</f>
        <v>0</v>
      </c>
      <c r="AO30" s="5">
        <f>'Fixed Costs'!AV47</f>
        <v>0</v>
      </c>
      <c r="AP30" s="5">
        <f>'Fixed Costs'!AW47</f>
        <v>0</v>
      </c>
      <c r="AQ30" s="5">
        <f>'Fixed Costs'!AX47</f>
        <v>0</v>
      </c>
      <c r="AR30" s="5">
        <f>'Fixed Costs'!AY47</f>
        <v>0</v>
      </c>
      <c r="AS30" s="5">
        <f>'Fixed Costs'!AZ47</f>
        <v>0</v>
      </c>
      <c r="AT30" s="5">
        <f>'Fixed Costs'!BA47</f>
        <v>0</v>
      </c>
      <c r="AU30" s="5">
        <f>'Fixed Costs'!BB47</f>
        <v>0</v>
      </c>
      <c r="AV30" s="5">
        <f>'Fixed Costs'!BC47</f>
        <v>0</v>
      </c>
      <c r="AW30" s="5">
        <f>'Fixed Costs'!BD47</f>
        <v>0</v>
      </c>
      <c r="AX30" s="5">
        <f>'Fixed Costs'!BE47</f>
        <v>0</v>
      </c>
      <c r="AY30" s="5">
        <f>'Fixed Costs'!BF47</f>
        <v>0</v>
      </c>
      <c r="AZ30" s="5">
        <f>'Fixed Costs'!BG47</f>
        <v>0</v>
      </c>
      <c r="BA30" s="5">
        <f>'Fixed Costs'!BH47</f>
        <v>0</v>
      </c>
      <c r="BB30" s="5">
        <f>'Fixed Costs'!BI47</f>
        <v>0</v>
      </c>
      <c r="BC30" s="5">
        <f>'Fixed Costs'!BJ47</f>
        <v>0</v>
      </c>
      <c r="BD30" s="5">
        <f>'Fixed Costs'!BK47</f>
        <v>0</v>
      </c>
      <c r="BE30" s="5">
        <f>'Fixed Costs'!BL47</f>
        <v>0</v>
      </c>
      <c r="BF30" s="5">
        <f>'Fixed Costs'!BM47</f>
        <v>0</v>
      </c>
      <c r="BG30" s="5">
        <f>'Fixed Costs'!BN47</f>
        <v>0</v>
      </c>
      <c r="BH30" s="5">
        <f>'Fixed Costs'!BO47</f>
        <v>0</v>
      </c>
      <c r="BI30" s="5">
        <f>'Fixed Costs'!BP47</f>
        <v>0</v>
      </c>
      <c r="BJ30" s="5">
        <f>'Fixed Costs'!BQ47</f>
        <v>0</v>
      </c>
      <c r="BK30" s="5">
        <f>'Fixed Costs'!BR47</f>
        <v>0</v>
      </c>
      <c r="BL30" s="5">
        <f>'Fixed Costs'!BS47</f>
        <v>0</v>
      </c>
      <c r="BM30" s="5">
        <f>'Fixed Costs'!BT47</f>
        <v>0</v>
      </c>
      <c r="BN30" s="5">
        <f>'Fixed Costs'!BU47</f>
        <v>0</v>
      </c>
    </row>
    <row r="31" spans="2:66">
      <c r="B31" s="13" t="s">
        <v>370</v>
      </c>
      <c r="C31" s="13"/>
      <c r="D31" s="11"/>
      <c r="E31" s="11"/>
      <c r="F31" s="22">
        <f>'Fixed Costs'!M56</f>
        <v>0</v>
      </c>
      <c r="G31" s="22">
        <f>'Fixed Costs'!N56</f>
        <v>0</v>
      </c>
      <c r="H31" s="22">
        <f>'Fixed Costs'!O56</f>
        <v>0</v>
      </c>
      <c r="I31" s="22">
        <f>'Fixed Costs'!P56</f>
        <v>0</v>
      </c>
      <c r="J31" s="22">
        <f>'Fixed Costs'!Q56</f>
        <v>0</v>
      </c>
      <c r="K31" s="22">
        <f>'Fixed Costs'!R56</f>
        <v>0</v>
      </c>
      <c r="L31" s="22">
        <f>'Fixed Costs'!S56</f>
        <v>0</v>
      </c>
      <c r="M31" s="22">
        <f>'Fixed Costs'!T56</f>
        <v>0</v>
      </c>
      <c r="N31" s="22">
        <f>'Fixed Costs'!U56</f>
        <v>0</v>
      </c>
      <c r="O31" s="22">
        <f>'Fixed Costs'!V56</f>
        <v>0</v>
      </c>
      <c r="P31" s="22">
        <f>'Fixed Costs'!W56</f>
        <v>0</v>
      </c>
      <c r="Q31" s="22">
        <f>'Fixed Costs'!X56</f>
        <v>0</v>
      </c>
      <c r="R31" s="22">
        <f>'Fixed Costs'!Y56</f>
        <v>0</v>
      </c>
      <c r="S31" s="22">
        <f>'Fixed Costs'!Z56</f>
        <v>0</v>
      </c>
      <c r="T31" s="22">
        <f>'Fixed Costs'!AA56</f>
        <v>0</v>
      </c>
      <c r="U31" s="22">
        <f>'Fixed Costs'!AB56</f>
        <v>0</v>
      </c>
      <c r="V31" s="22">
        <f>'Fixed Costs'!AC56</f>
        <v>0</v>
      </c>
      <c r="W31" s="22">
        <f>'Fixed Costs'!AD56</f>
        <v>0</v>
      </c>
      <c r="X31" s="22">
        <f>'Fixed Costs'!AE56</f>
        <v>0</v>
      </c>
      <c r="Y31" s="22">
        <f>'Fixed Costs'!AF56</f>
        <v>0</v>
      </c>
      <c r="Z31" s="22">
        <f>'Fixed Costs'!AG56</f>
        <v>0</v>
      </c>
      <c r="AA31" s="22">
        <f>'Fixed Costs'!AH56</f>
        <v>0</v>
      </c>
      <c r="AB31" s="22">
        <f>'Fixed Costs'!AI56</f>
        <v>0</v>
      </c>
      <c r="AC31" s="22">
        <f>'Fixed Costs'!AJ56</f>
        <v>0</v>
      </c>
      <c r="AD31" s="22">
        <f>'Fixed Costs'!AK56</f>
        <v>0</v>
      </c>
      <c r="AE31" s="22">
        <f>'Fixed Costs'!AL56</f>
        <v>0</v>
      </c>
      <c r="AF31" s="22">
        <f>'Fixed Costs'!AM56</f>
        <v>0</v>
      </c>
      <c r="AG31" s="22">
        <f>'Fixed Costs'!AN56</f>
        <v>0</v>
      </c>
      <c r="AH31" s="22">
        <f>'Fixed Costs'!AO56</f>
        <v>0</v>
      </c>
      <c r="AI31" s="22">
        <f>'Fixed Costs'!AP56</f>
        <v>0</v>
      </c>
      <c r="AJ31" s="22">
        <f>'Fixed Costs'!AQ56</f>
        <v>0</v>
      </c>
      <c r="AK31" s="22">
        <f>'Fixed Costs'!AR56</f>
        <v>0</v>
      </c>
      <c r="AL31" s="22">
        <f>'Fixed Costs'!AS56</f>
        <v>0</v>
      </c>
      <c r="AM31" s="22">
        <f>'Fixed Costs'!AT56</f>
        <v>0</v>
      </c>
      <c r="AN31" s="22">
        <f>'Fixed Costs'!AU56</f>
        <v>0</v>
      </c>
      <c r="AO31" s="22">
        <f>'Fixed Costs'!AV56</f>
        <v>0</v>
      </c>
      <c r="AP31" s="22">
        <f>'Fixed Costs'!AW56</f>
        <v>0</v>
      </c>
      <c r="AQ31" s="22">
        <f>'Fixed Costs'!AX56</f>
        <v>0</v>
      </c>
      <c r="AR31" s="22">
        <f>'Fixed Costs'!AY56</f>
        <v>0</v>
      </c>
      <c r="AS31" s="22">
        <f>'Fixed Costs'!AZ56</f>
        <v>0</v>
      </c>
      <c r="AT31" s="22">
        <f>'Fixed Costs'!BA56</f>
        <v>0</v>
      </c>
      <c r="AU31" s="22">
        <f>'Fixed Costs'!BB56</f>
        <v>0</v>
      </c>
      <c r="AV31" s="22">
        <f>'Fixed Costs'!BC56</f>
        <v>0</v>
      </c>
      <c r="AW31" s="22">
        <f>'Fixed Costs'!BD56</f>
        <v>0</v>
      </c>
      <c r="AX31" s="22">
        <f>'Fixed Costs'!BE56</f>
        <v>0</v>
      </c>
      <c r="AY31" s="22">
        <f>'Fixed Costs'!BF56</f>
        <v>0</v>
      </c>
      <c r="AZ31" s="22">
        <f>'Fixed Costs'!BG56</f>
        <v>0</v>
      </c>
      <c r="BA31" s="22">
        <f>'Fixed Costs'!BH56</f>
        <v>0</v>
      </c>
      <c r="BB31" s="22">
        <f>'Fixed Costs'!BI56</f>
        <v>0</v>
      </c>
      <c r="BC31" s="22">
        <f>'Fixed Costs'!BJ56</f>
        <v>0</v>
      </c>
      <c r="BD31" s="22">
        <f>'Fixed Costs'!BK56</f>
        <v>0</v>
      </c>
      <c r="BE31" s="22">
        <f>'Fixed Costs'!BL56</f>
        <v>0</v>
      </c>
      <c r="BF31" s="22">
        <f>'Fixed Costs'!BM56</f>
        <v>0</v>
      </c>
      <c r="BG31" s="22">
        <f>'Fixed Costs'!BN56</f>
        <v>0</v>
      </c>
      <c r="BH31" s="22">
        <f>'Fixed Costs'!BO56</f>
        <v>0</v>
      </c>
      <c r="BI31" s="22">
        <f>'Fixed Costs'!BP56</f>
        <v>0</v>
      </c>
      <c r="BJ31" s="22">
        <f>'Fixed Costs'!BQ56</f>
        <v>0</v>
      </c>
      <c r="BK31" s="22">
        <f>'Fixed Costs'!BR56</f>
        <v>0</v>
      </c>
      <c r="BL31" s="22">
        <f>'Fixed Costs'!BS56</f>
        <v>0</v>
      </c>
      <c r="BM31" s="22">
        <f>'Fixed Costs'!BT56</f>
        <v>0</v>
      </c>
      <c r="BN31" s="22">
        <f>'Fixed Costs'!BU56</f>
        <v>0</v>
      </c>
    </row>
    <row r="32" spans="2:66">
      <c r="B32" s="16" t="s">
        <v>81</v>
      </c>
      <c r="C32" s="14"/>
      <c r="D32" s="14"/>
      <c r="E32" s="14"/>
      <c r="F32" s="64">
        <f>SUM(F28:F31)</f>
        <v>16200</v>
      </c>
      <c r="G32" s="64">
        <f t="shared" ref="G32:BN32" si="2">SUM(G28:G31)</f>
        <v>16200</v>
      </c>
      <c r="H32" s="64">
        <f t="shared" si="2"/>
        <v>16000</v>
      </c>
      <c r="I32" s="64">
        <f t="shared" si="2"/>
        <v>16000</v>
      </c>
      <c r="J32" s="64">
        <f t="shared" si="2"/>
        <v>16000</v>
      </c>
      <c r="K32" s="64">
        <f t="shared" si="2"/>
        <v>16000</v>
      </c>
      <c r="L32" s="64">
        <f t="shared" si="2"/>
        <v>16000</v>
      </c>
      <c r="M32" s="64">
        <f t="shared" si="2"/>
        <v>16000</v>
      </c>
      <c r="N32" s="64">
        <f t="shared" si="2"/>
        <v>16000</v>
      </c>
      <c r="O32" s="64">
        <f t="shared" si="2"/>
        <v>16000</v>
      </c>
      <c r="P32" s="64">
        <f t="shared" si="2"/>
        <v>16000</v>
      </c>
      <c r="Q32" s="64">
        <f t="shared" si="2"/>
        <v>16000</v>
      </c>
      <c r="R32" s="64">
        <f t="shared" si="2"/>
        <v>16000</v>
      </c>
      <c r="S32" s="64">
        <f t="shared" si="2"/>
        <v>16000</v>
      </c>
      <c r="T32" s="64">
        <f t="shared" si="2"/>
        <v>16000</v>
      </c>
      <c r="U32" s="64">
        <f t="shared" si="2"/>
        <v>16000</v>
      </c>
      <c r="V32" s="64">
        <f t="shared" si="2"/>
        <v>16000</v>
      </c>
      <c r="W32" s="64">
        <f t="shared" si="2"/>
        <v>6500</v>
      </c>
      <c r="X32" s="64">
        <f t="shared" si="2"/>
        <v>6500</v>
      </c>
      <c r="Y32" s="64">
        <f t="shared" si="2"/>
        <v>6500</v>
      </c>
      <c r="Z32" s="64">
        <f t="shared" si="2"/>
        <v>6500</v>
      </c>
      <c r="AA32" s="64">
        <f t="shared" si="2"/>
        <v>6500</v>
      </c>
      <c r="AB32" s="64">
        <f t="shared" si="2"/>
        <v>6500</v>
      </c>
      <c r="AC32" s="64">
        <f t="shared" si="2"/>
        <v>6500</v>
      </c>
      <c r="AD32" s="64">
        <f t="shared" si="2"/>
        <v>0</v>
      </c>
      <c r="AE32" s="64">
        <f t="shared" si="2"/>
        <v>0</v>
      </c>
      <c r="AF32" s="64">
        <f t="shared" si="2"/>
        <v>0</v>
      </c>
      <c r="AG32" s="64">
        <f t="shared" si="2"/>
        <v>0</v>
      </c>
      <c r="AH32" s="64">
        <f t="shared" si="2"/>
        <v>0</v>
      </c>
      <c r="AI32" s="64">
        <f t="shared" si="2"/>
        <v>0</v>
      </c>
      <c r="AJ32" s="64">
        <f t="shared" si="2"/>
        <v>0</v>
      </c>
      <c r="AK32" s="64">
        <f t="shared" si="2"/>
        <v>0</v>
      </c>
      <c r="AL32" s="64">
        <f t="shared" si="2"/>
        <v>0</v>
      </c>
      <c r="AM32" s="64">
        <f t="shared" si="2"/>
        <v>0</v>
      </c>
      <c r="AN32" s="64">
        <f t="shared" si="2"/>
        <v>0</v>
      </c>
      <c r="AO32" s="64">
        <f t="shared" si="2"/>
        <v>0</v>
      </c>
      <c r="AP32" s="64">
        <f t="shared" si="2"/>
        <v>0</v>
      </c>
      <c r="AQ32" s="64">
        <f t="shared" si="2"/>
        <v>0</v>
      </c>
      <c r="AR32" s="64">
        <f t="shared" si="2"/>
        <v>0</v>
      </c>
      <c r="AS32" s="64">
        <f t="shared" si="2"/>
        <v>0</v>
      </c>
      <c r="AT32" s="64">
        <f t="shared" si="2"/>
        <v>0</v>
      </c>
      <c r="AU32" s="64">
        <f t="shared" si="2"/>
        <v>0</v>
      </c>
      <c r="AV32" s="64">
        <f t="shared" si="2"/>
        <v>0</v>
      </c>
      <c r="AW32" s="64">
        <f t="shared" si="2"/>
        <v>0</v>
      </c>
      <c r="AX32" s="64">
        <f t="shared" si="2"/>
        <v>0</v>
      </c>
      <c r="AY32" s="64">
        <f t="shared" si="2"/>
        <v>0</v>
      </c>
      <c r="AZ32" s="64">
        <f t="shared" si="2"/>
        <v>0</v>
      </c>
      <c r="BA32" s="64">
        <f t="shared" si="2"/>
        <v>0</v>
      </c>
      <c r="BB32" s="64">
        <f t="shared" si="2"/>
        <v>0</v>
      </c>
      <c r="BC32" s="64">
        <f t="shared" si="2"/>
        <v>0</v>
      </c>
      <c r="BD32" s="64">
        <f t="shared" si="2"/>
        <v>0</v>
      </c>
      <c r="BE32" s="64">
        <f t="shared" si="2"/>
        <v>0</v>
      </c>
      <c r="BF32" s="64">
        <f t="shared" si="2"/>
        <v>0</v>
      </c>
      <c r="BG32" s="64">
        <f t="shared" si="2"/>
        <v>0</v>
      </c>
      <c r="BH32" s="64">
        <f t="shared" si="2"/>
        <v>0</v>
      </c>
      <c r="BI32" s="64">
        <f t="shared" si="2"/>
        <v>0</v>
      </c>
      <c r="BJ32" s="64">
        <f t="shared" si="2"/>
        <v>0</v>
      </c>
      <c r="BK32" s="64">
        <f t="shared" si="2"/>
        <v>0</v>
      </c>
      <c r="BL32" s="64">
        <f t="shared" si="2"/>
        <v>0</v>
      </c>
      <c r="BM32" s="64">
        <f t="shared" si="2"/>
        <v>0</v>
      </c>
      <c r="BN32" s="64">
        <f t="shared" si="2"/>
        <v>0</v>
      </c>
    </row>
    <row r="33" spans="2:66"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</row>
    <row r="34" spans="2:66">
      <c r="B34" s="16" t="s">
        <v>82</v>
      </c>
      <c r="C34" s="16"/>
      <c r="D34" s="14"/>
      <c r="E34" s="1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4"/>
      <c r="BL34" s="64"/>
      <c r="BM34" s="64"/>
      <c r="BN34" s="64"/>
    </row>
    <row r="35" spans="2:66">
      <c r="B35" s="8" t="s">
        <v>380</v>
      </c>
      <c r="C35" s="16"/>
      <c r="D35" s="14"/>
      <c r="E35" s="1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  <c r="AO35" s="64"/>
      <c r="AP35" s="64"/>
      <c r="AQ35" s="64"/>
      <c r="AR35" s="64"/>
      <c r="AS35" s="64"/>
      <c r="AT35" s="64"/>
      <c r="AU35" s="64"/>
      <c r="AV35" s="64"/>
      <c r="AW35" s="64"/>
      <c r="AX35" s="64"/>
      <c r="AY35" s="64"/>
      <c r="AZ35" s="64"/>
      <c r="BA35" s="64"/>
      <c r="BB35" s="64"/>
      <c r="BC35" s="64"/>
      <c r="BD35" s="64"/>
      <c r="BE35" s="64"/>
      <c r="BF35" s="64"/>
      <c r="BG35" s="64"/>
      <c r="BH35" s="64"/>
      <c r="BI35" s="64"/>
      <c r="BJ35" s="64"/>
      <c r="BK35" s="64"/>
      <c r="BL35" s="64"/>
      <c r="BM35" s="64"/>
      <c r="BN35" s="64"/>
    </row>
    <row r="36" spans="2:66">
      <c r="B36" s="51" t="s">
        <v>83</v>
      </c>
      <c r="C36" s="8"/>
      <c r="F36" s="5">
        <f>Headcount!M12</f>
        <v>13600</v>
      </c>
      <c r="G36" s="5">
        <f>Headcount!N12</f>
        <v>13600</v>
      </c>
      <c r="H36" s="5">
        <f>Headcount!O12</f>
        <v>13600</v>
      </c>
      <c r="I36" s="5">
        <f>Headcount!P12</f>
        <v>13600</v>
      </c>
      <c r="J36" s="5">
        <f>Headcount!Q12</f>
        <v>13600</v>
      </c>
      <c r="K36" s="5">
        <f>Headcount!R12</f>
        <v>13600</v>
      </c>
      <c r="L36" s="5">
        <f>Headcount!S12</f>
        <v>13600</v>
      </c>
      <c r="M36" s="5">
        <f>Headcount!T12</f>
        <v>13600</v>
      </c>
      <c r="N36" s="5">
        <f>Headcount!U12</f>
        <v>13600</v>
      </c>
      <c r="O36" s="5">
        <f>Headcount!V12</f>
        <v>13600</v>
      </c>
      <c r="P36" s="5">
        <f>Headcount!W12</f>
        <v>13600</v>
      </c>
      <c r="Q36" s="5">
        <f>Headcount!X12</f>
        <v>13600</v>
      </c>
      <c r="R36" s="5">
        <f>Headcount!Y12</f>
        <v>13600</v>
      </c>
      <c r="S36" s="5">
        <f>Headcount!Z12</f>
        <v>13600</v>
      </c>
      <c r="T36" s="5">
        <f>Headcount!AA12</f>
        <v>13600</v>
      </c>
      <c r="U36" s="5">
        <f>Headcount!AB12</f>
        <v>13600</v>
      </c>
      <c r="V36" s="5">
        <f>Headcount!AC12</f>
        <v>0</v>
      </c>
      <c r="W36" s="5">
        <f>Headcount!AD12</f>
        <v>0</v>
      </c>
      <c r="X36" s="5">
        <f>Headcount!AE12</f>
        <v>0</v>
      </c>
      <c r="Y36" s="5">
        <f>Headcount!AF12</f>
        <v>0</v>
      </c>
      <c r="Z36" s="5">
        <f>Headcount!AG12</f>
        <v>0</v>
      </c>
      <c r="AA36" s="5">
        <f>Headcount!AH12</f>
        <v>0</v>
      </c>
      <c r="AB36" s="5">
        <f>Headcount!AI12</f>
        <v>0</v>
      </c>
      <c r="AC36" s="5">
        <f>Headcount!AJ12</f>
        <v>0</v>
      </c>
      <c r="AD36" s="5">
        <f>Headcount!AK12</f>
        <v>0</v>
      </c>
      <c r="AE36" s="5">
        <f>Headcount!AL12</f>
        <v>0</v>
      </c>
      <c r="AF36" s="5">
        <f>Headcount!AM12</f>
        <v>0</v>
      </c>
      <c r="AG36" s="5">
        <f>Headcount!AN12</f>
        <v>0</v>
      </c>
      <c r="AH36" s="5">
        <f>Headcount!AO12</f>
        <v>0</v>
      </c>
      <c r="AI36" s="5">
        <f>Headcount!AP12</f>
        <v>0</v>
      </c>
      <c r="AJ36" s="5">
        <f>Headcount!AQ12</f>
        <v>0</v>
      </c>
      <c r="AK36" s="5">
        <f>Headcount!AR12</f>
        <v>0</v>
      </c>
      <c r="AL36" s="5">
        <f>Headcount!AS12</f>
        <v>0</v>
      </c>
      <c r="AM36" s="5">
        <f>Headcount!AT12</f>
        <v>0</v>
      </c>
      <c r="AN36" s="5">
        <f>Headcount!AU12</f>
        <v>0</v>
      </c>
      <c r="AO36" s="5">
        <f>Headcount!AV12</f>
        <v>0</v>
      </c>
      <c r="AP36" s="5">
        <f>Headcount!AW12</f>
        <v>0</v>
      </c>
      <c r="AQ36" s="5">
        <f>Headcount!AX12</f>
        <v>0</v>
      </c>
      <c r="AR36" s="5">
        <f>Headcount!AY12</f>
        <v>0</v>
      </c>
      <c r="AS36" s="5">
        <f>Headcount!AZ12</f>
        <v>0</v>
      </c>
      <c r="AT36" s="5">
        <f>Headcount!BA12</f>
        <v>0</v>
      </c>
      <c r="AU36" s="5">
        <f>Headcount!BB12</f>
        <v>0</v>
      </c>
      <c r="AV36" s="5">
        <f>Headcount!BC12</f>
        <v>0</v>
      </c>
      <c r="AW36" s="5">
        <f>Headcount!BD12</f>
        <v>0</v>
      </c>
      <c r="AX36" s="5">
        <f>Headcount!BE12</f>
        <v>0</v>
      </c>
      <c r="AY36" s="5">
        <f>Headcount!BF12</f>
        <v>0</v>
      </c>
      <c r="AZ36" s="5">
        <f>Headcount!BG12</f>
        <v>0</v>
      </c>
      <c r="BA36" s="5">
        <f>Headcount!BH12</f>
        <v>0</v>
      </c>
      <c r="BB36" s="5">
        <f>Headcount!BI12</f>
        <v>0</v>
      </c>
      <c r="BC36" s="5">
        <f>Headcount!BJ12</f>
        <v>0</v>
      </c>
      <c r="BD36" s="5">
        <f>Headcount!BK12</f>
        <v>0</v>
      </c>
      <c r="BE36" s="5">
        <f>Headcount!BL12</f>
        <v>0</v>
      </c>
      <c r="BF36" s="5">
        <f>Headcount!BM12</f>
        <v>0</v>
      </c>
      <c r="BG36" s="5">
        <f>Headcount!BN12</f>
        <v>0</v>
      </c>
      <c r="BH36" s="5">
        <f>Headcount!BO12</f>
        <v>0</v>
      </c>
      <c r="BI36" s="5">
        <f>Headcount!BP12</f>
        <v>0</v>
      </c>
      <c r="BJ36" s="5">
        <f>Headcount!BQ12</f>
        <v>0</v>
      </c>
      <c r="BK36" s="5">
        <f>Headcount!BR12</f>
        <v>0</v>
      </c>
      <c r="BL36" s="5">
        <f>Headcount!BS12</f>
        <v>0</v>
      </c>
      <c r="BM36" s="5">
        <f>Headcount!BT12</f>
        <v>0</v>
      </c>
      <c r="BN36" s="5">
        <f>Headcount!BU12</f>
        <v>0</v>
      </c>
    </row>
    <row r="37" spans="2:66">
      <c r="B37" s="51" t="s">
        <v>363</v>
      </c>
      <c r="C37" s="8"/>
      <c r="F37" s="5">
        <f>Headcount!M30</f>
        <v>5500</v>
      </c>
      <c r="G37" s="5">
        <f>Headcount!N30</f>
        <v>5500</v>
      </c>
      <c r="H37" s="5">
        <f>Headcount!O30</f>
        <v>5500</v>
      </c>
      <c r="I37" s="5">
        <f>Headcount!P30</f>
        <v>5500</v>
      </c>
      <c r="J37" s="5">
        <f>Headcount!Q30</f>
        <v>5500</v>
      </c>
      <c r="K37" s="5">
        <f>Headcount!R30</f>
        <v>5500</v>
      </c>
      <c r="L37" s="5">
        <f>Headcount!S30</f>
        <v>5500</v>
      </c>
      <c r="M37" s="5">
        <f>Headcount!T30</f>
        <v>5500</v>
      </c>
      <c r="N37" s="5">
        <f>Headcount!U30</f>
        <v>5500</v>
      </c>
      <c r="O37" s="5">
        <f>Headcount!V30</f>
        <v>5500</v>
      </c>
      <c r="P37" s="5">
        <f>Headcount!W30</f>
        <v>5500</v>
      </c>
      <c r="Q37" s="5">
        <f>Headcount!X30</f>
        <v>5500</v>
      </c>
      <c r="R37" s="5">
        <f>Headcount!Y30</f>
        <v>5500</v>
      </c>
      <c r="S37" s="5">
        <f>Headcount!Z30</f>
        <v>5500</v>
      </c>
      <c r="T37" s="5">
        <f>Headcount!AA30</f>
        <v>5500</v>
      </c>
      <c r="U37" s="5">
        <f>Headcount!AB30</f>
        <v>5500</v>
      </c>
      <c r="V37" s="5">
        <f>Headcount!AC30</f>
        <v>0</v>
      </c>
      <c r="W37" s="5">
        <f>Headcount!AD30</f>
        <v>0</v>
      </c>
      <c r="X37" s="5">
        <f>Headcount!AE30</f>
        <v>0</v>
      </c>
      <c r="Y37" s="5">
        <f>Headcount!AF30</f>
        <v>0</v>
      </c>
      <c r="Z37" s="5">
        <f>Headcount!AG30</f>
        <v>0</v>
      </c>
      <c r="AA37" s="5">
        <f>Headcount!AH30</f>
        <v>0</v>
      </c>
      <c r="AB37" s="5">
        <f>Headcount!AI30</f>
        <v>0</v>
      </c>
      <c r="AC37" s="5">
        <f>Headcount!AJ30</f>
        <v>0</v>
      </c>
      <c r="AD37" s="5">
        <f>Headcount!AK30</f>
        <v>0</v>
      </c>
      <c r="AE37" s="5">
        <f>Headcount!AL30</f>
        <v>0</v>
      </c>
      <c r="AF37" s="5">
        <f>Headcount!AM30</f>
        <v>0</v>
      </c>
      <c r="AG37" s="5">
        <f>Headcount!AN30</f>
        <v>0</v>
      </c>
      <c r="AH37" s="5">
        <f>Headcount!AO30</f>
        <v>0</v>
      </c>
      <c r="AI37" s="5">
        <f>Headcount!AP30</f>
        <v>0</v>
      </c>
      <c r="AJ37" s="5">
        <f>Headcount!AQ30</f>
        <v>0</v>
      </c>
      <c r="AK37" s="5">
        <f>Headcount!AR30</f>
        <v>0</v>
      </c>
      <c r="AL37" s="5">
        <f>Headcount!AS30</f>
        <v>0</v>
      </c>
      <c r="AM37" s="5">
        <f>Headcount!AT30</f>
        <v>0</v>
      </c>
      <c r="AN37" s="5">
        <f>Headcount!AU30</f>
        <v>0</v>
      </c>
      <c r="AO37" s="5">
        <f>Headcount!AV30</f>
        <v>0</v>
      </c>
      <c r="AP37" s="5">
        <f>Headcount!AW30</f>
        <v>0</v>
      </c>
      <c r="AQ37" s="5">
        <f>Headcount!AX30</f>
        <v>0</v>
      </c>
      <c r="AR37" s="5">
        <f>Headcount!AY30</f>
        <v>0</v>
      </c>
      <c r="AS37" s="5">
        <f>Headcount!AZ30</f>
        <v>0</v>
      </c>
      <c r="AT37" s="5">
        <f>Headcount!BA30</f>
        <v>0</v>
      </c>
      <c r="AU37" s="5">
        <f>Headcount!BB30</f>
        <v>0</v>
      </c>
      <c r="AV37" s="5">
        <f>Headcount!BC30</f>
        <v>0</v>
      </c>
      <c r="AW37" s="5">
        <f>Headcount!BD30</f>
        <v>0</v>
      </c>
      <c r="AX37" s="5">
        <f>Headcount!BE30</f>
        <v>0</v>
      </c>
      <c r="AY37" s="5">
        <f>Headcount!BF30</f>
        <v>0</v>
      </c>
      <c r="AZ37" s="5">
        <f>Headcount!BG30</f>
        <v>0</v>
      </c>
      <c r="BA37" s="5">
        <f>Headcount!BH30</f>
        <v>0</v>
      </c>
      <c r="BB37" s="5">
        <f>Headcount!BI30</f>
        <v>0</v>
      </c>
      <c r="BC37" s="5">
        <f>Headcount!BJ30</f>
        <v>0</v>
      </c>
      <c r="BD37" s="5">
        <f>Headcount!BK30</f>
        <v>0</v>
      </c>
      <c r="BE37" s="5">
        <f>Headcount!BL30</f>
        <v>0</v>
      </c>
      <c r="BF37" s="5">
        <f>Headcount!BM30</f>
        <v>0</v>
      </c>
      <c r="BG37" s="5">
        <f>Headcount!BN30</f>
        <v>0</v>
      </c>
      <c r="BH37" s="5">
        <f>Headcount!BO30</f>
        <v>0</v>
      </c>
      <c r="BI37" s="5">
        <f>Headcount!BP30</f>
        <v>0</v>
      </c>
      <c r="BJ37" s="5">
        <f>Headcount!BQ30</f>
        <v>0</v>
      </c>
      <c r="BK37" s="5">
        <f>Headcount!BR30</f>
        <v>0</v>
      </c>
      <c r="BL37" s="5">
        <f>Headcount!BS30</f>
        <v>0</v>
      </c>
      <c r="BM37" s="5">
        <f>Headcount!BT30</f>
        <v>0</v>
      </c>
      <c r="BN37" s="5">
        <f>Headcount!BU30</f>
        <v>0</v>
      </c>
    </row>
    <row r="38" spans="2:66">
      <c r="B38" s="8" t="s">
        <v>381</v>
      </c>
      <c r="C38" s="8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</row>
    <row r="39" spans="2:66">
      <c r="B39" s="51" t="str">
        <f>'Fixed Costs'!A3</f>
        <v>Rent</v>
      </c>
      <c r="C39" s="8"/>
      <c r="F39" s="5">
        <f>'Fixed Costs'!L3</f>
        <v>1439</v>
      </c>
      <c r="G39" s="5" t="str">
        <f>'Fixed Costs'!M3</f>
        <v xml:space="preserve"> </v>
      </c>
      <c r="H39" s="5" t="str">
        <f>'Fixed Costs'!N3</f>
        <v xml:space="preserve"> </v>
      </c>
      <c r="I39" s="5" t="str">
        <f>'Fixed Costs'!O3</f>
        <v xml:space="preserve"> </v>
      </c>
      <c r="J39" s="5" t="str">
        <f>'Fixed Costs'!P3</f>
        <v xml:space="preserve"> </v>
      </c>
      <c r="K39" s="5" t="str">
        <f>'Fixed Costs'!Q3</f>
        <v xml:space="preserve"> </v>
      </c>
      <c r="L39" s="5" t="str">
        <f>'Fixed Costs'!R3</f>
        <v xml:space="preserve"> </v>
      </c>
      <c r="M39" s="5" t="str">
        <f>'Fixed Costs'!S3</f>
        <v xml:space="preserve"> </v>
      </c>
      <c r="N39" s="5" t="str">
        <f>'Fixed Costs'!T3</f>
        <v xml:space="preserve"> </v>
      </c>
      <c r="O39" s="5" t="str">
        <f>'Fixed Costs'!U3</f>
        <v xml:space="preserve"> </v>
      </c>
      <c r="P39" s="5" t="str">
        <f>'Fixed Costs'!V3</f>
        <v xml:space="preserve"> </v>
      </c>
      <c r="Q39" s="5" t="str">
        <f>'Fixed Costs'!W3</f>
        <v xml:space="preserve"> </v>
      </c>
      <c r="R39" s="5" t="str">
        <f>'Fixed Costs'!X3</f>
        <v xml:space="preserve"> </v>
      </c>
      <c r="S39" s="5" t="str">
        <f>'Fixed Costs'!Y3</f>
        <v xml:space="preserve"> </v>
      </c>
      <c r="T39" s="5" t="str">
        <f>'Fixed Costs'!Z3</f>
        <v xml:space="preserve"> </v>
      </c>
      <c r="U39" s="5" t="str">
        <f>'Fixed Costs'!AA3</f>
        <v xml:space="preserve"> </v>
      </c>
      <c r="V39" s="5" t="str">
        <f>'Fixed Costs'!AB3</f>
        <v xml:space="preserve"> </v>
      </c>
      <c r="W39" s="5" t="str">
        <f>'Fixed Costs'!AC3</f>
        <v xml:space="preserve"> </v>
      </c>
      <c r="X39" s="5" t="str">
        <f>'Fixed Costs'!AD3</f>
        <v xml:space="preserve"> </v>
      </c>
      <c r="Y39" s="5" t="str">
        <f>'Fixed Costs'!AE3</f>
        <v xml:space="preserve"> </v>
      </c>
      <c r="Z39" s="5" t="str">
        <f>'Fixed Costs'!AF3</f>
        <v xml:space="preserve"> </v>
      </c>
      <c r="AA39" s="5" t="str">
        <f>'Fixed Costs'!AG3</f>
        <v xml:space="preserve"> </v>
      </c>
      <c r="AB39" s="5" t="str">
        <f>'Fixed Costs'!AH3</f>
        <v xml:space="preserve"> </v>
      </c>
      <c r="AC39" s="5" t="str">
        <f>'Fixed Costs'!AI3</f>
        <v xml:space="preserve"> </v>
      </c>
      <c r="AD39" s="5" t="str">
        <f>'Fixed Costs'!AJ3</f>
        <v xml:space="preserve"> </v>
      </c>
      <c r="AE39" s="5" t="str">
        <f>'Fixed Costs'!AK3</f>
        <v xml:space="preserve"> </v>
      </c>
      <c r="AF39" s="5" t="str">
        <f>'Fixed Costs'!AL3</f>
        <v xml:space="preserve"> </v>
      </c>
      <c r="AG39" s="5" t="str">
        <f>'Fixed Costs'!AM3</f>
        <v xml:space="preserve"> </v>
      </c>
      <c r="AH39" s="5" t="str">
        <f>'Fixed Costs'!AN3</f>
        <v xml:space="preserve"> </v>
      </c>
      <c r="AI39" s="5" t="str">
        <f>'Fixed Costs'!AO3</f>
        <v xml:space="preserve"> </v>
      </c>
      <c r="AJ39" s="5" t="str">
        <f>'Fixed Costs'!AP3</f>
        <v xml:space="preserve"> </v>
      </c>
      <c r="AK39" s="5" t="str">
        <f>'Fixed Costs'!AQ3</f>
        <v xml:space="preserve"> </v>
      </c>
      <c r="AL39" s="5" t="str">
        <f>'Fixed Costs'!AR3</f>
        <v xml:space="preserve"> </v>
      </c>
      <c r="AM39" s="5" t="str">
        <f>'Fixed Costs'!AS3</f>
        <v xml:space="preserve"> </v>
      </c>
      <c r="AN39" s="5" t="str">
        <f>'Fixed Costs'!AT3</f>
        <v xml:space="preserve"> </v>
      </c>
      <c r="AO39" s="5" t="str">
        <f>'Fixed Costs'!AU3</f>
        <v xml:space="preserve"> </v>
      </c>
      <c r="AP39" s="5" t="str">
        <f>'Fixed Costs'!AV3</f>
        <v xml:space="preserve"> </v>
      </c>
      <c r="AQ39" s="5" t="str">
        <f>'Fixed Costs'!AW3</f>
        <v xml:space="preserve"> </v>
      </c>
      <c r="AR39" s="5" t="str">
        <f>'Fixed Costs'!AX3</f>
        <v xml:space="preserve"> </v>
      </c>
      <c r="AS39" s="5" t="str">
        <f>'Fixed Costs'!AY3</f>
        <v xml:space="preserve"> </v>
      </c>
      <c r="AT39" s="5" t="str">
        <f>'Fixed Costs'!AZ3</f>
        <v xml:space="preserve"> </v>
      </c>
      <c r="AU39" s="5" t="str">
        <f>'Fixed Costs'!BA3</f>
        <v xml:space="preserve"> </v>
      </c>
      <c r="AV39" s="5" t="str">
        <f>'Fixed Costs'!BB3</f>
        <v xml:space="preserve"> </v>
      </c>
      <c r="AW39" s="5" t="str">
        <f>'Fixed Costs'!BC3</f>
        <v xml:space="preserve"> </v>
      </c>
      <c r="AX39" s="5" t="str">
        <f>'Fixed Costs'!BD3</f>
        <v xml:space="preserve"> </v>
      </c>
      <c r="AY39" s="5" t="str">
        <f>'Fixed Costs'!BE3</f>
        <v xml:space="preserve"> </v>
      </c>
      <c r="AZ39" s="5" t="str">
        <f>'Fixed Costs'!BF3</f>
        <v xml:space="preserve"> </v>
      </c>
      <c r="BA39" s="5" t="str">
        <f>'Fixed Costs'!BG3</f>
        <v xml:space="preserve"> </v>
      </c>
      <c r="BB39" s="5" t="str">
        <f>'Fixed Costs'!BH3</f>
        <v xml:space="preserve"> </v>
      </c>
      <c r="BC39" s="5" t="str">
        <f>'Fixed Costs'!BI3</f>
        <v xml:space="preserve"> </v>
      </c>
      <c r="BD39" s="5" t="str">
        <f>'Fixed Costs'!BJ3</f>
        <v xml:space="preserve"> </v>
      </c>
      <c r="BE39" s="5" t="str">
        <f>'Fixed Costs'!BK3</f>
        <v xml:space="preserve"> </v>
      </c>
      <c r="BF39" s="5" t="str">
        <f>'Fixed Costs'!BL3</f>
        <v xml:space="preserve"> </v>
      </c>
      <c r="BG39" s="5" t="str">
        <f>'Fixed Costs'!BM3</f>
        <v xml:space="preserve"> </v>
      </c>
      <c r="BH39" s="5" t="str">
        <f>'Fixed Costs'!BN3</f>
        <v xml:space="preserve"> </v>
      </c>
      <c r="BI39" s="5" t="str">
        <f>'Fixed Costs'!BO3</f>
        <v xml:space="preserve"> </v>
      </c>
      <c r="BJ39" s="5" t="str">
        <f>'Fixed Costs'!BP3</f>
        <v xml:space="preserve"> </v>
      </c>
      <c r="BK39" s="5" t="str">
        <f>'Fixed Costs'!BQ3</f>
        <v xml:space="preserve"> </v>
      </c>
      <c r="BL39" s="5" t="str">
        <f>'Fixed Costs'!BR3</f>
        <v xml:space="preserve"> </v>
      </c>
      <c r="BM39" s="5" t="str">
        <f>'Fixed Costs'!BS3</f>
        <v xml:space="preserve"> </v>
      </c>
      <c r="BN39" s="5" t="str">
        <f>'Fixed Costs'!BT3</f>
        <v xml:space="preserve"> </v>
      </c>
    </row>
    <row r="40" spans="2:66">
      <c r="B40" s="51" t="str">
        <f>'Fixed Costs'!A4</f>
        <v>Insurance</v>
      </c>
      <c r="C40" s="8"/>
      <c r="F40" s="5">
        <f>'Fixed Costs'!L4</f>
        <v>480</v>
      </c>
      <c r="G40" s="5" t="str">
        <f>'Fixed Costs'!M4</f>
        <v xml:space="preserve"> </v>
      </c>
      <c r="H40" s="5" t="str">
        <f>'Fixed Costs'!N4</f>
        <v xml:space="preserve"> </v>
      </c>
      <c r="I40" s="5" t="str">
        <f>'Fixed Costs'!O4</f>
        <v xml:space="preserve"> </v>
      </c>
      <c r="J40" s="5" t="str">
        <f>'Fixed Costs'!P4</f>
        <v xml:space="preserve"> </v>
      </c>
      <c r="K40" s="5" t="str">
        <f>'Fixed Costs'!Q4</f>
        <v xml:space="preserve"> </v>
      </c>
      <c r="L40" s="5" t="str">
        <f>'Fixed Costs'!R4</f>
        <v xml:space="preserve"> </v>
      </c>
      <c r="M40" s="5" t="str">
        <f>'Fixed Costs'!S4</f>
        <v xml:space="preserve"> </v>
      </c>
      <c r="N40" s="5" t="str">
        <f>'Fixed Costs'!T4</f>
        <v xml:space="preserve"> </v>
      </c>
      <c r="O40" s="5" t="str">
        <f>'Fixed Costs'!U4</f>
        <v xml:space="preserve"> </v>
      </c>
      <c r="P40" s="5" t="str">
        <f>'Fixed Costs'!V4</f>
        <v xml:space="preserve"> </v>
      </c>
      <c r="Q40" s="5" t="str">
        <f>'Fixed Costs'!W4</f>
        <v xml:space="preserve"> </v>
      </c>
      <c r="R40" s="5" t="str">
        <f>'Fixed Costs'!X4</f>
        <v xml:space="preserve"> </v>
      </c>
      <c r="S40" s="5" t="str">
        <f>'Fixed Costs'!Y4</f>
        <v xml:space="preserve"> </v>
      </c>
      <c r="T40" s="5" t="str">
        <f>'Fixed Costs'!Z4</f>
        <v xml:space="preserve"> </v>
      </c>
      <c r="U40" s="5" t="str">
        <f>'Fixed Costs'!AA4</f>
        <v xml:space="preserve"> </v>
      </c>
      <c r="V40" s="5" t="str">
        <f>'Fixed Costs'!AB4</f>
        <v xml:space="preserve"> </v>
      </c>
      <c r="W40" s="5" t="str">
        <f>'Fixed Costs'!AC4</f>
        <v xml:space="preserve"> </v>
      </c>
      <c r="X40" s="5" t="str">
        <f>'Fixed Costs'!AD4</f>
        <v xml:space="preserve"> </v>
      </c>
      <c r="Y40" s="5" t="str">
        <f>'Fixed Costs'!AE4</f>
        <v xml:space="preserve"> </v>
      </c>
      <c r="Z40" s="5" t="str">
        <f>'Fixed Costs'!AF4</f>
        <v xml:space="preserve"> </v>
      </c>
      <c r="AA40" s="5" t="str">
        <f>'Fixed Costs'!AG4</f>
        <v xml:space="preserve"> </v>
      </c>
      <c r="AB40" s="5" t="str">
        <f>'Fixed Costs'!AH4</f>
        <v xml:space="preserve"> </v>
      </c>
      <c r="AC40" s="5" t="str">
        <f>'Fixed Costs'!AI4</f>
        <v xml:space="preserve"> </v>
      </c>
      <c r="AD40" s="5" t="str">
        <f>'Fixed Costs'!AJ4</f>
        <v xml:space="preserve"> </v>
      </c>
      <c r="AE40" s="5" t="str">
        <f>'Fixed Costs'!AK4</f>
        <v xml:space="preserve"> </v>
      </c>
      <c r="AF40" s="5" t="str">
        <f>'Fixed Costs'!AL4</f>
        <v xml:space="preserve"> </v>
      </c>
      <c r="AG40" s="5" t="str">
        <f>'Fixed Costs'!AM4</f>
        <v xml:space="preserve"> </v>
      </c>
      <c r="AH40" s="5" t="str">
        <f>'Fixed Costs'!AN4</f>
        <v xml:space="preserve"> </v>
      </c>
      <c r="AI40" s="5" t="str">
        <f>'Fixed Costs'!AO4</f>
        <v xml:space="preserve"> </v>
      </c>
      <c r="AJ40" s="5" t="str">
        <f>'Fixed Costs'!AP4</f>
        <v xml:space="preserve"> </v>
      </c>
      <c r="AK40" s="5" t="str">
        <f>'Fixed Costs'!AQ4</f>
        <v xml:space="preserve"> </v>
      </c>
      <c r="AL40" s="5" t="str">
        <f>'Fixed Costs'!AR4</f>
        <v xml:space="preserve"> </v>
      </c>
      <c r="AM40" s="5" t="str">
        <f>'Fixed Costs'!AS4</f>
        <v xml:space="preserve"> </v>
      </c>
      <c r="AN40" s="5" t="str">
        <f>'Fixed Costs'!AT4</f>
        <v xml:space="preserve"> </v>
      </c>
      <c r="AO40" s="5" t="str">
        <f>'Fixed Costs'!AU4</f>
        <v xml:space="preserve"> </v>
      </c>
      <c r="AP40" s="5" t="str">
        <f>'Fixed Costs'!AV4</f>
        <v xml:space="preserve"> </v>
      </c>
      <c r="AQ40" s="5" t="str">
        <f>'Fixed Costs'!AW4</f>
        <v xml:space="preserve"> </v>
      </c>
      <c r="AR40" s="5" t="str">
        <f>'Fixed Costs'!AX4</f>
        <v xml:space="preserve"> </v>
      </c>
      <c r="AS40" s="5" t="str">
        <f>'Fixed Costs'!AY4</f>
        <v xml:space="preserve"> </v>
      </c>
      <c r="AT40" s="5" t="str">
        <f>'Fixed Costs'!AZ4</f>
        <v xml:space="preserve"> </v>
      </c>
      <c r="AU40" s="5" t="str">
        <f>'Fixed Costs'!BA4</f>
        <v xml:space="preserve"> </v>
      </c>
      <c r="AV40" s="5" t="str">
        <f>'Fixed Costs'!BB4</f>
        <v xml:space="preserve"> </v>
      </c>
      <c r="AW40" s="5" t="str">
        <f>'Fixed Costs'!BC4</f>
        <v xml:space="preserve"> </v>
      </c>
      <c r="AX40" s="5" t="str">
        <f>'Fixed Costs'!BD4</f>
        <v xml:space="preserve"> </v>
      </c>
      <c r="AY40" s="5" t="str">
        <f>'Fixed Costs'!BE4</f>
        <v xml:space="preserve"> </v>
      </c>
      <c r="AZ40" s="5" t="str">
        <f>'Fixed Costs'!BF4</f>
        <v xml:space="preserve"> </v>
      </c>
      <c r="BA40" s="5" t="str">
        <f>'Fixed Costs'!BG4</f>
        <v xml:space="preserve"> </v>
      </c>
      <c r="BB40" s="5" t="str">
        <f>'Fixed Costs'!BH4</f>
        <v xml:space="preserve"> </v>
      </c>
      <c r="BC40" s="5" t="str">
        <f>'Fixed Costs'!BI4</f>
        <v xml:space="preserve"> </v>
      </c>
      <c r="BD40" s="5" t="str">
        <f>'Fixed Costs'!BJ4</f>
        <v xml:space="preserve"> </v>
      </c>
      <c r="BE40" s="5" t="str">
        <f>'Fixed Costs'!BK4</f>
        <v xml:space="preserve"> </v>
      </c>
      <c r="BF40" s="5" t="str">
        <f>'Fixed Costs'!BL4</f>
        <v xml:space="preserve"> </v>
      </c>
      <c r="BG40" s="5" t="str">
        <f>'Fixed Costs'!BM4</f>
        <v xml:space="preserve"> </v>
      </c>
      <c r="BH40" s="5" t="str">
        <f>'Fixed Costs'!BN4</f>
        <v xml:space="preserve"> </v>
      </c>
      <c r="BI40" s="5" t="str">
        <f>'Fixed Costs'!BO4</f>
        <v xml:space="preserve"> </v>
      </c>
      <c r="BJ40" s="5" t="str">
        <f>'Fixed Costs'!BP4</f>
        <v xml:space="preserve"> </v>
      </c>
      <c r="BK40" s="5" t="str">
        <f>'Fixed Costs'!BQ4</f>
        <v xml:space="preserve"> </v>
      </c>
      <c r="BL40" s="5" t="str">
        <f>'Fixed Costs'!BR4</f>
        <v xml:space="preserve"> </v>
      </c>
      <c r="BM40" s="5" t="str">
        <f>'Fixed Costs'!BS4</f>
        <v xml:space="preserve"> </v>
      </c>
      <c r="BN40" s="5" t="str">
        <f>'Fixed Costs'!BT4</f>
        <v xml:space="preserve"> </v>
      </c>
    </row>
    <row r="41" spans="2:66">
      <c r="B41" s="51" t="str">
        <f>'Fixed Costs'!A5</f>
        <v>Storage Space</v>
      </c>
      <c r="C41" s="8"/>
      <c r="F41" s="5">
        <f>'Fixed Costs'!L5</f>
        <v>0</v>
      </c>
      <c r="G41" s="5" t="str">
        <f>'Fixed Costs'!M5</f>
        <v xml:space="preserve"> </v>
      </c>
      <c r="H41" s="5" t="str">
        <f>'Fixed Costs'!N5</f>
        <v xml:space="preserve"> </v>
      </c>
      <c r="I41" s="5" t="str">
        <f>'Fixed Costs'!O5</f>
        <v xml:space="preserve"> </v>
      </c>
      <c r="J41" s="5" t="str">
        <f>'Fixed Costs'!P5</f>
        <v xml:space="preserve"> </v>
      </c>
      <c r="K41" s="5" t="str">
        <f>'Fixed Costs'!Q5</f>
        <v xml:space="preserve"> </v>
      </c>
      <c r="L41" s="5" t="str">
        <f>'Fixed Costs'!R5</f>
        <v xml:space="preserve"> </v>
      </c>
      <c r="M41" s="5" t="str">
        <f>'Fixed Costs'!S5</f>
        <v xml:space="preserve"> </v>
      </c>
      <c r="N41" s="5" t="str">
        <f>'Fixed Costs'!T5</f>
        <v xml:space="preserve"> </v>
      </c>
      <c r="O41" s="5" t="str">
        <f>'Fixed Costs'!U5</f>
        <v xml:space="preserve"> </v>
      </c>
      <c r="P41" s="5" t="str">
        <f>'Fixed Costs'!V5</f>
        <v xml:space="preserve"> </v>
      </c>
      <c r="Q41" s="5" t="str">
        <f>'Fixed Costs'!W5</f>
        <v xml:space="preserve"> </v>
      </c>
      <c r="R41" s="5" t="str">
        <f>'Fixed Costs'!X5</f>
        <v xml:space="preserve"> </v>
      </c>
      <c r="S41" s="5" t="str">
        <f>'Fixed Costs'!Y5</f>
        <v xml:space="preserve"> </v>
      </c>
      <c r="T41" s="5" t="str">
        <f>'Fixed Costs'!Z5</f>
        <v xml:space="preserve"> </v>
      </c>
      <c r="U41" s="5" t="str">
        <f>'Fixed Costs'!AA5</f>
        <v xml:space="preserve"> </v>
      </c>
      <c r="V41" s="5" t="str">
        <f>'Fixed Costs'!AB5</f>
        <v xml:space="preserve"> </v>
      </c>
      <c r="W41" s="5" t="str">
        <f>'Fixed Costs'!AC5</f>
        <v xml:space="preserve"> </v>
      </c>
      <c r="X41" s="5" t="str">
        <f>'Fixed Costs'!AD5</f>
        <v xml:space="preserve"> </v>
      </c>
      <c r="Y41" s="5" t="str">
        <f>'Fixed Costs'!AE5</f>
        <v xml:space="preserve"> </v>
      </c>
      <c r="Z41" s="5" t="str">
        <f>'Fixed Costs'!AF5</f>
        <v xml:space="preserve"> </v>
      </c>
      <c r="AA41" s="5" t="str">
        <f>'Fixed Costs'!AG5</f>
        <v xml:space="preserve"> </v>
      </c>
      <c r="AB41" s="5" t="str">
        <f>'Fixed Costs'!AH5</f>
        <v xml:space="preserve"> </v>
      </c>
      <c r="AC41" s="5" t="str">
        <f>'Fixed Costs'!AI5</f>
        <v xml:space="preserve"> </v>
      </c>
      <c r="AD41" s="5" t="str">
        <f>'Fixed Costs'!AJ5</f>
        <v xml:space="preserve"> </v>
      </c>
      <c r="AE41" s="5" t="str">
        <f>'Fixed Costs'!AK5</f>
        <v xml:space="preserve"> </v>
      </c>
      <c r="AF41" s="5" t="str">
        <f>'Fixed Costs'!AL5</f>
        <v xml:space="preserve"> </v>
      </c>
      <c r="AG41" s="5" t="str">
        <f>'Fixed Costs'!AM5</f>
        <v xml:space="preserve"> </v>
      </c>
      <c r="AH41" s="5" t="str">
        <f>'Fixed Costs'!AN5</f>
        <v xml:space="preserve"> </v>
      </c>
      <c r="AI41" s="5" t="str">
        <f>'Fixed Costs'!AO5</f>
        <v xml:space="preserve"> </v>
      </c>
      <c r="AJ41" s="5" t="str">
        <f>'Fixed Costs'!AP5</f>
        <v xml:space="preserve"> </v>
      </c>
      <c r="AK41" s="5" t="str">
        <f>'Fixed Costs'!AQ5</f>
        <v xml:space="preserve"> </v>
      </c>
      <c r="AL41" s="5" t="str">
        <f>'Fixed Costs'!AR5</f>
        <v xml:space="preserve"> </v>
      </c>
      <c r="AM41" s="5" t="str">
        <f>'Fixed Costs'!AS5</f>
        <v xml:space="preserve"> </v>
      </c>
      <c r="AN41" s="5" t="str">
        <f>'Fixed Costs'!AT5</f>
        <v xml:space="preserve"> </v>
      </c>
      <c r="AO41" s="5" t="str">
        <f>'Fixed Costs'!AU5</f>
        <v xml:space="preserve"> </v>
      </c>
      <c r="AP41" s="5" t="str">
        <f>'Fixed Costs'!AV5</f>
        <v xml:space="preserve"> </v>
      </c>
      <c r="AQ41" s="5" t="str">
        <f>'Fixed Costs'!AW5</f>
        <v xml:space="preserve"> </v>
      </c>
      <c r="AR41" s="5" t="str">
        <f>'Fixed Costs'!AX5</f>
        <v xml:space="preserve"> </v>
      </c>
      <c r="AS41" s="5" t="str">
        <f>'Fixed Costs'!AY5</f>
        <v xml:space="preserve"> </v>
      </c>
      <c r="AT41" s="5" t="str">
        <f>'Fixed Costs'!AZ5</f>
        <v xml:space="preserve"> </v>
      </c>
      <c r="AU41" s="5" t="str">
        <f>'Fixed Costs'!BA5</f>
        <v xml:space="preserve"> </v>
      </c>
      <c r="AV41" s="5" t="str">
        <f>'Fixed Costs'!BB5</f>
        <v xml:space="preserve"> </v>
      </c>
      <c r="AW41" s="5" t="str">
        <f>'Fixed Costs'!BC5</f>
        <v xml:space="preserve"> </v>
      </c>
      <c r="AX41" s="5" t="str">
        <f>'Fixed Costs'!BD5</f>
        <v xml:space="preserve"> </v>
      </c>
      <c r="AY41" s="5" t="str">
        <f>'Fixed Costs'!BE5</f>
        <v xml:space="preserve"> </v>
      </c>
      <c r="AZ41" s="5" t="str">
        <f>'Fixed Costs'!BF5</f>
        <v xml:space="preserve"> </v>
      </c>
      <c r="BA41" s="5" t="str">
        <f>'Fixed Costs'!BG5</f>
        <v xml:space="preserve"> </v>
      </c>
      <c r="BB41" s="5" t="str">
        <f>'Fixed Costs'!BH5</f>
        <v xml:space="preserve"> </v>
      </c>
      <c r="BC41" s="5" t="str">
        <f>'Fixed Costs'!BI5</f>
        <v xml:space="preserve"> </v>
      </c>
      <c r="BD41" s="5" t="str">
        <f>'Fixed Costs'!BJ5</f>
        <v xml:space="preserve"> </v>
      </c>
      <c r="BE41" s="5" t="str">
        <f>'Fixed Costs'!BK5</f>
        <v xml:space="preserve"> </v>
      </c>
      <c r="BF41" s="5" t="str">
        <f>'Fixed Costs'!BL5</f>
        <v xml:space="preserve"> </v>
      </c>
      <c r="BG41" s="5" t="str">
        <f>'Fixed Costs'!BM5</f>
        <v xml:space="preserve"> </v>
      </c>
      <c r="BH41" s="5" t="str">
        <f>'Fixed Costs'!BN5</f>
        <v xml:space="preserve"> </v>
      </c>
      <c r="BI41" s="5" t="str">
        <f>'Fixed Costs'!BO5</f>
        <v xml:space="preserve"> </v>
      </c>
      <c r="BJ41" s="5" t="str">
        <f>'Fixed Costs'!BP5</f>
        <v xml:space="preserve"> </v>
      </c>
      <c r="BK41" s="5" t="str">
        <f>'Fixed Costs'!BQ5</f>
        <v xml:space="preserve"> </v>
      </c>
      <c r="BL41" s="5" t="str">
        <f>'Fixed Costs'!BR5</f>
        <v xml:space="preserve"> </v>
      </c>
      <c r="BM41" s="5" t="str">
        <f>'Fixed Costs'!BS5</f>
        <v xml:space="preserve"> </v>
      </c>
      <c r="BN41" s="5" t="str">
        <f>'Fixed Costs'!BT5</f>
        <v xml:space="preserve"> </v>
      </c>
    </row>
    <row r="42" spans="2:66">
      <c r="B42" s="51" t="str">
        <f>'Fixed Costs'!A6</f>
        <v>Telephone / Internet</v>
      </c>
      <c r="C42" s="8"/>
      <c r="F42" s="5">
        <f>'Fixed Costs'!L6</f>
        <v>341</v>
      </c>
      <c r="G42" s="5" t="str">
        <f>'Fixed Costs'!M6</f>
        <v xml:space="preserve"> </v>
      </c>
      <c r="H42" s="5" t="str">
        <f>'Fixed Costs'!N6</f>
        <v xml:space="preserve"> </v>
      </c>
      <c r="I42" s="5" t="str">
        <f>'Fixed Costs'!O6</f>
        <v xml:space="preserve"> </v>
      </c>
      <c r="J42" s="5" t="str">
        <f>'Fixed Costs'!P6</f>
        <v xml:space="preserve"> </v>
      </c>
      <c r="K42" s="5" t="str">
        <f>'Fixed Costs'!Q6</f>
        <v xml:space="preserve"> </v>
      </c>
      <c r="L42" s="5" t="str">
        <f>'Fixed Costs'!R6</f>
        <v xml:space="preserve"> </v>
      </c>
      <c r="M42" s="5" t="str">
        <f>'Fixed Costs'!S6</f>
        <v xml:space="preserve"> </v>
      </c>
      <c r="N42" s="5" t="str">
        <f>'Fixed Costs'!T6</f>
        <v xml:space="preserve"> </v>
      </c>
      <c r="O42" s="5" t="str">
        <f>'Fixed Costs'!U6</f>
        <v xml:space="preserve"> </v>
      </c>
      <c r="P42" s="5" t="str">
        <f>'Fixed Costs'!V6</f>
        <v xml:space="preserve"> </v>
      </c>
      <c r="Q42" s="5" t="str">
        <f>'Fixed Costs'!W6</f>
        <v xml:space="preserve"> </v>
      </c>
      <c r="R42" s="5" t="str">
        <f>'Fixed Costs'!X6</f>
        <v xml:space="preserve"> </v>
      </c>
      <c r="S42" s="5" t="str">
        <f>'Fixed Costs'!Y6</f>
        <v xml:space="preserve"> </v>
      </c>
      <c r="T42" s="5" t="str">
        <f>'Fixed Costs'!Z6</f>
        <v xml:space="preserve"> </v>
      </c>
      <c r="U42" s="5" t="str">
        <f>'Fixed Costs'!AA6</f>
        <v xml:space="preserve"> </v>
      </c>
      <c r="V42" s="5" t="str">
        <f>'Fixed Costs'!AB6</f>
        <v xml:space="preserve"> </v>
      </c>
      <c r="W42" s="5" t="str">
        <f>'Fixed Costs'!AC6</f>
        <v xml:space="preserve"> </v>
      </c>
      <c r="X42" s="5" t="str">
        <f>'Fixed Costs'!AD6</f>
        <v xml:space="preserve"> </v>
      </c>
      <c r="Y42" s="5" t="str">
        <f>'Fixed Costs'!AE6</f>
        <v xml:space="preserve"> </v>
      </c>
      <c r="Z42" s="5" t="str">
        <f>'Fixed Costs'!AF6</f>
        <v xml:space="preserve"> </v>
      </c>
      <c r="AA42" s="5" t="str">
        <f>'Fixed Costs'!AG6</f>
        <v xml:space="preserve"> </v>
      </c>
      <c r="AB42" s="5" t="str">
        <f>'Fixed Costs'!AH6</f>
        <v xml:space="preserve"> </v>
      </c>
      <c r="AC42" s="5" t="str">
        <f>'Fixed Costs'!AI6</f>
        <v xml:space="preserve"> </v>
      </c>
      <c r="AD42" s="5" t="str">
        <f>'Fixed Costs'!AJ6</f>
        <v xml:space="preserve"> </v>
      </c>
      <c r="AE42" s="5" t="str">
        <f>'Fixed Costs'!AK6</f>
        <v xml:space="preserve"> </v>
      </c>
      <c r="AF42" s="5" t="str">
        <f>'Fixed Costs'!AL6</f>
        <v xml:space="preserve"> </v>
      </c>
      <c r="AG42" s="5" t="str">
        <f>'Fixed Costs'!AM6</f>
        <v xml:space="preserve"> </v>
      </c>
      <c r="AH42" s="5" t="str">
        <f>'Fixed Costs'!AN6</f>
        <v xml:space="preserve"> </v>
      </c>
      <c r="AI42" s="5" t="str">
        <f>'Fixed Costs'!AO6</f>
        <v xml:space="preserve"> </v>
      </c>
      <c r="AJ42" s="5" t="str">
        <f>'Fixed Costs'!AP6</f>
        <v xml:space="preserve"> </v>
      </c>
      <c r="AK42" s="5" t="str">
        <f>'Fixed Costs'!AQ6</f>
        <v xml:space="preserve"> </v>
      </c>
      <c r="AL42" s="5" t="str">
        <f>'Fixed Costs'!AR6</f>
        <v xml:space="preserve"> </v>
      </c>
      <c r="AM42" s="5" t="str">
        <f>'Fixed Costs'!AS6</f>
        <v xml:space="preserve"> </v>
      </c>
      <c r="AN42" s="5" t="str">
        <f>'Fixed Costs'!AT6</f>
        <v xml:space="preserve"> </v>
      </c>
      <c r="AO42" s="5" t="str">
        <f>'Fixed Costs'!AU6</f>
        <v xml:space="preserve"> </v>
      </c>
      <c r="AP42" s="5" t="str">
        <f>'Fixed Costs'!AV6</f>
        <v xml:space="preserve"> </v>
      </c>
      <c r="AQ42" s="5" t="str">
        <f>'Fixed Costs'!AW6</f>
        <v xml:space="preserve"> </v>
      </c>
      <c r="AR42" s="5" t="str">
        <f>'Fixed Costs'!AX6</f>
        <v xml:space="preserve"> </v>
      </c>
      <c r="AS42" s="5" t="str">
        <f>'Fixed Costs'!AY6</f>
        <v xml:space="preserve"> </v>
      </c>
      <c r="AT42" s="5" t="str">
        <f>'Fixed Costs'!AZ6</f>
        <v xml:space="preserve"> </v>
      </c>
      <c r="AU42" s="5" t="str">
        <f>'Fixed Costs'!BA6</f>
        <v xml:space="preserve"> </v>
      </c>
      <c r="AV42" s="5" t="str">
        <f>'Fixed Costs'!BB6</f>
        <v xml:space="preserve"> </v>
      </c>
      <c r="AW42" s="5" t="str">
        <f>'Fixed Costs'!BC6</f>
        <v xml:space="preserve"> </v>
      </c>
      <c r="AX42" s="5" t="str">
        <f>'Fixed Costs'!BD6</f>
        <v xml:space="preserve"> </v>
      </c>
      <c r="AY42" s="5" t="str">
        <f>'Fixed Costs'!BE6</f>
        <v xml:space="preserve"> </v>
      </c>
      <c r="AZ42" s="5" t="str">
        <f>'Fixed Costs'!BF6</f>
        <v xml:space="preserve"> </v>
      </c>
      <c r="BA42" s="5" t="str">
        <f>'Fixed Costs'!BG6</f>
        <v xml:space="preserve"> </v>
      </c>
      <c r="BB42" s="5" t="str">
        <f>'Fixed Costs'!BH6</f>
        <v xml:space="preserve"> </v>
      </c>
      <c r="BC42" s="5" t="str">
        <f>'Fixed Costs'!BI6</f>
        <v xml:space="preserve"> </v>
      </c>
      <c r="BD42" s="5" t="str">
        <f>'Fixed Costs'!BJ6</f>
        <v xml:space="preserve"> </v>
      </c>
      <c r="BE42" s="5" t="str">
        <f>'Fixed Costs'!BK6</f>
        <v xml:space="preserve"> </v>
      </c>
      <c r="BF42" s="5" t="str">
        <f>'Fixed Costs'!BL6</f>
        <v xml:space="preserve"> </v>
      </c>
      <c r="BG42" s="5" t="str">
        <f>'Fixed Costs'!BM6</f>
        <v xml:space="preserve"> </v>
      </c>
      <c r="BH42" s="5" t="str">
        <f>'Fixed Costs'!BN6</f>
        <v xml:space="preserve"> </v>
      </c>
      <c r="BI42" s="5" t="str">
        <f>'Fixed Costs'!BO6</f>
        <v xml:space="preserve"> </v>
      </c>
      <c r="BJ42" s="5" t="str">
        <f>'Fixed Costs'!BP6</f>
        <v xml:space="preserve"> </v>
      </c>
      <c r="BK42" s="5" t="str">
        <f>'Fixed Costs'!BQ6</f>
        <v xml:space="preserve"> </v>
      </c>
      <c r="BL42" s="5" t="str">
        <f>'Fixed Costs'!BR6</f>
        <v xml:space="preserve"> </v>
      </c>
      <c r="BM42" s="5" t="str">
        <f>'Fixed Costs'!BS6</f>
        <v xml:space="preserve"> </v>
      </c>
      <c r="BN42" s="5" t="str">
        <f>'Fixed Costs'!BT6</f>
        <v xml:space="preserve"> </v>
      </c>
    </row>
    <row r="43" spans="2:66">
      <c r="B43" s="67" t="str">
        <f>'Fixed Costs'!A8</f>
        <v>Misc. G&amp;A</v>
      </c>
      <c r="C43" s="13"/>
      <c r="D43" s="11"/>
      <c r="E43" s="11"/>
      <c r="F43" s="22">
        <f>'Fixed Costs'!L8</f>
        <v>500</v>
      </c>
      <c r="G43" s="22" t="str">
        <f>'Fixed Costs'!M8</f>
        <v xml:space="preserve"> </v>
      </c>
      <c r="H43" s="22" t="str">
        <f>'Fixed Costs'!N8</f>
        <v xml:space="preserve"> </v>
      </c>
      <c r="I43" s="22" t="str">
        <f>'Fixed Costs'!O8</f>
        <v xml:space="preserve"> </v>
      </c>
      <c r="J43" s="22" t="str">
        <f>'Fixed Costs'!P8</f>
        <v xml:space="preserve"> </v>
      </c>
      <c r="K43" s="22" t="str">
        <f>'Fixed Costs'!Q8</f>
        <v xml:space="preserve"> </v>
      </c>
      <c r="L43" s="22" t="str">
        <f>'Fixed Costs'!R8</f>
        <v xml:space="preserve"> </v>
      </c>
      <c r="M43" s="22" t="str">
        <f>'Fixed Costs'!S8</f>
        <v xml:space="preserve"> </v>
      </c>
      <c r="N43" s="22" t="str">
        <f>'Fixed Costs'!T8</f>
        <v xml:space="preserve"> </v>
      </c>
      <c r="O43" s="22" t="str">
        <f>'Fixed Costs'!U8</f>
        <v xml:space="preserve"> </v>
      </c>
      <c r="P43" s="22" t="str">
        <f>'Fixed Costs'!V8</f>
        <v xml:space="preserve"> </v>
      </c>
      <c r="Q43" s="22" t="str">
        <f>'Fixed Costs'!W8</f>
        <v xml:space="preserve"> </v>
      </c>
      <c r="R43" s="22" t="str">
        <f>'Fixed Costs'!X8</f>
        <v xml:space="preserve"> </v>
      </c>
      <c r="S43" s="22" t="str">
        <f>'Fixed Costs'!Y8</f>
        <v xml:space="preserve"> </v>
      </c>
      <c r="T43" s="22" t="str">
        <f>'Fixed Costs'!Z8</f>
        <v xml:space="preserve"> </v>
      </c>
      <c r="U43" s="22" t="str">
        <f>'Fixed Costs'!AA8</f>
        <v xml:space="preserve"> </v>
      </c>
      <c r="V43" s="22" t="str">
        <f>'Fixed Costs'!AB8</f>
        <v xml:space="preserve"> </v>
      </c>
      <c r="W43" s="22" t="str">
        <f>'Fixed Costs'!AC8</f>
        <v xml:space="preserve"> </v>
      </c>
      <c r="X43" s="22" t="str">
        <f>'Fixed Costs'!AD8</f>
        <v xml:space="preserve"> </v>
      </c>
      <c r="Y43" s="22" t="str">
        <f>'Fixed Costs'!AE8</f>
        <v xml:space="preserve"> </v>
      </c>
      <c r="Z43" s="22" t="str">
        <f>'Fixed Costs'!AF8</f>
        <v xml:space="preserve"> </v>
      </c>
      <c r="AA43" s="22" t="str">
        <f>'Fixed Costs'!AG8</f>
        <v xml:space="preserve"> </v>
      </c>
      <c r="AB43" s="22" t="str">
        <f>'Fixed Costs'!AH8</f>
        <v xml:space="preserve"> </v>
      </c>
      <c r="AC43" s="22" t="str">
        <f>'Fixed Costs'!AI8</f>
        <v xml:space="preserve"> </v>
      </c>
      <c r="AD43" s="22" t="str">
        <f>'Fixed Costs'!AJ8</f>
        <v xml:space="preserve"> </v>
      </c>
      <c r="AE43" s="22" t="str">
        <f>'Fixed Costs'!AK8</f>
        <v xml:space="preserve"> </v>
      </c>
      <c r="AF43" s="22" t="str">
        <f>'Fixed Costs'!AL8</f>
        <v xml:space="preserve"> </v>
      </c>
      <c r="AG43" s="22" t="str">
        <f>'Fixed Costs'!AM8</f>
        <v xml:space="preserve"> </v>
      </c>
      <c r="AH43" s="22" t="str">
        <f>'Fixed Costs'!AN8</f>
        <v xml:space="preserve"> </v>
      </c>
      <c r="AI43" s="22" t="str">
        <f>'Fixed Costs'!AO8</f>
        <v xml:space="preserve"> </v>
      </c>
      <c r="AJ43" s="22" t="str">
        <f>'Fixed Costs'!AP8</f>
        <v xml:space="preserve"> </v>
      </c>
      <c r="AK43" s="22" t="str">
        <f>'Fixed Costs'!AQ8</f>
        <v xml:space="preserve"> </v>
      </c>
      <c r="AL43" s="22" t="str">
        <f>'Fixed Costs'!AR8</f>
        <v xml:space="preserve"> </v>
      </c>
      <c r="AM43" s="22" t="str">
        <f>'Fixed Costs'!AS8</f>
        <v xml:space="preserve"> </v>
      </c>
      <c r="AN43" s="22" t="str">
        <f>'Fixed Costs'!AT8</f>
        <v xml:space="preserve"> </v>
      </c>
      <c r="AO43" s="22" t="str">
        <f>'Fixed Costs'!AU8</f>
        <v xml:space="preserve"> </v>
      </c>
      <c r="AP43" s="22" t="str">
        <f>'Fixed Costs'!AV8</f>
        <v xml:space="preserve"> </v>
      </c>
      <c r="AQ43" s="22" t="str">
        <f>'Fixed Costs'!AW8</f>
        <v xml:space="preserve"> </v>
      </c>
      <c r="AR43" s="22" t="str">
        <f>'Fixed Costs'!AX8</f>
        <v xml:space="preserve"> </v>
      </c>
      <c r="AS43" s="22" t="str">
        <f>'Fixed Costs'!AY8</f>
        <v xml:space="preserve"> </v>
      </c>
      <c r="AT43" s="22" t="str">
        <f>'Fixed Costs'!AZ8</f>
        <v xml:space="preserve"> </v>
      </c>
      <c r="AU43" s="22" t="str">
        <f>'Fixed Costs'!BA8</f>
        <v xml:space="preserve"> </v>
      </c>
      <c r="AV43" s="22" t="str">
        <f>'Fixed Costs'!BB8</f>
        <v xml:space="preserve"> </v>
      </c>
      <c r="AW43" s="22" t="str">
        <f>'Fixed Costs'!BC8</f>
        <v xml:space="preserve"> </v>
      </c>
      <c r="AX43" s="22" t="str">
        <f>'Fixed Costs'!BD8</f>
        <v xml:space="preserve"> </v>
      </c>
      <c r="AY43" s="22" t="str">
        <f>'Fixed Costs'!BE8</f>
        <v xml:space="preserve"> </v>
      </c>
      <c r="AZ43" s="22" t="str">
        <f>'Fixed Costs'!BF8</f>
        <v xml:space="preserve"> </v>
      </c>
      <c r="BA43" s="22" t="str">
        <f>'Fixed Costs'!BG8</f>
        <v xml:space="preserve"> </v>
      </c>
      <c r="BB43" s="22" t="str">
        <f>'Fixed Costs'!BH8</f>
        <v xml:space="preserve"> </v>
      </c>
      <c r="BC43" s="22" t="str">
        <f>'Fixed Costs'!BI8</f>
        <v xml:space="preserve"> </v>
      </c>
      <c r="BD43" s="22" t="str">
        <f>'Fixed Costs'!BJ8</f>
        <v xml:space="preserve"> </v>
      </c>
      <c r="BE43" s="22" t="str">
        <f>'Fixed Costs'!BK8</f>
        <v xml:space="preserve"> </v>
      </c>
      <c r="BF43" s="22" t="str">
        <f>'Fixed Costs'!BL8</f>
        <v xml:space="preserve"> </v>
      </c>
      <c r="BG43" s="22" t="str">
        <f>'Fixed Costs'!BM8</f>
        <v xml:space="preserve"> </v>
      </c>
      <c r="BH43" s="22" t="str">
        <f>'Fixed Costs'!BN8</f>
        <v xml:space="preserve"> </v>
      </c>
      <c r="BI43" s="22" t="str">
        <f>'Fixed Costs'!BO8</f>
        <v xml:space="preserve"> </v>
      </c>
      <c r="BJ43" s="22" t="str">
        <f>'Fixed Costs'!BP8</f>
        <v xml:space="preserve"> </v>
      </c>
      <c r="BK43" s="22" t="str">
        <f>'Fixed Costs'!BQ8</f>
        <v xml:space="preserve"> </v>
      </c>
      <c r="BL43" s="22" t="str">
        <f>'Fixed Costs'!BR8</f>
        <v xml:space="preserve"> </v>
      </c>
      <c r="BM43" s="22" t="str">
        <f>'Fixed Costs'!BS8</f>
        <v xml:space="preserve"> </v>
      </c>
      <c r="BN43" s="22" t="str">
        <f>'Fixed Costs'!BT8</f>
        <v xml:space="preserve"> </v>
      </c>
    </row>
    <row r="44" spans="2:66">
      <c r="B44" s="16" t="s">
        <v>81</v>
      </c>
      <c r="C44" s="17"/>
      <c r="D44" s="14"/>
      <c r="E44" s="14"/>
      <c r="F44" s="64">
        <f>SUM(F36:F43)</f>
        <v>21860</v>
      </c>
      <c r="G44" s="64">
        <f t="shared" ref="G44:BN44" si="3">SUM(G36:G43)</f>
        <v>19100</v>
      </c>
      <c r="H44" s="64">
        <f t="shared" si="3"/>
        <v>19100</v>
      </c>
      <c r="I44" s="64">
        <f t="shared" si="3"/>
        <v>19100</v>
      </c>
      <c r="J44" s="64">
        <f t="shared" si="3"/>
        <v>19100</v>
      </c>
      <c r="K44" s="64">
        <f t="shared" si="3"/>
        <v>19100</v>
      </c>
      <c r="L44" s="64">
        <f t="shared" si="3"/>
        <v>19100</v>
      </c>
      <c r="M44" s="64">
        <f t="shared" si="3"/>
        <v>19100</v>
      </c>
      <c r="N44" s="64">
        <f t="shared" si="3"/>
        <v>19100</v>
      </c>
      <c r="O44" s="64">
        <f t="shared" si="3"/>
        <v>19100</v>
      </c>
      <c r="P44" s="64">
        <f t="shared" si="3"/>
        <v>19100</v>
      </c>
      <c r="Q44" s="64">
        <f t="shared" si="3"/>
        <v>19100</v>
      </c>
      <c r="R44" s="64">
        <f t="shared" si="3"/>
        <v>19100</v>
      </c>
      <c r="S44" s="64">
        <f t="shared" si="3"/>
        <v>19100</v>
      </c>
      <c r="T44" s="64">
        <f t="shared" si="3"/>
        <v>19100</v>
      </c>
      <c r="U44" s="64">
        <f t="shared" si="3"/>
        <v>19100</v>
      </c>
      <c r="V44" s="64">
        <f t="shared" si="3"/>
        <v>0</v>
      </c>
      <c r="W44" s="64">
        <f t="shared" si="3"/>
        <v>0</v>
      </c>
      <c r="X44" s="64">
        <f t="shared" si="3"/>
        <v>0</v>
      </c>
      <c r="Y44" s="64">
        <f t="shared" si="3"/>
        <v>0</v>
      </c>
      <c r="Z44" s="64">
        <f t="shared" si="3"/>
        <v>0</v>
      </c>
      <c r="AA44" s="64">
        <f t="shared" si="3"/>
        <v>0</v>
      </c>
      <c r="AB44" s="64">
        <f t="shared" si="3"/>
        <v>0</v>
      </c>
      <c r="AC44" s="64">
        <f t="shared" si="3"/>
        <v>0</v>
      </c>
      <c r="AD44" s="64">
        <f t="shared" si="3"/>
        <v>0</v>
      </c>
      <c r="AE44" s="64">
        <f t="shared" si="3"/>
        <v>0</v>
      </c>
      <c r="AF44" s="64">
        <f t="shared" si="3"/>
        <v>0</v>
      </c>
      <c r="AG44" s="64">
        <f t="shared" si="3"/>
        <v>0</v>
      </c>
      <c r="AH44" s="64">
        <f t="shared" si="3"/>
        <v>0</v>
      </c>
      <c r="AI44" s="64">
        <f t="shared" si="3"/>
        <v>0</v>
      </c>
      <c r="AJ44" s="64">
        <f t="shared" si="3"/>
        <v>0</v>
      </c>
      <c r="AK44" s="64">
        <f t="shared" si="3"/>
        <v>0</v>
      </c>
      <c r="AL44" s="64">
        <f t="shared" si="3"/>
        <v>0</v>
      </c>
      <c r="AM44" s="64">
        <f t="shared" si="3"/>
        <v>0</v>
      </c>
      <c r="AN44" s="64">
        <f t="shared" si="3"/>
        <v>0</v>
      </c>
      <c r="AO44" s="64">
        <f t="shared" si="3"/>
        <v>0</v>
      </c>
      <c r="AP44" s="64">
        <f t="shared" si="3"/>
        <v>0</v>
      </c>
      <c r="AQ44" s="64">
        <f t="shared" si="3"/>
        <v>0</v>
      </c>
      <c r="AR44" s="64">
        <f t="shared" si="3"/>
        <v>0</v>
      </c>
      <c r="AS44" s="64">
        <f t="shared" si="3"/>
        <v>0</v>
      </c>
      <c r="AT44" s="64">
        <f t="shared" si="3"/>
        <v>0</v>
      </c>
      <c r="AU44" s="64">
        <f t="shared" si="3"/>
        <v>0</v>
      </c>
      <c r="AV44" s="64">
        <f t="shared" si="3"/>
        <v>0</v>
      </c>
      <c r="AW44" s="64">
        <f t="shared" si="3"/>
        <v>0</v>
      </c>
      <c r="AX44" s="64">
        <f t="shared" si="3"/>
        <v>0</v>
      </c>
      <c r="AY44" s="64">
        <f t="shared" si="3"/>
        <v>0</v>
      </c>
      <c r="AZ44" s="64">
        <f t="shared" si="3"/>
        <v>0</v>
      </c>
      <c r="BA44" s="64">
        <f t="shared" si="3"/>
        <v>0</v>
      </c>
      <c r="BB44" s="64">
        <f t="shared" si="3"/>
        <v>0</v>
      </c>
      <c r="BC44" s="64">
        <f t="shared" si="3"/>
        <v>0</v>
      </c>
      <c r="BD44" s="64">
        <f t="shared" si="3"/>
        <v>0</v>
      </c>
      <c r="BE44" s="64">
        <f t="shared" si="3"/>
        <v>0</v>
      </c>
      <c r="BF44" s="64">
        <f t="shared" si="3"/>
        <v>0</v>
      </c>
      <c r="BG44" s="64">
        <f t="shared" si="3"/>
        <v>0</v>
      </c>
      <c r="BH44" s="64">
        <f t="shared" si="3"/>
        <v>0</v>
      </c>
      <c r="BI44" s="64">
        <f t="shared" si="3"/>
        <v>0</v>
      </c>
      <c r="BJ44" s="64">
        <f t="shared" si="3"/>
        <v>0</v>
      </c>
      <c r="BK44" s="64">
        <f t="shared" si="3"/>
        <v>0</v>
      </c>
      <c r="BL44" s="64">
        <f t="shared" si="3"/>
        <v>0</v>
      </c>
      <c r="BM44" s="64">
        <f t="shared" si="3"/>
        <v>0</v>
      </c>
      <c r="BN44" s="64">
        <f t="shared" si="3"/>
        <v>0</v>
      </c>
    </row>
    <row r="45" spans="2:66">
      <c r="B45" s="17"/>
      <c r="C45" s="17"/>
      <c r="D45" s="14"/>
      <c r="E45" s="1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</row>
    <row r="46" spans="2:66">
      <c r="B46" s="16" t="s">
        <v>97</v>
      </c>
      <c r="C46" s="17"/>
      <c r="D46" s="14"/>
      <c r="E46" s="1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</row>
    <row r="47" spans="2:66" s="5" customFormat="1">
      <c r="B47" s="8" t="s">
        <v>100</v>
      </c>
      <c r="F47" s="5">
        <f>Headcount!M22</f>
        <v>38000</v>
      </c>
      <c r="G47" s="5">
        <f>Headcount!N22</f>
        <v>38000</v>
      </c>
      <c r="H47" s="5">
        <f>Headcount!O22</f>
        <v>38000</v>
      </c>
      <c r="I47" s="5">
        <f>Headcount!P22</f>
        <v>38000</v>
      </c>
      <c r="J47" s="5">
        <f>Headcount!Q22</f>
        <v>38000</v>
      </c>
      <c r="K47" s="5">
        <f>Headcount!R22</f>
        <v>38000</v>
      </c>
      <c r="L47" s="5">
        <f>Headcount!S22</f>
        <v>38000</v>
      </c>
      <c r="M47" s="5">
        <f>Headcount!T22</f>
        <v>38000</v>
      </c>
      <c r="N47" s="5">
        <f>Headcount!U22</f>
        <v>38000</v>
      </c>
      <c r="O47" s="5">
        <f>Headcount!V22</f>
        <v>38000</v>
      </c>
      <c r="P47" s="5">
        <f>Headcount!W22</f>
        <v>38000</v>
      </c>
      <c r="Q47" s="5">
        <f>Headcount!X22</f>
        <v>38000</v>
      </c>
      <c r="R47" s="5">
        <f>Headcount!Y22</f>
        <v>38000</v>
      </c>
      <c r="S47" s="5">
        <f>Headcount!Z22</f>
        <v>33500</v>
      </c>
      <c r="T47" s="5">
        <f>Headcount!AA22</f>
        <v>33500</v>
      </c>
      <c r="U47" s="5">
        <f>Headcount!AB22</f>
        <v>33500</v>
      </c>
      <c r="V47" s="5">
        <f>Headcount!AC22</f>
        <v>25500</v>
      </c>
      <c r="W47" s="5">
        <f>Headcount!AD22</f>
        <v>25500</v>
      </c>
      <c r="X47" s="5">
        <f>Headcount!AE22</f>
        <v>16500</v>
      </c>
      <c r="Y47" s="5">
        <f>Headcount!AF22</f>
        <v>16500</v>
      </c>
      <c r="Z47" s="5">
        <f>Headcount!AG22</f>
        <v>16500</v>
      </c>
      <c r="AA47" s="5">
        <f>Headcount!AH22</f>
        <v>16500</v>
      </c>
      <c r="AB47" s="5">
        <f>Headcount!AI22</f>
        <v>16500</v>
      </c>
      <c r="AC47" s="5">
        <f>Headcount!AJ22</f>
        <v>16500</v>
      </c>
      <c r="AD47" s="5">
        <f>Headcount!AK22</f>
        <v>16500</v>
      </c>
      <c r="AE47" s="5">
        <f>Headcount!AL22</f>
        <v>9000</v>
      </c>
      <c r="AF47" s="5">
        <f>Headcount!AM22</f>
        <v>9000</v>
      </c>
      <c r="AG47" s="5">
        <f>Headcount!AN22</f>
        <v>9000</v>
      </c>
      <c r="AH47" s="5">
        <f>Headcount!AO22</f>
        <v>9000</v>
      </c>
      <c r="AI47" s="5">
        <f>Headcount!AP22</f>
        <v>9000</v>
      </c>
      <c r="AJ47" s="5">
        <f>Headcount!AQ22</f>
        <v>0</v>
      </c>
      <c r="AK47" s="5">
        <f>Headcount!AR22</f>
        <v>0</v>
      </c>
      <c r="AL47" s="5">
        <f>Headcount!AS22</f>
        <v>0</v>
      </c>
      <c r="AM47" s="5">
        <f>Headcount!AT22</f>
        <v>0</v>
      </c>
      <c r="AN47" s="5">
        <f>Headcount!AU22</f>
        <v>0</v>
      </c>
      <c r="AO47" s="5">
        <f>Headcount!AV22</f>
        <v>0</v>
      </c>
      <c r="AP47" s="5">
        <f>Headcount!AW22</f>
        <v>0</v>
      </c>
      <c r="AQ47" s="5">
        <f>Headcount!AX22</f>
        <v>0</v>
      </c>
      <c r="AR47" s="5">
        <f>Headcount!AY22</f>
        <v>0</v>
      </c>
      <c r="AS47" s="5">
        <f>Headcount!AZ22</f>
        <v>0</v>
      </c>
      <c r="AT47" s="5">
        <f>Headcount!BA22</f>
        <v>0</v>
      </c>
      <c r="AU47" s="5">
        <f>Headcount!BB22</f>
        <v>0</v>
      </c>
      <c r="AV47" s="5">
        <f>Headcount!BC22</f>
        <v>0</v>
      </c>
      <c r="AW47" s="5">
        <f>Headcount!BD22</f>
        <v>0</v>
      </c>
      <c r="AX47" s="5">
        <f>Headcount!BE22</f>
        <v>0</v>
      </c>
      <c r="AY47" s="5">
        <f>Headcount!BF22</f>
        <v>0</v>
      </c>
      <c r="AZ47" s="5">
        <f>Headcount!BG22</f>
        <v>0</v>
      </c>
      <c r="BA47" s="5">
        <f>Headcount!BH22</f>
        <v>0</v>
      </c>
      <c r="BB47" s="5">
        <f>Headcount!BI22</f>
        <v>0</v>
      </c>
      <c r="BC47" s="5">
        <f>Headcount!BJ22</f>
        <v>0</v>
      </c>
      <c r="BD47" s="5">
        <f>Headcount!BK22</f>
        <v>0</v>
      </c>
      <c r="BE47" s="5">
        <f>Headcount!BL22</f>
        <v>0</v>
      </c>
      <c r="BF47" s="5">
        <f>Headcount!BM22</f>
        <v>0</v>
      </c>
      <c r="BG47" s="5">
        <f>Headcount!BN22</f>
        <v>0</v>
      </c>
      <c r="BH47" s="5">
        <f>Headcount!BO22</f>
        <v>0</v>
      </c>
      <c r="BI47" s="5">
        <f>Headcount!BP22</f>
        <v>0</v>
      </c>
      <c r="BJ47" s="5">
        <f>Headcount!BQ22</f>
        <v>0</v>
      </c>
      <c r="BK47" s="5">
        <f>Headcount!BR22</f>
        <v>0</v>
      </c>
      <c r="BL47" s="5">
        <f>Headcount!BS22</f>
        <v>0</v>
      </c>
      <c r="BM47" s="5">
        <f>Headcount!BT22</f>
        <v>0</v>
      </c>
      <c r="BN47" s="5">
        <f>Headcount!BU22</f>
        <v>0</v>
      </c>
    </row>
    <row r="48" spans="2:66">
      <c r="B48" s="8" t="s">
        <v>101</v>
      </c>
      <c r="C48" s="17"/>
      <c r="D48" s="14"/>
      <c r="E48" s="14"/>
      <c r="F48" s="64">
        <f>'Fixed Costs'!L13</f>
        <v>0</v>
      </c>
      <c r="G48" s="64" t="str">
        <f>'Fixed Costs'!M13</f>
        <v xml:space="preserve"> </v>
      </c>
      <c r="H48" s="64" t="str">
        <f>'Fixed Costs'!N13</f>
        <v xml:space="preserve"> </v>
      </c>
      <c r="I48" s="64" t="str">
        <f>'Fixed Costs'!O13</f>
        <v xml:space="preserve"> </v>
      </c>
      <c r="J48" s="64" t="str">
        <f>'Fixed Costs'!P13</f>
        <v xml:space="preserve"> </v>
      </c>
      <c r="K48" s="64" t="str">
        <f>'Fixed Costs'!Q13</f>
        <v xml:space="preserve"> </v>
      </c>
      <c r="L48" s="64" t="str">
        <f>'Fixed Costs'!R13</f>
        <v xml:space="preserve"> </v>
      </c>
      <c r="M48" s="64" t="str">
        <f>'Fixed Costs'!S13</f>
        <v xml:space="preserve"> </v>
      </c>
      <c r="N48" s="64" t="str">
        <f>'Fixed Costs'!T13</f>
        <v xml:space="preserve"> </v>
      </c>
      <c r="O48" s="64" t="str">
        <f>'Fixed Costs'!U13</f>
        <v xml:space="preserve"> </v>
      </c>
      <c r="P48" s="64" t="str">
        <f>'Fixed Costs'!V13</f>
        <v xml:space="preserve"> </v>
      </c>
      <c r="Q48" s="64" t="str">
        <f>'Fixed Costs'!W13</f>
        <v xml:space="preserve"> </v>
      </c>
      <c r="R48" s="64" t="str">
        <f>'Fixed Costs'!X13</f>
        <v xml:space="preserve"> </v>
      </c>
      <c r="S48" s="64" t="str">
        <f>'Fixed Costs'!Y13</f>
        <v xml:space="preserve"> </v>
      </c>
      <c r="T48" s="64" t="str">
        <f>'Fixed Costs'!Z13</f>
        <v xml:space="preserve"> </v>
      </c>
      <c r="U48" s="64" t="str">
        <f>'Fixed Costs'!AA13</f>
        <v xml:space="preserve"> </v>
      </c>
      <c r="V48" s="64" t="str">
        <f>'Fixed Costs'!AB13</f>
        <v xml:space="preserve"> </v>
      </c>
      <c r="W48" s="64" t="str">
        <f>'Fixed Costs'!AC13</f>
        <v xml:space="preserve"> </v>
      </c>
      <c r="X48" s="64" t="str">
        <f>'Fixed Costs'!AD13</f>
        <v xml:space="preserve"> </v>
      </c>
      <c r="Y48" s="64" t="str">
        <f>'Fixed Costs'!AE13</f>
        <v xml:space="preserve"> </v>
      </c>
      <c r="Z48" s="64" t="str">
        <f>'Fixed Costs'!AF13</f>
        <v xml:space="preserve"> </v>
      </c>
      <c r="AA48" s="64" t="str">
        <f>'Fixed Costs'!AG13</f>
        <v xml:space="preserve"> </v>
      </c>
      <c r="AB48" s="64" t="str">
        <f>'Fixed Costs'!AH13</f>
        <v xml:space="preserve"> </v>
      </c>
      <c r="AC48" s="64" t="str">
        <f>'Fixed Costs'!AI13</f>
        <v xml:space="preserve"> </v>
      </c>
      <c r="AD48" s="64" t="str">
        <f>'Fixed Costs'!AJ13</f>
        <v xml:space="preserve"> </v>
      </c>
      <c r="AE48" s="64" t="str">
        <f>'Fixed Costs'!AK13</f>
        <v xml:space="preserve"> </v>
      </c>
      <c r="AF48" s="64" t="str">
        <f>'Fixed Costs'!AL13</f>
        <v xml:space="preserve"> </v>
      </c>
      <c r="AG48" s="64" t="str">
        <f>'Fixed Costs'!AM13</f>
        <v xml:space="preserve"> </v>
      </c>
      <c r="AH48" s="64" t="str">
        <f>'Fixed Costs'!AN13</f>
        <v xml:space="preserve"> </v>
      </c>
      <c r="AI48" s="64" t="str">
        <f>'Fixed Costs'!AO13</f>
        <v xml:space="preserve"> </v>
      </c>
      <c r="AJ48" s="64" t="str">
        <f>'Fixed Costs'!AP13</f>
        <v xml:space="preserve"> </v>
      </c>
      <c r="AK48" s="64" t="str">
        <f>'Fixed Costs'!AQ13</f>
        <v xml:space="preserve"> </v>
      </c>
      <c r="AL48" s="64" t="str">
        <f>'Fixed Costs'!AR13</f>
        <v xml:space="preserve"> </v>
      </c>
      <c r="AM48" s="64" t="str">
        <f>'Fixed Costs'!AS13</f>
        <v xml:space="preserve"> </v>
      </c>
      <c r="AN48" s="64" t="str">
        <f>'Fixed Costs'!AT13</f>
        <v xml:space="preserve"> </v>
      </c>
      <c r="AO48" s="64" t="str">
        <f>'Fixed Costs'!AU13</f>
        <v xml:space="preserve"> </v>
      </c>
      <c r="AP48" s="64" t="str">
        <f>'Fixed Costs'!AV13</f>
        <v xml:space="preserve"> </v>
      </c>
      <c r="AQ48" s="64" t="str">
        <f>'Fixed Costs'!AW13</f>
        <v xml:space="preserve"> </v>
      </c>
      <c r="AR48" s="64" t="str">
        <f>'Fixed Costs'!AX13</f>
        <v xml:space="preserve"> </v>
      </c>
      <c r="AS48" s="64" t="str">
        <f>'Fixed Costs'!AY13</f>
        <v xml:space="preserve"> </v>
      </c>
      <c r="AT48" s="64" t="str">
        <f>'Fixed Costs'!AZ13</f>
        <v xml:space="preserve"> </v>
      </c>
      <c r="AU48" s="64" t="str">
        <f>'Fixed Costs'!BA13</f>
        <v xml:space="preserve"> </v>
      </c>
      <c r="AV48" s="64" t="str">
        <f>'Fixed Costs'!BB13</f>
        <v xml:space="preserve"> </v>
      </c>
      <c r="AW48" s="64" t="str">
        <f>'Fixed Costs'!BC13</f>
        <v xml:space="preserve"> </v>
      </c>
      <c r="AX48" s="64" t="str">
        <f>'Fixed Costs'!BD13</f>
        <v xml:space="preserve"> </v>
      </c>
      <c r="AY48" s="64" t="str">
        <f>'Fixed Costs'!BE13</f>
        <v xml:space="preserve"> </v>
      </c>
      <c r="AZ48" s="64" t="str">
        <f>'Fixed Costs'!BF13</f>
        <v xml:space="preserve"> </v>
      </c>
      <c r="BA48" s="64" t="str">
        <f>'Fixed Costs'!BG13</f>
        <v xml:space="preserve"> </v>
      </c>
      <c r="BB48" s="64" t="str">
        <f>'Fixed Costs'!BH13</f>
        <v xml:space="preserve"> </v>
      </c>
      <c r="BC48" s="64" t="str">
        <f>'Fixed Costs'!BI13</f>
        <v xml:space="preserve"> </v>
      </c>
      <c r="BD48" s="64" t="str">
        <f>'Fixed Costs'!BJ13</f>
        <v xml:space="preserve"> </v>
      </c>
      <c r="BE48" s="64" t="str">
        <f>'Fixed Costs'!BK13</f>
        <v xml:space="preserve"> </v>
      </c>
      <c r="BF48" s="64" t="str">
        <f>'Fixed Costs'!BL13</f>
        <v xml:space="preserve"> </v>
      </c>
      <c r="BG48" s="64" t="str">
        <f>'Fixed Costs'!BM13</f>
        <v xml:space="preserve"> </v>
      </c>
      <c r="BH48" s="64" t="str">
        <f>'Fixed Costs'!BN13</f>
        <v xml:space="preserve"> </v>
      </c>
      <c r="BI48" s="64" t="str">
        <f>'Fixed Costs'!BO13</f>
        <v xml:space="preserve"> </v>
      </c>
      <c r="BJ48" s="64" t="str">
        <f>'Fixed Costs'!BP13</f>
        <v xml:space="preserve"> </v>
      </c>
      <c r="BK48" s="64" t="str">
        <f>'Fixed Costs'!BQ13</f>
        <v xml:space="preserve"> </v>
      </c>
      <c r="BL48" s="64" t="str">
        <f>'Fixed Costs'!BR13</f>
        <v xml:space="preserve"> </v>
      </c>
      <c r="BM48" s="64" t="str">
        <f>'Fixed Costs'!BS13</f>
        <v xml:space="preserve"> </v>
      </c>
      <c r="BN48" s="64" t="str">
        <f>'Fixed Costs'!BT13</f>
        <v xml:space="preserve"> </v>
      </c>
    </row>
    <row r="49" spans="2:66">
      <c r="B49" s="8" t="s">
        <v>103</v>
      </c>
      <c r="C49" s="17"/>
      <c r="D49" s="14"/>
      <c r="E49" s="14"/>
      <c r="F49" s="64">
        <f>'Fixed Costs'!L14</f>
        <v>0</v>
      </c>
      <c r="G49" s="64" t="str">
        <f>'Fixed Costs'!M14</f>
        <v xml:space="preserve"> </v>
      </c>
      <c r="H49" s="64" t="str">
        <f>'Fixed Costs'!N14</f>
        <v xml:space="preserve"> </v>
      </c>
      <c r="I49" s="64" t="str">
        <f>'Fixed Costs'!O14</f>
        <v xml:space="preserve"> </v>
      </c>
      <c r="J49" s="64" t="str">
        <f>'Fixed Costs'!P14</f>
        <v xml:space="preserve"> </v>
      </c>
      <c r="K49" s="64" t="str">
        <f>'Fixed Costs'!Q14</f>
        <v xml:space="preserve"> </v>
      </c>
      <c r="L49" s="64" t="str">
        <f>'Fixed Costs'!R14</f>
        <v xml:space="preserve"> </v>
      </c>
      <c r="M49" s="64" t="str">
        <f>'Fixed Costs'!S14</f>
        <v xml:space="preserve"> </v>
      </c>
      <c r="N49" s="64" t="str">
        <f>'Fixed Costs'!T14</f>
        <v xml:space="preserve"> </v>
      </c>
      <c r="O49" s="64" t="str">
        <f>'Fixed Costs'!U14</f>
        <v xml:space="preserve"> </v>
      </c>
      <c r="P49" s="64" t="str">
        <f>'Fixed Costs'!V14</f>
        <v xml:space="preserve"> </v>
      </c>
      <c r="Q49" s="64" t="str">
        <f>'Fixed Costs'!W14</f>
        <v xml:space="preserve"> </v>
      </c>
      <c r="R49" s="64" t="str">
        <f>'Fixed Costs'!X14</f>
        <v xml:space="preserve"> </v>
      </c>
      <c r="S49" s="64" t="str">
        <f>'Fixed Costs'!Y14</f>
        <v xml:space="preserve"> </v>
      </c>
      <c r="T49" s="64" t="str">
        <f>'Fixed Costs'!Z14</f>
        <v xml:space="preserve"> </v>
      </c>
      <c r="U49" s="64" t="str">
        <f>'Fixed Costs'!AA14</f>
        <v xml:space="preserve"> </v>
      </c>
      <c r="V49" s="64" t="str">
        <f>'Fixed Costs'!AB14</f>
        <v xml:space="preserve"> </v>
      </c>
      <c r="W49" s="64" t="str">
        <f>'Fixed Costs'!AC14</f>
        <v xml:space="preserve"> </v>
      </c>
      <c r="X49" s="64" t="str">
        <f>'Fixed Costs'!AD14</f>
        <v xml:space="preserve"> </v>
      </c>
      <c r="Y49" s="64" t="str">
        <f>'Fixed Costs'!AE14</f>
        <v xml:space="preserve"> </v>
      </c>
      <c r="Z49" s="64" t="str">
        <f>'Fixed Costs'!AF14</f>
        <v xml:space="preserve"> </v>
      </c>
      <c r="AA49" s="64" t="str">
        <f>'Fixed Costs'!AG14</f>
        <v xml:space="preserve"> </v>
      </c>
      <c r="AB49" s="64" t="str">
        <f>'Fixed Costs'!AH14</f>
        <v xml:space="preserve"> </v>
      </c>
      <c r="AC49" s="64" t="str">
        <f>'Fixed Costs'!AI14</f>
        <v xml:space="preserve"> </v>
      </c>
      <c r="AD49" s="64" t="str">
        <f>'Fixed Costs'!AJ14</f>
        <v xml:space="preserve"> </v>
      </c>
      <c r="AE49" s="64" t="str">
        <f>'Fixed Costs'!AK14</f>
        <v xml:space="preserve"> </v>
      </c>
      <c r="AF49" s="64" t="str">
        <f>'Fixed Costs'!AL14</f>
        <v xml:space="preserve"> </v>
      </c>
      <c r="AG49" s="64" t="str">
        <f>'Fixed Costs'!AM14</f>
        <v xml:space="preserve"> </v>
      </c>
      <c r="AH49" s="64" t="str">
        <f>'Fixed Costs'!AN14</f>
        <v xml:space="preserve"> </v>
      </c>
      <c r="AI49" s="64" t="str">
        <f>'Fixed Costs'!AO14</f>
        <v xml:space="preserve"> </v>
      </c>
      <c r="AJ49" s="64" t="str">
        <f>'Fixed Costs'!AP14</f>
        <v xml:space="preserve"> </v>
      </c>
      <c r="AK49" s="64" t="str">
        <f>'Fixed Costs'!AQ14</f>
        <v xml:space="preserve"> </v>
      </c>
      <c r="AL49" s="64" t="str">
        <f>'Fixed Costs'!AR14</f>
        <v xml:space="preserve"> </v>
      </c>
      <c r="AM49" s="64" t="str">
        <f>'Fixed Costs'!AS14</f>
        <v xml:space="preserve"> </v>
      </c>
      <c r="AN49" s="64" t="str">
        <f>'Fixed Costs'!AT14</f>
        <v xml:space="preserve"> </v>
      </c>
      <c r="AO49" s="64" t="str">
        <f>'Fixed Costs'!AU14</f>
        <v xml:space="preserve"> </v>
      </c>
      <c r="AP49" s="64" t="str">
        <f>'Fixed Costs'!AV14</f>
        <v xml:space="preserve"> </v>
      </c>
      <c r="AQ49" s="64" t="str">
        <f>'Fixed Costs'!AW14</f>
        <v xml:space="preserve"> </v>
      </c>
      <c r="AR49" s="64" t="str">
        <f>'Fixed Costs'!AX14</f>
        <v xml:space="preserve"> </v>
      </c>
      <c r="AS49" s="64" t="str">
        <f>'Fixed Costs'!AY14</f>
        <v xml:space="preserve"> </v>
      </c>
      <c r="AT49" s="64" t="str">
        <f>'Fixed Costs'!AZ14</f>
        <v xml:space="preserve"> </v>
      </c>
      <c r="AU49" s="64" t="str">
        <f>'Fixed Costs'!BA14</f>
        <v xml:space="preserve"> </v>
      </c>
      <c r="AV49" s="64" t="str">
        <f>'Fixed Costs'!BB14</f>
        <v xml:space="preserve"> </v>
      </c>
      <c r="AW49" s="64" t="str">
        <f>'Fixed Costs'!BC14</f>
        <v xml:space="preserve"> </v>
      </c>
      <c r="AX49" s="64" t="str">
        <f>'Fixed Costs'!BD14</f>
        <v xml:space="preserve"> </v>
      </c>
      <c r="AY49" s="64" t="str">
        <f>'Fixed Costs'!BE14</f>
        <v xml:space="preserve"> </v>
      </c>
      <c r="AZ49" s="64" t="str">
        <f>'Fixed Costs'!BF14</f>
        <v xml:space="preserve"> </v>
      </c>
      <c r="BA49" s="64" t="str">
        <f>'Fixed Costs'!BG14</f>
        <v xml:space="preserve"> </v>
      </c>
      <c r="BB49" s="64" t="str">
        <f>'Fixed Costs'!BH14</f>
        <v xml:space="preserve"> </v>
      </c>
      <c r="BC49" s="64" t="str">
        <f>'Fixed Costs'!BI14</f>
        <v xml:space="preserve"> </v>
      </c>
      <c r="BD49" s="64" t="str">
        <f>'Fixed Costs'!BJ14</f>
        <v xml:space="preserve"> </v>
      </c>
      <c r="BE49" s="64" t="str">
        <f>'Fixed Costs'!BK14</f>
        <v xml:space="preserve"> </v>
      </c>
      <c r="BF49" s="64" t="str">
        <f>'Fixed Costs'!BL14</f>
        <v xml:space="preserve"> </v>
      </c>
      <c r="BG49" s="64" t="str">
        <f>'Fixed Costs'!BM14</f>
        <v xml:space="preserve"> </v>
      </c>
      <c r="BH49" s="64" t="str">
        <f>'Fixed Costs'!BN14</f>
        <v xml:space="preserve"> </v>
      </c>
      <c r="BI49" s="64" t="str">
        <f>'Fixed Costs'!BO14</f>
        <v xml:space="preserve"> </v>
      </c>
      <c r="BJ49" s="64" t="str">
        <f>'Fixed Costs'!BP14</f>
        <v xml:space="preserve"> </v>
      </c>
      <c r="BK49" s="64" t="str">
        <f>'Fixed Costs'!BQ14</f>
        <v xml:space="preserve"> </v>
      </c>
      <c r="BL49" s="64" t="str">
        <f>'Fixed Costs'!BR14</f>
        <v xml:space="preserve"> </v>
      </c>
      <c r="BM49" s="64" t="str">
        <f>'Fixed Costs'!BS14</f>
        <v xml:space="preserve"> </v>
      </c>
      <c r="BN49" s="64" t="str">
        <f>'Fixed Costs'!BT14</f>
        <v xml:space="preserve"> </v>
      </c>
    </row>
    <row r="50" spans="2:66">
      <c r="B50" s="13" t="s">
        <v>102</v>
      </c>
      <c r="C50" s="19"/>
      <c r="D50" s="20"/>
      <c r="E50" s="20"/>
      <c r="F50" s="65">
        <f>'Fixed Costs'!L16</f>
        <v>0</v>
      </c>
      <c r="G50" s="65" t="str">
        <f>'Fixed Costs'!M16</f>
        <v xml:space="preserve"> </v>
      </c>
      <c r="H50" s="65" t="str">
        <f>'Fixed Costs'!N16</f>
        <v xml:space="preserve"> </v>
      </c>
      <c r="I50" s="65" t="str">
        <f>'Fixed Costs'!O16</f>
        <v xml:space="preserve"> </v>
      </c>
      <c r="J50" s="65" t="str">
        <f>'Fixed Costs'!P16</f>
        <v xml:space="preserve"> </v>
      </c>
      <c r="K50" s="65" t="str">
        <f>'Fixed Costs'!Q16</f>
        <v xml:space="preserve"> </v>
      </c>
      <c r="L50" s="65" t="str">
        <f>'Fixed Costs'!R16</f>
        <v xml:space="preserve"> </v>
      </c>
      <c r="M50" s="65" t="str">
        <f>'Fixed Costs'!S16</f>
        <v xml:space="preserve"> </v>
      </c>
      <c r="N50" s="65" t="str">
        <f>'Fixed Costs'!T16</f>
        <v xml:space="preserve"> </v>
      </c>
      <c r="O50" s="65" t="str">
        <f>'Fixed Costs'!U16</f>
        <v xml:space="preserve"> </v>
      </c>
      <c r="P50" s="65" t="str">
        <f>'Fixed Costs'!V16</f>
        <v xml:space="preserve"> </v>
      </c>
      <c r="Q50" s="65" t="str">
        <f>'Fixed Costs'!W16</f>
        <v xml:space="preserve"> </v>
      </c>
      <c r="R50" s="65" t="str">
        <f>'Fixed Costs'!X16</f>
        <v xml:space="preserve"> </v>
      </c>
      <c r="S50" s="65" t="str">
        <f>'Fixed Costs'!Y16</f>
        <v xml:space="preserve"> </v>
      </c>
      <c r="T50" s="65" t="str">
        <f>'Fixed Costs'!Z16</f>
        <v xml:space="preserve"> </v>
      </c>
      <c r="U50" s="65" t="str">
        <f>'Fixed Costs'!AA16</f>
        <v xml:space="preserve"> </v>
      </c>
      <c r="V50" s="65" t="str">
        <f>'Fixed Costs'!AB16</f>
        <v xml:space="preserve"> </v>
      </c>
      <c r="W50" s="65" t="str">
        <f>'Fixed Costs'!AC16</f>
        <v xml:space="preserve"> </v>
      </c>
      <c r="X50" s="65" t="str">
        <f>'Fixed Costs'!AD16</f>
        <v xml:space="preserve"> </v>
      </c>
      <c r="Y50" s="65" t="str">
        <f>'Fixed Costs'!AE16</f>
        <v xml:space="preserve"> </v>
      </c>
      <c r="Z50" s="65" t="str">
        <f>'Fixed Costs'!AF16</f>
        <v xml:space="preserve"> </v>
      </c>
      <c r="AA50" s="65" t="str">
        <f>'Fixed Costs'!AG16</f>
        <v xml:space="preserve"> </v>
      </c>
      <c r="AB50" s="65" t="str">
        <f>'Fixed Costs'!AH16</f>
        <v xml:space="preserve"> </v>
      </c>
      <c r="AC50" s="65" t="str">
        <f>'Fixed Costs'!AI16</f>
        <v xml:space="preserve"> </v>
      </c>
      <c r="AD50" s="65" t="str">
        <f>'Fixed Costs'!AJ16</f>
        <v xml:space="preserve"> </v>
      </c>
      <c r="AE50" s="65" t="str">
        <f>'Fixed Costs'!AK16</f>
        <v xml:space="preserve"> </v>
      </c>
      <c r="AF50" s="65" t="str">
        <f>'Fixed Costs'!AL16</f>
        <v xml:space="preserve"> </v>
      </c>
      <c r="AG50" s="65" t="str">
        <f>'Fixed Costs'!AM16</f>
        <v xml:space="preserve"> </v>
      </c>
      <c r="AH50" s="65" t="str">
        <f>'Fixed Costs'!AN16</f>
        <v xml:space="preserve"> </v>
      </c>
      <c r="AI50" s="65" t="str">
        <f>'Fixed Costs'!AO16</f>
        <v xml:space="preserve"> </v>
      </c>
      <c r="AJ50" s="65" t="str">
        <f>'Fixed Costs'!AP16</f>
        <v xml:space="preserve"> </v>
      </c>
      <c r="AK50" s="65" t="str">
        <f>'Fixed Costs'!AQ16</f>
        <v xml:space="preserve"> </v>
      </c>
      <c r="AL50" s="65" t="str">
        <f>'Fixed Costs'!AR16</f>
        <v xml:space="preserve"> </v>
      </c>
      <c r="AM50" s="65" t="str">
        <f>'Fixed Costs'!AS16</f>
        <v xml:space="preserve"> </v>
      </c>
      <c r="AN50" s="65" t="str">
        <f>'Fixed Costs'!AT16</f>
        <v xml:space="preserve"> </v>
      </c>
      <c r="AO50" s="65" t="str">
        <f>'Fixed Costs'!AU16</f>
        <v xml:space="preserve"> </v>
      </c>
      <c r="AP50" s="65" t="str">
        <f>'Fixed Costs'!AV16</f>
        <v xml:space="preserve"> </v>
      </c>
      <c r="AQ50" s="65" t="str">
        <f>'Fixed Costs'!AW16</f>
        <v xml:space="preserve"> </v>
      </c>
      <c r="AR50" s="65" t="str">
        <f>'Fixed Costs'!AX16</f>
        <v xml:space="preserve"> </v>
      </c>
      <c r="AS50" s="65" t="str">
        <f>'Fixed Costs'!AY16</f>
        <v xml:space="preserve"> </v>
      </c>
      <c r="AT50" s="65" t="str">
        <f>'Fixed Costs'!AZ16</f>
        <v xml:space="preserve"> </v>
      </c>
      <c r="AU50" s="65" t="str">
        <f>'Fixed Costs'!BA16</f>
        <v xml:space="preserve"> </v>
      </c>
      <c r="AV50" s="65" t="str">
        <f>'Fixed Costs'!BB16</f>
        <v xml:space="preserve"> </v>
      </c>
      <c r="AW50" s="65" t="str">
        <f>'Fixed Costs'!BC16</f>
        <v xml:space="preserve"> </v>
      </c>
      <c r="AX50" s="65" t="str">
        <f>'Fixed Costs'!BD16</f>
        <v xml:space="preserve"> </v>
      </c>
      <c r="AY50" s="65" t="str">
        <f>'Fixed Costs'!BE16</f>
        <v xml:space="preserve"> </v>
      </c>
      <c r="AZ50" s="65" t="str">
        <f>'Fixed Costs'!BF16</f>
        <v xml:space="preserve"> </v>
      </c>
      <c r="BA50" s="65" t="str">
        <f>'Fixed Costs'!BG16</f>
        <v xml:space="preserve"> </v>
      </c>
      <c r="BB50" s="65" t="str">
        <f>'Fixed Costs'!BH16</f>
        <v xml:space="preserve"> </v>
      </c>
      <c r="BC50" s="65" t="str">
        <f>'Fixed Costs'!BI16</f>
        <v xml:space="preserve"> </v>
      </c>
      <c r="BD50" s="65" t="str">
        <f>'Fixed Costs'!BJ16</f>
        <v xml:space="preserve"> </v>
      </c>
      <c r="BE50" s="65" t="str">
        <f>'Fixed Costs'!BK16</f>
        <v xml:space="preserve"> </v>
      </c>
      <c r="BF50" s="65" t="str">
        <f>'Fixed Costs'!BL16</f>
        <v xml:space="preserve"> </v>
      </c>
      <c r="BG50" s="65" t="str">
        <f>'Fixed Costs'!BM16</f>
        <v xml:space="preserve"> </v>
      </c>
      <c r="BH50" s="65" t="str">
        <f>'Fixed Costs'!BN16</f>
        <v xml:space="preserve"> </v>
      </c>
      <c r="BI50" s="65" t="str">
        <f>'Fixed Costs'!BO16</f>
        <v xml:space="preserve"> </v>
      </c>
      <c r="BJ50" s="65" t="str">
        <f>'Fixed Costs'!BP16</f>
        <v xml:space="preserve"> </v>
      </c>
      <c r="BK50" s="65" t="str">
        <f>'Fixed Costs'!BQ16</f>
        <v xml:space="preserve"> </v>
      </c>
      <c r="BL50" s="65" t="str">
        <f>'Fixed Costs'!BR16</f>
        <v xml:space="preserve"> </v>
      </c>
      <c r="BM50" s="65" t="str">
        <f>'Fixed Costs'!BS16</f>
        <v xml:space="preserve"> </v>
      </c>
      <c r="BN50" s="65" t="str">
        <f>'Fixed Costs'!BT16</f>
        <v xml:space="preserve"> </v>
      </c>
    </row>
    <row r="51" spans="2:66">
      <c r="B51" s="16" t="s">
        <v>81</v>
      </c>
      <c r="C51" s="17"/>
      <c r="D51" s="14"/>
      <c r="E51" s="14"/>
      <c r="F51" s="64">
        <f>SUM(F47:F50)</f>
        <v>38000</v>
      </c>
      <c r="G51" s="64">
        <f t="shared" ref="G51:BN51" si="4">SUM(G47:G50)</f>
        <v>38000</v>
      </c>
      <c r="H51" s="64">
        <f t="shared" si="4"/>
        <v>38000</v>
      </c>
      <c r="I51" s="64">
        <f t="shared" si="4"/>
        <v>38000</v>
      </c>
      <c r="J51" s="64">
        <f t="shared" si="4"/>
        <v>38000</v>
      </c>
      <c r="K51" s="64">
        <f t="shared" si="4"/>
        <v>38000</v>
      </c>
      <c r="L51" s="64">
        <f t="shared" si="4"/>
        <v>38000</v>
      </c>
      <c r="M51" s="64">
        <f t="shared" si="4"/>
        <v>38000</v>
      </c>
      <c r="N51" s="64">
        <f t="shared" si="4"/>
        <v>38000</v>
      </c>
      <c r="O51" s="64">
        <f t="shared" si="4"/>
        <v>38000</v>
      </c>
      <c r="P51" s="64">
        <f t="shared" si="4"/>
        <v>38000</v>
      </c>
      <c r="Q51" s="64">
        <f t="shared" si="4"/>
        <v>38000</v>
      </c>
      <c r="R51" s="64">
        <f t="shared" si="4"/>
        <v>38000</v>
      </c>
      <c r="S51" s="64">
        <f t="shared" si="4"/>
        <v>33500</v>
      </c>
      <c r="T51" s="64">
        <f t="shared" si="4"/>
        <v>33500</v>
      </c>
      <c r="U51" s="64">
        <f t="shared" si="4"/>
        <v>33500</v>
      </c>
      <c r="V51" s="64">
        <f t="shared" si="4"/>
        <v>25500</v>
      </c>
      <c r="W51" s="64">
        <f t="shared" si="4"/>
        <v>25500</v>
      </c>
      <c r="X51" s="64">
        <f t="shared" si="4"/>
        <v>16500</v>
      </c>
      <c r="Y51" s="64">
        <f t="shared" si="4"/>
        <v>16500</v>
      </c>
      <c r="Z51" s="64">
        <f t="shared" si="4"/>
        <v>16500</v>
      </c>
      <c r="AA51" s="64">
        <f t="shared" si="4"/>
        <v>16500</v>
      </c>
      <c r="AB51" s="64">
        <f t="shared" si="4"/>
        <v>16500</v>
      </c>
      <c r="AC51" s="64">
        <f t="shared" si="4"/>
        <v>16500</v>
      </c>
      <c r="AD51" s="64">
        <f t="shared" si="4"/>
        <v>16500</v>
      </c>
      <c r="AE51" s="64">
        <f t="shared" si="4"/>
        <v>9000</v>
      </c>
      <c r="AF51" s="64">
        <f t="shared" si="4"/>
        <v>9000</v>
      </c>
      <c r="AG51" s="64">
        <f t="shared" si="4"/>
        <v>9000</v>
      </c>
      <c r="AH51" s="64">
        <f t="shared" si="4"/>
        <v>9000</v>
      </c>
      <c r="AI51" s="64">
        <f t="shared" si="4"/>
        <v>9000</v>
      </c>
      <c r="AJ51" s="64">
        <f t="shared" si="4"/>
        <v>0</v>
      </c>
      <c r="AK51" s="64">
        <f t="shared" si="4"/>
        <v>0</v>
      </c>
      <c r="AL51" s="64">
        <f t="shared" si="4"/>
        <v>0</v>
      </c>
      <c r="AM51" s="64">
        <f t="shared" si="4"/>
        <v>0</v>
      </c>
      <c r="AN51" s="64">
        <f t="shared" si="4"/>
        <v>0</v>
      </c>
      <c r="AO51" s="64">
        <f t="shared" si="4"/>
        <v>0</v>
      </c>
      <c r="AP51" s="64">
        <f t="shared" si="4"/>
        <v>0</v>
      </c>
      <c r="AQ51" s="64">
        <f t="shared" si="4"/>
        <v>0</v>
      </c>
      <c r="AR51" s="64">
        <f t="shared" si="4"/>
        <v>0</v>
      </c>
      <c r="AS51" s="64">
        <f t="shared" si="4"/>
        <v>0</v>
      </c>
      <c r="AT51" s="64">
        <f t="shared" si="4"/>
        <v>0</v>
      </c>
      <c r="AU51" s="64">
        <f t="shared" si="4"/>
        <v>0</v>
      </c>
      <c r="AV51" s="64">
        <f t="shared" si="4"/>
        <v>0</v>
      </c>
      <c r="AW51" s="64">
        <f t="shared" si="4"/>
        <v>0</v>
      </c>
      <c r="AX51" s="64">
        <f t="shared" si="4"/>
        <v>0</v>
      </c>
      <c r="AY51" s="64">
        <f t="shared" si="4"/>
        <v>0</v>
      </c>
      <c r="AZ51" s="64">
        <f t="shared" si="4"/>
        <v>0</v>
      </c>
      <c r="BA51" s="64">
        <f t="shared" si="4"/>
        <v>0</v>
      </c>
      <c r="BB51" s="64">
        <f t="shared" si="4"/>
        <v>0</v>
      </c>
      <c r="BC51" s="64">
        <f t="shared" si="4"/>
        <v>0</v>
      </c>
      <c r="BD51" s="64">
        <f t="shared" si="4"/>
        <v>0</v>
      </c>
      <c r="BE51" s="64">
        <f t="shared" si="4"/>
        <v>0</v>
      </c>
      <c r="BF51" s="64">
        <f t="shared" si="4"/>
        <v>0</v>
      </c>
      <c r="BG51" s="64">
        <f t="shared" si="4"/>
        <v>0</v>
      </c>
      <c r="BH51" s="64">
        <f t="shared" si="4"/>
        <v>0</v>
      </c>
      <c r="BI51" s="64">
        <f t="shared" si="4"/>
        <v>0</v>
      </c>
      <c r="BJ51" s="64">
        <f t="shared" si="4"/>
        <v>0</v>
      </c>
      <c r="BK51" s="64">
        <f t="shared" si="4"/>
        <v>0</v>
      </c>
      <c r="BL51" s="64">
        <f t="shared" si="4"/>
        <v>0</v>
      </c>
      <c r="BM51" s="64">
        <f t="shared" si="4"/>
        <v>0</v>
      </c>
      <c r="BN51" s="64">
        <f t="shared" si="4"/>
        <v>0</v>
      </c>
    </row>
    <row r="52" spans="2:66">
      <c r="B52" s="15"/>
      <c r="C52" s="17"/>
      <c r="D52" s="14"/>
      <c r="E52" s="1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4"/>
      <c r="BL52" s="64"/>
      <c r="BM52" s="64"/>
      <c r="BN52" s="64"/>
    </row>
    <row r="53" spans="2:66">
      <c r="B53" s="16" t="s">
        <v>98</v>
      </c>
      <c r="C53" s="17"/>
      <c r="D53" s="14"/>
      <c r="E53" s="1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4"/>
      <c r="AV53" s="64"/>
      <c r="AW53" s="64"/>
      <c r="AX53" s="64"/>
      <c r="AY53" s="64"/>
      <c r="AZ53" s="64"/>
      <c r="BA53" s="64"/>
      <c r="BB53" s="64"/>
      <c r="BC53" s="64"/>
      <c r="BD53" s="64"/>
      <c r="BE53" s="64"/>
      <c r="BF53" s="64"/>
      <c r="BG53" s="64"/>
      <c r="BH53" s="64"/>
      <c r="BI53" s="64"/>
      <c r="BJ53" s="64"/>
      <c r="BK53" s="64"/>
      <c r="BL53" s="64"/>
      <c r="BM53" s="64"/>
      <c r="BN53" s="64"/>
    </row>
    <row r="54" spans="2:66">
      <c r="B54" s="8" t="s">
        <v>99</v>
      </c>
      <c r="C54" s="17"/>
      <c r="D54" s="14"/>
      <c r="E54" s="1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  <c r="BE54" s="64"/>
      <c r="BF54" s="64"/>
      <c r="BG54" s="64"/>
      <c r="BH54" s="64"/>
      <c r="BI54" s="64"/>
      <c r="BJ54" s="64"/>
      <c r="BK54" s="64"/>
      <c r="BL54" s="64"/>
      <c r="BM54" s="64"/>
      <c r="BN54" s="64"/>
    </row>
    <row r="55" spans="2:66">
      <c r="B55" s="13" t="s">
        <v>74</v>
      </c>
      <c r="C55" s="19"/>
      <c r="D55" s="20"/>
      <c r="E55" s="20"/>
      <c r="F55" s="65">
        <f>Licensing!M46</f>
        <v>0</v>
      </c>
      <c r="G55" s="65">
        <f>Licensing!N46</f>
        <v>0</v>
      </c>
      <c r="H55" s="65">
        <f>Licensing!O46</f>
        <v>0</v>
      </c>
      <c r="I55" s="65">
        <f>Licensing!P46</f>
        <v>0</v>
      </c>
      <c r="J55" s="65">
        <f>Licensing!Q46</f>
        <v>0</v>
      </c>
      <c r="K55" s="65">
        <f>Licensing!R46</f>
        <v>0</v>
      </c>
      <c r="L55" s="65">
        <f>Licensing!S46</f>
        <v>0</v>
      </c>
      <c r="M55" s="65">
        <f>Licensing!T46</f>
        <v>0</v>
      </c>
      <c r="N55" s="65">
        <f>Licensing!U46</f>
        <v>0</v>
      </c>
      <c r="O55" s="65">
        <f>Licensing!V46</f>
        <v>0</v>
      </c>
      <c r="P55" s="65">
        <f>Licensing!W46</f>
        <v>0</v>
      </c>
      <c r="Q55" s="65">
        <f>Licensing!X46</f>
        <v>0</v>
      </c>
      <c r="R55" s="65">
        <f>Licensing!Y46</f>
        <v>0</v>
      </c>
      <c r="S55" s="65">
        <f>Licensing!Z46</f>
        <v>0</v>
      </c>
      <c r="T55" s="65">
        <f>Licensing!AA46</f>
        <v>0</v>
      </c>
      <c r="U55" s="65">
        <f>Licensing!AB46</f>
        <v>0</v>
      </c>
      <c r="V55" s="65">
        <f>Licensing!AC46</f>
        <v>0</v>
      </c>
      <c r="W55" s="65">
        <f>Licensing!AD46</f>
        <v>0</v>
      </c>
      <c r="X55" s="65">
        <f>Licensing!AE46</f>
        <v>0</v>
      </c>
      <c r="Y55" s="65">
        <f>Licensing!AF46</f>
        <v>0</v>
      </c>
      <c r="Z55" s="65">
        <f>Licensing!AG46</f>
        <v>0</v>
      </c>
      <c r="AA55" s="65">
        <f>Licensing!AH46</f>
        <v>0</v>
      </c>
      <c r="AB55" s="65">
        <f>Licensing!AI46</f>
        <v>0</v>
      </c>
      <c r="AC55" s="65">
        <f>Licensing!AJ46</f>
        <v>0</v>
      </c>
      <c r="AD55" s="65">
        <f>Licensing!AK46</f>
        <v>0</v>
      </c>
      <c r="AE55" s="65">
        <f>Licensing!AL46</f>
        <v>0</v>
      </c>
      <c r="AF55" s="65">
        <f>Licensing!AM46</f>
        <v>0</v>
      </c>
      <c r="AG55" s="65">
        <f>Licensing!AN46</f>
        <v>0</v>
      </c>
      <c r="AH55" s="65">
        <f>Licensing!AO46</f>
        <v>0</v>
      </c>
      <c r="AI55" s="65">
        <f>Licensing!AP46</f>
        <v>0</v>
      </c>
      <c r="AJ55" s="65">
        <f>Licensing!AQ46</f>
        <v>0</v>
      </c>
      <c r="AK55" s="65">
        <f>Licensing!AR46</f>
        <v>0</v>
      </c>
      <c r="AL55" s="65">
        <f>Licensing!AS46</f>
        <v>0</v>
      </c>
      <c r="AM55" s="65">
        <f>Licensing!AT46</f>
        <v>0</v>
      </c>
      <c r="AN55" s="65">
        <f>Licensing!AU46</f>
        <v>0</v>
      </c>
      <c r="AO55" s="65">
        <f>Licensing!AV46</f>
        <v>0</v>
      </c>
      <c r="AP55" s="65">
        <f>Licensing!AW46</f>
        <v>0</v>
      </c>
      <c r="AQ55" s="65">
        <f>Licensing!AX46</f>
        <v>0</v>
      </c>
      <c r="AR55" s="65">
        <f>Licensing!AY46</f>
        <v>0</v>
      </c>
      <c r="AS55" s="65">
        <f>Licensing!AZ46</f>
        <v>0</v>
      </c>
      <c r="AT55" s="65">
        <f>Licensing!BA46</f>
        <v>0</v>
      </c>
      <c r="AU55" s="65">
        <f>Licensing!BB46</f>
        <v>0</v>
      </c>
      <c r="AV55" s="65">
        <f>Licensing!BC46</f>
        <v>0</v>
      </c>
      <c r="AW55" s="65">
        <f>Licensing!BD46</f>
        <v>0</v>
      </c>
      <c r="AX55" s="65">
        <f>Licensing!BE46</f>
        <v>0</v>
      </c>
      <c r="AY55" s="65">
        <f>Licensing!BF46</f>
        <v>0</v>
      </c>
      <c r="AZ55" s="65">
        <f>Licensing!BG46</f>
        <v>0</v>
      </c>
      <c r="BA55" s="65">
        <f>Licensing!BH46</f>
        <v>0</v>
      </c>
      <c r="BB55" s="65">
        <f>Licensing!BI46</f>
        <v>0</v>
      </c>
      <c r="BC55" s="65">
        <f>Licensing!BJ46</f>
        <v>0</v>
      </c>
      <c r="BD55" s="65">
        <f>Licensing!BK46</f>
        <v>0</v>
      </c>
      <c r="BE55" s="65">
        <f>Licensing!BL46</f>
        <v>0</v>
      </c>
      <c r="BF55" s="65">
        <f>Licensing!BM46</f>
        <v>0</v>
      </c>
      <c r="BG55" s="65">
        <f>Licensing!BN46</f>
        <v>0</v>
      </c>
      <c r="BH55" s="65">
        <f>Licensing!BO46</f>
        <v>0</v>
      </c>
      <c r="BI55" s="65">
        <f>Licensing!BP46</f>
        <v>0</v>
      </c>
      <c r="BJ55" s="65">
        <f>Licensing!BQ46</f>
        <v>0</v>
      </c>
      <c r="BK55" s="65">
        <f>Licensing!BR46</f>
        <v>0</v>
      </c>
      <c r="BL55" s="65">
        <f>Licensing!BS46</f>
        <v>0</v>
      </c>
      <c r="BM55" s="65">
        <f>Licensing!BT46</f>
        <v>0</v>
      </c>
      <c r="BN55" s="65">
        <f>Licensing!BU46</f>
        <v>0</v>
      </c>
    </row>
    <row r="56" spans="2:66">
      <c r="B56" s="16" t="s">
        <v>81</v>
      </c>
      <c r="C56" s="17"/>
      <c r="D56" s="14"/>
      <c r="E56" s="14"/>
      <c r="F56" s="64">
        <f>SUM(F54:F55)</f>
        <v>0</v>
      </c>
      <c r="G56" s="64">
        <f t="shared" ref="G56:BN56" si="5">SUM(G54:G55)</f>
        <v>0</v>
      </c>
      <c r="H56" s="64">
        <f t="shared" si="5"/>
        <v>0</v>
      </c>
      <c r="I56" s="64">
        <f t="shared" si="5"/>
        <v>0</v>
      </c>
      <c r="J56" s="64">
        <f t="shared" si="5"/>
        <v>0</v>
      </c>
      <c r="K56" s="64">
        <f t="shared" si="5"/>
        <v>0</v>
      </c>
      <c r="L56" s="64">
        <f t="shared" si="5"/>
        <v>0</v>
      </c>
      <c r="M56" s="64">
        <f t="shared" si="5"/>
        <v>0</v>
      </c>
      <c r="N56" s="64">
        <f t="shared" si="5"/>
        <v>0</v>
      </c>
      <c r="O56" s="64">
        <f t="shared" si="5"/>
        <v>0</v>
      </c>
      <c r="P56" s="64">
        <f t="shared" si="5"/>
        <v>0</v>
      </c>
      <c r="Q56" s="64">
        <f t="shared" si="5"/>
        <v>0</v>
      </c>
      <c r="R56" s="64">
        <f t="shared" si="5"/>
        <v>0</v>
      </c>
      <c r="S56" s="64">
        <f t="shared" si="5"/>
        <v>0</v>
      </c>
      <c r="T56" s="64">
        <f t="shared" si="5"/>
        <v>0</v>
      </c>
      <c r="U56" s="64">
        <f t="shared" si="5"/>
        <v>0</v>
      </c>
      <c r="V56" s="64">
        <f t="shared" si="5"/>
        <v>0</v>
      </c>
      <c r="W56" s="64">
        <f t="shared" si="5"/>
        <v>0</v>
      </c>
      <c r="X56" s="64">
        <f t="shared" si="5"/>
        <v>0</v>
      </c>
      <c r="Y56" s="64">
        <f t="shared" si="5"/>
        <v>0</v>
      </c>
      <c r="Z56" s="64">
        <f t="shared" si="5"/>
        <v>0</v>
      </c>
      <c r="AA56" s="64">
        <f t="shared" si="5"/>
        <v>0</v>
      </c>
      <c r="AB56" s="64">
        <f t="shared" si="5"/>
        <v>0</v>
      </c>
      <c r="AC56" s="64">
        <f t="shared" si="5"/>
        <v>0</v>
      </c>
      <c r="AD56" s="64">
        <f t="shared" si="5"/>
        <v>0</v>
      </c>
      <c r="AE56" s="64">
        <f t="shared" si="5"/>
        <v>0</v>
      </c>
      <c r="AF56" s="64">
        <f t="shared" si="5"/>
        <v>0</v>
      </c>
      <c r="AG56" s="64">
        <f t="shared" si="5"/>
        <v>0</v>
      </c>
      <c r="AH56" s="64">
        <f t="shared" si="5"/>
        <v>0</v>
      </c>
      <c r="AI56" s="64">
        <f t="shared" si="5"/>
        <v>0</v>
      </c>
      <c r="AJ56" s="64">
        <f t="shared" si="5"/>
        <v>0</v>
      </c>
      <c r="AK56" s="64">
        <f t="shared" si="5"/>
        <v>0</v>
      </c>
      <c r="AL56" s="64">
        <f t="shared" si="5"/>
        <v>0</v>
      </c>
      <c r="AM56" s="64">
        <f t="shared" si="5"/>
        <v>0</v>
      </c>
      <c r="AN56" s="64">
        <f t="shared" si="5"/>
        <v>0</v>
      </c>
      <c r="AO56" s="64">
        <f t="shared" si="5"/>
        <v>0</v>
      </c>
      <c r="AP56" s="64">
        <f t="shared" si="5"/>
        <v>0</v>
      </c>
      <c r="AQ56" s="64">
        <f t="shared" si="5"/>
        <v>0</v>
      </c>
      <c r="AR56" s="64">
        <f t="shared" si="5"/>
        <v>0</v>
      </c>
      <c r="AS56" s="64">
        <f t="shared" si="5"/>
        <v>0</v>
      </c>
      <c r="AT56" s="64">
        <f t="shared" si="5"/>
        <v>0</v>
      </c>
      <c r="AU56" s="64">
        <f t="shared" si="5"/>
        <v>0</v>
      </c>
      <c r="AV56" s="64">
        <f t="shared" si="5"/>
        <v>0</v>
      </c>
      <c r="AW56" s="64">
        <f t="shared" si="5"/>
        <v>0</v>
      </c>
      <c r="AX56" s="64">
        <f t="shared" si="5"/>
        <v>0</v>
      </c>
      <c r="AY56" s="64">
        <f t="shared" si="5"/>
        <v>0</v>
      </c>
      <c r="AZ56" s="64">
        <f t="shared" si="5"/>
        <v>0</v>
      </c>
      <c r="BA56" s="64">
        <f t="shared" si="5"/>
        <v>0</v>
      </c>
      <c r="BB56" s="64">
        <f t="shared" si="5"/>
        <v>0</v>
      </c>
      <c r="BC56" s="64">
        <f t="shared" si="5"/>
        <v>0</v>
      </c>
      <c r="BD56" s="64">
        <f t="shared" si="5"/>
        <v>0</v>
      </c>
      <c r="BE56" s="64">
        <f t="shared" si="5"/>
        <v>0</v>
      </c>
      <c r="BF56" s="64">
        <f t="shared" si="5"/>
        <v>0</v>
      </c>
      <c r="BG56" s="64">
        <f t="shared" si="5"/>
        <v>0</v>
      </c>
      <c r="BH56" s="64">
        <f t="shared" si="5"/>
        <v>0</v>
      </c>
      <c r="BI56" s="64">
        <f t="shared" si="5"/>
        <v>0</v>
      </c>
      <c r="BJ56" s="64">
        <f t="shared" si="5"/>
        <v>0</v>
      </c>
      <c r="BK56" s="64">
        <f t="shared" si="5"/>
        <v>0</v>
      </c>
      <c r="BL56" s="64">
        <f t="shared" si="5"/>
        <v>0</v>
      </c>
      <c r="BM56" s="64">
        <f t="shared" si="5"/>
        <v>0</v>
      </c>
      <c r="BN56" s="64">
        <f t="shared" si="5"/>
        <v>0</v>
      </c>
    </row>
    <row r="57" spans="2:66"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</row>
    <row r="58" spans="2:66">
      <c r="B58" s="16" t="s">
        <v>86</v>
      </c>
      <c r="C58" s="16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</row>
    <row r="59" spans="2:66">
      <c r="B59" s="8" t="s">
        <v>371</v>
      </c>
      <c r="C59" s="8"/>
      <c r="F59" s="5">
        <f>'Fixed Costs'!M29</f>
        <v>0</v>
      </c>
      <c r="G59" s="5">
        <f>'Fixed Costs'!N29</f>
        <v>0</v>
      </c>
      <c r="H59" s="5">
        <f>'Fixed Costs'!O29</f>
        <v>0</v>
      </c>
      <c r="I59" s="5">
        <f>'Fixed Costs'!P29</f>
        <v>0</v>
      </c>
      <c r="J59" s="5">
        <f>'Fixed Costs'!Q29</f>
        <v>0</v>
      </c>
      <c r="K59" s="5">
        <f>'Fixed Costs'!R29</f>
        <v>0</v>
      </c>
      <c r="L59" s="5">
        <f>'Fixed Costs'!S29</f>
        <v>0</v>
      </c>
      <c r="M59" s="5">
        <f>'Fixed Costs'!T29</f>
        <v>0</v>
      </c>
      <c r="N59" s="5">
        <f>'Fixed Costs'!U29</f>
        <v>0</v>
      </c>
      <c r="O59" s="5">
        <f>'Fixed Costs'!V29</f>
        <v>0</v>
      </c>
      <c r="P59" s="5">
        <f>'Fixed Costs'!W29</f>
        <v>0</v>
      </c>
      <c r="Q59" s="5">
        <f>'Fixed Costs'!X29</f>
        <v>0</v>
      </c>
      <c r="R59" s="5">
        <f>'Fixed Costs'!Y29</f>
        <v>0</v>
      </c>
      <c r="S59" s="5">
        <f>'Fixed Costs'!Z29</f>
        <v>0</v>
      </c>
      <c r="T59" s="5">
        <f>'Fixed Costs'!AA29</f>
        <v>0</v>
      </c>
      <c r="U59" s="5">
        <f>'Fixed Costs'!AB29</f>
        <v>0</v>
      </c>
      <c r="V59" s="5">
        <f>'Fixed Costs'!AC29</f>
        <v>0</v>
      </c>
      <c r="W59" s="5">
        <f>'Fixed Costs'!AD29</f>
        <v>0</v>
      </c>
      <c r="X59" s="5">
        <f>'Fixed Costs'!AE29</f>
        <v>0</v>
      </c>
      <c r="Y59" s="5">
        <f>'Fixed Costs'!AF29</f>
        <v>0</v>
      </c>
      <c r="Z59" s="5">
        <f>'Fixed Costs'!AG29</f>
        <v>0</v>
      </c>
      <c r="AA59" s="5">
        <f>'Fixed Costs'!AH29</f>
        <v>0</v>
      </c>
      <c r="AB59" s="5">
        <f>'Fixed Costs'!AI29</f>
        <v>0</v>
      </c>
      <c r="AC59" s="5">
        <f>'Fixed Costs'!AJ29</f>
        <v>0</v>
      </c>
      <c r="AD59" s="5">
        <f>'Fixed Costs'!AK29</f>
        <v>0</v>
      </c>
      <c r="AE59" s="5">
        <f>'Fixed Costs'!AL29</f>
        <v>0</v>
      </c>
      <c r="AF59" s="5">
        <f>'Fixed Costs'!AM29</f>
        <v>0</v>
      </c>
      <c r="AG59" s="5">
        <f>'Fixed Costs'!AN29</f>
        <v>0</v>
      </c>
      <c r="AH59" s="5">
        <f>'Fixed Costs'!AO29</f>
        <v>0</v>
      </c>
      <c r="AI59" s="5">
        <f>'Fixed Costs'!AP29</f>
        <v>0</v>
      </c>
      <c r="AJ59" s="5">
        <f>'Fixed Costs'!AQ29</f>
        <v>0</v>
      </c>
      <c r="AK59" s="5">
        <f>'Fixed Costs'!AR29</f>
        <v>0</v>
      </c>
      <c r="AL59" s="5">
        <f>'Fixed Costs'!AS29</f>
        <v>0</v>
      </c>
      <c r="AM59" s="5">
        <f>'Fixed Costs'!AT29</f>
        <v>0</v>
      </c>
      <c r="AN59" s="5">
        <f>'Fixed Costs'!AU29</f>
        <v>0</v>
      </c>
      <c r="AO59" s="5">
        <f>'Fixed Costs'!AV29</f>
        <v>0</v>
      </c>
      <c r="AP59" s="5">
        <f>'Fixed Costs'!AW29</f>
        <v>0</v>
      </c>
      <c r="AQ59" s="5">
        <f>'Fixed Costs'!AX29</f>
        <v>0</v>
      </c>
      <c r="AR59" s="5">
        <f>'Fixed Costs'!AY29</f>
        <v>0</v>
      </c>
      <c r="AS59" s="5">
        <f>'Fixed Costs'!AZ29</f>
        <v>0</v>
      </c>
      <c r="AT59" s="5">
        <f>'Fixed Costs'!BA29</f>
        <v>0</v>
      </c>
      <c r="AU59" s="5">
        <f>'Fixed Costs'!BB29</f>
        <v>0</v>
      </c>
      <c r="AV59" s="5">
        <f>'Fixed Costs'!BC29</f>
        <v>0</v>
      </c>
      <c r="AW59" s="5">
        <f>'Fixed Costs'!BD29</f>
        <v>0</v>
      </c>
      <c r="AX59" s="5">
        <f>'Fixed Costs'!BE29</f>
        <v>0</v>
      </c>
      <c r="AY59" s="5">
        <f>'Fixed Costs'!BF29</f>
        <v>0</v>
      </c>
      <c r="AZ59" s="5">
        <f>'Fixed Costs'!BG29</f>
        <v>0</v>
      </c>
      <c r="BA59" s="5">
        <f>'Fixed Costs'!BH29</f>
        <v>0</v>
      </c>
      <c r="BB59" s="5">
        <f>'Fixed Costs'!BI29</f>
        <v>0</v>
      </c>
      <c r="BC59" s="5">
        <f>'Fixed Costs'!BJ29</f>
        <v>0</v>
      </c>
      <c r="BD59" s="5">
        <f>'Fixed Costs'!BK29</f>
        <v>0</v>
      </c>
      <c r="BE59" s="5">
        <f>'Fixed Costs'!BL29</f>
        <v>0</v>
      </c>
      <c r="BF59" s="5">
        <f>'Fixed Costs'!BM29</f>
        <v>0</v>
      </c>
      <c r="BG59" s="5">
        <f>'Fixed Costs'!BN29</f>
        <v>0</v>
      </c>
      <c r="BH59" s="5">
        <f>'Fixed Costs'!BO29</f>
        <v>0</v>
      </c>
      <c r="BI59" s="5">
        <f>'Fixed Costs'!BP29</f>
        <v>0</v>
      </c>
      <c r="BJ59" s="5">
        <f>'Fixed Costs'!BQ29</f>
        <v>0</v>
      </c>
      <c r="BK59" s="5">
        <f>'Fixed Costs'!BR29</f>
        <v>0</v>
      </c>
      <c r="BL59" s="5">
        <f>'Fixed Costs'!BS29</f>
        <v>0</v>
      </c>
      <c r="BM59" s="5">
        <f>'Fixed Costs'!BT29</f>
        <v>0</v>
      </c>
      <c r="BN59" s="5">
        <f>'Fixed Costs'!BU29</f>
        <v>0</v>
      </c>
    </row>
    <row r="60" spans="2:66">
      <c r="B60" s="8" t="s">
        <v>372</v>
      </c>
      <c r="C60" s="8"/>
      <c r="F60" s="5" t="str">
        <f>'Fixed Costs'!M25</f>
        <v xml:space="preserve"> </v>
      </c>
      <c r="G60" s="5" t="str">
        <f>'Fixed Costs'!N25</f>
        <v xml:space="preserve"> </v>
      </c>
      <c r="H60" s="5" t="str">
        <f>'Fixed Costs'!O25</f>
        <v xml:space="preserve"> </v>
      </c>
      <c r="I60" s="5" t="str">
        <f>'Fixed Costs'!P25</f>
        <v xml:space="preserve"> </v>
      </c>
      <c r="J60" s="5" t="str">
        <f>'Fixed Costs'!Q25</f>
        <v xml:space="preserve"> </v>
      </c>
      <c r="K60" s="5" t="str">
        <f>'Fixed Costs'!R25</f>
        <v xml:space="preserve"> </v>
      </c>
      <c r="L60" s="5" t="str">
        <f>'Fixed Costs'!S25</f>
        <v xml:space="preserve"> </v>
      </c>
      <c r="M60" s="5" t="str">
        <f>'Fixed Costs'!T25</f>
        <v xml:space="preserve"> </v>
      </c>
      <c r="N60" s="5" t="str">
        <f>'Fixed Costs'!U25</f>
        <v xml:space="preserve"> </v>
      </c>
      <c r="O60" s="5" t="str">
        <f>'Fixed Costs'!V25</f>
        <v xml:space="preserve"> </v>
      </c>
      <c r="P60" s="5" t="str">
        <f>'Fixed Costs'!W25</f>
        <v xml:space="preserve"> </v>
      </c>
      <c r="Q60" s="5" t="str">
        <f>'Fixed Costs'!X25</f>
        <v xml:space="preserve"> </v>
      </c>
      <c r="R60" s="5" t="str">
        <f>'Fixed Costs'!Y25</f>
        <v xml:space="preserve"> </v>
      </c>
      <c r="S60" s="5" t="str">
        <f>'Fixed Costs'!Z25</f>
        <v xml:space="preserve"> </v>
      </c>
      <c r="T60" s="5" t="str">
        <f>'Fixed Costs'!AA25</f>
        <v xml:space="preserve"> </v>
      </c>
      <c r="U60" s="5" t="str">
        <f>'Fixed Costs'!AB25</f>
        <v xml:space="preserve"> </v>
      </c>
      <c r="V60" s="5" t="str">
        <f>'Fixed Costs'!AC25</f>
        <v xml:space="preserve"> </v>
      </c>
      <c r="W60" s="5" t="str">
        <f>'Fixed Costs'!AD25</f>
        <v xml:space="preserve"> </v>
      </c>
      <c r="X60" s="5" t="str">
        <f>'Fixed Costs'!AE25</f>
        <v xml:space="preserve"> </v>
      </c>
      <c r="Y60" s="5" t="str">
        <f>'Fixed Costs'!AF25</f>
        <v xml:space="preserve"> </v>
      </c>
      <c r="Z60" s="5" t="str">
        <f>'Fixed Costs'!AG25</f>
        <v xml:space="preserve"> </v>
      </c>
      <c r="AA60" s="5" t="str">
        <f>'Fixed Costs'!AH25</f>
        <v xml:space="preserve"> </v>
      </c>
      <c r="AB60" s="5" t="str">
        <f>'Fixed Costs'!AI25</f>
        <v xml:space="preserve"> </v>
      </c>
      <c r="AC60" s="5" t="str">
        <f>'Fixed Costs'!AJ25</f>
        <v xml:space="preserve"> </v>
      </c>
      <c r="AD60" s="5" t="str">
        <f>'Fixed Costs'!AK25</f>
        <v xml:space="preserve"> </v>
      </c>
      <c r="AE60" s="5" t="str">
        <f>'Fixed Costs'!AL25</f>
        <v xml:space="preserve"> </v>
      </c>
      <c r="AF60" s="5" t="str">
        <f>'Fixed Costs'!AM25</f>
        <v xml:space="preserve"> </v>
      </c>
      <c r="AG60" s="5" t="str">
        <f>'Fixed Costs'!AN25</f>
        <v xml:space="preserve"> </v>
      </c>
      <c r="AH60" s="5" t="str">
        <f>'Fixed Costs'!AO25</f>
        <v xml:space="preserve"> </v>
      </c>
      <c r="AI60" s="5" t="str">
        <f>'Fixed Costs'!AP25</f>
        <v xml:space="preserve"> </v>
      </c>
      <c r="AJ60" s="5" t="str">
        <f>'Fixed Costs'!AQ25</f>
        <v xml:space="preserve"> </v>
      </c>
      <c r="AK60" s="5" t="str">
        <f>'Fixed Costs'!AR25</f>
        <v xml:space="preserve"> </v>
      </c>
      <c r="AL60" s="5" t="str">
        <f>'Fixed Costs'!AS25</f>
        <v xml:space="preserve"> </v>
      </c>
      <c r="AM60" s="5" t="str">
        <f>'Fixed Costs'!AT25</f>
        <v xml:space="preserve"> </v>
      </c>
      <c r="AN60" s="5" t="str">
        <f>'Fixed Costs'!AU25</f>
        <v xml:space="preserve"> </v>
      </c>
      <c r="AO60" s="5" t="str">
        <f>'Fixed Costs'!AV25</f>
        <v xml:space="preserve"> </v>
      </c>
      <c r="AP60" s="5" t="str">
        <f>'Fixed Costs'!AW25</f>
        <v xml:space="preserve"> </v>
      </c>
      <c r="AQ60" s="5" t="str">
        <f>'Fixed Costs'!AX25</f>
        <v xml:space="preserve"> </v>
      </c>
      <c r="AR60" s="5" t="str">
        <f>'Fixed Costs'!AY25</f>
        <v xml:space="preserve"> </v>
      </c>
      <c r="AS60" s="5" t="str">
        <f>'Fixed Costs'!AZ25</f>
        <v xml:space="preserve"> </v>
      </c>
      <c r="AT60" s="5" t="str">
        <f>'Fixed Costs'!BA25</f>
        <v xml:space="preserve"> </v>
      </c>
      <c r="AU60" s="5" t="str">
        <f>'Fixed Costs'!BB25</f>
        <v xml:space="preserve"> </v>
      </c>
      <c r="AV60" s="5" t="str">
        <f>'Fixed Costs'!BC25</f>
        <v xml:space="preserve"> </v>
      </c>
      <c r="AW60" s="5" t="str">
        <f>'Fixed Costs'!BD25</f>
        <v xml:space="preserve"> </v>
      </c>
      <c r="AX60" s="5" t="str">
        <f>'Fixed Costs'!BE25</f>
        <v xml:space="preserve"> </v>
      </c>
      <c r="AY60" s="5" t="str">
        <f>'Fixed Costs'!BF25</f>
        <v xml:space="preserve"> </v>
      </c>
      <c r="AZ60" s="5" t="str">
        <f>'Fixed Costs'!BG25</f>
        <v xml:space="preserve"> </v>
      </c>
      <c r="BA60" s="5" t="str">
        <f>'Fixed Costs'!BH25</f>
        <v xml:space="preserve"> </v>
      </c>
      <c r="BB60" s="5" t="str">
        <f>'Fixed Costs'!BI25</f>
        <v xml:space="preserve"> </v>
      </c>
      <c r="BC60" s="5" t="str">
        <f>'Fixed Costs'!BJ25</f>
        <v xml:space="preserve"> </v>
      </c>
      <c r="BD60" s="5" t="str">
        <f>'Fixed Costs'!BK25</f>
        <v xml:space="preserve"> </v>
      </c>
      <c r="BE60" s="5" t="str">
        <f>'Fixed Costs'!BL25</f>
        <v xml:space="preserve"> </v>
      </c>
      <c r="BF60" s="5" t="str">
        <f>'Fixed Costs'!BM25</f>
        <v xml:space="preserve"> </v>
      </c>
      <c r="BG60" s="5" t="str">
        <f>'Fixed Costs'!BN25</f>
        <v xml:space="preserve"> </v>
      </c>
      <c r="BH60" s="5" t="str">
        <f>'Fixed Costs'!BO25</f>
        <v xml:space="preserve"> </v>
      </c>
      <c r="BI60" s="5" t="str">
        <f>'Fixed Costs'!BP25</f>
        <v xml:space="preserve"> </v>
      </c>
      <c r="BJ60" s="5" t="str">
        <f>'Fixed Costs'!BQ25</f>
        <v xml:space="preserve"> </v>
      </c>
      <c r="BK60" s="5" t="str">
        <f>'Fixed Costs'!BR25</f>
        <v xml:space="preserve"> </v>
      </c>
      <c r="BL60" s="5" t="str">
        <f>'Fixed Costs'!BS25</f>
        <v xml:space="preserve"> </v>
      </c>
      <c r="BM60" s="5" t="str">
        <f>'Fixed Costs'!BT25</f>
        <v xml:space="preserve"> </v>
      </c>
      <c r="BN60" s="5">
        <f>'Fixed Costs'!BU25</f>
        <v>0</v>
      </c>
    </row>
    <row r="61" spans="2:66">
      <c r="B61" s="8" t="s">
        <v>88</v>
      </c>
      <c r="C61" s="8"/>
      <c r="F61" s="5" t="str">
        <f>'Fixed Costs'!M26</f>
        <v xml:space="preserve"> </v>
      </c>
      <c r="G61" s="5" t="str">
        <f>'Fixed Costs'!N26</f>
        <v xml:space="preserve"> </v>
      </c>
      <c r="H61" s="5" t="str">
        <f>'Fixed Costs'!O26</f>
        <v xml:space="preserve"> </v>
      </c>
      <c r="I61" s="5" t="str">
        <f>'Fixed Costs'!P26</f>
        <v xml:space="preserve"> </v>
      </c>
      <c r="J61" s="5" t="str">
        <f>'Fixed Costs'!Q26</f>
        <v xml:space="preserve"> </v>
      </c>
      <c r="K61" s="5" t="str">
        <f>'Fixed Costs'!R26</f>
        <v xml:space="preserve"> </v>
      </c>
      <c r="L61" s="5" t="str">
        <f>'Fixed Costs'!S26</f>
        <v xml:space="preserve"> </v>
      </c>
      <c r="M61" s="5" t="str">
        <f>'Fixed Costs'!T26</f>
        <v xml:space="preserve"> </v>
      </c>
      <c r="N61" s="5" t="str">
        <f>'Fixed Costs'!U26</f>
        <v xml:space="preserve"> </v>
      </c>
      <c r="O61" s="5" t="str">
        <f>'Fixed Costs'!V26</f>
        <v xml:space="preserve"> </v>
      </c>
      <c r="P61" s="5" t="str">
        <f>'Fixed Costs'!W26</f>
        <v xml:space="preserve"> </v>
      </c>
      <c r="Q61" s="5" t="str">
        <f>'Fixed Costs'!X26</f>
        <v xml:space="preserve"> </v>
      </c>
      <c r="R61" s="5" t="str">
        <f>'Fixed Costs'!Y26</f>
        <v xml:space="preserve"> </v>
      </c>
      <c r="S61" s="5" t="str">
        <f>'Fixed Costs'!Z26</f>
        <v xml:space="preserve"> </v>
      </c>
      <c r="T61" s="5" t="str">
        <f>'Fixed Costs'!AA26</f>
        <v xml:space="preserve"> </v>
      </c>
      <c r="U61" s="5" t="str">
        <f>'Fixed Costs'!AB26</f>
        <v xml:space="preserve"> </v>
      </c>
      <c r="V61" s="5" t="str">
        <f>'Fixed Costs'!AC26</f>
        <v xml:space="preserve"> </v>
      </c>
      <c r="W61" s="5" t="str">
        <f>'Fixed Costs'!AD26</f>
        <v xml:space="preserve"> </v>
      </c>
      <c r="X61" s="5" t="str">
        <f>'Fixed Costs'!AE26</f>
        <v xml:space="preserve"> </v>
      </c>
      <c r="Y61" s="5" t="str">
        <f>'Fixed Costs'!AF26</f>
        <v xml:space="preserve"> </v>
      </c>
      <c r="Z61" s="5" t="str">
        <f>'Fixed Costs'!AG26</f>
        <v xml:space="preserve"> </v>
      </c>
      <c r="AA61" s="5" t="str">
        <f>'Fixed Costs'!AH26</f>
        <v xml:space="preserve"> </v>
      </c>
      <c r="AB61" s="5" t="str">
        <f>'Fixed Costs'!AI26</f>
        <v xml:space="preserve"> </v>
      </c>
      <c r="AC61" s="5" t="str">
        <f>'Fixed Costs'!AJ26</f>
        <v xml:space="preserve"> </v>
      </c>
      <c r="AD61" s="5" t="str">
        <f>'Fixed Costs'!AK26</f>
        <v xml:space="preserve"> </v>
      </c>
      <c r="AE61" s="5" t="str">
        <f>'Fixed Costs'!AL26</f>
        <v xml:space="preserve"> </v>
      </c>
      <c r="AF61" s="5" t="str">
        <f>'Fixed Costs'!AM26</f>
        <v xml:space="preserve"> </v>
      </c>
      <c r="AG61" s="5" t="str">
        <f>'Fixed Costs'!AN26</f>
        <v xml:space="preserve"> </v>
      </c>
      <c r="AH61" s="5" t="str">
        <f>'Fixed Costs'!AO26</f>
        <v xml:space="preserve"> </v>
      </c>
      <c r="AI61" s="5" t="str">
        <f>'Fixed Costs'!AP26</f>
        <v xml:space="preserve"> </v>
      </c>
      <c r="AJ61" s="5" t="str">
        <f>'Fixed Costs'!AQ26</f>
        <v xml:space="preserve"> </v>
      </c>
      <c r="AK61" s="5" t="str">
        <f>'Fixed Costs'!AR26</f>
        <v xml:space="preserve"> </v>
      </c>
      <c r="AL61" s="5" t="str">
        <f>'Fixed Costs'!AS26</f>
        <v xml:space="preserve"> </v>
      </c>
      <c r="AM61" s="5" t="str">
        <f>'Fixed Costs'!AT26</f>
        <v xml:space="preserve"> </v>
      </c>
      <c r="AN61" s="5" t="str">
        <f>'Fixed Costs'!AU26</f>
        <v xml:space="preserve"> </v>
      </c>
      <c r="AO61" s="5" t="str">
        <f>'Fixed Costs'!AV26</f>
        <v xml:space="preserve"> </v>
      </c>
      <c r="AP61" s="5" t="str">
        <f>'Fixed Costs'!AW26</f>
        <v xml:space="preserve"> </v>
      </c>
      <c r="AQ61" s="5" t="str">
        <f>'Fixed Costs'!AX26</f>
        <v xml:space="preserve"> </v>
      </c>
      <c r="AR61" s="5" t="str">
        <f>'Fixed Costs'!AY26</f>
        <v xml:space="preserve"> </v>
      </c>
      <c r="AS61" s="5" t="str">
        <f>'Fixed Costs'!AZ26</f>
        <v xml:space="preserve"> </v>
      </c>
      <c r="AT61" s="5" t="str">
        <f>'Fixed Costs'!BA26</f>
        <v xml:space="preserve"> </v>
      </c>
      <c r="AU61" s="5" t="str">
        <f>'Fixed Costs'!BB26</f>
        <v xml:space="preserve"> </v>
      </c>
      <c r="AV61" s="5" t="str">
        <f>'Fixed Costs'!BC26</f>
        <v xml:space="preserve"> </v>
      </c>
      <c r="AW61" s="5" t="str">
        <f>'Fixed Costs'!BD26</f>
        <v xml:space="preserve"> </v>
      </c>
      <c r="AX61" s="5" t="str">
        <f>'Fixed Costs'!BE26</f>
        <v xml:space="preserve"> </v>
      </c>
      <c r="AY61" s="5" t="str">
        <f>'Fixed Costs'!BF26</f>
        <v xml:space="preserve"> </v>
      </c>
      <c r="AZ61" s="5" t="str">
        <f>'Fixed Costs'!BG26</f>
        <v xml:space="preserve"> </v>
      </c>
      <c r="BA61" s="5" t="str">
        <f>'Fixed Costs'!BH26</f>
        <v xml:space="preserve"> </v>
      </c>
      <c r="BB61" s="5" t="str">
        <f>'Fixed Costs'!BI26</f>
        <v xml:space="preserve"> </v>
      </c>
      <c r="BC61" s="5" t="str">
        <f>'Fixed Costs'!BJ26</f>
        <v xml:space="preserve"> </v>
      </c>
      <c r="BD61" s="5" t="str">
        <f>'Fixed Costs'!BK26</f>
        <v xml:space="preserve"> </v>
      </c>
      <c r="BE61" s="5" t="str">
        <f>'Fixed Costs'!BL26</f>
        <v xml:space="preserve"> </v>
      </c>
      <c r="BF61" s="5" t="str">
        <f>'Fixed Costs'!BM26</f>
        <v xml:space="preserve"> </v>
      </c>
      <c r="BG61" s="5" t="str">
        <f>'Fixed Costs'!BN26</f>
        <v xml:space="preserve"> </v>
      </c>
      <c r="BH61" s="5" t="str">
        <f>'Fixed Costs'!BO26</f>
        <v xml:space="preserve"> </v>
      </c>
      <c r="BI61" s="5" t="str">
        <f>'Fixed Costs'!BP26</f>
        <v xml:space="preserve"> </v>
      </c>
      <c r="BJ61" s="5" t="str">
        <f>'Fixed Costs'!BQ26</f>
        <v xml:space="preserve"> </v>
      </c>
      <c r="BK61" s="5" t="str">
        <f>'Fixed Costs'!BR26</f>
        <v xml:space="preserve"> </v>
      </c>
      <c r="BL61" s="5" t="str">
        <f>'Fixed Costs'!BS26</f>
        <v xml:space="preserve"> </v>
      </c>
      <c r="BM61" s="5" t="str">
        <f>'Fixed Costs'!BT26</f>
        <v xml:space="preserve"> </v>
      </c>
      <c r="BN61" s="5">
        <f>'Fixed Costs'!BU26</f>
        <v>0</v>
      </c>
    </row>
    <row r="62" spans="2:66">
      <c r="B62" s="13" t="s">
        <v>89</v>
      </c>
      <c r="C62" s="13"/>
      <c r="D62" s="11"/>
      <c r="E62" s="11"/>
      <c r="F62" s="22" t="str">
        <f>'Fixed Costs'!M27</f>
        <v xml:space="preserve"> </v>
      </c>
      <c r="G62" s="22" t="str">
        <f>'Fixed Costs'!N27</f>
        <v xml:space="preserve"> </v>
      </c>
      <c r="H62" s="22" t="str">
        <f>'Fixed Costs'!O27</f>
        <v xml:space="preserve"> </v>
      </c>
      <c r="I62" s="22" t="str">
        <f>'Fixed Costs'!P27</f>
        <v xml:space="preserve"> </v>
      </c>
      <c r="J62" s="22" t="str">
        <f>'Fixed Costs'!Q27</f>
        <v xml:space="preserve"> </v>
      </c>
      <c r="K62" s="22" t="str">
        <f>'Fixed Costs'!R27</f>
        <v xml:space="preserve"> </v>
      </c>
      <c r="L62" s="22" t="str">
        <f>'Fixed Costs'!S27</f>
        <v xml:space="preserve"> </v>
      </c>
      <c r="M62" s="22" t="str">
        <f>'Fixed Costs'!T27</f>
        <v xml:space="preserve"> </v>
      </c>
      <c r="N62" s="22" t="str">
        <f>'Fixed Costs'!U27</f>
        <v xml:space="preserve"> </v>
      </c>
      <c r="O62" s="22" t="str">
        <f>'Fixed Costs'!V27</f>
        <v xml:space="preserve"> </v>
      </c>
      <c r="P62" s="22" t="str">
        <f>'Fixed Costs'!W27</f>
        <v xml:space="preserve"> </v>
      </c>
      <c r="Q62" s="22" t="str">
        <f>'Fixed Costs'!X27</f>
        <v xml:space="preserve"> </v>
      </c>
      <c r="R62" s="22" t="str">
        <f>'Fixed Costs'!Y27</f>
        <v xml:space="preserve"> </v>
      </c>
      <c r="S62" s="22" t="str">
        <f>'Fixed Costs'!Z27</f>
        <v xml:space="preserve"> </v>
      </c>
      <c r="T62" s="22" t="str">
        <f>'Fixed Costs'!AA27</f>
        <v xml:space="preserve"> </v>
      </c>
      <c r="U62" s="22" t="str">
        <f>'Fixed Costs'!AB27</f>
        <v xml:space="preserve"> </v>
      </c>
      <c r="V62" s="22" t="str">
        <f>'Fixed Costs'!AC27</f>
        <v xml:space="preserve"> </v>
      </c>
      <c r="W62" s="22" t="str">
        <f>'Fixed Costs'!AD27</f>
        <v xml:space="preserve"> </v>
      </c>
      <c r="X62" s="22" t="str">
        <f>'Fixed Costs'!AE27</f>
        <v xml:space="preserve"> </v>
      </c>
      <c r="Y62" s="22" t="str">
        <f>'Fixed Costs'!AF27</f>
        <v xml:space="preserve"> </v>
      </c>
      <c r="Z62" s="22" t="str">
        <f>'Fixed Costs'!AG27</f>
        <v xml:space="preserve"> </v>
      </c>
      <c r="AA62" s="22" t="str">
        <f>'Fixed Costs'!AH27</f>
        <v xml:space="preserve"> </v>
      </c>
      <c r="AB62" s="22" t="str">
        <f>'Fixed Costs'!AI27</f>
        <v xml:space="preserve"> </v>
      </c>
      <c r="AC62" s="22" t="str">
        <f>'Fixed Costs'!AJ27</f>
        <v xml:space="preserve"> </v>
      </c>
      <c r="AD62" s="22" t="str">
        <f>'Fixed Costs'!AK27</f>
        <v xml:space="preserve"> </v>
      </c>
      <c r="AE62" s="22" t="str">
        <f>'Fixed Costs'!AL27</f>
        <v xml:space="preserve"> </v>
      </c>
      <c r="AF62" s="22" t="str">
        <f>'Fixed Costs'!AM27</f>
        <v xml:space="preserve"> </v>
      </c>
      <c r="AG62" s="22" t="str">
        <f>'Fixed Costs'!AN27</f>
        <v xml:space="preserve"> </v>
      </c>
      <c r="AH62" s="22" t="str">
        <f>'Fixed Costs'!AO27</f>
        <v xml:space="preserve"> </v>
      </c>
      <c r="AI62" s="22" t="str">
        <f>'Fixed Costs'!AP27</f>
        <v xml:space="preserve"> </v>
      </c>
      <c r="AJ62" s="22" t="str">
        <f>'Fixed Costs'!AQ27</f>
        <v xml:space="preserve"> </v>
      </c>
      <c r="AK62" s="22" t="str">
        <f>'Fixed Costs'!AR27</f>
        <v xml:space="preserve"> </v>
      </c>
      <c r="AL62" s="22" t="str">
        <f>'Fixed Costs'!AS27</f>
        <v xml:space="preserve"> </v>
      </c>
      <c r="AM62" s="22" t="str">
        <f>'Fixed Costs'!AT27</f>
        <v xml:space="preserve"> </v>
      </c>
      <c r="AN62" s="22" t="str">
        <f>'Fixed Costs'!AU27</f>
        <v xml:space="preserve"> </v>
      </c>
      <c r="AO62" s="22" t="str">
        <f>'Fixed Costs'!AV27</f>
        <v xml:space="preserve"> </v>
      </c>
      <c r="AP62" s="22" t="str">
        <f>'Fixed Costs'!AW27</f>
        <v xml:space="preserve"> </v>
      </c>
      <c r="AQ62" s="22" t="str">
        <f>'Fixed Costs'!AX27</f>
        <v xml:space="preserve"> </v>
      </c>
      <c r="AR62" s="22" t="str">
        <f>'Fixed Costs'!AY27</f>
        <v xml:space="preserve"> </v>
      </c>
      <c r="AS62" s="22" t="str">
        <f>'Fixed Costs'!AZ27</f>
        <v xml:space="preserve"> </v>
      </c>
      <c r="AT62" s="22" t="str">
        <f>'Fixed Costs'!BA27</f>
        <v xml:space="preserve"> </v>
      </c>
      <c r="AU62" s="22" t="str">
        <f>'Fixed Costs'!BB27</f>
        <v xml:space="preserve"> </v>
      </c>
      <c r="AV62" s="22" t="str">
        <f>'Fixed Costs'!BC27</f>
        <v xml:space="preserve"> </v>
      </c>
      <c r="AW62" s="22" t="str">
        <f>'Fixed Costs'!BD27</f>
        <v xml:space="preserve"> </v>
      </c>
      <c r="AX62" s="22" t="str">
        <f>'Fixed Costs'!BE27</f>
        <v xml:space="preserve"> </v>
      </c>
      <c r="AY62" s="22" t="str">
        <f>'Fixed Costs'!BF27</f>
        <v xml:space="preserve"> </v>
      </c>
      <c r="AZ62" s="22" t="str">
        <f>'Fixed Costs'!BG27</f>
        <v xml:space="preserve"> </v>
      </c>
      <c r="BA62" s="22" t="str">
        <f>'Fixed Costs'!BH27</f>
        <v xml:space="preserve"> </v>
      </c>
      <c r="BB62" s="22" t="str">
        <f>'Fixed Costs'!BI27</f>
        <v xml:space="preserve"> </v>
      </c>
      <c r="BC62" s="22" t="str">
        <f>'Fixed Costs'!BJ27</f>
        <v xml:space="preserve"> </v>
      </c>
      <c r="BD62" s="22" t="str">
        <f>'Fixed Costs'!BK27</f>
        <v xml:space="preserve"> </v>
      </c>
      <c r="BE62" s="22" t="str">
        <f>'Fixed Costs'!BL27</f>
        <v xml:space="preserve"> </v>
      </c>
      <c r="BF62" s="22" t="str">
        <f>'Fixed Costs'!BM27</f>
        <v xml:space="preserve"> </v>
      </c>
      <c r="BG62" s="22" t="str">
        <f>'Fixed Costs'!BN27</f>
        <v xml:space="preserve"> </v>
      </c>
      <c r="BH62" s="22" t="str">
        <f>'Fixed Costs'!BO27</f>
        <v xml:space="preserve"> </v>
      </c>
      <c r="BI62" s="22" t="str">
        <f>'Fixed Costs'!BP27</f>
        <v xml:space="preserve"> </v>
      </c>
      <c r="BJ62" s="22" t="str">
        <f>'Fixed Costs'!BQ27</f>
        <v xml:space="preserve"> </v>
      </c>
      <c r="BK62" s="22" t="str">
        <f>'Fixed Costs'!BR27</f>
        <v xml:space="preserve"> </v>
      </c>
      <c r="BL62" s="22" t="str">
        <f>'Fixed Costs'!BS27</f>
        <v xml:space="preserve"> </v>
      </c>
      <c r="BM62" s="22" t="str">
        <f>'Fixed Costs'!BT27</f>
        <v xml:space="preserve"> </v>
      </c>
      <c r="BN62" s="22">
        <f>'Fixed Costs'!BU27</f>
        <v>0</v>
      </c>
    </row>
    <row r="63" spans="2:66">
      <c r="B63" s="16" t="s">
        <v>81</v>
      </c>
      <c r="C63" s="16"/>
      <c r="F63" s="5">
        <f>SUM(F59:F62)</f>
        <v>0</v>
      </c>
      <c r="G63" s="5">
        <f t="shared" ref="G63:BN63" si="6">SUM(G59:G62)</f>
        <v>0</v>
      </c>
      <c r="H63" s="5">
        <f t="shared" si="6"/>
        <v>0</v>
      </c>
      <c r="I63" s="5">
        <f t="shared" si="6"/>
        <v>0</v>
      </c>
      <c r="J63" s="5">
        <f t="shared" si="6"/>
        <v>0</v>
      </c>
      <c r="K63" s="5">
        <f t="shared" si="6"/>
        <v>0</v>
      </c>
      <c r="L63" s="5">
        <f t="shared" si="6"/>
        <v>0</v>
      </c>
      <c r="M63" s="5">
        <f t="shared" si="6"/>
        <v>0</v>
      </c>
      <c r="N63" s="5">
        <f t="shared" si="6"/>
        <v>0</v>
      </c>
      <c r="O63" s="5">
        <f t="shared" si="6"/>
        <v>0</v>
      </c>
      <c r="P63" s="5">
        <f t="shared" si="6"/>
        <v>0</v>
      </c>
      <c r="Q63" s="5">
        <f t="shared" si="6"/>
        <v>0</v>
      </c>
      <c r="R63" s="5">
        <f t="shared" si="6"/>
        <v>0</v>
      </c>
      <c r="S63" s="5">
        <f t="shared" si="6"/>
        <v>0</v>
      </c>
      <c r="T63" s="5">
        <f t="shared" si="6"/>
        <v>0</v>
      </c>
      <c r="U63" s="5">
        <f t="shared" si="6"/>
        <v>0</v>
      </c>
      <c r="V63" s="5">
        <f t="shared" si="6"/>
        <v>0</v>
      </c>
      <c r="W63" s="5">
        <f t="shared" si="6"/>
        <v>0</v>
      </c>
      <c r="X63" s="5">
        <f t="shared" si="6"/>
        <v>0</v>
      </c>
      <c r="Y63" s="5">
        <f t="shared" si="6"/>
        <v>0</v>
      </c>
      <c r="Z63" s="5">
        <f t="shared" si="6"/>
        <v>0</v>
      </c>
      <c r="AA63" s="5">
        <f t="shared" si="6"/>
        <v>0</v>
      </c>
      <c r="AB63" s="5">
        <f t="shared" si="6"/>
        <v>0</v>
      </c>
      <c r="AC63" s="5">
        <f t="shared" si="6"/>
        <v>0</v>
      </c>
      <c r="AD63" s="5">
        <f t="shared" si="6"/>
        <v>0</v>
      </c>
      <c r="AE63" s="5">
        <f t="shared" si="6"/>
        <v>0</v>
      </c>
      <c r="AF63" s="5">
        <f t="shared" si="6"/>
        <v>0</v>
      </c>
      <c r="AG63" s="5">
        <f t="shared" si="6"/>
        <v>0</v>
      </c>
      <c r="AH63" s="5">
        <f t="shared" si="6"/>
        <v>0</v>
      </c>
      <c r="AI63" s="5">
        <f t="shared" si="6"/>
        <v>0</v>
      </c>
      <c r="AJ63" s="5">
        <f t="shared" si="6"/>
        <v>0</v>
      </c>
      <c r="AK63" s="5">
        <f t="shared" si="6"/>
        <v>0</v>
      </c>
      <c r="AL63" s="5">
        <f t="shared" si="6"/>
        <v>0</v>
      </c>
      <c r="AM63" s="5">
        <f t="shared" si="6"/>
        <v>0</v>
      </c>
      <c r="AN63" s="5">
        <f t="shared" si="6"/>
        <v>0</v>
      </c>
      <c r="AO63" s="5">
        <f t="shared" si="6"/>
        <v>0</v>
      </c>
      <c r="AP63" s="5">
        <f t="shared" si="6"/>
        <v>0</v>
      </c>
      <c r="AQ63" s="5">
        <f t="shared" si="6"/>
        <v>0</v>
      </c>
      <c r="AR63" s="5">
        <f t="shared" si="6"/>
        <v>0</v>
      </c>
      <c r="AS63" s="5">
        <f t="shared" si="6"/>
        <v>0</v>
      </c>
      <c r="AT63" s="5">
        <f t="shared" si="6"/>
        <v>0</v>
      </c>
      <c r="AU63" s="5">
        <f t="shared" si="6"/>
        <v>0</v>
      </c>
      <c r="AV63" s="5">
        <f t="shared" si="6"/>
        <v>0</v>
      </c>
      <c r="AW63" s="5">
        <f t="shared" si="6"/>
        <v>0</v>
      </c>
      <c r="AX63" s="5">
        <f t="shared" si="6"/>
        <v>0</v>
      </c>
      <c r="AY63" s="5">
        <f t="shared" si="6"/>
        <v>0</v>
      </c>
      <c r="AZ63" s="5">
        <f t="shared" si="6"/>
        <v>0</v>
      </c>
      <c r="BA63" s="5">
        <f t="shared" si="6"/>
        <v>0</v>
      </c>
      <c r="BB63" s="5">
        <f t="shared" si="6"/>
        <v>0</v>
      </c>
      <c r="BC63" s="5">
        <f t="shared" si="6"/>
        <v>0</v>
      </c>
      <c r="BD63" s="5">
        <f t="shared" si="6"/>
        <v>0</v>
      </c>
      <c r="BE63" s="5">
        <f t="shared" si="6"/>
        <v>0</v>
      </c>
      <c r="BF63" s="5">
        <f t="shared" si="6"/>
        <v>0</v>
      </c>
      <c r="BG63" s="5">
        <f t="shared" si="6"/>
        <v>0</v>
      </c>
      <c r="BH63" s="5">
        <f t="shared" si="6"/>
        <v>0</v>
      </c>
      <c r="BI63" s="5">
        <f t="shared" si="6"/>
        <v>0</v>
      </c>
      <c r="BJ63" s="5">
        <f t="shared" si="6"/>
        <v>0</v>
      </c>
      <c r="BK63" s="5">
        <f t="shared" si="6"/>
        <v>0</v>
      </c>
      <c r="BL63" s="5">
        <f t="shared" si="6"/>
        <v>0</v>
      </c>
      <c r="BM63" s="5">
        <f t="shared" si="6"/>
        <v>0</v>
      </c>
      <c r="BN63" s="5">
        <f t="shared" si="6"/>
        <v>0</v>
      </c>
    </row>
    <row r="64" spans="2:66" ht="16" thickBot="1">
      <c r="B64" s="18"/>
      <c r="C64" s="18"/>
      <c r="D64" s="18"/>
      <c r="E64" s="18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6"/>
      <c r="BE64" s="66"/>
      <c r="BF64" s="66"/>
      <c r="BG64" s="66"/>
      <c r="BH64" s="66"/>
      <c r="BI64" s="66"/>
      <c r="BJ64" s="66"/>
      <c r="BK64" s="66"/>
      <c r="BL64" s="66"/>
      <c r="BM64" s="66"/>
      <c r="BN64" s="66"/>
    </row>
    <row r="65" spans="1:66">
      <c r="B65" s="15" t="s">
        <v>90</v>
      </c>
      <c r="C65" s="15"/>
      <c r="F65" s="5">
        <f>SUM(F23+F32+F44+F51+F63)</f>
        <v>94560</v>
      </c>
      <c r="G65" s="5">
        <f t="shared" ref="G65:BN65" si="7">SUM(G23+G32+G44+G51+G63)</f>
        <v>91800</v>
      </c>
      <c r="H65" s="5">
        <f t="shared" si="7"/>
        <v>91600</v>
      </c>
      <c r="I65" s="5">
        <f t="shared" si="7"/>
        <v>91600</v>
      </c>
      <c r="J65" s="5">
        <f t="shared" si="7"/>
        <v>91600</v>
      </c>
      <c r="K65" s="5">
        <f t="shared" si="7"/>
        <v>91600</v>
      </c>
      <c r="L65" s="5">
        <f t="shared" si="7"/>
        <v>91600</v>
      </c>
      <c r="M65" s="5">
        <f t="shared" si="7"/>
        <v>91600</v>
      </c>
      <c r="N65" s="5">
        <f t="shared" si="7"/>
        <v>91600</v>
      </c>
      <c r="O65" s="5">
        <f t="shared" si="7"/>
        <v>91600</v>
      </c>
      <c r="P65" s="5">
        <f t="shared" si="7"/>
        <v>91600</v>
      </c>
      <c r="Q65" s="5">
        <f t="shared" si="7"/>
        <v>91600</v>
      </c>
      <c r="R65" s="5">
        <f t="shared" si="7"/>
        <v>91600</v>
      </c>
      <c r="S65" s="5">
        <f t="shared" si="7"/>
        <v>87100</v>
      </c>
      <c r="T65" s="5">
        <f t="shared" si="7"/>
        <v>87100</v>
      </c>
      <c r="U65" s="5">
        <f t="shared" si="7"/>
        <v>80600</v>
      </c>
      <c r="V65" s="5">
        <f t="shared" si="7"/>
        <v>53500</v>
      </c>
      <c r="W65" s="5">
        <f t="shared" si="7"/>
        <v>44000</v>
      </c>
      <c r="X65" s="5">
        <f t="shared" si="7"/>
        <v>35000</v>
      </c>
      <c r="Y65" s="5">
        <f t="shared" si="7"/>
        <v>35000</v>
      </c>
      <c r="Z65" s="5">
        <f t="shared" si="7"/>
        <v>34000</v>
      </c>
      <c r="AA65" s="5">
        <f t="shared" si="7"/>
        <v>34000</v>
      </c>
      <c r="AB65" s="5">
        <f t="shared" si="7"/>
        <v>34000</v>
      </c>
      <c r="AC65" s="5">
        <f t="shared" si="7"/>
        <v>34000</v>
      </c>
      <c r="AD65" s="5">
        <f t="shared" si="7"/>
        <v>18500</v>
      </c>
      <c r="AE65" s="5">
        <f t="shared" si="7"/>
        <v>10000</v>
      </c>
      <c r="AF65" s="5">
        <f t="shared" si="7"/>
        <v>10000</v>
      </c>
      <c r="AG65" s="5">
        <f t="shared" si="7"/>
        <v>10000</v>
      </c>
      <c r="AH65" s="5">
        <f t="shared" si="7"/>
        <v>10000</v>
      </c>
      <c r="AI65" s="5">
        <f t="shared" si="7"/>
        <v>9000</v>
      </c>
      <c r="AJ65" s="5">
        <f t="shared" si="7"/>
        <v>0</v>
      </c>
      <c r="AK65" s="5">
        <f t="shared" si="7"/>
        <v>0</v>
      </c>
      <c r="AL65" s="5">
        <f t="shared" si="7"/>
        <v>0</v>
      </c>
      <c r="AM65" s="5">
        <f t="shared" si="7"/>
        <v>0</v>
      </c>
      <c r="AN65" s="5">
        <f t="shared" si="7"/>
        <v>0</v>
      </c>
      <c r="AO65" s="5">
        <f t="shared" si="7"/>
        <v>0</v>
      </c>
      <c r="AP65" s="5">
        <f t="shared" si="7"/>
        <v>0</v>
      </c>
      <c r="AQ65" s="5">
        <f t="shared" si="7"/>
        <v>0</v>
      </c>
      <c r="AR65" s="5">
        <f t="shared" si="7"/>
        <v>0</v>
      </c>
      <c r="AS65" s="5">
        <f t="shared" si="7"/>
        <v>0</v>
      </c>
      <c r="AT65" s="5">
        <f t="shared" si="7"/>
        <v>0</v>
      </c>
      <c r="AU65" s="5">
        <f t="shared" si="7"/>
        <v>0</v>
      </c>
      <c r="AV65" s="5">
        <f t="shared" si="7"/>
        <v>0</v>
      </c>
      <c r="AW65" s="5">
        <f t="shared" si="7"/>
        <v>0</v>
      </c>
      <c r="AX65" s="5">
        <f t="shared" si="7"/>
        <v>0</v>
      </c>
      <c r="AY65" s="5">
        <f t="shared" si="7"/>
        <v>0</v>
      </c>
      <c r="AZ65" s="5">
        <f t="shared" si="7"/>
        <v>0</v>
      </c>
      <c r="BA65" s="5">
        <f t="shared" si="7"/>
        <v>0</v>
      </c>
      <c r="BB65" s="5">
        <f t="shared" si="7"/>
        <v>0</v>
      </c>
      <c r="BC65" s="5">
        <f t="shared" si="7"/>
        <v>0</v>
      </c>
      <c r="BD65" s="5">
        <f t="shared" si="7"/>
        <v>0</v>
      </c>
      <c r="BE65" s="5">
        <f t="shared" si="7"/>
        <v>0</v>
      </c>
      <c r="BF65" s="5">
        <f t="shared" si="7"/>
        <v>0</v>
      </c>
      <c r="BG65" s="5">
        <f t="shared" si="7"/>
        <v>0</v>
      </c>
      <c r="BH65" s="5">
        <f t="shared" si="7"/>
        <v>0</v>
      </c>
      <c r="BI65" s="5">
        <f t="shared" si="7"/>
        <v>0</v>
      </c>
      <c r="BJ65" s="5">
        <f t="shared" si="7"/>
        <v>0</v>
      </c>
      <c r="BK65" s="5">
        <f t="shared" si="7"/>
        <v>0</v>
      </c>
      <c r="BL65" s="5">
        <f t="shared" si="7"/>
        <v>0</v>
      </c>
      <c r="BM65" s="5">
        <f t="shared" si="7"/>
        <v>0</v>
      </c>
      <c r="BN65" s="5">
        <f t="shared" si="7"/>
        <v>0</v>
      </c>
    </row>
    <row r="66" spans="1:66" ht="16" thickBot="1">
      <c r="B66" s="18"/>
      <c r="C66" s="18"/>
      <c r="D66" s="18"/>
      <c r="E66" s="18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6"/>
      <c r="BE66" s="66"/>
      <c r="BF66" s="66"/>
      <c r="BG66" s="66"/>
      <c r="BH66" s="66"/>
      <c r="BI66" s="66"/>
      <c r="BJ66" s="66"/>
      <c r="BK66" s="66"/>
      <c r="BL66" s="66"/>
      <c r="BM66" s="66"/>
      <c r="BN66" s="66"/>
    </row>
    <row r="67" spans="1:66">
      <c r="B67" s="14" t="s">
        <v>91</v>
      </c>
      <c r="C67" s="14"/>
      <c r="D67" s="14"/>
      <c r="E67" s="14"/>
      <c r="F67" s="64">
        <f ca="1">F11-F65</f>
        <v>-22760</v>
      </c>
      <c r="G67" s="64">
        <f t="shared" ref="G67:BN67" ca="1" si="8">G11-G65</f>
        <v>-71200</v>
      </c>
      <c r="H67" s="64">
        <f t="shared" ca="1" si="8"/>
        <v>-70200</v>
      </c>
      <c r="I67" s="64">
        <f t="shared" ca="1" si="8"/>
        <v>-69400</v>
      </c>
      <c r="J67" s="64">
        <f t="shared" ca="1" si="8"/>
        <v>-58600</v>
      </c>
      <c r="K67" s="64">
        <f t="shared" ca="1" si="8"/>
        <v>-57800</v>
      </c>
      <c r="L67" s="64">
        <f t="shared" ca="1" si="8"/>
        <v>-57000</v>
      </c>
      <c r="M67" s="64">
        <f t="shared" ca="1" si="8"/>
        <v>-56200</v>
      </c>
      <c r="N67" s="64">
        <f t="shared" ca="1" si="8"/>
        <v>-55400</v>
      </c>
      <c r="O67" s="64">
        <f t="shared" ca="1" si="8"/>
        <v>-54100</v>
      </c>
      <c r="P67" s="64">
        <f t="shared" ca="1" si="8"/>
        <v>-42800</v>
      </c>
      <c r="Q67" s="64">
        <f t="shared" ca="1" si="8"/>
        <v>-41500</v>
      </c>
      <c r="R67" s="64">
        <f t="shared" ca="1" si="8"/>
        <v>-40200</v>
      </c>
      <c r="S67" s="64">
        <f t="shared" ca="1" si="8"/>
        <v>-34400</v>
      </c>
      <c r="T67" s="64">
        <f t="shared" ca="1" si="8"/>
        <v>-33100</v>
      </c>
      <c r="U67" s="64">
        <f t="shared" ca="1" si="8"/>
        <v>-7800</v>
      </c>
      <c r="V67" s="64">
        <f t="shared" ca="1" si="8"/>
        <v>23100</v>
      </c>
      <c r="W67" s="64">
        <f t="shared" ca="1" si="8"/>
        <v>36400</v>
      </c>
      <c r="X67" s="64">
        <f t="shared" ca="1" si="8"/>
        <v>59200</v>
      </c>
      <c r="Y67" s="64">
        <f t="shared" ca="1" si="8"/>
        <v>63000</v>
      </c>
      <c r="Z67" s="64">
        <f t="shared" ca="1" si="8"/>
        <v>75300</v>
      </c>
      <c r="AA67" s="64">
        <f t="shared" ca="1" si="8"/>
        <v>79600</v>
      </c>
      <c r="AB67" s="64">
        <f t="shared" ca="1" si="8"/>
        <v>90900</v>
      </c>
      <c r="AC67" s="64">
        <f t="shared" ca="1" si="8"/>
        <v>107200</v>
      </c>
      <c r="AD67" s="64">
        <f t="shared" ca="1" si="8"/>
        <v>129000</v>
      </c>
      <c r="AE67" s="64">
        <f t="shared" ca="1" si="8"/>
        <v>150500</v>
      </c>
      <c r="AF67" s="64">
        <f t="shared" ca="1" si="8"/>
        <v>157000</v>
      </c>
      <c r="AG67" s="64">
        <f t="shared" ca="1" si="8"/>
        <v>173500</v>
      </c>
      <c r="AH67" s="64">
        <f t="shared" ca="1" si="8"/>
        <v>190000</v>
      </c>
      <c r="AI67" s="64">
        <f t="shared" ca="1" si="8"/>
        <v>202000</v>
      </c>
      <c r="AJ67" s="64">
        <f t="shared" ca="1" si="8"/>
        <v>230000</v>
      </c>
      <c r="AK67" s="64">
        <f t="shared" ca="1" si="8"/>
        <v>249500</v>
      </c>
      <c r="AL67" s="64">
        <f t="shared" ca="1" si="8"/>
        <v>259000</v>
      </c>
      <c r="AM67" s="64">
        <f t="shared" ca="1" si="8"/>
        <v>279000</v>
      </c>
      <c r="AN67" s="64">
        <f t="shared" ca="1" si="8"/>
        <v>289000</v>
      </c>
      <c r="AO67" s="64">
        <f t="shared" ca="1" si="8"/>
        <v>309000</v>
      </c>
      <c r="AP67" s="64">
        <f t="shared" ca="1" si="8"/>
        <v>329500</v>
      </c>
      <c r="AQ67" s="64">
        <f t="shared" ca="1" si="8"/>
        <v>350000</v>
      </c>
      <c r="AR67" s="64">
        <f t="shared" ca="1" si="8"/>
        <v>361000</v>
      </c>
      <c r="AS67" s="64">
        <f t="shared" ca="1" si="8"/>
        <v>382000</v>
      </c>
      <c r="AT67" s="64">
        <f t="shared" ca="1" si="8"/>
        <v>403500</v>
      </c>
      <c r="AU67" s="64">
        <f t="shared" ca="1" si="8"/>
        <v>415000</v>
      </c>
      <c r="AV67" s="64">
        <f t="shared" ca="1" si="8"/>
        <v>437000</v>
      </c>
      <c r="AW67" s="64">
        <f t="shared" ca="1" si="8"/>
        <v>449000</v>
      </c>
      <c r="AX67" s="64">
        <f t="shared" ca="1" si="8"/>
        <v>471000</v>
      </c>
      <c r="AY67" s="64">
        <f t="shared" ca="1" si="8"/>
        <v>493500</v>
      </c>
      <c r="AZ67" s="64">
        <f t="shared" ca="1" si="8"/>
        <v>506000</v>
      </c>
      <c r="BA67" s="64">
        <f t="shared" ca="1" si="8"/>
        <v>528500</v>
      </c>
      <c r="BB67" s="64">
        <f t="shared" ca="1" si="8"/>
        <v>541000</v>
      </c>
      <c r="BC67" s="64">
        <f t="shared" ca="1" si="8"/>
        <v>563500</v>
      </c>
      <c r="BD67" s="64">
        <f t="shared" ca="1" si="8"/>
        <v>576000</v>
      </c>
      <c r="BE67" s="64">
        <f t="shared" ca="1" si="8"/>
        <v>599000</v>
      </c>
      <c r="BF67" s="64">
        <f t="shared" ca="1" si="8"/>
        <v>612000</v>
      </c>
      <c r="BG67" s="64">
        <f t="shared" ca="1" si="8"/>
        <v>635000</v>
      </c>
      <c r="BH67" s="64">
        <f t="shared" ca="1" si="8"/>
        <v>648500</v>
      </c>
      <c r="BI67" s="64">
        <f t="shared" ca="1" si="8"/>
        <v>662000</v>
      </c>
      <c r="BJ67" s="64">
        <f t="shared" ca="1" si="8"/>
        <v>685500</v>
      </c>
      <c r="BK67" s="64">
        <f t="shared" ca="1" si="8"/>
        <v>699000</v>
      </c>
      <c r="BL67" s="64">
        <f t="shared" ca="1" si="8"/>
        <v>712500</v>
      </c>
      <c r="BM67" s="64">
        <f t="shared" ca="1" si="8"/>
        <v>726500</v>
      </c>
      <c r="BN67" s="64">
        <f t="shared" ca="1" si="8"/>
        <v>750500</v>
      </c>
    </row>
    <row r="68" spans="1:66">
      <c r="F68" s="5"/>
    </row>
    <row r="69" spans="1:66">
      <c r="B69" s="14" t="s">
        <v>92</v>
      </c>
      <c r="C69" s="14"/>
      <c r="D69" s="14"/>
      <c r="E69" s="14"/>
      <c r="F69" s="6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</row>
    <row r="70" spans="1:66">
      <c r="B70" s="14" t="s">
        <v>93</v>
      </c>
      <c r="C70" s="14"/>
      <c r="D70" s="14"/>
      <c r="E70" s="14"/>
      <c r="F70" s="6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</row>
    <row r="71" spans="1:66">
      <c r="B71" s="14" t="s">
        <v>94</v>
      </c>
      <c r="C71" s="14"/>
      <c r="D71" s="14"/>
      <c r="E71" s="14"/>
      <c r="F71" s="6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</row>
    <row r="72" spans="1:66">
      <c r="B72" s="14"/>
      <c r="C72" s="14"/>
      <c r="D72" s="14"/>
      <c r="E72" s="14"/>
      <c r="F72" s="6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</row>
    <row r="73" spans="1:66" ht="17" thickBot="1">
      <c r="B73" s="6" t="s">
        <v>104</v>
      </c>
      <c r="C73" s="6"/>
      <c r="D73" s="35"/>
      <c r="F73" s="5"/>
    </row>
    <row r="74" spans="1:66" ht="18" thickTop="1" thickBot="1">
      <c r="B74" s="6" t="s">
        <v>105</v>
      </c>
      <c r="C74" s="6"/>
      <c r="D74" s="35"/>
      <c r="F74" s="5"/>
    </row>
    <row r="75" spans="1:66" ht="17" thickTop="1" thickBot="1">
      <c r="B75" s="18"/>
      <c r="C75" s="18"/>
      <c r="D75" s="18"/>
      <c r="E75" s="18"/>
      <c r="F75" s="6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</row>
    <row r="76" spans="1:66">
      <c r="B76" s="14" t="s">
        <v>96</v>
      </c>
      <c r="C76" s="14"/>
      <c r="D76" s="14"/>
      <c r="E76" s="14"/>
      <c r="F76" s="6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</row>
    <row r="78" spans="1:66"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</row>
    <row r="79" spans="1:66">
      <c r="F79" s="5"/>
    </row>
    <row r="83" spans="6:6">
      <c r="F83" s="5"/>
    </row>
  </sheetData>
  <pageMargins left="0.7" right="0.7" top="0.75" bottom="0.75" header="0.3" footer="0.3"/>
  <pageSetup orientation="landscape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L8"/>
  <sheetViews>
    <sheetView zoomScale="186" workbookViewId="0">
      <selection activeCell="E4" sqref="E4"/>
    </sheetView>
  </sheetViews>
  <sheetFormatPr baseColWidth="10" defaultColWidth="11.5" defaultRowHeight="15"/>
  <cols>
    <col min="1" max="1" width="11.5" bestFit="1" customWidth="1"/>
  </cols>
  <sheetData>
    <row r="3" spans="1:64">
      <c r="A3" s="80" t="s">
        <v>419</v>
      </c>
      <c r="B3" s="80">
        <f>'Scaling Factors'!D15</f>
        <v>44926</v>
      </c>
      <c r="C3" s="80">
        <f>'Scaling Factors'!E15</f>
        <v>44957</v>
      </c>
      <c r="D3" s="80">
        <f>'Scaling Factors'!F15</f>
        <v>44985</v>
      </c>
      <c r="E3" s="80">
        <f>'Scaling Factors'!G15</f>
        <v>45016</v>
      </c>
      <c r="F3" s="80">
        <f>'Scaling Factors'!H15</f>
        <v>45046</v>
      </c>
      <c r="G3" s="80">
        <f>'Scaling Factors'!I15</f>
        <v>45077</v>
      </c>
      <c r="H3" s="80">
        <f>'Scaling Factors'!J15</f>
        <v>45107</v>
      </c>
      <c r="I3" s="80">
        <f>'Scaling Factors'!K15</f>
        <v>45138</v>
      </c>
      <c r="J3" s="80">
        <f>'Scaling Factors'!L15</f>
        <v>45169</v>
      </c>
      <c r="K3" s="80">
        <f>'Scaling Factors'!M15</f>
        <v>45199</v>
      </c>
      <c r="L3" s="80">
        <f>'Scaling Factors'!N15</f>
        <v>45230</v>
      </c>
      <c r="M3" s="80">
        <f>'Scaling Factors'!O15</f>
        <v>45260</v>
      </c>
      <c r="N3" s="80">
        <f>'Scaling Factors'!P15</f>
        <v>45291</v>
      </c>
      <c r="O3" s="80">
        <f>'Scaling Factors'!Q15</f>
        <v>45322</v>
      </c>
      <c r="P3" s="80">
        <f>'Scaling Factors'!R15</f>
        <v>45351</v>
      </c>
      <c r="Q3" s="80">
        <f>'Scaling Factors'!S15</f>
        <v>45382</v>
      </c>
      <c r="R3" s="80">
        <f>'Scaling Factors'!T15</f>
        <v>45412</v>
      </c>
      <c r="S3" s="80">
        <f>'Scaling Factors'!U15</f>
        <v>45443</v>
      </c>
      <c r="T3" s="80">
        <f>'Scaling Factors'!V15</f>
        <v>45473</v>
      </c>
      <c r="U3" s="80">
        <f>'Scaling Factors'!W15</f>
        <v>45504</v>
      </c>
      <c r="V3" s="80">
        <f>'Scaling Factors'!X15</f>
        <v>45535</v>
      </c>
      <c r="W3" s="80">
        <f>'Scaling Factors'!Y15</f>
        <v>45565</v>
      </c>
      <c r="X3" s="80">
        <f>'Scaling Factors'!Z15</f>
        <v>45596</v>
      </c>
      <c r="Y3" s="80">
        <f>'Scaling Factors'!AA15</f>
        <v>45626</v>
      </c>
      <c r="Z3" s="80">
        <f>'Scaling Factors'!AB15</f>
        <v>45657</v>
      </c>
      <c r="AA3" s="80">
        <f>'Scaling Factors'!AC15</f>
        <v>45688</v>
      </c>
      <c r="AB3" s="80">
        <f>'Scaling Factors'!AD15</f>
        <v>45716</v>
      </c>
      <c r="AC3" s="80">
        <f>'Scaling Factors'!AE15</f>
        <v>45747</v>
      </c>
      <c r="AD3" s="80">
        <f>'Scaling Factors'!AF15</f>
        <v>45777</v>
      </c>
      <c r="AE3" s="80">
        <f>'Scaling Factors'!AG15</f>
        <v>45808</v>
      </c>
      <c r="AF3" s="80">
        <f>'Scaling Factors'!AH15</f>
        <v>45838</v>
      </c>
      <c r="AG3" s="80">
        <f>'Scaling Factors'!AI15</f>
        <v>45869</v>
      </c>
      <c r="AH3" s="80">
        <f>'Scaling Factors'!AJ15</f>
        <v>45900</v>
      </c>
      <c r="AI3" s="80">
        <f>'Scaling Factors'!AK15</f>
        <v>45930</v>
      </c>
      <c r="AJ3" s="80">
        <f>'Scaling Factors'!AL15</f>
        <v>45961</v>
      </c>
      <c r="AK3" s="80">
        <f>'Scaling Factors'!AM15</f>
        <v>45991</v>
      </c>
      <c r="AL3" s="80">
        <f>'Scaling Factors'!AN15</f>
        <v>46022</v>
      </c>
      <c r="AM3" s="80">
        <f>'Scaling Factors'!AO15</f>
        <v>46053</v>
      </c>
      <c r="AN3" s="80">
        <f>'Scaling Factors'!AP15</f>
        <v>46081</v>
      </c>
      <c r="AO3" s="80">
        <f>'Scaling Factors'!AQ15</f>
        <v>46112</v>
      </c>
      <c r="AP3" s="80">
        <f>'Scaling Factors'!AR15</f>
        <v>46142</v>
      </c>
      <c r="AQ3" s="80">
        <f>'Scaling Factors'!AS15</f>
        <v>46173</v>
      </c>
      <c r="AR3" s="80">
        <f>'Scaling Factors'!AT15</f>
        <v>46203</v>
      </c>
      <c r="AS3" s="80">
        <f>'Scaling Factors'!AU15</f>
        <v>46234</v>
      </c>
      <c r="AT3" s="80">
        <f>'Scaling Factors'!AV15</f>
        <v>46265</v>
      </c>
      <c r="AU3" s="80">
        <f>'Scaling Factors'!AW15</f>
        <v>46295</v>
      </c>
      <c r="AV3" s="80">
        <f>'Scaling Factors'!AX15</f>
        <v>46326</v>
      </c>
      <c r="AW3" s="80">
        <f>'Scaling Factors'!AY15</f>
        <v>46356</v>
      </c>
      <c r="AX3" s="80">
        <f>'Scaling Factors'!AZ15</f>
        <v>46387</v>
      </c>
      <c r="AY3" s="80">
        <f>'Scaling Factors'!BA15</f>
        <v>46418</v>
      </c>
      <c r="AZ3" s="80">
        <f>'Scaling Factors'!BB15</f>
        <v>46446</v>
      </c>
      <c r="BA3" s="80">
        <f>'Scaling Factors'!BC15</f>
        <v>46477</v>
      </c>
      <c r="BB3" s="80">
        <f>'Scaling Factors'!BD15</f>
        <v>46507</v>
      </c>
      <c r="BC3" s="80">
        <f>'Scaling Factors'!BE15</f>
        <v>46538</v>
      </c>
      <c r="BD3" s="80">
        <f>'Scaling Factors'!BF15</f>
        <v>46568</v>
      </c>
      <c r="BE3" s="80">
        <f>'Scaling Factors'!BG15</f>
        <v>46599</v>
      </c>
      <c r="BF3" s="80">
        <f>'Scaling Factors'!BH15</f>
        <v>46630</v>
      </c>
      <c r="BG3" s="80">
        <f>'Scaling Factors'!BI15</f>
        <v>46660</v>
      </c>
      <c r="BH3" s="80">
        <f>'Scaling Factors'!BJ15</f>
        <v>46691</v>
      </c>
      <c r="BI3" s="80">
        <f>'Scaling Factors'!BK15</f>
        <v>46721</v>
      </c>
      <c r="BJ3" s="80">
        <f>'Scaling Factors'!BL15</f>
        <v>46752</v>
      </c>
      <c r="BK3" s="80"/>
      <c r="BL3" s="80"/>
    </row>
    <row r="4" spans="1:64" ht="16">
      <c r="A4" s="6" t="s">
        <v>418</v>
      </c>
      <c r="B4" s="72"/>
      <c r="C4" s="72"/>
      <c r="D4" s="72"/>
      <c r="E4" s="72"/>
      <c r="F4" s="72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</row>
    <row r="5" spans="1:64">
      <c r="A5" s="6" t="s">
        <v>89</v>
      </c>
    </row>
    <row r="6" spans="1:64">
      <c r="A6" s="11"/>
    </row>
    <row r="7" spans="1:64" ht="17" thickBot="1">
      <c r="A7" s="79" t="s">
        <v>420</v>
      </c>
    </row>
    <row r="8" spans="1:64" ht="16" thickTop="1"/>
  </sheetData>
  <pageMargins left="0.7" right="0.7" top="0.75" bottom="0.75" header="0.3" footer="0.3"/>
  <pageSetup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M29"/>
  <sheetViews>
    <sheetView view="pageBreakPreview" zoomScale="166" zoomScaleNormal="156" workbookViewId="0">
      <selection activeCell="F12" sqref="F12"/>
    </sheetView>
  </sheetViews>
  <sheetFormatPr baseColWidth="10" defaultColWidth="8.83203125" defaultRowHeight="15"/>
  <cols>
    <col min="1" max="1" width="53.33203125" customWidth="1"/>
    <col min="2" max="2" width="1.6640625" customWidth="1"/>
    <col min="3" max="3" width="33.33203125" customWidth="1"/>
    <col min="4" max="4" width="1.6640625" customWidth="1"/>
    <col min="5" max="65" width="12.5" customWidth="1"/>
  </cols>
  <sheetData>
    <row r="1" spans="1:65" ht="21" thickBot="1">
      <c r="A1" s="74" t="s">
        <v>314</v>
      </c>
      <c r="E1" s="70">
        <f>'Scaling Factors'!D15</f>
        <v>44926</v>
      </c>
      <c r="F1" s="70">
        <f>'Scaling Factors'!E15</f>
        <v>44957</v>
      </c>
      <c r="G1" s="70">
        <f>'Scaling Factors'!F15</f>
        <v>44985</v>
      </c>
      <c r="H1" s="70">
        <f>'Scaling Factors'!G15</f>
        <v>45016</v>
      </c>
      <c r="I1" s="70">
        <f>'Scaling Factors'!H15</f>
        <v>45046</v>
      </c>
      <c r="J1" s="70">
        <f>'Scaling Factors'!I15</f>
        <v>45077</v>
      </c>
      <c r="K1" s="70">
        <f>'Scaling Factors'!J15</f>
        <v>45107</v>
      </c>
      <c r="L1" s="70">
        <f>'Scaling Factors'!K15</f>
        <v>45138</v>
      </c>
      <c r="M1" s="70">
        <f>'Scaling Factors'!L15</f>
        <v>45169</v>
      </c>
      <c r="N1" s="70">
        <f>'Scaling Factors'!M15</f>
        <v>45199</v>
      </c>
      <c r="O1" s="70">
        <f>'Scaling Factors'!N15</f>
        <v>45230</v>
      </c>
      <c r="P1" s="70">
        <f>'Scaling Factors'!O15</f>
        <v>45260</v>
      </c>
      <c r="Q1" s="70">
        <f>'Scaling Factors'!P15</f>
        <v>45291</v>
      </c>
      <c r="R1" s="70">
        <f>'Scaling Factors'!Q15</f>
        <v>45322</v>
      </c>
      <c r="S1" s="70">
        <f>'Scaling Factors'!R15</f>
        <v>45351</v>
      </c>
      <c r="T1" s="70">
        <f>'Scaling Factors'!S15</f>
        <v>45382</v>
      </c>
      <c r="U1" s="70">
        <f>'Scaling Factors'!T15</f>
        <v>45412</v>
      </c>
      <c r="V1" s="70">
        <f>'Scaling Factors'!U15</f>
        <v>45443</v>
      </c>
      <c r="W1" s="70">
        <f>'Scaling Factors'!V15</f>
        <v>45473</v>
      </c>
      <c r="X1" s="70">
        <f>'Scaling Factors'!W15</f>
        <v>45504</v>
      </c>
      <c r="Y1" s="70">
        <f>'Scaling Factors'!X15</f>
        <v>45535</v>
      </c>
      <c r="Z1" s="70">
        <f>'Scaling Factors'!Y15</f>
        <v>45565</v>
      </c>
      <c r="AA1" s="70">
        <f>'Scaling Factors'!Z15</f>
        <v>45596</v>
      </c>
      <c r="AB1" s="70">
        <f>'Scaling Factors'!AA15</f>
        <v>45626</v>
      </c>
      <c r="AC1" s="70">
        <f>'Scaling Factors'!AB15</f>
        <v>45657</v>
      </c>
      <c r="AD1" s="70">
        <f>'Scaling Factors'!AC15</f>
        <v>45688</v>
      </c>
      <c r="AE1" s="70">
        <f>'Scaling Factors'!AD15</f>
        <v>45716</v>
      </c>
      <c r="AF1" s="70">
        <f>'Scaling Factors'!AE15</f>
        <v>45747</v>
      </c>
      <c r="AG1" s="70">
        <f>'Scaling Factors'!AF15</f>
        <v>45777</v>
      </c>
      <c r="AH1" s="70">
        <f>'Scaling Factors'!AG15</f>
        <v>45808</v>
      </c>
      <c r="AI1" s="70">
        <f>'Scaling Factors'!AH15</f>
        <v>45838</v>
      </c>
      <c r="AJ1" s="70">
        <f>'Scaling Factors'!AI15</f>
        <v>45869</v>
      </c>
      <c r="AK1" s="70">
        <f>'Scaling Factors'!AJ15</f>
        <v>45900</v>
      </c>
      <c r="AL1" s="70">
        <f>'Scaling Factors'!AK15</f>
        <v>45930</v>
      </c>
      <c r="AM1" s="70">
        <f>'Scaling Factors'!AL15</f>
        <v>45961</v>
      </c>
      <c r="AN1" s="70">
        <f>'Scaling Factors'!AM15</f>
        <v>45991</v>
      </c>
      <c r="AO1" s="70">
        <f>'Scaling Factors'!AN15</f>
        <v>46022</v>
      </c>
      <c r="AP1" s="70">
        <f>'Scaling Factors'!AO15</f>
        <v>46053</v>
      </c>
      <c r="AQ1" s="70">
        <f>'Scaling Factors'!AP15</f>
        <v>46081</v>
      </c>
      <c r="AR1" s="70">
        <f>'Scaling Factors'!AQ15</f>
        <v>46112</v>
      </c>
      <c r="AS1" s="70">
        <f>'Scaling Factors'!AR15</f>
        <v>46142</v>
      </c>
      <c r="AT1" s="70">
        <f>'Scaling Factors'!AS15</f>
        <v>46173</v>
      </c>
      <c r="AU1" s="70">
        <f>'Scaling Factors'!AT15</f>
        <v>46203</v>
      </c>
      <c r="AV1" s="70">
        <f>'Scaling Factors'!AU15</f>
        <v>46234</v>
      </c>
      <c r="AW1" s="70">
        <f>'Scaling Factors'!AV15</f>
        <v>46265</v>
      </c>
      <c r="AX1" s="70">
        <f>'Scaling Factors'!AW15</f>
        <v>46295</v>
      </c>
      <c r="AY1" s="70">
        <f>'Scaling Factors'!AX15</f>
        <v>46326</v>
      </c>
      <c r="AZ1" s="70">
        <f>'Scaling Factors'!AY15</f>
        <v>46356</v>
      </c>
      <c r="BA1" s="70">
        <f>'Scaling Factors'!AZ15</f>
        <v>46387</v>
      </c>
      <c r="BB1" s="70">
        <f>'Scaling Factors'!BA15</f>
        <v>46418</v>
      </c>
      <c r="BC1" s="70">
        <f>'Scaling Factors'!BB15</f>
        <v>46446</v>
      </c>
      <c r="BD1" s="70">
        <f>'Scaling Factors'!BC15</f>
        <v>46477</v>
      </c>
      <c r="BE1" s="70">
        <f>'Scaling Factors'!BD15</f>
        <v>46507</v>
      </c>
      <c r="BF1" s="70">
        <f>'Scaling Factors'!BE15</f>
        <v>46538</v>
      </c>
      <c r="BG1" s="70">
        <f>'Scaling Factors'!BF15</f>
        <v>46568</v>
      </c>
      <c r="BH1" s="70">
        <f>'Scaling Factors'!BG15</f>
        <v>46599</v>
      </c>
      <c r="BI1" s="70">
        <f>'Scaling Factors'!BH15</f>
        <v>46630</v>
      </c>
      <c r="BJ1" s="70">
        <f>'Scaling Factors'!BI15</f>
        <v>46660</v>
      </c>
      <c r="BK1" s="70">
        <f>'Scaling Factors'!BJ15</f>
        <v>46691</v>
      </c>
      <c r="BL1" s="70">
        <f>'Scaling Factors'!BK15</f>
        <v>46721</v>
      </c>
      <c r="BM1" s="70">
        <f>'Scaling Factors'!BL15</f>
        <v>46752</v>
      </c>
    </row>
    <row r="2" spans="1:65" ht="19" thickTop="1" thickBot="1">
      <c r="A2" s="73" t="s">
        <v>543</v>
      </c>
      <c r="C2" s="92" t="s">
        <v>213</v>
      </c>
    </row>
    <row r="3" spans="1:65" ht="17" thickTop="1">
      <c r="A3" s="130" t="str">
        <f>Product1Name</f>
        <v>Product 1</v>
      </c>
      <c r="C3" s="111">
        <v>30</v>
      </c>
      <c r="E3" s="126">
        <f>ROUND($C3*'Scaling Factors'!D$16*DirectSaleModifierMix,0)</f>
        <v>3</v>
      </c>
      <c r="F3" s="126">
        <f>ROUND($C3*'Scaling Factors'!E$16*DirectSaleModifierMix,0)</f>
        <v>3</v>
      </c>
      <c r="G3" s="126">
        <f>ROUND($C3*'Scaling Factors'!F$16*DirectSaleModifierMix,0)</f>
        <v>3</v>
      </c>
      <c r="H3" s="126">
        <f>ROUND($C3*'Scaling Factors'!G$16*DirectSaleModifierMix,0)</f>
        <v>3</v>
      </c>
      <c r="I3" s="126">
        <f>ROUND($C3*'Scaling Factors'!H$16*DirectSaleModifierMix,0)</f>
        <v>3</v>
      </c>
      <c r="J3" s="126">
        <f>ROUND($C3*'Scaling Factors'!I$16*DirectSaleModifierMix,0)</f>
        <v>3</v>
      </c>
      <c r="K3" s="126">
        <f>ROUND($C3*'Scaling Factors'!J$16*DirectSaleModifierMix,0)</f>
        <v>3</v>
      </c>
      <c r="L3" s="126">
        <f>ROUND($C3*'Scaling Factors'!K$16*DirectSaleModifierMix,0)</f>
        <v>3</v>
      </c>
      <c r="M3" s="126">
        <f>ROUND($C3*'Scaling Factors'!L$16*DirectSaleModifierMix,0)</f>
        <v>3</v>
      </c>
      <c r="N3" s="126">
        <f>ROUND($C3*'Scaling Factors'!M$16*DirectSaleModifierMix,0)</f>
        <v>3</v>
      </c>
      <c r="O3" s="126">
        <f>ROUND($C3*'Scaling Factors'!N$16*DirectSaleModifierMix,0)</f>
        <v>3</v>
      </c>
      <c r="P3" s="126">
        <f>ROUND($C3*'Scaling Factors'!O$16*DirectSaleModifierMix,0)</f>
        <v>3</v>
      </c>
      <c r="Q3" s="126">
        <f>ROUND($C3*'Scaling Factors'!P$16*DirectSaleModifierMix,0)</f>
        <v>3</v>
      </c>
      <c r="R3" s="126">
        <f>ROUND($C3*'Scaling Factors'!Q$16*DirectSaleModifierMix,0)</f>
        <v>3</v>
      </c>
      <c r="S3" s="126">
        <f>ROUND($C3*'Scaling Factors'!R$16*DirectSaleModifierMix,0)</f>
        <v>3</v>
      </c>
      <c r="T3" s="126">
        <f>ROUND($C3*'Scaling Factors'!S$16*DirectSaleModifierMix,0)</f>
        <v>3</v>
      </c>
      <c r="U3" s="126">
        <f>ROUND($C3*'Scaling Factors'!T$16*DirectSaleModifierMix,0)</f>
        <v>3</v>
      </c>
      <c r="V3" s="126">
        <f>ROUND($C3*'Scaling Factors'!U$16*DirectSaleModifierMix,0)</f>
        <v>3</v>
      </c>
      <c r="W3" s="126">
        <f>ROUND($C3*'Scaling Factors'!V$16*DirectSaleModifierMix,0)</f>
        <v>3</v>
      </c>
      <c r="X3" s="126">
        <f>ROUND($C3*'Scaling Factors'!W$16*DirectSaleModifierMix,0)</f>
        <v>3</v>
      </c>
      <c r="Y3" s="126">
        <f>ROUND($C3*'Scaling Factors'!X$16*DirectSaleModifierMix,0)</f>
        <v>2</v>
      </c>
      <c r="Z3" s="126">
        <f>ROUND($C3*'Scaling Factors'!Y$16*DirectSaleModifierMix,0)</f>
        <v>2</v>
      </c>
      <c r="AA3" s="126">
        <f>ROUND($C3*'Scaling Factors'!Z$16*DirectSaleModifierMix,0)</f>
        <v>2</v>
      </c>
      <c r="AB3" s="126">
        <f>ROUND($C3*'Scaling Factors'!AA$16*DirectSaleModifierMix,0)</f>
        <v>2</v>
      </c>
      <c r="AC3" s="126">
        <f>ROUND($C3*'Scaling Factors'!AB$16*DirectSaleModifierMix,0)</f>
        <v>2</v>
      </c>
      <c r="AD3" s="126">
        <f>ROUND($C3*'Scaling Factors'!AC$16*DirectSaleModifierMix,0)</f>
        <v>1</v>
      </c>
      <c r="AE3" s="126">
        <f>ROUND($C3*'Scaling Factors'!AD$16*DirectSaleModifierMix,0)</f>
        <v>1</v>
      </c>
      <c r="AF3" s="126">
        <f>ROUND($C3*'Scaling Factors'!AE$16*DirectSaleModifierMix,0)</f>
        <v>1</v>
      </c>
      <c r="AG3" s="126">
        <f>ROUND($C3*'Scaling Factors'!AF$16*DirectSaleModifierMix,0)</f>
        <v>1</v>
      </c>
      <c r="AH3" s="126">
        <f>ROUND($C3*'Scaling Factors'!AG$16*DirectSaleModifierMix,0)</f>
        <v>0</v>
      </c>
      <c r="AI3" s="126">
        <f>ROUND($C3*'Scaling Factors'!AH$16*DirectSaleModifierMix,0)</f>
        <v>0</v>
      </c>
      <c r="AJ3" s="126">
        <f>ROUND($C3*'Scaling Factors'!AI$16*DirectSaleModifierMix,0)</f>
        <v>0</v>
      </c>
      <c r="AK3" s="126">
        <f>ROUND($C3*'Scaling Factors'!AJ$16*DirectSaleModifierMix,0)</f>
        <v>0</v>
      </c>
      <c r="AL3" s="126">
        <f>ROUND($C3*'Scaling Factors'!AK$16*DirectSaleModifierMix,0)</f>
        <v>0</v>
      </c>
      <c r="AM3" s="126">
        <f>ROUND($C3*'Scaling Factors'!AL$16*DirectSaleModifierMix,0)</f>
        <v>0</v>
      </c>
      <c r="AN3" s="126">
        <f>ROUND($C3*'Scaling Factors'!AM$16*DirectSaleModifierMix,0)</f>
        <v>0</v>
      </c>
      <c r="AO3" s="126">
        <f>ROUND($C3*'Scaling Factors'!AN$16*DirectSaleModifierMix,0)</f>
        <v>0</v>
      </c>
      <c r="AP3" s="126">
        <f>ROUND($C3*'Scaling Factors'!AO$16*DirectSaleModifierMix,0)</f>
        <v>0</v>
      </c>
      <c r="AQ3" s="126">
        <f>ROUND($C3*'Scaling Factors'!AP$16*DirectSaleModifierMix,0)</f>
        <v>0</v>
      </c>
      <c r="AR3" s="126">
        <f>ROUND($C3*'Scaling Factors'!AQ$16*DirectSaleModifierMix,0)</f>
        <v>0</v>
      </c>
      <c r="AS3" s="126">
        <f>ROUND($C3*'Scaling Factors'!AR$16*DirectSaleModifierMix,0)</f>
        <v>0</v>
      </c>
      <c r="AT3" s="126">
        <f>ROUND($C3*'Scaling Factors'!AS$16*DirectSaleModifierMix,0)</f>
        <v>0</v>
      </c>
      <c r="AU3" s="126">
        <f>ROUND($C3*'Scaling Factors'!AT$16*DirectSaleModifierMix,0)</f>
        <v>0</v>
      </c>
      <c r="AV3" s="126">
        <f>ROUND($C3*'Scaling Factors'!AU$16*DirectSaleModifierMix,0)</f>
        <v>0</v>
      </c>
      <c r="AW3" s="126">
        <f>ROUND($C3*'Scaling Factors'!AV$16*DirectSaleModifierMix,0)</f>
        <v>0</v>
      </c>
      <c r="AX3" s="126">
        <f>ROUND($C3*'Scaling Factors'!AW$16*DirectSaleModifierMix,0)</f>
        <v>0</v>
      </c>
      <c r="AY3" s="126">
        <f>ROUND($C3*'Scaling Factors'!AX$16*DirectSaleModifierMix,0)</f>
        <v>0</v>
      </c>
      <c r="AZ3" s="126">
        <f>ROUND($C3*'Scaling Factors'!AY$16*DirectSaleModifierMix,0)</f>
        <v>0</v>
      </c>
      <c r="BA3" s="126">
        <f>ROUND($C3*'Scaling Factors'!AZ$16*DirectSaleModifierMix,0)</f>
        <v>0</v>
      </c>
      <c r="BB3" s="126">
        <f>ROUND($C3*'Scaling Factors'!BA$16*DirectSaleModifierMix,0)</f>
        <v>0</v>
      </c>
      <c r="BC3" s="126">
        <f>ROUND($C3*'Scaling Factors'!BB$16*DirectSaleModifierMix,0)</f>
        <v>0</v>
      </c>
      <c r="BD3" s="126">
        <f>ROUND($C3*'Scaling Factors'!BC$16*DirectSaleModifierMix,0)</f>
        <v>0</v>
      </c>
      <c r="BE3" s="126">
        <f>ROUND($C3*'Scaling Factors'!BD$16*DirectSaleModifierMix,0)</f>
        <v>0</v>
      </c>
      <c r="BF3" s="126">
        <f>ROUND($C3*'Scaling Factors'!BE$16*DirectSaleModifierMix,0)</f>
        <v>0</v>
      </c>
      <c r="BG3" s="126">
        <f>ROUND($C3*'Scaling Factors'!BF$16*DirectSaleModifierMix,0)</f>
        <v>0</v>
      </c>
      <c r="BH3" s="126">
        <f>ROUND($C3*'Scaling Factors'!BG$16*DirectSaleModifierMix,0)</f>
        <v>0</v>
      </c>
      <c r="BI3" s="126">
        <f>ROUND($C3*'Scaling Factors'!BH$16*DirectSaleModifierMix,0)</f>
        <v>0</v>
      </c>
      <c r="BJ3" s="126">
        <f>ROUND($C3*'Scaling Factors'!BI$16*DirectSaleModifierMix,0)</f>
        <v>0</v>
      </c>
      <c r="BK3" s="126">
        <f>ROUND($C3*'Scaling Factors'!BJ$16*DirectSaleModifierMix,0)</f>
        <v>0</v>
      </c>
      <c r="BL3" s="126">
        <f>ROUND($C3*'Scaling Factors'!BK$16*DirectSaleModifierMix,0)</f>
        <v>0</v>
      </c>
      <c r="BM3" s="126">
        <f>ROUND($C3*'Scaling Factors'!BL$16*DirectSaleModifierMix,0)</f>
        <v>0</v>
      </c>
    </row>
    <row r="4" spans="1:65" ht="16">
      <c r="A4" s="131" t="str">
        <f>Product2Name</f>
        <v>Product 2</v>
      </c>
      <c r="C4" s="111">
        <v>30</v>
      </c>
      <c r="E4" s="127">
        <f>ROUND($C4*'Scaling Factors'!D$17*DirectSaleModifierMix,0)</f>
        <v>1</v>
      </c>
      <c r="F4" s="127">
        <f>ROUND($C4*'Scaling Factors'!E$17*DirectSaleModifierMix,0)</f>
        <v>1</v>
      </c>
      <c r="G4" s="127">
        <f>ROUND($C4*'Scaling Factors'!F$17*DirectSaleModifierMix,0)</f>
        <v>1</v>
      </c>
      <c r="H4" s="127">
        <f>ROUND($C4*'Scaling Factors'!G$17*DirectSaleModifierMix,0)</f>
        <v>1</v>
      </c>
      <c r="I4" s="127">
        <f>ROUND($C4*'Scaling Factors'!H$17*DirectSaleModifierMix,0)</f>
        <v>2</v>
      </c>
      <c r="J4" s="127">
        <f>ROUND($C4*'Scaling Factors'!I$17*DirectSaleModifierMix,0)</f>
        <v>2</v>
      </c>
      <c r="K4" s="127">
        <f>ROUND($C4*'Scaling Factors'!J$17*DirectSaleModifierMix,0)</f>
        <v>2</v>
      </c>
      <c r="L4" s="127">
        <f>ROUND($C4*'Scaling Factors'!K$17*DirectSaleModifierMix,0)</f>
        <v>2</v>
      </c>
      <c r="M4" s="127">
        <f>ROUND($C4*'Scaling Factors'!L$17*DirectSaleModifierMix,0)</f>
        <v>2</v>
      </c>
      <c r="N4" s="127">
        <f>ROUND($C4*'Scaling Factors'!M$17*DirectSaleModifierMix,0)</f>
        <v>2</v>
      </c>
      <c r="O4" s="127">
        <f>ROUND($C4*'Scaling Factors'!N$17*DirectSaleModifierMix,0)</f>
        <v>3</v>
      </c>
      <c r="P4" s="127">
        <f>ROUND($C4*'Scaling Factors'!O$17*DirectSaleModifierMix,0)</f>
        <v>3</v>
      </c>
      <c r="Q4" s="127">
        <f>ROUND($C4*'Scaling Factors'!P$17*DirectSaleModifierMix,0)</f>
        <v>3</v>
      </c>
      <c r="R4" s="127">
        <f>ROUND($C4*'Scaling Factors'!Q$17*DirectSaleModifierMix,0)</f>
        <v>3</v>
      </c>
      <c r="S4" s="127">
        <f>ROUND($C4*'Scaling Factors'!R$17*DirectSaleModifierMix,0)</f>
        <v>3</v>
      </c>
      <c r="T4" s="127">
        <f>ROUND($C4*'Scaling Factors'!S$17*DirectSaleModifierMix,0)</f>
        <v>4</v>
      </c>
      <c r="U4" s="127">
        <f>ROUND($C4*'Scaling Factors'!T$17*DirectSaleModifierMix,0)</f>
        <v>4</v>
      </c>
      <c r="V4" s="127">
        <f>ROUND($C4*'Scaling Factors'!U$17*DirectSaleModifierMix,0)</f>
        <v>4</v>
      </c>
      <c r="W4" s="127">
        <f>ROUND($C4*'Scaling Factors'!V$17*DirectSaleModifierMix,0)</f>
        <v>5</v>
      </c>
      <c r="X4" s="127">
        <f>ROUND($C4*'Scaling Factors'!W$17*DirectSaleModifierMix,0)</f>
        <v>5</v>
      </c>
      <c r="Y4" s="127">
        <f>ROUND($C4*'Scaling Factors'!X$17*DirectSaleModifierMix,0)</f>
        <v>6</v>
      </c>
      <c r="Z4" s="127">
        <f>ROUND($C4*'Scaling Factors'!Y$17*DirectSaleModifierMix,0)</f>
        <v>6</v>
      </c>
      <c r="AA4" s="127">
        <f>ROUND($C4*'Scaling Factors'!Z$17*DirectSaleModifierMix,0)</f>
        <v>6</v>
      </c>
      <c r="AB4" s="127">
        <f>ROUND($C4*'Scaling Factors'!AA$17*DirectSaleModifierMix,0)</f>
        <v>7</v>
      </c>
      <c r="AC4" s="127">
        <f>ROUND($C4*'Scaling Factors'!AB$17*DirectSaleModifierMix,0)</f>
        <v>7</v>
      </c>
      <c r="AD4" s="127">
        <f>ROUND($C4*'Scaling Factors'!AC$17*DirectSaleModifierMix,0)</f>
        <v>8</v>
      </c>
      <c r="AE4" s="127">
        <f>ROUND($C4*'Scaling Factors'!AD$17*DirectSaleModifierMix,0)</f>
        <v>8</v>
      </c>
      <c r="AF4" s="127">
        <f>ROUND($C4*'Scaling Factors'!AE$17*DirectSaleModifierMix,0)</f>
        <v>9</v>
      </c>
      <c r="AG4" s="127">
        <f>ROUND($C4*'Scaling Factors'!AF$17*DirectSaleModifierMix,0)</f>
        <v>10</v>
      </c>
      <c r="AH4" s="127">
        <f>ROUND($C4*'Scaling Factors'!AG$17*DirectSaleModifierMix,0)</f>
        <v>10</v>
      </c>
      <c r="AI4" s="127">
        <f>ROUND($C4*'Scaling Factors'!AH$17*DirectSaleModifierMix,0)</f>
        <v>11</v>
      </c>
      <c r="AJ4" s="127">
        <f>ROUND($C4*'Scaling Factors'!AI$17*DirectSaleModifierMix,0)</f>
        <v>12</v>
      </c>
      <c r="AK4" s="127">
        <f>ROUND($C4*'Scaling Factors'!AJ$17*DirectSaleModifierMix,0)</f>
        <v>12</v>
      </c>
      <c r="AL4" s="127">
        <f>ROUND($C4*'Scaling Factors'!AK$17*DirectSaleModifierMix,0)</f>
        <v>13</v>
      </c>
      <c r="AM4" s="127">
        <f>ROUND($C4*'Scaling Factors'!AL$17*DirectSaleModifierMix,0)</f>
        <v>13</v>
      </c>
      <c r="AN4" s="127">
        <f>ROUND($C4*'Scaling Factors'!AM$17*DirectSaleModifierMix,0)</f>
        <v>14</v>
      </c>
      <c r="AO4" s="127">
        <f>ROUND($C4*'Scaling Factors'!AN$17*DirectSaleModifierMix,0)</f>
        <v>15</v>
      </c>
      <c r="AP4" s="127">
        <f>ROUND($C4*'Scaling Factors'!AO$17*DirectSaleModifierMix,0)</f>
        <v>16</v>
      </c>
      <c r="AQ4" s="127">
        <f>ROUND($C4*'Scaling Factors'!AP$17*DirectSaleModifierMix,0)</f>
        <v>16</v>
      </c>
      <c r="AR4" s="127">
        <f>ROUND($C4*'Scaling Factors'!AQ$17*DirectSaleModifierMix,0)</f>
        <v>17</v>
      </c>
      <c r="AS4" s="127">
        <f>ROUND($C4*'Scaling Factors'!AR$17*DirectSaleModifierMix,0)</f>
        <v>18</v>
      </c>
      <c r="AT4" s="127">
        <f>ROUND($C4*'Scaling Factors'!AS$17*DirectSaleModifierMix,0)</f>
        <v>18</v>
      </c>
      <c r="AU4" s="127">
        <f>ROUND($C4*'Scaling Factors'!AT$17*DirectSaleModifierMix,0)</f>
        <v>19</v>
      </c>
      <c r="AV4" s="127">
        <f>ROUND($C4*'Scaling Factors'!AU$17*DirectSaleModifierMix,0)</f>
        <v>19</v>
      </c>
      <c r="AW4" s="127">
        <f>ROUND($C4*'Scaling Factors'!AV$17*DirectSaleModifierMix,0)</f>
        <v>20</v>
      </c>
      <c r="AX4" s="127">
        <f>ROUND($C4*'Scaling Factors'!AW$17*DirectSaleModifierMix,0)</f>
        <v>21</v>
      </c>
      <c r="AY4" s="127">
        <f>ROUND($C4*'Scaling Factors'!AX$17*DirectSaleModifierMix,0)</f>
        <v>21</v>
      </c>
      <c r="AZ4" s="127">
        <f>ROUND($C4*'Scaling Factors'!AY$17*DirectSaleModifierMix,0)</f>
        <v>22</v>
      </c>
      <c r="BA4" s="127">
        <f>ROUND($C4*'Scaling Factors'!AZ$17*DirectSaleModifierMix,0)</f>
        <v>22</v>
      </c>
      <c r="BB4" s="127">
        <f>ROUND($C4*'Scaling Factors'!BA$17*DirectSaleModifierMix,0)</f>
        <v>23</v>
      </c>
      <c r="BC4" s="127">
        <f>ROUND($C4*'Scaling Factors'!BB$17*DirectSaleModifierMix,0)</f>
        <v>23</v>
      </c>
      <c r="BD4" s="127">
        <f>ROUND($C4*'Scaling Factors'!BC$17*DirectSaleModifierMix,0)</f>
        <v>24</v>
      </c>
      <c r="BE4" s="127">
        <f>ROUND($C4*'Scaling Factors'!BD$17*DirectSaleModifierMix,0)</f>
        <v>24</v>
      </c>
      <c r="BF4" s="127">
        <f>ROUND($C4*'Scaling Factors'!BE$17*DirectSaleModifierMix,0)</f>
        <v>25</v>
      </c>
      <c r="BG4" s="127">
        <f>ROUND($C4*'Scaling Factors'!BF$17*DirectSaleModifierMix,0)</f>
        <v>25</v>
      </c>
      <c r="BH4" s="127">
        <f>ROUND($C4*'Scaling Factors'!BG$17*DirectSaleModifierMix,0)</f>
        <v>25</v>
      </c>
      <c r="BI4" s="127">
        <f>ROUND($C4*'Scaling Factors'!BH$17*DirectSaleModifierMix,0)</f>
        <v>26</v>
      </c>
      <c r="BJ4" s="127">
        <f>ROUND($C4*'Scaling Factors'!BI$17*DirectSaleModifierMix,0)</f>
        <v>26</v>
      </c>
      <c r="BK4" s="127">
        <f>ROUND($C4*'Scaling Factors'!BJ$17*DirectSaleModifierMix,0)</f>
        <v>26</v>
      </c>
      <c r="BL4" s="127">
        <f>ROUND($C4*'Scaling Factors'!BK$17*DirectSaleModifierMix,0)</f>
        <v>26</v>
      </c>
      <c r="BM4" s="127">
        <f>ROUND($C4*'Scaling Factors'!BL$17*DirectSaleModifierMix,0)</f>
        <v>27</v>
      </c>
    </row>
    <row r="5" spans="1:65" ht="16">
      <c r="A5" s="130" t="str">
        <f>Product3Name</f>
        <v>Product 3</v>
      </c>
      <c r="C5" s="111">
        <v>3</v>
      </c>
      <c r="E5" s="126">
        <f>ROUND($C5*'Scaling Factors'!D$18*DirectSaleModifierMix,0)</f>
        <v>0</v>
      </c>
      <c r="F5" s="126">
        <f>ROUND($C5*'Scaling Factors'!E$18*DirectSaleModifierMix,0)</f>
        <v>0</v>
      </c>
      <c r="G5" s="126">
        <f>ROUND($C5*'Scaling Factors'!F$18*DirectSaleModifierMix,0)</f>
        <v>0</v>
      </c>
      <c r="H5" s="126">
        <f>ROUND($C5*'Scaling Factors'!G$18*DirectSaleModifierMix,0)</f>
        <v>0</v>
      </c>
      <c r="I5" s="126">
        <f>ROUND($C5*'Scaling Factors'!H$18*DirectSaleModifierMix,0)</f>
        <v>0</v>
      </c>
      <c r="J5" s="126">
        <f>ROUND($C5*'Scaling Factors'!I$18*DirectSaleModifierMix,0)</f>
        <v>0</v>
      </c>
      <c r="K5" s="126">
        <f>ROUND($C5*'Scaling Factors'!J$18*DirectSaleModifierMix,0)</f>
        <v>0</v>
      </c>
      <c r="L5" s="126">
        <f>ROUND($C5*'Scaling Factors'!K$18*DirectSaleModifierMix,0)</f>
        <v>0</v>
      </c>
      <c r="M5" s="126">
        <f>ROUND($C5*'Scaling Factors'!L$18*DirectSaleModifierMix,0)</f>
        <v>0</v>
      </c>
      <c r="N5" s="126">
        <f>ROUND($C5*'Scaling Factors'!M$18*DirectSaleModifierMix,0)</f>
        <v>0</v>
      </c>
      <c r="O5" s="126">
        <f>ROUND($C5*'Scaling Factors'!N$18*DirectSaleModifierMix,0)</f>
        <v>0</v>
      </c>
      <c r="P5" s="126">
        <f>ROUND($C5*'Scaling Factors'!O$18*DirectSaleModifierMix,0)</f>
        <v>0</v>
      </c>
      <c r="Q5" s="126">
        <f>ROUND($C5*'Scaling Factors'!P$18*DirectSaleModifierMix,0)</f>
        <v>0</v>
      </c>
      <c r="R5" s="126">
        <f>ROUND($C5*'Scaling Factors'!Q$18*DirectSaleModifierMix,0)</f>
        <v>0</v>
      </c>
      <c r="S5" s="126">
        <f>ROUND($C5*'Scaling Factors'!R$18*DirectSaleModifierMix,0)</f>
        <v>0</v>
      </c>
      <c r="T5" s="126">
        <f>ROUND($C5*'Scaling Factors'!S$18*DirectSaleModifierMix,0)</f>
        <v>1</v>
      </c>
      <c r="U5" s="126">
        <f>ROUND($C5*'Scaling Factors'!T$18*DirectSaleModifierMix,0)</f>
        <v>1</v>
      </c>
      <c r="V5" s="126">
        <f>ROUND($C5*'Scaling Factors'!U$18*DirectSaleModifierMix,0)</f>
        <v>1</v>
      </c>
      <c r="W5" s="126">
        <f>ROUND($C5*'Scaling Factors'!V$18*DirectSaleModifierMix,0)</f>
        <v>1</v>
      </c>
      <c r="X5" s="126">
        <f>ROUND($C5*'Scaling Factors'!W$18*DirectSaleModifierMix,0)</f>
        <v>1</v>
      </c>
      <c r="Y5" s="126">
        <f>ROUND($C5*'Scaling Factors'!X$18*DirectSaleModifierMix,0)</f>
        <v>1</v>
      </c>
      <c r="Z5" s="126">
        <f>ROUND($C5*'Scaling Factors'!Y$18*DirectSaleModifierMix,0)</f>
        <v>1</v>
      </c>
      <c r="AA5" s="126">
        <f>ROUND($C5*'Scaling Factors'!Z$18*DirectSaleModifierMix,0)</f>
        <v>2</v>
      </c>
      <c r="AB5" s="126">
        <f>ROUND($C5*'Scaling Factors'!AA$18*DirectSaleModifierMix,0)</f>
        <v>2</v>
      </c>
      <c r="AC5" s="126">
        <f>ROUND($C5*'Scaling Factors'!AB$18*DirectSaleModifierMix,0)</f>
        <v>2</v>
      </c>
      <c r="AD5" s="126">
        <f>ROUND($C5*'Scaling Factors'!AC$18*DirectSaleModifierMix,0)</f>
        <v>2</v>
      </c>
      <c r="AE5" s="126">
        <f>ROUND($C5*'Scaling Factors'!AD$18*DirectSaleModifierMix,0)</f>
        <v>2</v>
      </c>
      <c r="AF5" s="126">
        <f>ROUND($C5*'Scaling Factors'!AE$18*DirectSaleModifierMix,0)</f>
        <v>2</v>
      </c>
      <c r="AG5" s="126">
        <f>ROUND($C5*'Scaling Factors'!AF$18*DirectSaleModifierMix,0)</f>
        <v>2</v>
      </c>
      <c r="AH5" s="126">
        <f>ROUND($C5*'Scaling Factors'!AG$18*DirectSaleModifierMix,0)</f>
        <v>3</v>
      </c>
      <c r="AI5" s="126">
        <f>ROUND($C5*'Scaling Factors'!AH$18*DirectSaleModifierMix,0)</f>
        <v>3</v>
      </c>
      <c r="AJ5" s="126">
        <f>ROUND($C5*'Scaling Factors'!AI$18*DirectSaleModifierMix,0)</f>
        <v>3</v>
      </c>
      <c r="AK5" s="126">
        <f>ROUND($C5*'Scaling Factors'!AJ$18*DirectSaleModifierMix,0)</f>
        <v>3</v>
      </c>
      <c r="AL5" s="126">
        <f>ROUND($C5*'Scaling Factors'!AK$18*DirectSaleModifierMix,0)</f>
        <v>3</v>
      </c>
      <c r="AM5" s="126">
        <f>ROUND($C5*'Scaling Factors'!AL$18*DirectSaleModifierMix,0)</f>
        <v>3</v>
      </c>
      <c r="AN5" s="126">
        <f>ROUND($C5*'Scaling Factors'!AM$18*DirectSaleModifierMix,0)</f>
        <v>3</v>
      </c>
      <c r="AO5" s="126">
        <f>ROUND($C5*'Scaling Factors'!AN$18*DirectSaleModifierMix,0)</f>
        <v>3</v>
      </c>
      <c r="AP5" s="126">
        <f>ROUND($C5*'Scaling Factors'!AO$18*DirectSaleModifierMix,0)</f>
        <v>3</v>
      </c>
      <c r="AQ5" s="126">
        <f>ROUND($C5*'Scaling Factors'!AP$18*DirectSaleModifierMix,0)</f>
        <v>3</v>
      </c>
      <c r="AR5" s="126">
        <f>ROUND($C5*'Scaling Factors'!AQ$18*DirectSaleModifierMix,0)</f>
        <v>3</v>
      </c>
      <c r="AS5" s="126">
        <f>ROUND($C5*'Scaling Factors'!AR$18*DirectSaleModifierMix,0)</f>
        <v>3</v>
      </c>
      <c r="AT5" s="126">
        <f>ROUND($C5*'Scaling Factors'!AS$18*DirectSaleModifierMix,0)</f>
        <v>3</v>
      </c>
      <c r="AU5" s="126">
        <f>ROUND($C5*'Scaling Factors'!AT$18*DirectSaleModifierMix,0)</f>
        <v>3</v>
      </c>
      <c r="AV5" s="126">
        <f>ROUND($C5*'Scaling Factors'!AU$18*DirectSaleModifierMix,0)</f>
        <v>3</v>
      </c>
      <c r="AW5" s="126">
        <f>ROUND($C5*'Scaling Factors'!AV$18*DirectSaleModifierMix,0)</f>
        <v>3</v>
      </c>
      <c r="AX5" s="126">
        <f>ROUND($C5*'Scaling Factors'!AW$18*DirectSaleModifierMix,0)</f>
        <v>3</v>
      </c>
      <c r="AY5" s="126">
        <f>ROUND($C5*'Scaling Factors'!AX$18*DirectSaleModifierMix,0)</f>
        <v>3</v>
      </c>
      <c r="AZ5" s="126">
        <f>ROUND($C5*'Scaling Factors'!AY$18*DirectSaleModifierMix,0)</f>
        <v>3</v>
      </c>
      <c r="BA5" s="126">
        <f>ROUND($C5*'Scaling Factors'!AZ$18*DirectSaleModifierMix,0)</f>
        <v>3</v>
      </c>
      <c r="BB5" s="126">
        <f>ROUND($C5*'Scaling Factors'!BA$18*DirectSaleModifierMix,0)</f>
        <v>3</v>
      </c>
      <c r="BC5" s="126">
        <f>ROUND($C5*'Scaling Factors'!BB$18*DirectSaleModifierMix,0)</f>
        <v>3</v>
      </c>
      <c r="BD5" s="126">
        <f>ROUND($C5*'Scaling Factors'!BC$18*DirectSaleModifierMix,0)</f>
        <v>3</v>
      </c>
      <c r="BE5" s="126">
        <f>ROUND($C5*'Scaling Factors'!BD$18*DirectSaleModifierMix,0)</f>
        <v>3</v>
      </c>
      <c r="BF5" s="126">
        <f>ROUND($C5*'Scaling Factors'!BE$18*DirectSaleModifierMix,0)</f>
        <v>3</v>
      </c>
      <c r="BG5" s="126">
        <f>ROUND($C5*'Scaling Factors'!BF$18*DirectSaleModifierMix,0)</f>
        <v>3</v>
      </c>
      <c r="BH5" s="126">
        <f>ROUND($C5*'Scaling Factors'!BG$18*DirectSaleModifierMix,0)</f>
        <v>3</v>
      </c>
      <c r="BI5" s="126">
        <f>ROUND($C5*'Scaling Factors'!BH$18*DirectSaleModifierMix,0)</f>
        <v>3</v>
      </c>
      <c r="BJ5" s="126">
        <f>ROUND($C5*'Scaling Factors'!BI$18*DirectSaleModifierMix,0)</f>
        <v>3</v>
      </c>
      <c r="BK5" s="126">
        <f>ROUND($C5*'Scaling Factors'!BJ$18*DirectSaleModifierMix,0)</f>
        <v>3</v>
      </c>
      <c r="BL5" s="126">
        <f>ROUND($C5*'Scaling Factors'!BK$18*DirectSaleModifierMix,0)</f>
        <v>3</v>
      </c>
      <c r="BM5" s="126">
        <f>ROUND($C5*'Scaling Factors'!BL$18*DirectSaleModifierMix,0)</f>
        <v>3</v>
      </c>
    </row>
    <row r="6" spans="1:65" ht="16">
      <c r="A6" s="131" t="str">
        <f>Product4Name</f>
        <v>Product 4</v>
      </c>
      <c r="C6" s="111">
        <v>0</v>
      </c>
      <c r="E6" s="127">
        <f>ROUND($C6*'Scaling Factors'!D$19*DirectSaleModifierMix,0)</f>
        <v>0</v>
      </c>
      <c r="F6" s="127">
        <f>ROUND($C6*'Scaling Factors'!E$19*DirectSaleModifierMix,0)</f>
        <v>0</v>
      </c>
      <c r="G6" s="127">
        <f>ROUND($C6*'Scaling Factors'!F$19*DirectSaleModifierMix,0)</f>
        <v>0</v>
      </c>
      <c r="H6" s="127">
        <f>ROUND($C6*'Scaling Factors'!G$19*DirectSaleModifierMix,0)</f>
        <v>0</v>
      </c>
      <c r="I6" s="127">
        <f>ROUND($C6*'Scaling Factors'!H$19*DirectSaleModifierMix,0)</f>
        <v>0</v>
      </c>
      <c r="J6" s="127">
        <f>ROUND($C6*'Scaling Factors'!I$19*DirectSaleModifierMix,0)</f>
        <v>0</v>
      </c>
      <c r="K6" s="127">
        <f>ROUND($C6*'Scaling Factors'!J$19*DirectSaleModifierMix,0)</f>
        <v>0</v>
      </c>
      <c r="L6" s="127">
        <f>ROUND($C6*'Scaling Factors'!K$19*DirectSaleModifierMix,0)</f>
        <v>0</v>
      </c>
      <c r="M6" s="127">
        <f>ROUND($C6*'Scaling Factors'!L$19*DirectSaleModifierMix,0)</f>
        <v>0</v>
      </c>
      <c r="N6" s="127">
        <f>ROUND($C6*'Scaling Factors'!M$19*DirectSaleModifierMix,0)</f>
        <v>0</v>
      </c>
      <c r="O6" s="127">
        <f>ROUND($C6*'Scaling Factors'!N$19*DirectSaleModifierMix,0)</f>
        <v>0</v>
      </c>
      <c r="P6" s="127">
        <f>ROUND($C6*'Scaling Factors'!O$19*DirectSaleModifierMix,0)</f>
        <v>0</v>
      </c>
      <c r="Q6" s="127">
        <f>ROUND($C6*'Scaling Factors'!P$19*DirectSaleModifierMix,0)</f>
        <v>0</v>
      </c>
      <c r="R6" s="127">
        <f>ROUND($C6*'Scaling Factors'!Q$19*DirectSaleModifierMix,0)</f>
        <v>0</v>
      </c>
      <c r="S6" s="127">
        <f>ROUND($C6*'Scaling Factors'!R$19*DirectSaleModifierMix,0)</f>
        <v>0</v>
      </c>
      <c r="T6" s="127">
        <f>ROUND($C6*'Scaling Factors'!S$19*DirectSaleModifierMix,0)</f>
        <v>0</v>
      </c>
      <c r="U6" s="127">
        <f>ROUND($C6*'Scaling Factors'!T$19*DirectSaleModifierMix,0)</f>
        <v>0</v>
      </c>
      <c r="V6" s="127">
        <f>ROUND($C6*'Scaling Factors'!U$19*DirectSaleModifierMix,0)</f>
        <v>0</v>
      </c>
      <c r="W6" s="127">
        <f>ROUND($C6*'Scaling Factors'!V$19*DirectSaleModifierMix,0)</f>
        <v>0</v>
      </c>
      <c r="X6" s="127">
        <f>ROUND($C6*'Scaling Factors'!W$19*DirectSaleModifierMix,0)</f>
        <v>0</v>
      </c>
      <c r="Y6" s="127">
        <f>ROUND($C6*'Scaling Factors'!X$19*DirectSaleModifierMix,0)</f>
        <v>0</v>
      </c>
      <c r="Z6" s="127">
        <f>ROUND($C6*'Scaling Factors'!Y$19*DirectSaleModifierMix,0)</f>
        <v>0</v>
      </c>
      <c r="AA6" s="127">
        <f>ROUND($C6*'Scaling Factors'!Z$19*DirectSaleModifierMix,0)</f>
        <v>0</v>
      </c>
      <c r="AB6" s="127">
        <f>ROUND($C6*'Scaling Factors'!AA$19*DirectSaleModifierMix,0)</f>
        <v>0</v>
      </c>
      <c r="AC6" s="127">
        <f>ROUND($C6*'Scaling Factors'!AB$19*DirectSaleModifierMix,0)</f>
        <v>0</v>
      </c>
      <c r="AD6" s="127">
        <f>ROUND($C6*'Scaling Factors'!AC$19*DirectSaleModifierMix,0)</f>
        <v>0</v>
      </c>
      <c r="AE6" s="127">
        <f>ROUND($C6*'Scaling Factors'!AD$19*DirectSaleModifierMix,0)</f>
        <v>0</v>
      </c>
      <c r="AF6" s="127">
        <f>ROUND($C6*'Scaling Factors'!AE$19*DirectSaleModifierMix,0)</f>
        <v>0</v>
      </c>
      <c r="AG6" s="127">
        <f>ROUND($C6*'Scaling Factors'!AF$19*DirectSaleModifierMix,0)</f>
        <v>0</v>
      </c>
      <c r="AH6" s="127">
        <f>ROUND($C6*'Scaling Factors'!AG$19*DirectSaleModifierMix,0)</f>
        <v>0</v>
      </c>
      <c r="AI6" s="127">
        <f>ROUND($C6*'Scaling Factors'!AH$19*DirectSaleModifierMix,0)</f>
        <v>0</v>
      </c>
      <c r="AJ6" s="127">
        <f>ROUND($C6*'Scaling Factors'!AI$19*DirectSaleModifierMix,0)</f>
        <v>0</v>
      </c>
      <c r="AK6" s="127">
        <f>ROUND($C6*'Scaling Factors'!AJ$19*DirectSaleModifierMix,0)</f>
        <v>0</v>
      </c>
      <c r="AL6" s="127">
        <f>ROUND($C6*'Scaling Factors'!AK$19*DirectSaleModifierMix,0)</f>
        <v>0</v>
      </c>
      <c r="AM6" s="127">
        <f>ROUND($C6*'Scaling Factors'!AL$19*DirectSaleModifierMix,0)</f>
        <v>0</v>
      </c>
      <c r="AN6" s="127">
        <f>ROUND($C6*'Scaling Factors'!AM$19*DirectSaleModifierMix,0)</f>
        <v>0</v>
      </c>
      <c r="AO6" s="127">
        <f>ROUND($C6*'Scaling Factors'!AN$19*DirectSaleModifierMix,0)</f>
        <v>0</v>
      </c>
      <c r="AP6" s="127">
        <f>ROUND($C6*'Scaling Factors'!AO$19*DirectSaleModifierMix,0)</f>
        <v>0</v>
      </c>
      <c r="AQ6" s="127">
        <f>ROUND($C6*'Scaling Factors'!AP$19*DirectSaleModifierMix,0)</f>
        <v>0</v>
      </c>
      <c r="AR6" s="127">
        <f>ROUND($C6*'Scaling Factors'!AQ$19*DirectSaleModifierMix,0)</f>
        <v>0</v>
      </c>
      <c r="AS6" s="127">
        <f>ROUND($C6*'Scaling Factors'!AR$19*DirectSaleModifierMix,0)</f>
        <v>0</v>
      </c>
      <c r="AT6" s="127">
        <f>ROUND($C6*'Scaling Factors'!AS$19*DirectSaleModifierMix,0)</f>
        <v>0</v>
      </c>
      <c r="AU6" s="127">
        <f>ROUND($C6*'Scaling Factors'!AT$19*DirectSaleModifierMix,0)</f>
        <v>0</v>
      </c>
      <c r="AV6" s="127">
        <f>ROUND($C6*'Scaling Factors'!AU$19*DirectSaleModifierMix,0)</f>
        <v>0</v>
      </c>
      <c r="AW6" s="127">
        <f>ROUND($C6*'Scaling Factors'!AV$19*DirectSaleModifierMix,0)</f>
        <v>0</v>
      </c>
      <c r="AX6" s="127">
        <f>ROUND($C6*'Scaling Factors'!AW$19*DirectSaleModifierMix,0)</f>
        <v>0</v>
      </c>
      <c r="AY6" s="127">
        <f>ROUND($C6*'Scaling Factors'!AX$19*DirectSaleModifierMix,0)</f>
        <v>0</v>
      </c>
      <c r="AZ6" s="127">
        <f>ROUND($C6*'Scaling Factors'!AY$19*DirectSaleModifierMix,0)</f>
        <v>0</v>
      </c>
      <c r="BA6" s="127">
        <f>ROUND($C6*'Scaling Factors'!AZ$19*DirectSaleModifierMix,0)</f>
        <v>0</v>
      </c>
      <c r="BB6" s="127">
        <f>ROUND($C6*'Scaling Factors'!BA$19*DirectSaleModifierMix,0)</f>
        <v>0</v>
      </c>
      <c r="BC6" s="127">
        <f>ROUND($C6*'Scaling Factors'!BB$19*DirectSaleModifierMix,0)</f>
        <v>0</v>
      </c>
      <c r="BD6" s="127">
        <f>ROUND($C6*'Scaling Factors'!BC$19*DirectSaleModifierMix,0)</f>
        <v>0</v>
      </c>
      <c r="BE6" s="127">
        <f>ROUND($C6*'Scaling Factors'!BD$19*DirectSaleModifierMix,0)</f>
        <v>0</v>
      </c>
      <c r="BF6" s="127">
        <f>ROUND($C6*'Scaling Factors'!BE$19*DirectSaleModifierMix,0)</f>
        <v>0</v>
      </c>
      <c r="BG6" s="127">
        <f>ROUND($C6*'Scaling Factors'!BF$19*DirectSaleModifierMix,0)</f>
        <v>0</v>
      </c>
      <c r="BH6" s="127">
        <f>ROUND($C6*'Scaling Factors'!BG$19*DirectSaleModifierMix,0)</f>
        <v>0</v>
      </c>
      <c r="BI6" s="127">
        <f>ROUND($C6*'Scaling Factors'!BH$19*DirectSaleModifierMix,0)</f>
        <v>0</v>
      </c>
      <c r="BJ6" s="127">
        <f>ROUND($C6*'Scaling Factors'!BI$19*DirectSaleModifierMix,0)</f>
        <v>0</v>
      </c>
      <c r="BK6" s="127">
        <f>ROUND($C6*'Scaling Factors'!BJ$19*DirectSaleModifierMix,0)</f>
        <v>0</v>
      </c>
      <c r="BL6" s="127">
        <f>ROUND($C6*'Scaling Factors'!BK$19*DirectSaleModifierMix,0)</f>
        <v>0</v>
      </c>
      <c r="BM6" s="127">
        <f>ROUND($C6*'Scaling Factors'!BL$19*DirectSaleModifierMix,0)</f>
        <v>0</v>
      </c>
    </row>
    <row r="7" spans="1:65" ht="16">
      <c r="A7" s="130" t="str">
        <f>Product5Name</f>
        <v>Product 5</v>
      </c>
      <c r="C7" s="111">
        <v>0</v>
      </c>
      <c r="E7" s="126">
        <f>ROUND($C7*'Scaling Factors'!D$20*DirectSaleModifierMix,0)</f>
        <v>0</v>
      </c>
      <c r="F7" s="126">
        <f>ROUND($C7*'Scaling Factors'!E$20*DirectSaleModifierMix,0)</f>
        <v>0</v>
      </c>
      <c r="G7" s="126">
        <f>ROUND($C7*'Scaling Factors'!F$20*DirectSaleModifierMix,0)</f>
        <v>0</v>
      </c>
      <c r="H7" s="126">
        <f>ROUND($C7*'Scaling Factors'!G$20*DirectSaleModifierMix,0)</f>
        <v>0</v>
      </c>
      <c r="I7" s="126">
        <f>ROUND($C7*'Scaling Factors'!H$20*DirectSaleModifierMix,0)</f>
        <v>0</v>
      </c>
      <c r="J7" s="126">
        <f>ROUND($C7*'Scaling Factors'!I$20*DirectSaleModifierMix,0)</f>
        <v>0</v>
      </c>
      <c r="K7" s="126">
        <f>ROUND($C7*'Scaling Factors'!J$20*DirectSaleModifierMix,0)</f>
        <v>0</v>
      </c>
      <c r="L7" s="126">
        <f>ROUND($C7*'Scaling Factors'!K$20*DirectSaleModifierMix,0)</f>
        <v>0</v>
      </c>
      <c r="M7" s="126">
        <f>ROUND($C7*'Scaling Factors'!L$20*DirectSaleModifierMix,0)</f>
        <v>0</v>
      </c>
      <c r="N7" s="126">
        <f>ROUND($C7*'Scaling Factors'!M$20*DirectSaleModifierMix,0)</f>
        <v>0</v>
      </c>
      <c r="O7" s="126">
        <f>ROUND($C7*'Scaling Factors'!N$20*DirectSaleModifierMix,0)</f>
        <v>0</v>
      </c>
      <c r="P7" s="126">
        <f>ROUND($C7*'Scaling Factors'!O$20*DirectSaleModifierMix,0)</f>
        <v>0</v>
      </c>
      <c r="Q7" s="126">
        <f>ROUND($C7*'Scaling Factors'!P$20*DirectSaleModifierMix,0)</f>
        <v>0</v>
      </c>
      <c r="R7" s="126">
        <f>ROUND($C7*'Scaling Factors'!Q$20*DirectSaleModifierMix,0)</f>
        <v>0</v>
      </c>
      <c r="S7" s="126">
        <f>ROUND($C7*'Scaling Factors'!R$20*DirectSaleModifierMix,0)</f>
        <v>0</v>
      </c>
      <c r="T7" s="126">
        <f>ROUND($C7*'Scaling Factors'!S$20*DirectSaleModifierMix,0)</f>
        <v>0</v>
      </c>
      <c r="U7" s="126">
        <f>ROUND($C7*'Scaling Factors'!T$20*DirectSaleModifierMix,0)</f>
        <v>0</v>
      </c>
      <c r="V7" s="126">
        <f>ROUND($C7*'Scaling Factors'!U$20*DirectSaleModifierMix,0)</f>
        <v>0</v>
      </c>
      <c r="W7" s="126">
        <f>ROUND($C7*'Scaling Factors'!V$20*DirectSaleModifierMix,0)</f>
        <v>0</v>
      </c>
      <c r="X7" s="126">
        <f>ROUND($C7*'Scaling Factors'!W$20*DirectSaleModifierMix,0)</f>
        <v>0</v>
      </c>
      <c r="Y7" s="126">
        <f>ROUND($C7*'Scaling Factors'!X$20*DirectSaleModifierMix,0)</f>
        <v>0</v>
      </c>
      <c r="Z7" s="126">
        <f>ROUND($C7*'Scaling Factors'!Y$20*DirectSaleModifierMix,0)</f>
        <v>0</v>
      </c>
      <c r="AA7" s="126">
        <f>ROUND($C7*'Scaling Factors'!Z$20*DirectSaleModifierMix,0)</f>
        <v>0</v>
      </c>
      <c r="AB7" s="126">
        <f>ROUND($C7*'Scaling Factors'!AA$20*DirectSaleModifierMix,0)</f>
        <v>0</v>
      </c>
      <c r="AC7" s="126">
        <f>ROUND($C7*'Scaling Factors'!AB$20*DirectSaleModifierMix,0)</f>
        <v>0</v>
      </c>
      <c r="AD7" s="126">
        <f>ROUND($C7*'Scaling Factors'!AC$20*DirectSaleModifierMix,0)</f>
        <v>0</v>
      </c>
      <c r="AE7" s="126">
        <f>ROUND($C7*'Scaling Factors'!AD$20*DirectSaleModifierMix,0)</f>
        <v>0</v>
      </c>
      <c r="AF7" s="126">
        <f>ROUND($C7*'Scaling Factors'!AE$20*DirectSaleModifierMix,0)</f>
        <v>0</v>
      </c>
      <c r="AG7" s="126">
        <f>ROUND($C7*'Scaling Factors'!AF$20*DirectSaleModifierMix,0)</f>
        <v>0</v>
      </c>
      <c r="AH7" s="126">
        <f>ROUND($C7*'Scaling Factors'!AG$20*DirectSaleModifierMix,0)</f>
        <v>0</v>
      </c>
      <c r="AI7" s="126">
        <f>ROUND($C7*'Scaling Factors'!AH$20*DirectSaleModifierMix,0)</f>
        <v>0</v>
      </c>
      <c r="AJ7" s="126">
        <f>ROUND($C7*'Scaling Factors'!AI$20*DirectSaleModifierMix,0)</f>
        <v>0</v>
      </c>
      <c r="AK7" s="126">
        <f>ROUND($C7*'Scaling Factors'!AJ$20*DirectSaleModifierMix,0)</f>
        <v>0</v>
      </c>
      <c r="AL7" s="126">
        <f>ROUND($C7*'Scaling Factors'!AK$20*DirectSaleModifierMix,0)</f>
        <v>0</v>
      </c>
      <c r="AM7" s="126">
        <f>ROUND($C7*'Scaling Factors'!AL$20*DirectSaleModifierMix,0)</f>
        <v>0</v>
      </c>
      <c r="AN7" s="126">
        <f>ROUND($C7*'Scaling Factors'!AM$20*DirectSaleModifierMix,0)</f>
        <v>0</v>
      </c>
      <c r="AO7" s="126">
        <f>ROUND($C7*'Scaling Factors'!AN$20*DirectSaleModifierMix,0)</f>
        <v>0</v>
      </c>
      <c r="AP7" s="126">
        <f>ROUND($C7*'Scaling Factors'!AO$20*DirectSaleModifierMix,0)</f>
        <v>0</v>
      </c>
      <c r="AQ7" s="126">
        <f>ROUND($C7*'Scaling Factors'!AP$20*DirectSaleModifierMix,0)</f>
        <v>0</v>
      </c>
      <c r="AR7" s="126">
        <f>ROUND($C7*'Scaling Factors'!AQ$20*DirectSaleModifierMix,0)</f>
        <v>0</v>
      </c>
      <c r="AS7" s="126">
        <f>ROUND($C7*'Scaling Factors'!AR$20*DirectSaleModifierMix,0)</f>
        <v>0</v>
      </c>
      <c r="AT7" s="126">
        <f>ROUND($C7*'Scaling Factors'!AS$20*DirectSaleModifierMix,0)</f>
        <v>0</v>
      </c>
      <c r="AU7" s="126">
        <f>ROUND($C7*'Scaling Factors'!AT$20*DirectSaleModifierMix,0)</f>
        <v>0</v>
      </c>
      <c r="AV7" s="126">
        <f>ROUND($C7*'Scaling Factors'!AU$20*DirectSaleModifierMix,0)</f>
        <v>0</v>
      </c>
      <c r="AW7" s="126">
        <f>ROUND($C7*'Scaling Factors'!AV$20*DirectSaleModifierMix,0)</f>
        <v>0</v>
      </c>
      <c r="AX7" s="126">
        <f>ROUND($C7*'Scaling Factors'!AW$20*DirectSaleModifierMix,0)</f>
        <v>0</v>
      </c>
      <c r="AY7" s="126">
        <f>ROUND($C7*'Scaling Factors'!AX$20*DirectSaleModifierMix,0)</f>
        <v>0</v>
      </c>
      <c r="AZ7" s="126">
        <f>ROUND($C7*'Scaling Factors'!AY$20*DirectSaleModifierMix,0)</f>
        <v>0</v>
      </c>
      <c r="BA7" s="126">
        <f>ROUND($C7*'Scaling Factors'!AZ$20*DirectSaleModifierMix,0)</f>
        <v>0</v>
      </c>
      <c r="BB7" s="126">
        <f>ROUND($C7*'Scaling Factors'!BA$20*DirectSaleModifierMix,0)</f>
        <v>0</v>
      </c>
      <c r="BC7" s="126">
        <f>ROUND($C7*'Scaling Factors'!BB$20*DirectSaleModifierMix,0)</f>
        <v>0</v>
      </c>
      <c r="BD7" s="126">
        <f>ROUND($C7*'Scaling Factors'!BC$20*DirectSaleModifierMix,0)</f>
        <v>0</v>
      </c>
      <c r="BE7" s="126">
        <f>ROUND($C7*'Scaling Factors'!BD$20*DirectSaleModifierMix,0)</f>
        <v>0</v>
      </c>
      <c r="BF7" s="126">
        <f>ROUND($C7*'Scaling Factors'!BE$20*DirectSaleModifierMix,0)</f>
        <v>0</v>
      </c>
      <c r="BG7" s="126">
        <f>ROUND($C7*'Scaling Factors'!BF$20*DirectSaleModifierMix,0)</f>
        <v>0</v>
      </c>
      <c r="BH7" s="126">
        <f>ROUND($C7*'Scaling Factors'!BG$20*DirectSaleModifierMix,0)</f>
        <v>0</v>
      </c>
      <c r="BI7" s="126">
        <f>ROUND($C7*'Scaling Factors'!BH$20*DirectSaleModifierMix,0)</f>
        <v>0</v>
      </c>
      <c r="BJ7" s="126">
        <f>ROUND($C7*'Scaling Factors'!BI$20*DirectSaleModifierMix,0)</f>
        <v>0</v>
      </c>
      <c r="BK7" s="126">
        <f>ROUND($C7*'Scaling Factors'!BJ$20*DirectSaleModifierMix,0)</f>
        <v>0</v>
      </c>
      <c r="BL7" s="126">
        <f>ROUND($C7*'Scaling Factors'!BK$20*DirectSaleModifierMix,0)</f>
        <v>0</v>
      </c>
      <c r="BM7" s="126">
        <f>ROUND($C7*'Scaling Factors'!BL$20*DirectSaleModifierMix,0)</f>
        <v>0</v>
      </c>
    </row>
    <row r="8" spans="1:65" ht="16">
      <c r="A8" s="131" t="str">
        <f>Product6Name</f>
        <v>Product 6</v>
      </c>
      <c r="C8" s="111">
        <v>0</v>
      </c>
      <c r="E8" s="127">
        <f>ROUND($C8*'Scaling Factors'!D$21*DirectSaleModifierMix,0)</f>
        <v>0</v>
      </c>
      <c r="F8" s="127">
        <f>ROUND($C8*'Scaling Factors'!E$21*DirectSaleModifierMix,0)</f>
        <v>0</v>
      </c>
      <c r="G8" s="127">
        <f>ROUND($C8*'Scaling Factors'!F$21*DirectSaleModifierMix,0)</f>
        <v>0</v>
      </c>
      <c r="H8" s="127">
        <f>ROUND($C8*'Scaling Factors'!G$21*DirectSaleModifierMix,0)</f>
        <v>0</v>
      </c>
      <c r="I8" s="127">
        <f>ROUND($C8*'Scaling Factors'!H$21*DirectSaleModifierMix,0)</f>
        <v>0</v>
      </c>
      <c r="J8" s="127">
        <f>ROUND($C8*'Scaling Factors'!I$21*DirectSaleModifierMix,0)</f>
        <v>0</v>
      </c>
      <c r="K8" s="127">
        <f>ROUND($C8*'Scaling Factors'!J$21*DirectSaleModifierMix,0)</f>
        <v>0</v>
      </c>
      <c r="L8" s="127">
        <f>ROUND($C8*'Scaling Factors'!K$21*DirectSaleModifierMix,0)</f>
        <v>0</v>
      </c>
      <c r="M8" s="127">
        <f>ROUND($C8*'Scaling Factors'!L$21*DirectSaleModifierMix,0)</f>
        <v>0</v>
      </c>
      <c r="N8" s="127">
        <f>ROUND($C8*'Scaling Factors'!M$21*DirectSaleModifierMix,0)</f>
        <v>0</v>
      </c>
      <c r="O8" s="127">
        <f>ROUND($C8*'Scaling Factors'!N$21*DirectSaleModifierMix,0)</f>
        <v>0</v>
      </c>
      <c r="P8" s="127">
        <f>ROUND($C8*'Scaling Factors'!O$21*DirectSaleModifierMix,0)</f>
        <v>0</v>
      </c>
      <c r="Q8" s="127">
        <f>ROUND($C8*'Scaling Factors'!P$21*DirectSaleModifierMix,0)</f>
        <v>0</v>
      </c>
      <c r="R8" s="127">
        <f>ROUND($C8*'Scaling Factors'!Q$21*DirectSaleModifierMix,0)</f>
        <v>0</v>
      </c>
      <c r="S8" s="127">
        <f>ROUND($C8*'Scaling Factors'!R$21*DirectSaleModifierMix,0)</f>
        <v>0</v>
      </c>
      <c r="T8" s="127">
        <f>ROUND($C8*'Scaling Factors'!S$21*DirectSaleModifierMix,0)</f>
        <v>0</v>
      </c>
      <c r="U8" s="127">
        <f>ROUND($C8*'Scaling Factors'!T$21*DirectSaleModifierMix,0)</f>
        <v>0</v>
      </c>
      <c r="V8" s="127">
        <f>ROUND($C8*'Scaling Factors'!U$21*DirectSaleModifierMix,0)</f>
        <v>0</v>
      </c>
      <c r="W8" s="127">
        <f>ROUND($C8*'Scaling Factors'!V$21*DirectSaleModifierMix,0)</f>
        <v>0</v>
      </c>
      <c r="X8" s="127">
        <f>ROUND($C8*'Scaling Factors'!W$21*DirectSaleModifierMix,0)</f>
        <v>0</v>
      </c>
      <c r="Y8" s="127">
        <f>ROUND($C8*'Scaling Factors'!X$21*DirectSaleModifierMix,0)</f>
        <v>0</v>
      </c>
      <c r="Z8" s="127">
        <f>ROUND($C8*'Scaling Factors'!Y$21*DirectSaleModifierMix,0)</f>
        <v>0</v>
      </c>
      <c r="AA8" s="127">
        <f>ROUND($C8*'Scaling Factors'!Z$21*DirectSaleModifierMix,0)</f>
        <v>0</v>
      </c>
      <c r="AB8" s="127">
        <f>ROUND($C8*'Scaling Factors'!AA$21*DirectSaleModifierMix,0)</f>
        <v>0</v>
      </c>
      <c r="AC8" s="127">
        <f>ROUND($C8*'Scaling Factors'!AB$21*DirectSaleModifierMix,0)</f>
        <v>0</v>
      </c>
      <c r="AD8" s="127">
        <f>ROUND($C8*'Scaling Factors'!AC$21*DirectSaleModifierMix,0)</f>
        <v>0</v>
      </c>
      <c r="AE8" s="127">
        <f>ROUND($C8*'Scaling Factors'!AD$21*DirectSaleModifierMix,0)</f>
        <v>0</v>
      </c>
      <c r="AF8" s="127">
        <f>ROUND($C8*'Scaling Factors'!AE$21*DirectSaleModifierMix,0)</f>
        <v>0</v>
      </c>
      <c r="AG8" s="127">
        <f>ROUND($C8*'Scaling Factors'!AF$21*DirectSaleModifierMix,0)</f>
        <v>0</v>
      </c>
      <c r="AH8" s="127">
        <f>ROUND($C8*'Scaling Factors'!AG$21*DirectSaleModifierMix,0)</f>
        <v>0</v>
      </c>
      <c r="AI8" s="127">
        <f>ROUND($C8*'Scaling Factors'!AH$21*DirectSaleModifierMix,0)</f>
        <v>0</v>
      </c>
      <c r="AJ8" s="127">
        <f>ROUND($C8*'Scaling Factors'!AI$21*DirectSaleModifierMix,0)</f>
        <v>0</v>
      </c>
      <c r="AK8" s="127">
        <f>ROUND($C8*'Scaling Factors'!AJ$21*DirectSaleModifierMix,0)</f>
        <v>0</v>
      </c>
      <c r="AL8" s="127">
        <f>ROUND($C8*'Scaling Factors'!AK$21*DirectSaleModifierMix,0)</f>
        <v>0</v>
      </c>
      <c r="AM8" s="127">
        <f>ROUND($C8*'Scaling Factors'!AL$21*DirectSaleModifierMix,0)</f>
        <v>0</v>
      </c>
      <c r="AN8" s="127">
        <f>ROUND($C8*'Scaling Factors'!AM$21*DirectSaleModifierMix,0)</f>
        <v>0</v>
      </c>
      <c r="AO8" s="127">
        <f>ROUND($C8*'Scaling Factors'!AN$21*DirectSaleModifierMix,0)</f>
        <v>0</v>
      </c>
      <c r="AP8" s="127">
        <f>ROUND($C8*'Scaling Factors'!AO$21*DirectSaleModifierMix,0)</f>
        <v>0</v>
      </c>
      <c r="AQ8" s="127">
        <f>ROUND($C8*'Scaling Factors'!AP$21*DirectSaleModifierMix,0)</f>
        <v>0</v>
      </c>
      <c r="AR8" s="127">
        <f>ROUND($C8*'Scaling Factors'!AQ$21*DirectSaleModifierMix,0)</f>
        <v>0</v>
      </c>
      <c r="AS8" s="127">
        <f>ROUND($C8*'Scaling Factors'!AR$21*DirectSaleModifierMix,0)</f>
        <v>0</v>
      </c>
      <c r="AT8" s="127">
        <f>ROUND($C8*'Scaling Factors'!AS$21*DirectSaleModifierMix,0)</f>
        <v>0</v>
      </c>
      <c r="AU8" s="127">
        <f>ROUND($C8*'Scaling Factors'!AT$21*DirectSaleModifierMix,0)</f>
        <v>0</v>
      </c>
      <c r="AV8" s="127">
        <f>ROUND($C8*'Scaling Factors'!AU$21*DirectSaleModifierMix,0)</f>
        <v>0</v>
      </c>
      <c r="AW8" s="127">
        <f>ROUND($C8*'Scaling Factors'!AV$21*DirectSaleModifierMix,0)</f>
        <v>0</v>
      </c>
      <c r="AX8" s="127">
        <f>ROUND($C8*'Scaling Factors'!AW$21*DirectSaleModifierMix,0)</f>
        <v>0</v>
      </c>
      <c r="AY8" s="127">
        <f>ROUND($C8*'Scaling Factors'!AX$21*DirectSaleModifierMix,0)</f>
        <v>0</v>
      </c>
      <c r="AZ8" s="127">
        <f>ROUND($C8*'Scaling Factors'!AY$21*DirectSaleModifierMix,0)</f>
        <v>0</v>
      </c>
      <c r="BA8" s="127">
        <f>ROUND($C8*'Scaling Factors'!AZ$21*DirectSaleModifierMix,0)</f>
        <v>0</v>
      </c>
      <c r="BB8" s="127">
        <f>ROUND($C8*'Scaling Factors'!BA$21*DirectSaleModifierMix,0)</f>
        <v>0</v>
      </c>
      <c r="BC8" s="127">
        <f>ROUND($C8*'Scaling Factors'!BB$21*DirectSaleModifierMix,0)</f>
        <v>0</v>
      </c>
      <c r="BD8" s="127">
        <f>ROUND($C8*'Scaling Factors'!BC$21*DirectSaleModifierMix,0)</f>
        <v>0</v>
      </c>
      <c r="BE8" s="127">
        <f>ROUND($C8*'Scaling Factors'!BD$21*DirectSaleModifierMix,0)</f>
        <v>0</v>
      </c>
      <c r="BF8" s="127">
        <f>ROUND($C8*'Scaling Factors'!BE$21*DirectSaleModifierMix,0)</f>
        <v>0</v>
      </c>
      <c r="BG8" s="127">
        <f>ROUND($C8*'Scaling Factors'!BF$21*DirectSaleModifierMix,0)</f>
        <v>0</v>
      </c>
      <c r="BH8" s="127">
        <f>ROUND($C8*'Scaling Factors'!BG$21*DirectSaleModifierMix,0)</f>
        <v>0</v>
      </c>
      <c r="BI8" s="127">
        <f>ROUND($C8*'Scaling Factors'!BH$21*DirectSaleModifierMix,0)</f>
        <v>0</v>
      </c>
      <c r="BJ8" s="127">
        <f>ROUND($C8*'Scaling Factors'!BI$21*DirectSaleModifierMix,0)</f>
        <v>0</v>
      </c>
      <c r="BK8" s="127">
        <f>ROUND($C8*'Scaling Factors'!BJ$21*DirectSaleModifierMix,0)</f>
        <v>0</v>
      </c>
      <c r="BL8" s="127">
        <f>ROUND($C8*'Scaling Factors'!BK$21*DirectSaleModifierMix,0)</f>
        <v>0</v>
      </c>
      <c r="BM8" s="127">
        <f>ROUND($C8*'Scaling Factors'!BL$21*DirectSaleModifierMix,0)</f>
        <v>0</v>
      </c>
    </row>
    <row r="9" spans="1:65" ht="16">
      <c r="A9" s="130" t="str">
        <f>Product7Name</f>
        <v>Product 7</v>
      </c>
      <c r="C9" s="111">
        <v>0</v>
      </c>
      <c r="E9" s="126">
        <f>ROUND($C9*'Scaling Factors'!D$22*DirectSaleModifierMix,0)</f>
        <v>0</v>
      </c>
      <c r="F9" s="126">
        <f>ROUND($C9*'Scaling Factors'!E$22*DirectSaleModifierMix,0)</f>
        <v>0</v>
      </c>
      <c r="G9" s="126">
        <f>ROUND($C9*'Scaling Factors'!F$22*DirectSaleModifierMix,0)</f>
        <v>0</v>
      </c>
      <c r="H9" s="126">
        <f>ROUND($C9*'Scaling Factors'!G$22*DirectSaleModifierMix,0)</f>
        <v>0</v>
      </c>
      <c r="I9" s="126">
        <f>ROUND($C9*'Scaling Factors'!H$22*DirectSaleModifierMix,0)</f>
        <v>0</v>
      </c>
      <c r="J9" s="126">
        <f>ROUND($C9*'Scaling Factors'!I$22*DirectSaleModifierMix,0)</f>
        <v>0</v>
      </c>
      <c r="K9" s="126">
        <f>ROUND($C9*'Scaling Factors'!J$22*DirectSaleModifierMix,0)</f>
        <v>0</v>
      </c>
      <c r="L9" s="126">
        <f>ROUND($C9*'Scaling Factors'!K$22*DirectSaleModifierMix,0)</f>
        <v>0</v>
      </c>
      <c r="M9" s="126">
        <f>ROUND($C9*'Scaling Factors'!L$22*DirectSaleModifierMix,0)</f>
        <v>0</v>
      </c>
      <c r="N9" s="126">
        <f>ROUND($C9*'Scaling Factors'!M$22*DirectSaleModifierMix,0)</f>
        <v>0</v>
      </c>
      <c r="O9" s="126">
        <f>ROUND($C9*'Scaling Factors'!N$22*DirectSaleModifierMix,0)</f>
        <v>0</v>
      </c>
      <c r="P9" s="126">
        <f>ROUND($C9*'Scaling Factors'!O$22*DirectSaleModifierMix,0)</f>
        <v>0</v>
      </c>
      <c r="Q9" s="126">
        <f>ROUND($C9*'Scaling Factors'!P$22*DirectSaleModifierMix,0)</f>
        <v>0</v>
      </c>
      <c r="R9" s="126">
        <f>ROUND($C9*'Scaling Factors'!Q$22*DirectSaleModifierMix,0)</f>
        <v>0</v>
      </c>
      <c r="S9" s="126">
        <f>ROUND($C9*'Scaling Factors'!R$22*DirectSaleModifierMix,0)</f>
        <v>0</v>
      </c>
      <c r="T9" s="126">
        <f>ROUND($C9*'Scaling Factors'!S$22*DirectSaleModifierMix,0)</f>
        <v>0</v>
      </c>
      <c r="U9" s="126">
        <f>ROUND($C9*'Scaling Factors'!T$22*DirectSaleModifierMix,0)</f>
        <v>0</v>
      </c>
      <c r="V9" s="126">
        <f>ROUND($C9*'Scaling Factors'!U$22*DirectSaleModifierMix,0)</f>
        <v>0</v>
      </c>
      <c r="W9" s="126">
        <f>ROUND($C9*'Scaling Factors'!V$22*DirectSaleModifierMix,0)</f>
        <v>0</v>
      </c>
      <c r="X9" s="126">
        <f>ROUND($C9*'Scaling Factors'!W$22*DirectSaleModifierMix,0)</f>
        <v>0</v>
      </c>
      <c r="Y9" s="126">
        <f>ROUND($C9*'Scaling Factors'!X$22*DirectSaleModifierMix,0)</f>
        <v>0</v>
      </c>
      <c r="Z9" s="126">
        <f>ROUND($C9*'Scaling Factors'!Y$22*DirectSaleModifierMix,0)</f>
        <v>0</v>
      </c>
      <c r="AA9" s="126">
        <f>ROUND($C9*'Scaling Factors'!Z$22*DirectSaleModifierMix,0)</f>
        <v>0</v>
      </c>
      <c r="AB9" s="126">
        <f>ROUND($C9*'Scaling Factors'!AA$22*DirectSaleModifierMix,0)</f>
        <v>0</v>
      </c>
      <c r="AC9" s="126">
        <f>ROUND($C9*'Scaling Factors'!AB$22*DirectSaleModifierMix,0)</f>
        <v>0</v>
      </c>
      <c r="AD9" s="126">
        <f>ROUND($C9*'Scaling Factors'!AC$22*DirectSaleModifierMix,0)</f>
        <v>0</v>
      </c>
      <c r="AE9" s="126">
        <f>ROUND($C9*'Scaling Factors'!AD$22*DirectSaleModifierMix,0)</f>
        <v>0</v>
      </c>
      <c r="AF9" s="126">
        <f>ROUND($C9*'Scaling Factors'!AE$22*DirectSaleModifierMix,0)</f>
        <v>0</v>
      </c>
      <c r="AG9" s="126">
        <f>ROUND($C9*'Scaling Factors'!AF$22*DirectSaleModifierMix,0)</f>
        <v>0</v>
      </c>
      <c r="AH9" s="126">
        <f>ROUND($C9*'Scaling Factors'!AG$22*DirectSaleModifierMix,0)</f>
        <v>0</v>
      </c>
      <c r="AI9" s="126">
        <f>ROUND($C9*'Scaling Factors'!AH$22*DirectSaleModifierMix,0)</f>
        <v>0</v>
      </c>
      <c r="AJ9" s="126">
        <f>ROUND($C9*'Scaling Factors'!AI$22*DirectSaleModifierMix,0)</f>
        <v>0</v>
      </c>
      <c r="AK9" s="126">
        <f>ROUND($C9*'Scaling Factors'!AJ$22*DirectSaleModifierMix,0)</f>
        <v>0</v>
      </c>
      <c r="AL9" s="126">
        <f>ROUND($C9*'Scaling Factors'!AK$22*DirectSaleModifierMix,0)</f>
        <v>0</v>
      </c>
      <c r="AM9" s="126">
        <f>ROUND($C9*'Scaling Factors'!AL$22*DirectSaleModifierMix,0)</f>
        <v>0</v>
      </c>
      <c r="AN9" s="126">
        <f>ROUND($C9*'Scaling Factors'!AM$22*DirectSaleModifierMix,0)</f>
        <v>0</v>
      </c>
      <c r="AO9" s="126">
        <f>ROUND($C9*'Scaling Factors'!AN$22*DirectSaleModifierMix,0)</f>
        <v>0</v>
      </c>
      <c r="AP9" s="126">
        <f>ROUND($C9*'Scaling Factors'!AO$22*DirectSaleModifierMix,0)</f>
        <v>0</v>
      </c>
      <c r="AQ9" s="126">
        <f>ROUND($C9*'Scaling Factors'!AP$22*DirectSaleModifierMix,0)</f>
        <v>0</v>
      </c>
      <c r="AR9" s="126">
        <f>ROUND($C9*'Scaling Factors'!AQ$22*DirectSaleModifierMix,0)</f>
        <v>0</v>
      </c>
      <c r="AS9" s="126">
        <f>ROUND($C9*'Scaling Factors'!AR$22*DirectSaleModifierMix,0)</f>
        <v>0</v>
      </c>
      <c r="AT9" s="126">
        <f>ROUND($C9*'Scaling Factors'!AS$22*DirectSaleModifierMix,0)</f>
        <v>0</v>
      </c>
      <c r="AU9" s="126">
        <f>ROUND($C9*'Scaling Factors'!AT$22*DirectSaleModifierMix,0)</f>
        <v>0</v>
      </c>
      <c r="AV9" s="126">
        <f>ROUND($C9*'Scaling Factors'!AU$22*DirectSaleModifierMix,0)</f>
        <v>0</v>
      </c>
      <c r="AW9" s="126">
        <f>ROUND($C9*'Scaling Factors'!AV$22*DirectSaleModifierMix,0)</f>
        <v>0</v>
      </c>
      <c r="AX9" s="126">
        <f>ROUND($C9*'Scaling Factors'!AW$22*DirectSaleModifierMix,0)</f>
        <v>0</v>
      </c>
      <c r="AY9" s="126">
        <f>ROUND($C9*'Scaling Factors'!AX$22*DirectSaleModifierMix,0)</f>
        <v>0</v>
      </c>
      <c r="AZ9" s="126">
        <f>ROUND($C9*'Scaling Factors'!AY$22*DirectSaleModifierMix,0)</f>
        <v>0</v>
      </c>
      <c r="BA9" s="126">
        <f>ROUND($C9*'Scaling Factors'!AZ$22*DirectSaleModifierMix,0)</f>
        <v>0</v>
      </c>
      <c r="BB9" s="126">
        <f>ROUND($C9*'Scaling Factors'!BA$22*DirectSaleModifierMix,0)</f>
        <v>0</v>
      </c>
      <c r="BC9" s="126">
        <f>ROUND($C9*'Scaling Factors'!BB$22*DirectSaleModifierMix,0)</f>
        <v>0</v>
      </c>
      <c r="BD9" s="126">
        <f>ROUND($C9*'Scaling Factors'!BC$22*DirectSaleModifierMix,0)</f>
        <v>0</v>
      </c>
      <c r="BE9" s="126">
        <f>ROUND($C9*'Scaling Factors'!BD$22*DirectSaleModifierMix,0)</f>
        <v>0</v>
      </c>
      <c r="BF9" s="126">
        <f>ROUND($C9*'Scaling Factors'!BE$22*DirectSaleModifierMix,0)</f>
        <v>0</v>
      </c>
      <c r="BG9" s="126">
        <f>ROUND($C9*'Scaling Factors'!BF$22*DirectSaleModifierMix,0)</f>
        <v>0</v>
      </c>
      <c r="BH9" s="126">
        <f>ROUND($C9*'Scaling Factors'!BG$22*DirectSaleModifierMix,0)</f>
        <v>0</v>
      </c>
      <c r="BI9" s="126">
        <f>ROUND($C9*'Scaling Factors'!BH$22*DirectSaleModifierMix,0)</f>
        <v>0</v>
      </c>
      <c r="BJ9" s="126">
        <f>ROUND($C9*'Scaling Factors'!BI$22*DirectSaleModifierMix,0)</f>
        <v>0</v>
      </c>
      <c r="BK9" s="126">
        <f>ROUND($C9*'Scaling Factors'!BJ$22*DirectSaleModifierMix,0)</f>
        <v>0</v>
      </c>
      <c r="BL9" s="126">
        <f>ROUND($C9*'Scaling Factors'!BK$22*DirectSaleModifierMix,0)</f>
        <v>0</v>
      </c>
      <c r="BM9" s="126">
        <f>ROUND($C9*'Scaling Factors'!BL$22*DirectSaleModifierMix,0)</f>
        <v>0</v>
      </c>
    </row>
    <row r="10" spans="1:65" ht="16">
      <c r="A10" s="131" t="str">
        <f>Product8Name</f>
        <v>Product 8</v>
      </c>
      <c r="C10" s="111">
        <v>0</v>
      </c>
      <c r="E10" s="127">
        <f>ROUND($C10*'Scaling Factors'!D$23*DirectSaleModifierMix,0)</f>
        <v>0</v>
      </c>
      <c r="F10" s="127">
        <f>ROUND($C10*'Scaling Factors'!E$23*DirectSaleModifierMix,0)</f>
        <v>0</v>
      </c>
      <c r="G10" s="127">
        <f>ROUND($C10*'Scaling Factors'!F$23*DirectSaleModifierMix,0)</f>
        <v>0</v>
      </c>
      <c r="H10" s="127">
        <f>ROUND($C10*'Scaling Factors'!G$23*DirectSaleModifierMix,0)</f>
        <v>0</v>
      </c>
      <c r="I10" s="127">
        <f>ROUND($C10*'Scaling Factors'!H$23*DirectSaleModifierMix,0)</f>
        <v>0</v>
      </c>
      <c r="J10" s="127">
        <f>ROUND($C10*'Scaling Factors'!I$23*DirectSaleModifierMix,0)</f>
        <v>0</v>
      </c>
      <c r="K10" s="127">
        <f>ROUND($C10*'Scaling Factors'!J$23*DirectSaleModifierMix,0)</f>
        <v>0</v>
      </c>
      <c r="L10" s="127">
        <f>ROUND($C10*'Scaling Factors'!K$23*DirectSaleModifierMix,0)</f>
        <v>0</v>
      </c>
      <c r="M10" s="127">
        <f>ROUND($C10*'Scaling Factors'!L$23*DirectSaleModifierMix,0)</f>
        <v>0</v>
      </c>
      <c r="N10" s="127">
        <f>ROUND($C10*'Scaling Factors'!M$23*DirectSaleModifierMix,0)</f>
        <v>0</v>
      </c>
      <c r="O10" s="127">
        <f>ROUND($C10*'Scaling Factors'!N$23*DirectSaleModifierMix,0)</f>
        <v>0</v>
      </c>
      <c r="P10" s="127">
        <f>ROUND($C10*'Scaling Factors'!O$23*DirectSaleModifierMix,0)</f>
        <v>0</v>
      </c>
      <c r="Q10" s="127">
        <f>ROUND($C10*'Scaling Factors'!P$23*DirectSaleModifierMix,0)</f>
        <v>0</v>
      </c>
      <c r="R10" s="127">
        <f>ROUND($C10*'Scaling Factors'!Q$23*DirectSaleModifierMix,0)</f>
        <v>0</v>
      </c>
      <c r="S10" s="127">
        <f>ROUND($C10*'Scaling Factors'!R$23*DirectSaleModifierMix,0)</f>
        <v>0</v>
      </c>
      <c r="T10" s="127">
        <f>ROUND($C10*'Scaling Factors'!S$23*DirectSaleModifierMix,0)</f>
        <v>0</v>
      </c>
      <c r="U10" s="127">
        <f>ROUND($C10*'Scaling Factors'!T$23*DirectSaleModifierMix,0)</f>
        <v>0</v>
      </c>
      <c r="V10" s="127">
        <f>ROUND($C10*'Scaling Factors'!U$23*DirectSaleModifierMix,0)</f>
        <v>0</v>
      </c>
      <c r="W10" s="127">
        <f>ROUND($C10*'Scaling Factors'!V$23*DirectSaleModifierMix,0)</f>
        <v>0</v>
      </c>
      <c r="X10" s="127">
        <f>ROUND($C10*'Scaling Factors'!W$23*DirectSaleModifierMix,0)</f>
        <v>0</v>
      </c>
      <c r="Y10" s="127">
        <f>ROUND($C10*'Scaling Factors'!X$23*DirectSaleModifierMix,0)</f>
        <v>0</v>
      </c>
      <c r="Z10" s="127">
        <f>ROUND($C10*'Scaling Factors'!Y$23*DirectSaleModifierMix,0)</f>
        <v>0</v>
      </c>
      <c r="AA10" s="127">
        <f>ROUND($C10*'Scaling Factors'!Z$23*DirectSaleModifierMix,0)</f>
        <v>0</v>
      </c>
      <c r="AB10" s="127">
        <f>ROUND($C10*'Scaling Factors'!AA$23*DirectSaleModifierMix,0)</f>
        <v>0</v>
      </c>
      <c r="AC10" s="127">
        <f>ROUND($C10*'Scaling Factors'!AB$23*DirectSaleModifierMix,0)</f>
        <v>0</v>
      </c>
      <c r="AD10" s="127">
        <f>ROUND($C10*'Scaling Factors'!AC$23*DirectSaleModifierMix,0)</f>
        <v>0</v>
      </c>
      <c r="AE10" s="127">
        <f>ROUND($C10*'Scaling Factors'!AD$23*DirectSaleModifierMix,0)</f>
        <v>0</v>
      </c>
      <c r="AF10" s="127">
        <f>ROUND($C10*'Scaling Factors'!AE$23*DirectSaleModifierMix,0)</f>
        <v>0</v>
      </c>
      <c r="AG10" s="127">
        <f>ROUND($C10*'Scaling Factors'!AF$23*DirectSaleModifierMix,0)</f>
        <v>0</v>
      </c>
      <c r="AH10" s="127">
        <f>ROUND($C10*'Scaling Factors'!AG$23*DirectSaleModifierMix,0)</f>
        <v>0</v>
      </c>
      <c r="AI10" s="127">
        <f>ROUND($C10*'Scaling Factors'!AH$23*DirectSaleModifierMix,0)</f>
        <v>0</v>
      </c>
      <c r="AJ10" s="127">
        <f>ROUND($C10*'Scaling Factors'!AI$23*DirectSaleModifierMix,0)</f>
        <v>0</v>
      </c>
      <c r="AK10" s="127">
        <f>ROUND($C10*'Scaling Factors'!AJ$23*DirectSaleModifierMix,0)</f>
        <v>0</v>
      </c>
      <c r="AL10" s="127">
        <f>ROUND($C10*'Scaling Factors'!AK$23*DirectSaleModifierMix,0)</f>
        <v>0</v>
      </c>
      <c r="AM10" s="127">
        <f>ROUND($C10*'Scaling Factors'!AL$23*DirectSaleModifierMix,0)</f>
        <v>0</v>
      </c>
      <c r="AN10" s="127">
        <f>ROUND($C10*'Scaling Factors'!AM$23*DirectSaleModifierMix,0)</f>
        <v>0</v>
      </c>
      <c r="AO10" s="127">
        <f>ROUND($C10*'Scaling Factors'!AN$23*DirectSaleModifierMix,0)</f>
        <v>0</v>
      </c>
      <c r="AP10" s="127">
        <f>ROUND($C10*'Scaling Factors'!AO$23*DirectSaleModifierMix,0)</f>
        <v>0</v>
      </c>
      <c r="AQ10" s="127">
        <f>ROUND($C10*'Scaling Factors'!AP$23*DirectSaleModifierMix,0)</f>
        <v>0</v>
      </c>
      <c r="AR10" s="127">
        <f>ROUND($C10*'Scaling Factors'!AQ$23*DirectSaleModifierMix,0)</f>
        <v>0</v>
      </c>
      <c r="AS10" s="127">
        <f>ROUND($C10*'Scaling Factors'!AR$23*DirectSaleModifierMix,0)</f>
        <v>0</v>
      </c>
      <c r="AT10" s="127">
        <f>ROUND($C10*'Scaling Factors'!AS$23*DirectSaleModifierMix,0)</f>
        <v>0</v>
      </c>
      <c r="AU10" s="127">
        <f>ROUND($C10*'Scaling Factors'!AT$23*DirectSaleModifierMix,0)</f>
        <v>0</v>
      </c>
      <c r="AV10" s="127">
        <f>ROUND($C10*'Scaling Factors'!AU$23*DirectSaleModifierMix,0)</f>
        <v>0</v>
      </c>
      <c r="AW10" s="127">
        <f>ROUND($C10*'Scaling Factors'!AV$23*DirectSaleModifierMix,0)</f>
        <v>0</v>
      </c>
      <c r="AX10" s="127">
        <f>ROUND($C10*'Scaling Factors'!AW$23*DirectSaleModifierMix,0)</f>
        <v>0</v>
      </c>
      <c r="AY10" s="127">
        <f>ROUND($C10*'Scaling Factors'!AX$23*DirectSaleModifierMix,0)</f>
        <v>0</v>
      </c>
      <c r="AZ10" s="127">
        <f>ROUND($C10*'Scaling Factors'!AY$23*DirectSaleModifierMix,0)</f>
        <v>0</v>
      </c>
      <c r="BA10" s="127">
        <f>ROUND($C10*'Scaling Factors'!AZ$23*DirectSaleModifierMix,0)</f>
        <v>0</v>
      </c>
      <c r="BB10" s="127">
        <f>ROUND($C10*'Scaling Factors'!BA$23*DirectSaleModifierMix,0)</f>
        <v>0</v>
      </c>
      <c r="BC10" s="127">
        <f>ROUND($C10*'Scaling Factors'!BB$23*DirectSaleModifierMix,0)</f>
        <v>0</v>
      </c>
      <c r="BD10" s="127">
        <f>ROUND($C10*'Scaling Factors'!BC$23*DirectSaleModifierMix,0)</f>
        <v>0</v>
      </c>
      <c r="BE10" s="127">
        <f>ROUND($C10*'Scaling Factors'!BD$23*DirectSaleModifierMix,0)</f>
        <v>0</v>
      </c>
      <c r="BF10" s="127">
        <f>ROUND($C10*'Scaling Factors'!BE$23*DirectSaleModifierMix,0)</f>
        <v>0</v>
      </c>
      <c r="BG10" s="127">
        <f>ROUND($C10*'Scaling Factors'!BF$23*DirectSaleModifierMix,0)</f>
        <v>0</v>
      </c>
      <c r="BH10" s="127">
        <f>ROUND($C10*'Scaling Factors'!BG$23*DirectSaleModifierMix,0)</f>
        <v>0</v>
      </c>
      <c r="BI10" s="127">
        <f>ROUND($C10*'Scaling Factors'!BH$23*DirectSaleModifierMix,0)</f>
        <v>0</v>
      </c>
      <c r="BJ10" s="127">
        <f>ROUND($C10*'Scaling Factors'!BI$23*DirectSaleModifierMix,0)</f>
        <v>0</v>
      </c>
      <c r="BK10" s="127">
        <f>ROUND($C10*'Scaling Factors'!BJ$23*DirectSaleModifierMix,0)</f>
        <v>0</v>
      </c>
      <c r="BL10" s="127">
        <f>ROUND($C10*'Scaling Factors'!BK$23*DirectSaleModifierMix,0)</f>
        <v>0</v>
      </c>
      <c r="BM10" s="127">
        <f>ROUND($C10*'Scaling Factors'!BL$23*DirectSaleModifierMix,0)</f>
        <v>0</v>
      </c>
    </row>
    <row r="11" spans="1:65" ht="16">
      <c r="A11" s="130" t="str">
        <f>Product9Name</f>
        <v>Product 9</v>
      </c>
      <c r="C11" s="111">
        <v>0</v>
      </c>
      <c r="E11" s="126">
        <f>ROUND($C11*'Scaling Factors'!D$24*DirectSaleModifierMix,0)</f>
        <v>0</v>
      </c>
      <c r="F11" s="126">
        <f>ROUND($C11*'Scaling Factors'!E$24*DirectSaleModifierMix,0)</f>
        <v>0</v>
      </c>
      <c r="G11" s="126">
        <f>ROUND($C11*'Scaling Factors'!F$24*DirectSaleModifierMix,0)</f>
        <v>0</v>
      </c>
      <c r="H11" s="126">
        <f>ROUND($C11*'Scaling Factors'!G$24*DirectSaleModifierMix,0)</f>
        <v>0</v>
      </c>
      <c r="I11" s="126">
        <f>ROUND($C11*'Scaling Factors'!H$24*DirectSaleModifierMix,0)</f>
        <v>0</v>
      </c>
      <c r="J11" s="126">
        <f>ROUND($C11*'Scaling Factors'!I$24*DirectSaleModifierMix,0)</f>
        <v>0</v>
      </c>
      <c r="K11" s="126">
        <f>ROUND($C11*'Scaling Factors'!J$24*DirectSaleModifierMix,0)</f>
        <v>0</v>
      </c>
      <c r="L11" s="126">
        <f>ROUND($C11*'Scaling Factors'!K$24*DirectSaleModifierMix,0)</f>
        <v>0</v>
      </c>
      <c r="M11" s="126">
        <f>ROUND($C11*'Scaling Factors'!L$24*DirectSaleModifierMix,0)</f>
        <v>0</v>
      </c>
      <c r="N11" s="126">
        <f>ROUND($C11*'Scaling Factors'!M$24*DirectSaleModifierMix,0)</f>
        <v>0</v>
      </c>
      <c r="O11" s="126">
        <f>ROUND($C11*'Scaling Factors'!N$24*DirectSaleModifierMix,0)</f>
        <v>0</v>
      </c>
      <c r="P11" s="126">
        <f>ROUND($C11*'Scaling Factors'!O$24*DirectSaleModifierMix,0)</f>
        <v>0</v>
      </c>
      <c r="Q11" s="126">
        <f>ROUND($C11*'Scaling Factors'!P$24*DirectSaleModifierMix,0)</f>
        <v>0</v>
      </c>
      <c r="R11" s="126">
        <f>ROUND($C11*'Scaling Factors'!Q$24*DirectSaleModifierMix,0)</f>
        <v>0</v>
      </c>
      <c r="S11" s="126">
        <f>ROUND($C11*'Scaling Factors'!R$24*DirectSaleModifierMix,0)</f>
        <v>0</v>
      </c>
      <c r="T11" s="126">
        <f>ROUND($C11*'Scaling Factors'!S$24*DirectSaleModifierMix,0)</f>
        <v>0</v>
      </c>
      <c r="U11" s="126">
        <f>ROUND($C11*'Scaling Factors'!T$24*DirectSaleModifierMix,0)</f>
        <v>0</v>
      </c>
      <c r="V11" s="126">
        <f>ROUND($C11*'Scaling Factors'!U$24*DirectSaleModifierMix,0)</f>
        <v>0</v>
      </c>
      <c r="W11" s="126">
        <f>ROUND($C11*'Scaling Factors'!V$24*DirectSaleModifierMix,0)</f>
        <v>0</v>
      </c>
      <c r="X11" s="126">
        <f>ROUND($C11*'Scaling Factors'!W$24*DirectSaleModifierMix,0)</f>
        <v>0</v>
      </c>
      <c r="Y11" s="126">
        <f>ROUND($C11*'Scaling Factors'!X$24*DirectSaleModifierMix,0)</f>
        <v>0</v>
      </c>
      <c r="Z11" s="126">
        <f>ROUND($C11*'Scaling Factors'!Y$24*DirectSaleModifierMix,0)</f>
        <v>0</v>
      </c>
      <c r="AA11" s="126">
        <f>ROUND($C11*'Scaling Factors'!Z$24*DirectSaleModifierMix,0)</f>
        <v>0</v>
      </c>
      <c r="AB11" s="126">
        <f>ROUND($C11*'Scaling Factors'!AA$24*DirectSaleModifierMix,0)</f>
        <v>0</v>
      </c>
      <c r="AC11" s="126">
        <f>ROUND($C11*'Scaling Factors'!AB$24*DirectSaleModifierMix,0)</f>
        <v>0</v>
      </c>
      <c r="AD11" s="126">
        <f>ROUND($C11*'Scaling Factors'!AC$24*DirectSaleModifierMix,0)</f>
        <v>0</v>
      </c>
      <c r="AE11" s="126">
        <f>ROUND($C11*'Scaling Factors'!AD$24*DirectSaleModifierMix,0)</f>
        <v>0</v>
      </c>
      <c r="AF11" s="126">
        <f>ROUND($C11*'Scaling Factors'!AE$24*DirectSaleModifierMix,0)</f>
        <v>0</v>
      </c>
      <c r="AG11" s="126">
        <f>ROUND($C11*'Scaling Factors'!AF$24*DirectSaleModifierMix,0)</f>
        <v>0</v>
      </c>
      <c r="AH11" s="126">
        <f>ROUND($C11*'Scaling Factors'!AG$24*DirectSaleModifierMix,0)</f>
        <v>0</v>
      </c>
      <c r="AI11" s="126">
        <f>ROUND($C11*'Scaling Factors'!AH$24*DirectSaleModifierMix,0)</f>
        <v>0</v>
      </c>
      <c r="AJ11" s="126">
        <f>ROUND($C11*'Scaling Factors'!AI$24*DirectSaleModifierMix,0)</f>
        <v>0</v>
      </c>
      <c r="AK11" s="126">
        <f>ROUND($C11*'Scaling Factors'!AJ$24*DirectSaleModifierMix,0)</f>
        <v>0</v>
      </c>
      <c r="AL11" s="126">
        <f>ROUND($C11*'Scaling Factors'!AK$24*DirectSaleModifierMix,0)</f>
        <v>0</v>
      </c>
      <c r="AM11" s="126">
        <f>ROUND($C11*'Scaling Factors'!AL$24*DirectSaleModifierMix,0)</f>
        <v>0</v>
      </c>
      <c r="AN11" s="126">
        <f>ROUND($C11*'Scaling Factors'!AM$24*DirectSaleModifierMix,0)</f>
        <v>0</v>
      </c>
      <c r="AO11" s="126">
        <f>ROUND($C11*'Scaling Factors'!AN$24*DirectSaleModifierMix,0)</f>
        <v>0</v>
      </c>
      <c r="AP11" s="126">
        <f>ROUND($C11*'Scaling Factors'!AO$24*DirectSaleModifierMix,0)</f>
        <v>0</v>
      </c>
      <c r="AQ11" s="126">
        <f>ROUND($C11*'Scaling Factors'!AP$24*DirectSaleModifierMix,0)</f>
        <v>0</v>
      </c>
      <c r="AR11" s="126">
        <f>ROUND($C11*'Scaling Factors'!AQ$24*DirectSaleModifierMix,0)</f>
        <v>0</v>
      </c>
      <c r="AS11" s="126">
        <f>ROUND($C11*'Scaling Factors'!AR$24*DirectSaleModifierMix,0)</f>
        <v>0</v>
      </c>
      <c r="AT11" s="126">
        <f>ROUND($C11*'Scaling Factors'!AS$24*DirectSaleModifierMix,0)</f>
        <v>0</v>
      </c>
      <c r="AU11" s="126">
        <f>ROUND($C11*'Scaling Factors'!AT$24*DirectSaleModifierMix,0)</f>
        <v>0</v>
      </c>
      <c r="AV11" s="126">
        <f>ROUND($C11*'Scaling Factors'!AU$24*DirectSaleModifierMix,0)</f>
        <v>0</v>
      </c>
      <c r="AW11" s="126">
        <f>ROUND($C11*'Scaling Factors'!AV$24*DirectSaleModifierMix,0)</f>
        <v>0</v>
      </c>
      <c r="AX11" s="126">
        <f>ROUND($C11*'Scaling Factors'!AW$24*DirectSaleModifierMix,0)</f>
        <v>0</v>
      </c>
      <c r="AY11" s="126">
        <f>ROUND($C11*'Scaling Factors'!AX$24*DirectSaleModifierMix,0)</f>
        <v>0</v>
      </c>
      <c r="AZ11" s="126">
        <f>ROUND($C11*'Scaling Factors'!AY$24*DirectSaleModifierMix,0)</f>
        <v>0</v>
      </c>
      <c r="BA11" s="126">
        <f>ROUND($C11*'Scaling Factors'!AZ$24*DirectSaleModifierMix,0)</f>
        <v>0</v>
      </c>
      <c r="BB11" s="126">
        <f>ROUND($C11*'Scaling Factors'!BA$24*DirectSaleModifierMix,0)</f>
        <v>0</v>
      </c>
      <c r="BC11" s="126">
        <f>ROUND($C11*'Scaling Factors'!BB$24*DirectSaleModifierMix,0)</f>
        <v>0</v>
      </c>
      <c r="BD11" s="126">
        <f>ROUND($C11*'Scaling Factors'!BC$24*DirectSaleModifierMix,0)</f>
        <v>0</v>
      </c>
      <c r="BE11" s="126">
        <f>ROUND($C11*'Scaling Factors'!BD$24*DirectSaleModifierMix,0)</f>
        <v>0</v>
      </c>
      <c r="BF11" s="126">
        <f>ROUND($C11*'Scaling Factors'!BE$24*DirectSaleModifierMix,0)</f>
        <v>0</v>
      </c>
      <c r="BG11" s="126">
        <f>ROUND($C11*'Scaling Factors'!BF$24*DirectSaleModifierMix,0)</f>
        <v>0</v>
      </c>
      <c r="BH11" s="126">
        <f>ROUND($C11*'Scaling Factors'!BG$24*DirectSaleModifierMix,0)</f>
        <v>0</v>
      </c>
      <c r="BI11" s="126">
        <f>ROUND($C11*'Scaling Factors'!BH$24*DirectSaleModifierMix,0)</f>
        <v>0</v>
      </c>
      <c r="BJ11" s="126">
        <f>ROUND($C11*'Scaling Factors'!BI$24*DirectSaleModifierMix,0)</f>
        <v>0</v>
      </c>
      <c r="BK11" s="126">
        <f>ROUND($C11*'Scaling Factors'!BJ$24*DirectSaleModifierMix,0)</f>
        <v>0</v>
      </c>
      <c r="BL11" s="126">
        <f>ROUND($C11*'Scaling Factors'!BK$24*DirectSaleModifierMix,0)</f>
        <v>0</v>
      </c>
      <c r="BM11" s="126">
        <f>ROUND($C11*'Scaling Factors'!BL$24*DirectSaleModifierMix,0)</f>
        <v>0</v>
      </c>
    </row>
    <row r="12" spans="1:65" ht="16">
      <c r="A12" s="131" t="str">
        <f>Product10Name</f>
        <v>Product 10</v>
      </c>
      <c r="C12" s="111">
        <v>0</v>
      </c>
      <c r="E12" s="127">
        <f>ROUND($C12*'Scaling Factors'!D$25*DirectSaleModifierMix,0)</f>
        <v>0</v>
      </c>
      <c r="F12" s="127">
        <f>ROUND($C12*'Scaling Factors'!E$25*DirectSaleModifierMix,0)</f>
        <v>0</v>
      </c>
      <c r="G12" s="127">
        <f>ROUND($C12*'Scaling Factors'!F$25*DirectSaleModifierMix,0)</f>
        <v>0</v>
      </c>
      <c r="H12" s="127">
        <f>ROUND($C12*'Scaling Factors'!G$25*DirectSaleModifierMix,0)</f>
        <v>0</v>
      </c>
      <c r="I12" s="127">
        <f>ROUND($C12*'Scaling Factors'!H$25*DirectSaleModifierMix,0)</f>
        <v>0</v>
      </c>
      <c r="J12" s="127">
        <f>ROUND($C12*'Scaling Factors'!I$25*DirectSaleModifierMix,0)</f>
        <v>0</v>
      </c>
      <c r="K12" s="127">
        <f>ROUND($C12*'Scaling Factors'!J$25*DirectSaleModifierMix,0)</f>
        <v>0</v>
      </c>
      <c r="L12" s="127">
        <f>ROUND($C12*'Scaling Factors'!K$25*DirectSaleModifierMix,0)</f>
        <v>0</v>
      </c>
      <c r="M12" s="127">
        <f>ROUND($C12*'Scaling Factors'!L$25*DirectSaleModifierMix,0)</f>
        <v>0</v>
      </c>
      <c r="N12" s="127">
        <f>ROUND($C12*'Scaling Factors'!M$25*DirectSaleModifierMix,0)</f>
        <v>0</v>
      </c>
      <c r="O12" s="127">
        <f>ROUND($C12*'Scaling Factors'!N$25*DirectSaleModifierMix,0)</f>
        <v>0</v>
      </c>
      <c r="P12" s="127">
        <f>ROUND($C12*'Scaling Factors'!O$25*DirectSaleModifierMix,0)</f>
        <v>0</v>
      </c>
      <c r="Q12" s="127">
        <f>ROUND($C12*'Scaling Factors'!P$25*DirectSaleModifierMix,0)</f>
        <v>0</v>
      </c>
      <c r="R12" s="127">
        <f>ROUND($C12*'Scaling Factors'!Q$25*DirectSaleModifierMix,0)</f>
        <v>0</v>
      </c>
      <c r="S12" s="127">
        <f>ROUND($C12*'Scaling Factors'!R$25*DirectSaleModifierMix,0)</f>
        <v>0</v>
      </c>
      <c r="T12" s="127">
        <f>ROUND($C12*'Scaling Factors'!S$25*DirectSaleModifierMix,0)</f>
        <v>0</v>
      </c>
      <c r="U12" s="127">
        <f>ROUND($C12*'Scaling Factors'!T$25*DirectSaleModifierMix,0)</f>
        <v>0</v>
      </c>
      <c r="V12" s="127">
        <f>ROUND($C12*'Scaling Factors'!U$25*DirectSaleModifierMix,0)</f>
        <v>0</v>
      </c>
      <c r="W12" s="127">
        <f>ROUND($C12*'Scaling Factors'!V$25*DirectSaleModifierMix,0)</f>
        <v>0</v>
      </c>
      <c r="X12" s="127">
        <f>ROUND($C12*'Scaling Factors'!W$25*DirectSaleModifierMix,0)</f>
        <v>0</v>
      </c>
      <c r="Y12" s="127">
        <f>ROUND($C12*'Scaling Factors'!X$25*DirectSaleModifierMix,0)</f>
        <v>0</v>
      </c>
      <c r="Z12" s="127">
        <f>ROUND($C12*'Scaling Factors'!Y$25*DirectSaleModifierMix,0)</f>
        <v>0</v>
      </c>
      <c r="AA12" s="127">
        <f>ROUND($C12*'Scaling Factors'!Z$25*DirectSaleModifierMix,0)</f>
        <v>0</v>
      </c>
      <c r="AB12" s="127">
        <f>ROUND($C12*'Scaling Factors'!AA$25*DirectSaleModifierMix,0)</f>
        <v>0</v>
      </c>
      <c r="AC12" s="127">
        <f>ROUND($C12*'Scaling Factors'!AB$25*DirectSaleModifierMix,0)</f>
        <v>0</v>
      </c>
      <c r="AD12" s="127">
        <f>ROUND($C12*'Scaling Factors'!AC$25*DirectSaleModifierMix,0)</f>
        <v>0</v>
      </c>
      <c r="AE12" s="127">
        <f>ROUND($C12*'Scaling Factors'!AD$25*DirectSaleModifierMix,0)</f>
        <v>0</v>
      </c>
      <c r="AF12" s="127">
        <f>ROUND($C12*'Scaling Factors'!AE$25*DirectSaleModifierMix,0)</f>
        <v>0</v>
      </c>
      <c r="AG12" s="127">
        <f>ROUND($C12*'Scaling Factors'!AF$25*DirectSaleModifierMix,0)</f>
        <v>0</v>
      </c>
      <c r="AH12" s="127">
        <f>ROUND($C12*'Scaling Factors'!AG$25*DirectSaleModifierMix,0)</f>
        <v>0</v>
      </c>
      <c r="AI12" s="127">
        <f>ROUND($C12*'Scaling Factors'!AH$25*DirectSaleModifierMix,0)</f>
        <v>0</v>
      </c>
      <c r="AJ12" s="127">
        <f>ROUND($C12*'Scaling Factors'!AI$25*DirectSaleModifierMix,0)</f>
        <v>0</v>
      </c>
      <c r="AK12" s="127">
        <f>ROUND($C12*'Scaling Factors'!AJ$25*DirectSaleModifierMix,0)</f>
        <v>0</v>
      </c>
      <c r="AL12" s="127">
        <f>ROUND($C12*'Scaling Factors'!AK$25*DirectSaleModifierMix,0)</f>
        <v>0</v>
      </c>
      <c r="AM12" s="127">
        <f>ROUND($C12*'Scaling Factors'!AL$25*DirectSaleModifierMix,0)</f>
        <v>0</v>
      </c>
      <c r="AN12" s="127">
        <f>ROUND($C12*'Scaling Factors'!AM$25*DirectSaleModifierMix,0)</f>
        <v>0</v>
      </c>
      <c r="AO12" s="127">
        <f>ROUND($C12*'Scaling Factors'!AN$25*DirectSaleModifierMix,0)</f>
        <v>0</v>
      </c>
      <c r="AP12" s="127">
        <f>ROUND($C12*'Scaling Factors'!AO$25*DirectSaleModifierMix,0)</f>
        <v>0</v>
      </c>
      <c r="AQ12" s="127">
        <f>ROUND($C12*'Scaling Factors'!AP$25*DirectSaleModifierMix,0)</f>
        <v>0</v>
      </c>
      <c r="AR12" s="127">
        <f>ROUND($C12*'Scaling Factors'!AQ$25*DirectSaleModifierMix,0)</f>
        <v>0</v>
      </c>
      <c r="AS12" s="127">
        <f>ROUND($C12*'Scaling Factors'!AR$25*DirectSaleModifierMix,0)</f>
        <v>0</v>
      </c>
      <c r="AT12" s="127">
        <f>ROUND($C12*'Scaling Factors'!AS$25*DirectSaleModifierMix,0)</f>
        <v>0</v>
      </c>
      <c r="AU12" s="127">
        <f>ROUND($C12*'Scaling Factors'!AT$25*DirectSaleModifierMix,0)</f>
        <v>0</v>
      </c>
      <c r="AV12" s="127">
        <f>ROUND($C12*'Scaling Factors'!AU$25*DirectSaleModifierMix,0)</f>
        <v>0</v>
      </c>
      <c r="AW12" s="127">
        <f>ROUND($C12*'Scaling Factors'!AV$25*DirectSaleModifierMix,0)</f>
        <v>0</v>
      </c>
      <c r="AX12" s="127">
        <f>ROUND($C12*'Scaling Factors'!AW$25*DirectSaleModifierMix,0)</f>
        <v>0</v>
      </c>
      <c r="AY12" s="127">
        <f>ROUND($C12*'Scaling Factors'!AX$25*DirectSaleModifierMix,0)</f>
        <v>0</v>
      </c>
      <c r="AZ12" s="127">
        <f>ROUND($C12*'Scaling Factors'!AY$25*DirectSaleModifierMix,0)</f>
        <v>0</v>
      </c>
      <c r="BA12" s="127">
        <f>ROUND($C12*'Scaling Factors'!AZ$25*DirectSaleModifierMix,0)</f>
        <v>0</v>
      </c>
      <c r="BB12" s="127">
        <f>ROUND($C12*'Scaling Factors'!BA$25*DirectSaleModifierMix,0)</f>
        <v>0</v>
      </c>
      <c r="BC12" s="127">
        <f>ROUND($C12*'Scaling Factors'!BB$25*DirectSaleModifierMix,0)</f>
        <v>0</v>
      </c>
      <c r="BD12" s="127">
        <f>ROUND($C12*'Scaling Factors'!BC$25*DirectSaleModifierMix,0)</f>
        <v>0</v>
      </c>
      <c r="BE12" s="127">
        <f>ROUND($C12*'Scaling Factors'!BD$25*DirectSaleModifierMix,0)</f>
        <v>0</v>
      </c>
      <c r="BF12" s="127">
        <f>ROUND($C12*'Scaling Factors'!BE$25*DirectSaleModifierMix,0)</f>
        <v>0</v>
      </c>
      <c r="BG12" s="127">
        <f>ROUND($C12*'Scaling Factors'!BF$25*DirectSaleModifierMix,0)</f>
        <v>0</v>
      </c>
      <c r="BH12" s="127">
        <f>ROUND($C12*'Scaling Factors'!BG$25*DirectSaleModifierMix,0)</f>
        <v>0</v>
      </c>
      <c r="BI12" s="127">
        <f>ROUND($C12*'Scaling Factors'!BH$25*DirectSaleModifierMix,0)</f>
        <v>0</v>
      </c>
      <c r="BJ12" s="127">
        <f>ROUND($C12*'Scaling Factors'!BI$25*DirectSaleModifierMix,0)</f>
        <v>0</v>
      </c>
      <c r="BK12" s="127">
        <f>ROUND($C12*'Scaling Factors'!BJ$25*DirectSaleModifierMix,0)</f>
        <v>0</v>
      </c>
      <c r="BL12" s="127">
        <f>ROUND($C12*'Scaling Factors'!BK$25*DirectSaleModifierMix,0)</f>
        <v>0</v>
      </c>
      <c r="BM12" s="127">
        <f>ROUND($C12*'Scaling Factors'!BL$25*DirectSaleModifierMix,0)</f>
        <v>0</v>
      </c>
    </row>
    <row r="13" spans="1:65">
      <c r="A13" s="12"/>
      <c r="C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</row>
    <row r="14" spans="1:65" ht="17" thickBot="1">
      <c r="A14" s="99" t="s">
        <v>299</v>
      </c>
      <c r="C14" s="79"/>
      <c r="E14" s="79">
        <f>SUM(E3:E12)</f>
        <v>4</v>
      </c>
      <c r="F14" s="79">
        <f t="shared" ref="F14:BM14" si="0">SUM(F3:F12)</f>
        <v>4</v>
      </c>
      <c r="G14" s="79">
        <f t="shared" si="0"/>
        <v>4</v>
      </c>
      <c r="H14" s="79">
        <f t="shared" si="0"/>
        <v>4</v>
      </c>
      <c r="I14" s="79">
        <f t="shared" si="0"/>
        <v>5</v>
      </c>
      <c r="J14" s="79">
        <f t="shared" si="0"/>
        <v>5</v>
      </c>
      <c r="K14" s="79">
        <f t="shared" si="0"/>
        <v>5</v>
      </c>
      <c r="L14" s="79">
        <f t="shared" si="0"/>
        <v>5</v>
      </c>
      <c r="M14" s="79">
        <f t="shared" si="0"/>
        <v>5</v>
      </c>
      <c r="N14" s="79">
        <f t="shared" si="0"/>
        <v>5</v>
      </c>
      <c r="O14" s="79">
        <f t="shared" si="0"/>
        <v>6</v>
      </c>
      <c r="P14" s="79">
        <f t="shared" si="0"/>
        <v>6</v>
      </c>
      <c r="Q14" s="79">
        <f t="shared" si="0"/>
        <v>6</v>
      </c>
      <c r="R14" s="79">
        <f t="shared" si="0"/>
        <v>6</v>
      </c>
      <c r="S14" s="79">
        <f t="shared" si="0"/>
        <v>6</v>
      </c>
      <c r="T14" s="79">
        <f t="shared" si="0"/>
        <v>8</v>
      </c>
      <c r="U14" s="79">
        <f t="shared" si="0"/>
        <v>8</v>
      </c>
      <c r="V14" s="79">
        <f t="shared" si="0"/>
        <v>8</v>
      </c>
      <c r="W14" s="79">
        <f t="shared" si="0"/>
        <v>9</v>
      </c>
      <c r="X14" s="79">
        <f t="shared" si="0"/>
        <v>9</v>
      </c>
      <c r="Y14" s="79">
        <f t="shared" si="0"/>
        <v>9</v>
      </c>
      <c r="Z14" s="79">
        <f t="shared" si="0"/>
        <v>9</v>
      </c>
      <c r="AA14" s="79">
        <f t="shared" si="0"/>
        <v>10</v>
      </c>
      <c r="AB14" s="79">
        <f t="shared" si="0"/>
        <v>11</v>
      </c>
      <c r="AC14" s="79">
        <f t="shared" si="0"/>
        <v>11</v>
      </c>
      <c r="AD14" s="79">
        <f t="shared" si="0"/>
        <v>11</v>
      </c>
      <c r="AE14" s="79">
        <f t="shared" si="0"/>
        <v>11</v>
      </c>
      <c r="AF14" s="79">
        <f t="shared" si="0"/>
        <v>12</v>
      </c>
      <c r="AG14" s="79">
        <f t="shared" si="0"/>
        <v>13</v>
      </c>
      <c r="AH14" s="79">
        <f t="shared" si="0"/>
        <v>13</v>
      </c>
      <c r="AI14" s="79">
        <f t="shared" si="0"/>
        <v>14</v>
      </c>
      <c r="AJ14" s="79">
        <f t="shared" si="0"/>
        <v>15</v>
      </c>
      <c r="AK14" s="79">
        <f t="shared" si="0"/>
        <v>15</v>
      </c>
      <c r="AL14" s="79">
        <f t="shared" si="0"/>
        <v>16</v>
      </c>
      <c r="AM14" s="79">
        <f t="shared" si="0"/>
        <v>16</v>
      </c>
      <c r="AN14" s="79">
        <f t="shared" si="0"/>
        <v>17</v>
      </c>
      <c r="AO14" s="79">
        <f t="shared" si="0"/>
        <v>18</v>
      </c>
      <c r="AP14" s="79">
        <f t="shared" si="0"/>
        <v>19</v>
      </c>
      <c r="AQ14" s="79">
        <f t="shared" si="0"/>
        <v>19</v>
      </c>
      <c r="AR14" s="79">
        <f t="shared" si="0"/>
        <v>20</v>
      </c>
      <c r="AS14" s="79">
        <f t="shared" si="0"/>
        <v>21</v>
      </c>
      <c r="AT14" s="79">
        <f t="shared" si="0"/>
        <v>21</v>
      </c>
      <c r="AU14" s="79">
        <f t="shared" si="0"/>
        <v>22</v>
      </c>
      <c r="AV14" s="79">
        <f t="shared" si="0"/>
        <v>22</v>
      </c>
      <c r="AW14" s="79">
        <f t="shared" si="0"/>
        <v>23</v>
      </c>
      <c r="AX14" s="79">
        <f t="shared" si="0"/>
        <v>24</v>
      </c>
      <c r="AY14" s="79">
        <f t="shared" si="0"/>
        <v>24</v>
      </c>
      <c r="AZ14" s="79">
        <f t="shared" si="0"/>
        <v>25</v>
      </c>
      <c r="BA14" s="79">
        <f t="shared" si="0"/>
        <v>25</v>
      </c>
      <c r="BB14" s="79">
        <f t="shared" si="0"/>
        <v>26</v>
      </c>
      <c r="BC14" s="79">
        <f t="shared" si="0"/>
        <v>26</v>
      </c>
      <c r="BD14" s="79">
        <f t="shared" si="0"/>
        <v>27</v>
      </c>
      <c r="BE14" s="79">
        <f t="shared" si="0"/>
        <v>27</v>
      </c>
      <c r="BF14" s="79">
        <f t="shared" si="0"/>
        <v>28</v>
      </c>
      <c r="BG14" s="79">
        <f t="shared" si="0"/>
        <v>28</v>
      </c>
      <c r="BH14" s="79">
        <f t="shared" si="0"/>
        <v>28</v>
      </c>
      <c r="BI14" s="79">
        <f t="shared" si="0"/>
        <v>29</v>
      </c>
      <c r="BJ14" s="79">
        <f t="shared" si="0"/>
        <v>29</v>
      </c>
      <c r="BK14" s="79">
        <f t="shared" si="0"/>
        <v>29</v>
      </c>
      <c r="BL14" s="79">
        <f t="shared" si="0"/>
        <v>29</v>
      </c>
      <c r="BM14" s="79">
        <f t="shared" si="0"/>
        <v>30</v>
      </c>
    </row>
    <row r="15" spans="1:65" ht="16" thickTop="1">
      <c r="A15" s="15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</row>
    <row r="16" spans="1:65" ht="18" thickBot="1">
      <c r="A16" s="75" t="s">
        <v>544</v>
      </c>
      <c r="C16" s="132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</row>
    <row r="17" spans="1:65" ht="17" thickTop="1">
      <c r="A17" s="130" t="str">
        <f t="shared" ref="A17:A26" si="1">A3</f>
        <v>Product 1</v>
      </c>
      <c r="E17" s="147">
        <f t="shared" ref="E17:AJ17" si="2">E3*Product1Price*DirectSaleModifierPrice</f>
        <v>9000</v>
      </c>
      <c r="F17" s="147">
        <f t="shared" si="2"/>
        <v>9000</v>
      </c>
      <c r="G17" s="147">
        <f t="shared" si="2"/>
        <v>9000</v>
      </c>
      <c r="H17" s="147">
        <f t="shared" si="2"/>
        <v>9000</v>
      </c>
      <c r="I17" s="147">
        <f t="shared" si="2"/>
        <v>9000</v>
      </c>
      <c r="J17" s="147">
        <f t="shared" si="2"/>
        <v>9000</v>
      </c>
      <c r="K17" s="147">
        <f t="shared" si="2"/>
        <v>9000</v>
      </c>
      <c r="L17" s="147">
        <f t="shared" si="2"/>
        <v>9000</v>
      </c>
      <c r="M17" s="147">
        <f t="shared" si="2"/>
        <v>9000</v>
      </c>
      <c r="N17" s="147">
        <f t="shared" si="2"/>
        <v>9000</v>
      </c>
      <c r="O17" s="147">
        <f t="shared" si="2"/>
        <v>9000</v>
      </c>
      <c r="P17" s="147">
        <f t="shared" si="2"/>
        <v>9000</v>
      </c>
      <c r="Q17" s="147">
        <f t="shared" si="2"/>
        <v>9000</v>
      </c>
      <c r="R17" s="147">
        <f t="shared" si="2"/>
        <v>9000</v>
      </c>
      <c r="S17" s="147">
        <f t="shared" si="2"/>
        <v>9000</v>
      </c>
      <c r="T17" s="147">
        <f t="shared" si="2"/>
        <v>9000</v>
      </c>
      <c r="U17" s="147">
        <f t="shared" si="2"/>
        <v>9000</v>
      </c>
      <c r="V17" s="147">
        <f t="shared" si="2"/>
        <v>9000</v>
      </c>
      <c r="W17" s="147">
        <f t="shared" si="2"/>
        <v>9000</v>
      </c>
      <c r="X17" s="147">
        <f t="shared" si="2"/>
        <v>9000</v>
      </c>
      <c r="Y17" s="147">
        <f t="shared" si="2"/>
        <v>6000</v>
      </c>
      <c r="Z17" s="147">
        <f t="shared" si="2"/>
        <v>6000</v>
      </c>
      <c r="AA17" s="147">
        <f t="shared" si="2"/>
        <v>6000</v>
      </c>
      <c r="AB17" s="147">
        <f t="shared" si="2"/>
        <v>6000</v>
      </c>
      <c r="AC17" s="147">
        <f t="shared" si="2"/>
        <v>6000</v>
      </c>
      <c r="AD17" s="147">
        <f t="shared" si="2"/>
        <v>3000</v>
      </c>
      <c r="AE17" s="147">
        <f t="shared" si="2"/>
        <v>3000</v>
      </c>
      <c r="AF17" s="147">
        <f t="shared" si="2"/>
        <v>3000</v>
      </c>
      <c r="AG17" s="147">
        <f t="shared" si="2"/>
        <v>3000</v>
      </c>
      <c r="AH17" s="147">
        <f t="shared" si="2"/>
        <v>0</v>
      </c>
      <c r="AI17" s="147">
        <f t="shared" si="2"/>
        <v>0</v>
      </c>
      <c r="AJ17" s="147">
        <f t="shared" si="2"/>
        <v>0</v>
      </c>
      <c r="AK17" s="147">
        <f t="shared" ref="AK17:BM17" si="3">AK3*Product1Price*DirectSaleModifierPrice</f>
        <v>0</v>
      </c>
      <c r="AL17" s="147">
        <f t="shared" si="3"/>
        <v>0</v>
      </c>
      <c r="AM17" s="147">
        <f t="shared" si="3"/>
        <v>0</v>
      </c>
      <c r="AN17" s="147">
        <f t="shared" si="3"/>
        <v>0</v>
      </c>
      <c r="AO17" s="147">
        <f t="shared" si="3"/>
        <v>0</v>
      </c>
      <c r="AP17" s="147">
        <f t="shared" si="3"/>
        <v>0</v>
      </c>
      <c r="AQ17" s="147">
        <f t="shared" si="3"/>
        <v>0</v>
      </c>
      <c r="AR17" s="147">
        <f t="shared" si="3"/>
        <v>0</v>
      </c>
      <c r="AS17" s="147">
        <f t="shared" si="3"/>
        <v>0</v>
      </c>
      <c r="AT17" s="147">
        <f t="shared" si="3"/>
        <v>0</v>
      </c>
      <c r="AU17" s="147">
        <f t="shared" si="3"/>
        <v>0</v>
      </c>
      <c r="AV17" s="147">
        <f t="shared" si="3"/>
        <v>0</v>
      </c>
      <c r="AW17" s="147">
        <f t="shared" si="3"/>
        <v>0</v>
      </c>
      <c r="AX17" s="147">
        <f t="shared" si="3"/>
        <v>0</v>
      </c>
      <c r="AY17" s="147">
        <f t="shared" si="3"/>
        <v>0</v>
      </c>
      <c r="AZ17" s="147">
        <f t="shared" si="3"/>
        <v>0</v>
      </c>
      <c r="BA17" s="147">
        <f t="shared" si="3"/>
        <v>0</v>
      </c>
      <c r="BB17" s="147">
        <f t="shared" si="3"/>
        <v>0</v>
      </c>
      <c r="BC17" s="147">
        <f t="shared" si="3"/>
        <v>0</v>
      </c>
      <c r="BD17" s="147">
        <f t="shared" si="3"/>
        <v>0</v>
      </c>
      <c r="BE17" s="147">
        <f t="shared" si="3"/>
        <v>0</v>
      </c>
      <c r="BF17" s="147">
        <f t="shared" si="3"/>
        <v>0</v>
      </c>
      <c r="BG17" s="147">
        <f t="shared" si="3"/>
        <v>0</v>
      </c>
      <c r="BH17" s="147">
        <f t="shared" si="3"/>
        <v>0</v>
      </c>
      <c r="BI17" s="147">
        <f t="shared" si="3"/>
        <v>0</v>
      </c>
      <c r="BJ17" s="147">
        <f t="shared" si="3"/>
        <v>0</v>
      </c>
      <c r="BK17" s="147">
        <f t="shared" si="3"/>
        <v>0</v>
      </c>
      <c r="BL17" s="147">
        <f t="shared" si="3"/>
        <v>0</v>
      </c>
      <c r="BM17" s="147">
        <f t="shared" si="3"/>
        <v>0</v>
      </c>
    </row>
    <row r="18" spans="1:65" ht="16">
      <c r="A18" s="131" t="str">
        <f t="shared" si="1"/>
        <v>Product 2</v>
      </c>
      <c r="E18" s="148">
        <f t="shared" ref="E18:AJ18" si="4">E4*Product2Price*DirectSaleModifierPrice</f>
        <v>10000</v>
      </c>
      <c r="F18" s="148">
        <f t="shared" si="4"/>
        <v>10000</v>
      </c>
      <c r="G18" s="148">
        <f t="shared" si="4"/>
        <v>10000</v>
      </c>
      <c r="H18" s="148">
        <f t="shared" si="4"/>
        <v>10000</v>
      </c>
      <c r="I18" s="148">
        <f t="shared" si="4"/>
        <v>20000</v>
      </c>
      <c r="J18" s="148">
        <f t="shared" si="4"/>
        <v>20000</v>
      </c>
      <c r="K18" s="148">
        <f t="shared" si="4"/>
        <v>20000</v>
      </c>
      <c r="L18" s="148">
        <f t="shared" si="4"/>
        <v>20000</v>
      </c>
      <c r="M18" s="148">
        <f t="shared" si="4"/>
        <v>20000</v>
      </c>
      <c r="N18" s="148">
        <f t="shared" si="4"/>
        <v>20000</v>
      </c>
      <c r="O18" s="148">
        <f t="shared" si="4"/>
        <v>30000</v>
      </c>
      <c r="P18" s="148">
        <f t="shared" si="4"/>
        <v>30000</v>
      </c>
      <c r="Q18" s="148">
        <f t="shared" si="4"/>
        <v>30000</v>
      </c>
      <c r="R18" s="148">
        <f t="shared" si="4"/>
        <v>30000</v>
      </c>
      <c r="S18" s="148">
        <f t="shared" si="4"/>
        <v>30000</v>
      </c>
      <c r="T18" s="148">
        <f t="shared" si="4"/>
        <v>40000</v>
      </c>
      <c r="U18" s="148">
        <f t="shared" si="4"/>
        <v>40000</v>
      </c>
      <c r="V18" s="148">
        <f t="shared" si="4"/>
        <v>40000</v>
      </c>
      <c r="W18" s="148">
        <f t="shared" si="4"/>
        <v>50000</v>
      </c>
      <c r="X18" s="148">
        <f t="shared" si="4"/>
        <v>50000</v>
      </c>
      <c r="Y18" s="148">
        <f t="shared" si="4"/>
        <v>60000</v>
      </c>
      <c r="Z18" s="148">
        <f t="shared" si="4"/>
        <v>60000</v>
      </c>
      <c r="AA18" s="148">
        <f t="shared" si="4"/>
        <v>60000</v>
      </c>
      <c r="AB18" s="148">
        <f t="shared" si="4"/>
        <v>70000</v>
      </c>
      <c r="AC18" s="148">
        <f t="shared" si="4"/>
        <v>70000</v>
      </c>
      <c r="AD18" s="148">
        <f t="shared" si="4"/>
        <v>80000</v>
      </c>
      <c r="AE18" s="148">
        <f t="shared" si="4"/>
        <v>80000</v>
      </c>
      <c r="AF18" s="148">
        <f t="shared" si="4"/>
        <v>90000</v>
      </c>
      <c r="AG18" s="148">
        <f t="shared" si="4"/>
        <v>100000</v>
      </c>
      <c r="AH18" s="148">
        <f t="shared" si="4"/>
        <v>100000</v>
      </c>
      <c r="AI18" s="148">
        <f t="shared" si="4"/>
        <v>110000</v>
      </c>
      <c r="AJ18" s="148">
        <f t="shared" si="4"/>
        <v>120000</v>
      </c>
      <c r="AK18" s="148">
        <f t="shared" ref="AK18:BM18" si="5">AK4*Product2Price*DirectSaleModifierPrice</f>
        <v>120000</v>
      </c>
      <c r="AL18" s="148">
        <f t="shared" si="5"/>
        <v>130000</v>
      </c>
      <c r="AM18" s="148">
        <f t="shared" si="5"/>
        <v>130000</v>
      </c>
      <c r="AN18" s="148">
        <f t="shared" si="5"/>
        <v>140000</v>
      </c>
      <c r="AO18" s="148">
        <f t="shared" si="5"/>
        <v>150000</v>
      </c>
      <c r="AP18" s="148">
        <f t="shared" si="5"/>
        <v>160000</v>
      </c>
      <c r="AQ18" s="148">
        <f t="shared" si="5"/>
        <v>160000</v>
      </c>
      <c r="AR18" s="148">
        <f t="shared" si="5"/>
        <v>170000</v>
      </c>
      <c r="AS18" s="148">
        <f t="shared" si="5"/>
        <v>180000</v>
      </c>
      <c r="AT18" s="148">
        <f t="shared" si="5"/>
        <v>180000</v>
      </c>
      <c r="AU18" s="148">
        <f t="shared" si="5"/>
        <v>190000</v>
      </c>
      <c r="AV18" s="148">
        <f t="shared" si="5"/>
        <v>190000</v>
      </c>
      <c r="AW18" s="148">
        <f t="shared" si="5"/>
        <v>200000</v>
      </c>
      <c r="AX18" s="148">
        <f t="shared" si="5"/>
        <v>210000</v>
      </c>
      <c r="AY18" s="148">
        <f t="shared" si="5"/>
        <v>210000</v>
      </c>
      <c r="AZ18" s="148">
        <f t="shared" si="5"/>
        <v>220000</v>
      </c>
      <c r="BA18" s="148">
        <f t="shared" si="5"/>
        <v>220000</v>
      </c>
      <c r="BB18" s="148">
        <f t="shared" si="5"/>
        <v>230000</v>
      </c>
      <c r="BC18" s="148">
        <f t="shared" si="5"/>
        <v>230000</v>
      </c>
      <c r="BD18" s="148">
        <f t="shared" si="5"/>
        <v>240000</v>
      </c>
      <c r="BE18" s="148">
        <f t="shared" si="5"/>
        <v>240000</v>
      </c>
      <c r="BF18" s="148">
        <f t="shared" si="5"/>
        <v>250000</v>
      </c>
      <c r="BG18" s="148">
        <f t="shared" si="5"/>
        <v>250000</v>
      </c>
      <c r="BH18" s="148">
        <f t="shared" si="5"/>
        <v>250000</v>
      </c>
      <c r="BI18" s="148">
        <f t="shared" si="5"/>
        <v>260000</v>
      </c>
      <c r="BJ18" s="148">
        <f t="shared" si="5"/>
        <v>260000</v>
      </c>
      <c r="BK18" s="148">
        <f t="shared" si="5"/>
        <v>260000</v>
      </c>
      <c r="BL18" s="148">
        <f t="shared" si="5"/>
        <v>260000</v>
      </c>
      <c r="BM18" s="148">
        <f t="shared" si="5"/>
        <v>270000</v>
      </c>
    </row>
    <row r="19" spans="1:65" ht="16">
      <c r="A19" s="130" t="str">
        <f t="shared" si="1"/>
        <v>Product 3</v>
      </c>
      <c r="E19" s="147">
        <f t="shared" ref="E19:AJ19" si="6">E5*Product3Price*DirectSaleModifierPrice</f>
        <v>0</v>
      </c>
      <c r="F19" s="147">
        <f t="shared" si="6"/>
        <v>0</v>
      </c>
      <c r="G19" s="147">
        <f t="shared" si="6"/>
        <v>0</v>
      </c>
      <c r="H19" s="147">
        <f t="shared" si="6"/>
        <v>0</v>
      </c>
      <c r="I19" s="147">
        <f t="shared" si="6"/>
        <v>0</v>
      </c>
      <c r="J19" s="147">
        <f t="shared" si="6"/>
        <v>0</v>
      </c>
      <c r="K19" s="147">
        <f t="shared" si="6"/>
        <v>0</v>
      </c>
      <c r="L19" s="147">
        <f t="shared" si="6"/>
        <v>0</v>
      </c>
      <c r="M19" s="147">
        <f t="shared" si="6"/>
        <v>0</v>
      </c>
      <c r="N19" s="147">
        <f t="shared" si="6"/>
        <v>0</v>
      </c>
      <c r="O19" s="147">
        <f t="shared" si="6"/>
        <v>0</v>
      </c>
      <c r="P19" s="147">
        <f t="shared" si="6"/>
        <v>0</v>
      </c>
      <c r="Q19" s="147">
        <f t="shared" si="6"/>
        <v>0</v>
      </c>
      <c r="R19" s="147">
        <f t="shared" si="6"/>
        <v>0</v>
      </c>
      <c r="S19" s="147">
        <f t="shared" si="6"/>
        <v>0</v>
      </c>
      <c r="T19" s="147">
        <f t="shared" si="6"/>
        <v>5000</v>
      </c>
      <c r="U19" s="147">
        <f t="shared" si="6"/>
        <v>5000</v>
      </c>
      <c r="V19" s="147">
        <f t="shared" si="6"/>
        <v>5000</v>
      </c>
      <c r="W19" s="147">
        <f t="shared" si="6"/>
        <v>5000</v>
      </c>
      <c r="X19" s="147">
        <f t="shared" si="6"/>
        <v>5000</v>
      </c>
      <c r="Y19" s="147">
        <f t="shared" si="6"/>
        <v>5000</v>
      </c>
      <c r="Z19" s="147">
        <f t="shared" si="6"/>
        <v>5000</v>
      </c>
      <c r="AA19" s="147">
        <f t="shared" si="6"/>
        <v>10000</v>
      </c>
      <c r="AB19" s="147">
        <f t="shared" si="6"/>
        <v>10000</v>
      </c>
      <c r="AC19" s="147">
        <f t="shared" si="6"/>
        <v>10000</v>
      </c>
      <c r="AD19" s="147">
        <f t="shared" si="6"/>
        <v>10000</v>
      </c>
      <c r="AE19" s="147">
        <f t="shared" si="6"/>
        <v>10000</v>
      </c>
      <c r="AF19" s="147">
        <f t="shared" si="6"/>
        <v>10000</v>
      </c>
      <c r="AG19" s="147">
        <f t="shared" si="6"/>
        <v>10000</v>
      </c>
      <c r="AH19" s="147">
        <f t="shared" si="6"/>
        <v>15000</v>
      </c>
      <c r="AI19" s="147">
        <f t="shared" si="6"/>
        <v>15000</v>
      </c>
      <c r="AJ19" s="147">
        <f t="shared" si="6"/>
        <v>15000</v>
      </c>
      <c r="AK19" s="147">
        <f t="shared" ref="AK19:BM19" si="7">AK5*Product3Price*DirectSaleModifierPrice</f>
        <v>15000</v>
      </c>
      <c r="AL19" s="147">
        <f t="shared" si="7"/>
        <v>15000</v>
      </c>
      <c r="AM19" s="147">
        <f t="shared" si="7"/>
        <v>15000</v>
      </c>
      <c r="AN19" s="147">
        <f t="shared" si="7"/>
        <v>15000</v>
      </c>
      <c r="AO19" s="147">
        <f t="shared" si="7"/>
        <v>15000</v>
      </c>
      <c r="AP19" s="147">
        <f t="shared" si="7"/>
        <v>15000</v>
      </c>
      <c r="AQ19" s="147">
        <f t="shared" si="7"/>
        <v>15000</v>
      </c>
      <c r="AR19" s="147">
        <f t="shared" si="7"/>
        <v>15000</v>
      </c>
      <c r="AS19" s="147">
        <f t="shared" si="7"/>
        <v>15000</v>
      </c>
      <c r="AT19" s="147">
        <f t="shared" si="7"/>
        <v>15000</v>
      </c>
      <c r="AU19" s="147">
        <f t="shared" si="7"/>
        <v>15000</v>
      </c>
      <c r="AV19" s="147">
        <f t="shared" si="7"/>
        <v>15000</v>
      </c>
      <c r="AW19" s="147">
        <f t="shared" si="7"/>
        <v>15000</v>
      </c>
      <c r="AX19" s="147">
        <f t="shared" si="7"/>
        <v>15000</v>
      </c>
      <c r="AY19" s="147">
        <f t="shared" si="7"/>
        <v>15000</v>
      </c>
      <c r="AZ19" s="147">
        <f t="shared" si="7"/>
        <v>15000</v>
      </c>
      <c r="BA19" s="147">
        <f t="shared" si="7"/>
        <v>15000</v>
      </c>
      <c r="BB19" s="147">
        <f t="shared" si="7"/>
        <v>15000</v>
      </c>
      <c r="BC19" s="147">
        <f t="shared" si="7"/>
        <v>15000</v>
      </c>
      <c r="BD19" s="147">
        <f t="shared" si="7"/>
        <v>15000</v>
      </c>
      <c r="BE19" s="147">
        <f t="shared" si="7"/>
        <v>15000</v>
      </c>
      <c r="BF19" s="147">
        <f t="shared" si="7"/>
        <v>15000</v>
      </c>
      <c r="BG19" s="147">
        <f t="shared" si="7"/>
        <v>15000</v>
      </c>
      <c r="BH19" s="147">
        <f t="shared" si="7"/>
        <v>15000</v>
      </c>
      <c r="BI19" s="147">
        <f t="shared" si="7"/>
        <v>15000</v>
      </c>
      <c r="BJ19" s="147">
        <f t="shared" si="7"/>
        <v>15000</v>
      </c>
      <c r="BK19" s="147">
        <f t="shared" si="7"/>
        <v>15000</v>
      </c>
      <c r="BL19" s="147">
        <f t="shared" si="7"/>
        <v>15000</v>
      </c>
      <c r="BM19" s="147">
        <f t="shared" si="7"/>
        <v>15000</v>
      </c>
    </row>
    <row r="20" spans="1:65" ht="16">
      <c r="A20" s="131" t="str">
        <f t="shared" si="1"/>
        <v>Product 4</v>
      </c>
      <c r="E20" s="148">
        <f t="shared" ref="E20:AJ20" si="8">E6*Product4Price*DirectSaleModifierPrice</f>
        <v>0</v>
      </c>
      <c r="F20" s="148">
        <f t="shared" si="8"/>
        <v>0</v>
      </c>
      <c r="G20" s="148">
        <f t="shared" si="8"/>
        <v>0</v>
      </c>
      <c r="H20" s="148">
        <f t="shared" si="8"/>
        <v>0</v>
      </c>
      <c r="I20" s="148">
        <f t="shared" si="8"/>
        <v>0</v>
      </c>
      <c r="J20" s="148">
        <f t="shared" si="8"/>
        <v>0</v>
      </c>
      <c r="K20" s="148">
        <f t="shared" si="8"/>
        <v>0</v>
      </c>
      <c r="L20" s="148">
        <f t="shared" si="8"/>
        <v>0</v>
      </c>
      <c r="M20" s="148">
        <f t="shared" si="8"/>
        <v>0</v>
      </c>
      <c r="N20" s="148">
        <f t="shared" si="8"/>
        <v>0</v>
      </c>
      <c r="O20" s="148">
        <f t="shared" si="8"/>
        <v>0</v>
      </c>
      <c r="P20" s="148">
        <f t="shared" si="8"/>
        <v>0</v>
      </c>
      <c r="Q20" s="148">
        <f t="shared" si="8"/>
        <v>0</v>
      </c>
      <c r="R20" s="148">
        <f t="shared" si="8"/>
        <v>0</v>
      </c>
      <c r="S20" s="148">
        <f t="shared" si="8"/>
        <v>0</v>
      </c>
      <c r="T20" s="148">
        <f t="shared" si="8"/>
        <v>0</v>
      </c>
      <c r="U20" s="148">
        <f t="shared" si="8"/>
        <v>0</v>
      </c>
      <c r="V20" s="148">
        <f t="shared" si="8"/>
        <v>0</v>
      </c>
      <c r="W20" s="148">
        <f t="shared" si="8"/>
        <v>0</v>
      </c>
      <c r="X20" s="148">
        <f t="shared" si="8"/>
        <v>0</v>
      </c>
      <c r="Y20" s="148">
        <f t="shared" si="8"/>
        <v>0</v>
      </c>
      <c r="Z20" s="148">
        <f t="shared" si="8"/>
        <v>0</v>
      </c>
      <c r="AA20" s="148">
        <f t="shared" si="8"/>
        <v>0</v>
      </c>
      <c r="AB20" s="148">
        <f t="shared" si="8"/>
        <v>0</v>
      </c>
      <c r="AC20" s="148">
        <f t="shared" si="8"/>
        <v>0</v>
      </c>
      <c r="AD20" s="148">
        <f t="shared" si="8"/>
        <v>0</v>
      </c>
      <c r="AE20" s="148">
        <f t="shared" si="8"/>
        <v>0</v>
      </c>
      <c r="AF20" s="148">
        <f t="shared" si="8"/>
        <v>0</v>
      </c>
      <c r="AG20" s="148">
        <f t="shared" si="8"/>
        <v>0</v>
      </c>
      <c r="AH20" s="148">
        <f t="shared" si="8"/>
        <v>0</v>
      </c>
      <c r="AI20" s="148">
        <f t="shared" si="8"/>
        <v>0</v>
      </c>
      <c r="AJ20" s="148">
        <f t="shared" si="8"/>
        <v>0</v>
      </c>
      <c r="AK20" s="148">
        <f t="shared" ref="AK20:BM20" si="9">AK6*Product4Price*DirectSaleModifierPrice</f>
        <v>0</v>
      </c>
      <c r="AL20" s="148">
        <f t="shared" si="9"/>
        <v>0</v>
      </c>
      <c r="AM20" s="148">
        <f t="shared" si="9"/>
        <v>0</v>
      </c>
      <c r="AN20" s="148">
        <f t="shared" si="9"/>
        <v>0</v>
      </c>
      <c r="AO20" s="148">
        <f t="shared" si="9"/>
        <v>0</v>
      </c>
      <c r="AP20" s="148">
        <f t="shared" si="9"/>
        <v>0</v>
      </c>
      <c r="AQ20" s="148">
        <f t="shared" si="9"/>
        <v>0</v>
      </c>
      <c r="AR20" s="148">
        <f t="shared" si="9"/>
        <v>0</v>
      </c>
      <c r="AS20" s="148">
        <f t="shared" si="9"/>
        <v>0</v>
      </c>
      <c r="AT20" s="148">
        <f t="shared" si="9"/>
        <v>0</v>
      </c>
      <c r="AU20" s="148">
        <f t="shared" si="9"/>
        <v>0</v>
      </c>
      <c r="AV20" s="148">
        <f t="shared" si="9"/>
        <v>0</v>
      </c>
      <c r="AW20" s="148">
        <f t="shared" si="9"/>
        <v>0</v>
      </c>
      <c r="AX20" s="148">
        <f t="shared" si="9"/>
        <v>0</v>
      </c>
      <c r="AY20" s="148">
        <f t="shared" si="9"/>
        <v>0</v>
      </c>
      <c r="AZ20" s="148">
        <f t="shared" si="9"/>
        <v>0</v>
      </c>
      <c r="BA20" s="148">
        <f t="shared" si="9"/>
        <v>0</v>
      </c>
      <c r="BB20" s="148">
        <f t="shared" si="9"/>
        <v>0</v>
      </c>
      <c r="BC20" s="148">
        <f t="shared" si="9"/>
        <v>0</v>
      </c>
      <c r="BD20" s="148">
        <f t="shared" si="9"/>
        <v>0</v>
      </c>
      <c r="BE20" s="148">
        <f t="shared" si="9"/>
        <v>0</v>
      </c>
      <c r="BF20" s="148">
        <f t="shared" si="9"/>
        <v>0</v>
      </c>
      <c r="BG20" s="148">
        <f t="shared" si="9"/>
        <v>0</v>
      </c>
      <c r="BH20" s="148">
        <f t="shared" si="9"/>
        <v>0</v>
      </c>
      <c r="BI20" s="148">
        <f t="shared" si="9"/>
        <v>0</v>
      </c>
      <c r="BJ20" s="148">
        <f t="shared" si="9"/>
        <v>0</v>
      </c>
      <c r="BK20" s="148">
        <f t="shared" si="9"/>
        <v>0</v>
      </c>
      <c r="BL20" s="148">
        <f t="shared" si="9"/>
        <v>0</v>
      </c>
      <c r="BM20" s="148">
        <f t="shared" si="9"/>
        <v>0</v>
      </c>
    </row>
    <row r="21" spans="1:65" ht="16">
      <c r="A21" s="130" t="str">
        <f t="shared" si="1"/>
        <v>Product 5</v>
      </c>
      <c r="E21" s="147">
        <f t="shared" ref="E21:AJ21" si="10">E7*Product5Price*DirectSaleModifierPrice</f>
        <v>0</v>
      </c>
      <c r="F21" s="147">
        <f t="shared" si="10"/>
        <v>0</v>
      </c>
      <c r="G21" s="147">
        <f t="shared" si="10"/>
        <v>0</v>
      </c>
      <c r="H21" s="147">
        <f t="shared" si="10"/>
        <v>0</v>
      </c>
      <c r="I21" s="147">
        <f t="shared" si="10"/>
        <v>0</v>
      </c>
      <c r="J21" s="147">
        <f t="shared" si="10"/>
        <v>0</v>
      </c>
      <c r="K21" s="147">
        <f t="shared" si="10"/>
        <v>0</v>
      </c>
      <c r="L21" s="147">
        <f t="shared" si="10"/>
        <v>0</v>
      </c>
      <c r="M21" s="147">
        <f t="shared" si="10"/>
        <v>0</v>
      </c>
      <c r="N21" s="147">
        <f t="shared" si="10"/>
        <v>0</v>
      </c>
      <c r="O21" s="147">
        <f t="shared" si="10"/>
        <v>0</v>
      </c>
      <c r="P21" s="147">
        <f t="shared" si="10"/>
        <v>0</v>
      </c>
      <c r="Q21" s="147">
        <f t="shared" si="10"/>
        <v>0</v>
      </c>
      <c r="R21" s="147">
        <f t="shared" si="10"/>
        <v>0</v>
      </c>
      <c r="S21" s="147">
        <f t="shared" si="10"/>
        <v>0</v>
      </c>
      <c r="T21" s="147">
        <f t="shared" si="10"/>
        <v>0</v>
      </c>
      <c r="U21" s="147">
        <f t="shared" si="10"/>
        <v>0</v>
      </c>
      <c r="V21" s="147">
        <f t="shared" si="10"/>
        <v>0</v>
      </c>
      <c r="W21" s="147">
        <f t="shared" si="10"/>
        <v>0</v>
      </c>
      <c r="X21" s="147">
        <f t="shared" si="10"/>
        <v>0</v>
      </c>
      <c r="Y21" s="147">
        <f t="shared" si="10"/>
        <v>0</v>
      </c>
      <c r="Z21" s="147">
        <f t="shared" si="10"/>
        <v>0</v>
      </c>
      <c r="AA21" s="147">
        <f t="shared" si="10"/>
        <v>0</v>
      </c>
      <c r="AB21" s="147">
        <f t="shared" si="10"/>
        <v>0</v>
      </c>
      <c r="AC21" s="147">
        <f t="shared" si="10"/>
        <v>0</v>
      </c>
      <c r="AD21" s="147">
        <f t="shared" si="10"/>
        <v>0</v>
      </c>
      <c r="AE21" s="147">
        <f t="shared" si="10"/>
        <v>0</v>
      </c>
      <c r="AF21" s="147">
        <f t="shared" si="10"/>
        <v>0</v>
      </c>
      <c r="AG21" s="147">
        <f t="shared" si="10"/>
        <v>0</v>
      </c>
      <c r="AH21" s="147">
        <f t="shared" si="10"/>
        <v>0</v>
      </c>
      <c r="AI21" s="147">
        <f t="shared" si="10"/>
        <v>0</v>
      </c>
      <c r="AJ21" s="147">
        <f t="shared" si="10"/>
        <v>0</v>
      </c>
      <c r="AK21" s="147">
        <f t="shared" ref="AK21:BM21" si="11">AK7*Product5Price*DirectSaleModifierPrice</f>
        <v>0</v>
      </c>
      <c r="AL21" s="147">
        <f t="shared" si="11"/>
        <v>0</v>
      </c>
      <c r="AM21" s="147">
        <f t="shared" si="11"/>
        <v>0</v>
      </c>
      <c r="AN21" s="147">
        <f t="shared" si="11"/>
        <v>0</v>
      </c>
      <c r="AO21" s="147">
        <f t="shared" si="11"/>
        <v>0</v>
      </c>
      <c r="AP21" s="147">
        <f t="shared" si="11"/>
        <v>0</v>
      </c>
      <c r="AQ21" s="147">
        <f t="shared" si="11"/>
        <v>0</v>
      </c>
      <c r="AR21" s="147">
        <f t="shared" si="11"/>
        <v>0</v>
      </c>
      <c r="AS21" s="147">
        <f t="shared" si="11"/>
        <v>0</v>
      </c>
      <c r="AT21" s="147">
        <f t="shared" si="11"/>
        <v>0</v>
      </c>
      <c r="AU21" s="147">
        <f t="shared" si="11"/>
        <v>0</v>
      </c>
      <c r="AV21" s="147">
        <f t="shared" si="11"/>
        <v>0</v>
      </c>
      <c r="AW21" s="147">
        <f t="shared" si="11"/>
        <v>0</v>
      </c>
      <c r="AX21" s="147">
        <f t="shared" si="11"/>
        <v>0</v>
      </c>
      <c r="AY21" s="147">
        <f t="shared" si="11"/>
        <v>0</v>
      </c>
      <c r="AZ21" s="147">
        <f t="shared" si="11"/>
        <v>0</v>
      </c>
      <c r="BA21" s="147">
        <f t="shared" si="11"/>
        <v>0</v>
      </c>
      <c r="BB21" s="147">
        <f t="shared" si="11"/>
        <v>0</v>
      </c>
      <c r="BC21" s="147">
        <f t="shared" si="11"/>
        <v>0</v>
      </c>
      <c r="BD21" s="147">
        <f t="shared" si="11"/>
        <v>0</v>
      </c>
      <c r="BE21" s="147">
        <f t="shared" si="11"/>
        <v>0</v>
      </c>
      <c r="BF21" s="147">
        <f t="shared" si="11"/>
        <v>0</v>
      </c>
      <c r="BG21" s="147">
        <f t="shared" si="11"/>
        <v>0</v>
      </c>
      <c r="BH21" s="147">
        <f t="shared" si="11"/>
        <v>0</v>
      </c>
      <c r="BI21" s="147">
        <f t="shared" si="11"/>
        <v>0</v>
      </c>
      <c r="BJ21" s="147">
        <f t="shared" si="11"/>
        <v>0</v>
      </c>
      <c r="BK21" s="147">
        <f t="shared" si="11"/>
        <v>0</v>
      </c>
      <c r="BL21" s="147">
        <f t="shared" si="11"/>
        <v>0</v>
      </c>
      <c r="BM21" s="147">
        <f t="shared" si="11"/>
        <v>0</v>
      </c>
    </row>
    <row r="22" spans="1:65" ht="16">
      <c r="A22" s="131" t="str">
        <f t="shared" si="1"/>
        <v>Product 6</v>
      </c>
      <c r="E22" s="148">
        <f t="shared" ref="E22:AJ22" si="12">E8*Product6Price*DirectSaleModifierPrice</f>
        <v>0</v>
      </c>
      <c r="F22" s="148">
        <f t="shared" si="12"/>
        <v>0</v>
      </c>
      <c r="G22" s="148">
        <f t="shared" si="12"/>
        <v>0</v>
      </c>
      <c r="H22" s="148">
        <f t="shared" si="12"/>
        <v>0</v>
      </c>
      <c r="I22" s="148">
        <f t="shared" si="12"/>
        <v>0</v>
      </c>
      <c r="J22" s="148">
        <f t="shared" si="12"/>
        <v>0</v>
      </c>
      <c r="K22" s="148">
        <f t="shared" si="12"/>
        <v>0</v>
      </c>
      <c r="L22" s="148">
        <f t="shared" si="12"/>
        <v>0</v>
      </c>
      <c r="M22" s="148">
        <f t="shared" si="12"/>
        <v>0</v>
      </c>
      <c r="N22" s="148">
        <f t="shared" si="12"/>
        <v>0</v>
      </c>
      <c r="O22" s="148">
        <f t="shared" si="12"/>
        <v>0</v>
      </c>
      <c r="P22" s="148">
        <f t="shared" si="12"/>
        <v>0</v>
      </c>
      <c r="Q22" s="148">
        <f t="shared" si="12"/>
        <v>0</v>
      </c>
      <c r="R22" s="148">
        <f t="shared" si="12"/>
        <v>0</v>
      </c>
      <c r="S22" s="148">
        <f t="shared" si="12"/>
        <v>0</v>
      </c>
      <c r="T22" s="148">
        <f t="shared" si="12"/>
        <v>0</v>
      </c>
      <c r="U22" s="148">
        <f t="shared" si="12"/>
        <v>0</v>
      </c>
      <c r="V22" s="148">
        <f t="shared" si="12"/>
        <v>0</v>
      </c>
      <c r="W22" s="148">
        <f t="shared" si="12"/>
        <v>0</v>
      </c>
      <c r="X22" s="148">
        <f t="shared" si="12"/>
        <v>0</v>
      </c>
      <c r="Y22" s="148">
        <f t="shared" si="12"/>
        <v>0</v>
      </c>
      <c r="Z22" s="148">
        <f t="shared" si="12"/>
        <v>0</v>
      </c>
      <c r="AA22" s="148">
        <f t="shared" si="12"/>
        <v>0</v>
      </c>
      <c r="AB22" s="148">
        <f t="shared" si="12"/>
        <v>0</v>
      </c>
      <c r="AC22" s="148">
        <f t="shared" si="12"/>
        <v>0</v>
      </c>
      <c r="AD22" s="148">
        <f t="shared" si="12"/>
        <v>0</v>
      </c>
      <c r="AE22" s="148">
        <f t="shared" si="12"/>
        <v>0</v>
      </c>
      <c r="AF22" s="148">
        <f t="shared" si="12"/>
        <v>0</v>
      </c>
      <c r="AG22" s="148">
        <f t="shared" si="12"/>
        <v>0</v>
      </c>
      <c r="AH22" s="148">
        <f t="shared" si="12"/>
        <v>0</v>
      </c>
      <c r="AI22" s="148">
        <f t="shared" si="12"/>
        <v>0</v>
      </c>
      <c r="AJ22" s="148">
        <f t="shared" si="12"/>
        <v>0</v>
      </c>
      <c r="AK22" s="148">
        <f t="shared" ref="AK22:BM22" si="13">AK8*Product6Price*DirectSaleModifierPrice</f>
        <v>0</v>
      </c>
      <c r="AL22" s="148">
        <f t="shared" si="13"/>
        <v>0</v>
      </c>
      <c r="AM22" s="148">
        <f t="shared" si="13"/>
        <v>0</v>
      </c>
      <c r="AN22" s="148">
        <f t="shared" si="13"/>
        <v>0</v>
      </c>
      <c r="AO22" s="148">
        <f t="shared" si="13"/>
        <v>0</v>
      </c>
      <c r="AP22" s="148">
        <f t="shared" si="13"/>
        <v>0</v>
      </c>
      <c r="AQ22" s="148">
        <f t="shared" si="13"/>
        <v>0</v>
      </c>
      <c r="AR22" s="148">
        <f t="shared" si="13"/>
        <v>0</v>
      </c>
      <c r="AS22" s="148">
        <f t="shared" si="13"/>
        <v>0</v>
      </c>
      <c r="AT22" s="148">
        <f t="shared" si="13"/>
        <v>0</v>
      </c>
      <c r="AU22" s="148">
        <f t="shared" si="13"/>
        <v>0</v>
      </c>
      <c r="AV22" s="148">
        <f t="shared" si="13"/>
        <v>0</v>
      </c>
      <c r="AW22" s="148">
        <f t="shared" si="13"/>
        <v>0</v>
      </c>
      <c r="AX22" s="148">
        <f t="shared" si="13"/>
        <v>0</v>
      </c>
      <c r="AY22" s="148">
        <f t="shared" si="13"/>
        <v>0</v>
      </c>
      <c r="AZ22" s="148">
        <f t="shared" si="13"/>
        <v>0</v>
      </c>
      <c r="BA22" s="148">
        <f t="shared" si="13"/>
        <v>0</v>
      </c>
      <c r="BB22" s="148">
        <f t="shared" si="13"/>
        <v>0</v>
      </c>
      <c r="BC22" s="148">
        <f t="shared" si="13"/>
        <v>0</v>
      </c>
      <c r="BD22" s="148">
        <f t="shared" si="13"/>
        <v>0</v>
      </c>
      <c r="BE22" s="148">
        <f t="shared" si="13"/>
        <v>0</v>
      </c>
      <c r="BF22" s="148">
        <f t="shared" si="13"/>
        <v>0</v>
      </c>
      <c r="BG22" s="148">
        <f t="shared" si="13"/>
        <v>0</v>
      </c>
      <c r="BH22" s="148">
        <f t="shared" si="13"/>
        <v>0</v>
      </c>
      <c r="BI22" s="148">
        <f t="shared" si="13"/>
        <v>0</v>
      </c>
      <c r="BJ22" s="148">
        <f t="shared" si="13"/>
        <v>0</v>
      </c>
      <c r="BK22" s="148">
        <f t="shared" si="13"/>
        <v>0</v>
      </c>
      <c r="BL22" s="148">
        <f t="shared" si="13"/>
        <v>0</v>
      </c>
      <c r="BM22" s="148">
        <f t="shared" si="13"/>
        <v>0</v>
      </c>
    </row>
    <row r="23" spans="1:65" ht="16">
      <c r="A23" s="130" t="str">
        <f t="shared" si="1"/>
        <v>Product 7</v>
      </c>
      <c r="E23" s="147">
        <f t="shared" ref="E23:AJ23" si="14">E9*Product7Price*DirectSaleModifierPrice</f>
        <v>0</v>
      </c>
      <c r="F23" s="147">
        <f t="shared" si="14"/>
        <v>0</v>
      </c>
      <c r="G23" s="147">
        <f t="shared" si="14"/>
        <v>0</v>
      </c>
      <c r="H23" s="147">
        <f t="shared" si="14"/>
        <v>0</v>
      </c>
      <c r="I23" s="147">
        <f t="shared" si="14"/>
        <v>0</v>
      </c>
      <c r="J23" s="147">
        <f t="shared" si="14"/>
        <v>0</v>
      </c>
      <c r="K23" s="147">
        <f t="shared" si="14"/>
        <v>0</v>
      </c>
      <c r="L23" s="147">
        <f t="shared" si="14"/>
        <v>0</v>
      </c>
      <c r="M23" s="147">
        <f t="shared" si="14"/>
        <v>0</v>
      </c>
      <c r="N23" s="147">
        <f t="shared" si="14"/>
        <v>0</v>
      </c>
      <c r="O23" s="147">
        <f t="shared" si="14"/>
        <v>0</v>
      </c>
      <c r="P23" s="147">
        <f t="shared" si="14"/>
        <v>0</v>
      </c>
      <c r="Q23" s="147">
        <f t="shared" si="14"/>
        <v>0</v>
      </c>
      <c r="R23" s="147">
        <f t="shared" si="14"/>
        <v>0</v>
      </c>
      <c r="S23" s="147">
        <f t="shared" si="14"/>
        <v>0</v>
      </c>
      <c r="T23" s="147">
        <f t="shared" si="14"/>
        <v>0</v>
      </c>
      <c r="U23" s="147">
        <f t="shared" si="14"/>
        <v>0</v>
      </c>
      <c r="V23" s="147">
        <f t="shared" si="14"/>
        <v>0</v>
      </c>
      <c r="W23" s="147">
        <f t="shared" si="14"/>
        <v>0</v>
      </c>
      <c r="X23" s="147">
        <f t="shared" si="14"/>
        <v>0</v>
      </c>
      <c r="Y23" s="147">
        <f t="shared" si="14"/>
        <v>0</v>
      </c>
      <c r="Z23" s="147">
        <f t="shared" si="14"/>
        <v>0</v>
      </c>
      <c r="AA23" s="147">
        <f t="shared" si="14"/>
        <v>0</v>
      </c>
      <c r="AB23" s="147">
        <f t="shared" si="14"/>
        <v>0</v>
      </c>
      <c r="AC23" s="147">
        <f t="shared" si="14"/>
        <v>0</v>
      </c>
      <c r="AD23" s="147">
        <f t="shared" si="14"/>
        <v>0</v>
      </c>
      <c r="AE23" s="147">
        <f t="shared" si="14"/>
        <v>0</v>
      </c>
      <c r="AF23" s="147">
        <f t="shared" si="14"/>
        <v>0</v>
      </c>
      <c r="AG23" s="147">
        <f t="shared" si="14"/>
        <v>0</v>
      </c>
      <c r="AH23" s="147">
        <f t="shared" si="14"/>
        <v>0</v>
      </c>
      <c r="AI23" s="147">
        <f t="shared" si="14"/>
        <v>0</v>
      </c>
      <c r="AJ23" s="147">
        <f t="shared" si="14"/>
        <v>0</v>
      </c>
      <c r="AK23" s="147">
        <f t="shared" ref="AK23:BM23" si="15">AK9*Product7Price*DirectSaleModifierPrice</f>
        <v>0</v>
      </c>
      <c r="AL23" s="147">
        <f t="shared" si="15"/>
        <v>0</v>
      </c>
      <c r="AM23" s="147">
        <f t="shared" si="15"/>
        <v>0</v>
      </c>
      <c r="AN23" s="147">
        <f t="shared" si="15"/>
        <v>0</v>
      </c>
      <c r="AO23" s="147">
        <f t="shared" si="15"/>
        <v>0</v>
      </c>
      <c r="AP23" s="147">
        <f t="shared" si="15"/>
        <v>0</v>
      </c>
      <c r="AQ23" s="147">
        <f t="shared" si="15"/>
        <v>0</v>
      </c>
      <c r="AR23" s="147">
        <f t="shared" si="15"/>
        <v>0</v>
      </c>
      <c r="AS23" s="147">
        <f t="shared" si="15"/>
        <v>0</v>
      </c>
      <c r="AT23" s="147">
        <f t="shared" si="15"/>
        <v>0</v>
      </c>
      <c r="AU23" s="147">
        <f t="shared" si="15"/>
        <v>0</v>
      </c>
      <c r="AV23" s="147">
        <f t="shared" si="15"/>
        <v>0</v>
      </c>
      <c r="AW23" s="147">
        <f t="shared" si="15"/>
        <v>0</v>
      </c>
      <c r="AX23" s="147">
        <f t="shared" si="15"/>
        <v>0</v>
      </c>
      <c r="AY23" s="147">
        <f t="shared" si="15"/>
        <v>0</v>
      </c>
      <c r="AZ23" s="147">
        <f t="shared" si="15"/>
        <v>0</v>
      </c>
      <c r="BA23" s="147">
        <f t="shared" si="15"/>
        <v>0</v>
      </c>
      <c r="BB23" s="147">
        <f t="shared" si="15"/>
        <v>0</v>
      </c>
      <c r="BC23" s="147">
        <f t="shared" si="15"/>
        <v>0</v>
      </c>
      <c r="BD23" s="147">
        <f t="shared" si="15"/>
        <v>0</v>
      </c>
      <c r="BE23" s="147">
        <f t="shared" si="15"/>
        <v>0</v>
      </c>
      <c r="BF23" s="147">
        <f t="shared" si="15"/>
        <v>0</v>
      </c>
      <c r="BG23" s="147">
        <f t="shared" si="15"/>
        <v>0</v>
      </c>
      <c r="BH23" s="147">
        <f t="shared" si="15"/>
        <v>0</v>
      </c>
      <c r="BI23" s="147">
        <f t="shared" si="15"/>
        <v>0</v>
      </c>
      <c r="BJ23" s="147">
        <f t="shared" si="15"/>
        <v>0</v>
      </c>
      <c r="BK23" s="147">
        <f t="shared" si="15"/>
        <v>0</v>
      </c>
      <c r="BL23" s="147">
        <f t="shared" si="15"/>
        <v>0</v>
      </c>
      <c r="BM23" s="147">
        <f t="shared" si="15"/>
        <v>0</v>
      </c>
    </row>
    <row r="24" spans="1:65" ht="16">
      <c r="A24" s="131" t="str">
        <f t="shared" si="1"/>
        <v>Product 8</v>
      </c>
      <c r="E24" s="148">
        <f t="shared" ref="E24:AJ24" si="16">E10*Product8Price*DirectSaleModifierPrice</f>
        <v>0</v>
      </c>
      <c r="F24" s="148">
        <f t="shared" si="16"/>
        <v>0</v>
      </c>
      <c r="G24" s="148">
        <f t="shared" si="16"/>
        <v>0</v>
      </c>
      <c r="H24" s="148">
        <f t="shared" si="16"/>
        <v>0</v>
      </c>
      <c r="I24" s="148">
        <f t="shared" si="16"/>
        <v>0</v>
      </c>
      <c r="J24" s="148">
        <f t="shared" si="16"/>
        <v>0</v>
      </c>
      <c r="K24" s="148">
        <f t="shared" si="16"/>
        <v>0</v>
      </c>
      <c r="L24" s="148">
        <f t="shared" si="16"/>
        <v>0</v>
      </c>
      <c r="M24" s="148">
        <f t="shared" si="16"/>
        <v>0</v>
      </c>
      <c r="N24" s="148">
        <f t="shared" si="16"/>
        <v>0</v>
      </c>
      <c r="O24" s="148">
        <f t="shared" si="16"/>
        <v>0</v>
      </c>
      <c r="P24" s="148">
        <f t="shared" si="16"/>
        <v>0</v>
      </c>
      <c r="Q24" s="148">
        <f t="shared" si="16"/>
        <v>0</v>
      </c>
      <c r="R24" s="148">
        <f t="shared" si="16"/>
        <v>0</v>
      </c>
      <c r="S24" s="148">
        <f t="shared" si="16"/>
        <v>0</v>
      </c>
      <c r="T24" s="148">
        <f t="shared" si="16"/>
        <v>0</v>
      </c>
      <c r="U24" s="148">
        <f t="shared" si="16"/>
        <v>0</v>
      </c>
      <c r="V24" s="148">
        <f t="shared" si="16"/>
        <v>0</v>
      </c>
      <c r="W24" s="148">
        <f t="shared" si="16"/>
        <v>0</v>
      </c>
      <c r="X24" s="148">
        <f t="shared" si="16"/>
        <v>0</v>
      </c>
      <c r="Y24" s="148">
        <f t="shared" si="16"/>
        <v>0</v>
      </c>
      <c r="Z24" s="148">
        <f t="shared" si="16"/>
        <v>0</v>
      </c>
      <c r="AA24" s="148">
        <f t="shared" si="16"/>
        <v>0</v>
      </c>
      <c r="AB24" s="148">
        <f t="shared" si="16"/>
        <v>0</v>
      </c>
      <c r="AC24" s="148">
        <f t="shared" si="16"/>
        <v>0</v>
      </c>
      <c r="AD24" s="148">
        <f t="shared" si="16"/>
        <v>0</v>
      </c>
      <c r="AE24" s="148">
        <f t="shared" si="16"/>
        <v>0</v>
      </c>
      <c r="AF24" s="148">
        <f t="shared" si="16"/>
        <v>0</v>
      </c>
      <c r="AG24" s="148">
        <f t="shared" si="16"/>
        <v>0</v>
      </c>
      <c r="AH24" s="148">
        <f t="shared" si="16"/>
        <v>0</v>
      </c>
      <c r="AI24" s="148">
        <f t="shared" si="16"/>
        <v>0</v>
      </c>
      <c r="AJ24" s="148">
        <f t="shared" si="16"/>
        <v>0</v>
      </c>
      <c r="AK24" s="148">
        <f t="shared" ref="AK24:BM24" si="17">AK10*Product8Price*DirectSaleModifierPrice</f>
        <v>0</v>
      </c>
      <c r="AL24" s="148">
        <f t="shared" si="17"/>
        <v>0</v>
      </c>
      <c r="AM24" s="148">
        <f t="shared" si="17"/>
        <v>0</v>
      </c>
      <c r="AN24" s="148">
        <f t="shared" si="17"/>
        <v>0</v>
      </c>
      <c r="AO24" s="148">
        <f t="shared" si="17"/>
        <v>0</v>
      </c>
      <c r="AP24" s="148">
        <f t="shared" si="17"/>
        <v>0</v>
      </c>
      <c r="AQ24" s="148">
        <f t="shared" si="17"/>
        <v>0</v>
      </c>
      <c r="AR24" s="148">
        <f t="shared" si="17"/>
        <v>0</v>
      </c>
      <c r="AS24" s="148">
        <f t="shared" si="17"/>
        <v>0</v>
      </c>
      <c r="AT24" s="148">
        <f t="shared" si="17"/>
        <v>0</v>
      </c>
      <c r="AU24" s="148">
        <f t="shared" si="17"/>
        <v>0</v>
      </c>
      <c r="AV24" s="148">
        <f t="shared" si="17"/>
        <v>0</v>
      </c>
      <c r="AW24" s="148">
        <f t="shared" si="17"/>
        <v>0</v>
      </c>
      <c r="AX24" s="148">
        <f t="shared" si="17"/>
        <v>0</v>
      </c>
      <c r="AY24" s="148">
        <f t="shared" si="17"/>
        <v>0</v>
      </c>
      <c r="AZ24" s="148">
        <f t="shared" si="17"/>
        <v>0</v>
      </c>
      <c r="BA24" s="148">
        <f t="shared" si="17"/>
        <v>0</v>
      </c>
      <c r="BB24" s="148">
        <f t="shared" si="17"/>
        <v>0</v>
      </c>
      <c r="BC24" s="148">
        <f t="shared" si="17"/>
        <v>0</v>
      </c>
      <c r="BD24" s="148">
        <f t="shared" si="17"/>
        <v>0</v>
      </c>
      <c r="BE24" s="148">
        <f t="shared" si="17"/>
        <v>0</v>
      </c>
      <c r="BF24" s="148">
        <f t="shared" si="17"/>
        <v>0</v>
      </c>
      <c r="BG24" s="148">
        <f t="shared" si="17"/>
        <v>0</v>
      </c>
      <c r="BH24" s="148">
        <f t="shared" si="17"/>
        <v>0</v>
      </c>
      <c r="BI24" s="148">
        <f t="shared" si="17"/>
        <v>0</v>
      </c>
      <c r="BJ24" s="148">
        <f t="shared" si="17"/>
        <v>0</v>
      </c>
      <c r="BK24" s="148">
        <f t="shared" si="17"/>
        <v>0</v>
      </c>
      <c r="BL24" s="148">
        <f t="shared" si="17"/>
        <v>0</v>
      </c>
      <c r="BM24" s="148">
        <f t="shared" si="17"/>
        <v>0</v>
      </c>
    </row>
    <row r="25" spans="1:65" ht="16">
      <c r="A25" s="130" t="str">
        <f t="shared" si="1"/>
        <v>Product 9</v>
      </c>
      <c r="E25" s="147">
        <f t="shared" ref="E25:AJ25" si="18">E11*Product9Price*DirectSaleModifierPrice</f>
        <v>0</v>
      </c>
      <c r="F25" s="147">
        <f t="shared" si="18"/>
        <v>0</v>
      </c>
      <c r="G25" s="147">
        <f t="shared" si="18"/>
        <v>0</v>
      </c>
      <c r="H25" s="147">
        <f t="shared" si="18"/>
        <v>0</v>
      </c>
      <c r="I25" s="147">
        <f t="shared" si="18"/>
        <v>0</v>
      </c>
      <c r="J25" s="147">
        <f t="shared" si="18"/>
        <v>0</v>
      </c>
      <c r="K25" s="147">
        <f t="shared" si="18"/>
        <v>0</v>
      </c>
      <c r="L25" s="147">
        <f t="shared" si="18"/>
        <v>0</v>
      </c>
      <c r="M25" s="147">
        <f t="shared" si="18"/>
        <v>0</v>
      </c>
      <c r="N25" s="147">
        <f t="shared" si="18"/>
        <v>0</v>
      </c>
      <c r="O25" s="147">
        <f t="shared" si="18"/>
        <v>0</v>
      </c>
      <c r="P25" s="147">
        <f t="shared" si="18"/>
        <v>0</v>
      </c>
      <c r="Q25" s="147">
        <f t="shared" si="18"/>
        <v>0</v>
      </c>
      <c r="R25" s="147">
        <f t="shared" si="18"/>
        <v>0</v>
      </c>
      <c r="S25" s="147">
        <f t="shared" si="18"/>
        <v>0</v>
      </c>
      <c r="T25" s="147">
        <f t="shared" si="18"/>
        <v>0</v>
      </c>
      <c r="U25" s="147">
        <f t="shared" si="18"/>
        <v>0</v>
      </c>
      <c r="V25" s="147">
        <f t="shared" si="18"/>
        <v>0</v>
      </c>
      <c r="W25" s="147">
        <f t="shared" si="18"/>
        <v>0</v>
      </c>
      <c r="X25" s="147">
        <f t="shared" si="18"/>
        <v>0</v>
      </c>
      <c r="Y25" s="147">
        <f t="shared" si="18"/>
        <v>0</v>
      </c>
      <c r="Z25" s="147">
        <f t="shared" si="18"/>
        <v>0</v>
      </c>
      <c r="AA25" s="147">
        <f t="shared" si="18"/>
        <v>0</v>
      </c>
      <c r="AB25" s="147">
        <f t="shared" si="18"/>
        <v>0</v>
      </c>
      <c r="AC25" s="147">
        <f t="shared" si="18"/>
        <v>0</v>
      </c>
      <c r="AD25" s="147">
        <f t="shared" si="18"/>
        <v>0</v>
      </c>
      <c r="AE25" s="147">
        <f t="shared" si="18"/>
        <v>0</v>
      </c>
      <c r="AF25" s="147">
        <f t="shared" si="18"/>
        <v>0</v>
      </c>
      <c r="AG25" s="147">
        <f t="shared" si="18"/>
        <v>0</v>
      </c>
      <c r="AH25" s="147">
        <f t="shared" si="18"/>
        <v>0</v>
      </c>
      <c r="AI25" s="147">
        <f t="shared" si="18"/>
        <v>0</v>
      </c>
      <c r="AJ25" s="147">
        <f t="shared" si="18"/>
        <v>0</v>
      </c>
      <c r="AK25" s="147">
        <f t="shared" ref="AK25:BM25" si="19">AK11*Product9Price*DirectSaleModifierPrice</f>
        <v>0</v>
      </c>
      <c r="AL25" s="147">
        <f t="shared" si="19"/>
        <v>0</v>
      </c>
      <c r="AM25" s="147">
        <f t="shared" si="19"/>
        <v>0</v>
      </c>
      <c r="AN25" s="147">
        <f t="shared" si="19"/>
        <v>0</v>
      </c>
      <c r="AO25" s="147">
        <f t="shared" si="19"/>
        <v>0</v>
      </c>
      <c r="AP25" s="147">
        <f t="shared" si="19"/>
        <v>0</v>
      </c>
      <c r="AQ25" s="147">
        <f t="shared" si="19"/>
        <v>0</v>
      </c>
      <c r="AR25" s="147">
        <f t="shared" si="19"/>
        <v>0</v>
      </c>
      <c r="AS25" s="147">
        <f t="shared" si="19"/>
        <v>0</v>
      </c>
      <c r="AT25" s="147">
        <f t="shared" si="19"/>
        <v>0</v>
      </c>
      <c r="AU25" s="147">
        <f t="shared" si="19"/>
        <v>0</v>
      </c>
      <c r="AV25" s="147">
        <f t="shared" si="19"/>
        <v>0</v>
      </c>
      <c r="AW25" s="147">
        <f t="shared" si="19"/>
        <v>0</v>
      </c>
      <c r="AX25" s="147">
        <f t="shared" si="19"/>
        <v>0</v>
      </c>
      <c r="AY25" s="147">
        <f t="shared" si="19"/>
        <v>0</v>
      </c>
      <c r="AZ25" s="147">
        <f t="shared" si="19"/>
        <v>0</v>
      </c>
      <c r="BA25" s="147">
        <f t="shared" si="19"/>
        <v>0</v>
      </c>
      <c r="BB25" s="147">
        <f t="shared" si="19"/>
        <v>0</v>
      </c>
      <c r="BC25" s="147">
        <f t="shared" si="19"/>
        <v>0</v>
      </c>
      <c r="BD25" s="147">
        <f t="shared" si="19"/>
        <v>0</v>
      </c>
      <c r="BE25" s="147">
        <f t="shared" si="19"/>
        <v>0</v>
      </c>
      <c r="BF25" s="147">
        <f t="shared" si="19"/>
        <v>0</v>
      </c>
      <c r="BG25" s="147">
        <f t="shared" si="19"/>
        <v>0</v>
      </c>
      <c r="BH25" s="147">
        <f t="shared" si="19"/>
        <v>0</v>
      </c>
      <c r="BI25" s="147">
        <f t="shared" si="19"/>
        <v>0</v>
      </c>
      <c r="BJ25" s="147">
        <f t="shared" si="19"/>
        <v>0</v>
      </c>
      <c r="BK25" s="147">
        <f t="shared" si="19"/>
        <v>0</v>
      </c>
      <c r="BL25" s="147">
        <f t="shared" si="19"/>
        <v>0</v>
      </c>
      <c r="BM25" s="147">
        <f t="shared" si="19"/>
        <v>0</v>
      </c>
    </row>
    <row r="26" spans="1:65" ht="16">
      <c r="A26" s="131" t="str">
        <f t="shared" si="1"/>
        <v>Product 10</v>
      </c>
      <c r="E26" s="148">
        <f t="shared" ref="E26:AJ26" si="20">E12*Product10Price*DirectSaleModifierPrice</f>
        <v>0</v>
      </c>
      <c r="F26" s="148">
        <f t="shared" si="20"/>
        <v>0</v>
      </c>
      <c r="G26" s="148">
        <f t="shared" si="20"/>
        <v>0</v>
      </c>
      <c r="H26" s="148">
        <f t="shared" si="20"/>
        <v>0</v>
      </c>
      <c r="I26" s="148">
        <f t="shared" si="20"/>
        <v>0</v>
      </c>
      <c r="J26" s="148">
        <f t="shared" si="20"/>
        <v>0</v>
      </c>
      <c r="K26" s="148">
        <f t="shared" si="20"/>
        <v>0</v>
      </c>
      <c r="L26" s="148">
        <f t="shared" si="20"/>
        <v>0</v>
      </c>
      <c r="M26" s="148">
        <f t="shared" si="20"/>
        <v>0</v>
      </c>
      <c r="N26" s="148">
        <f t="shared" si="20"/>
        <v>0</v>
      </c>
      <c r="O26" s="148">
        <f t="shared" si="20"/>
        <v>0</v>
      </c>
      <c r="P26" s="148">
        <f t="shared" si="20"/>
        <v>0</v>
      </c>
      <c r="Q26" s="148">
        <f t="shared" si="20"/>
        <v>0</v>
      </c>
      <c r="R26" s="148">
        <f t="shared" si="20"/>
        <v>0</v>
      </c>
      <c r="S26" s="148">
        <f t="shared" si="20"/>
        <v>0</v>
      </c>
      <c r="T26" s="148">
        <f t="shared" si="20"/>
        <v>0</v>
      </c>
      <c r="U26" s="148">
        <f t="shared" si="20"/>
        <v>0</v>
      </c>
      <c r="V26" s="148">
        <f t="shared" si="20"/>
        <v>0</v>
      </c>
      <c r="W26" s="148">
        <f t="shared" si="20"/>
        <v>0</v>
      </c>
      <c r="X26" s="148">
        <f t="shared" si="20"/>
        <v>0</v>
      </c>
      <c r="Y26" s="148">
        <f t="shared" si="20"/>
        <v>0</v>
      </c>
      <c r="Z26" s="148">
        <f t="shared" si="20"/>
        <v>0</v>
      </c>
      <c r="AA26" s="148">
        <f t="shared" si="20"/>
        <v>0</v>
      </c>
      <c r="AB26" s="148">
        <f t="shared" si="20"/>
        <v>0</v>
      </c>
      <c r="AC26" s="148">
        <f t="shared" si="20"/>
        <v>0</v>
      </c>
      <c r="AD26" s="148">
        <f t="shared" si="20"/>
        <v>0</v>
      </c>
      <c r="AE26" s="148">
        <f t="shared" si="20"/>
        <v>0</v>
      </c>
      <c r="AF26" s="148">
        <f t="shared" si="20"/>
        <v>0</v>
      </c>
      <c r="AG26" s="148">
        <f t="shared" si="20"/>
        <v>0</v>
      </c>
      <c r="AH26" s="148">
        <f t="shared" si="20"/>
        <v>0</v>
      </c>
      <c r="AI26" s="148">
        <f t="shared" si="20"/>
        <v>0</v>
      </c>
      <c r="AJ26" s="148">
        <f t="shared" si="20"/>
        <v>0</v>
      </c>
      <c r="AK26" s="148">
        <f t="shared" ref="AK26:BM26" si="21">AK12*Product10Price*DirectSaleModifierPrice</f>
        <v>0</v>
      </c>
      <c r="AL26" s="148">
        <f t="shared" si="21"/>
        <v>0</v>
      </c>
      <c r="AM26" s="148">
        <f t="shared" si="21"/>
        <v>0</v>
      </c>
      <c r="AN26" s="148">
        <f t="shared" si="21"/>
        <v>0</v>
      </c>
      <c r="AO26" s="148">
        <f t="shared" si="21"/>
        <v>0</v>
      </c>
      <c r="AP26" s="148">
        <f t="shared" si="21"/>
        <v>0</v>
      </c>
      <c r="AQ26" s="148">
        <f t="shared" si="21"/>
        <v>0</v>
      </c>
      <c r="AR26" s="148">
        <f t="shared" si="21"/>
        <v>0</v>
      </c>
      <c r="AS26" s="148">
        <f t="shared" si="21"/>
        <v>0</v>
      </c>
      <c r="AT26" s="148">
        <f t="shared" si="21"/>
        <v>0</v>
      </c>
      <c r="AU26" s="148">
        <f t="shared" si="21"/>
        <v>0</v>
      </c>
      <c r="AV26" s="148">
        <f t="shared" si="21"/>
        <v>0</v>
      </c>
      <c r="AW26" s="148">
        <f t="shared" si="21"/>
        <v>0</v>
      </c>
      <c r="AX26" s="148">
        <f t="shared" si="21"/>
        <v>0</v>
      </c>
      <c r="AY26" s="148">
        <f t="shared" si="21"/>
        <v>0</v>
      </c>
      <c r="AZ26" s="148">
        <f t="shared" si="21"/>
        <v>0</v>
      </c>
      <c r="BA26" s="148">
        <f t="shared" si="21"/>
        <v>0</v>
      </c>
      <c r="BB26" s="148">
        <f t="shared" si="21"/>
        <v>0</v>
      </c>
      <c r="BC26" s="148">
        <f t="shared" si="21"/>
        <v>0</v>
      </c>
      <c r="BD26" s="148">
        <f t="shared" si="21"/>
        <v>0</v>
      </c>
      <c r="BE26" s="148">
        <f t="shared" si="21"/>
        <v>0</v>
      </c>
      <c r="BF26" s="148">
        <f t="shared" si="21"/>
        <v>0</v>
      </c>
      <c r="BG26" s="148">
        <f t="shared" si="21"/>
        <v>0</v>
      </c>
      <c r="BH26" s="148">
        <f t="shared" si="21"/>
        <v>0</v>
      </c>
      <c r="BI26" s="148">
        <f t="shared" si="21"/>
        <v>0</v>
      </c>
      <c r="BJ26" s="148">
        <f t="shared" si="21"/>
        <v>0</v>
      </c>
      <c r="BK26" s="148">
        <f t="shared" si="21"/>
        <v>0</v>
      </c>
      <c r="BL26" s="148">
        <f t="shared" si="21"/>
        <v>0</v>
      </c>
      <c r="BM26" s="148">
        <f t="shared" si="21"/>
        <v>0</v>
      </c>
    </row>
    <row r="27" spans="1:65">
      <c r="A27" s="12"/>
      <c r="C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</row>
    <row r="28" spans="1:65" ht="17" thickBot="1">
      <c r="A28" s="99" t="s">
        <v>298</v>
      </c>
      <c r="C28" s="79"/>
      <c r="E28" s="71">
        <f>SUM(E17:E26)</f>
        <v>19000</v>
      </c>
      <c r="F28" s="71">
        <f t="shared" ref="F28:BM28" si="22">SUM(F17:F26)</f>
        <v>19000</v>
      </c>
      <c r="G28" s="71">
        <f t="shared" si="22"/>
        <v>19000</v>
      </c>
      <c r="H28" s="71">
        <f t="shared" si="22"/>
        <v>19000</v>
      </c>
      <c r="I28" s="71">
        <f t="shared" si="22"/>
        <v>29000</v>
      </c>
      <c r="J28" s="71">
        <f t="shared" si="22"/>
        <v>29000</v>
      </c>
      <c r="K28" s="71">
        <f t="shared" si="22"/>
        <v>29000</v>
      </c>
      <c r="L28" s="71">
        <f t="shared" si="22"/>
        <v>29000</v>
      </c>
      <c r="M28" s="71">
        <f t="shared" si="22"/>
        <v>29000</v>
      </c>
      <c r="N28" s="71">
        <f t="shared" si="22"/>
        <v>29000</v>
      </c>
      <c r="O28" s="71">
        <f t="shared" si="22"/>
        <v>39000</v>
      </c>
      <c r="P28" s="71">
        <f t="shared" si="22"/>
        <v>39000</v>
      </c>
      <c r="Q28" s="71">
        <f t="shared" si="22"/>
        <v>39000</v>
      </c>
      <c r="R28" s="71">
        <f t="shared" si="22"/>
        <v>39000</v>
      </c>
      <c r="S28" s="71">
        <f t="shared" si="22"/>
        <v>39000</v>
      </c>
      <c r="T28" s="71">
        <f t="shared" si="22"/>
        <v>54000</v>
      </c>
      <c r="U28" s="71">
        <f t="shared" si="22"/>
        <v>54000</v>
      </c>
      <c r="V28" s="71">
        <f t="shared" si="22"/>
        <v>54000</v>
      </c>
      <c r="W28" s="71">
        <f t="shared" si="22"/>
        <v>64000</v>
      </c>
      <c r="X28" s="71">
        <f t="shared" si="22"/>
        <v>64000</v>
      </c>
      <c r="Y28" s="71">
        <f t="shared" si="22"/>
        <v>71000</v>
      </c>
      <c r="Z28" s="71">
        <f t="shared" si="22"/>
        <v>71000</v>
      </c>
      <c r="AA28" s="71">
        <f t="shared" si="22"/>
        <v>76000</v>
      </c>
      <c r="AB28" s="71">
        <f t="shared" si="22"/>
        <v>86000</v>
      </c>
      <c r="AC28" s="71">
        <f t="shared" si="22"/>
        <v>86000</v>
      </c>
      <c r="AD28" s="71">
        <f t="shared" si="22"/>
        <v>93000</v>
      </c>
      <c r="AE28" s="71">
        <f t="shared" si="22"/>
        <v>93000</v>
      </c>
      <c r="AF28" s="71">
        <f t="shared" si="22"/>
        <v>103000</v>
      </c>
      <c r="AG28" s="71">
        <f t="shared" si="22"/>
        <v>113000</v>
      </c>
      <c r="AH28" s="71">
        <f t="shared" si="22"/>
        <v>115000</v>
      </c>
      <c r="AI28" s="71">
        <f t="shared" si="22"/>
        <v>125000</v>
      </c>
      <c r="AJ28" s="71">
        <f t="shared" si="22"/>
        <v>135000</v>
      </c>
      <c r="AK28" s="71">
        <f t="shared" si="22"/>
        <v>135000</v>
      </c>
      <c r="AL28" s="71">
        <f t="shared" si="22"/>
        <v>145000</v>
      </c>
      <c r="AM28" s="71">
        <f t="shared" si="22"/>
        <v>145000</v>
      </c>
      <c r="AN28" s="71">
        <f t="shared" si="22"/>
        <v>155000</v>
      </c>
      <c r="AO28" s="71">
        <f t="shared" si="22"/>
        <v>165000</v>
      </c>
      <c r="AP28" s="71">
        <f t="shared" si="22"/>
        <v>175000</v>
      </c>
      <c r="AQ28" s="71">
        <f t="shared" si="22"/>
        <v>175000</v>
      </c>
      <c r="AR28" s="71">
        <f t="shared" si="22"/>
        <v>185000</v>
      </c>
      <c r="AS28" s="71">
        <f t="shared" si="22"/>
        <v>195000</v>
      </c>
      <c r="AT28" s="71">
        <f t="shared" si="22"/>
        <v>195000</v>
      </c>
      <c r="AU28" s="71">
        <f t="shared" si="22"/>
        <v>205000</v>
      </c>
      <c r="AV28" s="71">
        <f t="shared" si="22"/>
        <v>205000</v>
      </c>
      <c r="AW28" s="71">
        <f t="shared" si="22"/>
        <v>215000</v>
      </c>
      <c r="AX28" s="71">
        <f t="shared" si="22"/>
        <v>225000</v>
      </c>
      <c r="AY28" s="71">
        <f t="shared" si="22"/>
        <v>225000</v>
      </c>
      <c r="AZ28" s="71">
        <f t="shared" si="22"/>
        <v>235000</v>
      </c>
      <c r="BA28" s="71">
        <f t="shared" si="22"/>
        <v>235000</v>
      </c>
      <c r="BB28" s="71">
        <f t="shared" si="22"/>
        <v>245000</v>
      </c>
      <c r="BC28" s="71">
        <f t="shared" si="22"/>
        <v>245000</v>
      </c>
      <c r="BD28" s="71">
        <f t="shared" si="22"/>
        <v>255000</v>
      </c>
      <c r="BE28" s="71">
        <f t="shared" si="22"/>
        <v>255000</v>
      </c>
      <c r="BF28" s="71">
        <f t="shared" si="22"/>
        <v>265000</v>
      </c>
      <c r="BG28" s="71">
        <f t="shared" si="22"/>
        <v>265000</v>
      </c>
      <c r="BH28" s="71">
        <f t="shared" si="22"/>
        <v>265000</v>
      </c>
      <c r="BI28" s="71">
        <f t="shared" si="22"/>
        <v>275000</v>
      </c>
      <c r="BJ28" s="71">
        <f t="shared" si="22"/>
        <v>275000</v>
      </c>
      <c r="BK28" s="71">
        <f t="shared" si="22"/>
        <v>275000</v>
      </c>
      <c r="BL28" s="71">
        <f t="shared" si="22"/>
        <v>275000</v>
      </c>
      <c r="BM28" s="71">
        <f t="shared" si="22"/>
        <v>285000</v>
      </c>
    </row>
    <row r="29" spans="1:65" ht="16" thickTop="1">
      <c r="A29" s="15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</row>
  </sheetData>
  <phoneticPr fontId="33" type="noConversion"/>
  <pageMargins left="0.7" right="0.7" top="0.75" bottom="0.75" header="0.3" footer="0.3"/>
  <pageSetup paperSize="3" orientation="landscape" horizontalDpi="0" verticalDpi="0"/>
  <colBreaks count="5" manualBreakCount="5">
    <brk id="15" min="1" max="55" man="1"/>
    <brk id="17" max="1048575" man="1"/>
    <brk id="28" min="1" max="55" man="1"/>
    <brk id="40" min="1" max="55" man="1"/>
    <brk id="52" min="1" max="55" man="1"/>
  </colBreaks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71"/>
  <sheetViews>
    <sheetView view="pageBreakPreview" topLeftCell="H1" zoomScale="60" zoomScaleNormal="100" workbookViewId="0">
      <pane ySplit="1" topLeftCell="A2" activePane="bottomLeft" state="frozen"/>
      <selection pane="bottomLeft" activeCell="C18" sqref="C18"/>
    </sheetView>
  </sheetViews>
  <sheetFormatPr baseColWidth="10" defaultColWidth="8.83203125" defaultRowHeight="15"/>
  <cols>
    <col min="1" max="1" width="53.33203125" customWidth="1"/>
    <col min="2" max="2" width="1.6640625" customWidth="1"/>
    <col min="3" max="3" width="24.1640625" bestFit="1" customWidth="1"/>
    <col min="4" max="4" width="1.6640625" customWidth="1"/>
    <col min="5" max="65" width="13.33203125" customWidth="1"/>
  </cols>
  <sheetData>
    <row r="1" spans="1:65" ht="21" thickBot="1">
      <c r="A1" s="74" t="s">
        <v>347</v>
      </c>
      <c r="E1" s="70">
        <f>'Scaling Factors'!D15</f>
        <v>44926</v>
      </c>
      <c r="F1" s="70">
        <f>'Scaling Factors'!E15</f>
        <v>44957</v>
      </c>
      <c r="G1" s="70">
        <f>'Scaling Factors'!F15</f>
        <v>44985</v>
      </c>
      <c r="H1" s="70">
        <f>'Scaling Factors'!G15</f>
        <v>45016</v>
      </c>
      <c r="I1" s="70">
        <f>'Scaling Factors'!H15</f>
        <v>45046</v>
      </c>
      <c r="J1" s="70">
        <f>'Scaling Factors'!I15</f>
        <v>45077</v>
      </c>
      <c r="K1" s="70">
        <f>'Scaling Factors'!J15</f>
        <v>45107</v>
      </c>
      <c r="L1" s="70">
        <f>'Scaling Factors'!K15</f>
        <v>45138</v>
      </c>
      <c r="M1" s="70">
        <f>'Scaling Factors'!L15</f>
        <v>45169</v>
      </c>
      <c r="N1" s="70">
        <f>'Scaling Factors'!M15</f>
        <v>45199</v>
      </c>
      <c r="O1" s="70">
        <f>'Scaling Factors'!N15</f>
        <v>45230</v>
      </c>
      <c r="P1" s="70">
        <f>'Scaling Factors'!O15</f>
        <v>45260</v>
      </c>
      <c r="Q1" s="70">
        <f>'Scaling Factors'!P15</f>
        <v>45291</v>
      </c>
      <c r="R1" s="70">
        <f>'Scaling Factors'!Q15</f>
        <v>45322</v>
      </c>
      <c r="S1" s="70">
        <f>'Scaling Factors'!R15</f>
        <v>45351</v>
      </c>
      <c r="T1" s="70">
        <f>'Scaling Factors'!S15</f>
        <v>45382</v>
      </c>
      <c r="U1" s="70">
        <f>'Scaling Factors'!T15</f>
        <v>45412</v>
      </c>
      <c r="V1" s="70">
        <f>'Scaling Factors'!U15</f>
        <v>45443</v>
      </c>
      <c r="W1" s="70">
        <f>'Scaling Factors'!V15</f>
        <v>45473</v>
      </c>
      <c r="X1" s="70">
        <f>'Scaling Factors'!W15</f>
        <v>45504</v>
      </c>
      <c r="Y1" s="70">
        <f>'Scaling Factors'!X15</f>
        <v>45535</v>
      </c>
      <c r="Z1" s="70">
        <f>'Scaling Factors'!Y15</f>
        <v>45565</v>
      </c>
      <c r="AA1" s="70">
        <f>'Scaling Factors'!Z15</f>
        <v>45596</v>
      </c>
      <c r="AB1" s="70">
        <f>'Scaling Factors'!AA15</f>
        <v>45626</v>
      </c>
      <c r="AC1" s="70">
        <f>'Scaling Factors'!AB15</f>
        <v>45657</v>
      </c>
      <c r="AD1" s="70">
        <f>'Scaling Factors'!AC15</f>
        <v>45688</v>
      </c>
      <c r="AE1" s="70">
        <f>'Scaling Factors'!AD15</f>
        <v>45716</v>
      </c>
      <c r="AF1" s="70">
        <f>'Scaling Factors'!AE15</f>
        <v>45747</v>
      </c>
      <c r="AG1" s="70">
        <f>'Scaling Factors'!AF15</f>
        <v>45777</v>
      </c>
      <c r="AH1" s="70">
        <f>'Scaling Factors'!AG15</f>
        <v>45808</v>
      </c>
      <c r="AI1" s="70">
        <f>'Scaling Factors'!AH15</f>
        <v>45838</v>
      </c>
      <c r="AJ1" s="70">
        <f>'Scaling Factors'!AI15</f>
        <v>45869</v>
      </c>
      <c r="AK1" s="70">
        <f>'Scaling Factors'!AJ15</f>
        <v>45900</v>
      </c>
      <c r="AL1" s="70">
        <f>'Scaling Factors'!AK15</f>
        <v>45930</v>
      </c>
      <c r="AM1" s="70">
        <f>'Scaling Factors'!AL15</f>
        <v>45961</v>
      </c>
      <c r="AN1" s="70">
        <f>'Scaling Factors'!AM15</f>
        <v>45991</v>
      </c>
      <c r="AO1" s="70">
        <f>'Scaling Factors'!AN15</f>
        <v>46022</v>
      </c>
      <c r="AP1" s="70">
        <f>'Scaling Factors'!AO15</f>
        <v>46053</v>
      </c>
      <c r="AQ1" s="70">
        <f>'Scaling Factors'!AP15</f>
        <v>46081</v>
      </c>
      <c r="AR1" s="70">
        <f>'Scaling Factors'!AQ15</f>
        <v>46112</v>
      </c>
      <c r="AS1" s="70">
        <f>'Scaling Factors'!AR15</f>
        <v>46142</v>
      </c>
      <c r="AT1" s="70">
        <f>'Scaling Factors'!AS15</f>
        <v>46173</v>
      </c>
      <c r="AU1" s="70">
        <f>'Scaling Factors'!AT15</f>
        <v>46203</v>
      </c>
      <c r="AV1" s="70">
        <f>'Scaling Factors'!AU15</f>
        <v>46234</v>
      </c>
      <c r="AW1" s="70">
        <f>'Scaling Factors'!AV15</f>
        <v>46265</v>
      </c>
      <c r="AX1" s="70">
        <f>'Scaling Factors'!AW15</f>
        <v>46295</v>
      </c>
      <c r="AY1" s="70">
        <f>'Scaling Factors'!AX15</f>
        <v>46326</v>
      </c>
      <c r="AZ1" s="70">
        <f>'Scaling Factors'!AY15</f>
        <v>46356</v>
      </c>
      <c r="BA1" s="70">
        <f>'Scaling Factors'!AZ15</f>
        <v>46387</v>
      </c>
      <c r="BB1" s="70">
        <f>'Scaling Factors'!BA15</f>
        <v>46418</v>
      </c>
      <c r="BC1" s="70">
        <f>'Scaling Factors'!BB15</f>
        <v>46446</v>
      </c>
      <c r="BD1" s="70">
        <f>'Scaling Factors'!BC15</f>
        <v>46477</v>
      </c>
      <c r="BE1" s="70">
        <f>'Scaling Factors'!BD15</f>
        <v>46507</v>
      </c>
      <c r="BF1" s="70">
        <f>'Scaling Factors'!BE15</f>
        <v>46538</v>
      </c>
      <c r="BG1" s="70">
        <f>'Scaling Factors'!BF15</f>
        <v>46568</v>
      </c>
      <c r="BH1" s="70">
        <f>'Scaling Factors'!BG15</f>
        <v>46599</v>
      </c>
      <c r="BI1" s="70">
        <f>'Scaling Factors'!BH15</f>
        <v>46630</v>
      </c>
      <c r="BJ1" s="70">
        <f>'Scaling Factors'!BI15</f>
        <v>46660</v>
      </c>
      <c r="BK1" s="70">
        <f>'Scaling Factors'!BJ15</f>
        <v>46691</v>
      </c>
      <c r="BL1" s="70">
        <f>'Scaling Factors'!BK15</f>
        <v>46721</v>
      </c>
      <c r="BM1" s="70">
        <f>'Scaling Factors'!BL15</f>
        <v>46752</v>
      </c>
    </row>
    <row r="2" spans="1:65" ht="19" thickTop="1" thickBot="1">
      <c r="A2" s="166" t="s">
        <v>534</v>
      </c>
      <c r="C2" s="92"/>
    </row>
    <row r="3" spans="1:65" ht="17" thickTop="1">
      <c r="A3" s="8" t="str">
        <f>Subscription1Name</f>
        <v>Subscription Plan 1</v>
      </c>
      <c r="E3" s="126">
        <f>E17</f>
        <v>1</v>
      </c>
      <c r="F3" s="126">
        <f>F17+E3</f>
        <v>2</v>
      </c>
      <c r="G3" s="126">
        <f t="shared" ref="G3:BM7" si="0">G17+F3</f>
        <v>3</v>
      </c>
      <c r="H3" s="126">
        <f t="shared" si="0"/>
        <v>4</v>
      </c>
      <c r="I3" s="126">
        <f t="shared" si="0"/>
        <v>5</v>
      </c>
      <c r="J3" s="126">
        <f t="shared" si="0"/>
        <v>6</v>
      </c>
      <c r="K3" s="126">
        <f t="shared" si="0"/>
        <v>7</v>
      </c>
      <c r="L3" s="126">
        <f t="shared" si="0"/>
        <v>8</v>
      </c>
      <c r="M3" s="126">
        <f t="shared" si="0"/>
        <v>9</v>
      </c>
      <c r="N3" s="126">
        <f t="shared" si="0"/>
        <v>10</v>
      </c>
      <c r="O3" s="126">
        <f t="shared" si="0"/>
        <v>11</v>
      </c>
      <c r="P3" s="126">
        <f t="shared" si="0"/>
        <v>12</v>
      </c>
      <c r="Q3" s="126">
        <f t="shared" si="0"/>
        <v>13</v>
      </c>
      <c r="R3" s="126">
        <f t="shared" si="0"/>
        <v>14</v>
      </c>
      <c r="S3" s="126">
        <f t="shared" si="0"/>
        <v>15</v>
      </c>
      <c r="T3" s="126">
        <f t="shared" si="0"/>
        <v>16</v>
      </c>
      <c r="U3" s="126">
        <f t="shared" si="0"/>
        <v>17</v>
      </c>
      <c r="V3" s="126">
        <f t="shared" si="0"/>
        <v>18</v>
      </c>
      <c r="W3" s="126">
        <f t="shared" si="0"/>
        <v>19</v>
      </c>
      <c r="X3" s="126">
        <f t="shared" si="0"/>
        <v>20</v>
      </c>
      <c r="Y3" s="126">
        <f t="shared" si="0"/>
        <v>21</v>
      </c>
      <c r="Z3" s="126">
        <f t="shared" si="0"/>
        <v>22</v>
      </c>
      <c r="AA3" s="126">
        <f t="shared" si="0"/>
        <v>23</v>
      </c>
      <c r="AB3" s="126">
        <f t="shared" si="0"/>
        <v>24</v>
      </c>
      <c r="AC3" s="126">
        <f t="shared" si="0"/>
        <v>25</v>
      </c>
      <c r="AD3" s="126">
        <f t="shared" si="0"/>
        <v>25</v>
      </c>
      <c r="AE3" s="126">
        <f t="shared" si="0"/>
        <v>25</v>
      </c>
      <c r="AF3" s="126">
        <f t="shared" si="0"/>
        <v>25</v>
      </c>
      <c r="AG3" s="126">
        <f t="shared" si="0"/>
        <v>25</v>
      </c>
      <c r="AH3" s="126">
        <f t="shared" si="0"/>
        <v>25</v>
      </c>
      <c r="AI3" s="126">
        <f t="shared" si="0"/>
        <v>25</v>
      </c>
      <c r="AJ3" s="126">
        <f t="shared" si="0"/>
        <v>25</v>
      </c>
      <c r="AK3" s="126">
        <f t="shared" si="0"/>
        <v>25</v>
      </c>
      <c r="AL3" s="126">
        <f t="shared" si="0"/>
        <v>25</v>
      </c>
      <c r="AM3" s="126">
        <f t="shared" si="0"/>
        <v>25</v>
      </c>
      <c r="AN3" s="126">
        <f t="shared" si="0"/>
        <v>25</v>
      </c>
      <c r="AO3" s="126">
        <f t="shared" si="0"/>
        <v>25</v>
      </c>
      <c r="AP3" s="126">
        <f t="shared" si="0"/>
        <v>25</v>
      </c>
      <c r="AQ3" s="126">
        <f t="shared" si="0"/>
        <v>25</v>
      </c>
      <c r="AR3" s="126">
        <f t="shared" si="0"/>
        <v>25</v>
      </c>
      <c r="AS3" s="126">
        <f t="shared" si="0"/>
        <v>25</v>
      </c>
      <c r="AT3" s="126">
        <f t="shared" si="0"/>
        <v>25</v>
      </c>
      <c r="AU3" s="126">
        <f t="shared" si="0"/>
        <v>25</v>
      </c>
      <c r="AV3" s="126">
        <f t="shared" si="0"/>
        <v>25</v>
      </c>
      <c r="AW3" s="126">
        <f t="shared" si="0"/>
        <v>25</v>
      </c>
      <c r="AX3" s="126">
        <f t="shared" si="0"/>
        <v>25</v>
      </c>
      <c r="AY3" s="126">
        <f t="shared" si="0"/>
        <v>25</v>
      </c>
      <c r="AZ3" s="126">
        <f t="shared" si="0"/>
        <v>25</v>
      </c>
      <c r="BA3" s="126">
        <f t="shared" si="0"/>
        <v>25</v>
      </c>
      <c r="BB3" s="126">
        <f t="shared" si="0"/>
        <v>25</v>
      </c>
      <c r="BC3" s="126">
        <f t="shared" si="0"/>
        <v>25</v>
      </c>
      <c r="BD3" s="126">
        <f t="shared" si="0"/>
        <v>25</v>
      </c>
      <c r="BE3" s="126">
        <f t="shared" si="0"/>
        <v>25</v>
      </c>
      <c r="BF3" s="126">
        <f t="shared" si="0"/>
        <v>25</v>
      </c>
      <c r="BG3" s="126">
        <f t="shared" si="0"/>
        <v>25</v>
      </c>
      <c r="BH3" s="126">
        <f t="shared" si="0"/>
        <v>25</v>
      </c>
      <c r="BI3" s="126">
        <f t="shared" si="0"/>
        <v>25</v>
      </c>
      <c r="BJ3" s="126">
        <f t="shared" si="0"/>
        <v>25</v>
      </c>
      <c r="BK3" s="126">
        <f t="shared" si="0"/>
        <v>25</v>
      </c>
      <c r="BL3" s="126">
        <f t="shared" si="0"/>
        <v>25</v>
      </c>
      <c r="BM3" s="126">
        <f t="shared" si="0"/>
        <v>25</v>
      </c>
    </row>
    <row r="4" spans="1:65" ht="16">
      <c r="A4" s="8" t="str">
        <f>Subscription2Name</f>
        <v>Subscription Plan 2</v>
      </c>
      <c r="E4" s="127">
        <f t="shared" ref="E4:E12" si="1">E18</f>
        <v>1</v>
      </c>
      <c r="F4" s="127">
        <f t="shared" ref="F4:U12" si="2">F18+E4</f>
        <v>2</v>
      </c>
      <c r="G4" s="127">
        <f t="shared" si="2"/>
        <v>3</v>
      </c>
      <c r="H4" s="127">
        <f t="shared" si="2"/>
        <v>4</v>
      </c>
      <c r="I4" s="127">
        <f t="shared" si="2"/>
        <v>5</v>
      </c>
      <c r="J4" s="127">
        <f t="shared" si="2"/>
        <v>6</v>
      </c>
      <c r="K4" s="127">
        <f t="shared" si="2"/>
        <v>7</v>
      </c>
      <c r="L4" s="127">
        <f t="shared" si="2"/>
        <v>8</v>
      </c>
      <c r="M4" s="127">
        <f t="shared" si="2"/>
        <v>9</v>
      </c>
      <c r="N4" s="127">
        <f t="shared" si="2"/>
        <v>11</v>
      </c>
      <c r="O4" s="127">
        <f t="shared" si="2"/>
        <v>13</v>
      </c>
      <c r="P4" s="127">
        <f t="shared" si="2"/>
        <v>15</v>
      </c>
      <c r="Q4" s="127">
        <f t="shared" si="2"/>
        <v>17</v>
      </c>
      <c r="R4" s="127">
        <f t="shared" si="2"/>
        <v>19</v>
      </c>
      <c r="S4" s="127">
        <f t="shared" si="2"/>
        <v>21</v>
      </c>
      <c r="T4" s="127">
        <f t="shared" si="2"/>
        <v>24</v>
      </c>
      <c r="U4" s="127">
        <f t="shared" si="2"/>
        <v>27</v>
      </c>
      <c r="V4" s="127">
        <f t="shared" si="0"/>
        <v>30</v>
      </c>
      <c r="W4" s="127">
        <f t="shared" si="0"/>
        <v>33</v>
      </c>
      <c r="X4" s="127">
        <f t="shared" si="0"/>
        <v>36</v>
      </c>
      <c r="Y4" s="127">
        <f t="shared" si="0"/>
        <v>40</v>
      </c>
      <c r="Z4" s="127">
        <f t="shared" si="0"/>
        <v>44</v>
      </c>
      <c r="AA4" s="127">
        <f t="shared" si="0"/>
        <v>48</v>
      </c>
      <c r="AB4" s="127">
        <f t="shared" si="0"/>
        <v>53</v>
      </c>
      <c r="AC4" s="127">
        <f t="shared" si="0"/>
        <v>58</v>
      </c>
      <c r="AD4" s="127">
        <f t="shared" si="0"/>
        <v>63</v>
      </c>
      <c r="AE4" s="127">
        <f t="shared" si="0"/>
        <v>69</v>
      </c>
      <c r="AF4" s="127">
        <f t="shared" si="0"/>
        <v>75</v>
      </c>
      <c r="AG4" s="127">
        <f t="shared" si="0"/>
        <v>81</v>
      </c>
      <c r="AH4" s="127">
        <f t="shared" si="0"/>
        <v>88</v>
      </c>
      <c r="AI4" s="127">
        <f t="shared" si="0"/>
        <v>95</v>
      </c>
      <c r="AJ4" s="127">
        <f t="shared" si="0"/>
        <v>103</v>
      </c>
      <c r="AK4" s="127">
        <f t="shared" si="0"/>
        <v>111</v>
      </c>
      <c r="AL4" s="127">
        <f t="shared" si="0"/>
        <v>120</v>
      </c>
      <c r="AM4" s="127">
        <f t="shared" si="0"/>
        <v>129</v>
      </c>
      <c r="AN4" s="127">
        <f t="shared" si="0"/>
        <v>138</v>
      </c>
      <c r="AO4" s="127">
        <f t="shared" si="0"/>
        <v>148</v>
      </c>
      <c r="AP4" s="127">
        <f t="shared" si="0"/>
        <v>158</v>
      </c>
      <c r="AQ4" s="127">
        <f t="shared" si="0"/>
        <v>169</v>
      </c>
      <c r="AR4" s="127">
        <f t="shared" si="0"/>
        <v>180</v>
      </c>
      <c r="AS4" s="127">
        <f t="shared" si="0"/>
        <v>192</v>
      </c>
      <c r="AT4" s="127">
        <f t="shared" si="0"/>
        <v>204</v>
      </c>
      <c r="AU4" s="127">
        <f t="shared" si="0"/>
        <v>217</v>
      </c>
      <c r="AV4" s="127">
        <f t="shared" si="0"/>
        <v>230</v>
      </c>
      <c r="AW4" s="127">
        <f t="shared" si="0"/>
        <v>243</v>
      </c>
      <c r="AX4" s="127">
        <f t="shared" si="0"/>
        <v>257</v>
      </c>
      <c r="AY4" s="127">
        <f t="shared" si="0"/>
        <v>271</v>
      </c>
      <c r="AZ4" s="127">
        <f t="shared" si="0"/>
        <v>286</v>
      </c>
      <c r="BA4" s="127">
        <f t="shared" si="0"/>
        <v>301</v>
      </c>
      <c r="BB4" s="127">
        <f t="shared" si="0"/>
        <v>316</v>
      </c>
      <c r="BC4" s="127">
        <f t="shared" si="0"/>
        <v>331</v>
      </c>
      <c r="BD4" s="127">
        <f t="shared" si="0"/>
        <v>347</v>
      </c>
      <c r="BE4" s="127">
        <f t="shared" si="0"/>
        <v>363</v>
      </c>
      <c r="BF4" s="127">
        <f t="shared" si="0"/>
        <v>379</v>
      </c>
      <c r="BG4" s="127">
        <f t="shared" si="0"/>
        <v>396</v>
      </c>
      <c r="BH4" s="127">
        <f t="shared" si="0"/>
        <v>413</v>
      </c>
      <c r="BI4" s="127">
        <f t="shared" si="0"/>
        <v>430</v>
      </c>
      <c r="BJ4" s="127">
        <f t="shared" si="0"/>
        <v>447</v>
      </c>
      <c r="BK4" s="127">
        <f t="shared" si="0"/>
        <v>464</v>
      </c>
      <c r="BL4" s="127">
        <f t="shared" si="0"/>
        <v>482</v>
      </c>
      <c r="BM4" s="127">
        <f t="shared" si="0"/>
        <v>500</v>
      </c>
    </row>
    <row r="5" spans="1:65" ht="16">
      <c r="A5" s="8" t="str">
        <f>Subscription3Name</f>
        <v>Subscription Plan 3</v>
      </c>
      <c r="E5" s="126">
        <f t="shared" si="1"/>
        <v>0</v>
      </c>
      <c r="F5" s="126">
        <f t="shared" si="2"/>
        <v>0</v>
      </c>
      <c r="G5" s="126">
        <f t="shared" si="0"/>
        <v>0</v>
      </c>
      <c r="H5" s="126">
        <f t="shared" si="0"/>
        <v>0</v>
      </c>
      <c r="I5" s="126">
        <f t="shared" si="0"/>
        <v>0</v>
      </c>
      <c r="J5" s="126">
        <f t="shared" si="0"/>
        <v>0</v>
      </c>
      <c r="K5" s="126">
        <f t="shared" si="0"/>
        <v>0</v>
      </c>
      <c r="L5" s="126">
        <f t="shared" si="0"/>
        <v>0</v>
      </c>
      <c r="M5" s="126">
        <f t="shared" si="0"/>
        <v>0</v>
      </c>
      <c r="N5" s="126">
        <f t="shared" si="0"/>
        <v>0</v>
      </c>
      <c r="O5" s="126">
        <f t="shared" si="0"/>
        <v>0</v>
      </c>
      <c r="P5" s="126">
        <f t="shared" si="0"/>
        <v>0</v>
      </c>
      <c r="Q5" s="126">
        <f t="shared" si="0"/>
        <v>0</v>
      </c>
      <c r="R5" s="126">
        <f t="shared" si="0"/>
        <v>0</v>
      </c>
      <c r="S5" s="126">
        <f t="shared" si="0"/>
        <v>0</v>
      </c>
      <c r="T5" s="126">
        <f t="shared" si="0"/>
        <v>1</v>
      </c>
      <c r="U5" s="126">
        <f t="shared" si="0"/>
        <v>2</v>
      </c>
      <c r="V5" s="126">
        <f t="shared" si="0"/>
        <v>3</v>
      </c>
      <c r="W5" s="126">
        <f t="shared" si="0"/>
        <v>4</v>
      </c>
      <c r="X5" s="126">
        <f t="shared" si="0"/>
        <v>5</v>
      </c>
      <c r="Y5" s="126">
        <f t="shared" si="0"/>
        <v>6</v>
      </c>
      <c r="Z5" s="126">
        <f t="shared" si="0"/>
        <v>7</v>
      </c>
      <c r="AA5" s="126">
        <f t="shared" si="0"/>
        <v>9</v>
      </c>
      <c r="AB5" s="126">
        <f t="shared" si="0"/>
        <v>11</v>
      </c>
      <c r="AC5" s="126">
        <f t="shared" si="0"/>
        <v>13</v>
      </c>
      <c r="AD5" s="126">
        <f t="shared" si="0"/>
        <v>15</v>
      </c>
      <c r="AE5" s="126">
        <f t="shared" si="0"/>
        <v>17</v>
      </c>
      <c r="AF5" s="126">
        <f t="shared" si="0"/>
        <v>19</v>
      </c>
      <c r="AG5" s="126">
        <f t="shared" si="0"/>
        <v>21</v>
      </c>
      <c r="AH5" s="126">
        <f t="shared" si="0"/>
        <v>24</v>
      </c>
      <c r="AI5" s="126">
        <f t="shared" si="0"/>
        <v>27</v>
      </c>
      <c r="AJ5" s="126">
        <f t="shared" si="0"/>
        <v>30</v>
      </c>
      <c r="AK5" s="126">
        <f t="shared" si="0"/>
        <v>33</v>
      </c>
      <c r="AL5" s="126">
        <f t="shared" si="0"/>
        <v>36</v>
      </c>
      <c r="AM5" s="126">
        <f t="shared" si="0"/>
        <v>39</v>
      </c>
      <c r="AN5" s="126">
        <f t="shared" si="0"/>
        <v>42</v>
      </c>
      <c r="AO5" s="126">
        <f t="shared" si="0"/>
        <v>45</v>
      </c>
      <c r="AP5" s="126">
        <f t="shared" si="0"/>
        <v>48</v>
      </c>
      <c r="AQ5" s="126">
        <f t="shared" si="0"/>
        <v>51</v>
      </c>
      <c r="AR5" s="126">
        <f t="shared" si="0"/>
        <v>54</v>
      </c>
      <c r="AS5" s="126">
        <f t="shared" si="0"/>
        <v>57</v>
      </c>
      <c r="AT5" s="126">
        <f t="shared" si="0"/>
        <v>60</v>
      </c>
      <c r="AU5" s="126">
        <f t="shared" si="0"/>
        <v>63</v>
      </c>
      <c r="AV5" s="126">
        <f t="shared" si="0"/>
        <v>66</v>
      </c>
      <c r="AW5" s="126">
        <f t="shared" si="0"/>
        <v>69</v>
      </c>
      <c r="AX5" s="126">
        <f t="shared" si="0"/>
        <v>72</v>
      </c>
      <c r="AY5" s="126">
        <f t="shared" si="0"/>
        <v>75</v>
      </c>
      <c r="AZ5" s="126">
        <f t="shared" si="0"/>
        <v>78</v>
      </c>
      <c r="BA5" s="126">
        <f t="shared" si="0"/>
        <v>81</v>
      </c>
      <c r="BB5" s="126">
        <f t="shared" si="0"/>
        <v>84</v>
      </c>
      <c r="BC5" s="126">
        <f t="shared" si="0"/>
        <v>87</v>
      </c>
      <c r="BD5" s="126">
        <f t="shared" si="0"/>
        <v>90</v>
      </c>
      <c r="BE5" s="126">
        <f t="shared" si="0"/>
        <v>93</v>
      </c>
      <c r="BF5" s="126">
        <f t="shared" si="0"/>
        <v>96</v>
      </c>
      <c r="BG5" s="126">
        <f t="shared" si="0"/>
        <v>99</v>
      </c>
      <c r="BH5" s="126">
        <f t="shared" si="0"/>
        <v>102</v>
      </c>
      <c r="BI5" s="126">
        <f t="shared" si="0"/>
        <v>105</v>
      </c>
      <c r="BJ5" s="126">
        <f t="shared" si="0"/>
        <v>108</v>
      </c>
      <c r="BK5" s="126">
        <f t="shared" si="0"/>
        <v>111</v>
      </c>
      <c r="BL5" s="126">
        <f t="shared" si="0"/>
        <v>114</v>
      </c>
      <c r="BM5" s="126">
        <f t="shared" si="0"/>
        <v>117</v>
      </c>
    </row>
    <row r="6" spans="1:65" ht="16">
      <c r="A6" s="8" t="str">
        <f>Subscription4Name</f>
        <v>Subscription Plan 4</v>
      </c>
      <c r="E6" s="127">
        <f t="shared" si="1"/>
        <v>0</v>
      </c>
      <c r="F6" s="127">
        <f t="shared" si="2"/>
        <v>0</v>
      </c>
      <c r="G6" s="127">
        <f t="shared" si="0"/>
        <v>0</v>
      </c>
      <c r="H6" s="127">
        <f t="shared" si="0"/>
        <v>0</v>
      </c>
      <c r="I6" s="127">
        <f t="shared" si="0"/>
        <v>0</v>
      </c>
      <c r="J6" s="127">
        <f t="shared" si="0"/>
        <v>0</v>
      </c>
      <c r="K6" s="127">
        <f t="shared" si="0"/>
        <v>0</v>
      </c>
      <c r="L6" s="127">
        <f t="shared" si="0"/>
        <v>0</v>
      </c>
      <c r="M6" s="127">
        <f t="shared" si="0"/>
        <v>0</v>
      </c>
      <c r="N6" s="127">
        <f t="shared" si="0"/>
        <v>0</v>
      </c>
      <c r="O6" s="127">
        <f t="shared" si="0"/>
        <v>0</v>
      </c>
      <c r="P6" s="127">
        <f t="shared" si="0"/>
        <v>0</v>
      </c>
      <c r="Q6" s="127">
        <f t="shared" si="0"/>
        <v>0</v>
      </c>
      <c r="R6" s="127">
        <f t="shared" si="0"/>
        <v>0</v>
      </c>
      <c r="S6" s="127">
        <f t="shared" si="0"/>
        <v>0</v>
      </c>
      <c r="T6" s="127">
        <f t="shared" si="0"/>
        <v>0</v>
      </c>
      <c r="U6" s="127">
        <f t="shared" si="0"/>
        <v>0</v>
      </c>
      <c r="V6" s="127">
        <f t="shared" si="0"/>
        <v>0</v>
      </c>
      <c r="W6" s="127">
        <f t="shared" si="0"/>
        <v>0</v>
      </c>
      <c r="X6" s="127">
        <f t="shared" si="0"/>
        <v>0</v>
      </c>
      <c r="Y6" s="127">
        <f t="shared" si="0"/>
        <v>0</v>
      </c>
      <c r="Z6" s="127">
        <f t="shared" si="0"/>
        <v>0</v>
      </c>
      <c r="AA6" s="127">
        <f t="shared" si="0"/>
        <v>0</v>
      </c>
      <c r="AB6" s="127">
        <f t="shared" si="0"/>
        <v>0</v>
      </c>
      <c r="AC6" s="127">
        <f t="shared" si="0"/>
        <v>0</v>
      </c>
      <c r="AD6" s="127">
        <f t="shared" si="0"/>
        <v>0</v>
      </c>
      <c r="AE6" s="127">
        <f t="shared" si="0"/>
        <v>0</v>
      </c>
      <c r="AF6" s="127">
        <f t="shared" si="0"/>
        <v>0</v>
      </c>
      <c r="AG6" s="127">
        <f t="shared" si="0"/>
        <v>0</v>
      </c>
      <c r="AH6" s="127">
        <f t="shared" si="0"/>
        <v>0</v>
      </c>
      <c r="AI6" s="127">
        <f t="shared" si="0"/>
        <v>0</v>
      </c>
      <c r="AJ6" s="127">
        <f t="shared" si="0"/>
        <v>0</v>
      </c>
      <c r="AK6" s="127">
        <f t="shared" si="0"/>
        <v>0</v>
      </c>
      <c r="AL6" s="127">
        <f t="shared" si="0"/>
        <v>0</v>
      </c>
      <c r="AM6" s="127">
        <f t="shared" si="0"/>
        <v>0</v>
      </c>
      <c r="AN6" s="127">
        <f t="shared" si="0"/>
        <v>0</v>
      </c>
      <c r="AO6" s="127">
        <f t="shared" si="0"/>
        <v>0</v>
      </c>
      <c r="AP6" s="127">
        <f t="shared" si="0"/>
        <v>0</v>
      </c>
      <c r="AQ6" s="127">
        <f t="shared" si="0"/>
        <v>0</v>
      </c>
      <c r="AR6" s="127">
        <f t="shared" si="0"/>
        <v>0</v>
      </c>
      <c r="AS6" s="127">
        <f t="shared" si="0"/>
        <v>0</v>
      </c>
      <c r="AT6" s="127">
        <f t="shared" si="0"/>
        <v>0</v>
      </c>
      <c r="AU6" s="127">
        <f t="shared" si="0"/>
        <v>0</v>
      </c>
      <c r="AV6" s="127">
        <f t="shared" si="0"/>
        <v>0</v>
      </c>
      <c r="AW6" s="127">
        <f t="shared" si="0"/>
        <v>0</v>
      </c>
      <c r="AX6" s="127">
        <f t="shared" si="0"/>
        <v>0</v>
      </c>
      <c r="AY6" s="127">
        <f t="shared" si="0"/>
        <v>0</v>
      </c>
      <c r="AZ6" s="127">
        <f t="shared" si="0"/>
        <v>0</v>
      </c>
      <c r="BA6" s="127">
        <f t="shared" si="0"/>
        <v>0</v>
      </c>
      <c r="BB6" s="127">
        <f t="shared" si="0"/>
        <v>0</v>
      </c>
      <c r="BC6" s="127">
        <f t="shared" si="0"/>
        <v>0</v>
      </c>
      <c r="BD6" s="127">
        <f t="shared" si="0"/>
        <v>0</v>
      </c>
      <c r="BE6" s="127">
        <f t="shared" si="0"/>
        <v>0</v>
      </c>
      <c r="BF6" s="127">
        <f t="shared" si="0"/>
        <v>0</v>
      </c>
      <c r="BG6" s="127">
        <f t="shared" si="0"/>
        <v>0</v>
      </c>
      <c r="BH6" s="127">
        <f t="shared" si="0"/>
        <v>0</v>
      </c>
      <c r="BI6" s="127">
        <f t="shared" si="0"/>
        <v>0</v>
      </c>
      <c r="BJ6" s="127">
        <f t="shared" si="0"/>
        <v>0</v>
      </c>
      <c r="BK6" s="127">
        <f t="shared" si="0"/>
        <v>0</v>
      </c>
      <c r="BL6" s="127">
        <f t="shared" si="0"/>
        <v>0</v>
      </c>
      <c r="BM6" s="127">
        <f t="shared" si="0"/>
        <v>0</v>
      </c>
    </row>
    <row r="7" spans="1:65" ht="16">
      <c r="A7" s="8" t="str">
        <f>Subscription5Name</f>
        <v>Subscription Plan 5</v>
      </c>
      <c r="E7" s="126">
        <f t="shared" si="1"/>
        <v>0</v>
      </c>
      <c r="F7" s="126">
        <f t="shared" si="2"/>
        <v>0</v>
      </c>
      <c r="G7" s="126">
        <f t="shared" si="0"/>
        <v>0</v>
      </c>
      <c r="H7" s="126">
        <f t="shared" si="0"/>
        <v>0</v>
      </c>
      <c r="I7" s="126">
        <f t="shared" si="0"/>
        <v>0</v>
      </c>
      <c r="J7" s="126">
        <f t="shared" si="0"/>
        <v>0</v>
      </c>
      <c r="K7" s="126">
        <f t="shared" si="0"/>
        <v>0</v>
      </c>
      <c r="L7" s="126">
        <f t="shared" si="0"/>
        <v>0</v>
      </c>
      <c r="M7" s="126">
        <f t="shared" si="0"/>
        <v>0</v>
      </c>
      <c r="N7" s="126">
        <f t="shared" si="0"/>
        <v>0</v>
      </c>
      <c r="O7" s="126">
        <f t="shared" si="0"/>
        <v>0</v>
      </c>
      <c r="P7" s="126">
        <f t="shared" si="0"/>
        <v>0</v>
      </c>
      <c r="Q7" s="126">
        <f t="shared" si="0"/>
        <v>0</v>
      </c>
      <c r="R7" s="126">
        <f t="shared" si="0"/>
        <v>0</v>
      </c>
      <c r="S7" s="126">
        <f t="shared" si="0"/>
        <v>0</v>
      </c>
      <c r="T7" s="126">
        <f t="shared" si="0"/>
        <v>0</v>
      </c>
      <c r="U7" s="126">
        <f t="shared" si="0"/>
        <v>0</v>
      </c>
      <c r="V7" s="126">
        <f t="shared" si="0"/>
        <v>0</v>
      </c>
      <c r="W7" s="126">
        <f t="shared" si="0"/>
        <v>0</v>
      </c>
      <c r="X7" s="126">
        <f t="shared" si="0"/>
        <v>0</v>
      </c>
      <c r="Y7" s="126">
        <f t="shared" si="0"/>
        <v>0</v>
      </c>
      <c r="Z7" s="126">
        <f t="shared" si="0"/>
        <v>0</v>
      </c>
      <c r="AA7" s="126">
        <f t="shared" si="0"/>
        <v>0</v>
      </c>
      <c r="AB7" s="126">
        <f t="shared" si="0"/>
        <v>0</v>
      </c>
      <c r="AC7" s="126">
        <f t="shared" si="0"/>
        <v>0</v>
      </c>
      <c r="AD7" s="126">
        <f t="shared" si="0"/>
        <v>0</v>
      </c>
      <c r="AE7" s="126">
        <f t="shared" si="0"/>
        <v>0</v>
      </c>
      <c r="AF7" s="126">
        <f t="shared" si="0"/>
        <v>0</v>
      </c>
      <c r="AG7" s="126">
        <f t="shared" si="0"/>
        <v>0</v>
      </c>
      <c r="AH7" s="126">
        <f t="shared" si="0"/>
        <v>0</v>
      </c>
      <c r="AI7" s="126">
        <f t="shared" si="0"/>
        <v>0</v>
      </c>
      <c r="AJ7" s="126">
        <f t="shared" si="0"/>
        <v>0</v>
      </c>
      <c r="AK7" s="126">
        <f t="shared" si="0"/>
        <v>0</v>
      </c>
      <c r="AL7" s="126">
        <f t="shared" si="0"/>
        <v>0</v>
      </c>
      <c r="AM7" s="126">
        <f t="shared" si="0"/>
        <v>0</v>
      </c>
      <c r="AN7" s="126">
        <f t="shared" si="0"/>
        <v>0</v>
      </c>
      <c r="AO7" s="126">
        <f t="shared" ref="G7:BM11" si="3">AO21+AN7</f>
        <v>0</v>
      </c>
      <c r="AP7" s="126">
        <f t="shared" si="3"/>
        <v>0</v>
      </c>
      <c r="AQ7" s="126">
        <f t="shared" si="3"/>
        <v>0</v>
      </c>
      <c r="AR7" s="126">
        <f t="shared" si="3"/>
        <v>0</v>
      </c>
      <c r="AS7" s="126">
        <f t="shared" si="3"/>
        <v>0</v>
      </c>
      <c r="AT7" s="126">
        <f t="shared" si="3"/>
        <v>0</v>
      </c>
      <c r="AU7" s="126">
        <f t="shared" si="3"/>
        <v>0</v>
      </c>
      <c r="AV7" s="126">
        <f t="shared" si="3"/>
        <v>0</v>
      </c>
      <c r="AW7" s="126">
        <f t="shared" si="3"/>
        <v>0</v>
      </c>
      <c r="AX7" s="126">
        <f t="shared" si="3"/>
        <v>0</v>
      </c>
      <c r="AY7" s="126">
        <f t="shared" si="3"/>
        <v>0</v>
      </c>
      <c r="AZ7" s="126">
        <f t="shared" si="3"/>
        <v>0</v>
      </c>
      <c r="BA7" s="126">
        <f t="shared" si="3"/>
        <v>0</v>
      </c>
      <c r="BB7" s="126">
        <f t="shared" si="3"/>
        <v>0</v>
      </c>
      <c r="BC7" s="126">
        <f t="shared" si="3"/>
        <v>0</v>
      </c>
      <c r="BD7" s="126">
        <f t="shared" si="3"/>
        <v>0</v>
      </c>
      <c r="BE7" s="126">
        <f t="shared" si="3"/>
        <v>0</v>
      </c>
      <c r="BF7" s="126">
        <f t="shared" si="3"/>
        <v>0</v>
      </c>
      <c r="BG7" s="126">
        <f t="shared" si="3"/>
        <v>0</v>
      </c>
      <c r="BH7" s="126">
        <f t="shared" si="3"/>
        <v>0</v>
      </c>
      <c r="BI7" s="126">
        <f t="shared" si="3"/>
        <v>0</v>
      </c>
      <c r="BJ7" s="126">
        <f t="shared" si="3"/>
        <v>0</v>
      </c>
      <c r="BK7" s="126">
        <f t="shared" si="3"/>
        <v>0</v>
      </c>
      <c r="BL7" s="126">
        <f t="shared" si="3"/>
        <v>0</v>
      </c>
      <c r="BM7" s="126">
        <f t="shared" si="3"/>
        <v>0</v>
      </c>
    </row>
    <row r="8" spans="1:65" ht="16">
      <c r="A8" s="8" t="str">
        <f>Subscription6Name</f>
        <v>Subscription Plan 6</v>
      </c>
      <c r="E8" s="127">
        <f t="shared" si="1"/>
        <v>0</v>
      </c>
      <c r="F8" s="127">
        <f t="shared" si="2"/>
        <v>0</v>
      </c>
      <c r="G8" s="127">
        <f t="shared" si="3"/>
        <v>0</v>
      </c>
      <c r="H8" s="127">
        <f t="shared" si="3"/>
        <v>0</v>
      </c>
      <c r="I8" s="127">
        <f t="shared" si="3"/>
        <v>0</v>
      </c>
      <c r="J8" s="127">
        <f t="shared" si="3"/>
        <v>0</v>
      </c>
      <c r="K8" s="127">
        <f t="shared" si="3"/>
        <v>0</v>
      </c>
      <c r="L8" s="127">
        <f t="shared" si="3"/>
        <v>0</v>
      </c>
      <c r="M8" s="127">
        <f t="shared" si="3"/>
        <v>0</v>
      </c>
      <c r="N8" s="127">
        <f t="shared" si="3"/>
        <v>0</v>
      </c>
      <c r="O8" s="127">
        <f t="shared" si="3"/>
        <v>0</v>
      </c>
      <c r="P8" s="127">
        <f t="shared" si="3"/>
        <v>0</v>
      </c>
      <c r="Q8" s="127">
        <f t="shared" si="3"/>
        <v>0</v>
      </c>
      <c r="R8" s="127">
        <f t="shared" si="3"/>
        <v>0</v>
      </c>
      <c r="S8" s="127">
        <f t="shared" si="3"/>
        <v>0</v>
      </c>
      <c r="T8" s="127">
        <f t="shared" si="3"/>
        <v>0</v>
      </c>
      <c r="U8" s="127">
        <f t="shared" si="3"/>
        <v>0</v>
      </c>
      <c r="V8" s="127">
        <f t="shared" si="3"/>
        <v>0</v>
      </c>
      <c r="W8" s="127">
        <f t="shared" si="3"/>
        <v>0</v>
      </c>
      <c r="X8" s="127">
        <f t="shared" si="3"/>
        <v>0</v>
      </c>
      <c r="Y8" s="127">
        <f t="shared" si="3"/>
        <v>0</v>
      </c>
      <c r="Z8" s="127">
        <f t="shared" si="3"/>
        <v>0</v>
      </c>
      <c r="AA8" s="127">
        <f t="shared" si="3"/>
        <v>0</v>
      </c>
      <c r="AB8" s="127">
        <f t="shared" si="3"/>
        <v>0</v>
      </c>
      <c r="AC8" s="127">
        <f t="shared" si="3"/>
        <v>0</v>
      </c>
      <c r="AD8" s="127">
        <f t="shared" si="3"/>
        <v>0</v>
      </c>
      <c r="AE8" s="127">
        <f t="shared" si="3"/>
        <v>0</v>
      </c>
      <c r="AF8" s="127">
        <f t="shared" si="3"/>
        <v>0</v>
      </c>
      <c r="AG8" s="127">
        <f t="shared" si="3"/>
        <v>0</v>
      </c>
      <c r="AH8" s="127">
        <f t="shared" si="3"/>
        <v>0</v>
      </c>
      <c r="AI8" s="127">
        <f t="shared" si="3"/>
        <v>0</v>
      </c>
      <c r="AJ8" s="127">
        <f t="shared" si="3"/>
        <v>0</v>
      </c>
      <c r="AK8" s="127">
        <f t="shared" si="3"/>
        <v>0</v>
      </c>
      <c r="AL8" s="127">
        <f t="shared" si="3"/>
        <v>0</v>
      </c>
      <c r="AM8" s="127">
        <f t="shared" si="3"/>
        <v>0</v>
      </c>
      <c r="AN8" s="127">
        <f t="shared" si="3"/>
        <v>0</v>
      </c>
      <c r="AO8" s="127">
        <f t="shared" si="3"/>
        <v>0</v>
      </c>
      <c r="AP8" s="127">
        <f t="shared" si="3"/>
        <v>0</v>
      </c>
      <c r="AQ8" s="127">
        <f t="shared" si="3"/>
        <v>0</v>
      </c>
      <c r="AR8" s="127">
        <f t="shared" si="3"/>
        <v>0</v>
      </c>
      <c r="AS8" s="127">
        <f t="shared" si="3"/>
        <v>0</v>
      </c>
      <c r="AT8" s="127">
        <f t="shared" si="3"/>
        <v>0</v>
      </c>
      <c r="AU8" s="127">
        <f t="shared" si="3"/>
        <v>0</v>
      </c>
      <c r="AV8" s="127">
        <f t="shared" si="3"/>
        <v>0</v>
      </c>
      <c r="AW8" s="127">
        <f t="shared" si="3"/>
        <v>0</v>
      </c>
      <c r="AX8" s="127">
        <f t="shared" si="3"/>
        <v>0</v>
      </c>
      <c r="AY8" s="127">
        <f t="shared" si="3"/>
        <v>0</v>
      </c>
      <c r="AZ8" s="127">
        <f t="shared" si="3"/>
        <v>0</v>
      </c>
      <c r="BA8" s="127">
        <f t="shared" si="3"/>
        <v>0</v>
      </c>
      <c r="BB8" s="127">
        <f t="shared" si="3"/>
        <v>0</v>
      </c>
      <c r="BC8" s="127">
        <f t="shared" si="3"/>
        <v>0</v>
      </c>
      <c r="BD8" s="127">
        <f t="shared" si="3"/>
        <v>0</v>
      </c>
      <c r="BE8" s="127">
        <f t="shared" si="3"/>
        <v>0</v>
      </c>
      <c r="BF8" s="127">
        <f t="shared" si="3"/>
        <v>0</v>
      </c>
      <c r="BG8" s="127">
        <f t="shared" si="3"/>
        <v>0</v>
      </c>
      <c r="BH8" s="127">
        <f t="shared" si="3"/>
        <v>0</v>
      </c>
      <c r="BI8" s="127">
        <f t="shared" si="3"/>
        <v>0</v>
      </c>
      <c r="BJ8" s="127">
        <f t="shared" si="3"/>
        <v>0</v>
      </c>
      <c r="BK8" s="127">
        <f t="shared" si="3"/>
        <v>0</v>
      </c>
      <c r="BL8" s="127">
        <f t="shared" si="3"/>
        <v>0</v>
      </c>
      <c r="BM8" s="127">
        <f t="shared" si="3"/>
        <v>0</v>
      </c>
    </row>
    <row r="9" spans="1:65" ht="16">
      <c r="A9" s="8" t="str">
        <f>Subscription7Name</f>
        <v>Subscription Plan 7</v>
      </c>
      <c r="E9" s="126">
        <f t="shared" si="1"/>
        <v>0</v>
      </c>
      <c r="F9" s="126">
        <f t="shared" si="2"/>
        <v>0</v>
      </c>
      <c r="G9" s="126">
        <f t="shared" si="3"/>
        <v>0</v>
      </c>
      <c r="H9" s="126">
        <f t="shared" si="3"/>
        <v>0</v>
      </c>
      <c r="I9" s="126">
        <f t="shared" si="3"/>
        <v>0</v>
      </c>
      <c r="J9" s="126">
        <f t="shared" si="3"/>
        <v>0</v>
      </c>
      <c r="K9" s="126">
        <f t="shared" si="3"/>
        <v>0</v>
      </c>
      <c r="L9" s="126">
        <f t="shared" si="3"/>
        <v>0</v>
      </c>
      <c r="M9" s="126">
        <f t="shared" si="3"/>
        <v>0</v>
      </c>
      <c r="N9" s="126">
        <f t="shared" si="3"/>
        <v>0</v>
      </c>
      <c r="O9" s="126">
        <f t="shared" si="3"/>
        <v>0</v>
      </c>
      <c r="P9" s="126">
        <f t="shared" si="3"/>
        <v>0</v>
      </c>
      <c r="Q9" s="126">
        <f t="shared" si="3"/>
        <v>0</v>
      </c>
      <c r="R9" s="126">
        <f t="shared" si="3"/>
        <v>0</v>
      </c>
      <c r="S9" s="126">
        <f t="shared" si="3"/>
        <v>0</v>
      </c>
      <c r="T9" s="126">
        <f t="shared" si="3"/>
        <v>0</v>
      </c>
      <c r="U9" s="126">
        <f t="shared" si="3"/>
        <v>0</v>
      </c>
      <c r="V9" s="126">
        <f t="shared" si="3"/>
        <v>0</v>
      </c>
      <c r="W9" s="126">
        <f t="shared" si="3"/>
        <v>0</v>
      </c>
      <c r="X9" s="126">
        <f t="shared" si="3"/>
        <v>0</v>
      </c>
      <c r="Y9" s="126">
        <f t="shared" si="3"/>
        <v>0</v>
      </c>
      <c r="Z9" s="126">
        <f t="shared" si="3"/>
        <v>0</v>
      </c>
      <c r="AA9" s="126">
        <f t="shared" si="3"/>
        <v>0</v>
      </c>
      <c r="AB9" s="126">
        <f t="shared" si="3"/>
        <v>0</v>
      </c>
      <c r="AC9" s="126">
        <f t="shared" si="3"/>
        <v>0</v>
      </c>
      <c r="AD9" s="126">
        <f t="shared" si="3"/>
        <v>0</v>
      </c>
      <c r="AE9" s="126">
        <f t="shared" si="3"/>
        <v>0</v>
      </c>
      <c r="AF9" s="126">
        <f t="shared" si="3"/>
        <v>0</v>
      </c>
      <c r="AG9" s="126">
        <f t="shared" si="3"/>
        <v>0</v>
      </c>
      <c r="AH9" s="126">
        <f t="shared" si="3"/>
        <v>0</v>
      </c>
      <c r="AI9" s="126">
        <f t="shared" si="3"/>
        <v>0</v>
      </c>
      <c r="AJ9" s="126">
        <f t="shared" si="3"/>
        <v>0</v>
      </c>
      <c r="AK9" s="126">
        <f t="shared" si="3"/>
        <v>0</v>
      </c>
      <c r="AL9" s="126">
        <f t="shared" si="3"/>
        <v>0</v>
      </c>
      <c r="AM9" s="126">
        <f t="shared" si="3"/>
        <v>0</v>
      </c>
      <c r="AN9" s="126">
        <f t="shared" si="3"/>
        <v>0</v>
      </c>
      <c r="AO9" s="126">
        <f t="shared" si="3"/>
        <v>0</v>
      </c>
      <c r="AP9" s="126">
        <f t="shared" si="3"/>
        <v>0</v>
      </c>
      <c r="AQ9" s="126">
        <f t="shared" si="3"/>
        <v>0</v>
      </c>
      <c r="AR9" s="126">
        <f t="shared" si="3"/>
        <v>0</v>
      </c>
      <c r="AS9" s="126">
        <f t="shared" si="3"/>
        <v>0</v>
      </c>
      <c r="AT9" s="126">
        <f t="shared" si="3"/>
        <v>0</v>
      </c>
      <c r="AU9" s="126">
        <f t="shared" si="3"/>
        <v>0</v>
      </c>
      <c r="AV9" s="126">
        <f t="shared" si="3"/>
        <v>0</v>
      </c>
      <c r="AW9" s="126">
        <f t="shared" si="3"/>
        <v>0</v>
      </c>
      <c r="AX9" s="126">
        <f t="shared" si="3"/>
        <v>0</v>
      </c>
      <c r="AY9" s="126">
        <f t="shared" si="3"/>
        <v>0</v>
      </c>
      <c r="AZ9" s="126">
        <f t="shared" si="3"/>
        <v>0</v>
      </c>
      <c r="BA9" s="126">
        <f t="shared" si="3"/>
        <v>0</v>
      </c>
      <c r="BB9" s="126">
        <f t="shared" si="3"/>
        <v>0</v>
      </c>
      <c r="BC9" s="126">
        <f t="shared" si="3"/>
        <v>0</v>
      </c>
      <c r="BD9" s="126">
        <f t="shared" si="3"/>
        <v>0</v>
      </c>
      <c r="BE9" s="126">
        <f t="shared" si="3"/>
        <v>0</v>
      </c>
      <c r="BF9" s="126">
        <f t="shared" si="3"/>
        <v>0</v>
      </c>
      <c r="BG9" s="126">
        <f t="shared" si="3"/>
        <v>0</v>
      </c>
      <c r="BH9" s="126">
        <f t="shared" si="3"/>
        <v>0</v>
      </c>
      <c r="BI9" s="126">
        <f t="shared" si="3"/>
        <v>0</v>
      </c>
      <c r="BJ9" s="126">
        <f t="shared" si="3"/>
        <v>0</v>
      </c>
      <c r="BK9" s="126">
        <f t="shared" si="3"/>
        <v>0</v>
      </c>
      <c r="BL9" s="126">
        <f t="shared" si="3"/>
        <v>0</v>
      </c>
      <c r="BM9" s="126">
        <f t="shared" si="3"/>
        <v>0</v>
      </c>
    </row>
    <row r="10" spans="1:65" ht="16">
      <c r="A10" s="8" t="str">
        <f>Subscription8Name</f>
        <v>Subscription Plan 8</v>
      </c>
      <c r="E10" s="127">
        <f t="shared" si="1"/>
        <v>0</v>
      </c>
      <c r="F10" s="127">
        <f t="shared" si="2"/>
        <v>0</v>
      </c>
      <c r="G10" s="127">
        <f t="shared" si="3"/>
        <v>0</v>
      </c>
      <c r="H10" s="127">
        <f t="shared" si="3"/>
        <v>0</v>
      </c>
      <c r="I10" s="127">
        <f t="shared" si="3"/>
        <v>0</v>
      </c>
      <c r="J10" s="127">
        <f t="shared" si="3"/>
        <v>0</v>
      </c>
      <c r="K10" s="127">
        <f t="shared" si="3"/>
        <v>0</v>
      </c>
      <c r="L10" s="127">
        <f t="shared" si="3"/>
        <v>0</v>
      </c>
      <c r="M10" s="127">
        <f t="shared" si="3"/>
        <v>0</v>
      </c>
      <c r="N10" s="127">
        <f t="shared" si="3"/>
        <v>0</v>
      </c>
      <c r="O10" s="127">
        <f t="shared" si="3"/>
        <v>0</v>
      </c>
      <c r="P10" s="127">
        <f t="shared" si="3"/>
        <v>0</v>
      </c>
      <c r="Q10" s="127">
        <f t="shared" si="3"/>
        <v>0</v>
      </c>
      <c r="R10" s="127">
        <f t="shared" si="3"/>
        <v>0</v>
      </c>
      <c r="S10" s="127">
        <f t="shared" si="3"/>
        <v>0</v>
      </c>
      <c r="T10" s="127">
        <f t="shared" si="3"/>
        <v>0</v>
      </c>
      <c r="U10" s="127">
        <f t="shared" si="3"/>
        <v>0</v>
      </c>
      <c r="V10" s="127">
        <f t="shared" si="3"/>
        <v>0</v>
      </c>
      <c r="W10" s="127">
        <f t="shared" si="3"/>
        <v>0</v>
      </c>
      <c r="X10" s="127">
        <f t="shared" si="3"/>
        <v>0</v>
      </c>
      <c r="Y10" s="127">
        <f t="shared" si="3"/>
        <v>0</v>
      </c>
      <c r="Z10" s="127">
        <f t="shared" si="3"/>
        <v>0</v>
      </c>
      <c r="AA10" s="127">
        <f t="shared" si="3"/>
        <v>0</v>
      </c>
      <c r="AB10" s="127">
        <f t="shared" si="3"/>
        <v>0</v>
      </c>
      <c r="AC10" s="127">
        <f t="shared" si="3"/>
        <v>0</v>
      </c>
      <c r="AD10" s="127">
        <f t="shared" si="3"/>
        <v>0</v>
      </c>
      <c r="AE10" s="127">
        <f t="shared" si="3"/>
        <v>0</v>
      </c>
      <c r="AF10" s="127">
        <f t="shared" si="3"/>
        <v>0</v>
      </c>
      <c r="AG10" s="127">
        <f t="shared" si="3"/>
        <v>0</v>
      </c>
      <c r="AH10" s="127">
        <f t="shared" si="3"/>
        <v>0</v>
      </c>
      <c r="AI10" s="127">
        <f t="shared" si="3"/>
        <v>0</v>
      </c>
      <c r="AJ10" s="127">
        <f t="shared" si="3"/>
        <v>0</v>
      </c>
      <c r="AK10" s="127">
        <f t="shared" si="3"/>
        <v>0</v>
      </c>
      <c r="AL10" s="127">
        <f t="shared" si="3"/>
        <v>0</v>
      </c>
      <c r="AM10" s="127">
        <f t="shared" si="3"/>
        <v>0</v>
      </c>
      <c r="AN10" s="127">
        <f t="shared" si="3"/>
        <v>0</v>
      </c>
      <c r="AO10" s="127">
        <f t="shared" si="3"/>
        <v>0</v>
      </c>
      <c r="AP10" s="127">
        <f t="shared" si="3"/>
        <v>0</v>
      </c>
      <c r="AQ10" s="127">
        <f t="shared" si="3"/>
        <v>0</v>
      </c>
      <c r="AR10" s="127">
        <f t="shared" si="3"/>
        <v>0</v>
      </c>
      <c r="AS10" s="127">
        <f t="shared" si="3"/>
        <v>0</v>
      </c>
      <c r="AT10" s="127">
        <f t="shared" si="3"/>
        <v>0</v>
      </c>
      <c r="AU10" s="127">
        <f t="shared" si="3"/>
        <v>0</v>
      </c>
      <c r="AV10" s="127">
        <f t="shared" si="3"/>
        <v>0</v>
      </c>
      <c r="AW10" s="127">
        <f t="shared" si="3"/>
        <v>0</v>
      </c>
      <c r="AX10" s="127">
        <f t="shared" si="3"/>
        <v>0</v>
      </c>
      <c r="AY10" s="127">
        <f t="shared" si="3"/>
        <v>0</v>
      </c>
      <c r="AZ10" s="127">
        <f t="shared" si="3"/>
        <v>0</v>
      </c>
      <c r="BA10" s="127">
        <f t="shared" si="3"/>
        <v>0</v>
      </c>
      <c r="BB10" s="127">
        <f t="shared" si="3"/>
        <v>0</v>
      </c>
      <c r="BC10" s="127">
        <f t="shared" si="3"/>
        <v>0</v>
      </c>
      <c r="BD10" s="127">
        <f t="shared" si="3"/>
        <v>0</v>
      </c>
      <c r="BE10" s="127">
        <f t="shared" si="3"/>
        <v>0</v>
      </c>
      <c r="BF10" s="127">
        <f t="shared" si="3"/>
        <v>0</v>
      </c>
      <c r="BG10" s="127">
        <f t="shared" si="3"/>
        <v>0</v>
      </c>
      <c r="BH10" s="127">
        <f t="shared" si="3"/>
        <v>0</v>
      </c>
      <c r="BI10" s="127">
        <f t="shared" si="3"/>
        <v>0</v>
      </c>
      <c r="BJ10" s="127">
        <f t="shared" si="3"/>
        <v>0</v>
      </c>
      <c r="BK10" s="127">
        <f t="shared" si="3"/>
        <v>0</v>
      </c>
      <c r="BL10" s="127">
        <f t="shared" si="3"/>
        <v>0</v>
      </c>
      <c r="BM10" s="127">
        <f t="shared" si="3"/>
        <v>0</v>
      </c>
    </row>
    <row r="11" spans="1:65" ht="16">
      <c r="A11" s="8" t="str">
        <f>Subscription9Name</f>
        <v>Subscription Plan 9</v>
      </c>
      <c r="E11" s="126">
        <f t="shared" si="1"/>
        <v>0</v>
      </c>
      <c r="F11" s="126">
        <f t="shared" si="2"/>
        <v>0</v>
      </c>
      <c r="G11" s="126">
        <f t="shared" si="3"/>
        <v>0</v>
      </c>
      <c r="H11" s="126">
        <f t="shared" si="3"/>
        <v>0</v>
      </c>
      <c r="I11" s="126">
        <f t="shared" si="3"/>
        <v>0</v>
      </c>
      <c r="J11" s="126">
        <f t="shared" si="3"/>
        <v>0</v>
      </c>
      <c r="K11" s="126">
        <f t="shared" si="3"/>
        <v>0</v>
      </c>
      <c r="L11" s="126">
        <f t="shared" si="3"/>
        <v>0</v>
      </c>
      <c r="M11" s="126">
        <f t="shared" si="3"/>
        <v>0</v>
      </c>
      <c r="N11" s="126">
        <f t="shared" si="3"/>
        <v>0</v>
      </c>
      <c r="O11" s="126">
        <f t="shared" si="3"/>
        <v>0</v>
      </c>
      <c r="P11" s="126">
        <f t="shared" si="3"/>
        <v>0</v>
      </c>
      <c r="Q11" s="126">
        <f t="shared" si="3"/>
        <v>0</v>
      </c>
      <c r="R11" s="126">
        <f t="shared" si="3"/>
        <v>0</v>
      </c>
      <c r="S11" s="126">
        <f t="shared" si="3"/>
        <v>0</v>
      </c>
      <c r="T11" s="126">
        <f t="shared" si="3"/>
        <v>0</v>
      </c>
      <c r="U11" s="126">
        <f t="shared" si="3"/>
        <v>0</v>
      </c>
      <c r="V11" s="126">
        <f t="shared" si="3"/>
        <v>0</v>
      </c>
      <c r="W11" s="126">
        <f t="shared" si="3"/>
        <v>0</v>
      </c>
      <c r="X11" s="126">
        <f t="shared" si="3"/>
        <v>0</v>
      </c>
      <c r="Y11" s="126">
        <f t="shared" si="3"/>
        <v>0</v>
      </c>
      <c r="Z11" s="126">
        <f t="shared" si="3"/>
        <v>0</v>
      </c>
      <c r="AA11" s="126">
        <f t="shared" si="3"/>
        <v>0</v>
      </c>
      <c r="AB11" s="126">
        <f t="shared" si="3"/>
        <v>0</v>
      </c>
      <c r="AC11" s="126">
        <f t="shared" si="3"/>
        <v>0</v>
      </c>
      <c r="AD11" s="126">
        <f t="shared" si="3"/>
        <v>0</v>
      </c>
      <c r="AE11" s="126">
        <f t="shared" si="3"/>
        <v>0</v>
      </c>
      <c r="AF11" s="126">
        <f t="shared" si="3"/>
        <v>0</v>
      </c>
      <c r="AG11" s="126">
        <f t="shared" si="3"/>
        <v>0</v>
      </c>
      <c r="AH11" s="126">
        <f t="shared" si="3"/>
        <v>0</v>
      </c>
      <c r="AI11" s="126">
        <f t="shared" si="3"/>
        <v>0</v>
      </c>
      <c r="AJ11" s="126">
        <f t="shared" si="3"/>
        <v>0</v>
      </c>
      <c r="AK11" s="126">
        <f t="shared" si="3"/>
        <v>0</v>
      </c>
      <c r="AL11" s="126">
        <f t="shared" si="3"/>
        <v>0</v>
      </c>
      <c r="AM11" s="126">
        <f t="shared" si="3"/>
        <v>0</v>
      </c>
      <c r="AN11" s="126">
        <f t="shared" si="3"/>
        <v>0</v>
      </c>
      <c r="AO11" s="126">
        <f t="shared" si="3"/>
        <v>0</v>
      </c>
      <c r="AP11" s="126">
        <f t="shared" si="3"/>
        <v>0</v>
      </c>
      <c r="AQ11" s="126">
        <f t="shared" si="3"/>
        <v>0</v>
      </c>
      <c r="AR11" s="126">
        <f t="shared" si="3"/>
        <v>0</v>
      </c>
      <c r="AS11" s="126">
        <f t="shared" si="3"/>
        <v>0</v>
      </c>
      <c r="AT11" s="126">
        <f t="shared" si="3"/>
        <v>0</v>
      </c>
      <c r="AU11" s="126">
        <f t="shared" si="3"/>
        <v>0</v>
      </c>
      <c r="AV11" s="126">
        <f t="shared" si="3"/>
        <v>0</v>
      </c>
      <c r="AW11" s="126">
        <f t="shared" si="3"/>
        <v>0</v>
      </c>
      <c r="AX11" s="126">
        <f t="shared" si="3"/>
        <v>0</v>
      </c>
      <c r="AY11" s="126">
        <f t="shared" si="3"/>
        <v>0</v>
      </c>
      <c r="AZ11" s="126">
        <f t="shared" si="3"/>
        <v>0</v>
      </c>
      <c r="BA11" s="126">
        <f t="shared" si="3"/>
        <v>0</v>
      </c>
      <c r="BB11" s="126">
        <f t="shared" si="3"/>
        <v>0</v>
      </c>
      <c r="BC11" s="126">
        <f t="shared" si="3"/>
        <v>0</v>
      </c>
      <c r="BD11" s="126">
        <f t="shared" si="3"/>
        <v>0</v>
      </c>
      <c r="BE11" s="126">
        <f t="shared" si="3"/>
        <v>0</v>
      </c>
      <c r="BF11" s="126">
        <f t="shared" si="3"/>
        <v>0</v>
      </c>
      <c r="BG11" s="126">
        <f t="shared" si="3"/>
        <v>0</v>
      </c>
      <c r="BH11" s="126">
        <f t="shared" ref="G11:BM12" si="4">BH25+BG11</f>
        <v>0</v>
      </c>
      <c r="BI11" s="126">
        <f t="shared" si="4"/>
        <v>0</v>
      </c>
      <c r="BJ11" s="126">
        <f t="shared" si="4"/>
        <v>0</v>
      </c>
      <c r="BK11" s="126">
        <f t="shared" si="4"/>
        <v>0</v>
      </c>
      <c r="BL11" s="126">
        <f t="shared" si="4"/>
        <v>0</v>
      </c>
      <c r="BM11" s="126">
        <f t="shared" si="4"/>
        <v>0</v>
      </c>
    </row>
    <row r="12" spans="1:65" ht="16">
      <c r="A12" s="8" t="str">
        <f>Subscription10Name</f>
        <v>Subscription Plan 10</v>
      </c>
      <c r="E12" s="127">
        <f t="shared" si="1"/>
        <v>0</v>
      </c>
      <c r="F12" s="127">
        <f t="shared" si="2"/>
        <v>0</v>
      </c>
      <c r="G12" s="127">
        <f t="shared" si="4"/>
        <v>0</v>
      </c>
      <c r="H12" s="127">
        <f t="shared" si="4"/>
        <v>0</v>
      </c>
      <c r="I12" s="127">
        <f t="shared" si="4"/>
        <v>0</v>
      </c>
      <c r="J12" s="127">
        <f t="shared" si="4"/>
        <v>0</v>
      </c>
      <c r="K12" s="127">
        <f t="shared" si="4"/>
        <v>0</v>
      </c>
      <c r="L12" s="127">
        <f t="shared" si="4"/>
        <v>0</v>
      </c>
      <c r="M12" s="127">
        <f t="shared" si="4"/>
        <v>0</v>
      </c>
      <c r="N12" s="127">
        <f t="shared" si="4"/>
        <v>0</v>
      </c>
      <c r="O12" s="127">
        <f t="shared" si="4"/>
        <v>0</v>
      </c>
      <c r="P12" s="127">
        <f t="shared" si="4"/>
        <v>0</v>
      </c>
      <c r="Q12" s="127">
        <f t="shared" si="4"/>
        <v>0</v>
      </c>
      <c r="R12" s="127">
        <f t="shared" si="4"/>
        <v>0</v>
      </c>
      <c r="S12" s="127">
        <f t="shared" si="4"/>
        <v>0</v>
      </c>
      <c r="T12" s="127">
        <f t="shared" si="4"/>
        <v>0</v>
      </c>
      <c r="U12" s="127">
        <f t="shared" si="4"/>
        <v>0</v>
      </c>
      <c r="V12" s="127">
        <f t="shared" si="4"/>
        <v>0</v>
      </c>
      <c r="W12" s="127">
        <f t="shared" si="4"/>
        <v>0</v>
      </c>
      <c r="X12" s="127">
        <f t="shared" si="4"/>
        <v>0</v>
      </c>
      <c r="Y12" s="127">
        <f t="shared" si="4"/>
        <v>0</v>
      </c>
      <c r="Z12" s="127">
        <f t="shared" si="4"/>
        <v>0</v>
      </c>
      <c r="AA12" s="127">
        <f t="shared" si="4"/>
        <v>0</v>
      </c>
      <c r="AB12" s="127">
        <f t="shared" si="4"/>
        <v>0</v>
      </c>
      <c r="AC12" s="127">
        <f t="shared" si="4"/>
        <v>0</v>
      </c>
      <c r="AD12" s="127">
        <f t="shared" si="4"/>
        <v>0</v>
      </c>
      <c r="AE12" s="127">
        <f t="shared" si="4"/>
        <v>0</v>
      </c>
      <c r="AF12" s="127">
        <f t="shared" si="4"/>
        <v>0</v>
      </c>
      <c r="AG12" s="127">
        <f t="shared" si="4"/>
        <v>0</v>
      </c>
      <c r="AH12" s="127">
        <f t="shared" si="4"/>
        <v>0</v>
      </c>
      <c r="AI12" s="127">
        <f t="shared" si="4"/>
        <v>0</v>
      </c>
      <c r="AJ12" s="127">
        <f t="shared" si="4"/>
        <v>0</v>
      </c>
      <c r="AK12" s="127">
        <f t="shared" si="4"/>
        <v>0</v>
      </c>
      <c r="AL12" s="127">
        <f t="shared" si="4"/>
        <v>0</v>
      </c>
      <c r="AM12" s="127">
        <f t="shared" si="4"/>
        <v>0</v>
      </c>
      <c r="AN12" s="127">
        <f t="shared" si="4"/>
        <v>0</v>
      </c>
      <c r="AO12" s="127">
        <f t="shared" si="4"/>
        <v>0</v>
      </c>
      <c r="AP12" s="127">
        <f t="shared" si="4"/>
        <v>0</v>
      </c>
      <c r="AQ12" s="127">
        <f t="shared" si="4"/>
        <v>0</v>
      </c>
      <c r="AR12" s="127">
        <f t="shared" si="4"/>
        <v>0</v>
      </c>
      <c r="AS12" s="127">
        <f t="shared" si="4"/>
        <v>0</v>
      </c>
      <c r="AT12" s="127">
        <f t="shared" si="4"/>
        <v>0</v>
      </c>
      <c r="AU12" s="127">
        <f t="shared" si="4"/>
        <v>0</v>
      </c>
      <c r="AV12" s="127">
        <f t="shared" si="4"/>
        <v>0</v>
      </c>
      <c r="AW12" s="127">
        <f t="shared" si="4"/>
        <v>0</v>
      </c>
      <c r="AX12" s="127">
        <f t="shared" si="4"/>
        <v>0</v>
      </c>
      <c r="AY12" s="127">
        <f t="shared" si="4"/>
        <v>0</v>
      </c>
      <c r="AZ12" s="127">
        <f t="shared" si="4"/>
        <v>0</v>
      </c>
      <c r="BA12" s="127">
        <f t="shared" si="4"/>
        <v>0</v>
      </c>
      <c r="BB12" s="127">
        <f t="shared" si="4"/>
        <v>0</v>
      </c>
      <c r="BC12" s="127">
        <f t="shared" si="4"/>
        <v>0</v>
      </c>
      <c r="BD12" s="127">
        <f t="shared" si="4"/>
        <v>0</v>
      </c>
      <c r="BE12" s="127">
        <f t="shared" si="4"/>
        <v>0</v>
      </c>
      <c r="BF12" s="127">
        <f t="shared" si="4"/>
        <v>0</v>
      </c>
      <c r="BG12" s="127">
        <f t="shared" si="4"/>
        <v>0</v>
      </c>
      <c r="BH12" s="127">
        <f t="shared" si="4"/>
        <v>0</v>
      </c>
      <c r="BI12" s="127">
        <f t="shared" si="4"/>
        <v>0</v>
      </c>
      <c r="BJ12" s="127">
        <f t="shared" si="4"/>
        <v>0</v>
      </c>
      <c r="BK12" s="127">
        <f t="shared" si="4"/>
        <v>0</v>
      </c>
      <c r="BL12" s="127">
        <f t="shared" si="4"/>
        <v>0</v>
      </c>
      <c r="BM12" s="127">
        <f t="shared" si="4"/>
        <v>0</v>
      </c>
    </row>
    <row r="13" spans="1:65">
      <c r="A13" s="13"/>
      <c r="C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</row>
    <row r="14" spans="1:65" ht="17" thickBot="1">
      <c r="A14" s="167" t="s">
        <v>529</v>
      </c>
      <c r="C14" s="79"/>
      <c r="E14" s="129">
        <f>SUM(E3:E12)</f>
        <v>2</v>
      </c>
      <c r="F14" s="129">
        <f t="shared" ref="F14:BM14" si="5">SUM(F3:F12)</f>
        <v>4</v>
      </c>
      <c r="G14" s="129">
        <f t="shared" si="5"/>
        <v>6</v>
      </c>
      <c r="H14" s="129">
        <f t="shared" si="5"/>
        <v>8</v>
      </c>
      <c r="I14" s="129">
        <f t="shared" si="5"/>
        <v>10</v>
      </c>
      <c r="J14" s="129">
        <f t="shared" si="5"/>
        <v>12</v>
      </c>
      <c r="K14" s="129">
        <f t="shared" si="5"/>
        <v>14</v>
      </c>
      <c r="L14" s="129">
        <f t="shared" si="5"/>
        <v>16</v>
      </c>
      <c r="M14" s="129">
        <f t="shared" si="5"/>
        <v>18</v>
      </c>
      <c r="N14" s="129">
        <f t="shared" si="5"/>
        <v>21</v>
      </c>
      <c r="O14" s="129">
        <f t="shared" si="5"/>
        <v>24</v>
      </c>
      <c r="P14" s="129">
        <f t="shared" si="5"/>
        <v>27</v>
      </c>
      <c r="Q14" s="129">
        <f t="shared" si="5"/>
        <v>30</v>
      </c>
      <c r="R14" s="129">
        <f t="shared" si="5"/>
        <v>33</v>
      </c>
      <c r="S14" s="129">
        <f t="shared" si="5"/>
        <v>36</v>
      </c>
      <c r="T14" s="129">
        <f t="shared" si="5"/>
        <v>41</v>
      </c>
      <c r="U14" s="129">
        <f t="shared" si="5"/>
        <v>46</v>
      </c>
      <c r="V14" s="129">
        <f t="shared" si="5"/>
        <v>51</v>
      </c>
      <c r="W14" s="129">
        <f t="shared" si="5"/>
        <v>56</v>
      </c>
      <c r="X14" s="129">
        <f t="shared" si="5"/>
        <v>61</v>
      </c>
      <c r="Y14" s="129">
        <f t="shared" si="5"/>
        <v>67</v>
      </c>
      <c r="Z14" s="129">
        <f t="shared" si="5"/>
        <v>73</v>
      </c>
      <c r="AA14" s="129">
        <f t="shared" si="5"/>
        <v>80</v>
      </c>
      <c r="AB14" s="129">
        <f t="shared" si="5"/>
        <v>88</v>
      </c>
      <c r="AC14" s="129">
        <f t="shared" si="5"/>
        <v>96</v>
      </c>
      <c r="AD14" s="129">
        <f t="shared" si="5"/>
        <v>103</v>
      </c>
      <c r="AE14" s="129">
        <f t="shared" si="5"/>
        <v>111</v>
      </c>
      <c r="AF14" s="129">
        <f t="shared" si="5"/>
        <v>119</v>
      </c>
      <c r="AG14" s="129">
        <f t="shared" si="5"/>
        <v>127</v>
      </c>
      <c r="AH14" s="129">
        <f t="shared" si="5"/>
        <v>137</v>
      </c>
      <c r="AI14" s="129">
        <f t="shared" si="5"/>
        <v>147</v>
      </c>
      <c r="AJ14" s="129">
        <f t="shared" si="5"/>
        <v>158</v>
      </c>
      <c r="AK14" s="129">
        <f t="shared" si="5"/>
        <v>169</v>
      </c>
      <c r="AL14" s="129">
        <f t="shared" si="5"/>
        <v>181</v>
      </c>
      <c r="AM14" s="129">
        <f t="shared" si="5"/>
        <v>193</v>
      </c>
      <c r="AN14" s="129">
        <f t="shared" si="5"/>
        <v>205</v>
      </c>
      <c r="AO14" s="129">
        <f t="shared" si="5"/>
        <v>218</v>
      </c>
      <c r="AP14" s="129">
        <f t="shared" si="5"/>
        <v>231</v>
      </c>
      <c r="AQ14" s="129">
        <f t="shared" si="5"/>
        <v>245</v>
      </c>
      <c r="AR14" s="129">
        <f t="shared" si="5"/>
        <v>259</v>
      </c>
      <c r="AS14" s="129">
        <f t="shared" si="5"/>
        <v>274</v>
      </c>
      <c r="AT14" s="129">
        <f t="shared" si="5"/>
        <v>289</v>
      </c>
      <c r="AU14" s="129">
        <f t="shared" si="5"/>
        <v>305</v>
      </c>
      <c r="AV14" s="129">
        <f t="shared" si="5"/>
        <v>321</v>
      </c>
      <c r="AW14" s="129">
        <f t="shared" si="5"/>
        <v>337</v>
      </c>
      <c r="AX14" s="129">
        <f t="shared" si="5"/>
        <v>354</v>
      </c>
      <c r="AY14" s="129">
        <f t="shared" si="5"/>
        <v>371</v>
      </c>
      <c r="AZ14" s="129">
        <f t="shared" si="5"/>
        <v>389</v>
      </c>
      <c r="BA14" s="129">
        <f t="shared" si="5"/>
        <v>407</v>
      </c>
      <c r="BB14" s="129">
        <f t="shared" si="5"/>
        <v>425</v>
      </c>
      <c r="BC14" s="129">
        <f t="shared" si="5"/>
        <v>443</v>
      </c>
      <c r="BD14" s="129">
        <f t="shared" si="5"/>
        <v>462</v>
      </c>
      <c r="BE14" s="129">
        <f t="shared" si="5"/>
        <v>481</v>
      </c>
      <c r="BF14" s="129">
        <f t="shared" si="5"/>
        <v>500</v>
      </c>
      <c r="BG14" s="129">
        <f t="shared" si="5"/>
        <v>520</v>
      </c>
      <c r="BH14" s="129">
        <f t="shared" si="5"/>
        <v>540</v>
      </c>
      <c r="BI14" s="129">
        <f t="shared" si="5"/>
        <v>560</v>
      </c>
      <c r="BJ14" s="129">
        <f t="shared" si="5"/>
        <v>580</v>
      </c>
      <c r="BK14" s="129">
        <f t="shared" si="5"/>
        <v>600</v>
      </c>
      <c r="BL14" s="129">
        <f t="shared" si="5"/>
        <v>621</v>
      </c>
      <c r="BM14" s="129">
        <f t="shared" si="5"/>
        <v>642</v>
      </c>
    </row>
    <row r="15" spans="1:65" ht="16" thickTop="1">
      <c r="A15" s="16"/>
      <c r="B15" s="6"/>
    </row>
    <row r="16" spans="1:65" ht="18" thickBot="1">
      <c r="A16" s="166" t="s">
        <v>528</v>
      </c>
      <c r="B16" s="12"/>
      <c r="C16" s="132" t="s">
        <v>536</v>
      </c>
      <c r="D16" s="11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</row>
    <row r="17" spans="1:65" ht="17" thickTop="1">
      <c r="A17" s="8" t="str">
        <f>Subscription1Name</f>
        <v>Subscription Plan 1</v>
      </c>
      <c r="B17" s="6"/>
      <c r="C17" s="111">
        <v>10</v>
      </c>
      <c r="E17" s="126">
        <f>ROUND($C17*'Scaling Factors'!D$16*DirectSaleModifierMix,0)</f>
        <v>1</v>
      </c>
      <c r="F17" s="126">
        <f>ROUND($C17*'Scaling Factors'!E$16*DirectSaleModifierMix,0)</f>
        <v>1</v>
      </c>
      <c r="G17" s="126">
        <f>ROUND($C17*'Scaling Factors'!F$16*DirectSaleModifierMix,0)</f>
        <v>1</v>
      </c>
      <c r="H17" s="126">
        <f>ROUND($C17*'Scaling Factors'!G$16*DirectSaleModifierMix,0)</f>
        <v>1</v>
      </c>
      <c r="I17" s="126">
        <f>ROUND($C17*'Scaling Factors'!H$16*DirectSaleModifierMix,0)</f>
        <v>1</v>
      </c>
      <c r="J17" s="126">
        <f>ROUND($C17*'Scaling Factors'!I$16*DirectSaleModifierMix,0)</f>
        <v>1</v>
      </c>
      <c r="K17" s="126">
        <f>ROUND($C17*'Scaling Factors'!J$16*DirectSaleModifierMix,0)</f>
        <v>1</v>
      </c>
      <c r="L17" s="126">
        <f>ROUND($C17*'Scaling Factors'!K$16*DirectSaleModifierMix,0)</f>
        <v>1</v>
      </c>
      <c r="M17" s="126">
        <f>ROUND($C17*'Scaling Factors'!L$16*DirectSaleModifierMix,0)</f>
        <v>1</v>
      </c>
      <c r="N17" s="126">
        <f>ROUND($C17*'Scaling Factors'!M$16*DirectSaleModifierMix,0)</f>
        <v>1</v>
      </c>
      <c r="O17" s="126">
        <f>ROUND($C17*'Scaling Factors'!N$16*DirectSaleModifierMix,0)</f>
        <v>1</v>
      </c>
      <c r="P17" s="126">
        <f>ROUND($C17*'Scaling Factors'!O$16*DirectSaleModifierMix,0)</f>
        <v>1</v>
      </c>
      <c r="Q17" s="126">
        <f>ROUND($C17*'Scaling Factors'!P$16*DirectSaleModifierMix,0)</f>
        <v>1</v>
      </c>
      <c r="R17" s="126">
        <f>ROUND($C17*'Scaling Factors'!Q$16*DirectSaleModifierMix,0)</f>
        <v>1</v>
      </c>
      <c r="S17" s="126">
        <f>ROUND($C17*'Scaling Factors'!R$16*DirectSaleModifierMix,0)</f>
        <v>1</v>
      </c>
      <c r="T17" s="126">
        <f>ROUND($C17*'Scaling Factors'!S$16*DirectSaleModifierMix,0)</f>
        <v>1</v>
      </c>
      <c r="U17" s="126">
        <f>ROUND($C17*'Scaling Factors'!T$16*DirectSaleModifierMix,0)</f>
        <v>1</v>
      </c>
      <c r="V17" s="126">
        <f>ROUND($C17*'Scaling Factors'!U$16*DirectSaleModifierMix,0)</f>
        <v>1</v>
      </c>
      <c r="W17" s="126">
        <f>ROUND($C17*'Scaling Factors'!V$16*DirectSaleModifierMix,0)</f>
        <v>1</v>
      </c>
      <c r="X17" s="126">
        <f>ROUND($C17*'Scaling Factors'!W$16*DirectSaleModifierMix,0)</f>
        <v>1</v>
      </c>
      <c r="Y17" s="126">
        <f>ROUND($C17*'Scaling Factors'!X$16*DirectSaleModifierMix,0)</f>
        <v>1</v>
      </c>
      <c r="Z17" s="126">
        <f>ROUND($C17*'Scaling Factors'!Y$16*DirectSaleModifierMix,0)</f>
        <v>1</v>
      </c>
      <c r="AA17" s="126">
        <f>ROUND($C17*'Scaling Factors'!Z$16*DirectSaleModifierMix,0)</f>
        <v>1</v>
      </c>
      <c r="AB17" s="126">
        <f>ROUND($C17*'Scaling Factors'!AA$16*DirectSaleModifierMix,0)</f>
        <v>1</v>
      </c>
      <c r="AC17" s="126">
        <f>ROUND($C17*'Scaling Factors'!AB$16*DirectSaleModifierMix,0)</f>
        <v>1</v>
      </c>
      <c r="AD17" s="126">
        <f>ROUND($C17*'Scaling Factors'!AC$16*DirectSaleModifierMix,0)</f>
        <v>0</v>
      </c>
      <c r="AE17" s="126">
        <f>ROUND($C17*'Scaling Factors'!AD$16*DirectSaleModifierMix,0)</f>
        <v>0</v>
      </c>
      <c r="AF17" s="126">
        <f>ROUND($C17*'Scaling Factors'!AE$16*DirectSaleModifierMix,0)</f>
        <v>0</v>
      </c>
      <c r="AG17" s="126">
        <f>ROUND($C17*'Scaling Factors'!AF$16*DirectSaleModifierMix,0)</f>
        <v>0</v>
      </c>
      <c r="AH17" s="126">
        <f>ROUND($C17*'Scaling Factors'!AG$16*DirectSaleModifierMix,0)</f>
        <v>0</v>
      </c>
      <c r="AI17" s="126">
        <f>ROUND($C17*'Scaling Factors'!AH$16*DirectSaleModifierMix,0)</f>
        <v>0</v>
      </c>
      <c r="AJ17" s="126">
        <f>ROUND($C17*'Scaling Factors'!AI$16*DirectSaleModifierMix,0)</f>
        <v>0</v>
      </c>
      <c r="AK17" s="126">
        <f>ROUND($C17*'Scaling Factors'!AJ$16*DirectSaleModifierMix,0)</f>
        <v>0</v>
      </c>
      <c r="AL17" s="126">
        <f>ROUND($C17*'Scaling Factors'!AK$16*DirectSaleModifierMix,0)</f>
        <v>0</v>
      </c>
      <c r="AM17" s="126">
        <f>ROUND($C17*'Scaling Factors'!AL$16*DirectSaleModifierMix,0)</f>
        <v>0</v>
      </c>
      <c r="AN17" s="126">
        <f>ROUND($C17*'Scaling Factors'!AM$16*DirectSaleModifierMix,0)</f>
        <v>0</v>
      </c>
      <c r="AO17" s="126">
        <f>ROUND($C17*'Scaling Factors'!AN$16*DirectSaleModifierMix,0)</f>
        <v>0</v>
      </c>
      <c r="AP17" s="126">
        <f>ROUND($C17*'Scaling Factors'!AO$16*DirectSaleModifierMix,0)</f>
        <v>0</v>
      </c>
      <c r="AQ17" s="126">
        <f>ROUND($C17*'Scaling Factors'!AP$16*DirectSaleModifierMix,0)</f>
        <v>0</v>
      </c>
      <c r="AR17" s="126">
        <f>ROUND($C17*'Scaling Factors'!AQ$16*DirectSaleModifierMix,0)</f>
        <v>0</v>
      </c>
      <c r="AS17" s="126">
        <f>ROUND($C17*'Scaling Factors'!AR$16*DirectSaleModifierMix,0)</f>
        <v>0</v>
      </c>
      <c r="AT17" s="126">
        <f>ROUND($C17*'Scaling Factors'!AS$16*DirectSaleModifierMix,0)</f>
        <v>0</v>
      </c>
      <c r="AU17" s="126">
        <f>ROUND($C17*'Scaling Factors'!AT$16*DirectSaleModifierMix,0)</f>
        <v>0</v>
      </c>
      <c r="AV17" s="126">
        <f>ROUND($C17*'Scaling Factors'!AU$16*DirectSaleModifierMix,0)</f>
        <v>0</v>
      </c>
      <c r="AW17" s="126">
        <f>ROUND($C17*'Scaling Factors'!AV$16*DirectSaleModifierMix,0)</f>
        <v>0</v>
      </c>
      <c r="AX17" s="126">
        <f>ROUND($C17*'Scaling Factors'!AW$16*DirectSaleModifierMix,0)</f>
        <v>0</v>
      </c>
      <c r="AY17" s="126">
        <f>ROUND($C17*'Scaling Factors'!AX$16*DirectSaleModifierMix,0)</f>
        <v>0</v>
      </c>
      <c r="AZ17" s="126">
        <f>ROUND($C17*'Scaling Factors'!AY$16*DirectSaleModifierMix,0)</f>
        <v>0</v>
      </c>
      <c r="BA17" s="126">
        <f>ROUND($C17*'Scaling Factors'!AZ$16*DirectSaleModifierMix,0)</f>
        <v>0</v>
      </c>
      <c r="BB17" s="126">
        <f>ROUND($C17*'Scaling Factors'!BA$16*DirectSaleModifierMix,0)</f>
        <v>0</v>
      </c>
      <c r="BC17" s="126">
        <f>ROUND($C17*'Scaling Factors'!BB$16*DirectSaleModifierMix,0)</f>
        <v>0</v>
      </c>
      <c r="BD17" s="126">
        <f>ROUND($C17*'Scaling Factors'!BC$16*DirectSaleModifierMix,0)</f>
        <v>0</v>
      </c>
      <c r="BE17" s="126">
        <f>ROUND($C17*'Scaling Factors'!BD$16*DirectSaleModifierMix,0)</f>
        <v>0</v>
      </c>
      <c r="BF17" s="126">
        <f>ROUND($C17*'Scaling Factors'!BE$16*DirectSaleModifierMix,0)</f>
        <v>0</v>
      </c>
      <c r="BG17" s="126">
        <f>ROUND($C17*'Scaling Factors'!BF$16*DirectSaleModifierMix,0)</f>
        <v>0</v>
      </c>
      <c r="BH17" s="126">
        <f>ROUND($C17*'Scaling Factors'!BG$16*DirectSaleModifierMix,0)</f>
        <v>0</v>
      </c>
      <c r="BI17" s="126">
        <f>ROUND($C17*'Scaling Factors'!BH$16*DirectSaleModifierMix,0)</f>
        <v>0</v>
      </c>
      <c r="BJ17" s="126">
        <f>ROUND($C17*'Scaling Factors'!BI$16*DirectSaleModifierMix,0)</f>
        <v>0</v>
      </c>
      <c r="BK17" s="126">
        <f>ROUND($C17*'Scaling Factors'!BJ$16*DirectSaleModifierMix,0)</f>
        <v>0</v>
      </c>
      <c r="BL17" s="126">
        <f>ROUND($C17*'Scaling Factors'!BK$16*DirectSaleModifierMix,0)</f>
        <v>0</v>
      </c>
      <c r="BM17" s="126">
        <f>ROUND($C17*'Scaling Factors'!BL$16*DirectSaleModifierMix,0)</f>
        <v>0</v>
      </c>
    </row>
    <row r="18" spans="1:65" ht="16">
      <c r="A18" s="8" t="str">
        <f>Subscription2Name</f>
        <v>Subscription Plan 2</v>
      </c>
      <c r="B18" s="6"/>
      <c r="C18" s="111">
        <v>20</v>
      </c>
      <c r="E18" s="127">
        <f>ROUND($C18*'Scaling Factors'!D$17*DirectSaleModifierMix,0)</f>
        <v>1</v>
      </c>
      <c r="F18" s="127">
        <f>ROUND($C18*'Scaling Factors'!E$17*DirectSaleModifierMix,0)</f>
        <v>1</v>
      </c>
      <c r="G18" s="127">
        <f>ROUND($C18*'Scaling Factors'!F$17*DirectSaleModifierMix,0)</f>
        <v>1</v>
      </c>
      <c r="H18" s="127">
        <f>ROUND($C18*'Scaling Factors'!G$17*DirectSaleModifierMix,0)</f>
        <v>1</v>
      </c>
      <c r="I18" s="127">
        <f>ROUND($C18*'Scaling Factors'!H$17*DirectSaleModifierMix,0)</f>
        <v>1</v>
      </c>
      <c r="J18" s="127">
        <f>ROUND($C18*'Scaling Factors'!I$17*DirectSaleModifierMix,0)</f>
        <v>1</v>
      </c>
      <c r="K18" s="127">
        <f>ROUND($C18*'Scaling Factors'!J$17*DirectSaleModifierMix,0)</f>
        <v>1</v>
      </c>
      <c r="L18" s="127">
        <f>ROUND($C18*'Scaling Factors'!K$17*DirectSaleModifierMix,0)</f>
        <v>1</v>
      </c>
      <c r="M18" s="127">
        <f>ROUND($C18*'Scaling Factors'!L$17*DirectSaleModifierMix,0)</f>
        <v>1</v>
      </c>
      <c r="N18" s="127">
        <f>ROUND($C18*'Scaling Factors'!M$17*DirectSaleModifierMix,0)</f>
        <v>2</v>
      </c>
      <c r="O18" s="127">
        <f>ROUND($C18*'Scaling Factors'!N$17*DirectSaleModifierMix,0)</f>
        <v>2</v>
      </c>
      <c r="P18" s="127">
        <f>ROUND($C18*'Scaling Factors'!O$17*DirectSaleModifierMix,0)</f>
        <v>2</v>
      </c>
      <c r="Q18" s="127">
        <f>ROUND($C18*'Scaling Factors'!P$17*DirectSaleModifierMix,0)</f>
        <v>2</v>
      </c>
      <c r="R18" s="127">
        <f>ROUND($C18*'Scaling Factors'!Q$17*DirectSaleModifierMix,0)</f>
        <v>2</v>
      </c>
      <c r="S18" s="127">
        <f>ROUND($C18*'Scaling Factors'!R$17*DirectSaleModifierMix,0)</f>
        <v>2</v>
      </c>
      <c r="T18" s="127">
        <f>ROUND($C18*'Scaling Factors'!S$17*DirectSaleModifierMix,0)</f>
        <v>3</v>
      </c>
      <c r="U18" s="127">
        <f>ROUND($C18*'Scaling Factors'!T$17*DirectSaleModifierMix,0)</f>
        <v>3</v>
      </c>
      <c r="V18" s="127">
        <f>ROUND($C18*'Scaling Factors'!U$17*DirectSaleModifierMix,0)</f>
        <v>3</v>
      </c>
      <c r="W18" s="127">
        <f>ROUND($C18*'Scaling Factors'!V$17*DirectSaleModifierMix,0)</f>
        <v>3</v>
      </c>
      <c r="X18" s="127">
        <f>ROUND($C18*'Scaling Factors'!W$17*DirectSaleModifierMix,0)</f>
        <v>3</v>
      </c>
      <c r="Y18" s="127">
        <f>ROUND($C18*'Scaling Factors'!X$17*DirectSaleModifierMix,0)</f>
        <v>4</v>
      </c>
      <c r="Z18" s="127">
        <f>ROUND($C18*'Scaling Factors'!Y$17*DirectSaleModifierMix,0)</f>
        <v>4</v>
      </c>
      <c r="AA18" s="127">
        <f>ROUND($C18*'Scaling Factors'!Z$17*DirectSaleModifierMix,0)</f>
        <v>4</v>
      </c>
      <c r="AB18" s="127">
        <f>ROUND($C18*'Scaling Factors'!AA$17*DirectSaleModifierMix,0)</f>
        <v>5</v>
      </c>
      <c r="AC18" s="127">
        <f>ROUND($C18*'Scaling Factors'!AB$17*DirectSaleModifierMix,0)</f>
        <v>5</v>
      </c>
      <c r="AD18" s="127">
        <f>ROUND($C18*'Scaling Factors'!AC$17*DirectSaleModifierMix,0)</f>
        <v>5</v>
      </c>
      <c r="AE18" s="127">
        <f>ROUND($C18*'Scaling Factors'!AD$17*DirectSaleModifierMix,0)</f>
        <v>6</v>
      </c>
      <c r="AF18" s="127">
        <f>ROUND($C18*'Scaling Factors'!AE$17*DirectSaleModifierMix,0)</f>
        <v>6</v>
      </c>
      <c r="AG18" s="127">
        <f>ROUND($C18*'Scaling Factors'!AF$17*DirectSaleModifierMix,0)</f>
        <v>6</v>
      </c>
      <c r="AH18" s="127">
        <f>ROUND($C18*'Scaling Factors'!AG$17*DirectSaleModifierMix,0)</f>
        <v>7</v>
      </c>
      <c r="AI18" s="127">
        <f>ROUND($C18*'Scaling Factors'!AH$17*DirectSaleModifierMix,0)</f>
        <v>7</v>
      </c>
      <c r="AJ18" s="127">
        <f>ROUND($C18*'Scaling Factors'!AI$17*DirectSaleModifierMix,0)</f>
        <v>8</v>
      </c>
      <c r="AK18" s="127">
        <f>ROUND($C18*'Scaling Factors'!AJ$17*DirectSaleModifierMix,0)</f>
        <v>8</v>
      </c>
      <c r="AL18" s="127">
        <f>ROUND($C18*'Scaling Factors'!AK$17*DirectSaleModifierMix,0)</f>
        <v>9</v>
      </c>
      <c r="AM18" s="127">
        <f>ROUND($C18*'Scaling Factors'!AL$17*DirectSaleModifierMix,0)</f>
        <v>9</v>
      </c>
      <c r="AN18" s="127">
        <f>ROUND($C18*'Scaling Factors'!AM$17*DirectSaleModifierMix,0)</f>
        <v>9</v>
      </c>
      <c r="AO18" s="127">
        <f>ROUND($C18*'Scaling Factors'!AN$17*DirectSaleModifierMix,0)</f>
        <v>10</v>
      </c>
      <c r="AP18" s="127">
        <f>ROUND($C18*'Scaling Factors'!AO$17*DirectSaleModifierMix,0)</f>
        <v>10</v>
      </c>
      <c r="AQ18" s="127">
        <f>ROUND($C18*'Scaling Factors'!AP$17*DirectSaleModifierMix,0)</f>
        <v>11</v>
      </c>
      <c r="AR18" s="127">
        <f>ROUND($C18*'Scaling Factors'!AQ$17*DirectSaleModifierMix,0)</f>
        <v>11</v>
      </c>
      <c r="AS18" s="127">
        <f>ROUND($C18*'Scaling Factors'!AR$17*DirectSaleModifierMix,0)</f>
        <v>12</v>
      </c>
      <c r="AT18" s="127">
        <f>ROUND($C18*'Scaling Factors'!AS$17*DirectSaleModifierMix,0)</f>
        <v>12</v>
      </c>
      <c r="AU18" s="127">
        <f>ROUND($C18*'Scaling Factors'!AT$17*DirectSaleModifierMix,0)</f>
        <v>13</v>
      </c>
      <c r="AV18" s="127">
        <f>ROUND($C18*'Scaling Factors'!AU$17*DirectSaleModifierMix,0)</f>
        <v>13</v>
      </c>
      <c r="AW18" s="127">
        <f>ROUND($C18*'Scaling Factors'!AV$17*DirectSaleModifierMix,0)</f>
        <v>13</v>
      </c>
      <c r="AX18" s="127">
        <f>ROUND($C18*'Scaling Factors'!AW$17*DirectSaleModifierMix,0)</f>
        <v>14</v>
      </c>
      <c r="AY18" s="127">
        <f>ROUND($C18*'Scaling Factors'!AX$17*DirectSaleModifierMix,0)</f>
        <v>14</v>
      </c>
      <c r="AZ18" s="127">
        <f>ROUND($C18*'Scaling Factors'!AY$17*DirectSaleModifierMix,0)</f>
        <v>15</v>
      </c>
      <c r="BA18" s="127">
        <f>ROUND($C18*'Scaling Factors'!AZ$17*DirectSaleModifierMix,0)</f>
        <v>15</v>
      </c>
      <c r="BB18" s="127">
        <f>ROUND($C18*'Scaling Factors'!BA$17*DirectSaleModifierMix,0)</f>
        <v>15</v>
      </c>
      <c r="BC18" s="127">
        <f>ROUND($C18*'Scaling Factors'!BB$17*DirectSaleModifierMix,0)</f>
        <v>15</v>
      </c>
      <c r="BD18" s="127">
        <f>ROUND($C18*'Scaling Factors'!BC$17*DirectSaleModifierMix,0)</f>
        <v>16</v>
      </c>
      <c r="BE18" s="127">
        <f>ROUND($C18*'Scaling Factors'!BD$17*DirectSaleModifierMix,0)</f>
        <v>16</v>
      </c>
      <c r="BF18" s="127">
        <f>ROUND($C18*'Scaling Factors'!BE$17*DirectSaleModifierMix,0)</f>
        <v>16</v>
      </c>
      <c r="BG18" s="127">
        <f>ROUND($C18*'Scaling Factors'!BF$17*DirectSaleModifierMix,0)</f>
        <v>17</v>
      </c>
      <c r="BH18" s="127">
        <f>ROUND($C18*'Scaling Factors'!BG$17*DirectSaleModifierMix,0)</f>
        <v>17</v>
      </c>
      <c r="BI18" s="127">
        <f>ROUND($C18*'Scaling Factors'!BH$17*DirectSaleModifierMix,0)</f>
        <v>17</v>
      </c>
      <c r="BJ18" s="127">
        <f>ROUND($C18*'Scaling Factors'!BI$17*DirectSaleModifierMix,0)</f>
        <v>17</v>
      </c>
      <c r="BK18" s="127">
        <f>ROUND($C18*'Scaling Factors'!BJ$17*DirectSaleModifierMix,0)</f>
        <v>17</v>
      </c>
      <c r="BL18" s="127">
        <f>ROUND($C18*'Scaling Factors'!BK$17*DirectSaleModifierMix,0)</f>
        <v>18</v>
      </c>
      <c r="BM18" s="127">
        <f>ROUND($C18*'Scaling Factors'!BL$17*DirectSaleModifierMix,0)</f>
        <v>18</v>
      </c>
    </row>
    <row r="19" spans="1:65" ht="16">
      <c r="A19" s="8" t="str">
        <f>Subscription3Name</f>
        <v>Subscription Plan 3</v>
      </c>
      <c r="B19" s="6"/>
      <c r="C19" s="111">
        <v>3</v>
      </c>
      <c r="E19" s="126">
        <f>ROUND($C19*'Scaling Factors'!D$18*DirectSaleModifierMix,0)</f>
        <v>0</v>
      </c>
      <c r="F19" s="126">
        <f>ROUND($C19*'Scaling Factors'!E$18*DirectSaleModifierMix,0)</f>
        <v>0</v>
      </c>
      <c r="G19" s="126">
        <f>ROUND($C19*'Scaling Factors'!F$18*DirectSaleModifierMix,0)</f>
        <v>0</v>
      </c>
      <c r="H19" s="126">
        <f>ROUND($C19*'Scaling Factors'!G$18*DirectSaleModifierMix,0)</f>
        <v>0</v>
      </c>
      <c r="I19" s="126">
        <f>ROUND($C19*'Scaling Factors'!H$18*DirectSaleModifierMix,0)</f>
        <v>0</v>
      </c>
      <c r="J19" s="126">
        <f>ROUND($C19*'Scaling Factors'!I$18*DirectSaleModifierMix,0)</f>
        <v>0</v>
      </c>
      <c r="K19" s="126">
        <f>ROUND($C19*'Scaling Factors'!J$18*DirectSaleModifierMix,0)</f>
        <v>0</v>
      </c>
      <c r="L19" s="126">
        <f>ROUND($C19*'Scaling Factors'!K$18*DirectSaleModifierMix,0)</f>
        <v>0</v>
      </c>
      <c r="M19" s="126">
        <f>ROUND($C19*'Scaling Factors'!L$18*DirectSaleModifierMix,0)</f>
        <v>0</v>
      </c>
      <c r="N19" s="126">
        <f>ROUND($C19*'Scaling Factors'!M$18*DirectSaleModifierMix,0)</f>
        <v>0</v>
      </c>
      <c r="O19" s="126">
        <f>ROUND($C19*'Scaling Factors'!N$18*DirectSaleModifierMix,0)</f>
        <v>0</v>
      </c>
      <c r="P19" s="126">
        <f>ROUND($C19*'Scaling Factors'!O$18*DirectSaleModifierMix,0)</f>
        <v>0</v>
      </c>
      <c r="Q19" s="126">
        <f>ROUND($C19*'Scaling Factors'!P$18*DirectSaleModifierMix,0)</f>
        <v>0</v>
      </c>
      <c r="R19" s="126">
        <f>ROUND($C19*'Scaling Factors'!Q$18*DirectSaleModifierMix,0)</f>
        <v>0</v>
      </c>
      <c r="S19" s="126">
        <f>ROUND($C19*'Scaling Factors'!R$18*DirectSaleModifierMix,0)</f>
        <v>0</v>
      </c>
      <c r="T19" s="126">
        <f>ROUND($C19*'Scaling Factors'!S$18*DirectSaleModifierMix,0)</f>
        <v>1</v>
      </c>
      <c r="U19" s="126">
        <f>ROUND($C19*'Scaling Factors'!T$18*DirectSaleModifierMix,0)</f>
        <v>1</v>
      </c>
      <c r="V19" s="126">
        <f>ROUND($C19*'Scaling Factors'!U$18*DirectSaleModifierMix,0)</f>
        <v>1</v>
      </c>
      <c r="W19" s="126">
        <f>ROUND($C19*'Scaling Factors'!V$18*DirectSaleModifierMix,0)</f>
        <v>1</v>
      </c>
      <c r="X19" s="126">
        <f>ROUND($C19*'Scaling Factors'!W$18*DirectSaleModifierMix,0)</f>
        <v>1</v>
      </c>
      <c r="Y19" s="126">
        <f>ROUND($C19*'Scaling Factors'!X$18*DirectSaleModifierMix,0)</f>
        <v>1</v>
      </c>
      <c r="Z19" s="126">
        <f>ROUND($C19*'Scaling Factors'!Y$18*DirectSaleModifierMix,0)</f>
        <v>1</v>
      </c>
      <c r="AA19" s="126">
        <f>ROUND($C19*'Scaling Factors'!Z$18*DirectSaleModifierMix,0)</f>
        <v>2</v>
      </c>
      <c r="AB19" s="126">
        <f>ROUND($C19*'Scaling Factors'!AA$18*DirectSaleModifierMix,0)</f>
        <v>2</v>
      </c>
      <c r="AC19" s="126">
        <f>ROUND($C19*'Scaling Factors'!AB$18*DirectSaleModifierMix,0)</f>
        <v>2</v>
      </c>
      <c r="AD19" s="126">
        <f>ROUND($C19*'Scaling Factors'!AC$18*DirectSaleModifierMix,0)</f>
        <v>2</v>
      </c>
      <c r="AE19" s="126">
        <f>ROUND($C19*'Scaling Factors'!AD$18*DirectSaleModifierMix,0)</f>
        <v>2</v>
      </c>
      <c r="AF19" s="126">
        <f>ROUND($C19*'Scaling Factors'!AE$18*DirectSaleModifierMix,0)</f>
        <v>2</v>
      </c>
      <c r="AG19" s="126">
        <f>ROUND($C19*'Scaling Factors'!AF$18*DirectSaleModifierMix,0)</f>
        <v>2</v>
      </c>
      <c r="AH19" s="126">
        <f>ROUND($C19*'Scaling Factors'!AG$18*DirectSaleModifierMix,0)</f>
        <v>3</v>
      </c>
      <c r="AI19" s="126">
        <f>ROUND($C19*'Scaling Factors'!AH$18*DirectSaleModifierMix,0)</f>
        <v>3</v>
      </c>
      <c r="AJ19" s="126">
        <f>ROUND($C19*'Scaling Factors'!AI$18*DirectSaleModifierMix,0)</f>
        <v>3</v>
      </c>
      <c r="AK19" s="126">
        <f>ROUND($C19*'Scaling Factors'!AJ$18*DirectSaleModifierMix,0)</f>
        <v>3</v>
      </c>
      <c r="AL19" s="126">
        <f>ROUND($C19*'Scaling Factors'!AK$18*DirectSaleModifierMix,0)</f>
        <v>3</v>
      </c>
      <c r="AM19" s="126">
        <f>ROUND($C19*'Scaling Factors'!AL$18*DirectSaleModifierMix,0)</f>
        <v>3</v>
      </c>
      <c r="AN19" s="126">
        <f>ROUND($C19*'Scaling Factors'!AM$18*DirectSaleModifierMix,0)</f>
        <v>3</v>
      </c>
      <c r="AO19" s="126">
        <f>ROUND($C19*'Scaling Factors'!AN$18*DirectSaleModifierMix,0)</f>
        <v>3</v>
      </c>
      <c r="AP19" s="126">
        <f>ROUND($C19*'Scaling Factors'!AO$18*DirectSaleModifierMix,0)</f>
        <v>3</v>
      </c>
      <c r="AQ19" s="126">
        <f>ROUND($C19*'Scaling Factors'!AP$18*DirectSaleModifierMix,0)</f>
        <v>3</v>
      </c>
      <c r="AR19" s="126">
        <f>ROUND($C19*'Scaling Factors'!AQ$18*DirectSaleModifierMix,0)</f>
        <v>3</v>
      </c>
      <c r="AS19" s="126">
        <f>ROUND($C19*'Scaling Factors'!AR$18*DirectSaleModifierMix,0)</f>
        <v>3</v>
      </c>
      <c r="AT19" s="126">
        <f>ROUND($C19*'Scaling Factors'!AS$18*DirectSaleModifierMix,0)</f>
        <v>3</v>
      </c>
      <c r="AU19" s="126">
        <f>ROUND($C19*'Scaling Factors'!AT$18*DirectSaleModifierMix,0)</f>
        <v>3</v>
      </c>
      <c r="AV19" s="126">
        <f>ROUND($C19*'Scaling Factors'!AU$18*DirectSaleModifierMix,0)</f>
        <v>3</v>
      </c>
      <c r="AW19" s="126">
        <f>ROUND($C19*'Scaling Factors'!AV$18*DirectSaleModifierMix,0)</f>
        <v>3</v>
      </c>
      <c r="AX19" s="126">
        <f>ROUND($C19*'Scaling Factors'!AW$18*DirectSaleModifierMix,0)</f>
        <v>3</v>
      </c>
      <c r="AY19" s="126">
        <f>ROUND($C19*'Scaling Factors'!AX$18*DirectSaleModifierMix,0)</f>
        <v>3</v>
      </c>
      <c r="AZ19" s="126">
        <f>ROUND($C19*'Scaling Factors'!AY$18*DirectSaleModifierMix,0)</f>
        <v>3</v>
      </c>
      <c r="BA19" s="126">
        <f>ROUND($C19*'Scaling Factors'!AZ$18*DirectSaleModifierMix,0)</f>
        <v>3</v>
      </c>
      <c r="BB19" s="126">
        <f>ROUND($C19*'Scaling Factors'!BA$18*DirectSaleModifierMix,0)</f>
        <v>3</v>
      </c>
      <c r="BC19" s="126">
        <f>ROUND($C19*'Scaling Factors'!BB$18*DirectSaleModifierMix,0)</f>
        <v>3</v>
      </c>
      <c r="BD19" s="126">
        <f>ROUND($C19*'Scaling Factors'!BC$18*DirectSaleModifierMix,0)</f>
        <v>3</v>
      </c>
      <c r="BE19" s="126">
        <f>ROUND($C19*'Scaling Factors'!BD$18*DirectSaleModifierMix,0)</f>
        <v>3</v>
      </c>
      <c r="BF19" s="126">
        <f>ROUND($C19*'Scaling Factors'!BE$18*DirectSaleModifierMix,0)</f>
        <v>3</v>
      </c>
      <c r="BG19" s="126">
        <f>ROUND($C19*'Scaling Factors'!BF$18*DirectSaleModifierMix,0)</f>
        <v>3</v>
      </c>
      <c r="BH19" s="126">
        <f>ROUND($C19*'Scaling Factors'!BG$18*DirectSaleModifierMix,0)</f>
        <v>3</v>
      </c>
      <c r="BI19" s="126">
        <f>ROUND($C19*'Scaling Factors'!BH$18*DirectSaleModifierMix,0)</f>
        <v>3</v>
      </c>
      <c r="BJ19" s="126">
        <f>ROUND($C19*'Scaling Factors'!BI$18*DirectSaleModifierMix,0)</f>
        <v>3</v>
      </c>
      <c r="BK19" s="126">
        <f>ROUND($C19*'Scaling Factors'!BJ$18*DirectSaleModifierMix,0)</f>
        <v>3</v>
      </c>
      <c r="BL19" s="126">
        <f>ROUND($C19*'Scaling Factors'!BK$18*DirectSaleModifierMix,0)</f>
        <v>3</v>
      </c>
      <c r="BM19" s="126">
        <f>ROUND($C19*'Scaling Factors'!BL$18*DirectSaleModifierMix,0)</f>
        <v>3</v>
      </c>
    </row>
    <row r="20" spans="1:65" ht="16">
      <c r="A20" s="8" t="str">
        <f>Subscription4Name</f>
        <v>Subscription Plan 4</v>
      </c>
      <c r="B20" s="6"/>
      <c r="C20" s="111">
        <v>0</v>
      </c>
      <c r="E20" s="127">
        <f>ROUND($C20*'Scaling Factors'!D$19*DirectSaleModifierMix,0)</f>
        <v>0</v>
      </c>
      <c r="F20" s="127">
        <f>ROUND($C20*'Scaling Factors'!E$19*DirectSaleModifierMix,0)</f>
        <v>0</v>
      </c>
      <c r="G20" s="127">
        <f>ROUND($C20*'Scaling Factors'!F$19*DirectSaleModifierMix,0)</f>
        <v>0</v>
      </c>
      <c r="H20" s="127">
        <f>ROUND($C20*'Scaling Factors'!G$19*DirectSaleModifierMix,0)</f>
        <v>0</v>
      </c>
      <c r="I20" s="127">
        <f>ROUND($C20*'Scaling Factors'!H$19*DirectSaleModifierMix,0)</f>
        <v>0</v>
      </c>
      <c r="J20" s="127">
        <f>ROUND($C20*'Scaling Factors'!I$19*DirectSaleModifierMix,0)</f>
        <v>0</v>
      </c>
      <c r="K20" s="127">
        <f>ROUND($C20*'Scaling Factors'!J$19*DirectSaleModifierMix,0)</f>
        <v>0</v>
      </c>
      <c r="L20" s="127">
        <f>ROUND($C20*'Scaling Factors'!K$19*DirectSaleModifierMix,0)</f>
        <v>0</v>
      </c>
      <c r="M20" s="127">
        <f>ROUND($C20*'Scaling Factors'!L$19*DirectSaleModifierMix,0)</f>
        <v>0</v>
      </c>
      <c r="N20" s="127">
        <f>ROUND($C20*'Scaling Factors'!M$19*DirectSaleModifierMix,0)</f>
        <v>0</v>
      </c>
      <c r="O20" s="127">
        <f>ROUND($C20*'Scaling Factors'!N$19*DirectSaleModifierMix,0)</f>
        <v>0</v>
      </c>
      <c r="P20" s="127">
        <f>ROUND($C20*'Scaling Factors'!O$19*DirectSaleModifierMix,0)</f>
        <v>0</v>
      </c>
      <c r="Q20" s="127">
        <f>ROUND($C20*'Scaling Factors'!P$19*DirectSaleModifierMix,0)</f>
        <v>0</v>
      </c>
      <c r="R20" s="127">
        <f>ROUND($C20*'Scaling Factors'!Q$19*DirectSaleModifierMix,0)</f>
        <v>0</v>
      </c>
      <c r="S20" s="127">
        <f>ROUND($C20*'Scaling Factors'!R$19*DirectSaleModifierMix,0)</f>
        <v>0</v>
      </c>
      <c r="T20" s="127">
        <f>ROUND($C20*'Scaling Factors'!S$19*DirectSaleModifierMix,0)</f>
        <v>0</v>
      </c>
      <c r="U20" s="127">
        <f>ROUND($C20*'Scaling Factors'!T$19*DirectSaleModifierMix,0)</f>
        <v>0</v>
      </c>
      <c r="V20" s="127">
        <f>ROUND($C20*'Scaling Factors'!U$19*DirectSaleModifierMix,0)</f>
        <v>0</v>
      </c>
      <c r="W20" s="127">
        <f>ROUND($C20*'Scaling Factors'!V$19*DirectSaleModifierMix,0)</f>
        <v>0</v>
      </c>
      <c r="X20" s="127">
        <f>ROUND($C20*'Scaling Factors'!W$19*DirectSaleModifierMix,0)</f>
        <v>0</v>
      </c>
      <c r="Y20" s="127">
        <f>ROUND($C20*'Scaling Factors'!X$19*DirectSaleModifierMix,0)</f>
        <v>0</v>
      </c>
      <c r="Z20" s="127">
        <f>ROUND($C20*'Scaling Factors'!Y$19*DirectSaleModifierMix,0)</f>
        <v>0</v>
      </c>
      <c r="AA20" s="127">
        <f>ROUND($C20*'Scaling Factors'!Z$19*DirectSaleModifierMix,0)</f>
        <v>0</v>
      </c>
      <c r="AB20" s="127">
        <f>ROUND($C20*'Scaling Factors'!AA$19*DirectSaleModifierMix,0)</f>
        <v>0</v>
      </c>
      <c r="AC20" s="127">
        <f>ROUND($C20*'Scaling Factors'!AB$19*DirectSaleModifierMix,0)</f>
        <v>0</v>
      </c>
      <c r="AD20" s="127">
        <f>ROUND($C20*'Scaling Factors'!AC$19*DirectSaleModifierMix,0)</f>
        <v>0</v>
      </c>
      <c r="AE20" s="127">
        <f>ROUND($C20*'Scaling Factors'!AD$19*DirectSaleModifierMix,0)</f>
        <v>0</v>
      </c>
      <c r="AF20" s="127">
        <f>ROUND($C20*'Scaling Factors'!AE$19*DirectSaleModifierMix,0)</f>
        <v>0</v>
      </c>
      <c r="AG20" s="127">
        <f>ROUND($C20*'Scaling Factors'!AF$19*DirectSaleModifierMix,0)</f>
        <v>0</v>
      </c>
      <c r="AH20" s="127">
        <f>ROUND($C20*'Scaling Factors'!AG$19*DirectSaleModifierMix,0)</f>
        <v>0</v>
      </c>
      <c r="AI20" s="127">
        <f>ROUND($C20*'Scaling Factors'!AH$19*DirectSaleModifierMix,0)</f>
        <v>0</v>
      </c>
      <c r="AJ20" s="127">
        <f>ROUND($C20*'Scaling Factors'!AI$19*DirectSaleModifierMix,0)</f>
        <v>0</v>
      </c>
      <c r="AK20" s="127">
        <f>ROUND($C20*'Scaling Factors'!AJ$19*DirectSaleModifierMix,0)</f>
        <v>0</v>
      </c>
      <c r="AL20" s="127">
        <f>ROUND($C20*'Scaling Factors'!AK$19*DirectSaleModifierMix,0)</f>
        <v>0</v>
      </c>
      <c r="AM20" s="127">
        <f>ROUND($C20*'Scaling Factors'!AL$19*DirectSaleModifierMix,0)</f>
        <v>0</v>
      </c>
      <c r="AN20" s="127">
        <f>ROUND($C20*'Scaling Factors'!AM$19*DirectSaleModifierMix,0)</f>
        <v>0</v>
      </c>
      <c r="AO20" s="127">
        <f>ROUND($C20*'Scaling Factors'!AN$19*DirectSaleModifierMix,0)</f>
        <v>0</v>
      </c>
      <c r="AP20" s="127">
        <f>ROUND($C20*'Scaling Factors'!AO$19*DirectSaleModifierMix,0)</f>
        <v>0</v>
      </c>
      <c r="AQ20" s="127">
        <f>ROUND($C20*'Scaling Factors'!AP$19*DirectSaleModifierMix,0)</f>
        <v>0</v>
      </c>
      <c r="AR20" s="127">
        <f>ROUND($C20*'Scaling Factors'!AQ$19*DirectSaleModifierMix,0)</f>
        <v>0</v>
      </c>
      <c r="AS20" s="127">
        <f>ROUND($C20*'Scaling Factors'!AR$19*DirectSaleModifierMix,0)</f>
        <v>0</v>
      </c>
      <c r="AT20" s="127">
        <f>ROUND($C20*'Scaling Factors'!AS$19*DirectSaleModifierMix,0)</f>
        <v>0</v>
      </c>
      <c r="AU20" s="127">
        <f>ROUND($C20*'Scaling Factors'!AT$19*DirectSaleModifierMix,0)</f>
        <v>0</v>
      </c>
      <c r="AV20" s="127">
        <f>ROUND($C20*'Scaling Factors'!AU$19*DirectSaleModifierMix,0)</f>
        <v>0</v>
      </c>
      <c r="AW20" s="127">
        <f>ROUND($C20*'Scaling Factors'!AV$19*DirectSaleModifierMix,0)</f>
        <v>0</v>
      </c>
      <c r="AX20" s="127">
        <f>ROUND($C20*'Scaling Factors'!AW$19*DirectSaleModifierMix,0)</f>
        <v>0</v>
      </c>
      <c r="AY20" s="127">
        <f>ROUND($C20*'Scaling Factors'!AX$19*DirectSaleModifierMix,0)</f>
        <v>0</v>
      </c>
      <c r="AZ20" s="127">
        <f>ROUND($C20*'Scaling Factors'!AY$19*DirectSaleModifierMix,0)</f>
        <v>0</v>
      </c>
      <c r="BA20" s="127">
        <f>ROUND($C20*'Scaling Factors'!AZ$19*DirectSaleModifierMix,0)</f>
        <v>0</v>
      </c>
      <c r="BB20" s="127">
        <f>ROUND($C20*'Scaling Factors'!BA$19*DirectSaleModifierMix,0)</f>
        <v>0</v>
      </c>
      <c r="BC20" s="127">
        <f>ROUND($C20*'Scaling Factors'!BB$19*DirectSaleModifierMix,0)</f>
        <v>0</v>
      </c>
      <c r="BD20" s="127">
        <f>ROUND($C20*'Scaling Factors'!BC$19*DirectSaleModifierMix,0)</f>
        <v>0</v>
      </c>
      <c r="BE20" s="127">
        <f>ROUND($C20*'Scaling Factors'!BD$19*DirectSaleModifierMix,0)</f>
        <v>0</v>
      </c>
      <c r="BF20" s="127">
        <f>ROUND($C20*'Scaling Factors'!BE$19*DirectSaleModifierMix,0)</f>
        <v>0</v>
      </c>
      <c r="BG20" s="127">
        <f>ROUND($C20*'Scaling Factors'!BF$19*DirectSaleModifierMix,0)</f>
        <v>0</v>
      </c>
      <c r="BH20" s="127">
        <f>ROUND($C20*'Scaling Factors'!BG$19*DirectSaleModifierMix,0)</f>
        <v>0</v>
      </c>
      <c r="BI20" s="127">
        <f>ROUND($C20*'Scaling Factors'!BH$19*DirectSaleModifierMix,0)</f>
        <v>0</v>
      </c>
      <c r="BJ20" s="127">
        <f>ROUND($C20*'Scaling Factors'!BI$19*DirectSaleModifierMix,0)</f>
        <v>0</v>
      </c>
      <c r="BK20" s="127">
        <f>ROUND($C20*'Scaling Factors'!BJ$19*DirectSaleModifierMix,0)</f>
        <v>0</v>
      </c>
      <c r="BL20" s="127">
        <f>ROUND($C20*'Scaling Factors'!BK$19*DirectSaleModifierMix,0)</f>
        <v>0</v>
      </c>
      <c r="BM20" s="127">
        <f>ROUND($C20*'Scaling Factors'!BL$19*DirectSaleModifierMix,0)</f>
        <v>0</v>
      </c>
    </row>
    <row r="21" spans="1:65" ht="16">
      <c r="A21" s="8" t="str">
        <f>Subscription5Name</f>
        <v>Subscription Plan 5</v>
      </c>
      <c r="B21" s="6"/>
      <c r="C21" s="111">
        <v>0</v>
      </c>
      <c r="E21" s="126">
        <f>ROUND($C21*'Scaling Factors'!D$20*DirectSaleModifierMix,0)</f>
        <v>0</v>
      </c>
      <c r="F21" s="126">
        <f>ROUND($C21*'Scaling Factors'!E$20*DirectSaleModifierMix,0)</f>
        <v>0</v>
      </c>
      <c r="G21" s="126">
        <f>ROUND($C21*'Scaling Factors'!F$20*DirectSaleModifierMix,0)</f>
        <v>0</v>
      </c>
      <c r="H21" s="126">
        <f>ROUND($C21*'Scaling Factors'!G$20*DirectSaleModifierMix,0)</f>
        <v>0</v>
      </c>
      <c r="I21" s="126">
        <f>ROUND($C21*'Scaling Factors'!H$20*DirectSaleModifierMix,0)</f>
        <v>0</v>
      </c>
      <c r="J21" s="126">
        <f>ROUND($C21*'Scaling Factors'!I$20*DirectSaleModifierMix,0)</f>
        <v>0</v>
      </c>
      <c r="K21" s="126">
        <f>ROUND($C21*'Scaling Factors'!J$20*DirectSaleModifierMix,0)</f>
        <v>0</v>
      </c>
      <c r="L21" s="126">
        <f>ROUND($C21*'Scaling Factors'!K$20*DirectSaleModifierMix,0)</f>
        <v>0</v>
      </c>
      <c r="M21" s="126">
        <f>ROUND($C21*'Scaling Factors'!L$20*DirectSaleModifierMix,0)</f>
        <v>0</v>
      </c>
      <c r="N21" s="126">
        <f>ROUND($C21*'Scaling Factors'!M$20*DirectSaleModifierMix,0)</f>
        <v>0</v>
      </c>
      <c r="O21" s="126">
        <f>ROUND($C21*'Scaling Factors'!N$20*DirectSaleModifierMix,0)</f>
        <v>0</v>
      </c>
      <c r="P21" s="126">
        <f>ROUND($C21*'Scaling Factors'!O$20*DirectSaleModifierMix,0)</f>
        <v>0</v>
      </c>
      <c r="Q21" s="126">
        <f>ROUND($C21*'Scaling Factors'!P$20*DirectSaleModifierMix,0)</f>
        <v>0</v>
      </c>
      <c r="R21" s="126">
        <f>ROUND($C21*'Scaling Factors'!Q$20*DirectSaleModifierMix,0)</f>
        <v>0</v>
      </c>
      <c r="S21" s="126">
        <f>ROUND($C21*'Scaling Factors'!R$20*DirectSaleModifierMix,0)</f>
        <v>0</v>
      </c>
      <c r="T21" s="126">
        <f>ROUND($C21*'Scaling Factors'!S$20*DirectSaleModifierMix,0)</f>
        <v>0</v>
      </c>
      <c r="U21" s="126">
        <f>ROUND($C21*'Scaling Factors'!T$20*DirectSaleModifierMix,0)</f>
        <v>0</v>
      </c>
      <c r="V21" s="126">
        <f>ROUND($C21*'Scaling Factors'!U$20*DirectSaleModifierMix,0)</f>
        <v>0</v>
      </c>
      <c r="W21" s="126">
        <f>ROUND($C21*'Scaling Factors'!V$20*DirectSaleModifierMix,0)</f>
        <v>0</v>
      </c>
      <c r="X21" s="126">
        <f>ROUND($C21*'Scaling Factors'!W$20*DirectSaleModifierMix,0)</f>
        <v>0</v>
      </c>
      <c r="Y21" s="126">
        <f>ROUND($C21*'Scaling Factors'!X$20*DirectSaleModifierMix,0)</f>
        <v>0</v>
      </c>
      <c r="Z21" s="126">
        <f>ROUND($C21*'Scaling Factors'!Y$20*DirectSaleModifierMix,0)</f>
        <v>0</v>
      </c>
      <c r="AA21" s="126">
        <f>ROUND($C21*'Scaling Factors'!Z$20*DirectSaleModifierMix,0)</f>
        <v>0</v>
      </c>
      <c r="AB21" s="126">
        <f>ROUND($C21*'Scaling Factors'!AA$20*DirectSaleModifierMix,0)</f>
        <v>0</v>
      </c>
      <c r="AC21" s="126">
        <f>ROUND($C21*'Scaling Factors'!AB$20*DirectSaleModifierMix,0)</f>
        <v>0</v>
      </c>
      <c r="AD21" s="126">
        <f>ROUND($C21*'Scaling Factors'!AC$20*DirectSaleModifierMix,0)</f>
        <v>0</v>
      </c>
      <c r="AE21" s="126">
        <f>ROUND($C21*'Scaling Factors'!AD$20*DirectSaleModifierMix,0)</f>
        <v>0</v>
      </c>
      <c r="AF21" s="126">
        <f>ROUND($C21*'Scaling Factors'!AE$20*DirectSaleModifierMix,0)</f>
        <v>0</v>
      </c>
      <c r="AG21" s="126">
        <f>ROUND($C21*'Scaling Factors'!AF$20*DirectSaleModifierMix,0)</f>
        <v>0</v>
      </c>
      <c r="AH21" s="126">
        <f>ROUND($C21*'Scaling Factors'!AG$20*DirectSaleModifierMix,0)</f>
        <v>0</v>
      </c>
      <c r="AI21" s="126">
        <f>ROUND($C21*'Scaling Factors'!AH$20*DirectSaleModifierMix,0)</f>
        <v>0</v>
      </c>
      <c r="AJ21" s="126">
        <f>ROUND($C21*'Scaling Factors'!AI$20*DirectSaleModifierMix,0)</f>
        <v>0</v>
      </c>
      <c r="AK21" s="126">
        <f>ROUND($C21*'Scaling Factors'!AJ$20*DirectSaleModifierMix,0)</f>
        <v>0</v>
      </c>
      <c r="AL21" s="126">
        <f>ROUND($C21*'Scaling Factors'!AK$20*DirectSaleModifierMix,0)</f>
        <v>0</v>
      </c>
      <c r="AM21" s="126">
        <f>ROUND($C21*'Scaling Factors'!AL$20*DirectSaleModifierMix,0)</f>
        <v>0</v>
      </c>
      <c r="AN21" s="126">
        <f>ROUND($C21*'Scaling Factors'!AM$20*DirectSaleModifierMix,0)</f>
        <v>0</v>
      </c>
      <c r="AO21" s="126">
        <f>ROUND($C21*'Scaling Factors'!AN$20*DirectSaleModifierMix,0)</f>
        <v>0</v>
      </c>
      <c r="AP21" s="126">
        <f>ROUND($C21*'Scaling Factors'!AO$20*DirectSaleModifierMix,0)</f>
        <v>0</v>
      </c>
      <c r="AQ21" s="126">
        <f>ROUND($C21*'Scaling Factors'!AP$20*DirectSaleModifierMix,0)</f>
        <v>0</v>
      </c>
      <c r="AR21" s="126">
        <f>ROUND($C21*'Scaling Factors'!AQ$20*DirectSaleModifierMix,0)</f>
        <v>0</v>
      </c>
      <c r="AS21" s="126">
        <f>ROUND($C21*'Scaling Factors'!AR$20*DirectSaleModifierMix,0)</f>
        <v>0</v>
      </c>
      <c r="AT21" s="126">
        <f>ROUND($C21*'Scaling Factors'!AS$20*DirectSaleModifierMix,0)</f>
        <v>0</v>
      </c>
      <c r="AU21" s="126">
        <f>ROUND($C21*'Scaling Factors'!AT$20*DirectSaleModifierMix,0)</f>
        <v>0</v>
      </c>
      <c r="AV21" s="126">
        <f>ROUND($C21*'Scaling Factors'!AU$20*DirectSaleModifierMix,0)</f>
        <v>0</v>
      </c>
      <c r="AW21" s="126">
        <f>ROUND($C21*'Scaling Factors'!AV$20*DirectSaleModifierMix,0)</f>
        <v>0</v>
      </c>
      <c r="AX21" s="126">
        <f>ROUND($C21*'Scaling Factors'!AW$20*DirectSaleModifierMix,0)</f>
        <v>0</v>
      </c>
      <c r="AY21" s="126">
        <f>ROUND($C21*'Scaling Factors'!AX$20*DirectSaleModifierMix,0)</f>
        <v>0</v>
      </c>
      <c r="AZ21" s="126">
        <f>ROUND($C21*'Scaling Factors'!AY$20*DirectSaleModifierMix,0)</f>
        <v>0</v>
      </c>
      <c r="BA21" s="126">
        <f>ROUND($C21*'Scaling Factors'!AZ$20*DirectSaleModifierMix,0)</f>
        <v>0</v>
      </c>
      <c r="BB21" s="126">
        <f>ROUND($C21*'Scaling Factors'!BA$20*DirectSaleModifierMix,0)</f>
        <v>0</v>
      </c>
      <c r="BC21" s="126">
        <f>ROUND($C21*'Scaling Factors'!BB$20*DirectSaleModifierMix,0)</f>
        <v>0</v>
      </c>
      <c r="BD21" s="126">
        <f>ROUND($C21*'Scaling Factors'!BC$20*DirectSaleModifierMix,0)</f>
        <v>0</v>
      </c>
      <c r="BE21" s="126">
        <f>ROUND($C21*'Scaling Factors'!BD$20*DirectSaleModifierMix,0)</f>
        <v>0</v>
      </c>
      <c r="BF21" s="126">
        <f>ROUND($C21*'Scaling Factors'!BE$20*DirectSaleModifierMix,0)</f>
        <v>0</v>
      </c>
      <c r="BG21" s="126">
        <f>ROUND($C21*'Scaling Factors'!BF$20*DirectSaleModifierMix,0)</f>
        <v>0</v>
      </c>
      <c r="BH21" s="126">
        <f>ROUND($C21*'Scaling Factors'!BG$20*DirectSaleModifierMix,0)</f>
        <v>0</v>
      </c>
      <c r="BI21" s="126">
        <f>ROUND($C21*'Scaling Factors'!BH$20*DirectSaleModifierMix,0)</f>
        <v>0</v>
      </c>
      <c r="BJ21" s="126">
        <f>ROUND($C21*'Scaling Factors'!BI$20*DirectSaleModifierMix,0)</f>
        <v>0</v>
      </c>
      <c r="BK21" s="126">
        <f>ROUND($C21*'Scaling Factors'!BJ$20*DirectSaleModifierMix,0)</f>
        <v>0</v>
      </c>
      <c r="BL21" s="126">
        <f>ROUND($C21*'Scaling Factors'!BK$20*DirectSaleModifierMix,0)</f>
        <v>0</v>
      </c>
      <c r="BM21" s="126">
        <f>ROUND($C21*'Scaling Factors'!BL$20*DirectSaleModifierMix,0)</f>
        <v>0</v>
      </c>
    </row>
    <row r="22" spans="1:65" ht="16">
      <c r="A22" s="8" t="str">
        <f>Subscription6Name</f>
        <v>Subscription Plan 6</v>
      </c>
      <c r="B22" s="6"/>
      <c r="C22" s="111">
        <v>0</v>
      </c>
      <c r="E22" s="127">
        <f>ROUND($C22*'Scaling Factors'!D$21*DirectSaleModifierMix,0)</f>
        <v>0</v>
      </c>
      <c r="F22" s="127">
        <f>ROUND($C22*'Scaling Factors'!E$21*DirectSaleModifierMix,0)</f>
        <v>0</v>
      </c>
      <c r="G22" s="127">
        <f>ROUND($C22*'Scaling Factors'!F$21*DirectSaleModifierMix,0)</f>
        <v>0</v>
      </c>
      <c r="H22" s="127">
        <f>ROUND($C22*'Scaling Factors'!G$21*DirectSaleModifierMix,0)</f>
        <v>0</v>
      </c>
      <c r="I22" s="127">
        <f>ROUND($C22*'Scaling Factors'!H$21*DirectSaleModifierMix,0)</f>
        <v>0</v>
      </c>
      <c r="J22" s="127">
        <f>ROUND($C22*'Scaling Factors'!I$21*DirectSaleModifierMix,0)</f>
        <v>0</v>
      </c>
      <c r="K22" s="127">
        <f>ROUND($C22*'Scaling Factors'!J$21*DirectSaleModifierMix,0)</f>
        <v>0</v>
      </c>
      <c r="L22" s="127">
        <f>ROUND($C22*'Scaling Factors'!K$21*DirectSaleModifierMix,0)</f>
        <v>0</v>
      </c>
      <c r="M22" s="127">
        <f>ROUND($C22*'Scaling Factors'!L$21*DirectSaleModifierMix,0)</f>
        <v>0</v>
      </c>
      <c r="N22" s="127">
        <f>ROUND($C22*'Scaling Factors'!M$21*DirectSaleModifierMix,0)</f>
        <v>0</v>
      </c>
      <c r="O22" s="127">
        <f>ROUND($C22*'Scaling Factors'!N$21*DirectSaleModifierMix,0)</f>
        <v>0</v>
      </c>
      <c r="P22" s="127">
        <f>ROUND($C22*'Scaling Factors'!O$21*DirectSaleModifierMix,0)</f>
        <v>0</v>
      </c>
      <c r="Q22" s="127">
        <f>ROUND($C22*'Scaling Factors'!P$21*DirectSaleModifierMix,0)</f>
        <v>0</v>
      </c>
      <c r="R22" s="127">
        <f>ROUND($C22*'Scaling Factors'!Q$21*DirectSaleModifierMix,0)</f>
        <v>0</v>
      </c>
      <c r="S22" s="127">
        <f>ROUND($C22*'Scaling Factors'!R$21*DirectSaleModifierMix,0)</f>
        <v>0</v>
      </c>
      <c r="T22" s="127">
        <f>ROUND($C22*'Scaling Factors'!S$21*DirectSaleModifierMix,0)</f>
        <v>0</v>
      </c>
      <c r="U22" s="127">
        <f>ROUND($C22*'Scaling Factors'!T$21*DirectSaleModifierMix,0)</f>
        <v>0</v>
      </c>
      <c r="V22" s="127">
        <f>ROUND($C22*'Scaling Factors'!U$21*DirectSaleModifierMix,0)</f>
        <v>0</v>
      </c>
      <c r="W22" s="127">
        <f>ROUND($C22*'Scaling Factors'!V$21*DirectSaleModifierMix,0)</f>
        <v>0</v>
      </c>
      <c r="X22" s="127">
        <f>ROUND($C22*'Scaling Factors'!W$21*DirectSaleModifierMix,0)</f>
        <v>0</v>
      </c>
      <c r="Y22" s="127">
        <f>ROUND($C22*'Scaling Factors'!X$21*DirectSaleModifierMix,0)</f>
        <v>0</v>
      </c>
      <c r="Z22" s="127">
        <f>ROUND($C22*'Scaling Factors'!Y$21*DirectSaleModifierMix,0)</f>
        <v>0</v>
      </c>
      <c r="AA22" s="127">
        <f>ROUND($C22*'Scaling Factors'!Z$21*DirectSaleModifierMix,0)</f>
        <v>0</v>
      </c>
      <c r="AB22" s="127">
        <f>ROUND($C22*'Scaling Factors'!AA$21*DirectSaleModifierMix,0)</f>
        <v>0</v>
      </c>
      <c r="AC22" s="127">
        <f>ROUND($C22*'Scaling Factors'!AB$21*DirectSaleModifierMix,0)</f>
        <v>0</v>
      </c>
      <c r="AD22" s="127">
        <f>ROUND($C22*'Scaling Factors'!AC$21*DirectSaleModifierMix,0)</f>
        <v>0</v>
      </c>
      <c r="AE22" s="127">
        <f>ROUND($C22*'Scaling Factors'!AD$21*DirectSaleModifierMix,0)</f>
        <v>0</v>
      </c>
      <c r="AF22" s="127">
        <f>ROUND($C22*'Scaling Factors'!AE$21*DirectSaleModifierMix,0)</f>
        <v>0</v>
      </c>
      <c r="AG22" s="127">
        <f>ROUND($C22*'Scaling Factors'!AF$21*DirectSaleModifierMix,0)</f>
        <v>0</v>
      </c>
      <c r="AH22" s="127">
        <f>ROUND($C22*'Scaling Factors'!AG$21*DirectSaleModifierMix,0)</f>
        <v>0</v>
      </c>
      <c r="AI22" s="127">
        <f>ROUND($C22*'Scaling Factors'!AH$21*DirectSaleModifierMix,0)</f>
        <v>0</v>
      </c>
      <c r="AJ22" s="127">
        <f>ROUND($C22*'Scaling Factors'!AI$21*DirectSaleModifierMix,0)</f>
        <v>0</v>
      </c>
      <c r="AK22" s="127">
        <f>ROUND($C22*'Scaling Factors'!AJ$21*DirectSaleModifierMix,0)</f>
        <v>0</v>
      </c>
      <c r="AL22" s="127">
        <f>ROUND($C22*'Scaling Factors'!AK$21*DirectSaleModifierMix,0)</f>
        <v>0</v>
      </c>
      <c r="AM22" s="127">
        <f>ROUND($C22*'Scaling Factors'!AL$21*DirectSaleModifierMix,0)</f>
        <v>0</v>
      </c>
      <c r="AN22" s="127">
        <f>ROUND($C22*'Scaling Factors'!AM$21*DirectSaleModifierMix,0)</f>
        <v>0</v>
      </c>
      <c r="AO22" s="127">
        <f>ROUND($C22*'Scaling Factors'!AN$21*DirectSaleModifierMix,0)</f>
        <v>0</v>
      </c>
      <c r="AP22" s="127">
        <f>ROUND($C22*'Scaling Factors'!AO$21*DirectSaleModifierMix,0)</f>
        <v>0</v>
      </c>
      <c r="AQ22" s="127">
        <f>ROUND($C22*'Scaling Factors'!AP$21*DirectSaleModifierMix,0)</f>
        <v>0</v>
      </c>
      <c r="AR22" s="127">
        <f>ROUND($C22*'Scaling Factors'!AQ$21*DirectSaleModifierMix,0)</f>
        <v>0</v>
      </c>
      <c r="AS22" s="127">
        <f>ROUND($C22*'Scaling Factors'!AR$21*DirectSaleModifierMix,0)</f>
        <v>0</v>
      </c>
      <c r="AT22" s="127">
        <f>ROUND($C22*'Scaling Factors'!AS$21*DirectSaleModifierMix,0)</f>
        <v>0</v>
      </c>
      <c r="AU22" s="127">
        <f>ROUND($C22*'Scaling Factors'!AT$21*DirectSaleModifierMix,0)</f>
        <v>0</v>
      </c>
      <c r="AV22" s="127">
        <f>ROUND($C22*'Scaling Factors'!AU$21*DirectSaleModifierMix,0)</f>
        <v>0</v>
      </c>
      <c r="AW22" s="127">
        <f>ROUND($C22*'Scaling Factors'!AV$21*DirectSaleModifierMix,0)</f>
        <v>0</v>
      </c>
      <c r="AX22" s="127">
        <f>ROUND($C22*'Scaling Factors'!AW$21*DirectSaleModifierMix,0)</f>
        <v>0</v>
      </c>
      <c r="AY22" s="127">
        <f>ROUND($C22*'Scaling Factors'!AX$21*DirectSaleModifierMix,0)</f>
        <v>0</v>
      </c>
      <c r="AZ22" s="127">
        <f>ROUND($C22*'Scaling Factors'!AY$21*DirectSaleModifierMix,0)</f>
        <v>0</v>
      </c>
      <c r="BA22" s="127">
        <f>ROUND($C22*'Scaling Factors'!AZ$21*DirectSaleModifierMix,0)</f>
        <v>0</v>
      </c>
      <c r="BB22" s="127">
        <f>ROUND($C22*'Scaling Factors'!BA$21*DirectSaleModifierMix,0)</f>
        <v>0</v>
      </c>
      <c r="BC22" s="127">
        <f>ROUND($C22*'Scaling Factors'!BB$21*DirectSaleModifierMix,0)</f>
        <v>0</v>
      </c>
      <c r="BD22" s="127">
        <f>ROUND($C22*'Scaling Factors'!BC$21*DirectSaleModifierMix,0)</f>
        <v>0</v>
      </c>
      <c r="BE22" s="127">
        <f>ROUND($C22*'Scaling Factors'!BD$21*DirectSaleModifierMix,0)</f>
        <v>0</v>
      </c>
      <c r="BF22" s="127">
        <f>ROUND($C22*'Scaling Factors'!BE$21*DirectSaleModifierMix,0)</f>
        <v>0</v>
      </c>
      <c r="BG22" s="127">
        <f>ROUND($C22*'Scaling Factors'!BF$21*DirectSaleModifierMix,0)</f>
        <v>0</v>
      </c>
      <c r="BH22" s="127">
        <f>ROUND($C22*'Scaling Factors'!BG$21*DirectSaleModifierMix,0)</f>
        <v>0</v>
      </c>
      <c r="BI22" s="127">
        <f>ROUND($C22*'Scaling Factors'!BH$21*DirectSaleModifierMix,0)</f>
        <v>0</v>
      </c>
      <c r="BJ22" s="127">
        <f>ROUND($C22*'Scaling Factors'!BI$21*DirectSaleModifierMix,0)</f>
        <v>0</v>
      </c>
      <c r="BK22" s="127">
        <f>ROUND($C22*'Scaling Factors'!BJ$21*DirectSaleModifierMix,0)</f>
        <v>0</v>
      </c>
      <c r="BL22" s="127">
        <f>ROUND($C22*'Scaling Factors'!BK$21*DirectSaleModifierMix,0)</f>
        <v>0</v>
      </c>
      <c r="BM22" s="127">
        <f>ROUND($C22*'Scaling Factors'!BL$21*DirectSaleModifierMix,0)</f>
        <v>0</v>
      </c>
    </row>
    <row r="23" spans="1:65" ht="16">
      <c r="A23" s="8" t="str">
        <f>Subscription7Name</f>
        <v>Subscription Plan 7</v>
      </c>
      <c r="B23" s="6"/>
      <c r="C23" s="111">
        <v>0</v>
      </c>
      <c r="E23" s="126">
        <f>ROUND($C23*'Scaling Factors'!D$22*DirectSaleModifierMix,0)</f>
        <v>0</v>
      </c>
      <c r="F23" s="126">
        <f>ROUND($C23*'Scaling Factors'!E$22*DirectSaleModifierMix,0)</f>
        <v>0</v>
      </c>
      <c r="G23" s="126">
        <f>ROUND($C23*'Scaling Factors'!F$22*DirectSaleModifierMix,0)</f>
        <v>0</v>
      </c>
      <c r="H23" s="126">
        <f>ROUND($C23*'Scaling Factors'!G$22*DirectSaleModifierMix,0)</f>
        <v>0</v>
      </c>
      <c r="I23" s="126">
        <f>ROUND($C23*'Scaling Factors'!H$22*DirectSaleModifierMix,0)</f>
        <v>0</v>
      </c>
      <c r="J23" s="126">
        <f>ROUND($C23*'Scaling Factors'!I$22*DirectSaleModifierMix,0)</f>
        <v>0</v>
      </c>
      <c r="K23" s="126">
        <f>ROUND($C23*'Scaling Factors'!J$22*DirectSaleModifierMix,0)</f>
        <v>0</v>
      </c>
      <c r="L23" s="126">
        <f>ROUND($C23*'Scaling Factors'!K$22*DirectSaleModifierMix,0)</f>
        <v>0</v>
      </c>
      <c r="M23" s="126">
        <f>ROUND($C23*'Scaling Factors'!L$22*DirectSaleModifierMix,0)</f>
        <v>0</v>
      </c>
      <c r="N23" s="126">
        <f>ROUND($C23*'Scaling Factors'!M$22*DirectSaleModifierMix,0)</f>
        <v>0</v>
      </c>
      <c r="O23" s="126">
        <f>ROUND($C23*'Scaling Factors'!N$22*DirectSaleModifierMix,0)</f>
        <v>0</v>
      </c>
      <c r="P23" s="126">
        <f>ROUND($C23*'Scaling Factors'!O$22*DirectSaleModifierMix,0)</f>
        <v>0</v>
      </c>
      <c r="Q23" s="126">
        <f>ROUND($C23*'Scaling Factors'!P$22*DirectSaleModifierMix,0)</f>
        <v>0</v>
      </c>
      <c r="R23" s="126">
        <f>ROUND($C23*'Scaling Factors'!Q$22*DirectSaleModifierMix,0)</f>
        <v>0</v>
      </c>
      <c r="S23" s="126">
        <f>ROUND($C23*'Scaling Factors'!R$22*DirectSaleModifierMix,0)</f>
        <v>0</v>
      </c>
      <c r="T23" s="126">
        <f>ROUND($C23*'Scaling Factors'!S$22*DirectSaleModifierMix,0)</f>
        <v>0</v>
      </c>
      <c r="U23" s="126">
        <f>ROUND($C23*'Scaling Factors'!T$22*DirectSaleModifierMix,0)</f>
        <v>0</v>
      </c>
      <c r="V23" s="126">
        <f>ROUND($C23*'Scaling Factors'!U$22*DirectSaleModifierMix,0)</f>
        <v>0</v>
      </c>
      <c r="W23" s="126">
        <f>ROUND($C23*'Scaling Factors'!V$22*DirectSaleModifierMix,0)</f>
        <v>0</v>
      </c>
      <c r="X23" s="126">
        <f>ROUND($C23*'Scaling Factors'!W$22*DirectSaleModifierMix,0)</f>
        <v>0</v>
      </c>
      <c r="Y23" s="126">
        <f>ROUND($C23*'Scaling Factors'!X$22*DirectSaleModifierMix,0)</f>
        <v>0</v>
      </c>
      <c r="Z23" s="126">
        <f>ROUND($C23*'Scaling Factors'!Y$22*DirectSaleModifierMix,0)</f>
        <v>0</v>
      </c>
      <c r="AA23" s="126">
        <f>ROUND($C23*'Scaling Factors'!Z$22*DirectSaleModifierMix,0)</f>
        <v>0</v>
      </c>
      <c r="AB23" s="126">
        <f>ROUND($C23*'Scaling Factors'!AA$22*DirectSaleModifierMix,0)</f>
        <v>0</v>
      </c>
      <c r="AC23" s="126">
        <f>ROUND($C23*'Scaling Factors'!AB$22*DirectSaleModifierMix,0)</f>
        <v>0</v>
      </c>
      <c r="AD23" s="126">
        <f>ROUND($C23*'Scaling Factors'!AC$22*DirectSaleModifierMix,0)</f>
        <v>0</v>
      </c>
      <c r="AE23" s="126">
        <f>ROUND($C23*'Scaling Factors'!AD$22*DirectSaleModifierMix,0)</f>
        <v>0</v>
      </c>
      <c r="AF23" s="126">
        <f>ROUND($C23*'Scaling Factors'!AE$22*DirectSaleModifierMix,0)</f>
        <v>0</v>
      </c>
      <c r="AG23" s="126">
        <f>ROUND($C23*'Scaling Factors'!AF$22*DirectSaleModifierMix,0)</f>
        <v>0</v>
      </c>
      <c r="AH23" s="126">
        <f>ROUND($C23*'Scaling Factors'!AG$22*DirectSaleModifierMix,0)</f>
        <v>0</v>
      </c>
      <c r="AI23" s="126">
        <f>ROUND($C23*'Scaling Factors'!AH$22*DirectSaleModifierMix,0)</f>
        <v>0</v>
      </c>
      <c r="AJ23" s="126">
        <f>ROUND($C23*'Scaling Factors'!AI$22*DirectSaleModifierMix,0)</f>
        <v>0</v>
      </c>
      <c r="AK23" s="126">
        <f>ROUND($C23*'Scaling Factors'!AJ$22*DirectSaleModifierMix,0)</f>
        <v>0</v>
      </c>
      <c r="AL23" s="126">
        <f>ROUND($C23*'Scaling Factors'!AK$22*DirectSaleModifierMix,0)</f>
        <v>0</v>
      </c>
      <c r="AM23" s="126">
        <f>ROUND($C23*'Scaling Factors'!AL$22*DirectSaleModifierMix,0)</f>
        <v>0</v>
      </c>
      <c r="AN23" s="126">
        <f>ROUND($C23*'Scaling Factors'!AM$22*DirectSaleModifierMix,0)</f>
        <v>0</v>
      </c>
      <c r="AO23" s="126">
        <f>ROUND($C23*'Scaling Factors'!AN$22*DirectSaleModifierMix,0)</f>
        <v>0</v>
      </c>
      <c r="AP23" s="126">
        <f>ROUND($C23*'Scaling Factors'!AO$22*DirectSaleModifierMix,0)</f>
        <v>0</v>
      </c>
      <c r="AQ23" s="126">
        <f>ROUND($C23*'Scaling Factors'!AP$22*DirectSaleModifierMix,0)</f>
        <v>0</v>
      </c>
      <c r="AR23" s="126">
        <f>ROUND($C23*'Scaling Factors'!AQ$22*DirectSaleModifierMix,0)</f>
        <v>0</v>
      </c>
      <c r="AS23" s="126">
        <f>ROUND($C23*'Scaling Factors'!AR$22*DirectSaleModifierMix,0)</f>
        <v>0</v>
      </c>
      <c r="AT23" s="126">
        <f>ROUND($C23*'Scaling Factors'!AS$22*DirectSaleModifierMix,0)</f>
        <v>0</v>
      </c>
      <c r="AU23" s="126">
        <f>ROUND($C23*'Scaling Factors'!AT$22*DirectSaleModifierMix,0)</f>
        <v>0</v>
      </c>
      <c r="AV23" s="126">
        <f>ROUND($C23*'Scaling Factors'!AU$22*DirectSaleModifierMix,0)</f>
        <v>0</v>
      </c>
      <c r="AW23" s="126">
        <f>ROUND($C23*'Scaling Factors'!AV$22*DirectSaleModifierMix,0)</f>
        <v>0</v>
      </c>
      <c r="AX23" s="126">
        <f>ROUND($C23*'Scaling Factors'!AW$22*DirectSaleModifierMix,0)</f>
        <v>0</v>
      </c>
      <c r="AY23" s="126">
        <f>ROUND($C23*'Scaling Factors'!AX$22*DirectSaleModifierMix,0)</f>
        <v>0</v>
      </c>
      <c r="AZ23" s="126">
        <f>ROUND($C23*'Scaling Factors'!AY$22*DirectSaleModifierMix,0)</f>
        <v>0</v>
      </c>
      <c r="BA23" s="126">
        <f>ROUND($C23*'Scaling Factors'!AZ$22*DirectSaleModifierMix,0)</f>
        <v>0</v>
      </c>
      <c r="BB23" s="126">
        <f>ROUND($C23*'Scaling Factors'!BA$22*DirectSaleModifierMix,0)</f>
        <v>0</v>
      </c>
      <c r="BC23" s="126">
        <f>ROUND($C23*'Scaling Factors'!BB$22*DirectSaleModifierMix,0)</f>
        <v>0</v>
      </c>
      <c r="BD23" s="126">
        <f>ROUND($C23*'Scaling Factors'!BC$22*DirectSaleModifierMix,0)</f>
        <v>0</v>
      </c>
      <c r="BE23" s="126">
        <f>ROUND($C23*'Scaling Factors'!BD$22*DirectSaleModifierMix,0)</f>
        <v>0</v>
      </c>
      <c r="BF23" s="126">
        <f>ROUND($C23*'Scaling Factors'!BE$22*DirectSaleModifierMix,0)</f>
        <v>0</v>
      </c>
      <c r="BG23" s="126">
        <f>ROUND($C23*'Scaling Factors'!BF$22*DirectSaleModifierMix,0)</f>
        <v>0</v>
      </c>
      <c r="BH23" s="126">
        <f>ROUND($C23*'Scaling Factors'!BG$22*DirectSaleModifierMix,0)</f>
        <v>0</v>
      </c>
      <c r="BI23" s="126">
        <f>ROUND($C23*'Scaling Factors'!BH$22*DirectSaleModifierMix,0)</f>
        <v>0</v>
      </c>
      <c r="BJ23" s="126">
        <f>ROUND($C23*'Scaling Factors'!BI$22*DirectSaleModifierMix,0)</f>
        <v>0</v>
      </c>
      <c r="BK23" s="126">
        <f>ROUND($C23*'Scaling Factors'!BJ$22*DirectSaleModifierMix,0)</f>
        <v>0</v>
      </c>
      <c r="BL23" s="126">
        <f>ROUND($C23*'Scaling Factors'!BK$22*DirectSaleModifierMix,0)</f>
        <v>0</v>
      </c>
      <c r="BM23" s="126">
        <f>ROUND($C23*'Scaling Factors'!BL$22*DirectSaleModifierMix,0)</f>
        <v>0</v>
      </c>
    </row>
    <row r="24" spans="1:65" ht="16">
      <c r="A24" s="8" t="str">
        <f>Subscription8Name</f>
        <v>Subscription Plan 8</v>
      </c>
      <c r="B24" s="6"/>
      <c r="C24" s="111">
        <v>0</v>
      </c>
      <c r="E24" s="127">
        <f>ROUND($C24*'Scaling Factors'!D$23*DirectSaleModifierMix,0)</f>
        <v>0</v>
      </c>
      <c r="F24" s="127">
        <f>ROUND($C24*'Scaling Factors'!E$23*DirectSaleModifierMix,0)</f>
        <v>0</v>
      </c>
      <c r="G24" s="127">
        <f>ROUND($C24*'Scaling Factors'!F$23*DirectSaleModifierMix,0)</f>
        <v>0</v>
      </c>
      <c r="H24" s="127">
        <f>ROUND($C24*'Scaling Factors'!G$23*DirectSaleModifierMix,0)</f>
        <v>0</v>
      </c>
      <c r="I24" s="127">
        <f>ROUND($C24*'Scaling Factors'!H$23*DirectSaleModifierMix,0)</f>
        <v>0</v>
      </c>
      <c r="J24" s="127">
        <f>ROUND($C24*'Scaling Factors'!I$23*DirectSaleModifierMix,0)</f>
        <v>0</v>
      </c>
      <c r="K24" s="127">
        <f>ROUND($C24*'Scaling Factors'!J$23*DirectSaleModifierMix,0)</f>
        <v>0</v>
      </c>
      <c r="L24" s="127">
        <f>ROUND($C24*'Scaling Factors'!K$23*DirectSaleModifierMix,0)</f>
        <v>0</v>
      </c>
      <c r="M24" s="127">
        <f>ROUND($C24*'Scaling Factors'!L$23*DirectSaleModifierMix,0)</f>
        <v>0</v>
      </c>
      <c r="N24" s="127">
        <f>ROUND($C24*'Scaling Factors'!M$23*DirectSaleModifierMix,0)</f>
        <v>0</v>
      </c>
      <c r="O24" s="127">
        <f>ROUND($C24*'Scaling Factors'!N$23*DirectSaleModifierMix,0)</f>
        <v>0</v>
      </c>
      <c r="P24" s="127">
        <f>ROUND($C24*'Scaling Factors'!O$23*DirectSaleModifierMix,0)</f>
        <v>0</v>
      </c>
      <c r="Q24" s="127">
        <f>ROUND($C24*'Scaling Factors'!P$23*DirectSaleModifierMix,0)</f>
        <v>0</v>
      </c>
      <c r="R24" s="127">
        <f>ROUND($C24*'Scaling Factors'!Q$23*DirectSaleModifierMix,0)</f>
        <v>0</v>
      </c>
      <c r="S24" s="127">
        <f>ROUND($C24*'Scaling Factors'!R$23*DirectSaleModifierMix,0)</f>
        <v>0</v>
      </c>
      <c r="T24" s="127">
        <f>ROUND($C24*'Scaling Factors'!S$23*DirectSaleModifierMix,0)</f>
        <v>0</v>
      </c>
      <c r="U24" s="127">
        <f>ROUND($C24*'Scaling Factors'!T$23*DirectSaleModifierMix,0)</f>
        <v>0</v>
      </c>
      <c r="V24" s="127">
        <f>ROUND($C24*'Scaling Factors'!U$23*DirectSaleModifierMix,0)</f>
        <v>0</v>
      </c>
      <c r="W24" s="127">
        <f>ROUND($C24*'Scaling Factors'!V$23*DirectSaleModifierMix,0)</f>
        <v>0</v>
      </c>
      <c r="X24" s="127">
        <f>ROUND($C24*'Scaling Factors'!W$23*DirectSaleModifierMix,0)</f>
        <v>0</v>
      </c>
      <c r="Y24" s="127">
        <f>ROUND($C24*'Scaling Factors'!X$23*DirectSaleModifierMix,0)</f>
        <v>0</v>
      </c>
      <c r="Z24" s="127">
        <f>ROUND($C24*'Scaling Factors'!Y$23*DirectSaleModifierMix,0)</f>
        <v>0</v>
      </c>
      <c r="AA24" s="127">
        <f>ROUND($C24*'Scaling Factors'!Z$23*DirectSaleModifierMix,0)</f>
        <v>0</v>
      </c>
      <c r="AB24" s="127">
        <f>ROUND($C24*'Scaling Factors'!AA$23*DirectSaleModifierMix,0)</f>
        <v>0</v>
      </c>
      <c r="AC24" s="127">
        <f>ROUND($C24*'Scaling Factors'!AB$23*DirectSaleModifierMix,0)</f>
        <v>0</v>
      </c>
      <c r="AD24" s="127">
        <f>ROUND($C24*'Scaling Factors'!AC$23*DirectSaleModifierMix,0)</f>
        <v>0</v>
      </c>
      <c r="AE24" s="127">
        <f>ROUND($C24*'Scaling Factors'!AD$23*DirectSaleModifierMix,0)</f>
        <v>0</v>
      </c>
      <c r="AF24" s="127">
        <f>ROUND($C24*'Scaling Factors'!AE$23*DirectSaleModifierMix,0)</f>
        <v>0</v>
      </c>
      <c r="AG24" s="127">
        <f>ROUND($C24*'Scaling Factors'!AF$23*DirectSaleModifierMix,0)</f>
        <v>0</v>
      </c>
      <c r="AH24" s="127">
        <f>ROUND($C24*'Scaling Factors'!AG$23*DirectSaleModifierMix,0)</f>
        <v>0</v>
      </c>
      <c r="AI24" s="127">
        <f>ROUND($C24*'Scaling Factors'!AH$23*DirectSaleModifierMix,0)</f>
        <v>0</v>
      </c>
      <c r="AJ24" s="127">
        <f>ROUND($C24*'Scaling Factors'!AI$23*DirectSaleModifierMix,0)</f>
        <v>0</v>
      </c>
      <c r="AK24" s="127">
        <f>ROUND($C24*'Scaling Factors'!AJ$23*DirectSaleModifierMix,0)</f>
        <v>0</v>
      </c>
      <c r="AL24" s="127">
        <f>ROUND($C24*'Scaling Factors'!AK$23*DirectSaleModifierMix,0)</f>
        <v>0</v>
      </c>
      <c r="AM24" s="127">
        <f>ROUND($C24*'Scaling Factors'!AL$23*DirectSaleModifierMix,0)</f>
        <v>0</v>
      </c>
      <c r="AN24" s="127">
        <f>ROUND($C24*'Scaling Factors'!AM$23*DirectSaleModifierMix,0)</f>
        <v>0</v>
      </c>
      <c r="AO24" s="127">
        <f>ROUND($C24*'Scaling Factors'!AN$23*DirectSaleModifierMix,0)</f>
        <v>0</v>
      </c>
      <c r="AP24" s="127">
        <f>ROUND($C24*'Scaling Factors'!AO$23*DirectSaleModifierMix,0)</f>
        <v>0</v>
      </c>
      <c r="AQ24" s="127">
        <f>ROUND($C24*'Scaling Factors'!AP$23*DirectSaleModifierMix,0)</f>
        <v>0</v>
      </c>
      <c r="AR24" s="127">
        <f>ROUND($C24*'Scaling Factors'!AQ$23*DirectSaleModifierMix,0)</f>
        <v>0</v>
      </c>
      <c r="AS24" s="127">
        <f>ROUND($C24*'Scaling Factors'!AR$23*DirectSaleModifierMix,0)</f>
        <v>0</v>
      </c>
      <c r="AT24" s="127">
        <f>ROUND($C24*'Scaling Factors'!AS$23*DirectSaleModifierMix,0)</f>
        <v>0</v>
      </c>
      <c r="AU24" s="127">
        <f>ROUND($C24*'Scaling Factors'!AT$23*DirectSaleModifierMix,0)</f>
        <v>0</v>
      </c>
      <c r="AV24" s="127">
        <f>ROUND($C24*'Scaling Factors'!AU$23*DirectSaleModifierMix,0)</f>
        <v>0</v>
      </c>
      <c r="AW24" s="127">
        <f>ROUND($C24*'Scaling Factors'!AV$23*DirectSaleModifierMix,0)</f>
        <v>0</v>
      </c>
      <c r="AX24" s="127">
        <f>ROUND($C24*'Scaling Factors'!AW$23*DirectSaleModifierMix,0)</f>
        <v>0</v>
      </c>
      <c r="AY24" s="127">
        <f>ROUND($C24*'Scaling Factors'!AX$23*DirectSaleModifierMix,0)</f>
        <v>0</v>
      </c>
      <c r="AZ24" s="127">
        <f>ROUND($C24*'Scaling Factors'!AY$23*DirectSaleModifierMix,0)</f>
        <v>0</v>
      </c>
      <c r="BA24" s="127">
        <f>ROUND($C24*'Scaling Factors'!AZ$23*DirectSaleModifierMix,0)</f>
        <v>0</v>
      </c>
      <c r="BB24" s="127">
        <f>ROUND($C24*'Scaling Factors'!BA$23*DirectSaleModifierMix,0)</f>
        <v>0</v>
      </c>
      <c r="BC24" s="127">
        <f>ROUND($C24*'Scaling Factors'!BB$23*DirectSaleModifierMix,0)</f>
        <v>0</v>
      </c>
      <c r="BD24" s="127">
        <f>ROUND($C24*'Scaling Factors'!BC$23*DirectSaleModifierMix,0)</f>
        <v>0</v>
      </c>
      <c r="BE24" s="127">
        <f>ROUND($C24*'Scaling Factors'!BD$23*DirectSaleModifierMix,0)</f>
        <v>0</v>
      </c>
      <c r="BF24" s="127">
        <f>ROUND($C24*'Scaling Factors'!BE$23*DirectSaleModifierMix,0)</f>
        <v>0</v>
      </c>
      <c r="BG24" s="127">
        <f>ROUND($C24*'Scaling Factors'!BF$23*DirectSaleModifierMix,0)</f>
        <v>0</v>
      </c>
      <c r="BH24" s="127">
        <f>ROUND($C24*'Scaling Factors'!BG$23*DirectSaleModifierMix,0)</f>
        <v>0</v>
      </c>
      <c r="BI24" s="127">
        <f>ROUND($C24*'Scaling Factors'!BH$23*DirectSaleModifierMix,0)</f>
        <v>0</v>
      </c>
      <c r="BJ24" s="127">
        <f>ROUND($C24*'Scaling Factors'!BI$23*DirectSaleModifierMix,0)</f>
        <v>0</v>
      </c>
      <c r="BK24" s="127">
        <f>ROUND($C24*'Scaling Factors'!BJ$23*DirectSaleModifierMix,0)</f>
        <v>0</v>
      </c>
      <c r="BL24" s="127">
        <f>ROUND($C24*'Scaling Factors'!BK$23*DirectSaleModifierMix,0)</f>
        <v>0</v>
      </c>
      <c r="BM24" s="127">
        <f>ROUND($C24*'Scaling Factors'!BL$23*DirectSaleModifierMix,0)</f>
        <v>0</v>
      </c>
    </row>
    <row r="25" spans="1:65" ht="16">
      <c r="A25" s="8" t="str">
        <f>Subscription9Name</f>
        <v>Subscription Plan 9</v>
      </c>
      <c r="B25" s="6"/>
      <c r="C25" s="111">
        <v>0</v>
      </c>
      <c r="E25" s="126">
        <f>ROUND($C25*'Scaling Factors'!D$24*DirectSaleModifierMix,0)</f>
        <v>0</v>
      </c>
      <c r="F25" s="126">
        <f>ROUND($C25*'Scaling Factors'!E$24*DirectSaleModifierMix,0)</f>
        <v>0</v>
      </c>
      <c r="G25" s="126">
        <f>ROUND($C25*'Scaling Factors'!F$24*DirectSaleModifierMix,0)</f>
        <v>0</v>
      </c>
      <c r="H25" s="126">
        <f>ROUND($C25*'Scaling Factors'!G$24*DirectSaleModifierMix,0)</f>
        <v>0</v>
      </c>
      <c r="I25" s="126">
        <f>ROUND($C25*'Scaling Factors'!H$24*DirectSaleModifierMix,0)</f>
        <v>0</v>
      </c>
      <c r="J25" s="126">
        <f>ROUND($C25*'Scaling Factors'!I$24*DirectSaleModifierMix,0)</f>
        <v>0</v>
      </c>
      <c r="K25" s="126">
        <f>ROUND($C25*'Scaling Factors'!J$24*DirectSaleModifierMix,0)</f>
        <v>0</v>
      </c>
      <c r="L25" s="126">
        <f>ROUND($C25*'Scaling Factors'!K$24*DirectSaleModifierMix,0)</f>
        <v>0</v>
      </c>
      <c r="M25" s="126">
        <f>ROUND($C25*'Scaling Factors'!L$24*DirectSaleModifierMix,0)</f>
        <v>0</v>
      </c>
      <c r="N25" s="126">
        <f>ROUND($C25*'Scaling Factors'!M$24*DirectSaleModifierMix,0)</f>
        <v>0</v>
      </c>
      <c r="O25" s="126">
        <f>ROUND($C25*'Scaling Factors'!N$24*DirectSaleModifierMix,0)</f>
        <v>0</v>
      </c>
      <c r="P25" s="126">
        <f>ROUND($C25*'Scaling Factors'!O$24*DirectSaleModifierMix,0)</f>
        <v>0</v>
      </c>
      <c r="Q25" s="126">
        <f>ROUND($C25*'Scaling Factors'!P$24*DirectSaleModifierMix,0)</f>
        <v>0</v>
      </c>
      <c r="R25" s="126">
        <f>ROUND($C25*'Scaling Factors'!Q$24*DirectSaleModifierMix,0)</f>
        <v>0</v>
      </c>
      <c r="S25" s="126">
        <f>ROUND($C25*'Scaling Factors'!R$24*DirectSaleModifierMix,0)</f>
        <v>0</v>
      </c>
      <c r="T25" s="126">
        <f>ROUND($C25*'Scaling Factors'!S$24*DirectSaleModifierMix,0)</f>
        <v>0</v>
      </c>
      <c r="U25" s="126">
        <f>ROUND($C25*'Scaling Factors'!T$24*DirectSaleModifierMix,0)</f>
        <v>0</v>
      </c>
      <c r="V25" s="126">
        <f>ROUND($C25*'Scaling Factors'!U$24*DirectSaleModifierMix,0)</f>
        <v>0</v>
      </c>
      <c r="W25" s="126">
        <f>ROUND($C25*'Scaling Factors'!V$24*DirectSaleModifierMix,0)</f>
        <v>0</v>
      </c>
      <c r="X25" s="126">
        <f>ROUND($C25*'Scaling Factors'!W$24*DirectSaleModifierMix,0)</f>
        <v>0</v>
      </c>
      <c r="Y25" s="126">
        <f>ROUND($C25*'Scaling Factors'!X$24*DirectSaleModifierMix,0)</f>
        <v>0</v>
      </c>
      <c r="Z25" s="126">
        <f>ROUND($C25*'Scaling Factors'!Y$24*DirectSaleModifierMix,0)</f>
        <v>0</v>
      </c>
      <c r="AA25" s="126">
        <f>ROUND($C25*'Scaling Factors'!Z$24*DirectSaleModifierMix,0)</f>
        <v>0</v>
      </c>
      <c r="AB25" s="126">
        <f>ROUND($C25*'Scaling Factors'!AA$24*DirectSaleModifierMix,0)</f>
        <v>0</v>
      </c>
      <c r="AC25" s="126">
        <f>ROUND($C25*'Scaling Factors'!AB$24*DirectSaleModifierMix,0)</f>
        <v>0</v>
      </c>
      <c r="AD25" s="126">
        <f>ROUND($C25*'Scaling Factors'!AC$24*DirectSaleModifierMix,0)</f>
        <v>0</v>
      </c>
      <c r="AE25" s="126">
        <f>ROUND($C25*'Scaling Factors'!AD$24*DirectSaleModifierMix,0)</f>
        <v>0</v>
      </c>
      <c r="AF25" s="126">
        <f>ROUND($C25*'Scaling Factors'!AE$24*DirectSaleModifierMix,0)</f>
        <v>0</v>
      </c>
      <c r="AG25" s="126">
        <f>ROUND($C25*'Scaling Factors'!AF$24*DirectSaleModifierMix,0)</f>
        <v>0</v>
      </c>
      <c r="AH25" s="126">
        <f>ROUND($C25*'Scaling Factors'!AG$24*DirectSaleModifierMix,0)</f>
        <v>0</v>
      </c>
      <c r="AI25" s="126">
        <f>ROUND($C25*'Scaling Factors'!AH$24*DirectSaleModifierMix,0)</f>
        <v>0</v>
      </c>
      <c r="AJ25" s="126">
        <f>ROUND($C25*'Scaling Factors'!AI$24*DirectSaleModifierMix,0)</f>
        <v>0</v>
      </c>
      <c r="AK25" s="126">
        <f>ROUND($C25*'Scaling Factors'!AJ$24*DirectSaleModifierMix,0)</f>
        <v>0</v>
      </c>
      <c r="AL25" s="126">
        <f>ROUND($C25*'Scaling Factors'!AK$24*DirectSaleModifierMix,0)</f>
        <v>0</v>
      </c>
      <c r="AM25" s="126">
        <f>ROUND($C25*'Scaling Factors'!AL$24*DirectSaleModifierMix,0)</f>
        <v>0</v>
      </c>
      <c r="AN25" s="126">
        <f>ROUND($C25*'Scaling Factors'!AM$24*DirectSaleModifierMix,0)</f>
        <v>0</v>
      </c>
      <c r="AO25" s="126">
        <f>ROUND($C25*'Scaling Factors'!AN$24*DirectSaleModifierMix,0)</f>
        <v>0</v>
      </c>
      <c r="AP25" s="126">
        <f>ROUND($C25*'Scaling Factors'!AO$24*DirectSaleModifierMix,0)</f>
        <v>0</v>
      </c>
      <c r="AQ25" s="126">
        <f>ROUND($C25*'Scaling Factors'!AP$24*DirectSaleModifierMix,0)</f>
        <v>0</v>
      </c>
      <c r="AR25" s="126">
        <f>ROUND($C25*'Scaling Factors'!AQ$24*DirectSaleModifierMix,0)</f>
        <v>0</v>
      </c>
      <c r="AS25" s="126">
        <f>ROUND($C25*'Scaling Factors'!AR$24*DirectSaleModifierMix,0)</f>
        <v>0</v>
      </c>
      <c r="AT25" s="126">
        <f>ROUND($C25*'Scaling Factors'!AS$24*DirectSaleModifierMix,0)</f>
        <v>0</v>
      </c>
      <c r="AU25" s="126">
        <f>ROUND($C25*'Scaling Factors'!AT$24*DirectSaleModifierMix,0)</f>
        <v>0</v>
      </c>
      <c r="AV25" s="126">
        <f>ROUND($C25*'Scaling Factors'!AU$24*DirectSaleModifierMix,0)</f>
        <v>0</v>
      </c>
      <c r="AW25" s="126">
        <f>ROUND($C25*'Scaling Factors'!AV$24*DirectSaleModifierMix,0)</f>
        <v>0</v>
      </c>
      <c r="AX25" s="126">
        <f>ROUND($C25*'Scaling Factors'!AW$24*DirectSaleModifierMix,0)</f>
        <v>0</v>
      </c>
      <c r="AY25" s="126">
        <f>ROUND($C25*'Scaling Factors'!AX$24*DirectSaleModifierMix,0)</f>
        <v>0</v>
      </c>
      <c r="AZ25" s="126">
        <f>ROUND($C25*'Scaling Factors'!AY$24*DirectSaleModifierMix,0)</f>
        <v>0</v>
      </c>
      <c r="BA25" s="126">
        <f>ROUND($C25*'Scaling Factors'!AZ$24*DirectSaleModifierMix,0)</f>
        <v>0</v>
      </c>
      <c r="BB25" s="126">
        <f>ROUND($C25*'Scaling Factors'!BA$24*DirectSaleModifierMix,0)</f>
        <v>0</v>
      </c>
      <c r="BC25" s="126">
        <f>ROUND($C25*'Scaling Factors'!BB$24*DirectSaleModifierMix,0)</f>
        <v>0</v>
      </c>
      <c r="BD25" s="126">
        <f>ROUND($C25*'Scaling Factors'!BC$24*DirectSaleModifierMix,0)</f>
        <v>0</v>
      </c>
      <c r="BE25" s="126">
        <f>ROUND($C25*'Scaling Factors'!BD$24*DirectSaleModifierMix,0)</f>
        <v>0</v>
      </c>
      <c r="BF25" s="126">
        <f>ROUND($C25*'Scaling Factors'!BE$24*DirectSaleModifierMix,0)</f>
        <v>0</v>
      </c>
      <c r="BG25" s="126">
        <f>ROUND($C25*'Scaling Factors'!BF$24*DirectSaleModifierMix,0)</f>
        <v>0</v>
      </c>
      <c r="BH25" s="126">
        <f>ROUND($C25*'Scaling Factors'!BG$24*DirectSaleModifierMix,0)</f>
        <v>0</v>
      </c>
      <c r="BI25" s="126">
        <f>ROUND($C25*'Scaling Factors'!BH$24*DirectSaleModifierMix,0)</f>
        <v>0</v>
      </c>
      <c r="BJ25" s="126">
        <f>ROUND($C25*'Scaling Factors'!BI$24*DirectSaleModifierMix,0)</f>
        <v>0</v>
      </c>
      <c r="BK25" s="126">
        <f>ROUND($C25*'Scaling Factors'!BJ$24*DirectSaleModifierMix,0)</f>
        <v>0</v>
      </c>
      <c r="BL25" s="126">
        <f>ROUND($C25*'Scaling Factors'!BK$24*DirectSaleModifierMix,0)</f>
        <v>0</v>
      </c>
      <c r="BM25" s="126">
        <f>ROUND($C25*'Scaling Factors'!BL$24*DirectSaleModifierMix,0)</f>
        <v>0</v>
      </c>
    </row>
    <row r="26" spans="1:65" ht="16">
      <c r="A26" s="8" t="str">
        <f>Subscription10Name</f>
        <v>Subscription Plan 10</v>
      </c>
      <c r="B26" s="6"/>
      <c r="C26" s="111">
        <v>0</v>
      </c>
      <c r="E26" s="127">
        <f>ROUND($C26*'Scaling Factors'!D$25*DirectSaleModifierMix,0)</f>
        <v>0</v>
      </c>
      <c r="F26" s="127">
        <f>ROUND($C26*'Scaling Factors'!E$25*DirectSaleModifierMix,0)</f>
        <v>0</v>
      </c>
      <c r="G26" s="127">
        <f>ROUND($C26*'Scaling Factors'!F$25*DirectSaleModifierMix,0)</f>
        <v>0</v>
      </c>
      <c r="H26" s="127">
        <f>ROUND($C26*'Scaling Factors'!G$25*DirectSaleModifierMix,0)</f>
        <v>0</v>
      </c>
      <c r="I26" s="127">
        <f>ROUND($C26*'Scaling Factors'!H$25*DirectSaleModifierMix,0)</f>
        <v>0</v>
      </c>
      <c r="J26" s="127">
        <f>ROUND($C26*'Scaling Factors'!I$25*DirectSaleModifierMix,0)</f>
        <v>0</v>
      </c>
      <c r="K26" s="127">
        <f>ROUND($C26*'Scaling Factors'!J$25*DirectSaleModifierMix,0)</f>
        <v>0</v>
      </c>
      <c r="L26" s="127">
        <f>ROUND($C26*'Scaling Factors'!K$25*DirectSaleModifierMix,0)</f>
        <v>0</v>
      </c>
      <c r="M26" s="127">
        <f>ROUND($C26*'Scaling Factors'!L$25*DirectSaleModifierMix,0)</f>
        <v>0</v>
      </c>
      <c r="N26" s="127">
        <f>ROUND($C26*'Scaling Factors'!M$25*DirectSaleModifierMix,0)</f>
        <v>0</v>
      </c>
      <c r="O26" s="127">
        <f>ROUND($C26*'Scaling Factors'!N$25*DirectSaleModifierMix,0)</f>
        <v>0</v>
      </c>
      <c r="P26" s="127">
        <f>ROUND($C26*'Scaling Factors'!O$25*DirectSaleModifierMix,0)</f>
        <v>0</v>
      </c>
      <c r="Q26" s="127">
        <f>ROUND($C26*'Scaling Factors'!P$25*DirectSaleModifierMix,0)</f>
        <v>0</v>
      </c>
      <c r="R26" s="127">
        <f>ROUND($C26*'Scaling Factors'!Q$25*DirectSaleModifierMix,0)</f>
        <v>0</v>
      </c>
      <c r="S26" s="127">
        <f>ROUND($C26*'Scaling Factors'!R$25*DirectSaleModifierMix,0)</f>
        <v>0</v>
      </c>
      <c r="T26" s="127">
        <f>ROUND($C26*'Scaling Factors'!S$25*DirectSaleModifierMix,0)</f>
        <v>0</v>
      </c>
      <c r="U26" s="127">
        <f>ROUND($C26*'Scaling Factors'!T$25*DirectSaleModifierMix,0)</f>
        <v>0</v>
      </c>
      <c r="V26" s="127">
        <f>ROUND($C26*'Scaling Factors'!U$25*DirectSaleModifierMix,0)</f>
        <v>0</v>
      </c>
      <c r="W26" s="127">
        <f>ROUND($C26*'Scaling Factors'!V$25*DirectSaleModifierMix,0)</f>
        <v>0</v>
      </c>
      <c r="X26" s="127">
        <f>ROUND($C26*'Scaling Factors'!W$25*DirectSaleModifierMix,0)</f>
        <v>0</v>
      </c>
      <c r="Y26" s="127">
        <f>ROUND($C26*'Scaling Factors'!X$25*DirectSaleModifierMix,0)</f>
        <v>0</v>
      </c>
      <c r="Z26" s="127">
        <f>ROUND($C26*'Scaling Factors'!Y$25*DirectSaleModifierMix,0)</f>
        <v>0</v>
      </c>
      <c r="AA26" s="127">
        <f>ROUND($C26*'Scaling Factors'!Z$25*DirectSaleModifierMix,0)</f>
        <v>0</v>
      </c>
      <c r="AB26" s="127">
        <f>ROUND($C26*'Scaling Factors'!AA$25*DirectSaleModifierMix,0)</f>
        <v>0</v>
      </c>
      <c r="AC26" s="127">
        <f>ROUND($C26*'Scaling Factors'!AB$25*DirectSaleModifierMix,0)</f>
        <v>0</v>
      </c>
      <c r="AD26" s="127">
        <f>ROUND($C26*'Scaling Factors'!AC$25*DirectSaleModifierMix,0)</f>
        <v>0</v>
      </c>
      <c r="AE26" s="127">
        <f>ROUND($C26*'Scaling Factors'!AD$25*DirectSaleModifierMix,0)</f>
        <v>0</v>
      </c>
      <c r="AF26" s="127">
        <f>ROUND($C26*'Scaling Factors'!AE$25*DirectSaleModifierMix,0)</f>
        <v>0</v>
      </c>
      <c r="AG26" s="127">
        <f>ROUND($C26*'Scaling Factors'!AF$25*DirectSaleModifierMix,0)</f>
        <v>0</v>
      </c>
      <c r="AH26" s="127">
        <f>ROUND($C26*'Scaling Factors'!AG$25*DirectSaleModifierMix,0)</f>
        <v>0</v>
      </c>
      <c r="AI26" s="127">
        <f>ROUND($C26*'Scaling Factors'!AH$25*DirectSaleModifierMix,0)</f>
        <v>0</v>
      </c>
      <c r="AJ26" s="127">
        <f>ROUND($C26*'Scaling Factors'!AI$25*DirectSaleModifierMix,0)</f>
        <v>0</v>
      </c>
      <c r="AK26" s="127">
        <f>ROUND($C26*'Scaling Factors'!AJ$25*DirectSaleModifierMix,0)</f>
        <v>0</v>
      </c>
      <c r="AL26" s="127">
        <f>ROUND($C26*'Scaling Factors'!AK$25*DirectSaleModifierMix,0)</f>
        <v>0</v>
      </c>
      <c r="AM26" s="127">
        <f>ROUND($C26*'Scaling Factors'!AL$25*DirectSaleModifierMix,0)</f>
        <v>0</v>
      </c>
      <c r="AN26" s="127">
        <f>ROUND($C26*'Scaling Factors'!AM$25*DirectSaleModifierMix,0)</f>
        <v>0</v>
      </c>
      <c r="AO26" s="127">
        <f>ROUND($C26*'Scaling Factors'!AN$25*DirectSaleModifierMix,0)</f>
        <v>0</v>
      </c>
      <c r="AP26" s="127">
        <f>ROUND($C26*'Scaling Factors'!AO$25*DirectSaleModifierMix,0)</f>
        <v>0</v>
      </c>
      <c r="AQ26" s="127">
        <f>ROUND($C26*'Scaling Factors'!AP$25*DirectSaleModifierMix,0)</f>
        <v>0</v>
      </c>
      <c r="AR26" s="127">
        <f>ROUND($C26*'Scaling Factors'!AQ$25*DirectSaleModifierMix,0)</f>
        <v>0</v>
      </c>
      <c r="AS26" s="127">
        <f>ROUND($C26*'Scaling Factors'!AR$25*DirectSaleModifierMix,0)</f>
        <v>0</v>
      </c>
      <c r="AT26" s="127">
        <f>ROUND($C26*'Scaling Factors'!AS$25*DirectSaleModifierMix,0)</f>
        <v>0</v>
      </c>
      <c r="AU26" s="127">
        <f>ROUND($C26*'Scaling Factors'!AT$25*DirectSaleModifierMix,0)</f>
        <v>0</v>
      </c>
      <c r="AV26" s="127">
        <f>ROUND($C26*'Scaling Factors'!AU$25*DirectSaleModifierMix,0)</f>
        <v>0</v>
      </c>
      <c r="AW26" s="127">
        <f>ROUND($C26*'Scaling Factors'!AV$25*DirectSaleModifierMix,0)</f>
        <v>0</v>
      </c>
      <c r="AX26" s="127">
        <f>ROUND($C26*'Scaling Factors'!AW$25*DirectSaleModifierMix,0)</f>
        <v>0</v>
      </c>
      <c r="AY26" s="127">
        <f>ROUND($C26*'Scaling Factors'!AX$25*DirectSaleModifierMix,0)</f>
        <v>0</v>
      </c>
      <c r="AZ26" s="127">
        <f>ROUND($C26*'Scaling Factors'!AY$25*DirectSaleModifierMix,0)</f>
        <v>0</v>
      </c>
      <c r="BA26" s="127">
        <f>ROUND($C26*'Scaling Factors'!AZ$25*DirectSaleModifierMix,0)</f>
        <v>0</v>
      </c>
      <c r="BB26" s="127">
        <f>ROUND($C26*'Scaling Factors'!BA$25*DirectSaleModifierMix,0)</f>
        <v>0</v>
      </c>
      <c r="BC26" s="127">
        <f>ROUND($C26*'Scaling Factors'!BB$25*DirectSaleModifierMix,0)</f>
        <v>0</v>
      </c>
      <c r="BD26" s="127">
        <f>ROUND($C26*'Scaling Factors'!BC$25*DirectSaleModifierMix,0)</f>
        <v>0</v>
      </c>
      <c r="BE26" s="127">
        <f>ROUND($C26*'Scaling Factors'!BD$25*DirectSaleModifierMix,0)</f>
        <v>0</v>
      </c>
      <c r="BF26" s="127">
        <f>ROUND($C26*'Scaling Factors'!BE$25*DirectSaleModifierMix,0)</f>
        <v>0</v>
      </c>
      <c r="BG26" s="127">
        <f>ROUND($C26*'Scaling Factors'!BF$25*DirectSaleModifierMix,0)</f>
        <v>0</v>
      </c>
      <c r="BH26" s="127">
        <f>ROUND($C26*'Scaling Factors'!BG$25*DirectSaleModifierMix,0)</f>
        <v>0</v>
      </c>
      <c r="BI26" s="127">
        <f>ROUND($C26*'Scaling Factors'!BH$25*DirectSaleModifierMix,0)</f>
        <v>0</v>
      </c>
      <c r="BJ26" s="127">
        <f>ROUND($C26*'Scaling Factors'!BI$25*DirectSaleModifierMix,0)</f>
        <v>0</v>
      </c>
      <c r="BK26" s="127">
        <f>ROUND($C26*'Scaling Factors'!BJ$25*DirectSaleModifierMix,0)</f>
        <v>0</v>
      </c>
      <c r="BL26" s="127">
        <f>ROUND($C26*'Scaling Factors'!BK$25*DirectSaleModifierMix,0)</f>
        <v>0</v>
      </c>
      <c r="BM26" s="127">
        <f>ROUND($C26*'Scaling Factors'!BL$25*DirectSaleModifierMix,0)</f>
        <v>0</v>
      </c>
    </row>
    <row r="27" spans="1:65">
      <c r="A27" s="13"/>
      <c r="B27" s="12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</row>
    <row r="28" spans="1:65" s="34" customFormat="1" ht="17" thickBot="1">
      <c r="A28" s="128" t="s">
        <v>530</v>
      </c>
      <c r="B28" s="128"/>
      <c r="C28" s="129"/>
      <c r="D28" s="129"/>
      <c r="E28" s="129">
        <f>SUM(E17:E26)</f>
        <v>2</v>
      </c>
      <c r="F28" s="129">
        <f t="shared" ref="F28:BM28" si="6">SUM(F17:F26)</f>
        <v>2</v>
      </c>
      <c r="G28" s="129">
        <f t="shared" si="6"/>
        <v>2</v>
      </c>
      <c r="H28" s="129">
        <f t="shared" si="6"/>
        <v>2</v>
      </c>
      <c r="I28" s="129">
        <f t="shared" si="6"/>
        <v>2</v>
      </c>
      <c r="J28" s="129">
        <f t="shared" si="6"/>
        <v>2</v>
      </c>
      <c r="K28" s="129">
        <f t="shared" si="6"/>
        <v>2</v>
      </c>
      <c r="L28" s="129">
        <f t="shared" si="6"/>
        <v>2</v>
      </c>
      <c r="M28" s="129">
        <f t="shared" si="6"/>
        <v>2</v>
      </c>
      <c r="N28" s="129">
        <f t="shared" si="6"/>
        <v>3</v>
      </c>
      <c r="O28" s="129">
        <f t="shared" si="6"/>
        <v>3</v>
      </c>
      <c r="P28" s="129">
        <f t="shared" si="6"/>
        <v>3</v>
      </c>
      <c r="Q28" s="129">
        <f t="shared" si="6"/>
        <v>3</v>
      </c>
      <c r="R28" s="129">
        <f t="shared" si="6"/>
        <v>3</v>
      </c>
      <c r="S28" s="129">
        <f t="shared" si="6"/>
        <v>3</v>
      </c>
      <c r="T28" s="129">
        <f t="shared" si="6"/>
        <v>5</v>
      </c>
      <c r="U28" s="129">
        <f t="shared" si="6"/>
        <v>5</v>
      </c>
      <c r="V28" s="129">
        <f t="shared" si="6"/>
        <v>5</v>
      </c>
      <c r="W28" s="129">
        <f t="shared" si="6"/>
        <v>5</v>
      </c>
      <c r="X28" s="129">
        <f t="shared" si="6"/>
        <v>5</v>
      </c>
      <c r="Y28" s="129">
        <f t="shared" si="6"/>
        <v>6</v>
      </c>
      <c r="Z28" s="129">
        <f t="shared" si="6"/>
        <v>6</v>
      </c>
      <c r="AA28" s="129">
        <f t="shared" si="6"/>
        <v>7</v>
      </c>
      <c r="AB28" s="129">
        <f t="shared" si="6"/>
        <v>8</v>
      </c>
      <c r="AC28" s="129">
        <f t="shared" si="6"/>
        <v>8</v>
      </c>
      <c r="AD28" s="129">
        <f t="shared" si="6"/>
        <v>7</v>
      </c>
      <c r="AE28" s="129">
        <f t="shared" si="6"/>
        <v>8</v>
      </c>
      <c r="AF28" s="129">
        <f t="shared" si="6"/>
        <v>8</v>
      </c>
      <c r="AG28" s="129">
        <f t="shared" si="6"/>
        <v>8</v>
      </c>
      <c r="AH28" s="129">
        <f t="shared" si="6"/>
        <v>10</v>
      </c>
      <c r="AI28" s="129">
        <f t="shared" si="6"/>
        <v>10</v>
      </c>
      <c r="AJ28" s="129">
        <f t="shared" si="6"/>
        <v>11</v>
      </c>
      <c r="AK28" s="129">
        <f t="shared" si="6"/>
        <v>11</v>
      </c>
      <c r="AL28" s="129">
        <f t="shared" si="6"/>
        <v>12</v>
      </c>
      <c r="AM28" s="129">
        <f t="shared" si="6"/>
        <v>12</v>
      </c>
      <c r="AN28" s="129">
        <f t="shared" si="6"/>
        <v>12</v>
      </c>
      <c r="AO28" s="129">
        <f t="shared" si="6"/>
        <v>13</v>
      </c>
      <c r="AP28" s="129">
        <f t="shared" si="6"/>
        <v>13</v>
      </c>
      <c r="AQ28" s="129">
        <f t="shared" si="6"/>
        <v>14</v>
      </c>
      <c r="AR28" s="129">
        <f t="shared" si="6"/>
        <v>14</v>
      </c>
      <c r="AS28" s="129">
        <f t="shared" si="6"/>
        <v>15</v>
      </c>
      <c r="AT28" s="129">
        <f t="shared" si="6"/>
        <v>15</v>
      </c>
      <c r="AU28" s="129">
        <f t="shared" si="6"/>
        <v>16</v>
      </c>
      <c r="AV28" s="129">
        <f t="shared" si="6"/>
        <v>16</v>
      </c>
      <c r="AW28" s="129">
        <f t="shared" si="6"/>
        <v>16</v>
      </c>
      <c r="AX28" s="129">
        <f t="shared" si="6"/>
        <v>17</v>
      </c>
      <c r="AY28" s="129">
        <f t="shared" si="6"/>
        <v>17</v>
      </c>
      <c r="AZ28" s="129">
        <f t="shared" si="6"/>
        <v>18</v>
      </c>
      <c r="BA28" s="129">
        <f t="shared" si="6"/>
        <v>18</v>
      </c>
      <c r="BB28" s="129">
        <f t="shared" si="6"/>
        <v>18</v>
      </c>
      <c r="BC28" s="129">
        <f t="shared" si="6"/>
        <v>18</v>
      </c>
      <c r="BD28" s="129">
        <f t="shared" si="6"/>
        <v>19</v>
      </c>
      <c r="BE28" s="129">
        <f t="shared" si="6"/>
        <v>19</v>
      </c>
      <c r="BF28" s="129">
        <f t="shared" si="6"/>
        <v>19</v>
      </c>
      <c r="BG28" s="129">
        <f t="shared" si="6"/>
        <v>20</v>
      </c>
      <c r="BH28" s="129">
        <f t="shared" si="6"/>
        <v>20</v>
      </c>
      <c r="BI28" s="129">
        <f t="shared" si="6"/>
        <v>20</v>
      </c>
      <c r="BJ28" s="129">
        <f t="shared" si="6"/>
        <v>20</v>
      </c>
      <c r="BK28" s="129">
        <f t="shared" si="6"/>
        <v>20</v>
      </c>
      <c r="BL28" s="129">
        <f t="shared" si="6"/>
        <v>21</v>
      </c>
      <c r="BM28" s="129">
        <f t="shared" si="6"/>
        <v>21</v>
      </c>
    </row>
    <row r="29" spans="1:65" ht="16" thickTop="1">
      <c r="A29" s="6"/>
      <c r="C29">
        <f ca="1">OFFSET(E17,0,C31,1,1)</f>
        <v>1</v>
      </c>
    </row>
    <row r="30" spans="1:65" ht="18" thickBot="1">
      <c r="A30" s="166" t="s">
        <v>532</v>
      </c>
      <c r="B30" s="12"/>
      <c r="C30" s="165" t="s">
        <v>535</v>
      </c>
      <c r="D30" s="11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</row>
    <row r="31" spans="1:65" ht="17" thickTop="1">
      <c r="A31" s="8" t="str">
        <f>Subscription1Name</f>
        <v>Subscription Plan 1</v>
      </c>
      <c r="B31" s="6"/>
      <c r="C31" s="111">
        <v>0</v>
      </c>
      <c r="E31" s="126">
        <f ca="1">ROUND(IF(COUNT($E$1:E$1)&gt;$C31,(OFFSET($E17,0,(COUNT($E$1:E$1)-$C31-1),1,1)),0)*(StaticChurnRate),0)</f>
        <v>0</v>
      </c>
      <c r="F31" s="126">
        <f ca="1">ROUND(IF(COUNT($E$1:F$1)&gt;$C31,(OFFSET($E17,0,(COUNT($E$1:F$1)-$C31-1),1,1)),0)*(StaticChurnRate),0)+E31</f>
        <v>0</v>
      </c>
      <c r="G31" s="126">
        <f ca="1">ROUND(IF(COUNT($E$1:G$1)&gt;$C31,(OFFSET($E17,0,(COUNT($E$1:G$1)-$C31-1),1,1)),0)*(StaticChurnRate),0)+F31</f>
        <v>0</v>
      </c>
      <c r="H31" s="126">
        <f ca="1">ROUND(IF(COUNT($E$1:H$1)&gt;$C31,(OFFSET($E17,0,(COUNT($E$1:H$1)-$C31-1),1,1)),0)*(StaticChurnRate),0)+G31</f>
        <v>0</v>
      </c>
      <c r="I31" s="126">
        <f ca="1">ROUND(IF(COUNT($E$1:I$1)&gt;$C31,(OFFSET($E17,0,(COUNT($E$1:I$1)-$C31-1),1,1)),0)*(StaticChurnRate),0)+H31</f>
        <v>0</v>
      </c>
      <c r="J31" s="126">
        <f ca="1">ROUND(IF(COUNT($E$1:J$1)&gt;$C31,(OFFSET($E17,0,(COUNT($E$1:J$1)-$C31-1),1,1)),0)*(StaticChurnRate),0)+I31</f>
        <v>0</v>
      </c>
      <c r="K31" s="126">
        <f ca="1">ROUND(IF(COUNT($E$1:K$1)&gt;$C31,(OFFSET($E17,0,(COUNT($E$1:K$1)-$C31-1),1,1)),0)*(StaticChurnRate),0)+J31</f>
        <v>0</v>
      </c>
      <c r="L31" s="126">
        <f ca="1">ROUND(IF(COUNT($E$1:L$1)&gt;$C31,(OFFSET($E17,0,(COUNT($E$1:L$1)-$C31-1),1,1)),0)*(StaticChurnRate),0)+K31</f>
        <v>0</v>
      </c>
      <c r="M31" s="126">
        <f ca="1">ROUND(IF(COUNT($E$1:M$1)&gt;$C31,(OFFSET($E17,0,(COUNT($E$1:M$1)-$C31-1),1,1)),0)*(StaticChurnRate),0)+L31</f>
        <v>0</v>
      </c>
      <c r="N31" s="126">
        <f ca="1">ROUND(IF(COUNT($E$1:N$1)&gt;$C31,(OFFSET($E17,0,(COUNT($E$1:N$1)-$C31-1),1,1)),0)*(StaticChurnRate),0)+M31</f>
        <v>0</v>
      </c>
      <c r="O31" s="126">
        <f ca="1">ROUND(IF(COUNT($E$1:O$1)&gt;$C31,(OFFSET($E17,0,(COUNT($E$1:O$1)-$C31-1),1,1)),0)*(StaticChurnRate),0)+N31</f>
        <v>0</v>
      </c>
      <c r="P31" s="126">
        <f ca="1">ROUND(IF(COUNT($E$1:P$1)&gt;$C31,(OFFSET($E17,0,(COUNT($E$1:P$1)-$C31-1),1,1)),0)*(StaticChurnRate),0)+O31</f>
        <v>0</v>
      </c>
      <c r="Q31" s="126">
        <f ca="1">ROUND(IF(COUNT($E$1:Q$1)&gt;$C31,(OFFSET($E17,0,(COUNT($E$1:Q$1)-$C31-1),1,1)),0)*(StaticChurnRate),0)+P31</f>
        <v>0</v>
      </c>
      <c r="R31" s="126">
        <f ca="1">ROUND(IF(COUNT($E$1:R$1)&gt;$C31,(OFFSET($E17,0,(COUNT($E$1:R$1)-$C31-1),1,1)),0)*(StaticChurnRate),0)+Q31</f>
        <v>0</v>
      </c>
      <c r="S31" s="126">
        <f ca="1">ROUND(IF(COUNT($E$1:S$1)&gt;$C31,(OFFSET($E17,0,(COUNT($E$1:S$1)-$C31-1),1,1)),0)*(StaticChurnRate),0)+R31</f>
        <v>0</v>
      </c>
      <c r="T31" s="126">
        <f ca="1">ROUND(IF(COUNT($E$1:T$1)&gt;$C31,(OFFSET($E17,0,(COUNT($E$1:T$1)-$C31-1),1,1)),0)*(StaticChurnRate),0)+S31</f>
        <v>0</v>
      </c>
      <c r="U31" s="126">
        <f ca="1">ROUND(IF(COUNT($E$1:U$1)&gt;$C31,(OFFSET($E17,0,(COUNT($E$1:U$1)-$C31-1),1,1)),0)*(StaticChurnRate),0)+T31</f>
        <v>0</v>
      </c>
      <c r="V31" s="126">
        <f ca="1">ROUND(IF(COUNT($E$1:V$1)&gt;$C31,(OFFSET($E17,0,(COUNT($E$1:V$1)-$C31-1),1,1)),0)*(StaticChurnRate),0)+U31</f>
        <v>0</v>
      </c>
      <c r="W31" s="126">
        <f ca="1">ROUND(IF(COUNT($E$1:W$1)&gt;$C31,(OFFSET($E17,0,(COUNT($E$1:W$1)-$C31-1),1,1)),0)*(StaticChurnRate),0)+V31</f>
        <v>0</v>
      </c>
      <c r="X31" s="126">
        <f ca="1">ROUND(IF(COUNT($E$1:X$1)&gt;$C31,(OFFSET($E17,0,(COUNT($E$1:X$1)-$C31-1),1,1)),0)*(StaticChurnRate),0)+W31</f>
        <v>0</v>
      </c>
      <c r="Y31" s="126">
        <f ca="1">ROUND(IF(COUNT($E$1:Y$1)&gt;$C31,(OFFSET($E17,0,(COUNT($E$1:Y$1)-$C31-1),1,1)),0)*(StaticChurnRate),0)+X31</f>
        <v>0</v>
      </c>
      <c r="Z31" s="126">
        <f ca="1">ROUND(IF(COUNT($E$1:Z$1)&gt;$C31,(OFFSET($E17,0,(COUNT($E$1:Z$1)-$C31-1),1,1)),0)*(StaticChurnRate),0)+Y31</f>
        <v>0</v>
      </c>
      <c r="AA31" s="126">
        <f ca="1">ROUND(IF(COUNT($E$1:AA$1)&gt;$C31,(OFFSET($E17,0,(COUNT($E$1:AA$1)-$C31-1),1,1)),0)*(StaticChurnRate),0)+Z31</f>
        <v>0</v>
      </c>
      <c r="AB31" s="126">
        <f ca="1">ROUND(IF(COUNT($E$1:AB$1)&gt;$C31,(OFFSET($E17,0,(COUNT($E$1:AB$1)-$C31-1),1,1)),0)*(StaticChurnRate),0)+AA31</f>
        <v>0</v>
      </c>
      <c r="AC31" s="126">
        <f ca="1">ROUND(IF(COUNT($E$1:AC$1)&gt;$C31,(OFFSET($E17,0,(COUNT($E$1:AC$1)-$C31-1),1,1)),0)*(StaticChurnRate),0)+AB31</f>
        <v>0</v>
      </c>
      <c r="AD31" s="126">
        <f ca="1">ROUND(IF(COUNT($E$1:AD$1)&gt;$C31,(OFFSET($E17,0,(COUNT($E$1:AD$1)-$C31-1),1,1)),0)*(StaticChurnRate),0)+AC31</f>
        <v>0</v>
      </c>
      <c r="AE31" s="126">
        <f ca="1">ROUND(IF(COUNT($E$1:AE$1)&gt;$C31,(OFFSET($E17,0,(COUNT($E$1:AE$1)-$C31-1),1,1)),0)*(StaticChurnRate),0)+AD31</f>
        <v>0</v>
      </c>
      <c r="AF31" s="126">
        <f ca="1">ROUND(IF(COUNT($E$1:AF$1)&gt;$C31,(OFFSET($E17,0,(COUNT($E$1:AF$1)-$C31-1),1,1)),0)*(StaticChurnRate),0)+AE31</f>
        <v>0</v>
      </c>
      <c r="AG31" s="126">
        <f ca="1">ROUND(IF(COUNT($E$1:AG$1)&gt;$C31,(OFFSET($E17,0,(COUNT($E$1:AG$1)-$C31-1),1,1)),0)*(StaticChurnRate),0)+AF31</f>
        <v>0</v>
      </c>
      <c r="AH31" s="126">
        <f ca="1">ROUND(IF(COUNT($E$1:AH$1)&gt;$C31,(OFFSET($E17,0,(COUNT($E$1:AH$1)-$C31-1),1,1)),0)*(StaticChurnRate),0)+AG31</f>
        <v>0</v>
      </c>
      <c r="AI31" s="126">
        <f ca="1">ROUND(IF(COUNT($E$1:AI$1)&gt;$C31,(OFFSET($E17,0,(COUNT($E$1:AI$1)-$C31-1),1,1)),0)*(StaticChurnRate),0)+AH31</f>
        <v>0</v>
      </c>
      <c r="AJ31" s="126">
        <f ca="1">ROUND(IF(COUNT($E$1:AJ$1)&gt;$C31,(OFFSET($E17,0,(COUNT($E$1:AJ$1)-$C31-1),1,1)),0)*(StaticChurnRate),0)+AI31</f>
        <v>0</v>
      </c>
      <c r="AK31" s="126">
        <f ca="1">ROUND(IF(COUNT($E$1:AK$1)&gt;$C31,(OFFSET($E17,0,(COUNT($E$1:AK$1)-$C31-1),1,1)),0)*(StaticChurnRate),0)+AJ31</f>
        <v>0</v>
      </c>
      <c r="AL31" s="126">
        <f ca="1">ROUND(IF(COUNT($E$1:AL$1)&gt;$C31,(OFFSET($E17,0,(COUNT($E$1:AL$1)-$C31-1),1,1)),0)*(StaticChurnRate),0)+AK31</f>
        <v>0</v>
      </c>
      <c r="AM31" s="126">
        <f ca="1">ROUND(IF(COUNT($E$1:AM$1)&gt;$C31,(OFFSET($E17,0,(COUNT($E$1:AM$1)-$C31-1),1,1)),0)*(StaticChurnRate),0)+AL31</f>
        <v>0</v>
      </c>
      <c r="AN31" s="126">
        <f ca="1">ROUND(IF(COUNT($E$1:AN$1)&gt;$C31,(OFFSET($E17,0,(COUNT($E$1:AN$1)-$C31-1),1,1)),0)*(StaticChurnRate),0)+AM31</f>
        <v>0</v>
      </c>
      <c r="AO31" s="126">
        <f ca="1">ROUND(IF(COUNT($E$1:AO$1)&gt;$C31,(OFFSET($E17,0,(COUNT($E$1:AO$1)-$C31-1),1,1)),0)*(StaticChurnRate),0)+AN31</f>
        <v>0</v>
      </c>
      <c r="AP31" s="126">
        <f ca="1">ROUND(IF(COUNT($E$1:AP$1)&gt;$C31,(OFFSET($E17,0,(COUNT($E$1:AP$1)-$C31-1),1,1)),0)*(StaticChurnRate),0)+AO31</f>
        <v>0</v>
      </c>
      <c r="AQ31" s="126">
        <f ca="1">ROUND(IF(COUNT($E$1:AQ$1)&gt;$C31,(OFFSET($E17,0,(COUNT($E$1:AQ$1)-$C31-1),1,1)),0)*(StaticChurnRate),0)+AP31</f>
        <v>0</v>
      </c>
      <c r="AR31" s="126">
        <f ca="1">ROUND(IF(COUNT($E$1:AR$1)&gt;$C31,(OFFSET($E17,0,(COUNT($E$1:AR$1)-$C31-1),1,1)),0)*(StaticChurnRate),0)+AQ31</f>
        <v>0</v>
      </c>
      <c r="AS31" s="126">
        <f ca="1">ROUND(IF(COUNT($E$1:AS$1)&gt;$C31,(OFFSET($E17,0,(COUNT($E$1:AS$1)-$C31-1),1,1)),0)*(StaticChurnRate),0)+AR31</f>
        <v>0</v>
      </c>
      <c r="AT31" s="126">
        <f ca="1">ROUND(IF(COUNT($E$1:AT$1)&gt;$C31,(OFFSET($E17,0,(COUNT($E$1:AT$1)-$C31-1),1,1)),0)*(StaticChurnRate),0)+AS31</f>
        <v>0</v>
      </c>
      <c r="AU31" s="126">
        <f ca="1">ROUND(IF(COUNT($E$1:AU$1)&gt;$C31,(OFFSET($E17,0,(COUNT($E$1:AU$1)-$C31-1),1,1)),0)*(StaticChurnRate),0)+AT31</f>
        <v>0</v>
      </c>
      <c r="AV31" s="126">
        <f ca="1">ROUND(IF(COUNT($E$1:AV$1)&gt;$C31,(OFFSET($E17,0,(COUNT($E$1:AV$1)-$C31-1),1,1)),0)*(StaticChurnRate),0)+AU31</f>
        <v>0</v>
      </c>
      <c r="AW31" s="126">
        <f ca="1">ROUND(IF(COUNT($E$1:AW$1)&gt;$C31,(OFFSET($E17,0,(COUNT($E$1:AW$1)-$C31-1),1,1)),0)*(StaticChurnRate),0)+AV31</f>
        <v>0</v>
      </c>
      <c r="AX31" s="126">
        <f ca="1">ROUND(IF(COUNT($E$1:AX$1)&gt;$C31,(OFFSET($E17,0,(COUNT($E$1:AX$1)-$C31-1),1,1)),0)*(StaticChurnRate),0)+AW31</f>
        <v>0</v>
      </c>
      <c r="AY31" s="126">
        <f ca="1">ROUND(IF(COUNT($E$1:AY$1)&gt;$C31,(OFFSET($E17,0,(COUNT($E$1:AY$1)-$C31-1),1,1)),0)*(StaticChurnRate),0)+AX31</f>
        <v>0</v>
      </c>
      <c r="AZ31" s="126">
        <f ca="1">ROUND(IF(COUNT($E$1:AZ$1)&gt;$C31,(OFFSET($E17,0,(COUNT($E$1:AZ$1)-$C31-1),1,1)),0)*(StaticChurnRate),0)+AY31</f>
        <v>0</v>
      </c>
      <c r="BA31" s="126">
        <f ca="1">ROUND(IF(COUNT($E$1:BA$1)&gt;$C31,(OFFSET($E17,0,(COUNT($E$1:BA$1)-$C31-1),1,1)),0)*(StaticChurnRate),0)+AZ31</f>
        <v>0</v>
      </c>
      <c r="BB31" s="126">
        <f ca="1">ROUND(IF(COUNT($E$1:BB$1)&gt;$C31,(OFFSET($E17,0,(COUNT($E$1:BB$1)-$C31-1),1,1)),0)*(StaticChurnRate),0)+BA31</f>
        <v>0</v>
      </c>
      <c r="BC31" s="126">
        <f ca="1">ROUND(IF(COUNT($E$1:BC$1)&gt;$C31,(OFFSET($E17,0,(COUNT($E$1:BC$1)-$C31-1),1,1)),0)*(StaticChurnRate),0)+BB31</f>
        <v>0</v>
      </c>
      <c r="BD31" s="126">
        <f ca="1">ROUND(IF(COUNT($E$1:BD$1)&gt;$C31,(OFFSET($E17,0,(COUNT($E$1:BD$1)-$C31-1),1,1)),0)*(StaticChurnRate),0)+BC31</f>
        <v>0</v>
      </c>
      <c r="BE31" s="126">
        <f ca="1">ROUND(IF(COUNT($E$1:BE$1)&gt;$C31,(OFFSET($E17,0,(COUNT($E$1:BE$1)-$C31-1),1,1)),0)*(StaticChurnRate),0)+BD31</f>
        <v>0</v>
      </c>
      <c r="BF31" s="126">
        <f ca="1">ROUND(IF(COUNT($E$1:BF$1)&gt;$C31,(OFFSET($E17,0,(COUNT($E$1:BF$1)-$C31-1),1,1)),0)*(StaticChurnRate),0)+BE31</f>
        <v>0</v>
      </c>
      <c r="BG31" s="126">
        <f ca="1">ROUND(IF(COUNT($E$1:BG$1)&gt;$C31,(OFFSET($E17,0,(COUNT($E$1:BG$1)-$C31-1),1,1)),0)*(StaticChurnRate),0)+BF31</f>
        <v>0</v>
      </c>
      <c r="BH31" s="126">
        <f ca="1">ROUND(IF(COUNT($E$1:BH$1)&gt;$C31,(OFFSET($E17,0,(COUNT($E$1:BH$1)-$C31-1),1,1)),0)*(StaticChurnRate),0)+BG31</f>
        <v>0</v>
      </c>
      <c r="BI31" s="126">
        <f ca="1">ROUND(IF(COUNT($E$1:BI$1)&gt;$C31,(OFFSET($E17,0,(COUNT($E$1:BI$1)-$C31-1),1,1)),0)*(StaticChurnRate),0)+BH31</f>
        <v>0</v>
      </c>
      <c r="BJ31" s="126">
        <f ca="1">ROUND(IF(COUNT($E$1:BJ$1)&gt;$C31,(OFFSET($E17,0,(COUNT($E$1:BJ$1)-$C31-1),1,1)),0)*(StaticChurnRate),0)+BI31</f>
        <v>0</v>
      </c>
      <c r="BK31" s="126">
        <f ca="1">ROUND(IF(COUNT($E$1:BK$1)&gt;$C31,(OFFSET($E17,0,(COUNT($E$1:BK$1)-$C31-1),1,1)),0)*(StaticChurnRate),0)+BJ31</f>
        <v>0</v>
      </c>
      <c r="BL31" s="126">
        <f ca="1">ROUND(IF(COUNT($E$1:BL$1)&gt;$C31,(OFFSET($E17,0,(COUNT($E$1:BL$1)-$C31-1),1,1)),0)*(StaticChurnRate),0)+BK31</f>
        <v>0</v>
      </c>
      <c r="BM31" s="126">
        <f ca="1">ROUND(IF(COUNT($E$1:BM$1)&gt;$C31,(OFFSET($E17,0,(COUNT($E$1:BM$1)-$C31-1),1,1)),0)*(StaticChurnRate),0)+BL31</f>
        <v>0</v>
      </c>
    </row>
    <row r="32" spans="1:65" ht="16">
      <c r="A32" s="8" t="str">
        <f>Subscription2Name</f>
        <v>Subscription Plan 2</v>
      </c>
      <c r="B32" s="6"/>
      <c r="C32" s="111">
        <v>0</v>
      </c>
      <c r="E32" s="127">
        <f ca="1">ROUND(IF(COUNT($E$1:E$1)&gt;$C32,(OFFSET($E18,0,(COUNT($E$1:E$1)-$C32-1),1,1)),0)*(StaticChurnRate),0)</f>
        <v>0</v>
      </c>
      <c r="F32" s="127">
        <f ca="1">ROUND(IF(COUNT($E$1:F$1)&gt;$C32,(OFFSET($E18,0,(COUNT($E$1:F$1)-$C32-1),1,1)),0)*(StaticChurnRate),0)+E32</f>
        <v>0</v>
      </c>
      <c r="G32" s="127">
        <f ca="1">ROUND(IF(COUNT($E$1:G$1)&gt;$C32,(OFFSET($E18,0,(COUNT($E$1:G$1)-$C32-1),1,1)),0)*(StaticChurnRate),0)+F32</f>
        <v>0</v>
      </c>
      <c r="H32" s="127">
        <f ca="1">ROUND(IF(COUNT($E$1:H$1)&gt;$C32,(OFFSET($E18,0,(COUNT($E$1:H$1)-$C32-1),1,1)),0)*(StaticChurnRate),0)+G32</f>
        <v>0</v>
      </c>
      <c r="I32" s="127">
        <f ca="1">ROUND(IF(COUNT($E$1:I$1)&gt;$C32,(OFFSET($E18,0,(COUNT($E$1:I$1)-$C32-1),1,1)),0)*(StaticChurnRate),0)+H32</f>
        <v>0</v>
      </c>
      <c r="J32" s="127">
        <f ca="1">ROUND(IF(COUNT($E$1:J$1)&gt;$C32,(OFFSET($E18,0,(COUNT($E$1:J$1)-$C32-1),1,1)),0)*(StaticChurnRate),0)+I32</f>
        <v>0</v>
      </c>
      <c r="K32" s="127">
        <f ca="1">ROUND(IF(COUNT($E$1:K$1)&gt;$C32,(OFFSET($E18,0,(COUNT($E$1:K$1)-$C32-1),1,1)),0)*(StaticChurnRate),0)+J32</f>
        <v>0</v>
      </c>
      <c r="L32" s="127">
        <f ca="1">ROUND(IF(COUNT($E$1:L$1)&gt;$C32,(OFFSET($E18,0,(COUNT($E$1:L$1)-$C32-1),1,1)),0)*(StaticChurnRate),0)+K32</f>
        <v>0</v>
      </c>
      <c r="M32" s="127">
        <f ca="1">ROUND(IF(COUNT($E$1:M$1)&gt;$C32,(OFFSET($E18,0,(COUNT($E$1:M$1)-$C32-1),1,1)),0)*(StaticChurnRate),0)+L32</f>
        <v>0</v>
      </c>
      <c r="N32" s="127">
        <f ca="1">ROUND(IF(COUNT($E$1:N$1)&gt;$C32,(OFFSET($E18,0,(COUNT($E$1:N$1)-$C32-1),1,1)),0)*(StaticChurnRate),0)+M32</f>
        <v>0</v>
      </c>
      <c r="O32" s="127">
        <f ca="1">ROUND(IF(COUNT($E$1:O$1)&gt;$C32,(OFFSET($E18,0,(COUNT($E$1:O$1)-$C32-1),1,1)),0)*(StaticChurnRate),0)+N32</f>
        <v>0</v>
      </c>
      <c r="P32" s="127">
        <f ca="1">ROUND(IF(COUNT($E$1:P$1)&gt;$C32,(OFFSET($E18,0,(COUNT($E$1:P$1)-$C32-1),1,1)),0)*(StaticChurnRate),0)+O32</f>
        <v>0</v>
      </c>
      <c r="Q32" s="127">
        <f ca="1">ROUND(IF(COUNT($E$1:Q$1)&gt;$C32,(OFFSET($E18,0,(COUNT($E$1:Q$1)-$C32-1),1,1)),0)*(StaticChurnRate),0)+P32</f>
        <v>0</v>
      </c>
      <c r="R32" s="127">
        <f ca="1">ROUND(IF(COUNT($E$1:R$1)&gt;$C32,(OFFSET($E18,0,(COUNT($E$1:R$1)-$C32-1),1,1)),0)*(StaticChurnRate),0)+Q32</f>
        <v>0</v>
      </c>
      <c r="S32" s="127">
        <f ca="1">ROUND(IF(COUNT($E$1:S$1)&gt;$C32,(OFFSET($E18,0,(COUNT($E$1:S$1)-$C32-1),1,1)),0)*(StaticChurnRate),0)+R32</f>
        <v>0</v>
      </c>
      <c r="T32" s="127">
        <f ca="1">ROUND(IF(COUNT($E$1:T$1)&gt;$C32,(OFFSET($E18,0,(COUNT($E$1:T$1)-$C32-1),1,1)),0)*(StaticChurnRate),0)+S32</f>
        <v>0</v>
      </c>
      <c r="U32" s="127">
        <f ca="1">ROUND(IF(COUNT($E$1:U$1)&gt;$C32,(OFFSET($E18,0,(COUNT($E$1:U$1)-$C32-1),1,1)),0)*(StaticChurnRate),0)+T32</f>
        <v>0</v>
      </c>
      <c r="V32" s="127">
        <f ca="1">ROUND(IF(COUNT($E$1:V$1)&gt;$C32,(OFFSET($E18,0,(COUNT($E$1:V$1)-$C32-1),1,1)),0)*(StaticChurnRate),0)+U32</f>
        <v>0</v>
      </c>
      <c r="W32" s="127">
        <f ca="1">ROUND(IF(COUNT($E$1:W$1)&gt;$C32,(OFFSET($E18,0,(COUNT($E$1:W$1)-$C32-1),1,1)),0)*(StaticChurnRate),0)+V32</f>
        <v>0</v>
      </c>
      <c r="X32" s="127">
        <f ca="1">ROUND(IF(COUNT($E$1:X$1)&gt;$C32,(OFFSET($E18,0,(COUNT($E$1:X$1)-$C32-1),1,1)),0)*(StaticChurnRate),0)+W32</f>
        <v>0</v>
      </c>
      <c r="Y32" s="127">
        <f ca="1">ROUND(IF(COUNT($E$1:Y$1)&gt;$C32,(OFFSET($E18,0,(COUNT($E$1:Y$1)-$C32-1),1,1)),0)*(StaticChurnRate),0)+X32</f>
        <v>0</v>
      </c>
      <c r="Z32" s="127">
        <f ca="1">ROUND(IF(COUNT($E$1:Z$1)&gt;$C32,(OFFSET($E18,0,(COUNT($E$1:Z$1)-$C32-1),1,1)),0)*(StaticChurnRate),0)+Y32</f>
        <v>0</v>
      </c>
      <c r="AA32" s="127">
        <f ca="1">ROUND(IF(COUNT($E$1:AA$1)&gt;$C32,(OFFSET($E18,0,(COUNT($E$1:AA$1)-$C32-1),1,1)),0)*(StaticChurnRate),0)+Z32</f>
        <v>0</v>
      </c>
      <c r="AB32" s="127">
        <f ca="1">ROUND(IF(COUNT($E$1:AB$1)&gt;$C32,(OFFSET($E18,0,(COUNT($E$1:AB$1)-$C32-1),1,1)),0)*(StaticChurnRate),0)+AA32</f>
        <v>1</v>
      </c>
      <c r="AC32" s="127">
        <f ca="1">ROUND(IF(COUNT($E$1:AC$1)&gt;$C32,(OFFSET($E18,0,(COUNT($E$1:AC$1)-$C32-1),1,1)),0)*(StaticChurnRate),0)+AB32</f>
        <v>2</v>
      </c>
      <c r="AD32" s="127">
        <f ca="1">ROUND(IF(COUNT($E$1:AD$1)&gt;$C32,(OFFSET($E18,0,(COUNT($E$1:AD$1)-$C32-1),1,1)),0)*(StaticChurnRate),0)+AC32</f>
        <v>3</v>
      </c>
      <c r="AE32" s="127">
        <f ca="1">ROUND(IF(COUNT($E$1:AE$1)&gt;$C32,(OFFSET($E18,0,(COUNT($E$1:AE$1)-$C32-1),1,1)),0)*(StaticChurnRate),0)+AD32</f>
        <v>4</v>
      </c>
      <c r="AF32" s="127">
        <f ca="1">ROUND(IF(COUNT($E$1:AF$1)&gt;$C32,(OFFSET($E18,0,(COUNT($E$1:AF$1)-$C32-1),1,1)),0)*(StaticChurnRate),0)+AE32</f>
        <v>5</v>
      </c>
      <c r="AG32" s="127">
        <f ca="1">ROUND(IF(COUNT($E$1:AG$1)&gt;$C32,(OFFSET($E18,0,(COUNT($E$1:AG$1)-$C32-1),1,1)),0)*(StaticChurnRate),0)+AF32</f>
        <v>6</v>
      </c>
      <c r="AH32" s="127">
        <f ca="1">ROUND(IF(COUNT($E$1:AH$1)&gt;$C32,(OFFSET($E18,0,(COUNT($E$1:AH$1)-$C32-1),1,1)),0)*(StaticChurnRate),0)+AG32</f>
        <v>7</v>
      </c>
      <c r="AI32" s="127">
        <f ca="1">ROUND(IF(COUNT($E$1:AI$1)&gt;$C32,(OFFSET($E18,0,(COUNT($E$1:AI$1)-$C32-1),1,1)),0)*(StaticChurnRate),0)+AH32</f>
        <v>8</v>
      </c>
      <c r="AJ32" s="127">
        <f ca="1">ROUND(IF(COUNT($E$1:AJ$1)&gt;$C32,(OFFSET($E18,0,(COUNT($E$1:AJ$1)-$C32-1),1,1)),0)*(StaticChurnRate),0)+AI32</f>
        <v>9</v>
      </c>
      <c r="AK32" s="127">
        <f ca="1">ROUND(IF(COUNT($E$1:AK$1)&gt;$C32,(OFFSET($E18,0,(COUNT($E$1:AK$1)-$C32-1),1,1)),0)*(StaticChurnRate),0)+AJ32</f>
        <v>10</v>
      </c>
      <c r="AL32" s="127">
        <f ca="1">ROUND(IF(COUNT($E$1:AL$1)&gt;$C32,(OFFSET($E18,0,(COUNT($E$1:AL$1)-$C32-1),1,1)),0)*(StaticChurnRate),0)+AK32</f>
        <v>11</v>
      </c>
      <c r="AM32" s="127">
        <f ca="1">ROUND(IF(COUNT($E$1:AM$1)&gt;$C32,(OFFSET($E18,0,(COUNT($E$1:AM$1)-$C32-1),1,1)),0)*(StaticChurnRate),0)+AL32</f>
        <v>12</v>
      </c>
      <c r="AN32" s="127">
        <f ca="1">ROUND(IF(COUNT($E$1:AN$1)&gt;$C32,(OFFSET($E18,0,(COUNT($E$1:AN$1)-$C32-1),1,1)),0)*(StaticChurnRate),0)+AM32</f>
        <v>13</v>
      </c>
      <c r="AO32" s="127">
        <f ca="1">ROUND(IF(COUNT($E$1:AO$1)&gt;$C32,(OFFSET($E18,0,(COUNT($E$1:AO$1)-$C32-1),1,1)),0)*(StaticChurnRate),0)+AN32</f>
        <v>14</v>
      </c>
      <c r="AP32" s="127">
        <f ca="1">ROUND(IF(COUNT($E$1:AP$1)&gt;$C32,(OFFSET($E18,0,(COUNT($E$1:AP$1)-$C32-1),1,1)),0)*(StaticChurnRate),0)+AO32</f>
        <v>15</v>
      </c>
      <c r="AQ32" s="127">
        <f ca="1">ROUND(IF(COUNT($E$1:AQ$1)&gt;$C32,(OFFSET($E18,0,(COUNT($E$1:AQ$1)-$C32-1),1,1)),0)*(StaticChurnRate),0)+AP32</f>
        <v>16</v>
      </c>
      <c r="AR32" s="127">
        <f ca="1">ROUND(IF(COUNT($E$1:AR$1)&gt;$C32,(OFFSET($E18,0,(COUNT($E$1:AR$1)-$C32-1),1,1)),0)*(StaticChurnRate),0)+AQ32</f>
        <v>17</v>
      </c>
      <c r="AS32" s="127">
        <f ca="1">ROUND(IF(COUNT($E$1:AS$1)&gt;$C32,(OFFSET($E18,0,(COUNT($E$1:AS$1)-$C32-1),1,1)),0)*(StaticChurnRate),0)+AR32</f>
        <v>18</v>
      </c>
      <c r="AT32" s="127">
        <f ca="1">ROUND(IF(COUNT($E$1:AT$1)&gt;$C32,(OFFSET($E18,0,(COUNT($E$1:AT$1)-$C32-1),1,1)),0)*(StaticChurnRate),0)+AS32</f>
        <v>19</v>
      </c>
      <c r="AU32" s="127">
        <f ca="1">ROUND(IF(COUNT($E$1:AU$1)&gt;$C32,(OFFSET($E18,0,(COUNT($E$1:AU$1)-$C32-1),1,1)),0)*(StaticChurnRate),0)+AT32</f>
        <v>20</v>
      </c>
      <c r="AV32" s="127">
        <f ca="1">ROUND(IF(COUNT($E$1:AV$1)&gt;$C32,(OFFSET($E18,0,(COUNT($E$1:AV$1)-$C32-1),1,1)),0)*(StaticChurnRate),0)+AU32</f>
        <v>21</v>
      </c>
      <c r="AW32" s="127">
        <f ca="1">ROUND(IF(COUNT($E$1:AW$1)&gt;$C32,(OFFSET($E18,0,(COUNT($E$1:AW$1)-$C32-1),1,1)),0)*(StaticChurnRate),0)+AV32</f>
        <v>22</v>
      </c>
      <c r="AX32" s="127">
        <f ca="1">ROUND(IF(COUNT($E$1:AX$1)&gt;$C32,(OFFSET($E18,0,(COUNT($E$1:AX$1)-$C32-1),1,1)),0)*(StaticChurnRate),0)+AW32</f>
        <v>23</v>
      </c>
      <c r="AY32" s="127">
        <f ca="1">ROUND(IF(COUNT($E$1:AY$1)&gt;$C32,(OFFSET($E18,0,(COUNT($E$1:AY$1)-$C32-1),1,1)),0)*(StaticChurnRate),0)+AX32</f>
        <v>24</v>
      </c>
      <c r="AZ32" s="127">
        <f ca="1">ROUND(IF(COUNT($E$1:AZ$1)&gt;$C32,(OFFSET($E18,0,(COUNT($E$1:AZ$1)-$C32-1),1,1)),0)*(StaticChurnRate),0)+AY32</f>
        <v>26</v>
      </c>
      <c r="BA32" s="127">
        <f ca="1">ROUND(IF(COUNT($E$1:BA$1)&gt;$C32,(OFFSET($E18,0,(COUNT($E$1:BA$1)-$C32-1),1,1)),0)*(StaticChurnRate),0)+AZ32</f>
        <v>28</v>
      </c>
      <c r="BB32" s="127">
        <f ca="1">ROUND(IF(COUNT($E$1:BB$1)&gt;$C32,(OFFSET($E18,0,(COUNT($E$1:BB$1)-$C32-1),1,1)),0)*(StaticChurnRate),0)+BA32</f>
        <v>30</v>
      </c>
      <c r="BC32" s="127">
        <f ca="1">ROUND(IF(COUNT($E$1:BC$1)&gt;$C32,(OFFSET($E18,0,(COUNT($E$1:BC$1)-$C32-1),1,1)),0)*(StaticChurnRate),0)+BB32</f>
        <v>32</v>
      </c>
      <c r="BD32" s="127">
        <f ca="1">ROUND(IF(COUNT($E$1:BD$1)&gt;$C32,(OFFSET($E18,0,(COUNT($E$1:BD$1)-$C32-1),1,1)),0)*(StaticChurnRate),0)+BC32</f>
        <v>34</v>
      </c>
      <c r="BE32" s="127">
        <f ca="1">ROUND(IF(COUNT($E$1:BE$1)&gt;$C32,(OFFSET($E18,0,(COUNT($E$1:BE$1)-$C32-1),1,1)),0)*(StaticChurnRate),0)+BD32</f>
        <v>36</v>
      </c>
      <c r="BF32" s="127">
        <f ca="1">ROUND(IF(COUNT($E$1:BF$1)&gt;$C32,(OFFSET($E18,0,(COUNT($E$1:BF$1)-$C32-1),1,1)),0)*(StaticChurnRate),0)+BE32</f>
        <v>38</v>
      </c>
      <c r="BG32" s="127">
        <f ca="1">ROUND(IF(COUNT($E$1:BG$1)&gt;$C32,(OFFSET($E18,0,(COUNT($E$1:BG$1)-$C32-1),1,1)),0)*(StaticChurnRate),0)+BF32</f>
        <v>40</v>
      </c>
      <c r="BH32" s="127">
        <f ca="1">ROUND(IF(COUNT($E$1:BH$1)&gt;$C32,(OFFSET($E18,0,(COUNT($E$1:BH$1)-$C32-1),1,1)),0)*(StaticChurnRate),0)+BG32</f>
        <v>42</v>
      </c>
      <c r="BI32" s="127">
        <f ca="1">ROUND(IF(COUNT($E$1:BI$1)&gt;$C32,(OFFSET($E18,0,(COUNT($E$1:BI$1)-$C32-1),1,1)),0)*(StaticChurnRate),0)+BH32</f>
        <v>44</v>
      </c>
      <c r="BJ32" s="127">
        <f ca="1">ROUND(IF(COUNT($E$1:BJ$1)&gt;$C32,(OFFSET($E18,0,(COUNT($E$1:BJ$1)-$C32-1),1,1)),0)*(StaticChurnRate),0)+BI32</f>
        <v>46</v>
      </c>
      <c r="BK32" s="127">
        <f ca="1">ROUND(IF(COUNT($E$1:BK$1)&gt;$C32,(OFFSET($E18,0,(COUNT($E$1:BK$1)-$C32-1),1,1)),0)*(StaticChurnRate),0)+BJ32</f>
        <v>48</v>
      </c>
      <c r="BL32" s="127">
        <f ca="1">ROUND(IF(COUNT($E$1:BL$1)&gt;$C32,(OFFSET($E18,0,(COUNT($E$1:BL$1)-$C32-1),1,1)),0)*(StaticChurnRate),0)+BK32</f>
        <v>50</v>
      </c>
      <c r="BM32" s="127">
        <f ca="1">ROUND(IF(COUNT($E$1:BM$1)&gt;$C32,(OFFSET($E18,0,(COUNT($E$1:BM$1)-$C32-1),1,1)),0)*(StaticChurnRate),0)+BL32</f>
        <v>52</v>
      </c>
    </row>
    <row r="33" spans="1:66" ht="16">
      <c r="A33" s="8" t="str">
        <f>Subscription3Name</f>
        <v>Subscription Plan 3</v>
      </c>
      <c r="B33" s="6"/>
      <c r="C33" s="111">
        <v>0</v>
      </c>
      <c r="E33" s="126">
        <f ca="1">ROUND(IF(COUNT($E$1:E$1)&gt;$C33,(OFFSET($E19,0,(COUNT($E$1:E$1)-$C33-1),1,1)),0)*(StaticChurnRate),0)</f>
        <v>0</v>
      </c>
      <c r="F33" s="126">
        <f ca="1">ROUND(IF(COUNT($E$1:F$1)&gt;$C33,(OFFSET($E19,0,(COUNT($E$1:F$1)-$C33-1),1,1)),0)*(StaticChurnRate),0)+E33</f>
        <v>0</v>
      </c>
      <c r="G33" s="126">
        <f ca="1">ROUND(IF(COUNT($E$1:G$1)&gt;$C33,(OFFSET($E19,0,(COUNT($E$1:G$1)-$C33-1),1,1)),0)*(StaticChurnRate),0)+F33</f>
        <v>0</v>
      </c>
      <c r="H33" s="126">
        <f ca="1">ROUND(IF(COUNT($E$1:H$1)&gt;$C33,(OFFSET($E19,0,(COUNT($E$1:H$1)-$C33-1),1,1)),0)*(StaticChurnRate),0)+G33</f>
        <v>0</v>
      </c>
      <c r="I33" s="126">
        <f ca="1">ROUND(IF(COUNT($E$1:I$1)&gt;$C33,(OFFSET($E19,0,(COUNT($E$1:I$1)-$C33-1),1,1)),0)*(StaticChurnRate),0)+H33</f>
        <v>0</v>
      </c>
      <c r="J33" s="126">
        <f ca="1">ROUND(IF(COUNT($E$1:J$1)&gt;$C33,(OFFSET($E19,0,(COUNT($E$1:J$1)-$C33-1),1,1)),0)*(StaticChurnRate),0)+I33</f>
        <v>0</v>
      </c>
      <c r="K33" s="126">
        <f ca="1">ROUND(IF(COUNT($E$1:K$1)&gt;$C33,(OFFSET($E19,0,(COUNT($E$1:K$1)-$C33-1),1,1)),0)*(StaticChurnRate),0)+J33</f>
        <v>0</v>
      </c>
      <c r="L33" s="126">
        <f ca="1">ROUND(IF(COUNT($E$1:L$1)&gt;$C33,(OFFSET($E19,0,(COUNT($E$1:L$1)-$C33-1),1,1)),0)*(StaticChurnRate),0)+K33</f>
        <v>0</v>
      </c>
      <c r="M33" s="126">
        <f ca="1">ROUND(IF(COUNT($E$1:M$1)&gt;$C33,(OFFSET($E19,0,(COUNT($E$1:M$1)-$C33-1),1,1)),0)*(StaticChurnRate),0)+L33</f>
        <v>0</v>
      </c>
      <c r="N33" s="126">
        <f ca="1">ROUND(IF(COUNT($E$1:N$1)&gt;$C33,(OFFSET($E19,0,(COUNT($E$1:N$1)-$C33-1),1,1)),0)*(StaticChurnRate),0)+M33</f>
        <v>0</v>
      </c>
      <c r="O33" s="126">
        <f ca="1">ROUND(IF(COUNT($E$1:O$1)&gt;$C33,(OFFSET($E19,0,(COUNT($E$1:O$1)-$C33-1),1,1)),0)*(StaticChurnRate),0)+N33</f>
        <v>0</v>
      </c>
      <c r="P33" s="126">
        <f ca="1">ROUND(IF(COUNT($E$1:P$1)&gt;$C33,(OFFSET($E19,0,(COUNT($E$1:P$1)-$C33-1),1,1)),0)*(StaticChurnRate),0)+O33</f>
        <v>0</v>
      </c>
      <c r="Q33" s="126">
        <f ca="1">ROUND(IF(COUNT($E$1:Q$1)&gt;$C33,(OFFSET($E19,0,(COUNT($E$1:Q$1)-$C33-1),1,1)),0)*(StaticChurnRate),0)+P33</f>
        <v>0</v>
      </c>
      <c r="R33" s="126">
        <f ca="1">ROUND(IF(COUNT($E$1:R$1)&gt;$C33,(OFFSET($E19,0,(COUNT($E$1:R$1)-$C33-1),1,1)),0)*(StaticChurnRate),0)+Q33</f>
        <v>0</v>
      </c>
      <c r="S33" s="126">
        <f ca="1">ROUND(IF(COUNT($E$1:S$1)&gt;$C33,(OFFSET($E19,0,(COUNT($E$1:S$1)-$C33-1),1,1)),0)*(StaticChurnRate),0)+R33</f>
        <v>0</v>
      </c>
      <c r="T33" s="126">
        <f ca="1">ROUND(IF(COUNT($E$1:T$1)&gt;$C33,(OFFSET($E19,0,(COUNT($E$1:T$1)-$C33-1),1,1)),0)*(StaticChurnRate),0)+S33</f>
        <v>0</v>
      </c>
      <c r="U33" s="126">
        <f ca="1">ROUND(IF(COUNT($E$1:U$1)&gt;$C33,(OFFSET($E19,0,(COUNT($E$1:U$1)-$C33-1),1,1)),0)*(StaticChurnRate),0)+T33</f>
        <v>0</v>
      </c>
      <c r="V33" s="126">
        <f ca="1">ROUND(IF(COUNT($E$1:V$1)&gt;$C33,(OFFSET($E19,0,(COUNT($E$1:V$1)-$C33-1),1,1)),0)*(StaticChurnRate),0)+U33</f>
        <v>0</v>
      </c>
      <c r="W33" s="126">
        <f ca="1">ROUND(IF(COUNT($E$1:W$1)&gt;$C33,(OFFSET($E19,0,(COUNT($E$1:W$1)-$C33-1),1,1)),0)*(StaticChurnRate),0)+V33</f>
        <v>0</v>
      </c>
      <c r="X33" s="126">
        <f ca="1">ROUND(IF(COUNT($E$1:X$1)&gt;$C33,(OFFSET($E19,0,(COUNT($E$1:X$1)-$C33-1),1,1)),0)*(StaticChurnRate),0)+W33</f>
        <v>0</v>
      </c>
      <c r="Y33" s="126">
        <f ca="1">ROUND(IF(COUNT($E$1:Y$1)&gt;$C33,(OFFSET($E19,0,(COUNT($E$1:Y$1)-$C33-1),1,1)),0)*(StaticChurnRate),0)+X33</f>
        <v>0</v>
      </c>
      <c r="Z33" s="126">
        <f ca="1">ROUND(IF(COUNT($E$1:Z$1)&gt;$C33,(OFFSET($E19,0,(COUNT($E$1:Z$1)-$C33-1),1,1)),0)*(StaticChurnRate),0)+Y33</f>
        <v>0</v>
      </c>
      <c r="AA33" s="126">
        <f ca="1">ROUND(IF(COUNT($E$1:AA$1)&gt;$C33,(OFFSET($E19,0,(COUNT($E$1:AA$1)-$C33-1),1,1)),0)*(StaticChurnRate),0)+Z33</f>
        <v>0</v>
      </c>
      <c r="AB33" s="126">
        <f ca="1">ROUND(IF(COUNT($E$1:AB$1)&gt;$C33,(OFFSET($E19,0,(COUNT($E$1:AB$1)-$C33-1),1,1)),0)*(StaticChurnRate),0)+AA33</f>
        <v>0</v>
      </c>
      <c r="AC33" s="126">
        <f ca="1">ROUND(IF(COUNT($E$1:AC$1)&gt;$C33,(OFFSET($E19,0,(COUNT($E$1:AC$1)-$C33-1),1,1)),0)*(StaticChurnRate),0)+AB33</f>
        <v>0</v>
      </c>
      <c r="AD33" s="126">
        <f ca="1">ROUND(IF(COUNT($E$1:AD$1)&gt;$C33,(OFFSET($E19,0,(COUNT($E$1:AD$1)-$C33-1),1,1)),0)*(StaticChurnRate),0)+AC33</f>
        <v>0</v>
      </c>
      <c r="AE33" s="126">
        <f ca="1">ROUND(IF(COUNT($E$1:AE$1)&gt;$C33,(OFFSET($E19,0,(COUNT($E$1:AE$1)-$C33-1),1,1)),0)*(StaticChurnRate),0)+AD33</f>
        <v>0</v>
      </c>
      <c r="AF33" s="126">
        <f ca="1">ROUND(IF(COUNT($E$1:AF$1)&gt;$C33,(OFFSET($E19,0,(COUNT($E$1:AF$1)-$C33-1),1,1)),0)*(StaticChurnRate),0)+AE33</f>
        <v>0</v>
      </c>
      <c r="AG33" s="126">
        <f ca="1">ROUND(IF(COUNT($E$1:AG$1)&gt;$C33,(OFFSET($E19,0,(COUNT($E$1:AG$1)-$C33-1),1,1)),0)*(StaticChurnRate),0)+AF33</f>
        <v>0</v>
      </c>
      <c r="AH33" s="126">
        <f ca="1">ROUND(IF(COUNT($E$1:AH$1)&gt;$C33,(OFFSET($E19,0,(COUNT($E$1:AH$1)-$C33-1),1,1)),0)*(StaticChurnRate),0)+AG33</f>
        <v>0</v>
      </c>
      <c r="AI33" s="126">
        <f ca="1">ROUND(IF(COUNT($E$1:AI$1)&gt;$C33,(OFFSET($E19,0,(COUNT($E$1:AI$1)-$C33-1),1,1)),0)*(StaticChurnRate),0)+AH33</f>
        <v>0</v>
      </c>
      <c r="AJ33" s="126">
        <f ca="1">ROUND(IF(COUNT($E$1:AJ$1)&gt;$C33,(OFFSET($E19,0,(COUNT($E$1:AJ$1)-$C33-1),1,1)),0)*(StaticChurnRate),0)+AI33</f>
        <v>0</v>
      </c>
      <c r="AK33" s="126">
        <f ca="1">ROUND(IF(COUNT($E$1:AK$1)&gt;$C33,(OFFSET($E19,0,(COUNT($E$1:AK$1)-$C33-1),1,1)),0)*(StaticChurnRate),0)+AJ33</f>
        <v>0</v>
      </c>
      <c r="AL33" s="126">
        <f ca="1">ROUND(IF(COUNT($E$1:AL$1)&gt;$C33,(OFFSET($E19,0,(COUNT($E$1:AL$1)-$C33-1),1,1)),0)*(StaticChurnRate),0)+AK33</f>
        <v>0</v>
      </c>
      <c r="AM33" s="126">
        <f ca="1">ROUND(IF(COUNT($E$1:AM$1)&gt;$C33,(OFFSET($E19,0,(COUNT($E$1:AM$1)-$C33-1),1,1)),0)*(StaticChurnRate),0)+AL33</f>
        <v>0</v>
      </c>
      <c r="AN33" s="126">
        <f ca="1">ROUND(IF(COUNT($E$1:AN$1)&gt;$C33,(OFFSET($E19,0,(COUNT($E$1:AN$1)-$C33-1),1,1)),0)*(StaticChurnRate),0)+AM33</f>
        <v>0</v>
      </c>
      <c r="AO33" s="126">
        <f ca="1">ROUND(IF(COUNT($E$1:AO$1)&gt;$C33,(OFFSET($E19,0,(COUNT($E$1:AO$1)-$C33-1),1,1)),0)*(StaticChurnRate),0)+AN33</f>
        <v>0</v>
      </c>
      <c r="AP33" s="126">
        <f ca="1">ROUND(IF(COUNT($E$1:AP$1)&gt;$C33,(OFFSET($E19,0,(COUNT($E$1:AP$1)-$C33-1),1,1)),0)*(StaticChurnRate),0)+AO33</f>
        <v>0</v>
      </c>
      <c r="AQ33" s="126">
        <f ca="1">ROUND(IF(COUNT($E$1:AQ$1)&gt;$C33,(OFFSET($E19,0,(COUNT($E$1:AQ$1)-$C33-1),1,1)),0)*(StaticChurnRate),0)+AP33</f>
        <v>0</v>
      </c>
      <c r="AR33" s="126">
        <f ca="1">ROUND(IF(COUNT($E$1:AR$1)&gt;$C33,(OFFSET($E19,0,(COUNT($E$1:AR$1)-$C33-1),1,1)),0)*(StaticChurnRate),0)+AQ33</f>
        <v>0</v>
      </c>
      <c r="AS33" s="126">
        <f ca="1">ROUND(IF(COUNT($E$1:AS$1)&gt;$C33,(OFFSET($E19,0,(COUNT($E$1:AS$1)-$C33-1),1,1)),0)*(StaticChurnRate),0)+AR33</f>
        <v>0</v>
      </c>
      <c r="AT33" s="126">
        <f ca="1">ROUND(IF(COUNT($E$1:AT$1)&gt;$C33,(OFFSET($E19,0,(COUNT($E$1:AT$1)-$C33-1),1,1)),0)*(StaticChurnRate),0)+AS33</f>
        <v>0</v>
      </c>
      <c r="AU33" s="126">
        <f ca="1">ROUND(IF(COUNT($E$1:AU$1)&gt;$C33,(OFFSET($E19,0,(COUNT($E$1:AU$1)-$C33-1),1,1)),0)*(StaticChurnRate),0)+AT33</f>
        <v>0</v>
      </c>
      <c r="AV33" s="126">
        <f ca="1">ROUND(IF(COUNT($E$1:AV$1)&gt;$C33,(OFFSET($E19,0,(COUNT($E$1:AV$1)-$C33-1),1,1)),0)*(StaticChurnRate),0)+AU33</f>
        <v>0</v>
      </c>
      <c r="AW33" s="126">
        <f ca="1">ROUND(IF(COUNT($E$1:AW$1)&gt;$C33,(OFFSET($E19,0,(COUNT($E$1:AW$1)-$C33-1),1,1)),0)*(StaticChurnRate),0)+AV33</f>
        <v>0</v>
      </c>
      <c r="AX33" s="126">
        <f ca="1">ROUND(IF(COUNT($E$1:AX$1)&gt;$C33,(OFFSET($E19,0,(COUNT($E$1:AX$1)-$C33-1),1,1)),0)*(StaticChurnRate),0)+AW33</f>
        <v>0</v>
      </c>
      <c r="AY33" s="126">
        <f ca="1">ROUND(IF(COUNT($E$1:AY$1)&gt;$C33,(OFFSET($E19,0,(COUNT($E$1:AY$1)-$C33-1),1,1)),0)*(StaticChurnRate),0)+AX33</f>
        <v>0</v>
      </c>
      <c r="AZ33" s="126">
        <f ca="1">ROUND(IF(COUNT($E$1:AZ$1)&gt;$C33,(OFFSET($E19,0,(COUNT($E$1:AZ$1)-$C33-1),1,1)),0)*(StaticChurnRate),0)+AY33</f>
        <v>0</v>
      </c>
      <c r="BA33" s="126">
        <f ca="1">ROUND(IF(COUNT($E$1:BA$1)&gt;$C33,(OFFSET($E19,0,(COUNT($E$1:BA$1)-$C33-1),1,1)),0)*(StaticChurnRate),0)+AZ33</f>
        <v>0</v>
      </c>
      <c r="BB33" s="126">
        <f ca="1">ROUND(IF(COUNT($E$1:BB$1)&gt;$C33,(OFFSET($E19,0,(COUNT($E$1:BB$1)-$C33-1),1,1)),0)*(StaticChurnRate),0)+BA33</f>
        <v>0</v>
      </c>
      <c r="BC33" s="126">
        <f ca="1">ROUND(IF(COUNT($E$1:BC$1)&gt;$C33,(OFFSET($E19,0,(COUNT($E$1:BC$1)-$C33-1),1,1)),0)*(StaticChurnRate),0)+BB33</f>
        <v>0</v>
      </c>
      <c r="BD33" s="126">
        <f ca="1">ROUND(IF(COUNT($E$1:BD$1)&gt;$C33,(OFFSET($E19,0,(COUNT($E$1:BD$1)-$C33-1),1,1)),0)*(StaticChurnRate),0)+BC33</f>
        <v>0</v>
      </c>
      <c r="BE33" s="126">
        <f ca="1">ROUND(IF(COUNT($E$1:BE$1)&gt;$C33,(OFFSET($E19,0,(COUNT($E$1:BE$1)-$C33-1),1,1)),0)*(StaticChurnRate),0)+BD33</f>
        <v>0</v>
      </c>
      <c r="BF33" s="126">
        <f ca="1">ROUND(IF(COUNT($E$1:BF$1)&gt;$C33,(OFFSET($E19,0,(COUNT($E$1:BF$1)-$C33-1),1,1)),0)*(StaticChurnRate),0)+BE33</f>
        <v>0</v>
      </c>
      <c r="BG33" s="126">
        <f ca="1">ROUND(IF(COUNT($E$1:BG$1)&gt;$C33,(OFFSET($E19,0,(COUNT($E$1:BG$1)-$C33-1),1,1)),0)*(StaticChurnRate),0)+BF33</f>
        <v>0</v>
      </c>
      <c r="BH33" s="126">
        <f ca="1">ROUND(IF(COUNT($E$1:BH$1)&gt;$C33,(OFFSET($E19,0,(COUNT($E$1:BH$1)-$C33-1),1,1)),0)*(StaticChurnRate),0)+BG33</f>
        <v>0</v>
      </c>
      <c r="BI33" s="126">
        <f ca="1">ROUND(IF(COUNT($E$1:BI$1)&gt;$C33,(OFFSET($E19,0,(COUNT($E$1:BI$1)-$C33-1),1,1)),0)*(StaticChurnRate),0)+BH33</f>
        <v>0</v>
      </c>
      <c r="BJ33" s="126">
        <f ca="1">ROUND(IF(COUNT($E$1:BJ$1)&gt;$C33,(OFFSET($E19,0,(COUNT($E$1:BJ$1)-$C33-1),1,1)),0)*(StaticChurnRate),0)+BI33</f>
        <v>0</v>
      </c>
      <c r="BK33" s="126">
        <f ca="1">ROUND(IF(COUNT($E$1:BK$1)&gt;$C33,(OFFSET($E19,0,(COUNT($E$1:BK$1)-$C33-1),1,1)),0)*(StaticChurnRate),0)+BJ33</f>
        <v>0</v>
      </c>
      <c r="BL33" s="126">
        <f ca="1">ROUND(IF(COUNT($E$1:BL$1)&gt;$C33,(OFFSET($E19,0,(COUNT($E$1:BL$1)-$C33-1),1,1)),0)*(StaticChurnRate),0)+BK33</f>
        <v>0</v>
      </c>
      <c r="BM33" s="126">
        <f ca="1">ROUND(IF(COUNT($E$1:BM$1)&gt;$C33,(OFFSET($E19,0,(COUNT($E$1:BM$1)-$C33-1),1,1)),0)*(StaticChurnRate),0)+BL33</f>
        <v>0</v>
      </c>
    </row>
    <row r="34" spans="1:66" ht="16">
      <c r="A34" s="8" t="str">
        <f>Subscription4Name</f>
        <v>Subscription Plan 4</v>
      </c>
      <c r="B34" s="6"/>
      <c r="C34" s="111">
        <v>0</v>
      </c>
      <c r="E34" s="127">
        <f ca="1">ROUND(IF(COUNT($E$1:E$1)&gt;$C34,(OFFSET($E20,0,(COUNT($E$1:E$1)-$C34-1),1,1)),0)*(StaticChurnRate),0)</f>
        <v>0</v>
      </c>
      <c r="F34" s="127">
        <f ca="1">ROUND(IF(COUNT($E$1:F$1)&gt;$C34,(OFFSET($E20,0,(COUNT($E$1:F$1)-$C34-1),1,1)),0)*(StaticChurnRate),0)+E34</f>
        <v>0</v>
      </c>
      <c r="G34" s="127">
        <f ca="1">ROUND(IF(COUNT($E$1:G$1)&gt;$C34,(OFFSET($E20,0,(COUNT($E$1:G$1)-$C34-1),1,1)),0)*(StaticChurnRate),0)+F34</f>
        <v>0</v>
      </c>
      <c r="H34" s="127">
        <f ca="1">ROUND(IF(COUNT($E$1:H$1)&gt;$C34,(OFFSET($E20,0,(COUNT($E$1:H$1)-$C34-1),1,1)),0)*(StaticChurnRate),0)+G34</f>
        <v>0</v>
      </c>
      <c r="I34" s="127">
        <f ca="1">ROUND(IF(COUNT($E$1:I$1)&gt;$C34,(OFFSET($E20,0,(COUNT($E$1:I$1)-$C34-1),1,1)),0)*(StaticChurnRate),0)+H34</f>
        <v>0</v>
      </c>
      <c r="J34" s="127">
        <f ca="1">ROUND(IF(COUNT($E$1:J$1)&gt;$C34,(OFFSET($E20,0,(COUNT($E$1:J$1)-$C34-1),1,1)),0)*(StaticChurnRate),0)+I34</f>
        <v>0</v>
      </c>
      <c r="K34" s="127">
        <f ca="1">ROUND(IF(COUNT($E$1:K$1)&gt;$C34,(OFFSET($E20,0,(COUNT($E$1:K$1)-$C34-1),1,1)),0)*(StaticChurnRate),0)+J34</f>
        <v>0</v>
      </c>
      <c r="L34" s="127">
        <f ca="1">ROUND(IF(COUNT($E$1:L$1)&gt;$C34,(OFFSET($E20,0,(COUNT($E$1:L$1)-$C34-1),1,1)),0)*(StaticChurnRate),0)+K34</f>
        <v>0</v>
      </c>
      <c r="M34" s="127">
        <f ca="1">ROUND(IF(COUNT($E$1:M$1)&gt;$C34,(OFFSET($E20,0,(COUNT($E$1:M$1)-$C34-1),1,1)),0)*(StaticChurnRate),0)+L34</f>
        <v>0</v>
      </c>
      <c r="N34" s="127">
        <f ca="1">ROUND(IF(COUNT($E$1:N$1)&gt;$C34,(OFFSET($E20,0,(COUNT($E$1:N$1)-$C34-1),1,1)),0)*(StaticChurnRate),0)+M34</f>
        <v>0</v>
      </c>
      <c r="O34" s="127">
        <f ca="1">ROUND(IF(COUNT($E$1:O$1)&gt;$C34,(OFFSET($E20,0,(COUNT($E$1:O$1)-$C34-1),1,1)),0)*(StaticChurnRate),0)+N34</f>
        <v>0</v>
      </c>
      <c r="P34" s="127">
        <f ca="1">ROUND(IF(COUNT($E$1:P$1)&gt;$C34,(OFFSET($E20,0,(COUNT($E$1:P$1)-$C34-1),1,1)),0)*(StaticChurnRate),0)+O34</f>
        <v>0</v>
      </c>
      <c r="Q34" s="127">
        <f ca="1">ROUND(IF(COUNT($E$1:Q$1)&gt;$C34,(OFFSET($E20,0,(COUNT($E$1:Q$1)-$C34-1),1,1)),0)*(StaticChurnRate),0)+P34</f>
        <v>0</v>
      </c>
      <c r="R34" s="127">
        <f ca="1">ROUND(IF(COUNT($E$1:R$1)&gt;$C34,(OFFSET($E20,0,(COUNT($E$1:R$1)-$C34-1),1,1)),0)*(StaticChurnRate),0)+Q34</f>
        <v>0</v>
      </c>
      <c r="S34" s="127">
        <f ca="1">ROUND(IF(COUNT($E$1:S$1)&gt;$C34,(OFFSET($E20,0,(COUNT($E$1:S$1)-$C34-1),1,1)),0)*(StaticChurnRate),0)+R34</f>
        <v>0</v>
      </c>
      <c r="T34" s="127">
        <f ca="1">ROUND(IF(COUNT($E$1:T$1)&gt;$C34,(OFFSET($E20,0,(COUNT($E$1:T$1)-$C34-1),1,1)),0)*(StaticChurnRate),0)+S34</f>
        <v>0</v>
      </c>
      <c r="U34" s="127">
        <f ca="1">ROUND(IF(COUNT($E$1:U$1)&gt;$C34,(OFFSET($E20,0,(COUNT($E$1:U$1)-$C34-1),1,1)),0)*(StaticChurnRate),0)+T34</f>
        <v>0</v>
      </c>
      <c r="V34" s="127">
        <f ca="1">ROUND(IF(COUNT($E$1:V$1)&gt;$C34,(OFFSET($E20,0,(COUNT($E$1:V$1)-$C34-1),1,1)),0)*(StaticChurnRate),0)+U34</f>
        <v>0</v>
      </c>
      <c r="W34" s="127">
        <f ca="1">ROUND(IF(COUNT($E$1:W$1)&gt;$C34,(OFFSET($E20,0,(COUNT($E$1:W$1)-$C34-1),1,1)),0)*(StaticChurnRate),0)+V34</f>
        <v>0</v>
      </c>
      <c r="X34" s="127">
        <f ca="1">ROUND(IF(COUNT($E$1:X$1)&gt;$C34,(OFFSET($E20,0,(COUNT($E$1:X$1)-$C34-1),1,1)),0)*(StaticChurnRate),0)+W34</f>
        <v>0</v>
      </c>
      <c r="Y34" s="127">
        <f ca="1">ROUND(IF(COUNT($E$1:Y$1)&gt;$C34,(OFFSET($E20,0,(COUNT($E$1:Y$1)-$C34-1),1,1)),0)*(StaticChurnRate),0)+X34</f>
        <v>0</v>
      </c>
      <c r="Z34" s="127">
        <f ca="1">ROUND(IF(COUNT($E$1:Z$1)&gt;$C34,(OFFSET($E20,0,(COUNT($E$1:Z$1)-$C34-1),1,1)),0)*(StaticChurnRate),0)+Y34</f>
        <v>0</v>
      </c>
      <c r="AA34" s="127">
        <f ca="1">ROUND(IF(COUNT($E$1:AA$1)&gt;$C34,(OFFSET($E20,0,(COUNT($E$1:AA$1)-$C34-1),1,1)),0)*(StaticChurnRate),0)+Z34</f>
        <v>0</v>
      </c>
      <c r="AB34" s="127">
        <f ca="1">ROUND(IF(COUNT($E$1:AB$1)&gt;$C34,(OFFSET($E20,0,(COUNT($E$1:AB$1)-$C34-1),1,1)),0)*(StaticChurnRate),0)+AA34</f>
        <v>0</v>
      </c>
      <c r="AC34" s="127">
        <f ca="1">ROUND(IF(COUNT($E$1:AC$1)&gt;$C34,(OFFSET($E20,0,(COUNT($E$1:AC$1)-$C34-1),1,1)),0)*(StaticChurnRate),0)+AB34</f>
        <v>0</v>
      </c>
      <c r="AD34" s="127">
        <f ca="1">ROUND(IF(COUNT($E$1:AD$1)&gt;$C34,(OFFSET($E20,0,(COUNT($E$1:AD$1)-$C34-1),1,1)),0)*(StaticChurnRate),0)+AC34</f>
        <v>0</v>
      </c>
      <c r="AE34" s="127">
        <f ca="1">ROUND(IF(COUNT($E$1:AE$1)&gt;$C34,(OFFSET($E20,0,(COUNT($E$1:AE$1)-$C34-1),1,1)),0)*(StaticChurnRate),0)+AD34</f>
        <v>0</v>
      </c>
      <c r="AF34" s="127">
        <f ca="1">ROUND(IF(COUNT($E$1:AF$1)&gt;$C34,(OFFSET($E20,0,(COUNT($E$1:AF$1)-$C34-1),1,1)),0)*(StaticChurnRate),0)+AE34</f>
        <v>0</v>
      </c>
      <c r="AG34" s="127">
        <f ca="1">ROUND(IF(COUNT($E$1:AG$1)&gt;$C34,(OFFSET($E20,0,(COUNT($E$1:AG$1)-$C34-1),1,1)),0)*(StaticChurnRate),0)+AF34</f>
        <v>0</v>
      </c>
      <c r="AH34" s="127">
        <f ca="1">ROUND(IF(COUNT($E$1:AH$1)&gt;$C34,(OFFSET($E20,0,(COUNT($E$1:AH$1)-$C34-1),1,1)),0)*(StaticChurnRate),0)+AG34</f>
        <v>0</v>
      </c>
      <c r="AI34" s="127">
        <f ca="1">ROUND(IF(COUNT($E$1:AI$1)&gt;$C34,(OFFSET($E20,0,(COUNT($E$1:AI$1)-$C34-1),1,1)),0)*(StaticChurnRate),0)+AH34</f>
        <v>0</v>
      </c>
      <c r="AJ34" s="127">
        <f ca="1">ROUND(IF(COUNT($E$1:AJ$1)&gt;$C34,(OFFSET($E20,0,(COUNT($E$1:AJ$1)-$C34-1),1,1)),0)*(StaticChurnRate),0)+AI34</f>
        <v>0</v>
      </c>
      <c r="AK34" s="127">
        <f ca="1">ROUND(IF(COUNT($E$1:AK$1)&gt;$C34,(OFFSET($E20,0,(COUNT($E$1:AK$1)-$C34-1),1,1)),0)*(StaticChurnRate),0)+AJ34</f>
        <v>0</v>
      </c>
      <c r="AL34" s="127">
        <f ca="1">ROUND(IF(COUNT($E$1:AL$1)&gt;$C34,(OFFSET($E20,0,(COUNT($E$1:AL$1)-$C34-1),1,1)),0)*(StaticChurnRate),0)+AK34</f>
        <v>0</v>
      </c>
      <c r="AM34" s="127">
        <f ca="1">ROUND(IF(COUNT($E$1:AM$1)&gt;$C34,(OFFSET($E20,0,(COUNT($E$1:AM$1)-$C34-1),1,1)),0)*(StaticChurnRate),0)+AL34</f>
        <v>0</v>
      </c>
      <c r="AN34" s="127">
        <f ca="1">ROUND(IF(COUNT($E$1:AN$1)&gt;$C34,(OFFSET($E20,0,(COUNT($E$1:AN$1)-$C34-1),1,1)),0)*(StaticChurnRate),0)+AM34</f>
        <v>0</v>
      </c>
      <c r="AO34" s="127">
        <f ca="1">ROUND(IF(COUNT($E$1:AO$1)&gt;$C34,(OFFSET($E20,0,(COUNT($E$1:AO$1)-$C34-1),1,1)),0)*(StaticChurnRate),0)+AN34</f>
        <v>0</v>
      </c>
      <c r="AP34" s="127">
        <f ca="1">ROUND(IF(COUNT($E$1:AP$1)&gt;$C34,(OFFSET($E20,0,(COUNT($E$1:AP$1)-$C34-1),1,1)),0)*(StaticChurnRate),0)+AO34</f>
        <v>0</v>
      </c>
      <c r="AQ34" s="127">
        <f ca="1">ROUND(IF(COUNT($E$1:AQ$1)&gt;$C34,(OFFSET($E20,0,(COUNT($E$1:AQ$1)-$C34-1),1,1)),0)*(StaticChurnRate),0)+AP34</f>
        <v>0</v>
      </c>
      <c r="AR34" s="127">
        <f ca="1">ROUND(IF(COUNT($E$1:AR$1)&gt;$C34,(OFFSET($E20,0,(COUNT($E$1:AR$1)-$C34-1),1,1)),0)*(StaticChurnRate),0)+AQ34</f>
        <v>0</v>
      </c>
      <c r="AS34" s="127">
        <f ca="1">ROUND(IF(COUNT($E$1:AS$1)&gt;$C34,(OFFSET($E20,0,(COUNT($E$1:AS$1)-$C34-1),1,1)),0)*(StaticChurnRate),0)+AR34</f>
        <v>0</v>
      </c>
      <c r="AT34" s="127">
        <f ca="1">ROUND(IF(COUNT($E$1:AT$1)&gt;$C34,(OFFSET($E20,0,(COUNT($E$1:AT$1)-$C34-1),1,1)),0)*(StaticChurnRate),0)+AS34</f>
        <v>0</v>
      </c>
      <c r="AU34" s="127">
        <f ca="1">ROUND(IF(COUNT($E$1:AU$1)&gt;$C34,(OFFSET($E20,0,(COUNT($E$1:AU$1)-$C34-1),1,1)),0)*(StaticChurnRate),0)+AT34</f>
        <v>0</v>
      </c>
      <c r="AV34" s="127">
        <f ca="1">ROUND(IF(COUNT($E$1:AV$1)&gt;$C34,(OFFSET($E20,0,(COUNT($E$1:AV$1)-$C34-1),1,1)),0)*(StaticChurnRate),0)+AU34</f>
        <v>0</v>
      </c>
      <c r="AW34" s="127">
        <f ca="1">ROUND(IF(COUNT($E$1:AW$1)&gt;$C34,(OFFSET($E20,0,(COUNT($E$1:AW$1)-$C34-1),1,1)),0)*(StaticChurnRate),0)+AV34</f>
        <v>0</v>
      </c>
      <c r="AX34" s="127">
        <f ca="1">ROUND(IF(COUNT($E$1:AX$1)&gt;$C34,(OFFSET($E20,0,(COUNT($E$1:AX$1)-$C34-1),1,1)),0)*(StaticChurnRate),0)+AW34</f>
        <v>0</v>
      </c>
      <c r="AY34" s="127">
        <f ca="1">ROUND(IF(COUNT($E$1:AY$1)&gt;$C34,(OFFSET($E20,0,(COUNT($E$1:AY$1)-$C34-1),1,1)),0)*(StaticChurnRate),0)+AX34</f>
        <v>0</v>
      </c>
      <c r="AZ34" s="127">
        <f ca="1">ROUND(IF(COUNT($E$1:AZ$1)&gt;$C34,(OFFSET($E20,0,(COUNT($E$1:AZ$1)-$C34-1),1,1)),0)*(StaticChurnRate),0)+AY34</f>
        <v>0</v>
      </c>
      <c r="BA34" s="127">
        <f ca="1">ROUND(IF(COUNT($E$1:BA$1)&gt;$C34,(OFFSET($E20,0,(COUNT($E$1:BA$1)-$C34-1),1,1)),0)*(StaticChurnRate),0)+AZ34</f>
        <v>0</v>
      </c>
      <c r="BB34" s="127">
        <f ca="1">ROUND(IF(COUNT($E$1:BB$1)&gt;$C34,(OFFSET($E20,0,(COUNT($E$1:BB$1)-$C34-1),1,1)),0)*(StaticChurnRate),0)+BA34</f>
        <v>0</v>
      </c>
      <c r="BC34" s="127">
        <f ca="1">ROUND(IF(COUNT($E$1:BC$1)&gt;$C34,(OFFSET($E20,0,(COUNT($E$1:BC$1)-$C34-1),1,1)),0)*(StaticChurnRate),0)+BB34</f>
        <v>0</v>
      </c>
      <c r="BD34" s="127">
        <f ca="1">ROUND(IF(COUNT($E$1:BD$1)&gt;$C34,(OFFSET($E20,0,(COUNT($E$1:BD$1)-$C34-1),1,1)),0)*(StaticChurnRate),0)+BC34</f>
        <v>0</v>
      </c>
      <c r="BE34" s="127">
        <f ca="1">ROUND(IF(COUNT($E$1:BE$1)&gt;$C34,(OFFSET($E20,0,(COUNT($E$1:BE$1)-$C34-1),1,1)),0)*(StaticChurnRate),0)+BD34</f>
        <v>0</v>
      </c>
      <c r="BF34" s="127">
        <f ca="1">ROUND(IF(COUNT($E$1:BF$1)&gt;$C34,(OFFSET($E20,0,(COUNT($E$1:BF$1)-$C34-1),1,1)),0)*(StaticChurnRate),0)+BE34</f>
        <v>0</v>
      </c>
      <c r="BG34" s="127">
        <f ca="1">ROUND(IF(COUNT($E$1:BG$1)&gt;$C34,(OFFSET($E20,0,(COUNT($E$1:BG$1)-$C34-1),1,1)),0)*(StaticChurnRate),0)+BF34</f>
        <v>0</v>
      </c>
      <c r="BH34" s="127">
        <f ca="1">ROUND(IF(COUNT($E$1:BH$1)&gt;$C34,(OFFSET($E20,0,(COUNT($E$1:BH$1)-$C34-1),1,1)),0)*(StaticChurnRate),0)+BG34</f>
        <v>0</v>
      </c>
      <c r="BI34" s="127">
        <f ca="1">ROUND(IF(COUNT($E$1:BI$1)&gt;$C34,(OFFSET($E20,0,(COUNT($E$1:BI$1)-$C34-1),1,1)),0)*(StaticChurnRate),0)+BH34</f>
        <v>0</v>
      </c>
      <c r="BJ34" s="127">
        <f ca="1">ROUND(IF(COUNT($E$1:BJ$1)&gt;$C34,(OFFSET($E20,0,(COUNT($E$1:BJ$1)-$C34-1),1,1)),0)*(StaticChurnRate),0)+BI34</f>
        <v>0</v>
      </c>
      <c r="BK34" s="127">
        <f ca="1">ROUND(IF(COUNT($E$1:BK$1)&gt;$C34,(OFFSET($E20,0,(COUNT($E$1:BK$1)-$C34-1),1,1)),0)*(StaticChurnRate),0)+BJ34</f>
        <v>0</v>
      </c>
      <c r="BL34" s="127">
        <f ca="1">ROUND(IF(COUNT($E$1:BL$1)&gt;$C34,(OFFSET($E20,0,(COUNT($E$1:BL$1)-$C34-1),1,1)),0)*(StaticChurnRate),0)+BK34</f>
        <v>0</v>
      </c>
      <c r="BM34" s="127">
        <f ca="1">ROUND(IF(COUNT($E$1:BM$1)&gt;$C34,(OFFSET($E20,0,(COUNT($E$1:BM$1)-$C34-1),1,1)),0)*(StaticChurnRate),0)+BL34</f>
        <v>0</v>
      </c>
    </row>
    <row r="35" spans="1:66" ht="16">
      <c r="A35" s="8" t="str">
        <f>Subscription5Name</f>
        <v>Subscription Plan 5</v>
      </c>
      <c r="B35" s="6"/>
      <c r="C35" s="111">
        <v>0</v>
      </c>
      <c r="E35" s="126">
        <f ca="1">ROUND(IF(COUNT($E$1:E$1)&gt;$C35,(OFFSET($E21,0,(COUNT($E$1:E$1)-$C35-1),1,1)),0)*(StaticChurnRate),0)</f>
        <v>0</v>
      </c>
      <c r="F35" s="126">
        <f ca="1">ROUND(IF(COUNT($E$1:F$1)&gt;$C35,(OFFSET($E21,0,(COUNT($E$1:F$1)-$C35-1),1,1)),0)*(StaticChurnRate),0)+E35</f>
        <v>0</v>
      </c>
      <c r="G35" s="126">
        <f ca="1">ROUND(IF(COUNT($E$1:G$1)&gt;$C35,(OFFSET($E21,0,(COUNT($E$1:G$1)-$C35-1),1,1)),0)*(StaticChurnRate),0)+F35</f>
        <v>0</v>
      </c>
      <c r="H35" s="126">
        <f ca="1">ROUND(IF(COUNT($E$1:H$1)&gt;$C35,(OFFSET($E21,0,(COUNT($E$1:H$1)-$C35-1),1,1)),0)*(StaticChurnRate),0)+G35</f>
        <v>0</v>
      </c>
      <c r="I35" s="126">
        <f ca="1">ROUND(IF(COUNT($E$1:I$1)&gt;$C35,(OFFSET($E21,0,(COUNT($E$1:I$1)-$C35-1),1,1)),0)*(StaticChurnRate),0)+H35</f>
        <v>0</v>
      </c>
      <c r="J35" s="126">
        <f ca="1">ROUND(IF(COUNT($E$1:J$1)&gt;$C35,(OFFSET($E21,0,(COUNT($E$1:J$1)-$C35-1),1,1)),0)*(StaticChurnRate),0)+I35</f>
        <v>0</v>
      </c>
      <c r="K35" s="126">
        <f ca="1">ROUND(IF(COUNT($E$1:K$1)&gt;$C35,(OFFSET($E21,0,(COUNT($E$1:K$1)-$C35-1),1,1)),0)*(StaticChurnRate),0)+J35</f>
        <v>0</v>
      </c>
      <c r="L35" s="126">
        <f ca="1">ROUND(IF(COUNT($E$1:L$1)&gt;$C35,(OFFSET($E21,0,(COUNT($E$1:L$1)-$C35-1),1,1)),0)*(StaticChurnRate),0)+K35</f>
        <v>0</v>
      </c>
      <c r="M35" s="126">
        <f ca="1">ROUND(IF(COUNT($E$1:M$1)&gt;$C35,(OFFSET($E21,0,(COUNT($E$1:M$1)-$C35-1),1,1)),0)*(StaticChurnRate),0)+L35</f>
        <v>0</v>
      </c>
      <c r="N35" s="126">
        <f ca="1">ROUND(IF(COUNT($E$1:N$1)&gt;$C35,(OFFSET($E21,0,(COUNT($E$1:N$1)-$C35-1),1,1)),0)*(StaticChurnRate),0)+M35</f>
        <v>0</v>
      </c>
      <c r="O35" s="126">
        <f ca="1">ROUND(IF(COUNT($E$1:O$1)&gt;$C35,(OFFSET($E21,0,(COUNT($E$1:O$1)-$C35-1),1,1)),0)*(StaticChurnRate),0)+N35</f>
        <v>0</v>
      </c>
      <c r="P35" s="126">
        <f ca="1">ROUND(IF(COUNT($E$1:P$1)&gt;$C35,(OFFSET($E21,0,(COUNT($E$1:P$1)-$C35-1),1,1)),0)*(StaticChurnRate),0)+O35</f>
        <v>0</v>
      </c>
      <c r="Q35" s="126">
        <f ca="1">ROUND(IF(COUNT($E$1:Q$1)&gt;$C35,(OFFSET($E21,0,(COUNT($E$1:Q$1)-$C35-1),1,1)),0)*(StaticChurnRate),0)+P35</f>
        <v>0</v>
      </c>
      <c r="R35" s="126">
        <f ca="1">ROUND(IF(COUNT($E$1:R$1)&gt;$C35,(OFFSET($E21,0,(COUNT($E$1:R$1)-$C35-1),1,1)),0)*(StaticChurnRate),0)+Q35</f>
        <v>0</v>
      </c>
      <c r="S35" s="126">
        <f ca="1">ROUND(IF(COUNT($E$1:S$1)&gt;$C35,(OFFSET($E21,0,(COUNT($E$1:S$1)-$C35-1),1,1)),0)*(StaticChurnRate),0)+R35</f>
        <v>0</v>
      </c>
      <c r="T35" s="126">
        <f ca="1">ROUND(IF(COUNT($E$1:T$1)&gt;$C35,(OFFSET($E21,0,(COUNT($E$1:T$1)-$C35-1),1,1)),0)*(StaticChurnRate),0)+S35</f>
        <v>0</v>
      </c>
      <c r="U35" s="126">
        <f ca="1">ROUND(IF(COUNT($E$1:U$1)&gt;$C35,(OFFSET($E21,0,(COUNT($E$1:U$1)-$C35-1),1,1)),0)*(StaticChurnRate),0)+T35</f>
        <v>0</v>
      </c>
      <c r="V35" s="126">
        <f ca="1">ROUND(IF(COUNT($E$1:V$1)&gt;$C35,(OFFSET($E21,0,(COUNT($E$1:V$1)-$C35-1),1,1)),0)*(StaticChurnRate),0)+U35</f>
        <v>0</v>
      </c>
      <c r="W35" s="126">
        <f ca="1">ROUND(IF(COUNT($E$1:W$1)&gt;$C35,(OFFSET($E21,0,(COUNT($E$1:W$1)-$C35-1),1,1)),0)*(StaticChurnRate),0)+V35</f>
        <v>0</v>
      </c>
      <c r="X35" s="126">
        <f ca="1">ROUND(IF(COUNT($E$1:X$1)&gt;$C35,(OFFSET($E21,0,(COUNT($E$1:X$1)-$C35-1),1,1)),0)*(StaticChurnRate),0)+W35</f>
        <v>0</v>
      </c>
      <c r="Y35" s="126">
        <f ca="1">ROUND(IF(COUNT($E$1:Y$1)&gt;$C35,(OFFSET($E21,0,(COUNT($E$1:Y$1)-$C35-1),1,1)),0)*(StaticChurnRate),0)+X35</f>
        <v>0</v>
      </c>
      <c r="Z35" s="126">
        <f ca="1">ROUND(IF(COUNT($E$1:Z$1)&gt;$C35,(OFFSET($E21,0,(COUNT($E$1:Z$1)-$C35-1),1,1)),0)*(StaticChurnRate),0)+Y35</f>
        <v>0</v>
      </c>
      <c r="AA35" s="126">
        <f ca="1">ROUND(IF(COUNT($E$1:AA$1)&gt;$C35,(OFFSET($E21,0,(COUNT($E$1:AA$1)-$C35-1),1,1)),0)*(StaticChurnRate),0)+Z35</f>
        <v>0</v>
      </c>
      <c r="AB35" s="126">
        <f ca="1">ROUND(IF(COUNT($E$1:AB$1)&gt;$C35,(OFFSET($E21,0,(COUNT($E$1:AB$1)-$C35-1),1,1)),0)*(StaticChurnRate),0)+AA35</f>
        <v>0</v>
      </c>
      <c r="AC35" s="126">
        <f ca="1">ROUND(IF(COUNT($E$1:AC$1)&gt;$C35,(OFFSET($E21,0,(COUNT($E$1:AC$1)-$C35-1),1,1)),0)*(StaticChurnRate),0)+AB35</f>
        <v>0</v>
      </c>
      <c r="AD35" s="126">
        <f ca="1">ROUND(IF(COUNT($E$1:AD$1)&gt;$C35,(OFFSET($E21,0,(COUNT($E$1:AD$1)-$C35-1),1,1)),0)*(StaticChurnRate),0)+AC35</f>
        <v>0</v>
      </c>
      <c r="AE35" s="126">
        <f ca="1">ROUND(IF(COUNT($E$1:AE$1)&gt;$C35,(OFFSET($E21,0,(COUNT($E$1:AE$1)-$C35-1),1,1)),0)*(StaticChurnRate),0)+AD35</f>
        <v>0</v>
      </c>
      <c r="AF35" s="126">
        <f ca="1">ROUND(IF(COUNT($E$1:AF$1)&gt;$C35,(OFFSET($E21,0,(COUNT($E$1:AF$1)-$C35-1),1,1)),0)*(StaticChurnRate),0)+AE35</f>
        <v>0</v>
      </c>
      <c r="AG35" s="126">
        <f ca="1">ROUND(IF(COUNT($E$1:AG$1)&gt;$C35,(OFFSET($E21,0,(COUNT($E$1:AG$1)-$C35-1),1,1)),0)*(StaticChurnRate),0)+AF35</f>
        <v>0</v>
      </c>
      <c r="AH35" s="126">
        <f ca="1">ROUND(IF(COUNT($E$1:AH$1)&gt;$C35,(OFFSET($E21,0,(COUNT($E$1:AH$1)-$C35-1),1,1)),0)*(StaticChurnRate),0)+AG35</f>
        <v>0</v>
      </c>
      <c r="AI35" s="126">
        <f ca="1">ROUND(IF(COUNT($E$1:AI$1)&gt;$C35,(OFFSET($E21,0,(COUNT($E$1:AI$1)-$C35-1),1,1)),0)*(StaticChurnRate),0)+AH35</f>
        <v>0</v>
      </c>
      <c r="AJ35" s="126">
        <f ca="1">ROUND(IF(COUNT($E$1:AJ$1)&gt;$C35,(OFFSET($E21,0,(COUNT($E$1:AJ$1)-$C35-1),1,1)),0)*(StaticChurnRate),0)+AI35</f>
        <v>0</v>
      </c>
      <c r="AK35" s="126">
        <f ca="1">ROUND(IF(COUNT($E$1:AK$1)&gt;$C35,(OFFSET($E21,0,(COUNT($E$1:AK$1)-$C35-1),1,1)),0)*(StaticChurnRate),0)+AJ35</f>
        <v>0</v>
      </c>
      <c r="AL35" s="126">
        <f ca="1">ROUND(IF(COUNT($E$1:AL$1)&gt;$C35,(OFFSET($E21,0,(COUNT($E$1:AL$1)-$C35-1),1,1)),0)*(StaticChurnRate),0)+AK35</f>
        <v>0</v>
      </c>
      <c r="AM35" s="126">
        <f ca="1">ROUND(IF(COUNT($E$1:AM$1)&gt;$C35,(OFFSET($E21,0,(COUNT($E$1:AM$1)-$C35-1),1,1)),0)*(StaticChurnRate),0)+AL35</f>
        <v>0</v>
      </c>
      <c r="AN35" s="126">
        <f ca="1">ROUND(IF(COUNT($E$1:AN$1)&gt;$C35,(OFFSET($E21,0,(COUNT($E$1:AN$1)-$C35-1),1,1)),0)*(StaticChurnRate),0)+AM35</f>
        <v>0</v>
      </c>
      <c r="AO35" s="126">
        <f ca="1">ROUND(IF(COUNT($E$1:AO$1)&gt;$C35,(OFFSET($E21,0,(COUNT($E$1:AO$1)-$C35-1),1,1)),0)*(StaticChurnRate),0)+AN35</f>
        <v>0</v>
      </c>
      <c r="AP35" s="126">
        <f ca="1">ROUND(IF(COUNT($E$1:AP$1)&gt;$C35,(OFFSET($E21,0,(COUNT($E$1:AP$1)-$C35-1),1,1)),0)*(StaticChurnRate),0)+AO35</f>
        <v>0</v>
      </c>
      <c r="AQ35" s="126">
        <f ca="1">ROUND(IF(COUNT($E$1:AQ$1)&gt;$C35,(OFFSET($E21,0,(COUNT($E$1:AQ$1)-$C35-1),1,1)),0)*(StaticChurnRate),0)+AP35</f>
        <v>0</v>
      </c>
      <c r="AR35" s="126">
        <f ca="1">ROUND(IF(COUNT($E$1:AR$1)&gt;$C35,(OFFSET($E21,0,(COUNT($E$1:AR$1)-$C35-1),1,1)),0)*(StaticChurnRate),0)+AQ35</f>
        <v>0</v>
      </c>
      <c r="AS35" s="126">
        <f ca="1">ROUND(IF(COUNT($E$1:AS$1)&gt;$C35,(OFFSET($E21,0,(COUNT($E$1:AS$1)-$C35-1),1,1)),0)*(StaticChurnRate),0)+AR35</f>
        <v>0</v>
      </c>
      <c r="AT35" s="126">
        <f ca="1">ROUND(IF(COUNT($E$1:AT$1)&gt;$C35,(OFFSET($E21,0,(COUNT($E$1:AT$1)-$C35-1),1,1)),0)*(StaticChurnRate),0)+AS35</f>
        <v>0</v>
      </c>
      <c r="AU35" s="126">
        <f ca="1">ROUND(IF(COUNT($E$1:AU$1)&gt;$C35,(OFFSET($E21,0,(COUNT($E$1:AU$1)-$C35-1),1,1)),0)*(StaticChurnRate),0)+AT35</f>
        <v>0</v>
      </c>
      <c r="AV35" s="126">
        <f ca="1">ROUND(IF(COUNT($E$1:AV$1)&gt;$C35,(OFFSET($E21,0,(COUNT($E$1:AV$1)-$C35-1),1,1)),0)*(StaticChurnRate),0)+AU35</f>
        <v>0</v>
      </c>
      <c r="AW35" s="126">
        <f ca="1">ROUND(IF(COUNT($E$1:AW$1)&gt;$C35,(OFFSET($E21,0,(COUNT($E$1:AW$1)-$C35-1),1,1)),0)*(StaticChurnRate),0)+AV35</f>
        <v>0</v>
      </c>
      <c r="AX35" s="126">
        <f ca="1">ROUND(IF(COUNT($E$1:AX$1)&gt;$C35,(OFFSET($E21,0,(COUNT($E$1:AX$1)-$C35-1),1,1)),0)*(StaticChurnRate),0)+AW35</f>
        <v>0</v>
      </c>
      <c r="AY35" s="126">
        <f ca="1">ROUND(IF(COUNT($E$1:AY$1)&gt;$C35,(OFFSET($E21,0,(COUNT($E$1:AY$1)-$C35-1),1,1)),0)*(StaticChurnRate),0)+AX35</f>
        <v>0</v>
      </c>
      <c r="AZ35" s="126">
        <f ca="1">ROUND(IF(COUNT($E$1:AZ$1)&gt;$C35,(OFFSET($E21,0,(COUNT($E$1:AZ$1)-$C35-1),1,1)),0)*(StaticChurnRate),0)+AY35</f>
        <v>0</v>
      </c>
      <c r="BA35" s="126">
        <f ca="1">ROUND(IF(COUNT($E$1:BA$1)&gt;$C35,(OFFSET($E21,0,(COUNT($E$1:BA$1)-$C35-1),1,1)),0)*(StaticChurnRate),0)+AZ35</f>
        <v>0</v>
      </c>
      <c r="BB35" s="126">
        <f ca="1">ROUND(IF(COUNT($E$1:BB$1)&gt;$C35,(OFFSET($E21,0,(COUNT($E$1:BB$1)-$C35-1),1,1)),0)*(StaticChurnRate),0)+BA35</f>
        <v>0</v>
      </c>
      <c r="BC35" s="126">
        <f ca="1">ROUND(IF(COUNT($E$1:BC$1)&gt;$C35,(OFFSET($E21,0,(COUNT($E$1:BC$1)-$C35-1),1,1)),0)*(StaticChurnRate),0)+BB35</f>
        <v>0</v>
      </c>
      <c r="BD35" s="126">
        <f ca="1">ROUND(IF(COUNT($E$1:BD$1)&gt;$C35,(OFFSET($E21,0,(COUNT($E$1:BD$1)-$C35-1),1,1)),0)*(StaticChurnRate),0)+BC35</f>
        <v>0</v>
      </c>
      <c r="BE35" s="126">
        <f ca="1">ROUND(IF(COUNT($E$1:BE$1)&gt;$C35,(OFFSET($E21,0,(COUNT($E$1:BE$1)-$C35-1),1,1)),0)*(StaticChurnRate),0)+BD35</f>
        <v>0</v>
      </c>
      <c r="BF35" s="126">
        <f ca="1">ROUND(IF(COUNT($E$1:BF$1)&gt;$C35,(OFFSET($E21,0,(COUNT($E$1:BF$1)-$C35-1),1,1)),0)*(StaticChurnRate),0)+BE35</f>
        <v>0</v>
      </c>
      <c r="BG35" s="126">
        <f ca="1">ROUND(IF(COUNT($E$1:BG$1)&gt;$C35,(OFFSET($E21,0,(COUNT($E$1:BG$1)-$C35-1),1,1)),0)*(StaticChurnRate),0)+BF35</f>
        <v>0</v>
      </c>
      <c r="BH35" s="126">
        <f ca="1">ROUND(IF(COUNT($E$1:BH$1)&gt;$C35,(OFFSET($E21,0,(COUNT($E$1:BH$1)-$C35-1),1,1)),0)*(StaticChurnRate),0)+BG35</f>
        <v>0</v>
      </c>
      <c r="BI35" s="126">
        <f ca="1">ROUND(IF(COUNT($E$1:BI$1)&gt;$C35,(OFFSET($E21,0,(COUNT($E$1:BI$1)-$C35-1),1,1)),0)*(StaticChurnRate),0)+BH35</f>
        <v>0</v>
      </c>
      <c r="BJ35" s="126">
        <f ca="1">ROUND(IF(COUNT($E$1:BJ$1)&gt;$C35,(OFFSET($E21,0,(COUNT($E$1:BJ$1)-$C35-1),1,1)),0)*(StaticChurnRate),0)+BI35</f>
        <v>0</v>
      </c>
      <c r="BK35" s="126">
        <f ca="1">ROUND(IF(COUNT($E$1:BK$1)&gt;$C35,(OFFSET($E21,0,(COUNT($E$1:BK$1)-$C35-1),1,1)),0)*(StaticChurnRate),0)+BJ35</f>
        <v>0</v>
      </c>
      <c r="BL35" s="126">
        <f ca="1">ROUND(IF(COUNT($E$1:BL$1)&gt;$C35,(OFFSET($E21,0,(COUNT($E$1:BL$1)-$C35-1),1,1)),0)*(StaticChurnRate),0)+BK35</f>
        <v>0</v>
      </c>
      <c r="BM35" s="126">
        <f ca="1">ROUND(IF(COUNT($E$1:BM$1)&gt;$C35,(OFFSET($E21,0,(COUNT($E$1:BM$1)-$C35-1),1,1)),0)*(StaticChurnRate),0)+BL35</f>
        <v>0</v>
      </c>
    </row>
    <row r="36" spans="1:66" ht="16">
      <c r="A36" s="8" t="str">
        <f>Subscription6Name</f>
        <v>Subscription Plan 6</v>
      </c>
      <c r="B36" s="6"/>
      <c r="C36" s="111">
        <v>0</v>
      </c>
      <c r="E36" s="127">
        <f ca="1">ROUND(IF(COUNT($E$1:E$1)&gt;$C36,(OFFSET($E22,0,(COUNT($E$1:E$1)-$C36-1),1,1)),0)*(StaticChurnRate),0)</f>
        <v>0</v>
      </c>
      <c r="F36" s="127">
        <f ca="1">ROUND(IF(COUNT($E$1:F$1)&gt;$C36,(OFFSET($E22,0,(COUNT($E$1:F$1)-$C36-1),1,1)),0)*(StaticChurnRate),0)+E36</f>
        <v>0</v>
      </c>
      <c r="G36" s="127">
        <f ca="1">ROUND(IF(COUNT($E$1:G$1)&gt;$C36,(OFFSET($E22,0,(COUNT($E$1:G$1)-$C36-1),1,1)),0)*(StaticChurnRate),0)+F36</f>
        <v>0</v>
      </c>
      <c r="H36" s="127">
        <f ca="1">ROUND(IF(COUNT($E$1:H$1)&gt;$C36,(OFFSET($E22,0,(COUNT($E$1:H$1)-$C36-1),1,1)),0)*(StaticChurnRate),0)+G36</f>
        <v>0</v>
      </c>
      <c r="I36" s="127">
        <f ca="1">ROUND(IF(COUNT($E$1:I$1)&gt;$C36,(OFFSET($E22,0,(COUNT($E$1:I$1)-$C36-1),1,1)),0)*(StaticChurnRate),0)+H36</f>
        <v>0</v>
      </c>
      <c r="J36" s="127">
        <f ca="1">ROUND(IF(COUNT($E$1:J$1)&gt;$C36,(OFFSET($E22,0,(COUNT($E$1:J$1)-$C36-1),1,1)),0)*(StaticChurnRate),0)+I36</f>
        <v>0</v>
      </c>
      <c r="K36" s="127">
        <f ca="1">ROUND(IF(COUNT($E$1:K$1)&gt;$C36,(OFFSET($E22,0,(COUNT($E$1:K$1)-$C36-1),1,1)),0)*(StaticChurnRate),0)+J36</f>
        <v>0</v>
      </c>
      <c r="L36" s="127">
        <f ca="1">ROUND(IF(COUNT($E$1:L$1)&gt;$C36,(OFFSET($E22,0,(COUNT($E$1:L$1)-$C36-1),1,1)),0)*(StaticChurnRate),0)+K36</f>
        <v>0</v>
      </c>
      <c r="M36" s="127">
        <f ca="1">ROUND(IF(COUNT($E$1:M$1)&gt;$C36,(OFFSET($E22,0,(COUNT($E$1:M$1)-$C36-1),1,1)),0)*(StaticChurnRate),0)+L36</f>
        <v>0</v>
      </c>
      <c r="N36" s="127">
        <f ca="1">ROUND(IF(COUNT($E$1:N$1)&gt;$C36,(OFFSET($E22,0,(COUNT($E$1:N$1)-$C36-1),1,1)),0)*(StaticChurnRate),0)+M36</f>
        <v>0</v>
      </c>
      <c r="O36" s="127">
        <f ca="1">ROUND(IF(COUNT($E$1:O$1)&gt;$C36,(OFFSET($E22,0,(COUNT($E$1:O$1)-$C36-1),1,1)),0)*(StaticChurnRate),0)+N36</f>
        <v>0</v>
      </c>
      <c r="P36" s="127">
        <f ca="1">ROUND(IF(COUNT($E$1:P$1)&gt;$C36,(OFFSET($E22,0,(COUNT($E$1:P$1)-$C36-1),1,1)),0)*(StaticChurnRate),0)+O36</f>
        <v>0</v>
      </c>
      <c r="Q36" s="127">
        <f ca="1">ROUND(IF(COUNT($E$1:Q$1)&gt;$C36,(OFFSET($E22,0,(COUNT($E$1:Q$1)-$C36-1),1,1)),0)*(StaticChurnRate),0)+P36</f>
        <v>0</v>
      </c>
      <c r="R36" s="127">
        <f ca="1">ROUND(IF(COUNT($E$1:R$1)&gt;$C36,(OFFSET($E22,0,(COUNT($E$1:R$1)-$C36-1),1,1)),0)*(StaticChurnRate),0)+Q36</f>
        <v>0</v>
      </c>
      <c r="S36" s="127">
        <f ca="1">ROUND(IF(COUNT($E$1:S$1)&gt;$C36,(OFFSET($E22,0,(COUNT($E$1:S$1)-$C36-1),1,1)),0)*(StaticChurnRate),0)+R36</f>
        <v>0</v>
      </c>
      <c r="T36" s="127">
        <f ca="1">ROUND(IF(COUNT($E$1:T$1)&gt;$C36,(OFFSET($E22,0,(COUNT($E$1:T$1)-$C36-1),1,1)),0)*(StaticChurnRate),0)+S36</f>
        <v>0</v>
      </c>
      <c r="U36" s="127">
        <f ca="1">ROUND(IF(COUNT($E$1:U$1)&gt;$C36,(OFFSET($E22,0,(COUNT($E$1:U$1)-$C36-1),1,1)),0)*(StaticChurnRate),0)+T36</f>
        <v>0</v>
      </c>
      <c r="V36" s="127">
        <f ca="1">ROUND(IF(COUNT($E$1:V$1)&gt;$C36,(OFFSET($E22,0,(COUNT($E$1:V$1)-$C36-1),1,1)),0)*(StaticChurnRate),0)+U36</f>
        <v>0</v>
      </c>
      <c r="W36" s="127">
        <f ca="1">ROUND(IF(COUNT($E$1:W$1)&gt;$C36,(OFFSET($E22,0,(COUNT($E$1:W$1)-$C36-1),1,1)),0)*(StaticChurnRate),0)+V36</f>
        <v>0</v>
      </c>
      <c r="X36" s="127">
        <f ca="1">ROUND(IF(COUNT($E$1:X$1)&gt;$C36,(OFFSET($E22,0,(COUNT($E$1:X$1)-$C36-1),1,1)),0)*(StaticChurnRate),0)+W36</f>
        <v>0</v>
      </c>
      <c r="Y36" s="127">
        <f ca="1">ROUND(IF(COUNT($E$1:Y$1)&gt;$C36,(OFFSET($E22,0,(COUNT($E$1:Y$1)-$C36-1),1,1)),0)*(StaticChurnRate),0)+X36</f>
        <v>0</v>
      </c>
      <c r="Z36" s="127">
        <f ca="1">ROUND(IF(COUNT($E$1:Z$1)&gt;$C36,(OFFSET($E22,0,(COUNT($E$1:Z$1)-$C36-1),1,1)),0)*(StaticChurnRate),0)+Y36</f>
        <v>0</v>
      </c>
      <c r="AA36" s="127">
        <f ca="1">ROUND(IF(COUNT($E$1:AA$1)&gt;$C36,(OFFSET($E22,0,(COUNT($E$1:AA$1)-$C36-1),1,1)),0)*(StaticChurnRate),0)+Z36</f>
        <v>0</v>
      </c>
      <c r="AB36" s="127">
        <f ca="1">ROUND(IF(COUNT($E$1:AB$1)&gt;$C36,(OFFSET($E22,0,(COUNT($E$1:AB$1)-$C36-1),1,1)),0)*(StaticChurnRate),0)+AA36</f>
        <v>0</v>
      </c>
      <c r="AC36" s="127">
        <f ca="1">ROUND(IF(COUNT($E$1:AC$1)&gt;$C36,(OFFSET($E22,0,(COUNT($E$1:AC$1)-$C36-1),1,1)),0)*(StaticChurnRate),0)+AB36</f>
        <v>0</v>
      </c>
      <c r="AD36" s="127">
        <f ca="1">ROUND(IF(COUNT($E$1:AD$1)&gt;$C36,(OFFSET($E22,0,(COUNT($E$1:AD$1)-$C36-1),1,1)),0)*(StaticChurnRate),0)+AC36</f>
        <v>0</v>
      </c>
      <c r="AE36" s="127">
        <f ca="1">ROUND(IF(COUNT($E$1:AE$1)&gt;$C36,(OFFSET($E22,0,(COUNT($E$1:AE$1)-$C36-1),1,1)),0)*(StaticChurnRate),0)+AD36</f>
        <v>0</v>
      </c>
      <c r="AF36" s="127">
        <f ca="1">ROUND(IF(COUNT($E$1:AF$1)&gt;$C36,(OFFSET($E22,0,(COUNT($E$1:AF$1)-$C36-1),1,1)),0)*(StaticChurnRate),0)+AE36</f>
        <v>0</v>
      </c>
      <c r="AG36" s="127">
        <f ca="1">ROUND(IF(COUNT($E$1:AG$1)&gt;$C36,(OFFSET($E22,0,(COUNT($E$1:AG$1)-$C36-1),1,1)),0)*(StaticChurnRate),0)+AF36</f>
        <v>0</v>
      </c>
      <c r="AH36" s="127">
        <f ca="1">ROUND(IF(COUNT($E$1:AH$1)&gt;$C36,(OFFSET($E22,0,(COUNT($E$1:AH$1)-$C36-1),1,1)),0)*(StaticChurnRate),0)+AG36</f>
        <v>0</v>
      </c>
      <c r="AI36" s="127">
        <f ca="1">ROUND(IF(COUNT($E$1:AI$1)&gt;$C36,(OFFSET($E22,0,(COUNT($E$1:AI$1)-$C36-1),1,1)),0)*(StaticChurnRate),0)+AH36</f>
        <v>0</v>
      </c>
      <c r="AJ36" s="127">
        <f ca="1">ROUND(IF(COUNT($E$1:AJ$1)&gt;$C36,(OFFSET($E22,0,(COUNT($E$1:AJ$1)-$C36-1),1,1)),0)*(StaticChurnRate),0)+AI36</f>
        <v>0</v>
      </c>
      <c r="AK36" s="127">
        <f ca="1">ROUND(IF(COUNT($E$1:AK$1)&gt;$C36,(OFFSET($E22,0,(COUNT($E$1:AK$1)-$C36-1),1,1)),0)*(StaticChurnRate),0)+AJ36</f>
        <v>0</v>
      </c>
      <c r="AL36" s="127">
        <f ca="1">ROUND(IF(COUNT($E$1:AL$1)&gt;$C36,(OFFSET($E22,0,(COUNT($E$1:AL$1)-$C36-1),1,1)),0)*(StaticChurnRate),0)+AK36</f>
        <v>0</v>
      </c>
      <c r="AM36" s="127">
        <f ca="1">ROUND(IF(COUNT($E$1:AM$1)&gt;$C36,(OFFSET($E22,0,(COUNT($E$1:AM$1)-$C36-1),1,1)),0)*(StaticChurnRate),0)+AL36</f>
        <v>0</v>
      </c>
      <c r="AN36" s="127">
        <f ca="1">ROUND(IF(COUNT($E$1:AN$1)&gt;$C36,(OFFSET($E22,0,(COUNT($E$1:AN$1)-$C36-1),1,1)),0)*(StaticChurnRate),0)+AM36</f>
        <v>0</v>
      </c>
      <c r="AO36" s="127">
        <f ca="1">ROUND(IF(COUNT($E$1:AO$1)&gt;$C36,(OFFSET($E22,0,(COUNT($E$1:AO$1)-$C36-1),1,1)),0)*(StaticChurnRate),0)+AN36</f>
        <v>0</v>
      </c>
      <c r="AP36" s="127">
        <f ca="1">ROUND(IF(COUNT($E$1:AP$1)&gt;$C36,(OFFSET($E22,0,(COUNT($E$1:AP$1)-$C36-1),1,1)),0)*(StaticChurnRate),0)+AO36</f>
        <v>0</v>
      </c>
      <c r="AQ36" s="127">
        <f ca="1">ROUND(IF(COUNT($E$1:AQ$1)&gt;$C36,(OFFSET($E22,0,(COUNT($E$1:AQ$1)-$C36-1),1,1)),0)*(StaticChurnRate),0)+AP36</f>
        <v>0</v>
      </c>
      <c r="AR36" s="127">
        <f ca="1">ROUND(IF(COUNT($E$1:AR$1)&gt;$C36,(OFFSET($E22,0,(COUNT($E$1:AR$1)-$C36-1),1,1)),0)*(StaticChurnRate),0)+AQ36</f>
        <v>0</v>
      </c>
      <c r="AS36" s="127">
        <f ca="1">ROUND(IF(COUNT($E$1:AS$1)&gt;$C36,(OFFSET($E22,0,(COUNT($E$1:AS$1)-$C36-1),1,1)),0)*(StaticChurnRate),0)+AR36</f>
        <v>0</v>
      </c>
      <c r="AT36" s="127">
        <f ca="1">ROUND(IF(COUNT($E$1:AT$1)&gt;$C36,(OFFSET($E22,0,(COUNT($E$1:AT$1)-$C36-1),1,1)),0)*(StaticChurnRate),0)+AS36</f>
        <v>0</v>
      </c>
      <c r="AU36" s="127">
        <f ca="1">ROUND(IF(COUNT($E$1:AU$1)&gt;$C36,(OFFSET($E22,0,(COUNT($E$1:AU$1)-$C36-1),1,1)),0)*(StaticChurnRate),0)+AT36</f>
        <v>0</v>
      </c>
      <c r="AV36" s="127">
        <f ca="1">ROUND(IF(COUNT($E$1:AV$1)&gt;$C36,(OFFSET($E22,0,(COUNT($E$1:AV$1)-$C36-1),1,1)),0)*(StaticChurnRate),0)+AU36</f>
        <v>0</v>
      </c>
      <c r="AW36" s="127">
        <f ca="1">ROUND(IF(COUNT($E$1:AW$1)&gt;$C36,(OFFSET($E22,0,(COUNT($E$1:AW$1)-$C36-1),1,1)),0)*(StaticChurnRate),0)+AV36</f>
        <v>0</v>
      </c>
      <c r="AX36" s="127">
        <f ca="1">ROUND(IF(COUNT($E$1:AX$1)&gt;$C36,(OFFSET($E22,0,(COUNT($E$1:AX$1)-$C36-1),1,1)),0)*(StaticChurnRate),0)+AW36</f>
        <v>0</v>
      </c>
      <c r="AY36" s="127">
        <f ca="1">ROUND(IF(COUNT($E$1:AY$1)&gt;$C36,(OFFSET($E22,0,(COUNT($E$1:AY$1)-$C36-1),1,1)),0)*(StaticChurnRate),0)+AX36</f>
        <v>0</v>
      </c>
      <c r="AZ36" s="127">
        <f ca="1">ROUND(IF(COUNT($E$1:AZ$1)&gt;$C36,(OFFSET($E22,0,(COUNT($E$1:AZ$1)-$C36-1),1,1)),0)*(StaticChurnRate),0)+AY36</f>
        <v>0</v>
      </c>
      <c r="BA36" s="127">
        <f ca="1">ROUND(IF(COUNT($E$1:BA$1)&gt;$C36,(OFFSET($E22,0,(COUNT($E$1:BA$1)-$C36-1),1,1)),0)*(StaticChurnRate),0)+AZ36</f>
        <v>0</v>
      </c>
      <c r="BB36" s="127">
        <f ca="1">ROUND(IF(COUNT($E$1:BB$1)&gt;$C36,(OFFSET($E22,0,(COUNT($E$1:BB$1)-$C36-1),1,1)),0)*(StaticChurnRate),0)+BA36</f>
        <v>0</v>
      </c>
      <c r="BC36" s="127">
        <f ca="1">ROUND(IF(COUNT($E$1:BC$1)&gt;$C36,(OFFSET($E22,0,(COUNT($E$1:BC$1)-$C36-1),1,1)),0)*(StaticChurnRate),0)+BB36</f>
        <v>0</v>
      </c>
      <c r="BD36" s="127">
        <f ca="1">ROUND(IF(COUNT($E$1:BD$1)&gt;$C36,(OFFSET($E22,0,(COUNT($E$1:BD$1)-$C36-1),1,1)),0)*(StaticChurnRate),0)+BC36</f>
        <v>0</v>
      </c>
      <c r="BE36" s="127">
        <f ca="1">ROUND(IF(COUNT($E$1:BE$1)&gt;$C36,(OFFSET($E22,0,(COUNT($E$1:BE$1)-$C36-1),1,1)),0)*(StaticChurnRate),0)+BD36</f>
        <v>0</v>
      </c>
      <c r="BF36" s="127">
        <f ca="1">ROUND(IF(COUNT($E$1:BF$1)&gt;$C36,(OFFSET($E22,0,(COUNT($E$1:BF$1)-$C36-1),1,1)),0)*(StaticChurnRate),0)+BE36</f>
        <v>0</v>
      </c>
      <c r="BG36" s="127">
        <f ca="1">ROUND(IF(COUNT($E$1:BG$1)&gt;$C36,(OFFSET($E22,0,(COUNT($E$1:BG$1)-$C36-1),1,1)),0)*(StaticChurnRate),0)+BF36</f>
        <v>0</v>
      </c>
      <c r="BH36" s="127">
        <f ca="1">ROUND(IF(COUNT($E$1:BH$1)&gt;$C36,(OFFSET($E22,0,(COUNT($E$1:BH$1)-$C36-1),1,1)),0)*(StaticChurnRate),0)+BG36</f>
        <v>0</v>
      </c>
      <c r="BI36" s="127">
        <f ca="1">ROUND(IF(COUNT($E$1:BI$1)&gt;$C36,(OFFSET($E22,0,(COUNT($E$1:BI$1)-$C36-1),1,1)),0)*(StaticChurnRate),0)+BH36</f>
        <v>0</v>
      </c>
      <c r="BJ36" s="127">
        <f ca="1">ROUND(IF(COUNT($E$1:BJ$1)&gt;$C36,(OFFSET($E22,0,(COUNT($E$1:BJ$1)-$C36-1),1,1)),0)*(StaticChurnRate),0)+BI36</f>
        <v>0</v>
      </c>
      <c r="BK36" s="127">
        <f ca="1">ROUND(IF(COUNT($E$1:BK$1)&gt;$C36,(OFFSET($E22,0,(COUNT($E$1:BK$1)-$C36-1),1,1)),0)*(StaticChurnRate),0)+BJ36</f>
        <v>0</v>
      </c>
      <c r="BL36" s="127">
        <f ca="1">ROUND(IF(COUNT($E$1:BL$1)&gt;$C36,(OFFSET($E22,0,(COUNT($E$1:BL$1)-$C36-1),1,1)),0)*(StaticChurnRate),0)+BK36</f>
        <v>0</v>
      </c>
      <c r="BM36" s="127">
        <f ca="1">ROUND(IF(COUNT($E$1:BM$1)&gt;$C36,(OFFSET($E22,0,(COUNT($E$1:BM$1)-$C36-1),1,1)),0)*(StaticChurnRate),0)+BL36</f>
        <v>0</v>
      </c>
    </row>
    <row r="37" spans="1:66" ht="16">
      <c r="A37" s="8" t="str">
        <f>Subscription7Name</f>
        <v>Subscription Plan 7</v>
      </c>
      <c r="B37" s="6"/>
      <c r="C37" s="111">
        <v>0</v>
      </c>
      <c r="E37" s="126">
        <f ca="1">ROUND(IF(COUNT($E$1:E$1)&gt;$C37,(OFFSET($E23,0,(COUNT($E$1:E$1)-$C37-1),1,1)),0)*(StaticChurnRate),0)</f>
        <v>0</v>
      </c>
      <c r="F37" s="126">
        <f ca="1">ROUND(IF(COUNT($E$1:F$1)&gt;$C37,(OFFSET($E23,0,(COUNT($E$1:F$1)-$C37-1),1,1)),0)*(StaticChurnRate),0)+E37</f>
        <v>0</v>
      </c>
      <c r="G37" s="126">
        <f ca="1">ROUND(IF(COUNT($E$1:G$1)&gt;$C37,(OFFSET($E23,0,(COUNT($E$1:G$1)-$C37-1),1,1)),0)*(StaticChurnRate),0)+F37</f>
        <v>0</v>
      </c>
      <c r="H37" s="126">
        <f ca="1">ROUND(IF(COUNT($E$1:H$1)&gt;$C37,(OFFSET($E23,0,(COUNT($E$1:H$1)-$C37-1),1,1)),0)*(StaticChurnRate),0)+G37</f>
        <v>0</v>
      </c>
      <c r="I37" s="126">
        <f ca="1">ROUND(IF(COUNT($E$1:I$1)&gt;$C37,(OFFSET($E23,0,(COUNT($E$1:I$1)-$C37-1),1,1)),0)*(StaticChurnRate),0)+H37</f>
        <v>0</v>
      </c>
      <c r="J37" s="126">
        <f ca="1">ROUND(IF(COUNT($E$1:J$1)&gt;$C37,(OFFSET($E23,0,(COUNT($E$1:J$1)-$C37-1),1,1)),0)*(StaticChurnRate),0)+I37</f>
        <v>0</v>
      </c>
      <c r="K37" s="126">
        <f ca="1">ROUND(IF(COUNT($E$1:K$1)&gt;$C37,(OFFSET($E23,0,(COUNT($E$1:K$1)-$C37-1),1,1)),0)*(StaticChurnRate),0)+J37</f>
        <v>0</v>
      </c>
      <c r="L37" s="126">
        <f ca="1">ROUND(IF(COUNT($E$1:L$1)&gt;$C37,(OFFSET($E23,0,(COUNT($E$1:L$1)-$C37-1),1,1)),0)*(StaticChurnRate),0)+K37</f>
        <v>0</v>
      </c>
      <c r="M37" s="126">
        <f ca="1">ROUND(IF(COUNT($E$1:M$1)&gt;$C37,(OFFSET($E23,0,(COUNT($E$1:M$1)-$C37-1),1,1)),0)*(StaticChurnRate),0)+L37</f>
        <v>0</v>
      </c>
      <c r="N37" s="126">
        <f ca="1">ROUND(IF(COUNT($E$1:N$1)&gt;$C37,(OFFSET($E23,0,(COUNT($E$1:N$1)-$C37-1),1,1)),0)*(StaticChurnRate),0)+M37</f>
        <v>0</v>
      </c>
      <c r="O37" s="126">
        <f ca="1">ROUND(IF(COUNT($E$1:O$1)&gt;$C37,(OFFSET($E23,0,(COUNT($E$1:O$1)-$C37-1),1,1)),0)*(StaticChurnRate),0)+N37</f>
        <v>0</v>
      </c>
      <c r="P37" s="126">
        <f ca="1">ROUND(IF(COUNT($E$1:P$1)&gt;$C37,(OFFSET($E23,0,(COUNT($E$1:P$1)-$C37-1),1,1)),0)*(StaticChurnRate),0)+O37</f>
        <v>0</v>
      </c>
      <c r="Q37" s="126">
        <f ca="1">ROUND(IF(COUNT($E$1:Q$1)&gt;$C37,(OFFSET($E23,0,(COUNT($E$1:Q$1)-$C37-1),1,1)),0)*(StaticChurnRate),0)+P37</f>
        <v>0</v>
      </c>
      <c r="R37" s="126">
        <f ca="1">ROUND(IF(COUNT($E$1:R$1)&gt;$C37,(OFFSET($E23,0,(COUNT($E$1:R$1)-$C37-1),1,1)),0)*(StaticChurnRate),0)+Q37</f>
        <v>0</v>
      </c>
      <c r="S37" s="126">
        <f ca="1">ROUND(IF(COUNT($E$1:S$1)&gt;$C37,(OFFSET($E23,0,(COUNT($E$1:S$1)-$C37-1),1,1)),0)*(StaticChurnRate),0)+R37</f>
        <v>0</v>
      </c>
      <c r="T37" s="126">
        <f ca="1">ROUND(IF(COUNT($E$1:T$1)&gt;$C37,(OFFSET($E23,0,(COUNT($E$1:T$1)-$C37-1),1,1)),0)*(StaticChurnRate),0)+S37</f>
        <v>0</v>
      </c>
      <c r="U37" s="126">
        <f ca="1">ROUND(IF(COUNT($E$1:U$1)&gt;$C37,(OFFSET($E23,0,(COUNT($E$1:U$1)-$C37-1),1,1)),0)*(StaticChurnRate),0)+T37</f>
        <v>0</v>
      </c>
      <c r="V37" s="126">
        <f ca="1">ROUND(IF(COUNT($E$1:V$1)&gt;$C37,(OFFSET($E23,0,(COUNT($E$1:V$1)-$C37-1),1,1)),0)*(StaticChurnRate),0)+U37</f>
        <v>0</v>
      </c>
      <c r="W37" s="126">
        <f ca="1">ROUND(IF(COUNT($E$1:W$1)&gt;$C37,(OFFSET($E23,0,(COUNT($E$1:W$1)-$C37-1),1,1)),0)*(StaticChurnRate),0)+V37</f>
        <v>0</v>
      </c>
      <c r="X37" s="126">
        <f ca="1">ROUND(IF(COUNT($E$1:X$1)&gt;$C37,(OFFSET($E23,0,(COUNT($E$1:X$1)-$C37-1),1,1)),0)*(StaticChurnRate),0)+W37</f>
        <v>0</v>
      </c>
      <c r="Y37" s="126">
        <f ca="1">ROUND(IF(COUNT($E$1:Y$1)&gt;$C37,(OFFSET($E23,0,(COUNT($E$1:Y$1)-$C37-1),1,1)),0)*(StaticChurnRate),0)+X37</f>
        <v>0</v>
      </c>
      <c r="Z37" s="126">
        <f ca="1">ROUND(IF(COUNT($E$1:Z$1)&gt;$C37,(OFFSET($E23,0,(COUNT($E$1:Z$1)-$C37-1),1,1)),0)*(StaticChurnRate),0)+Y37</f>
        <v>0</v>
      </c>
      <c r="AA37" s="126">
        <f ca="1">ROUND(IF(COUNT($E$1:AA$1)&gt;$C37,(OFFSET($E23,0,(COUNT($E$1:AA$1)-$C37-1),1,1)),0)*(StaticChurnRate),0)+Z37</f>
        <v>0</v>
      </c>
      <c r="AB37" s="126">
        <f ca="1">ROUND(IF(COUNT($E$1:AB$1)&gt;$C37,(OFFSET($E23,0,(COUNT($E$1:AB$1)-$C37-1),1,1)),0)*(StaticChurnRate),0)+AA37</f>
        <v>0</v>
      </c>
      <c r="AC37" s="126">
        <f ca="1">ROUND(IF(COUNT($E$1:AC$1)&gt;$C37,(OFFSET($E23,0,(COUNT($E$1:AC$1)-$C37-1),1,1)),0)*(StaticChurnRate),0)+AB37</f>
        <v>0</v>
      </c>
      <c r="AD37" s="126">
        <f ca="1">ROUND(IF(COUNT($E$1:AD$1)&gt;$C37,(OFFSET($E23,0,(COUNT($E$1:AD$1)-$C37-1),1,1)),0)*(StaticChurnRate),0)+AC37</f>
        <v>0</v>
      </c>
      <c r="AE37" s="126">
        <f ca="1">ROUND(IF(COUNT($E$1:AE$1)&gt;$C37,(OFFSET($E23,0,(COUNT($E$1:AE$1)-$C37-1),1,1)),0)*(StaticChurnRate),0)+AD37</f>
        <v>0</v>
      </c>
      <c r="AF37" s="126">
        <f ca="1">ROUND(IF(COUNT($E$1:AF$1)&gt;$C37,(OFFSET($E23,0,(COUNT($E$1:AF$1)-$C37-1),1,1)),0)*(StaticChurnRate),0)+AE37</f>
        <v>0</v>
      </c>
      <c r="AG37" s="126">
        <f ca="1">ROUND(IF(COUNT($E$1:AG$1)&gt;$C37,(OFFSET($E23,0,(COUNT($E$1:AG$1)-$C37-1),1,1)),0)*(StaticChurnRate),0)+AF37</f>
        <v>0</v>
      </c>
      <c r="AH37" s="126">
        <f ca="1">ROUND(IF(COUNT($E$1:AH$1)&gt;$C37,(OFFSET($E23,0,(COUNT($E$1:AH$1)-$C37-1),1,1)),0)*(StaticChurnRate),0)+AG37</f>
        <v>0</v>
      </c>
      <c r="AI37" s="126">
        <f ca="1">ROUND(IF(COUNT($E$1:AI$1)&gt;$C37,(OFFSET($E23,0,(COUNT($E$1:AI$1)-$C37-1),1,1)),0)*(StaticChurnRate),0)+AH37</f>
        <v>0</v>
      </c>
      <c r="AJ37" s="126">
        <f ca="1">ROUND(IF(COUNT($E$1:AJ$1)&gt;$C37,(OFFSET($E23,0,(COUNT($E$1:AJ$1)-$C37-1),1,1)),0)*(StaticChurnRate),0)+AI37</f>
        <v>0</v>
      </c>
      <c r="AK37" s="126">
        <f ca="1">ROUND(IF(COUNT($E$1:AK$1)&gt;$C37,(OFFSET($E23,0,(COUNT($E$1:AK$1)-$C37-1),1,1)),0)*(StaticChurnRate),0)+AJ37</f>
        <v>0</v>
      </c>
      <c r="AL37" s="126">
        <f ca="1">ROUND(IF(COUNT($E$1:AL$1)&gt;$C37,(OFFSET($E23,0,(COUNT($E$1:AL$1)-$C37-1),1,1)),0)*(StaticChurnRate),0)+AK37</f>
        <v>0</v>
      </c>
      <c r="AM37" s="126">
        <f ca="1">ROUND(IF(COUNT($E$1:AM$1)&gt;$C37,(OFFSET($E23,0,(COUNT($E$1:AM$1)-$C37-1),1,1)),0)*(StaticChurnRate),0)+AL37</f>
        <v>0</v>
      </c>
      <c r="AN37" s="126">
        <f ca="1">ROUND(IF(COUNT($E$1:AN$1)&gt;$C37,(OFFSET($E23,0,(COUNT($E$1:AN$1)-$C37-1),1,1)),0)*(StaticChurnRate),0)+AM37</f>
        <v>0</v>
      </c>
      <c r="AO37" s="126">
        <f ca="1">ROUND(IF(COUNT($E$1:AO$1)&gt;$C37,(OFFSET($E23,0,(COUNT($E$1:AO$1)-$C37-1),1,1)),0)*(StaticChurnRate),0)+AN37</f>
        <v>0</v>
      </c>
      <c r="AP37" s="126">
        <f ca="1">ROUND(IF(COUNT($E$1:AP$1)&gt;$C37,(OFFSET($E23,0,(COUNT($E$1:AP$1)-$C37-1),1,1)),0)*(StaticChurnRate),0)+AO37</f>
        <v>0</v>
      </c>
      <c r="AQ37" s="126">
        <f ca="1">ROUND(IF(COUNT($E$1:AQ$1)&gt;$C37,(OFFSET($E23,0,(COUNT($E$1:AQ$1)-$C37-1),1,1)),0)*(StaticChurnRate),0)+AP37</f>
        <v>0</v>
      </c>
      <c r="AR37" s="126">
        <f ca="1">ROUND(IF(COUNT($E$1:AR$1)&gt;$C37,(OFFSET($E23,0,(COUNT($E$1:AR$1)-$C37-1),1,1)),0)*(StaticChurnRate),0)+AQ37</f>
        <v>0</v>
      </c>
      <c r="AS37" s="126">
        <f ca="1">ROUND(IF(COUNT($E$1:AS$1)&gt;$C37,(OFFSET($E23,0,(COUNT($E$1:AS$1)-$C37-1),1,1)),0)*(StaticChurnRate),0)+AR37</f>
        <v>0</v>
      </c>
      <c r="AT37" s="126">
        <f ca="1">ROUND(IF(COUNT($E$1:AT$1)&gt;$C37,(OFFSET($E23,0,(COUNT($E$1:AT$1)-$C37-1),1,1)),0)*(StaticChurnRate),0)+AS37</f>
        <v>0</v>
      </c>
      <c r="AU37" s="126">
        <f ca="1">ROUND(IF(COUNT($E$1:AU$1)&gt;$C37,(OFFSET($E23,0,(COUNT($E$1:AU$1)-$C37-1),1,1)),0)*(StaticChurnRate),0)+AT37</f>
        <v>0</v>
      </c>
      <c r="AV37" s="126">
        <f ca="1">ROUND(IF(COUNT($E$1:AV$1)&gt;$C37,(OFFSET($E23,0,(COUNT($E$1:AV$1)-$C37-1),1,1)),0)*(StaticChurnRate),0)+AU37</f>
        <v>0</v>
      </c>
      <c r="AW37" s="126">
        <f ca="1">ROUND(IF(COUNT($E$1:AW$1)&gt;$C37,(OFFSET($E23,0,(COUNT($E$1:AW$1)-$C37-1),1,1)),0)*(StaticChurnRate),0)+AV37</f>
        <v>0</v>
      </c>
      <c r="AX37" s="126">
        <f ca="1">ROUND(IF(COUNT($E$1:AX$1)&gt;$C37,(OFFSET($E23,0,(COUNT($E$1:AX$1)-$C37-1),1,1)),0)*(StaticChurnRate),0)+AW37</f>
        <v>0</v>
      </c>
      <c r="AY37" s="126">
        <f ca="1">ROUND(IF(COUNT($E$1:AY$1)&gt;$C37,(OFFSET($E23,0,(COUNT($E$1:AY$1)-$C37-1),1,1)),0)*(StaticChurnRate),0)+AX37</f>
        <v>0</v>
      </c>
      <c r="AZ37" s="126">
        <f ca="1">ROUND(IF(COUNT($E$1:AZ$1)&gt;$C37,(OFFSET($E23,0,(COUNT($E$1:AZ$1)-$C37-1),1,1)),0)*(StaticChurnRate),0)+AY37</f>
        <v>0</v>
      </c>
      <c r="BA37" s="126">
        <f ca="1">ROUND(IF(COUNT($E$1:BA$1)&gt;$C37,(OFFSET($E23,0,(COUNT($E$1:BA$1)-$C37-1),1,1)),0)*(StaticChurnRate),0)+AZ37</f>
        <v>0</v>
      </c>
      <c r="BB37" s="126">
        <f ca="1">ROUND(IF(COUNT($E$1:BB$1)&gt;$C37,(OFFSET($E23,0,(COUNT($E$1:BB$1)-$C37-1),1,1)),0)*(StaticChurnRate),0)+BA37</f>
        <v>0</v>
      </c>
      <c r="BC37" s="126">
        <f ca="1">ROUND(IF(COUNT($E$1:BC$1)&gt;$C37,(OFFSET($E23,0,(COUNT($E$1:BC$1)-$C37-1),1,1)),0)*(StaticChurnRate),0)+BB37</f>
        <v>0</v>
      </c>
      <c r="BD37" s="126">
        <f ca="1">ROUND(IF(COUNT($E$1:BD$1)&gt;$C37,(OFFSET($E23,0,(COUNT($E$1:BD$1)-$C37-1),1,1)),0)*(StaticChurnRate),0)+BC37</f>
        <v>0</v>
      </c>
      <c r="BE37" s="126">
        <f ca="1">ROUND(IF(COUNT($E$1:BE$1)&gt;$C37,(OFFSET($E23,0,(COUNT($E$1:BE$1)-$C37-1),1,1)),0)*(StaticChurnRate),0)+BD37</f>
        <v>0</v>
      </c>
      <c r="BF37" s="126">
        <f ca="1">ROUND(IF(COUNT($E$1:BF$1)&gt;$C37,(OFFSET($E23,0,(COUNT($E$1:BF$1)-$C37-1),1,1)),0)*(StaticChurnRate),0)+BE37</f>
        <v>0</v>
      </c>
      <c r="BG37" s="126">
        <f ca="1">ROUND(IF(COUNT($E$1:BG$1)&gt;$C37,(OFFSET($E23,0,(COUNT($E$1:BG$1)-$C37-1),1,1)),0)*(StaticChurnRate),0)+BF37</f>
        <v>0</v>
      </c>
      <c r="BH37" s="126">
        <f ca="1">ROUND(IF(COUNT($E$1:BH$1)&gt;$C37,(OFFSET($E23,0,(COUNT($E$1:BH$1)-$C37-1),1,1)),0)*(StaticChurnRate),0)+BG37</f>
        <v>0</v>
      </c>
      <c r="BI37" s="126">
        <f ca="1">ROUND(IF(COUNT($E$1:BI$1)&gt;$C37,(OFFSET($E23,0,(COUNT($E$1:BI$1)-$C37-1),1,1)),0)*(StaticChurnRate),0)+BH37</f>
        <v>0</v>
      </c>
      <c r="BJ37" s="126">
        <f ca="1">ROUND(IF(COUNT($E$1:BJ$1)&gt;$C37,(OFFSET($E23,0,(COUNT($E$1:BJ$1)-$C37-1),1,1)),0)*(StaticChurnRate),0)+BI37</f>
        <v>0</v>
      </c>
      <c r="BK37" s="126">
        <f ca="1">ROUND(IF(COUNT($E$1:BK$1)&gt;$C37,(OFFSET($E23,0,(COUNT($E$1:BK$1)-$C37-1),1,1)),0)*(StaticChurnRate),0)+BJ37</f>
        <v>0</v>
      </c>
      <c r="BL37" s="126">
        <f ca="1">ROUND(IF(COUNT($E$1:BL$1)&gt;$C37,(OFFSET($E23,0,(COUNT($E$1:BL$1)-$C37-1),1,1)),0)*(StaticChurnRate),0)+BK37</f>
        <v>0</v>
      </c>
      <c r="BM37" s="126">
        <f ca="1">ROUND(IF(COUNT($E$1:BM$1)&gt;$C37,(OFFSET($E23,0,(COUNT($E$1:BM$1)-$C37-1),1,1)),0)*(StaticChurnRate),0)+BL37</f>
        <v>0</v>
      </c>
    </row>
    <row r="38" spans="1:66" ht="16">
      <c r="A38" s="8" t="str">
        <f>Subscription8Name</f>
        <v>Subscription Plan 8</v>
      </c>
      <c r="B38" s="6"/>
      <c r="C38" s="111">
        <v>0</v>
      </c>
      <c r="E38" s="127">
        <f ca="1">ROUND(IF(COUNT($E$1:E$1)&gt;$C38,(OFFSET($E24,0,(COUNT($E$1:E$1)-$C38-1),1,1)),0)*(StaticChurnRate),0)</f>
        <v>0</v>
      </c>
      <c r="F38" s="127">
        <f ca="1">ROUND(IF(COUNT($E$1:F$1)&gt;$C38,(OFFSET($E24,0,(COUNT($E$1:F$1)-$C38-1),1,1)),0)*(StaticChurnRate),0)+E38</f>
        <v>0</v>
      </c>
      <c r="G38" s="127">
        <f ca="1">ROUND(IF(COUNT($E$1:G$1)&gt;$C38,(OFFSET($E24,0,(COUNT($E$1:G$1)-$C38-1),1,1)),0)*(StaticChurnRate),0)+F38</f>
        <v>0</v>
      </c>
      <c r="H38" s="127">
        <f ca="1">ROUND(IF(COUNT($E$1:H$1)&gt;$C38,(OFFSET($E24,0,(COUNT($E$1:H$1)-$C38-1),1,1)),0)*(StaticChurnRate),0)+G38</f>
        <v>0</v>
      </c>
      <c r="I38" s="127">
        <f ca="1">ROUND(IF(COUNT($E$1:I$1)&gt;$C38,(OFFSET($E24,0,(COUNT($E$1:I$1)-$C38-1),1,1)),0)*(StaticChurnRate),0)+H38</f>
        <v>0</v>
      </c>
      <c r="J38" s="127">
        <f ca="1">ROUND(IF(COUNT($E$1:J$1)&gt;$C38,(OFFSET($E24,0,(COUNT($E$1:J$1)-$C38-1),1,1)),0)*(StaticChurnRate),0)+I38</f>
        <v>0</v>
      </c>
      <c r="K38" s="127">
        <f ca="1">ROUND(IF(COUNT($E$1:K$1)&gt;$C38,(OFFSET($E24,0,(COUNT($E$1:K$1)-$C38-1),1,1)),0)*(StaticChurnRate),0)+J38</f>
        <v>0</v>
      </c>
      <c r="L38" s="127">
        <f ca="1">ROUND(IF(COUNT($E$1:L$1)&gt;$C38,(OFFSET($E24,0,(COUNT($E$1:L$1)-$C38-1),1,1)),0)*(StaticChurnRate),0)+K38</f>
        <v>0</v>
      </c>
      <c r="M38" s="127">
        <f ca="1">ROUND(IF(COUNT($E$1:M$1)&gt;$C38,(OFFSET($E24,0,(COUNT($E$1:M$1)-$C38-1),1,1)),0)*(StaticChurnRate),0)+L38</f>
        <v>0</v>
      </c>
      <c r="N38" s="127">
        <f ca="1">ROUND(IF(COUNT($E$1:N$1)&gt;$C38,(OFFSET($E24,0,(COUNT($E$1:N$1)-$C38-1),1,1)),0)*(StaticChurnRate),0)+M38</f>
        <v>0</v>
      </c>
      <c r="O38" s="127">
        <f ca="1">ROUND(IF(COUNT($E$1:O$1)&gt;$C38,(OFFSET($E24,0,(COUNT($E$1:O$1)-$C38-1),1,1)),0)*(StaticChurnRate),0)+N38</f>
        <v>0</v>
      </c>
      <c r="P38" s="127">
        <f ca="1">ROUND(IF(COUNT($E$1:P$1)&gt;$C38,(OFFSET($E24,0,(COUNT($E$1:P$1)-$C38-1),1,1)),0)*(StaticChurnRate),0)+O38</f>
        <v>0</v>
      </c>
      <c r="Q38" s="127">
        <f ca="1">ROUND(IF(COUNT($E$1:Q$1)&gt;$C38,(OFFSET($E24,0,(COUNT($E$1:Q$1)-$C38-1),1,1)),0)*(StaticChurnRate),0)+P38</f>
        <v>0</v>
      </c>
      <c r="R38" s="127">
        <f ca="1">ROUND(IF(COUNT($E$1:R$1)&gt;$C38,(OFFSET($E24,0,(COUNT($E$1:R$1)-$C38-1),1,1)),0)*(StaticChurnRate),0)+Q38</f>
        <v>0</v>
      </c>
      <c r="S38" s="127">
        <f ca="1">ROUND(IF(COUNT($E$1:S$1)&gt;$C38,(OFFSET($E24,0,(COUNT($E$1:S$1)-$C38-1),1,1)),0)*(StaticChurnRate),0)+R38</f>
        <v>0</v>
      </c>
      <c r="T38" s="127">
        <f ca="1">ROUND(IF(COUNT($E$1:T$1)&gt;$C38,(OFFSET($E24,0,(COUNT($E$1:T$1)-$C38-1),1,1)),0)*(StaticChurnRate),0)+S38</f>
        <v>0</v>
      </c>
      <c r="U38" s="127">
        <f ca="1">ROUND(IF(COUNT($E$1:U$1)&gt;$C38,(OFFSET($E24,0,(COUNT($E$1:U$1)-$C38-1),1,1)),0)*(StaticChurnRate),0)+T38</f>
        <v>0</v>
      </c>
      <c r="V38" s="127">
        <f ca="1">ROUND(IF(COUNT($E$1:V$1)&gt;$C38,(OFFSET($E24,0,(COUNT($E$1:V$1)-$C38-1),1,1)),0)*(StaticChurnRate),0)+U38</f>
        <v>0</v>
      </c>
      <c r="W38" s="127">
        <f ca="1">ROUND(IF(COUNT($E$1:W$1)&gt;$C38,(OFFSET($E24,0,(COUNT($E$1:W$1)-$C38-1),1,1)),0)*(StaticChurnRate),0)+V38</f>
        <v>0</v>
      </c>
      <c r="X38" s="127">
        <f ca="1">ROUND(IF(COUNT($E$1:X$1)&gt;$C38,(OFFSET($E24,0,(COUNT($E$1:X$1)-$C38-1),1,1)),0)*(StaticChurnRate),0)+W38</f>
        <v>0</v>
      </c>
      <c r="Y38" s="127">
        <f ca="1">ROUND(IF(COUNT($E$1:Y$1)&gt;$C38,(OFFSET($E24,0,(COUNT($E$1:Y$1)-$C38-1),1,1)),0)*(StaticChurnRate),0)+X38</f>
        <v>0</v>
      </c>
      <c r="Z38" s="127">
        <f ca="1">ROUND(IF(COUNT($E$1:Z$1)&gt;$C38,(OFFSET($E24,0,(COUNT($E$1:Z$1)-$C38-1),1,1)),0)*(StaticChurnRate),0)+Y38</f>
        <v>0</v>
      </c>
      <c r="AA38" s="127">
        <f ca="1">ROUND(IF(COUNT($E$1:AA$1)&gt;$C38,(OFFSET($E24,0,(COUNT($E$1:AA$1)-$C38-1),1,1)),0)*(StaticChurnRate),0)+Z38</f>
        <v>0</v>
      </c>
      <c r="AB38" s="127">
        <f ca="1">ROUND(IF(COUNT($E$1:AB$1)&gt;$C38,(OFFSET($E24,0,(COUNT($E$1:AB$1)-$C38-1),1,1)),0)*(StaticChurnRate),0)+AA38</f>
        <v>0</v>
      </c>
      <c r="AC38" s="127">
        <f ca="1">ROUND(IF(COUNT($E$1:AC$1)&gt;$C38,(OFFSET($E24,0,(COUNT($E$1:AC$1)-$C38-1),1,1)),0)*(StaticChurnRate),0)+AB38</f>
        <v>0</v>
      </c>
      <c r="AD38" s="127">
        <f ca="1">ROUND(IF(COUNT($E$1:AD$1)&gt;$C38,(OFFSET($E24,0,(COUNT($E$1:AD$1)-$C38-1),1,1)),0)*(StaticChurnRate),0)+AC38</f>
        <v>0</v>
      </c>
      <c r="AE38" s="127">
        <f ca="1">ROUND(IF(COUNT($E$1:AE$1)&gt;$C38,(OFFSET($E24,0,(COUNT($E$1:AE$1)-$C38-1),1,1)),0)*(StaticChurnRate),0)+AD38</f>
        <v>0</v>
      </c>
      <c r="AF38" s="127">
        <f ca="1">ROUND(IF(COUNT($E$1:AF$1)&gt;$C38,(OFFSET($E24,0,(COUNT($E$1:AF$1)-$C38-1),1,1)),0)*(StaticChurnRate),0)+AE38</f>
        <v>0</v>
      </c>
      <c r="AG38" s="127">
        <f ca="1">ROUND(IF(COUNT($E$1:AG$1)&gt;$C38,(OFFSET($E24,0,(COUNT($E$1:AG$1)-$C38-1),1,1)),0)*(StaticChurnRate),0)+AF38</f>
        <v>0</v>
      </c>
      <c r="AH38" s="127">
        <f ca="1">ROUND(IF(COUNT($E$1:AH$1)&gt;$C38,(OFFSET($E24,0,(COUNT($E$1:AH$1)-$C38-1),1,1)),0)*(StaticChurnRate),0)+AG38</f>
        <v>0</v>
      </c>
      <c r="AI38" s="127">
        <f ca="1">ROUND(IF(COUNT($E$1:AI$1)&gt;$C38,(OFFSET($E24,0,(COUNT($E$1:AI$1)-$C38-1),1,1)),0)*(StaticChurnRate),0)+AH38</f>
        <v>0</v>
      </c>
      <c r="AJ38" s="127">
        <f ca="1">ROUND(IF(COUNT($E$1:AJ$1)&gt;$C38,(OFFSET($E24,0,(COUNT($E$1:AJ$1)-$C38-1),1,1)),0)*(StaticChurnRate),0)+AI38</f>
        <v>0</v>
      </c>
      <c r="AK38" s="127">
        <f ca="1">ROUND(IF(COUNT($E$1:AK$1)&gt;$C38,(OFFSET($E24,0,(COUNT($E$1:AK$1)-$C38-1),1,1)),0)*(StaticChurnRate),0)+AJ38</f>
        <v>0</v>
      </c>
      <c r="AL38" s="127">
        <f ca="1">ROUND(IF(COUNT($E$1:AL$1)&gt;$C38,(OFFSET($E24,0,(COUNT($E$1:AL$1)-$C38-1),1,1)),0)*(StaticChurnRate),0)+AK38</f>
        <v>0</v>
      </c>
      <c r="AM38" s="127">
        <f ca="1">ROUND(IF(COUNT($E$1:AM$1)&gt;$C38,(OFFSET($E24,0,(COUNT($E$1:AM$1)-$C38-1),1,1)),0)*(StaticChurnRate),0)+AL38</f>
        <v>0</v>
      </c>
      <c r="AN38" s="127">
        <f ca="1">ROUND(IF(COUNT($E$1:AN$1)&gt;$C38,(OFFSET($E24,0,(COUNT($E$1:AN$1)-$C38-1),1,1)),0)*(StaticChurnRate),0)+AM38</f>
        <v>0</v>
      </c>
      <c r="AO38" s="127">
        <f ca="1">ROUND(IF(COUNT($E$1:AO$1)&gt;$C38,(OFFSET($E24,0,(COUNT($E$1:AO$1)-$C38-1),1,1)),0)*(StaticChurnRate),0)+AN38</f>
        <v>0</v>
      </c>
      <c r="AP38" s="127">
        <f ca="1">ROUND(IF(COUNT($E$1:AP$1)&gt;$C38,(OFFSET($E24,0,(COUNT($E$1:AP$1)-$C38-1),1,1)),0)*(StaticChurnRate),0)+AO38</f>
        <v>0</v>
      </c>
      <c r="AQ38" s="127">
        <f ca="1">ROUND(IF(COUNT($E$1:AQ$1)&gt;$C38,(OFFSET($E24,0,(COUNT($E$1:AQ$1)-$C38-1),1,1)),0)*(StaticChurnRate),0)+AP38</f>
        <v>0</v>
      </c>
      <c r="AR38" s="127">
        <f ca="1">ROUND(IF(COUNT($E$1:AR$1)&gt;$C38,(OFFSET($E24,0,(COUNT($E$1:AR$1)-$C38-1),1,1)),0)*(StaticChurnRate),0)+AQ38</f>
        <v>0</v>
      </c>
      <c r="AS38" s="127">
        <f ca="1">ROUND(IF(COUNT($E$1:AS$1)&gt;$C38,(OFFSET($E24,0,(COUNT($E$1:AS$1)-$C38-1),1,1)),0)*(StaticChurnRate),0)+AR38</f>
        <v>0</v>
      </c>
      <c r="AT38" s="127">
        <f ca="1">ROUND(IF(COUNT($E$1:AT$1)&gt;$C38,(OFFSET($E24,0,(COUNT($E$1:AT$1)-$C38-1),1,1)),0)*(StaticChurnRate),0)+AS38</f>
        <v>0</v>
      </c>
      <c r="AU38" s="127">
        <f ca="1">ROUND(IF(COUNT($E$1:AU$1)&gt;$C38,(OFFSET($E24,0,(COUNT($E$1:AU$1)-$C38-1),1,1)),0)*(StaticChurnRate),0)+AT38</f>
        <v>0</v>
      </c>
      <c r="AV38" s="127">
        <f ca="1">ROUND(IF(COUNT($E$1:AV$1)&gt;$C38,(OFFSET($E24,0,(COUNT($E$1:AV$1)-$C38-1),1,1)),0)*(StaticChurnRate),0)+AU38</f>
        <v>0</v>
      </c>
      <c r="AW38" s="127">
        <f ca="1">ROUND(IF(COUNT($E$1:AW$1)&gt;$C38,(OFFSET($E24,0,(COUNT($E$1:AW$1)-$C38-1),1,1)),0)*(StaticChurnRate),0)+AV38</f>
        <v>0</v>
      </c>
      <c r="AX38" s="127">
        <f ca="1">ROUND(IF(COUNT($E$1:AX$1)&gt;$C38,(OFFSET($E24,0,(COUNT($E$1:AX$1)-$C38-1),1,1)),0)*(StaticChurnRate),0)+AW38</f>
        <v>0</v>
      </c>
      <c r="AY38" s="127">
        <f ca="1">ROUND(IF(COUNT($E$1:AY$1)&gt;$C38,(OFFSET($E24,0,(COUNT($E$1:AY$1)-$C38-1),1,1)),0)*(StaticChurnRate),0)+AX38</f>
        <v>0</v>
      </c>
      <c r="AZ38" s="127">
        <f ca="1">ROUND(IF(COUNT($E$1:AZ$1)&gt;$C38,(OFFSET($E24,0,(COUNT($E$1:AZ$1)-$C38-1),1,1)),0)*(StaticChurnRate),0)+AY38</f>
        <v>0</v>
      </c>
      <c r="BA38" s="127">
        <f ca="1">ROUND(IF(COUNT($E$1:BA$1)&gt;$C38,(OFFSET($E24,0,(COUNT($E$1:BA$1)-$C38-1),1,1)),0)*(StaticChurnRate),0)+AZ38</f>
        <v>0</v>
      </c>
      <c r="BB38" s="127">
        <f ca="1">ROUND(IF(COUNT($E$1:BB$1)&gt;$C38,(OFFSET($E24,0,(COUNT($E$1:BB$1)-$C38-1),1,1)),0)*(StaticChurnRate),0)+BA38</f>
        <v>0</v>
      </c>
      <c r="BC38" s="127">
        <f ca="1">ROUND(IF(COUNT($E$1:BC$1)&gt;$C38,(OFFSET($E24,0,(COUNT($E$1:BC$1)-$C38-1),1,1)),0)*(StaticChurnRate),0)+BB38</f>
        <v>0</v>
      </c>
      <c r="BD38" s="127">
        <f ca="1">ROUND(IF(COUNT($E$1:BD$1)&gt;$C38,(OFFSET($E24,0,(COUNT($E$1:BD$1)-$C38-1),1,1)),0)*(StaticChurnRate),0)+BC38</f>
        <v>0</v>
      </c>
      <c r="BE38" s="127">
        <f ca="1">ROUND(IF(COUNT($E$1:BE$1)&gt;$C38,(OFFSET($E24,0,(COUNT($E$1:BE$1)-$C38-1),1,1)),0)*(StaticChurnRate),0)+BD38</f>
        <v>0</v>
      </c>
      <c r="BF38" s="127">
        <f ca="1">ROUND(IF(COUNT($E$1:BF$1)&gt;$C38,(OFFSET($E24,0,(COUNT($E$1:BF$1)-$C38-1),1,1)),0)*(StaticChurnRate),0)+BE38</f>
        <v>0</v>
      </c>
      <c r="BG38" s="127">
        <f ca="1">ROUND(IF(COUNT($E$1:BG$1)&gt;$C38,(OFFSET($E24,0,(COUNT($E$1:BG$1)-$C38-1),1,1)),0)*(StaticChurnRate),0)+BF38</f>
        <v>0</v>
      </c>
      <c r="BH38" s="127">
        <f ca="1">ROUND(IF(COUNT($E$1:BH$1)&gt;$C38,(OFFSET($E24,0,(COUNT($E$1:BH$1)-$C38-1),1,1)),0)*(StaticChurnRate),0)+BG38</f>
        <v>0</v>
      </c>
      <c r="BI38" s="127">
        <f ca="1">ROUND(IF(COUNT($E$1:BI$1)&gt;$C38,(OFFSET($E24,0,(COUNT($E$1:BI$1)-$C38-1),1,1)),0)*(StaticChurnRate),0)+BH38</f>
        <v>0</v>
      </c>
      <c r="BJ38" s="127">
        <f ca="1">ROUND(IF(COUNT($E$1:BJ$1)&gt;$C38,(OFFSET($E24,0,(COUNT($E$1:BJ$1)-$C38-1),1,1)),0)*(StaticChurnRate),0)+BI38</f>
        <v>0</v>
      </c>
      <c r="BK38" s="127">
        <f ca="1">ROUND(IF(COUNT($E$1:BK$1)&gt;$C38,(OFFSET($E24,0,(COUNT($E$1:BK$1)-$C38-1),1,1)),0)*(StaticChurnRate),0)+BJ38</f>
        <v>0</v>
      </c>
      <c r="BL38" s="127">
        <f ca="1">ROUND(IF(COUNT($E$1:BL$1)&gt;$C38,(OFFSET($E24,0,(COUNT($E$1:BL$1)-$C38-1),1,1)),0)*(StaticChurnRate),0)+BK38</f>
        <v>0</v>
      </c>
      <c r="BM38" s="127">
        <f ca="1">ROUND(IF(COUNT($E$1:BM$1)&gt;$C38,(OFFSET($E24,0,(COUNT($E$1:BM$1)-$C38-1),1,1)),0)*(StaticChurnRate),0)+BL38</f>
        <v>0</v>
      </c>
    </row>
    <row r="39" spans="1:66" ht="16">
      <c r="A39" s="8" t="str">
        <f>Subscription9Name</f>
        <v>Subscription Plan 9</v>
      </c>
      <c r="B39" s="6"/>
      <c r="C39" s="111">
        <v>0</v>
      </c>
      <c r="E39" s="126">
        <f ca="1">ROUND(IF(COUNT($E$1:E$1)&gt;$C39,(OFFSET($E25,0,(COUNT($E$1:E$1)-$C39-1),1,1)),0)*(StaticChurnRate),0)</f>
        <v>0</v>
      </c>
      <c r="F39" s="126">
        <f ca="1">ROUND(IF(COUNT($E$1:F$1)&gt;$C39,(OFFSET($E25,0,(COUNT($E$1:F$1)-$C39-1),1,1)),0)*(StaticChurnRate),0)+E39</f>
        <v>0</v>
      </c>
      <c r="G39" s="126">
        <f ca="1">ROUND(IF(COUNT($E$1:G$1)&gt;$C39,(OFFSET($E25,0,(COUNT($E$1:G$1)-$C39-1),1,1)),0)*(StaticChurnRate),0)+F39</f>
        <v>0</v>
      </c>
      <c r="H39" s="126">
        <f ca="1">ROUND(IF(COUNT($E$1:H$1)&gt;$C39,(OFFSET($E25,0,(COUNT($E$1:H$1)-$C39-1),1,1)),0)*(StaticChurnRate),0)+G39</f>
        <v>0</v>
      </c>
      <c r="I39" s="126">
        <f ca="1">ROUND(IF(COUNT($E$1:I$1)&gt;$C39,(OFFSET($E25,0,(COUNT($E$1:I$1)-$C39-1),1,1)),0)*(StaticChurnRate),0)+H39</f>
        <v>0</v>
      </c>
      <c r="J39" s="126">
        <f ca="1">ROUND(IF(COUNT($E$1:J$1)&gt;$C39,(OFFSET($E25,0,(COUNT($E$1:J$1)-$C39-1),1,1)),0)*(StaticChurnRate),0)+I39</f>
        <v>0</v>
      </c>
      <c r="K39" s="126">
        <f ca="1">ROUND(IF(COUNT($E$1:K$1)&gt;$C39,(OFFSET($E25,0,(COUNT($E$1:K$1)-$C39-1),1,1)),0)*(StaticChurnRate),0)+J39</f>
        <v>0</v>
      </c>
      <c r="L39" s="126">
        <f ca="1">ROUND(IF(COUNT($E$1:L$1)&gt;$C39,(OFFSET($E25,0,(COUNT($E$1:L$1)-$C39-1),1,1)),0)*(StaticChurnRate),0)+K39</f>
        <v>0</v>
      </c>
      <c r="M39" s="126">
        <f ca="1">ROUND(IF(COUNT($E$1:M$1)&gt;$C39,(OFFSET($E25,0,(COUNT($E$1:M$1)-$C39-1),1,1)),0)*(StaticChurnRate),0)+L39</f>
        <v>0</v>
      </c>
      <c r="N39" s="126">
        <f ca="1">ROUND(IF(COUNT($E$1:N$1)&gt;$C39,(OFFSET($E25,0,(COUNT($E$1:N$1)-$C39-1),1,1)),0)*(StaticChurnRate),0)+M39</f>
        <v>0</v>
      </c>
      <c r="O39" s="126">
        <f ca="1">ROUND(IF(COUNT($E$1:O$1)&gt;$C39,(OFFSET($E25,0,(COUNT($E$1:O$1)-$C39-1),1,1)),0)*(StaticChurnRate),0)+N39</f>
        <v>0</v>
      </c>
      <c r="P39" s="126">
        <f ca="1">ROUND(IF(COUNT($E$1:P$1)&gt;$C39,(OFFSET($E25,0,(COUNT($E$1:P$1)-$C39-1),1,1)),0)*(StaticChurnRate),0)+O39</f>
        <v>0</v>
      </c>
      <c r="Q39" s="126">
        <f ca="1">ROUND(IF(COUNT($E$1:Q$1)&gt;$C39,(OFFSET($E25,0,(COUNT($E$1:Q$1)-$C39-1),1,1)),0)*(StaticChurnRate),0)+P39</f>
        <v>0</v>
      </c>
      <c r="R39" s="126">
        <f ca="1">ROUND(IF(COUNT($E$1:R$1)&gt;$C39,(OFFSET($E25,0,(COUNT($E$1:R$1)-$C39-1),1,1)),0)*(StaticChurnRate),0)+Q39</f>
        <v>0</v>
      </c>
      <c r="S39" s="126">
        <f ca="1">ROUND(IF(COUNT($E$1:S$1)&gt;$C39,(OFFSET($E25,0,(COUNT($E$1:S$1)-$C39-1),1,1)),0)*(StaticChurnRate),0)+R39</f>
        <v>0</v>
      </c>
      <c r="T39" s="126">
        <f ca="1">ROUND(IF(COUNT($E$1:T$1)&gt;$C39,(OFFSET($E25,0,(COUNT($E$1:T$1)-$C39-1),1,1)),0)*(StaticChurnRate),0)+S39</f>
        <v>0</v>
      </c>
      <c r="U39" s="126">
        <f ca="1">ROUND(IF(COUNT($E$1:U$1)&gt;$C39,(OFFSET($E25,0,(COUNT($E$1:U$1)-$C39-1),1,1)),0)*(StaticChurnRate),0)+T39</f>
        <v>0</v>
      </c>
      <c r="V39" s="126">
        <f ca="1">ROUND(IF(COUNT($E$1:V$1)&gt;$C39,(OFFSET($E25,0,(COUNT($E$1:V$1)-$C39-1),1,1)),0)*(StaticChurnRate),0)+U39</f>
        <v>0</v>
      </c>
      <c r="W39" s="126">
        <f ca="1">ROUND(IF(COUNT($E$1:W$1)&gt;$C39,(OFFSET($E25,0,(COUNT($E$1:W$1)-$C39-1),1,1)),0)*(StaticChurnRate),0)+V39</f>
        <v>0</v>
      </c>
      <c r="X39" s="126">
        <f ca="1">ROUND(IF(COUNT($E$1:X$1)&gt;$C39,(OFFSET($E25,0,(COUNT($E$1:X$1)-$C39-1),1,1)),0)*(StaticChurnRate),0)+W39</f>
        <v>0</v>
      </c>
      <c r="Y39" s="126">
        <f ca="1">ROUND(IF(COUNT($E$1:Y$1)&gt;$C39,(OFFSET($E25,0,(COUNT($E$1:Y$1)-$C39-1),1,1)),0)*(StaticChurnRate),0)+X39</f>
        <v>0</v>
      </c>
      <c r="Z39" s="126">
        <f ca="1">ROUND(IF(COUNT($E$1:Z$1)&gt;$C39,(OFFSET($E25,0,(COUNT($E$1:Z$1)-$C39-1),1,1)),0)*(StaticChurnRate),0)+Y39</f>
        <v>0</v>
      </c>
      <c r="AA39" s="126">
        <f ca="1">ROUND(IF(COUNT($E$1:AA$1)&gt;$C39,(OFFSET($E25,0,(COUNT($E$1:AA$1)-$C39-1),1,1)),0)*(StaticChurnRate),0)+Z39</f>
        <v>0</v>
      </c>
      <c r="AB39" s="126">
        <f ca="1">ROUND(IF(COUNT($E$1:AB$1)&gt;$C39,(OFFSET($E25,0,(COUNT($E$1:AB$1)-$C39-1),1,1)),0)*(StaticChurnRate),0)+AA39</f>
        <v>0</v>
      </c>
      <c r="AC39" s="126">
        <f ca="1">ROUND(IF(COUNT($E$1:AC$1)&gt;$C39,(OFFSET($E25,0,(COUNT($E$1:AC$1)-$C39-1),1,1)),0)*(StaticChurnRate),0)+AB39</f>
        <v>0</v>
      </c>
      <c r="AD39" s="126">
        <f ca="1">ROUND(IF(COUNT($E$1:AD$1)&gt;$C39,(OFFSET($E25,0,(COUNT($E$1:AD$1)-$C39-1),1,1)),0)*(StaticChurnRate),0)+AC39</f>
        <v>0</v>
      </c>
      <c r="AE39" s="126">
        <f ca="1">ROUND(IF(COUNT($E$1:AE$1)&gt;$C39,(OFFSET($E25,0,(COUNT($E$1:AE$1)-$C39-1),1,1)),0)*(StaticChurnRate),0)+AD39</f>
        <v>0</v>
      </c>
      <c r="AF39" s="126">
        <f ca="1">ROUND(IF(COUNT($E$1:AF$1)&gt;$C39,(OFFSET($E25,0,(COUNT($E$1:AF$1)-$C39-1),1,1)),0)*(StaticChurnRate),0)+AE39</f>
        <v>0</v>
      </c>
      <c r="AG39" s="126">
        <f ca="1">ROUND(IF(COUNT($E$1:AG$1)&gt;$C39,(OFFSET($E25,0,(COUNT($E$1:AG$1)-$C39-1),1,1)),0)*(StaticChurnRate),0)+AF39</f>
        <v>0</v>
      </c>
      <c r="AH39" s="126">
        <f ca="1">ROUND(IF(COUNT($E$1:AH$1)&gt;$C39,(OFFSET($E25,0,(COUNT($E$1:AH$1)-$C39-1),1,1)),0)*(StaticChurnRate),0)+AG39</f>
        <v>0</v>
      </c>
      <c r="AI39" s="126">
        <f ca="1">ROUND(IF(COUNT($E$1:AI$1)&gt;$C39,(OFFSET($E25,0,(COUNT($E$1:AI$1)-$C39-1),1,1)),0)*(StaticChurnRate),0)+AH39</f>
        <v>0</v>
      </c>
      <c r="AJ39" s="126">
        <f ca="1">ROUND(IF(COUNT($E$1:AJ$1)&gt;$C39,(OFFSET($E25,0,(COUNT($E$1:AJ$1)-$C39-1),1,1)),0)*(StaticChurnRate),0)+AI39</f>
        <v>0</v>
      </c>
      <c r="AK39" s="126">
        <f ca="1">ROUND(IF(COUNT($E$1:AK$1)&gt;$C39,(OFFSET($E25,0,(COUNT($E$1:AK$1)-$C39-1),1,1)),0)*(StaticChurnRate),0)+AJ39</f>
        <v>0</v>
      </c>
      <c r="AL39" s="126">
        <f ca="1">ROUND(IF(COUNT($E$1:AL$1)&gt;$C39,(OFFSET($E25,0,(COUNT($E$1:AL$1)-$C39-1),1,1)),0)*(StaticChurnRate),0)+AK39</f>
        <v>0</v>
      </c>
      <c r="AM39" s="126">
        <f ca="1">ROUND(IF(COUNT($E$1:AM$1)&gt;$C39,(OFFSET($E25,0,(COUNT($E$1:AM$1)-$C39-1),1,1)),0)*(StaticChurnRate),0)+AL39</f>
        <v>0</v>
      </c>
      <c r="AN39" s="126">
        <f ca="1">ROUND(IF(COUNT($E$1:AN$1)&gt;$C39,(OFFSET($E25,0,(COUNT($E$1:AN$1)-$C39-1),1,1)),0)*(StaticChurnRate),0)+AM39</f>
        <v>0</v>
      </c>
      <c r="AO39" s="126">
        <f ca="1">ROUND(IF(COUNT($E$1:AO$1)&gt;$C39,(OFFSET($E25,0,(COUNT($E$1:AO$1)-$C39-1),1,1)),0)*(StaticChurnRate),0)+AN39</f>
        <v>0</v>
      </c>
      <c r="AP39" s="126">
        <f ca="1">ROUND(IF(COUNT($E$1:AP$1)&gt;$C39,(OFFSET($E25,0,(COUNT($E$1:AP$1)-$C39-1),1,1)),0)*(StaticChurnRate),0)+AO39</f>
        <v>0</v>
      </c>
      <c r="AQ39" s="126">
        <f ca="1">ROUND(IF(COUNT($E$1:AQ$1)&gt;$C39,(OFFSET($E25,0,(COUNT($E$1:AQ$1)-$C39-1),1,1)),0)*(StaticChurnRate),0)+AP39</f>
        <v>0</v>
      </c>
      <c r="AR39" s="126">
        <f ca="1">ROUND(IF(COUNT($E$1:AR$1)&gt;$C39,(OFFSET($E25,0,(COUNT($E$1:AR$1)-$C39-1),1,1)),0)*(StaticChurnRate),0)+AQ39</f>
        <v>0</v>
      </c>
      <c r="AS39" s="126">
        <f ca="1">ROUND(IF(COUNT($E$1:AS$1)&gt;$C39,(OFFSET($E25,0,(COUNT($E$1:AS$1)-$C39-1),1,1)),0)*(StaticChurnRate),0)+AR39</f>
        <v>0</v>
      </c>
      <c r="AT39" s="126">
        <f ca="1">ROUND(IF(COUNT($E$1:AT$1)&gt;$C39,(OFFSET($E25,0,(COUNT($E$1:AT$1)-$C39-1),1,1)),0)*(StaticChurnRate),0)+AS39</f>
        <v>0</v>
      </c>
      <c r="AU39" s="126">
        <f ca="1">ROUND(IF(COUNT($E$1:AU$1)&gt;$C39,(OFFSET($E25,0,(COUNT($E$1:AU$1)-$C39-1),1,1)),0)*(StaticChurnRate),0)+AT39</f>
        <v>0</v>
      </c>
      <c r="AV39" s="126">
        <f ca="1">ROUND(IF(COUNT($E$1:AV$1)&gt;$C39,(OFFSET($E25,0,(COUNT($E$1:AV$1)-$C39-1),1,1)),0)*(StaticChurnRate),0)+AU39</f>
        <v>0</v>
      </c>
      <c r="AW39" s="126">
        <f ca="1">ROUND(IF(COUNT($E$1:AW$1)&gt;$C39,(OFFSET($E25,0,(COUNT($E$1:AW$1)-$C39-1),1,1)),0)*(StaticChurnRate),0)+AV39</f>
        <v>0</v>
      </c>
      <c r="AX39" s="126">
        <f ca="1">ROUND(IF(COUNT($E$1:AX$1)&gt;$C39,(OFFSET($E25,0,(COUNT($E$1:AX$1)-$C39-1),1,1)),0)*(StaticChurnRate),0)+AW39</f>
        <v>0</v>
      </c>
      <c r="AY39" s="126">
        <f ca="1">ROUND(IF(COUNT($E$1:AY$1)&gt;$C39,(OFFSET($E25,0,(COUNT($E$1:AY$1)-$C39-1),1,1)),0)*(StaticChurnRate),0)+AX39</f>
        <v>0</v>
      </c>
      <c r="AZ39" s="126">
        <f ca="1">ROUND(IF(COUNT($E$1:AZ$1)&gt;$C39,(OFFSET($E25,0,(COUNT($E$1:AZ$1)-$C39-1),1,1)),0)*(StaticChurnRate),0)+AY39</f>
        <v>0</v>
      </c>
      <c r="BA39" s="126">
        <f ca="1">ROUND(IF(COUNT($E$1:BA$1)&gt;$C39,(OFFSET($E25,0,(COUNT($E$1:BA$1)-$C39-1),1,1)),0)*(StaticChurnRate),0)+AZ39</f>
        <v>0</v>
      </c>
      <c r="BB39" s="126">
        <f ca="1">ROUND(IF(COUNT($E$1:BB$1)&gt;$C39,(OFFSET($E25,0,(COUNT($E$1:BB$1)-$C39-1),1,1)),0)*(StaticChurnRate),0)+BA39</f>
        <v>0</v>
      </c>
      <c r="BC39" s="126">
        <f ca="1">ROUND(IF(COUNT($E$1:BC$1)&gt;$C39,(OFFSET($E25,0,(COUNT($E$1:BC$1)-$C39-1),1,1)),0)*(StaticChurnRate),0)+BB39</f>
        <v>0</v>
      </c>
      <c r="BD39" s="126">
        <f ca="1">ROUND(IF(COUNT($E$1:BD$1)&gt;$C39,(OFFSET($E25,0,(COUNT($E$1:BD$1)-$C39-1),1,1)),0)*(StaticChurnRate),0)+BC39</f>
        <v>0</v>
      </c>
      <c r="BE39" s="126">
        <f ca="1">ROUND(IF(COUNT($E$1:BE$1)&gt;$C39,(OFFSET($E25,0,(COUNT($E$1:BE$1)-$C39-1),1,1)),0)*(StaticChurnRate),0)+BD39</f>
        <v>0</v>
      </c>
      <c r="BF39" s="126">
        <f ca="1">ROUND(IF(COUNT($E$1:BF$1)&gt;$C39,(OFFSET($E25,0,(COUNT($E$1:BF$1)-$C39-1),1,1)),0)*(StaticChurnRate),0)+BE39</f>
        <v>0</v>
      </c>
      <c r="BG39" s="126">
        <f ca="1">ROUND(IF(COUNT($E$1:BG$1)&gt;$C39,(OFFSET($E25,0,(COUNT($E$1:BG$1)-$C39-1),1,1)),0)*(StaticChurnRate),0)+BF39</f>
        <v>0</v>
      </c>
      <c r="BH39" s="126">
        <f ca="1">ROUND(IF(COUNT($E$1:BH$1)&gt;$C39,(OFFSET($E25,0,(COUNT($E$1:BH$1)-$C39-1),1,1)),0)*(StaticChurnRate),0)+BG39</f>
        <v>0</v>
      </c>
      <c r="BI39" s="126">
        <f ca="1">ROUND(IF(COUNT($E$1:BI$1)&gt;$C39,(OFFSET($E25,0,(COUNT($E$1:BI$1)-$C39-1),1,1)),0)*(StaticChurnRate),0)+BH39</f>
        <v>0</v>
      </c>
      <c r="BJ39" s="126">
        <f ca="1">ROUND(IF(COUNT($E$1:BJ$1)&gt;$C39,(OFFSET($E25,0,(COUNT($E$1:BJ$1)-$C39-1),1,1)),0)*(StaticChurnRate),0)+BI39</f>
        <v>0</v>
      </c>
      <c r="BK39" s="126">
        <f ca="1">ROUND(IF(COUNT($E$1:BK$1)&gt;$C39,(OFFSET($E25,0,(COUNT($E$1:BK$1)-$C39-1),1,1)),0)*(StaticChurnRate),0)+BJ39</f>
        <v>0</v>
      </c>
      <c r="BL39" s="126">
        <f ca="1">ROUND(IF(COUNT($E$1:BL$1)&gt;$C39,(OFFSET($E25,0,(COUNT($E$1:BL$1)-$C39-1),1,1)),0)*(StaticChurnRate),0)+BK39</f>
        <v>0</v>
      </c>
      <c r="BM39" s="126">
        <f ca="1">ROUND(IF(COUNT($E$1:BM$1)&gt;$C39,(OFFSET($E25,0,(COUNT($E$1:BM$1)-$C39-1),1,1)),0)*(StaticChurnRate),0)+BL39</f>
        <v>0</v>
      </c>
    </row>
    <row r="40" spans="1:66" ht="16">
      <c r="A40" s="8" t="str">
        <f>Subscription10Name</f>
        <v>Subscription Plan 10</v>
      </c>
      <c r="B40" s="6"/>
      <c r="C40" s="111">
        <v>0</v>
      </c>
      <c r="E40" s="127">
        <f ca="1">ROUND(IF(COUNT($E$1:E$1)&gt;$C40,(OFFSET($E26,0,(COUNT($E$1:E$1)-$C40-1),1,1)),0)*(StaticChurnRate),0)</f>
        <v>0</v>
      </c>
      <c r="F40" s="127">
        <f ca="1">ROUND(IF(COUNT($E$1:F$1)&gt;$C40,(OFFSET($E26,0,(COUNT($E$1:F$1)-$C40-1),1,1)),0)*(StaticChurnRate),0)+E40</f>
        <v>0</v>
      </c>
      <c r="G40" s="127">
        <f ca="1">ROUND(IF(COUNT($E$1:G$1)&gt;$C40,(OFFSET($E26,0,(COUNT($E$1:G$1)-$C40-1),1,1)),0)*(StaticChurnRate),0)+F40</f>
        <v>0</v>
      </c>
      <c r="H40" s="127">
        <f ca="1">ROUND(IF(COUNT($E$1:H$1)&gt;$C40,(OFFSET($E26,0,(COUNT($E$1:H$1)-$C40-1),1,1)),0)*(StaticChurnRate),0)+G40</f>
        <v>0</v>
      </c>
      <c r="I40" s="127">
        <f ca="1">ROUND(IF(COUNT($E$1:I$1)&gt;$C40,(OFFSET($E26,0,(COUNT($E$1:I$1)-$C40-1),1,1)),0)*(StaticChurnRate),0)+H40</f>
        <v>0</v>
      </c>
      <c r="J40" s="127">
        <f ca="1">ROUND(IF(COUNT($E$1:J$1)&gt;$C40,(OFFSET($E26,0,(COUNT($E$1:J$1)-$C40-1),1,1)),0)*(StaticChurnRate),0)+I40</f>
        <v>0</v>
      </c>
      <c r="K40" s="127">
        <f ca="1">ROUND(IF(COUNT($E$1:K$1)&gt;$C40,(OFFSET($E26,0,(COUNT($E$1:K$1)-$C40-1),1,1)),0)*(StaticChurnRate),0)+J40</f>
        <v>0</v>
      </c>
      <c r="L40" s="127">
        <f ca="1">ROUND(IF(COUNT($E$1:L$1)&gt;$C40,(OFFSET($E26,0,(COUNT($E$1:L$1)-$C40-1),1,1)),0)*(StaticChurnRate),0)+K40</f>
        <v>0</v>
      </c>
      <c r="M40" s="127">
        <f ca="1">ROUND(IF(COUNT($E$1:M$1)&gt;$C40,(OFFSET($E26,0,(COUNT($E$1:M$1)-$C40-1),1,1)),0)*(StaticChurnRate),0)+L40</f>
        <v>0</v>
      </c>
      <c r="N40" s="127">
        <f ca="1">ROUND(IF(COUNT($E$1:N$1)&gt;$C40,(OFFSET($E26,0,(COUNT($E$1:N$1)-$C40-1),1,1)),0)*(StaticChurnRate),0)+M40</f>
        <v>0</v>
      </c>
      <c r="O40" s="127">
        <f ca="1">ROUND(IF(COUNT($E$1:O$1)&gt;$C40,(OFFSET($E26,0,(COUNT($E$1:O$1)-$C40-1),1,1)),0)*(StaticChurnRate),0)+N40</f>
        <v>0</v>
      </c>
      <c r="P40" s="127">
        <f ca="1">ROUND(IF(COUNT($E$1:P$1)&gt;$C40,(OFFSET($E26,0,(COUNT($E$1:P$1)-$C40-1),1,1)),0)*(StaticChurnRate),0)+O40</f>
        <v>0</v>
      </c>
      <c r="Q40" s="127">
        <f ca="1">ROUND(IF(COUNT($E$1:Q$1)&gt;$C40,(OFFSET($E26,0,(COUNT($E$1:Q$1)-$C40-1),1,1)),0)*(StaticChurnRate),0)+P40</f>
        <v>0</v>
      </c>
      <c r="R40" s="127">
        <f ca="1">ROUND(IF(COUNT($E$1:R$1)&gt;$C40,(OFFSET($E26,0,(COUNT($E$1:R$1)-$C40-1),1,1)),0)*(StaticChurnRate),0)+Q40</f>
        <v>0</v>
      </c>
      <c r="S40" s="127">
        <f ca="1">ROUND(IF(COUNT($E$1:S$1)&gt;$C40,(OFFSET($E26,0,(COUNT($E$1:S$1)-$C40-1),1,1)),0)*(StaticChurnRate),0)+R40</f>
        <v>0</v>
      </c>
      <c r="T40" s="127">
        <f ca="1">ROUND(IF(COUNT($E$1:T$1)&gt;$C40,(OFFSET($E26,0,(COUNT($E$1:T$1)-$C40-1),1,1)),0)*(StaticChurnRate),0)+S40</f>
        <v>0</v>
      </c>
      <c r="U40" s="127">
        <f ca="1">ROUND(IF(COUNT($E$1:U$1)&gt;$C40,(OFFSET($E26,0,(COUNT($E$1:U$1)-$C40-1),1,1)),0)*(StaticChurnRate),0)+T40</f>
        <v>0</v>
      </c>
      <c r="V40" s="127">
        <f ca="1">ROUND(IF(COUNT($E$1:V$1)&gt;$C40,(OFFSET($E26,0,(COUNT($E$1:V$1)-$C40-1),1,1)),0)*(StaticChurnRate),0)+U40</f>
        <v>0</v>
      </c>
      <c r="W40" s="127">
        <f ca="1">ROUND(IF(COUNT($E$1:W$1)&gt;$C40,(OFFSET($E26,0,(COUNT($E$1:W$1)-$C40-1),1,1)),0)*(StaticChurnRate),0)+V40</f>
        <v>0</v>
      </c>
      <c r="X40" s="127">
        <f ca="1">ROUND(IF(COUNT($E$1:X$1)&gt;$C40,(OFFSET($E26,0,(COUNT($E$1:X$1)-$C40-1),1,1)),0)*(StaticChurnRate),0)+W40</f>
        <v>0</v>
      </c>
      <c r="Y40" s="127">
        <f ca="1">ROUND(IF(COUNT($E$1:Y$1)&gt;$C40,(OFFSET($E26,0,(COUNT($E$1:Y$1)-$C40-1),1,1)),0)*(StaticChurnRate),0)+X40</f>
        <v>0</v>
      </c>
      <c r="Z40" s="127">
        <f ca="1">ROUND(IF(COUNT($E$1:Z$1)&gt;$C40,(OFFSET($E26,0,(COUNT($E$1:Z$1)-$C40-1),1,1)),0)*(StaticChurnRate),0)+Y40</f>
        <v>0</v>
      </c>
      <c r="AA40" s="127">
        <f ca="1">ROUND(IF(COUNT($E$1:AA$1)&gt;$C40,(OFFSET($E26,0,(COUNT($E$1:AA$1)-$C40-1),1,1)),0)*(StaticChurnRate),0)+Z40</f>
        <v>0</v>
      </c>
      <c r="AB40" s="127">
        <f ca="1">ROUND(IF(COUNT($E$1:AB$1)&gt;$C40,(OFFSET($E26,0,(COUNT($E$1:AB$1)-$C40-1),1,1)),0)*(StaticChurnRate),0)+AA40</f>
        <v>0</v>
      </c>
      <c r="AC40" s="127">
        <f ca="1">ROUND(IF(COUNT($E$1:AC$1)&gt;$C40,(OFFSET($E26,0,(COUNT($E$1:AC$1)-$C40-1),1,1)),0)*(StaticChurnRate),0)+AB40</f>
        <v>0</v>
      </c>
      <c r="AD40" s="127">
        <f ca="1">ROUND(IF(COUNT($E$1:AD$1)&gt;$C40,(OFFSET($E26,0,(COUNT($E$1:AD$1)-$C40-1),1,1)),0)*(StaticChurnRate),0)+AC40</f>
        <v>0</v>
      </c>
      <c r="AE40" s="127">
        <f ca="1">ROUND(IF(COUNT($E$1:AE$1)&gt;$C40,(OFFSET($E26,0,(COUNT($E$1:AE$1)-$C40-1),1,1)),0)*(StaticChurnRate),0)+AD40</f>
        <v>0</v>
      </c>
      <c r="AF40" s="127">
        <f ca="1">ROUND(IF(COUNT($E$1:AF$1)&gt;$C40,(OFFSET($E26,0,(COUNT($E$1:AF$1)-$C40-1),1,1)),0)*(StaticChurnRate),0)+AE40</f>
        <v>0</v>
      </c>
      <c r="AG40" s="127">
        <f ca="1">ROUND(IF(COUNT($E$1:AG$1)&gt;$C40,(OFFSET($E26,0,(COUNT($E$1:AG$1)-$C40-1),1,1)),0)*(StaticChurnRate),0)+AF40</f>
        <v>0</v>
      </c>
      <c r="AH40" s="127">
        <f ca="1">ROUND(IF(COUNT($E$1:AH$1)&gt;$C40,(OFFSET($E26,0,(COUNT($E$1:AH$1)-$C40-1),1,1)),0)*(StaticChurnRate),0)+AG40</f>
        <v>0</v>
      </c>
      <c r="AI40" s="127">
        <f ca="1">ROUND(IF(COUNT($E$1:AI$1)&gt;$C40,(OFFSET($E26,0,(COUNT($E$1:AI$1)-$C40-1),1,1)),0)*(StaticChurnRate),0)+AH40</f>
        <v>0</v>
      </c>
      <c r="AJ40" s="127">
        <f ca="1">ROUND(IF(COUNT($E$1:AJ$1)&gt;$C40,(OFFSET($E26,0,(COUNT($E$1:AJ$1)-$C40-1),1,1)),0)*(StaticChurnRate),0)+AI40</f>
        <v>0</v>
      </c>
      <c r="AK40" s="127">
        <f ca="1">ROUND(IF(COUNT($E$1:AK$1)&gt;$C40,(OFFSET($E26,0,(COUNT($E$1:AK$1)-$C40-1),1,1)),0)*(StaticChurnRate),0)+AJ40</f>
        <v>0</v>
      </c>
      <c r="AL40" s="127">
        <f ca="1">ROUND(IF(COUNT($E$1:AL$1)&gt;$C40,(OFFSET($E26,0,(COUNT($E$1:AL$1)-$C40-1),1,1)),0)*(StaticChurnRate),0)+AK40</f>
        <v>0</v>
      </c>
      <c r="AM40" s="127">
        <f ca="1">ROUND(IF(COUNT($E$1:AM$1)&gt;$C40,(OFFSET($E26,0,(COUNT($E$1:AM$1)-$C40-1),1,1)),0)*(StaticChurnRate),0)+AL40</f>
        <v>0</v>
      </c>
      <c r="AN40" s="127">
        <f ca="1">ROUND(IF(COUNT($E$1:AN$1)&gt;$C40,(OFFSET($E26,0,(COUNT($E$1:AN$1)-$C40-1),1,1)),0)*(StaticChurnRate),0)+AM40</f>
        <v>0</v>
      </c>
      <c r="AO40" s="127">
        <f ca="1">ROUND(IF(COUNT($E$1:AO$1)&gt;$C40,(OFFSET($E26,0,(COUNT($E$1:AO$1)-$C40-1),1,1)),0)*(StaticChurnRate),0)+AN40</f>
        <v>0</v>
      </c>
      <c r="AP40" s="127">
        <f ca="1">ROUND(IF(COUNT($E$1:AP$1)&gt;$C40,(OFFSET($E26,0,(COUNT($E$1:AP$1)-$C40-1),1,1)),0)*(StaticChurnRate),0)+AO40</f>
        <v>0</v>
      </c>
      <c r="AQ40" s="127">
        <f ca="1">ROUND(IF(COUNT($E$1:AQ$1)&gt;$C40,(OFFSET($E26,0,(COUNT($E$1:AQ$1)-$C40-1),1,1)),0)*(StaticChurnRate),0)+AP40</f>
        <v>0</v>
      </c>
      <c r="AR40" s="127">
        <f ca="1">ROUND(IF(COUNT($E$1:AR$1)&gt;$C40,(OFFSET($E26,0,(COUNT($E$1:AR$1)-$C40-1),1,1)),0)*(StaticChurnRate),0)+AQ40</f>
        <v>0</v>
      </c>
      <c r="AS40" s="127">
        <f ca="1">ROUND(IF(COUNT($E$1:AS$1)&gt;$C40,(OFFSET($E26,0,(COUNT($E$1:AS$1)-$C40-1),1,1)),0)*(StaticChurnRate),0)+AR40</f>
        <v>0</v>
      </c>
      <c r="AT40" s="127">
        <f ca="1">ROUND(IF(COUNT($E$1:AT$1)&gt;$C40,(OFFSET($E26,0,(COUNT($E$1:AT$1)-$C40-1),1,1)),0)*(StaticChurnRate),0)+AS40</f>
        <v>0</v>
      </c>
      <c r="AU40" s="127">
        <f ca="1">ROUND(IF(COUNT($E$1:AU$1)&gt;$C40,(OFFSET($E26,0,(COUNT($E$1:AU$1)-$C40-1),1,1)),0)*(StaticChurnRate),0)+AT40</f>
        <v>0</v>
      </c>
      <c r="AV40" s="127">
        <f ca="1">ROUND(IF(COUNT($E$1:AV$1)&gt;$C40,(OFFSET($E26,0,(COUNT($E$1:AV$1)-$C40-1),1,1)),0)*(StaticChurnRate),0)+AU40</f>
        <v>0</v>
      </c>
      <c r="AW40" s="127">
        <f ca="1">ROUND(IF(COUNT($E$1:AW$1)&gt;$C40,(OFFSET($E26,0,(COUNT($E$1:AW$1)-$C40-1),1,1)),0)*(StaticChurnRate),0)+AV40</f>
        <v>0</v>
      </c>
      <c r="AX40" s="127">
        <f ca="1">ROUND(IF(COUNT($E$1:AX$1)&gt;$C40,(OFFSET($E26,0,(COUNT($E$1:AX$1)-$C40-1),1,1)),0)*(StaticChurnRate),0)+AW40</f>
        <v>0</v>
      </c>
      <c r="AY40" s="127">
        <f ca="1">ROUND(IF(COUNT($E$1:AY$1)&gt;$C40,(OFFSET($E26,0,(COUNT($E$1:AY$1)-$C40-1),1,1)),0)*(StaticChurnRate),0)+AX40</f>
        <v>0</v>
      </c>
      <c r="AZ40" s="127">
        <f ca="1">ROUND(IF(COUNT($E$1:AZ$1)&gt;$C40,(OFFSET($E26,0,(COUNT($E$1:AZ$1)-$C40-1),1,1)),0)*(StaticChurnRate),0)+AY40</f>
        <v>0</v>
      </c>
      <c r="BA40" s="127">
        <f ca="1">ROUND(IF(COUNT($E$1:BA$1)&gt;$C40,(OFFSET($E26,0,(COUNT($E$1:BA$1)-$C40-1),1,1)),0)*(StaticChurnRate),0)+AZ40</f>
        <v>0</v>
      </c>
      <c r="BB40" s="127">
        <f ca="1">ROUND(IF(COUNT($E$1:BB$1)&gt;$C40,(OFFSET($E26,0,(COUNT($E$1:BB$1)-$C40-1),1,1)),0)*(StaticChurnRate),0)+BA40</f>
        <v>0</v>
      </c>
      <c r="BC40" s="127">
        <f ca="1">ROUND(IF(COUNT($E$1:BC$1)&gt;$C40,(OFFSET($E26,0,(COUNT($E$1:BC$1)-$C40-1),1,1)),0)*(StaticChurnRate),0)+BB40</f>
        <v>0</v>
      </c>
      <c r="BD40" s="127">
        <f ca="1">ROUND(IF(COUNT($E$1:BD$1)&gt;$C40,(OFFSET($E26,0,(COUNT($E$1:BD$1)-$C40-1),1,1)),0)*(StaticChurnRate),0)+BC40</f>
        <v>0</v>
      </c>
      <c r="BE40" s="127">
        <f ca="1">ROUND(IF(COUNT($E$1:BE$1)&gt;$C40,(OFFSET($E26,0,(COUNT($E$1:BE$1)-$C40-1),1,1)),0)*(StaticChurnRate),0)+BD40</f>
        <v>0</v>
      </c>
      <c r="BF40" s="127">
        <f ca="1">ROUND(IF(COUNT($E$1:BF$1)&gt;$C40,(OFFSET($E26,0,(COUNT($E$1:BF$1)-$C40-1),1,1)),0)*(StaticChurnRate),0)+BE40</f>
        <v>0</v>
      </c>
      <c r="BG40" s="127">
        <f ca="1">ROUND(IF(COUNT($E$1:BG$1)&gt;$C40,(OFFSET($E26,0,(COUNT($E$1:BG$1)-$C40-1),1,1)),0)*(StaticChurnRate),0)+BF40</f>
        <v>0</v>
      </c>
      <c r="BH40" s="127">
        <f ca="1">ROUND(IF(COUNT($E$1:BH$1)&gt;$C40,(OFFSET($E26,0,(COUNT($E$1:BH$1)-$C40-1),1,1)),0)*(StaticChurnRate),0)+BG40</f>
        <v>0</v>
      </c>
      <c r="BI40" s="127">
        <f ca="1">ROUND(IF(COUNT($E$1:BI$1)&gt;$C40,(OFFSET($E26,0,(COUNT($E$1:BI$1)-$C40-1),1,1)),0)*(StaticChurnRate),0)+BH40</f>
        <v>0</v>
      </c>
      <c r="BJ40" s="127">
        <f ca="1">ROUND(IF(COUNT($E$1:BJ$1)&gt;$C40,(OFFSET($E26,0,(COUNT($E$1:BJ$1)-$C40-1),1,1)),0)*(StaticChurnRate),0)+BI40</f>
        <v>0</v>
      </c>
      <c r="BK40" s="127">
        <f ca="1">ROUND(IF(COUNT($E$1:BK$1)&gt;$C40,(OFFSET($E26,0,(COUNT($E$1:BK$1)-$C40-1),1,1)),0)*(StaticChurnRate),0)+BJ40</f>
        <v>0</v>
      </c>
      <c r="BL40" s="127">
        <f ca="1">ROUND(IF(COUNT($E$1:BL$1)&gt;$C40,(OFFSET($E26,0,(COUNT($E$1:BL$1)-$C40-1),1,1)),0)*(StaticChurnRate),0)+BK40</f>
        <v>0</v>
      </c>
      <c r="BM40" s="127">
        <f ca="1">ROUND(IF(COUNT($E$1:BM$1)&gt;$C40,(OFFSET($E26,0,(COUNT($E$1:BM$1)-$C40-1),1,1)),0)*(StaticChurnRate),0)+BL40</f>
        <v>0</v>
      </c>
    </row>
    <row r="41" spans="1:66">
      <c r="A41" s="13"/>
      <c r="B41" s="12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</row>
    <row r="42" spans="1:66" s="34" customFormat="1" ht="17" thickBot="1">
      <c r="A42" s="128" t="s">
        <v>531</v>
      </c>
      <c r="B42" s="128"/>
      <c r="C42" s="129"/>
      <c r="D42" s="129"/>
      <c r="E42" s="129">
        <f t="shared" ref="E42:S42" ca="1" si="7">SUM(E31:E40)</f>
        <v>0</v>
      </c>
      <c r="F42" s="129">
        <f t="shared" ca="1" si="7"/>
        <v>0</v>
      </c>
      <c r="G42" s="129">
        <f t="shared" ca="1" si="7"/>
        <v>0</v>
      </c>
      <c r="H42" s="129">
        <f t="shared" ca="1" si="7"/>
        <v>0</v>
      </c>
      <c r="I42" s="129">
        <f t="shared" ca="1" si="7"/>
        <v>0</v>
      </c>
      <c r="J42" s="129">
        <f t="shared" ca="1" si="7"/>
        <v>0</v>
      </c>
      <c r="K42" s="129">
        <f t="shared" ca="1" si="7"/>
        <v>0</v>
      </c>
      <c r="L42" s="129">
        <f t="shared" ca="1" si="7"/>
        <v>0</v>
      </c>
      <c r="M42" s="129">
        <f t="shared" ca="1" si="7"/>
        <v>0</v>
      </c>
      <c r="N42" s="129">
        <f t="shared" ca="1" si="7"/>
        <v>0</v>
      </c>
      <c r="O42" s="129">
        <f t="shared" ca="1" si="7"/>
        <v>0</v>
      </c>
      <c r="P42" s="129">
        <f t="shared" ca="1" si="7"/>
        <v>0</v>
      </c>
      <c r="Q42" s="129">
        <f t="shared" ca="1" si="7"/>
        <v>0</v>
      </c>
      <c r="R42" s="129">
        <f t="shared" ca="1" si="7"/>
        <v>0</v>
      </c>
      <c r="S42" s="129">
        <f t="shared" ca="1" si="7"/>
        <v>0</v>
      </c>
      <c r="T42" s="129">
        <f t="shared" ref="T42:BM42" ca="1" si="8">SUM(T31:T40)</f>
        <v>0</v>
      </c>
      <c r="U42" s="129">
        <f t="shared" ca="1" si="8"/>
        <v>0</v>
      </c>
      <c r="V42" s="129">
        <f t="shared" ca="1" si="8"/>
        <v>0</v>
      </c>
      <c r="W42" s="129">
        <f t="shared" ca="1" si="8"/>
        <v>0</v>
      </c>
      <c r="X42" s="129">
        <f t="shared" ca="1" si="8"/>
        <v>0</v>
      </c>
      <c r="Y42" s="129">
        <f t="shared" ca="1" si="8"/>
        <v>0</v>
      </c>
      <c r="Z42" s="129">
        <f t="shared" ca="1" si="8"/>
        <v>0</v>
      </c>
      <c r="AA42" s="129">
        <f t="shared" ca="1" si="8"/>
        <v>0</v>
      </c>
      <c r="AB42" s="129">
        <f t="shared" ca="1" si="8"/>
        <v>1</v>
      </c>
      <c r="AC42" s="129">
        <f t="shared" ca="1" si="8"/>
        <v>2</v>
      </c>
      <c r="AD42" s="129">
        <f t="shared" ca="1" si="8"/>
        <v>3</v>
      </c>
      <c r="AE42" s="129">
        <f t="shared" ca="1" si="8"/>
        <v>4</v>
      </c>
      <c r="AF42" s="129">
        <f t="shared" ca="1" si="8"/>
        <v>5</v>
      </c>
      <c r="AG42" s="129">
        <f t="shared" ca="1" si="8"/>
        <v>6</v>
      </c>
      <c r="AH42" s="129">
        <f t="shared" ca="1" si="8"/>
        <v>7</v>
      </c>
      <c r="AI42" s="129">
        <f t="shared" ca="1" si="8"/>
        <v>8</v>
      </c>
      <c r="AJ42" s="129">
        <f t="shared" ca="1" si="8"/>
        <v>9</v>
      </c>
      <c r="AK42" s="129">
        <f t="shared" ca="1" si="8"/>
        <v>10</v>
      </c>
      <c r="AL42" s="129">
        <f t="shared" ca="1" si="8"/>
        <v>11</v>
      </c>
      <c r="AM42" s="129">
        <f t="shared" ca="1" si="8"/>
        <v>12</v>
      </c>
      <c r="AN42" s="129">
        <f t="shared" ca="1" si="8"/>
        <v>13</v>
      </c>
      <c r="AO42" s="129">
        <f t="shared" ca="1" si="8"/>
        <v>14</v>
      </c>
      <c r="AP42" s="129">
        <f t="shared" ca="1" si="8"/>
        <v>15</v>
      </c>
      <c r="AQ42" s="129">
        <f t="shared" ca="1" si="8"/>
        <v>16</v>
      </c>
      <c r="AR42" s="129">
        <f t="shared" ca="1" si="8"/>
        <v>17</v>
      </c>
      <c r="AS42" s="129">
        <f t="shared" ca="1" si="8"/>
        <v>18</v>
      </c>
      <c r="AT42" s="129">
        <f t="shared" ca="1" si="8"/>
        <v>19</v>
      </c>
      <c r="AU42" s="129">
        <f t="shared" ca="1" si="8"/>
        <v>20</v>
      </c>
      <c r="AV42" s="129">
        <f t="shared" ca="1" si="8"/>
        <v>21</v>
      </c>
      <c r="AW42" s="129">
        <f t="shared" ca="1" si="8"/>
        <v>22</v>
      </c>
      <c r="AX42" s="129">
        <f t="shared" ca="1" si="8"/>
        <v>23</v>
      </c>
      <c r="AY42" s="129">
        <f t="shared" ca="1" si="8"/>
        <v>24</v>
      </c>
      <c r="AZ42" s="129">
        <f t="shared" ca="1" si="8"/>
        <v>26</v>
      </c>
      <c r="BA42" s="129">
        <f t="shared" ca="1" si="8"/>
        <v>28</v>
      </c>
      <c r="BB42" s="129">
        <f t="shared" ca="1" si="8"/>
        <v>30</v>
      </c>
      <c r="BC42" s="129">
        <f t="shared" ca="1" si="8"/>
        <v>32</v>
      </c>
      <c r="BD42" s="129">
        <f t="shared" ca="1" si="8"/>
        <v>34</v>
      </c>
      <c r="BE42" s="129">
        <f t="shared" ca="1" si="8"/>
        <v>36</v>
      </c>
      <c r="BF42" s="129">
        <f t="shared" ca="1" si="8"/>
        <v>38</v>
      </c>
      <c r="BG42" s="129">
        <f t="shared" ca="1" si="8"/>
        <v>40</v>
      </c>
      <c r="BH42" s="129">
        <f t="shared" ca="1" si="8"/>
        <v>42</v>
      </c>
      <c r="BI42" s="129">
        <f t="shared" ca="1" si="8"/>
        <v>44</v>
      </c>
      <c r="BJ42" s="129">
        <f t="shared" ca="1" si="8"/>
        <v>46</v>
      </c>
      <c r="BK42" s="129">
        <f t="shared" ca="1" si="8"/>
        <v>48</v>
      </c>
      <c r="BL42" s="129">
        <f t="shared" ca="1" si="8"/>
        <v>50</v>
      </c>
      <c r="BM42" s="129">
        <f t="shared" ca="1" si="8"/>
        <v>52</v>
      </c>
      <c r="BN42" s="161"/>
    </row>
    <row r="43" spans="1:66" ht="17" thickTop="1">
      <c r="A43" s="16"/>
      <c r="B43" s="6"/>
      <c r="C43" s="176">
        <f ca="1">AVERAGE(E43:BM43)</f>
        <v>3.6421683609207257E-2</v>
      </c>
      <c r="E43" s="176">
        <f t="shared" ref="E43:X43" ca="1" si="9">E42/(E42+E14)</f>
        <v>0</v>
      </c>
      <c r="F43" s="176">
        <f t="shared" ca="1" si="9"/>
        <v>0</v>
      </c>
      <c r="G43" s="176">
        <f t="shared" ca="1" si="9"/>
        <v>0</v>
      </c>
      <c r="H43" s="176">
        <f t="shared" ca="1" si="9"/>
        <v>0</v>
      </c>
      <c r="I43" s="176">
        <f t="shared" ca="1" si="9"/>
        <v>0</v>
      </c>
      <c r="J43" s="176">
        <f t="shared" ca="1" si="9"/>
        <v>0</v>
      </c>
      <c r="K43" s="176">
        <f t="shared" ca="1" si="9"/>
        <v>0</v>
      </c>
      <c r="L43" s="176">
        <f t="shared" ca="1" si="9"/>
        <v>0</v>
      </c>
      <c r="M43" s="176">
        <f t="shared" ca="1" si="9"/>
        <v>0</v>
      </c>
      <c r="N43" s="176">
        <f t="shared" ca="1" si="9"/>
        <v>0</v>
      </c>
      <c r="O43" s="176">
        <f t="shared" ca="1" si="9"/>
        <v>0</v>
      </c>
      <c r="P43" s="176">
        <f t="shared" ca="1" si="9"/>
        <v>0</v>
      </c>
      <c r="Q43" s="176">
        <f t="shared" ca="1" si="9"/>
        <v>0</v>
      </c>
      <c r="R43" s="176">
        <f t="shared" ca="1" si="9"/>
        <v>0</v>
      </c>
      <c r="S43" s="176">
        <f t="shared" ca="1" si="9"/>
        <v>0</v>
      </c>
      <c r="T43" s="176">
        <f t="shared" ca="1" si="9"/>
        <v>0</v>
      </c>
      <c r="U43" s="176">
        <f t="shared" ca="1" si="9"/>
        <v>0</v>
      </c>
      <c r="V43" s="176">
        <f t="shared" ca="1" si="9"/>
        <v>0</v>
      </c>
      <c r="W43" s="176">
        <f t="shared" ca="1" si="9"/>
        <v>0</v>
      </c>
      <c r="X43" s="176">
        <f t="shared" ca="1" si="9"/>
        <v>0</v>
      </c>
      <c r="Y43" s="176">
        <f ca="1">Y42/(Y42+Y14)</f>
        <v>0</v>
      </c>
      <c r="Z43" s="176">
        <f t="shared" ref="Z43:BM43" ca="1" si="10">Z42/(Z42+Z14)</f>
        <v>0</v>
      </c>
      <c r="AA43" s="176">
        <f t="shared" ca="1" si="10"/>
        <v>0</v>
      </c>
      <c r="AB43" s="176">
        <f t="shared" ca="1" si="10"/>
        <v>1.1235955056179775E-2</v>
      </c>
      <c r="AC43" s="176">
        <f t="shared" ca="1" si="10"/>
        <v>2.0408163265306121E-2</v>
      </c>
      <c r="AD43" s="176">
        <f t="shared" ca="1" si="10"/>
        <v>2.8301886792452831E-2</v>
      </c>
      <c r="AE43" s="176">
        <f t="shared" ca="1" si="10"/>
        <v>3.4782608695652174E-2</v>
      </c>
      <c r="AF43" s="176">
        <f t="shared" ca="1" si="10"/>
        <v>4.0322580645161289E-2</v>
      </c>
      <c r="AG43" s="176">
        <f t="shared" ca="1" si="10"/>
        <v>4.5112781954887216E-2</v>
      </c>
      <c r="AH43" s="176">
        <f t="shared" ca="1" si="10"/>
        <v>4.8611111111111112E-2</v>
      </c>
      <c r="AI43" s="176">
        <f t="shared" ca="1" si="10"/>
        <v>5.1612903225806452E-2</v>
      </c>
      <c r="AJ43" s="176">
        <f t="shared" ca="1" si="10"/>
        <v>5.3892215568862277E-2</v>
      </c>
      <c r="AK43" s="176">
        <f t="shared" ca="1" si="10"/>
        <v>5.5865921787709494E-2</v>
      </c>
      <c r="AL43" s="176">
        <f t="shared" ca="1" si="10"/>
        <v>5.7291666666666664E-2</v>
      </c>
      <c r="AM43" s="176">
        <f t="shared" ca="1" si="10"/>
        <v>5.8536585365853662E-2</v>
      </c>
      <c r="AN43" s="176">
        <f t="shared" ca="1" si="10"/>
        <v>5.9633027522935783E-2</v>
      </c>
      <c r="AO43" s="176">
        <f t="shared" ca="1" si="10"/>
        <v>6.0344827586206899E-2</v>
      </c>
      <c r="AP43" s="176">
        <f t="shared" ca="1" si="10"/>
        <v>6.097560975609756E-2</v>
      </c>
      <c r="AQ43" s="176">
        <f t="shared" ca="1" si="10"/>
        <v>6.1302681992337162E-2</v>
      </c>
      <c r="AR43" s="176">
        <f t="shared" ca="1" si="10"/>
        <v>6.1594202898550728E-2</v>
      </c>
      <c r="AS43" s="176">
        <f t="shared" ca="1" si="10"/>
        <v>6.1643835616438353E-2</v>
      </c>
      <c r="AT43" s="176">
        <f t="shared" ca="1" si="10"/>
        <v>6.1688311688311688E-2</v>
      </c>
      <c r="AU43" s="176">
        <f t="shared" ca="1" si="10"/>
        <v>6.1538461538461542E-2</v>
      </c>
      <c r="AV43" s="176">
        <f t="shared" ca="1" si="10"/>
        <v>6.1403508771929821E-2</v>
      </c>
      <c r="AW43" s="176">
        <f t="shared" ca="1" si="10"/>
        <v>6.1281337047353758E-2</v>
      </c>
      <c r="AX43" s="176">
        <f t="shared" ca="1" si="10"/>
        <v>6.1007957559681698E-2</v>
      </c>
      <c r="AY43" s="176">
        <f t="shared" ca="1" si="10"/>
        <v>6.0759493670886074E-2</v>
      </c>
      <c r="AZ43" s="176">
        <f t="shared" ca="1" si="10"/>
        <v>6.2650602409638559E-2</v>
      </c>
      <c r="BA43" s="176">
        <f t="shared" ca="1" si="10"/>
        <v>6.4367816091954022E-2</v>
      </c>
      <c r="BB43" s="176">
        <f t="shared" ca="1" si="10"/>
        <v>6.5934065934065936E-2</v>
      </c>
      <c r="BC43" s="176">
        <f t="shared" ca="1" si="10"/>
        <v>6.7368421052631577E-2</v>
      </c>
      <c r="BD43" s="176">
        <f t="shared" ca="1" si="10"/>
        <v>6.8548387096774188E-2</v>
      </c>
      <c r="BE43" s="176">
        <f t="shared" ca="1" si="10"/>
        <v>6.9632495164410058E-2</v>
      </c>
      <c r="BF43" s="176">
        <f t="shared" ca="1" si="10"/>
        <v>7.0631970260223054E-2</v>
      </c>
      <c r="BG43" s="176">
        <f t="shared" ca="1" si="10"/>
        <v>7.1428571428571425E-2</v>
      </c>
      <c r="BH43" s="176">
        <f t="shared" ca="1" si="10"/>
        <v>7.2164948453608241E-2</v>
      </c>
      <c r="BI43" s="176">
        <f t="shared" ca="1" si="10"/>
        <v>7.2847682119205295E-2</v>
      </c>
      <c r="BJ43" s="176">
        <f t="shared" ca="1" si="10"/>
        <v>7.3482428115015971E-2</v>
      </c>
      <c r="BK43" s="176">
        <f t="shared" ca="1" si="10"/>
        <v>7.407407407407407E-2</v>
      </c>
      <c r="BL43" s="176">
        <f t="shared" ca="1" si="10"/>
        <v>7.4515648286140088E-2</v>
      </c>
      <c r="BM43" s="176">
        <f t="shared" ca="1" si="10"/>
        <v>7.492795389048991E-2</v>
      </c>
    </row>
    <row r="44" spans="1:66" ht="18" thickBot="1">
      <c r="A44" s="166" t="s">
        <v>533</v>
      </c>
      <c r="B44" s="12"/>
      <c r="D44" s="11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</row>
    <row r="45" spans="1:66" ht="17" thickTop="1">
      <c r="A45" s="8" t="str">
        <f>Subscription1Name</f>
        <v>Subscription Plan 1</v>
      </c>
      <c r="B45" s="6"/>
      <c r="E45" s="126">
        <f t="shared" ref="E45:S45" ca="1" si="11">E3-E31</f>
        <v>1</v>
      </c>
      <c r="F45" s="126">
        <f t="shared" ca="1" si="11"/>
        <v>2</v>
      </c>
      <c r="G45" s="126">
        <f t="shared" ca="1" si="11"/>
        <v>3</v>
      </c>
      <c r="H45" s="126">
        <f t="shared" ca="1" si="11"/>
        <v>4</v>
      </c>
      <c r="I45" s="126">
        <f t="shared" ca="1" si="11"/>
        <v>5</v>
      </c>
      <c r="J45" s="126">
        <f t="shared" ca="1" si="11"/>
        <v>6</v>
      </c>
      <c r="K45" s="126">
        <f t="shared" ca="1" si="11"/>
        <v>7</v>
      </c>
      <c r="L45" s="126">
        <f t="shared" ca="1" si="11"/>
        <v>8</v>
      </c>
      <c r="M45" s="126">
        <f t="shared" ca="1" si="11"/>
        <v>9</v>
      </c>
      <c r="N45" s="126">
        <f t="shared" ca="1" si="11"/>
        <v>10</v>
      </c>
      <c r="O45" s="126">
        <f t="shared" ca="1" si="11"/>
        <v>11</v>
      </c>
      <c r="P45" s="126">
        <f t="shared" ca="1" si="11"/>
        <v>12</v>
      </c>
      <c r="Q45" s="126">
        <f t="shared" ca="1" si="11"/>
        <v>13</v>
      </c>
      <c r="R45" s="126">
        <f t="shared" ca="1" si="11"/>
        <v>14</v>
      </c>
      <c r="S45" s="126">
        <f t="shared" ca="1" si="11"/>
        <v>15</v>
      </c>
      <c r="T45" s="126">
        <f t="shared" ref="F45:BM49" ca="1" si="12">T3-T31</f>
        <v>16</v>
      </c>
      <c r="U45" s="126">
        <f t="shared" ca="1" si="12"/>
        <v>17</v>
      </c>
      <c r="V45" s="126">
        <f t="shared" ca="1" si="12"/>
        <v>18</v>
      </c>
      <c r="W45" s="126">
        <f t="shared" ca="1" si="12"/>
        <v>19</v>
      </c>
      <c r="X45" s="126">
        <f t="shared" ca="1" si="12"/>
        <v>20</v>
      </c>
      <c r="Y45" s="126">
        <f t="shared" ca="1" si="12"/>
        <v>21</v>
      </c>
      <c r="Z45" s="126">
        <f t="shared" ca="1" si="12"/>
        <v>22</v>
      </c>
      <c r="AA45" s="126">
        <f t="shared" ca="1" si="12"/>
        <v>23</v>
      </c>
      <c r="AB45" s="126">
        <f t="shared" ca="1" si="12"/>
        <v>24</v>
      </c>
      <c r="AC45" s="126">
        <f t="shared" ca="1" si="12"/>
        <v>25</v>
      </c>
      <c r="AD45" s="126">
        <f t="shared" ca="1" si="12"/>
        <v>25</v>
      </c>
      <c r="AE45" s="126">
        <f t="shared" ca="1" si="12"/>
        <v>25</v>
      </c>
      <c r="AF45" s="126">
        <f t="shared" ca="1" si="12"/>
        <v>25</v>
      </c>
      <c r="AG45" s="126">
        <f t="shared" ca="1" si="12"/>
        <v>25</v>
      </c>
      <c r="AH45" s="126">
        <f t="shared" ca="1" si="12"/>
        <v>25</v>
      </c>
      <c r="AI45" s="126">
        <f t="shared" ca="1" si="12"/>
        <v>25</v>
      </c>
      <c r="AJ45" s="126">
        <f t="shared" ca="1" si="12"/>
        <v>25</v>
      </c>
      <c r="AK45" s="126">
        <f t="shared" ca="1" si="12"/>
        <v>25</v>
      </c>
      <c r="AL45" s="126">
        <f t="shared" ca="1" si="12"/>
        <v>25</v>
      </c>
      <c r="AM45" s="126">
        <f t="shared" ca="1" si="12"/>
        <v>25</v>
      </c>
      <c r="AN45" s="126">
        <f t="shared" ca="1" si="12"/>
        <v>25</v>
      </c>
      <c r="AO45" s="126">
        <f t="shared" ca="1" si="12"/>
        <v>25</v>
      </c>
      <c r="AP45" s="126">
        <f t="shared" ca="1" si="12"/>
        <v>25</v>
      </c>
      <c r="AQ45" s="126">
        <f t="shared" ca="1" si="12"/>
        <v>25</v>
      </c>
      <c r="AR45" s="126">
        <f t="shared" ca="1" si="12"/>
        <v>25</v>
      </c>
      <c r="AS45" s="126">
        <f t="shared" ca="1" si="12"/>
        <v>25</v>
      </c>
      <c r="AT45" s="126">
        <f t="shared" ca="1" si="12"/>
        <v>25</v>
      </c>
      <c r="AU45" s="126">
        <f t="shared" ca="1" si="12"/>
        <v>25</v>
      </c>
      <c r="AV45" s="126">
        <f t="shared" ca="1" si="12"/>
        <v>25</v>
      </c>
      <c r="AW45" s="126">
        <f t="shared" ca="1" si="12"/>
        <v>25</v>
      </c>
      <c r="AX45" s="126">
        <f t="shared" ca="1" si="12"/>
        <v>25</v>
      </c>
      <c r="AY45" s="126">
        <f t="shared" ca="1" si="12"/>
        <v>25</v>
      </c>
      <c r="AZ45" s="126">
        <f t="shared" ca="1" si="12"/>
        <v>25</v>
      </c>
      <c r="BA45" s="126">
        <f t="shared" ca="1" si="12"/>
        <v>25</v>
      </c>
      <c r="BB45" s="126">
        <f t="shared" ca="1" si="12"/>
        <v>25</v>
      </c>
      <c r="BC45" s="126">
        <f t="shared" ca="1" si="12"/>
        <v>25</v>
      </c>
      <c r="BD45" s="126">
        <f t="shared" ca="1" si="12"/>
        <v>25</v>
      </c>
      <c r="BE45" s="126">
        <f t="shared" ca="1" si="12"/>
        <v>25</v>
      </c>
      <c r="BF45" s="126">
        <f t="shared" ca="1" si="12"/>
        <v>25</v>
      </c>
      <c r="BG45" s="126">
        <f t="shared" ca="1" si="12"/>
        <v>25</v>
      </c>
      <c r="BH45" s="126">
        <f t="shared" ca="1" si="12"/>
        <v>25</v>
      </c>
      <c r="BI45" s="126">
        <f t="shared" ca="1" si="12"/>
        <v>25</v>
      </c>
      <c r="BJ45" s="126">
        <f t="shared" ca="1" si="12"/>
        <v>25</v>
      </c>
      <c r="BK45" s="126">
        <f t="shared" ca="1" si="12"/>
        <v>25</v>
      </c>
      <c r="BL45" s="126">
        <f t="shared" ca="1" si="12"/>
        <v>25</v>
      </c>
      <c r="BM45" s="126">
        <f t="shared" ca="1" si="12"/>
        <v>25</v>
      </c>
    </row>
    <row r="46" spans="1:66" ht="16">
      <c r="A46" s="8" t="str">
        <f>Subscription2Name</f>
        <v>Subscription Plan 2</v>
      </c>
      <c r="B46" s="6"/>
      <c r="E46" s="127">
        <f t="shared" ref="E46:S46" ca="1" si="13">E4-E32</f>
        <v>1</v>
      </c>
      <c r="F46" s="127">
        <f t="shared" ca="1" si="13"/>
        <v>2</v>
      </c>
      <c r="G46" s="127">
        <f t="shared" ca="1" si="13"/>
        <v>3</v>
      </c>
      <c r="H46" s="127">
        <f t="shared" ca="1" si="13"/>
        <v>4</v>
      </c>
      <c r="I46" s="127">
        <f t="shared" ca="1" si="13"/>
        <v>5</v>
      </c>
      <c r="J46" s="127">
        <f t="shared" ca="1" si="13"/>
        <v>6</v>
      </c>
      <c r="K46" s="127">
        <f t="shared" ca="1" si="13"/>
        <v>7</v>
      </c>
      <c r="L46" s="127">
        <f t="shared" ca="1" si="13"/>
        <v>8</v>
      </c>
      <c r="M46" s="127">
        <f t="shared" ca="1" si="13"/>
        <v>9</v>
      </c>
      <c r="N46" s="127">
        <f t="shared" ca="1" si="13"/>
        <v>11</v>
      </c>
      <c r="O46" s="127">
        <f t="shared" ca="1" si="13"/>
        <v>13</v>
      </c>
      <c r="P46" s="127">
        <f t="shared" ca="1" si="13"/>
        <v>15</v>
      </c>
      <c r="Q46" s="127">
        <f t="shared" ca="1" si="13"/>
        <v>17</v>
      </c>
      <c r="R46" s="127">
        <f t="shared" ca="1" si="13"/>
        <v>19</v>
      </c>
      <c r="S46" s="127">
        <f t="shared" ca="1" si="13"/>
        <v>21</v>
      </c>
      <c r="T46" s="127">
        <f t="shared" ref="E46:T54" ca="1" si="14">T4-T32</f>
        <v>24</v>
      </c>
      <c r="U46" s="127">
        <f t="shared" ca="1" si="12"/>
        <v>27</v>
      </c>
      <c r="V46" s="127">
        <f t="shared" ca="1" si="12"/>
        <v>30</v>
      </c>
      <c r="W46" s="127">
        <f t="shared" ca="1" si="12"/>
        <v>33</v>
      </c>
      <c r="X46" s="127">
        <f t="shared" ca="1" si="12"/>
        <v>36</v>
      </c>
      <c r="Y46" s="127">
        <f t="shared" ca="1" si="12"/>
        <v>40</v>
      </c>
      <c r="Z46" s="127">
        <f t="shared" ca="1" si="12"/>
        <v>44</v>
      </c>
      <c r="AA46" s="127">
        <f t="shared" ca="1" si="12"/>
        <v>48</v>
      </c>
      <c r="AB46" s="127">
        <f t="shared" ca="1" si="12"/>
        <v>52</v>
      </c>
      <c r="AC46" s="127">
        <f t="shared" ca="1" si="12"/>
        <v>56</v>
      </c>
      <c r="AD46" s="127">
        <f t="shared" ca="1" si="12"/>
        <v>60</v>
      </c>
      <c r="AE46" s="127">
        <f t="shared" ca="1" si="12"/>
        <v>65</v>
      </c>
      <c r="AF46" s="127">
        <f t="shared" ca="1" si="12"/>
        <v>70</v>
      </c>
      <c r="AG46" s="127">
        <f t="shared" ca="1" si="12"/>
        <v>75</v>
      </c>
      <c r="AH46" s="127">
        <f t="shared" ca="1" si="12"/>
        <v>81</v>
      </c>
      <c r="AI46" s="127">
        <f t="shared" ca="1" si="12"/>
        <v>87</v>
      </c>
      <c r="AJ46" s="127">
        <f t="shared" ca="1" si="12"/>
        <v>94</v>
      </c>
      <c r="AK46" s="127">
        <f t="shared" ca="1" si="12"/>
        <v>101</v>
      </c>
      <c r="AL46" s="127">
        <f t="shared" ca="1" si="12"/>
        <v>109</v>
      </c>
      <c r="AM46" s="127">
        <f t="shared" ca="1" si="12"/>
        <v>117</v>
      </c>
      <c r="AN46" s="127">
        <f t="shared" ca="1" si="12"/>
        <v>125</v>
      </c>
      <c r="AO46" s="127">
        <f t="shared" ca="1" si="12"/>
        <v>134</v>
      </c>
      <c r="AP46" s="127">
        <f t="shared" ca="1" si="12"/>
        <v>143</v>
      </c>
      <c r="AQ46" s="127">
        <f t="shared" ca="1" si="12"/>
        <v>153</v>
      </c>
      <c r="AR46" s="127">
        <f t="shared" ca="1" si="12"/>
        <v>163</v>
      </c>
      <c r="AS46" s="127">
        <f t="shared" ca="1" si="12"/>
        <v>174</v>
      </c>
      <c r="AT46" s="127">
        <f t="shared" ca="1" si="12"/>
        <v>185</v>
      </c>
      <c r="AU46" s="127">
        <f t="shared" ca="1" si="12"/>
        <v>197</v>
      </c>
      <c r="AV46" s="127">
        <f t="shared" ca="1" si="12"/>
        <v>209</v>
      </c>
      <c r="AW46" s="127">
        <f t="shared" ca="1" si="12"/>
        <v>221</v>
      </c>
      <c r="AX46" s="127">
        <f t="shared" ca="1" si="12"/>
        <v>234</v>
      </c>
      <c r="AY46" s="127">
        <f t="shared" ca="1" si="12"/>
        <v>247</v>
      </c>
      <c r="AZ46" s="127">
        <f t="shared" ca="1" si="12"/>
        <v>260</v>
      </c>
      <c r="BA46" s="127">
        <f t="shared" ca="1" si="12"/>
        <v>273</v>
      </c>
      <c r="BB46" s="127">
        <f t="shared" ca="1" si="12"/>
        <v>286</v>
      </c>
      <c r="BC46" s="127">
        <f t="shared" ca="1" si="12"/>
        <v>299</v>
      </c>
      <c r="BD46" s="127">
        <f t="shared" ca="1" si="12"/>
        <v>313</v>
      </c>
      <c r="BE46" s="127">
        <f t="shared" ca="1" si="12"/>
        <v>327</v>
      </c>
      <c r="BF46" s="127">
        <f t="shared" ca="1" si="12"/>
        <v>341</v>
      </c>
      <c r="BG46" s="127">
        <f t="shared" ca="1" si="12"/>
        <v>356</v>
      </c>
      <c r="BH46" s="127">
        <f t="shared" ca="1" si="12"/>
        <v>371</v>
      </c>
      <c r="BI46" s="127">
        <f t="shared" ca="1" si="12"/>
        <v>386</v>
      </c>
      <c r="BJ46" s="127">
        <f t="shared" ca="1" si="12"/>
        <v>401</v>
      </c>
      <c r="BK46" s="127">
        <f t="shared" ca="1" si="12"/>
        <v>416</v>
      </c>
      <c r="BL46" s="127">
        <f t="shared" ca="1" si="12"/>
        <v>432</v>
      </c>
      <c r="BM46" s="127">
        <f t="shared" ca="1" si="12"/>
        <v>448</v>
      </c>
    </row>
    <row r="47" spans="1:66" ht="16">
      <c r="A47" s="8" t="str">
        <f>Subscription3Name</f>
        <v>Subscription Plan 3</v>
      </c>
      <c r="B47" s="6"/>
      <c r="E47" s="126">
        <f t="shared" ca="1" si="14"/>
        <v>0</v>
      </c>
      <c r="F47" s="126">
        <f t="shared" ca="1" si="12"/>
        <v>0</v>
      </c>
      <c r="G47" s="126">
        <f t="shared" ca="1" si="12"/>
        <v>0</v>
      </c>
      <c r="H47" s="126">
        <f t="shared" ca="1" si="12"/>
        <v>0</v>
      </c>
      <c r="I47" s="126">
        <f t="shared" ca="1" si="12"/>
        <v>0</v>
      </c>
      <c r="J47" s="126">
        <f t="shared" ca="1" si="12"/>
        <v>0</v>
      </c>
      <c r="K47" s="126">
        <f t="shared" ca="1" si="12"/>
        <v>0</v>
      </c>
      <c r="L47" s="126">
        <f t="shared" ca="1" si="12"/>
        <v>0</v>
      </c>
      <c r="M47" s="126">
        <f t="shared" ca="1" si="12"/>
        <v>0</v>
      </c>
      <c r="N47" s="126">
        <f t="shared" ca="1" si="12"/>
        <v>0</v>
      </c>
      <c r="O47" s="126">
        <f t="shared" ca="1" si="12"/>
        <v>0</v>
      </c>
      <c r="P47" s="126">
        <f t="shared" ca="1" si="12"/>
        <v>0</v>
      </c>
      <c r="Q47" s="126">
        <f t="shared" ca="1" si="12"/>
        <v>0</v>
      </c>
      <c r="R47" s="126">
        <f t="shared" ca="1" si="12"/>
        <v>0</v>
      </c>
      <c r="S47" s="126">
        <f t="shared" ca="1" si="12"/>
        <v>0</v>
      </c>
      <c r="T47" s="126">
        <f t="shared" ca="1" si="12"/>
        <v>1</v>
      </c>
      <c r="U47" s="126">
        <f t="shared" ca="1" si="12"/>
        <v>2</v>
      </c>
      <c r="V47" s="126">
        <f t="shared" ca="1" si="12"/>
        <v>3</v>
      </c>
      <c r="W47" s="126">
        <f t="shared" ca="1" si="12"/>
        <v>4</v>
      </c>
      <c r="X47" s="126">
        <f t="shared" ca="1" si="12"/>
        <v>5</v>
      </c>
      <c r="Y47" s="126">
        <f t="shared" ca="1" si="12"/>
        <v>6</v>
      </c>
      <c r="Z47" s="126">
        <f t="shared" ca="1" si="12"/>
        <v>7</v>
      </c>
      <c r="AA47" s="126">
        <f t="shared" ca="1" si="12"/>
        <v>9</v>
      </c>
      <c r="AB47" s="126">
        <f t="shared" ca="1" si="12"/>
        <v>11</v>
      </c>
      <c r="AC47" s="126">
        <f t="shared" ca="1" si="12"/>
        <v>13</v>
      </c>
      <c r="AD47" s="126">
        <f t="shared" ca="1" si="12"/>
        <v>15</v>
      </c>
      <c r="AE47" s="126">
        <f t="shared" ca="1" si="12"/>
        <v>17</v>
      </c>
      <c r="AF47" s="126">
        <f t="shared" ca="1" si="12"/>
        <v>19</v>
      </c>
      <c r="AG47" s="126">
        <f t="shared" ca="1" si="12"/>
        <v>21</v>
      </c>
      <c r="AH47" s="126">
        <f t="shared" ca="1" si="12"/>
        <v>24</v>
      </c>
      <c r="AI47" s="126">
        <f t="shared" ca="1" si="12"/>
        <v>27</v>
      </c>
      <c r="AJ47" s="126">
        <f t="shared" ca="1" si="12"/>
        <v>30</v>
      </c>
      <c r="AK47" s="126">
        <f t="shared" ca="1" si="12"/>
        <v>33</v>
      </c>
      <c r="AL47" s="126">
        <f t="shared" ca="1" si="12"/>
        <v>36</v>
      </c>
      <c r="AM47" s="126">
        <f t="shared" ca="1" si="12"/>
        <v>39</v>
      </c>
      <c r="AN47" s="126">
        <f t="shared" ca="1" si="12"/>
        <v>42</v>
      </c>
      <c r="AO47" s="126">
        <f t="shared" ca="1" si="12"/>
        <v>45</v>
      </c>
      <c r="AP47" s="126">
        <f t="shared" ca="1" si="12"/>
        <v>48</v>
      </c>
      <c r="AQ47" s="126">
        <f t="shared" ca="1" si="12"/>
        <v>51</v>
      </c>
      <c r="AR47" s="126">
        <f t="shared" ca="1" si="12"/>
        <v>54</v>
      </c>
      <c r="AS47" s="126">
        <f t="shared" ca="1" si="12"/>
        <v>57</v>
      </c>
      <c r="AT47" s="126">
        <f t="shared" ca="1" si="12"/>
        <v>60</v>
      </c>
      <c r="AU47" s="126">
        <f t="shared" ca="1" si="12"/>
        <v>63</v>
      </c>
      <c r="AV47" s="126">
        <f t="shared" ca="1" si="12"/>
        <v>66</v>
      </c>
      <c r="AW47" s="126">
        <f t="shared" ca="1" si="12"/>
        <v>69</v>
      </c>
      <c r="AX47" s="126">
        <f t="shared" ca="1" si="12"/>
        <v>72</v>
      </c>
      <c r="AY47" s="126">
        <f t="shared" ca="1" si="12"/>
        <v>75</v>
      </c>
      <c r="AZ47" s="126">
        <f t="shared" ca="1" si="12"/>
        <v>78</v>
      </c>
      <c r="BA47" s="126">
        <f t="shared" ca="1" si="12"/>
        <v>81</v>
      </c>
      <c r="BB47" s="126">
        <f t="shared" ca="1" si="12"/>
        <v>84</v>
      </c>
      <c r="BC47" s="126">
        <f t="shared" ca="1" si="12"/>
        <v>87</v>
      </c>
      <c r="BD47" s="126">
        <f t="shared" ca="1" si="12"/>
        <v>90</v>
      </c>
      <c r="BE47" s="126">
        <f t="shared" ca="1" si="12"/>
        <v>93</v>
      </c>
      <c r="BF47" s="126">
        <f t="shared" ca="1" si="12"/>
        <v>96</v>
      </c>
      <c r="BG47" s="126">
        <f t="shared" ca="1" si="12"/>
        <v>99</v>
      </c>
      <c r="BH47" s="126">
        <f t="shared" ca="1" si="12"/>
        <v>102</v>
      </c>
      <c r="BI47" s="126">
        <f t="shared" ca="1" si="12"/>
        <v>105</v>
      </c>
      <c r="BJ47" s="126">
        <f t="shared" ca="1" si="12"/>
        <v>108</v>
      </c>
      <c r="BK47" s="126">
        <f t="shared" ca="1" si="12"/>
        <v>111</v>
      </c>
      <c r="BL47" s="126">
        <f t="shared" ca="1" si="12"/>
        <v>114</v>
      </c>
      <c r="BM47" s="126">
        <f t="shared" ca="1" si="12"/>
        <v>117</v>
      </c>
    </row>
    <row r="48" spans="1:66" ht="16">
      <c r="A48" s="8" t="str">
        <f>Subscription4Name</f>
        <v>Subscription Plan 4</v>
      </c>
      <c r="B48" s="6"/>
      <c r="E48" s="127">
        <f t="shared" ca="1" si="14"/>
        <v>0</v>
      </c>
      <c r="F48" s="127">
        <f t="shared" ca="1" si="12"/>
        <v>0</v>
      </c>
      <c r="G48" s="127">
        <f t="shared" ca="1" si="12"/>
        <v>0</v>
      </c>
      <c r="H48" s="127">
        <f t="shared" ca="1" si="12"/>
        <v>0</v>
      </c>
      <c r="I48" s="127">
        <f t="shared" ca="1" si="12"/>
        <v>0</v>
      </c>
      <c r="J48" s="127">
        <f t="shared" ca="1" si="12"/>
        <v>0</v>
      </c>
      <c r="K48" s="127">
        <f t="shared" ca="1" si="12"/>
        <v>0</v>
      </c>
      <c r="L48" s="127">
        <f t="shared" ca="1" si="12"/>
        <v>0</v>
      </c>
      <c r="M48" s="127">
        <f t="shared" ca="1" si="12"/>
        <v>0</v>
      </c>
      <c r="N48" s="127">
        <f t="shared" ca="1" si="12"/>
        <v>0</v>
      </c>
      <c r="O48" s="127">
        <f t="shared" ca="1" si="12"/>
        <v>0</v>
      </c>
      <c r="P48" s="127">
        <f t="shared" ca="1" si="12"/>
        <v>0</v>
      </c>
      <c r="Q48" s="127">
        <f t="shared" ca="1" si="12"/>
        <v>0</v>
      </c>
      <c r="R48" s="127">
        <f t="shared" ca="1" si="12"/>
        <v>0</v>
      </c>
      <c r="S48" s="127">
        <f t="shared" ca="1" si="12"/>
        <v>0</v>
      </c>
      <c r="T48" s="127">
        <f t="shared" ca="1" si="12"/>
        <v>0</v>
      </c>
      <c r="U48" s="127">
        <f t="shared" ca="1" si="12"/>
        <v>0</v>
      </c>
      <c r="V48" s="127">
        <f t="shared" ca="1" si="12"/>
        <v>0</v>
      </c>
      <c r="W48" s="127">
        <f t="shared" ca="1" si="12"/>
        <v>0</v>
      </c>
      <c r="X48" s="127">
        <f t="shared" ca="1" si="12"/>
        <v>0</v>
      </c>
      <c r="Y48" s="127">
        <f t="shared" ca="1" si="12"/>
        <v>0</v>
      </c>
      <c r="Z48" s="127">
        <f t="shared" ca="1" si="12"/>
        <v>0</v>
      </c>
      <c r="AA48" s="127">
        <f t="shared" ca="1" si="12"/>
        <v>0</v>
      </c>
      <c r="AB48" s="127">
        <f t="shared" ca="1" si="12"/>
        <v>0</v>
      </c>
      <c r="AC48" s="127">
        <f t="shared" ca="1" si="12"/>
        <v>0</v>
      </c>
      <c r="AD48" s="127">
        <f t="shared" ca="1" si="12"/>
        <v>0</v>
      </c>
      <c r="AE48" s="127">
        <f t="shared" ca="1" si="12"/>
        <v>0</v>
      </c>
      <c r="AF48" s="127">
        <f t="shared" ca="1" si="12"/>
        <v>0</v>
      </c>
      <c r="AG48" s="127">
        <f t="shared" ca="1" si="12"/>
        <v>0</v>
      </c>
      <c r="AH48" s="127">
        <f t="shared" ca="1" si="12"/>
        <v>0</v>
      </c>
      <c r="AI48" s="127">
        <f t="shared" ca="1" si="12"/>
        <v>0</v>
      </c>
      <c r="AJ48" s="127">
        <f t="shared" ca="1" si="12"/>
        <v>0</v>
      </c>
      <c r="AK48" s="127">
        <f t="shared" ca="1" si="12"/>
        <v>0</v>
      </c>
      <c r="AL48" s="127">
        <f t="shared" ca="1" si="12"/>
        <v>0</v>
      </c>
      <c r="AM48" s="127">
        <f t="shared" ca="1" si="12"/>
        <v>0</v>
      </c>
      <c r="AN48" s="127">
        <f t="shared" ca="1" si="12"/>
        <v>0</v>
      </c>
      <c r="AO48" s="127">
        <f t="shared" ca="1" si="12"/>
        <v>0</v>
      </c>
      <c r="AP48" s="127">
        <f t="shared" ca="1" si="12"/>
        <v>0</v>
      </c>
      <c r="AQ48" s="127">
        <f t="shared" ca="1" si="12"/>
        <v>0</v>
      </c>
      <c r="AR48" s="127">
        <f t="shared" ca="1" si="12"/>
        <v>0</v>
      </c>
      <c r="AS48" s="127">
        <f t="shared" ca="1" si="12"/>
        <v>0</v>
      </c>
      <c r="AT48" s="127">
        <f t="shared" ca="1" si="12"/>
        <v>0</v>
      </c>
      <c r="AU48" s="127">
        <f t="shared" ca="1" si="12"/>
        <v>0</v>
      </c>
      <c r="AV48" s="127">
        <f t="shared" ca="1" si="12"/>
        <v>0</v>
      </c>
      <c r="AW48" s="127">
        <f t="shared" ca="1" si="12"/>
        <v>0</v>
      </c>
      <c r="AX48" s="127">
        <f t="shared" ca="1" si="12"/>
        <v>0</v>
      </c>
      <c r="AY48" s="127">
        <f t="shared" ca="1" si="12"/>
        <v>0</v>
      </c>
      <c r="AZ48" s="127">
        <f t="shared" ca="1" si="12"/>
        <v>0</v>
      </c>
      <c r="BA48" s="127">
        <f t="shared" ca="1" si="12"/>
        <v>0</v>
      </c>
      <c r="BB48" s="127">
        <f t="shared" ca="1" si="12"/>
        <v>0</v>
      </c>
      <c r="BC48" s="127">
        <f t="shared" ca="1" si="12"/>
        <v>0</v>
      </c>
      <c r="BD48" s="127">
        <f t="shared" ca="1" si="12"/>
        <v>0</v>
      </c>
      <c r="BE48" s="127">
        <f t="shared" ca="1" si="12"/>
        <v>0</v>
      </c>
      <c r="BF48" s="127">
        <f t="shared" ca="1" si="12"/>
        <v>0</v>
      </c>
      <c r="BG48" s="127">
        <f t="shared" ca="1" si="12"/>
        <v>0</v>
      </c>
      <c r="BH48" s="127">
        <f t="shared" ca="1" si="12"/>
        <v>0</v>
      </c>
      <c r="BI48" s="127">
        <f t="shared" ca="1" si="12"/>
        <v>0</v>
      </c>
      <c r="BJ48" s="127">
        <f t="shared" ca="1" si="12"/>
        <v>0</v>
      </c>
      <c r="BK48" s="127">
        <f t="shared" ca="1" si="12"/>
        <v>0</v>
      </c>
      <c r="BL48" s="127">
        <f t="shared" ca="1" si="12"/>
        <v>0</v>
      </c>
      <c r="BM48" s="127">
        <f t="shared" ca="1" si="12"/>
        <v>0</v>
      </c>
    </row>
    <row r="49" spans="1:65" ht="16">
      <c r="A49" s="8" t="str">
        <f>Subscription5Name</f>
        <v>Subscription Plan 5</v>
      </c>
      <c r="B49" s="6"/>
      <c r="E49" s="126">
        <f t="shared" ca="1" si="14"/>
        <v>0</v>
      </c>
      <c r="F49" s="126">
        <f t="shared" ca="1" si="12"/>
        <v>0</v>
      </c>
      <c r="G49" s="126">
        <f t="shared" ca="1" si="12"/>
        <v>0</v>
      </c>
      <c r="H49" s="126">
        <f t="shared" ca="1" si="12"/>
        <v>0</v>
      </c>
      <c r="I49" s="126">
        <f t="shared" ca="1" si="12"/>
        <v>0</v>
      </c>
      <c r="J49" s="126">
        <f t="shared" ca="1" si="12"/>
        <v>0</v>
      </c>
      <c r="K49" s="126">
        <f t="shared" ca="1" si="12"/>
        <v>0</v>
      </c>
      <c r="L49" s="126">
        <f t="shared" ca="1" si="12"/>
        <v>0</v>
      </c>
      <c r="M49" s="126">
        <f t="shared" ca="1" si="12"/>
        <v>0</v>
      </c>
      <c r="N49" s="126">
        <f t="shared" ca="1" si="12"/>
        <v>0</v>
      </c>
      <c r="O49" s="126">
        <f t="shared" ca="1" si="12"/>
        <v>0</v>
      </c>
      <c r="P49" s="126">
        <f t="shared" ca="1" si="12"/>
        <v>0</v>
      </c>
      <c r="Q49" s="126">
        <f t="shared" ca="1" si="12"/>
        <v>0</v>
      </c>
      <c r="R49" s="126">
        <f t="shared" ca="1" si="12"/>
        <v>0</v>
      </c>
      <c r="S49" s="126">
        <f t="shared" ca="1" si="12"/>
        <v>0</v>
      </c>
      <c r="T49" s="126">
        <f t="shared" ca="1" si="12"/>
        <v>0</v>
      </c>
      <c r="U49" s="126">
        <f t="shared" ca="1" si="12"/>
        <v>0</v>
      </c>
      <c r="V49" s="126">
        <f t="shared" ca="1" si="12"/>
        <v>0</v>
      </c>
      <c r="W49" s="126">
        <f t="shared" ca="1" si="12"/>
        <v>0</v>
      </c>
      <c r="X49" s="126">
        <f t="shared" ca="1" si="12"/>
        <v>0</v>
      </c>
      <c r="Y49" s="126">
        <f t="shared" ca="1" si="12"/>
        <v>0</v>
      </c>
      <c r="Z49" s="126">
        <f t="shared" ca="1" si="12"/>
        <v>0</v>
      </c>
      <c r="AA49" s="126">
        <f t="shared" ca="1" si="12"/>
        <v>0</v>
      </c>
      <c r="AB49" s="126">
        <f t="shared" ca="1" si="12"/>
        <v>0</v>
      </c>
      <c r="AC49" s="126">
        <f t="shared" ca="1" si="12"/>
        <v>0</v>
      </c>
      <c r="AD49" s="126">
        <f t="shared" ca="1" si="12"/>
        <v>0</v>
      </c>
      <c r="AE49" s="126">
        <f t="shared" ca="1" si="12"/>
        <v>0</v>
      </c>
      <c r="AF49" s="126">
        <f t="shared" ca="1" si="12"/>
        <v>0</v>
      </c>
      <c r="AG49" s="126">
        <f t="shared" ca="1" si="12"/>
        <v>0</v>
      </c>
      <c r="AH49" s="126">
        <f t="shared" ca="1" si="12"/>
        <v>0</v>
      </c>
      <c r="AI49" s="126">
        <f t="shared" ca="1" si="12"/>
        <v>0</v>
      </c>
      <c r="AJ49" s="126">
        <f t="shared" ref="F49:BM53" ca="1" si="15">AJ7-AJ35</f>
        <v>0</v>
      </c>
      <c r="AK49" s="126">
        <f t="shared" ca="1" si="15"/>
        <v>0</v>
      </c>
      <c r="AL49" s="126">
        <f t="shared" ca="1" si="15"/>
        <v>0</v>
      </c>
      <c r="AM49" s="126">
        <f t="shared" ca="1" si="15"/>
        <v>0</v>
      </c>
      <c r="AN49" s="126">
        <f t="shared" ca="1" si="15"/>
        <v>0</v>
      </c>
      <c r="AO49" s="126">
        <f t="shared" ca="1" si="15"/>
        <v>0</v>
      </c>
      <c r="AP49" s="126">
        <f t="shared" ca="1" si="15"/>
        <v>0</v>
      </c>
      <c r="AQ49" s="126">
        <f t="shared" ca="1" si="15"/>
        <v>0</v>
      </c>
      <c r="AR49" s="126">
        <f t="shared" ca="1" si="15"/>
        <v>0</v>
      </c>
      <c r="AS49" s="126">
        <f t="shared" ca="1" si="15"/>
        <v>0</v>
      </c>
      <c r="AT49" s="126">
        <f t="shared" ca="1" si="15"/>
        <v>0</v>
      </c>
      <c r="AU49" s="126">
        <f t="shared" ca="1" si="15"/>
        <v>0</v>
      </c>
      <c r="AV49" s="126">
        <f t="shared" ca="1" si="15"/>
        <v>0</v>
      </c>
      <c r="AW49" s="126">
        <f t="shared" ca="1" si="15"/>
        <v>0</v>
      </c>
      <c r="AX49" s="126">
        <f t="shared" ca="1" si="15"/>
        <v>0</v>
      </c>
      <c r="AY49" s="126">
        <f t="shared" ca="1" si="15"/>
        <v>0</v>
      </c>
      <c r="AZ49" s="126">
        <f t="shared" ca="1" si="15"/>
        <v>0</v>
      </c>
      <c r="BA49" s="126">
        <f t="shared" ca="1" si="15"/>
        <v>0</v>
      </c>
      <c r="BB49" s="126">
        <f t="shared" ca="1" si="15"/>
        <v>0</v>
      </c>
      <c r="BC49" s="126">
        <f t="shared" ca="1" si="15"/>
        <v>0</v>
      </c>
      <c r="BD49" s="126">
        <f t="shared" ca="1" si="15"/>
        <v>0</v>
      </c>
      <c r="BE49" s="126">
        <f t="shared" ca="1" si="15"/>
        <v>0</v>
      </c>
      <c r="BF49" s="126">
        <f t="shared" ca="1" si="15"/>
        <v>0</v>
      </c>
      <c r="BG49" s="126">
        <f t="shared" ca="1" si="15"/>
        <v>0</v>
      </c>
      <c r="BH49" s="126">
        <f t="shared" ca="1" si="15"/>
        <v>0</v>
      </c>
      <c r="BI49" s="126">
        <f t="shared" ca="1" si="15"/>
        <v>0</v>
      </c>
      <c r="BJ49" s="126">
        <f t="shared" ca="1" si="15"/>
        <v>0</v>
      </c>
      <c r="BK49" s="126">
        <f t="shared" ca="1" si="15"/>
        <v>0</v>
      </c>
      <c r="BL49" s="126">
        <f t="shared" ca="1" si="15"/>
        <v>0</v>
      </c>
      <c r="BM49" s="126">
        <f t="shared" ca="1" si="15"/>
        <v>0</v>
      </c>
    </row>
    <row r="50" spans="1:65" ht="16">
      <c r="A50" s="8" t="str">
        <f>Subscription6Name</f>
        <v>Subscription Plan 6</v>
      </c>
      <c r="B50" s="6"/>
      <c r="E50" s="127">
        <f t="shared" ca="1" si="14"/>
        <v>0</v>
      </c>
      <c r="F50" s="127">
        <f t="shared" ca="1" si="15"/>
        <v>0</v>
      </c>
      <c r="G50" s="127">
        <f t="shared" ca="1" si="15"/>
        <v>0</v>
      </c>
      <c r="H50" s="127">
        <f t="shared" ca="1" si="15"/>
        <v>0</v>
      </c>
      <c r="I50" s="127">
        <f t="shared" ca="1" si="15"/>
        <v>0</v>
      </c>
      <c r="J50" s="127">
        <f t="shared" ca="1" si="15"/>
        <v>0</v>
      </c>
      <c r="K50" s="127">
        <f t="shared" ca="1" si="15"/>
        <v>0</v>
      </c>
      <c r="L50" s="127">
        <f t="shared" ca="1" si="15"/>
        <v>0</v>
      </c>
      <c r="M50" s="127">
        <f t="shared" ca="1" si="15"/>
        <v>0</v>
      </c>
      <c r="N50" s="127">
        <f t="shared" ca="1" si="15"/>
        <v>0</v>
      </c>
      <c r="O50" s="127">
        <f t="shared" ca="1" si="15"/>
        <v>0</v>
      </c>
      <c r="P50" s="127">
        <f t="shared" ca="1" si="15"/>
        <v>0</v>
      </c>
      <c r="Q50" s="127">
        <f t="shared" ca="1" si="15"/>
        <v>0</v>
      </c>
      <c r="R50" s="127">
        <f t="shared" ca="1" si="15"/>
        <v>0</v>
      </c>
      <c r="S50" s="127">
        <f t="shared" ca="1" si="15"/>
        <v>0</v>
      </c>
      <c r="T50" s="127">
        <f t="shared" ca="1" si="15"/>
        <v>0</v>
      </c>
      <c r="U50" s="127">
        <f t="shared" ca="1" si="15"/>
        <v>0</v>
      </c>
      <c r="V50" s="127">
        <f t="shared" ca="1" si="15"/>
        <v>0</v>
      </c>
      <c r="W50" s="127">
        <f t="shared" ca="1" si="15"/>
        <v>0</v>
      </c>
      <c r="X50" s="127">
        <f t="shared" ca="1" si="15"/>
        <v>0</v>
      </c>
      <c r="Y50" s="127">
        <f t="shared" ca="1" si="15"/>
        <v>0</v>
      </c>
      <c r="Z50" s="127">
        <f t="shared" ca="1" si="15"/>
        <v>0</v>
      </c>
      <c r="AA50" s="127">
        <f t="shared" ca="1" si="15"/>
        <v>0</v>
      </c>
      <c r="AB50" s="127">
        <f t="shared" ca="1" si="15"/>
        <v>0</v>
      </c>
      <c r="AC50" s="127">
        <f t="shared" ca="1" si="15"/>
        <v>0</v>
      </c>
      <c r="AD50" s="127">
        <f t="shared" ca="1" si="15"/>
        <v>0</v>
      </c>
      <c r="AE50" s="127">
        <f t="shared" ca="1" si="15"/>
        <v>0</v>
      </c>
      <c r="AF50" s="127">
        <f t="shared" ca="1" si="15"/>
        <v>0</v>
      </c>
      <c r="AG50" s="127">
        <f t="shared" ca="1" si="15"/>
        <v>0</v>
      </c>
      <c r="AH50" s="127">
        <f t="shared" ca="1" si="15"/>
        <v>0</v>
      </c>
      <c r="AI50" s="127">
        <f t="shared" ca="1" si="15"/>
        <v>0</v>
      </c>
      <c r="AJ50" s="127">
        <f t="shared" ca="1" si="15"/>
        <v>0</v>
      </c>
      <c r="AK50" s="127">
        <f t="shared" ca="1" si="15"/>
        <v>0</v>
      </c>
      <c r="AL50" s="127">
        <f t="shared" ca="1" si="15"/>
        <v>0</v>
      </c>
      <c r="AM50" s="127">
        <f t="shared" ca="1" si="15"/>
        <v>0</v>
      </c>
      <c r="AN50" s="127">
        <f t="shared" ca="1" si="15"/>
        <v>0</v>
      </c>
      <c r="AO50" s="127">
        <f t="shared" ca="1" si="15"/>
        <v>0</v>
      </c>
      <c r="AP50" s="127">
        <f t="shared" ca="1" si="15"/>
        <v>0</v>
      </c>
      <c r="AQ50" s="127">
        <f t="shared" ca="1" si="15"/>
        <v>0</v>
      </c>
      <c r="AR50" s="127">
        <f t="shared" ca="1" si="15"/>
        <v>0</v>
      </c>
      <c r="AS50" s="127">
        <f t="shared" ca="1" si="15"/>
        <v>0</v>
      </c>
      <c r="AT50" s="127">
        <f t="shared" ca="1" si="15"/>
        <v>0</v>
      </c>
      <c r="AU50" s="127">
        <f t="shared" ca="1" si="15"/>
        <v>0</v>
      </c>
      <c r="AV50" s="127">
        <f t="shared" ca="1" si="15"/>
        <v>0</v>
      </c>
      <c r="AW50" s="127">
        <f t="shared" ca="1" si="15"/>
        <v>0</v>
      </c>
      <c r="AX50" s="127">
        <f t="shared" ca="1" si="15"/>
        <v>0</v>
      </c>
      <c r="AY50" s="127">
        <f t="shared" ca="1" si="15"/>
        <v>0</v>
      </c>
      <c r="AZ50" s="127">
        <f t="shared" ca="1" si="15"/>
        <v>0</v>
      </c>
      <c r="BA50" s="127">
        <f t="shared" ca="1" si="15"/>
        <v>0</v>
      </c>
      <c r="BB50" s="127">
        <f t="shared" ca="1" si="15"/>
        <v>0</v>
      </c>
      <c r="BC50" s="127">
        <f t="shared" ca="1" si="15"/>
        <v>0</v>
      </c>
      <c r="BD50" s="127">
        <f t="shared" ca="1" si="15"/>
        <v>0</v>
      </c>
      <c r="BE50" s="127">
        <f t="shared" ca="1" si="15"/>
        <v>0</v>
      </c>
      <c r="BF50" s="127">
        <f t="shared" ca="1" si="15"/>
        <v>0</v>
      </c>
      <c r="BG50" s="127">
        <f t="shared" ca="1" si="15"/>
        <v>0</v>
      </c>
      <c r="BH50" s="127">
        <f t="shared" ca="1" si="15"/>
        <v>0</v>
      </c>
      <c r="BI50" s="127">
        <f t="shared" ca="1" si="15"/>
        <v>0</v>
      </c>
      <c r="BJ50" s="127">
        <f t="shared" ca="1" si="15"/>
        <v>0</v>
      </c>
      <c r="BK50" s="127">
        <f t="shared" ca="1" si="15"/>
        <v>0</v>
      </c>
      <c r="BL50" s="127">
        <f t="shared" ca="1" si="15"/>
        <v>0</v>
      </c>
      <c r="BM50" s="127">
        <f t="shared" ca="1" si="15"/>
        <v>0</v>
      </c>
    </row>
    <row r="51" spans="1:65" ht="16">
      <c r="A51" s="8" t="str">
        <f>Subscription7Name</f>
        <v>Subscription Plan 7</v>
      </c>
      <c r="B51" s="6"/>
      <c r="E51" s="126">
        <f t="shared" ca="1" si="14"/>
        <v>0</v>
      </c>
      <c r="F51" s="126">
        <f t="shared" ca="1" si="15"/>
        <v>0</v>
      </c>
      <c r="G51" s="126">
        <f t="shared" ca="1" si="15"/>
        <v>0</v>
      </c>
      <c r="H51" s="126">
        <f t="shared" ca="1" si="15"/>
        <v>0</v>
      </c>
      <c r="I51" s="126">
        <f t="shared" ca="1" si="15"/>
        <v>0</v>
      </c>
      <c r="J51" s="126">
        <f t="shared" ca="1" si="15"/>
        <v>0</v>
      </c>
      <c r="K51" s="126">
        <f t="shared" ca="1" si="15"/>
        <v>0</v>
      </c>
      <c r="L51" s="126">
        <f t="shared" ca="1" si="15"/>
        <v>0</v>
      </c>
      <c r="M51" s="126">
        <f t="shared" ca="1" si="15"/>
        <v>0</v>
      </c>
      <c r="N51" s="126">
        <f t="shared" ca="1" si="15"/>
        <v>0</v>
      </c>
      <c r="O51" s="126">
        <f t="shared" ca="1" si="15"/>
        <v>0</v>
      </c>
      <c r="P51" s="126">
        <f t="shared" ca="1" si="15"/>
        <v>0</v>
      </c>
      <c r="Q51" s="126">
        <f t="shared" ca="1" si="15"/>
        <v>0</v>
      </c>
      <c r="R51" s="126">
        <f t="shared" ca="1" si="15"/>
        <v>0</v>
      </c>
      <c r="S51" s="126">
        <f t="shared" ca="1" si="15"/>
        <v>0</v>
      </c>
      <c r="T51" s="126">
        <f t="shared" ca="1" si="15"/>
        <v>0</v>
      </c>
      <c r="U51" s="126">
        <f t="shared" ca="1" si="15"/>
        <v>0</v>
      </c>
      <c r="V51" s="126">
        <f t="shared" ca="1" si="15"/>
        <v>0</v>
      </c>
      <c r="W51" s="126">
        <f t="shared" ca="1" si="15"/>
        <v>0</v>
      </c>
      <c r="X51" s="126">
        <f t="shared" ca="1" si="15"/>
        <v>0</v>
      </c>
      <c r="Y51" s="126">
        <f t="shared" ca="1" si="15"/>
        <v>0</v>
      </c>
      <c r="Z51" s="126">
        <f t="shared" ca="1" si="15"/>
        <v>0</v>
      </c>
      <c r="AA51" s="126">
        <f t="shared" ca="1" si="15"/>
        <v>0</v>
      </c>
      <c r="AB51" s="126">
        <f t="shared" ca="1" si="15"/>
        <v>0</v>
      </c>
      <c r="AC51" s="126">
        <f t="shared" ca="1" si="15"/>
        <v>0</v>
      </c>
      <c r="AD51" s="126">
        <f t="shared" ca="1" si="15"/>
        <v>0</v>
      </c>
      <c r="AE51" s="126">
        <f t="shared" ca="1" si="15"/>
        <v>0</v>
      </c>
      <c r="AF51" s="126">
        <f t="shared" ca="1" si="15"/>
        <v>0</v>
      </c>
      <c r="AG51" s="126">
        <f t="shared" ca="1" si="15"/>
        <v>0</v>
      </c>
      <c r="AH51" s="126">
        <f t="shared" ca="1" si="15"/>
        <v>0</v>
      </c>
      <c r="AI51" s="126">
        <f t="shared" ca="1" si="15"/>
        <v>0</v>
      </c>
      <c r="AJ51" s="126">
        <f t="shared" ca="1" si="15"/>
        <v>0</v>
      </c>
      <c r="AK51" s="126">
        <f t="shared" ca="1" si="15"/>
        <v>0</v>
      </c>
      <c r="AL51" s="126">
        <f t="shared" ca="1" si="15"/>
        <v>0</v>
      </c>
      <c r="AM51" s="126">
        <f t="shared" ca="1" si="15"/>
        <v>0</v>
      </c>
      <c r="AN51" s="126">
        <f t="shared" ca="1" si="15"/>
        <v>0</v>
      </c>
      <c r="AO51" s="126">
        <f t="shared" ca="1" si="15"/>
        <v>0</v>
      </c>
      <c r="AP51" s="126">
        <f t="shared" ca="1" si="15"/>
        <v>0</v>
      </c>
      <c r="AQ51" s="126">
        <f t="shared" ca="1" si="15"/>
        <v>0</v>
      </c>
      <c r="AR51" s="126">
        <f t="shared" ca="1" si="15"/>
        <v>0</v>
      </c>
      <c r="AS51" s="126">
        <f t="shared" ca="1" si="15"/>
        <v>0</v>
      </c>
      <c r="AT51" s="126">
        <f t="shared" ca="1" si="15"/>
        <v>0</v>
      </c>
      <c r="AU51" s="126">
        <f t="shared" ca="1" si="15"/>
        <v>0</v>
      </c>
      <c r="AV51" s="126">
        <f t="shared" ca="1" si="15"/>
        <v>0</v>
      </c>
      <c r="AW51" s="126">
        <f t="shared" ca="1" si="15"/>
        <v>0</v>
      </c>
      <c r="AX51" s="126">
        <f t="shared" ca="1" si="15"/>
        <v>0</v>
      </c>
      <c r="AY51" s="126">
        <f t="shared" ca="1" si="15"/>
        <v>0</v>
      </c>
      <c r="AZ51" s="126">
        <f t="shared" ca="1" si="15"/>
        <v>0</v>
      </c>
      <c r="BA51" s="126">
        <f t="shared" ca="1" si="15"/>
        <v>0</v>
      </c>
      <c r="BB51" s="126">
        <f t="shared" ca="1" si="15"/>
        <v>0</v>
      </c>
      <c r="BC51" s="126">
        <f t="shared" ca="1" si="15"/>
        <v>0</v>
      </c>
      <c r="BD51" s="126">
        <f t="shared" ca="1" si="15"/>
        <v>0</v>
      </c>
      <c r="BE51" s="126">
        <f t="shared" ca="1" si="15"/>
        <v>0</v>
      </c>
      <c r="BF51" s="126">
        <f t="shared" ca="1" si="15"/>
        <v>0</v>
      </c>
      <c r="BG51" s="126">
        <f t="shared" ca="1" si="15"/>
        <v>0</v>
      </c>
      <c r="BH51" s="126">
        <f t="shared" ca="1" si="15"/>
        <v>0</v>
      </c>
      <c r="BI51" s="126">
        <f t="shared" ca="1" si="15"/>
        <v>0</v>
      </c>
      <c r="BJ51" s="126">
        <f t="shared" ca="1" si="15"/>
        <v>0</v>
      </c>
      <c r="BK51" s="126">
        <f t="shared" ca="1" si="15"/>
        <v>0</v>
      </c>
      <c r="BL51" s="126">
        <f t="shared" ca="1" si="15"/>
        <v>0</v>
      </c>
      <c r="BM51" s="126">
        <f t="shared" ca="1" si="15"/>
        <v>0</v>
      </c>
    </row>
    <row r="52" spans="1:65" ht="16">
      <c r="A52" s="8" t="str">
        <f>Subscription8Name</f>
        <v>Subscription Plan 8</v>
      </c>
      <c r="B52" s="6"/>
      <c r="E52" s="127">
        <f t="shared" ca="1" si="14"/>
        <v>0</v>
      </c>
      <c r="F52" s="127">
        <f t="shared" ca="1" si="15"/>
        <v>0</v>
      </c>
      <c r="G52" s="127">
        <f t="shared" ca="1" si="15"/>
        <v>0</v>
      </c>
      <c r="H52" s="127">
        <f t="shared" ca="1" si="15"/>
        <v>0</v>
      </c>
      <c r="I52" s="127">
        <f t="shared" ca="1" si="15"/>
        <v>0</v>
      </c>
      <c r="J52" s="127">
        <f t="shared" ca="1" si="15"/>
        <v>0</v>
      </c>
      <c r="K52" s="127">
        <f t="shared" ca="1" si="15"/>
        <v>0</v>
      </c>
      <c r="L52" s="127">
        <f t="shared" ca="1" si="15"/>
        <v>0</v>
      </c>
      <c r="M52" s="127">
        <f t="shared" ca="1" si="15"/>
        <v>0</v>
      </c>
      <c r="N52" s="127">
        <f t="shared" ca="1" si="15"/>
        <v>0</v>
      </c>
      <c r="O52" s="127">
        <f t="shared" ca="1" si="15"/>
        <v>0</v>
      </c>
      <c r="P52" s="127">
        <f t="shared" ca="1" si="15"/>
        <v>0</v>
      </c>
      <c r="Q52" s="127">
        <f t="shared" ca="1" si="15"/>
        <v>0</v>
      </c>
      <c r="R52" s="127">
        <f t="shared" ca="1" si="15"/>
        <v>0</v>
      </c>
      <c r="S52" s="127">
        <f t="shared" ca="1" si="15"/>
        <v>0</v>
      </c>
      <c r="T52" s="127">
        <f t="shared" ca="1" si="15"/>
        <v>0</v>
      </c>
      <c r="U52" s="127">
        <f t="shared" ca="1" si="15"/>
        <v>0</v>
      </c>
      <c r="V52" s="127">
        <f t="shared" ca="1" si="15"/>
        <v>0</v>
      </c>
      <c r="W52" s="127">
        <f t="shared" ca="1" si="15"/>
        <v>0</v>
      </c>
      <c r="X52" s="127">
        <f t="shared" ca="1" si="15"/>
        <v>0</v>
      </c>
      <c r="Y52" s="127">
        <f t="shared" ca="1" si="15"/>
        <v>0</v>
      </c>
      <c r="Z52" s="127">
        <f t="shared" ca="1" si="15"/>
        <v>0</v>
      </c>
      <c r="AA52" s="127">
        <f t="shared" ca="1" si="15"/>
        <v>0</v>
      </c>
      <c r="AB52" s="127">
        <f t="shared" ca="1" si="15"/>
        <v>0</v>
      </c>
      <c r="AC52" s="127">
        <f t="shared" ca="1" si="15"/>
        <v>0</v>
      </c>
      <c r="AD52" s="127">
        <f t="shared" ca="1" si="15"/>
        <v>0</v>
      </c>
      <c r="AE52" s="127">
        <f t="shared" ca="1" si="15"/>
        <v>0</v>
      </c>
      <c r="AF52" s="127">
        <f t="shared" ca="1" si="15"/>
        <v>0</v>
      </c>
      <c r="AG52" s="127">
        <f t="shared" ca="1" si="15"/>
        <v>0</v>
      </c>
      <c r="AH52" s="127">
        <f t="shared" ca="1" si="15"/>
        <v>0</v>
      </c>
      <c r="AI52" s="127">
        <f t="shared" ca="1" si="15"/>
        <v>0</v>
      </c>
      <c r="AJ52" s="127">
        <f t="shared" ca="1" si="15"/>
        <v>0</v>
      </c>
      <c r="AK52" s="127">
        <f t="shared" ca="1" si="15"/>
        <v>0</v>
      </c>
      <c r="AL52" s="127">
        <f t="shared" ca="1" si="15"/>
        <v>0</v>
      </c>
      <c r="AM52" s="127">
        <f t="shared" ca="1" si="15"/>
        <v>0</v>
      </c>
      <c r="AN52" s="127">
        <f t="shared" ca="1" si="15"/>
        <v>0</v>
      </c>
      <c r="AO52" s="127">
        <f t="shared" ca="1" si="15"/>
        <v>0</v>
      </c>
      <c r="AP52" s="127">
        <f t="shared" ca="1" si="15"/>
        <v>0</v>
      </c>
      <c r="AQ52" s="127">
        <f t="shared" ca="1" si="15"/>
        <v>0</v>
      </c>
      <c r="AR52" s="127">
        <f t="shared" ca="1" si="15"/>
        <v>0</v>
      </c>
      <c r="AS52" s="127">
        <f t="shared" ca="1" si="15"/>
        <v>0</v>
      </c>
      <c r="AT52" s="127">
        <f t="shared" ca="1" si="15"/>
        <v>0</v>
      </c>
      <c r="AU52" s="127">
        <f t="shared" ca="1" si="15"/>
        <v>0</v>
      </c>
      <c r="AV52" s="127">
        <f t="shared" ca="1" si="15"/>
        <v>0</v>
      </c>
      <c r="AW52" s="127">
        <f t="shared" ca="1" si="15"/>
        <v>0</v>
      </c>
      <c r="AX52" s="127">
        <f t="shared" ca="1" si="15"/>
        <v>0</v>
      </c>
      <c r="AY52" s="127">
        <f t="shared" ca="1" si="15"/>
        <v>0</v>
      </c>
      <c r="AZ52" s="127">
        <f t="shared" ca="1" si="15"/>
        <v>0</v>
      </c>
      <c r="BA52" s="127">
        <f t="shared" ca="1" si="15"/>
        <v>0</v>
      </c>
      <c r="BB52" s="127">
        <f t="shared" ca="1" si="15"/>
        <v>0</v>
      </c>
      <c r="BC52" s="127">
        <f t="shared" ca="1" si="15"/>
        <v>0</v>
      </c>
      <c r="BD52" s="127">
        <f t="shared" ca="1" si="15"/>
        <v>0</v>
      </c>
      <c r="BE52" s="127">
        <f t="shared" ca="1" si="15"/>
        <v>0</v>
      </c>
      <c r="BF52" s="127">
        <f t="shared" ca="1" si="15"/>
        <v>0</v>
      </c>
      <c r="BG52" s="127">
        <f t="shared" ca="1" si="15"/>
        <v>0</v>
      </c>
      <c r="BH52" s="127">
        <f t="shared" ca="1" si="15"/>
        <v>0</v>
      </c>
      <c r="BI52" s="127">
        <f t="shared" ca="1" si="15"/>
        <v>0</v>
      </c>
      <c r="BJ52" s="127">
        <f t="shared" ca="1" si="15"/>
        <v>0</v>
      </c>
      <c r="BK52" s="127">
        <f t="shared" ca="1" si="15"/>
        <v>0</v>
      </c>
      <c r="BL52" s="127">
        <f t="shared" ca="1" si="15"/>
        <v>0</v>
      </c>
      <c r="BM52" s="127">
        <f t="shared" ca="1" si="15"/>
        <v>0</v>
      </c>
    </row>
    <row r="53" spans="1:65" ht="16">
      <c r="A53" s="8" t="str">
        <f>Subscription9Name</f>
        <v>Subscription Plan 9</v>
      </c>
      <c r="B53" s="6"/>
      <c r="E53" s="126">
        <f t="shared" ca="1" si="14"/>
        <v>0</v>
      </c>
      <c r="F53" s="126">
        <f t="shared" ca="1" si="15"/>
        <v>0</v>
      </c>
      <c r="G53" s="126">
        <f t="shared" ca="1" si="15"/>
        <v>0</v>
      </c>
      <c r="H53" s="126">
        <f t="shared" ca="1" si="15"/>
        <v>0</v>
      </c>
      <c r="I53" s="126">
        <f t="shared" ca="1" si="15"/>
        <v>0</v>
      </c>
      <c r="J53" s="126">
        <f t="shared" ca="1" si="15"/>
        <v>0</v>
      </c>
      <c r="K53" s="126">
        <f t="shared" ca="1" si="15"/>
        <v>0</v>
      </c>
      <c r="L53" s="126">
        <f t="shared" ca="1" si="15"/>
        <v>0</v>
      </c>
      <c r="M53" s="126">
        <f t="shared" ca="1" si="15"/>
        <v>0</v>
      </c>
      <c r="N53" s="126">
        <f t="shared" ca="1" si="15"/>
        <v>0</v>
      </c>
      <c r="O53" s="126">
        <f t="shared" ca="1" si="15"/>
        <v>0</v>
      </c>
      <c r="P53" s="126">
        <f t="shared" ca="1" si="15"/>
        <v>0</v>
      </c>
      <c r="Q53" s="126">
        <f t="shared" ca="1" si="15"/>
        <v>0</v>
      </c>
      <c r="R53" s="126">
        <f t="shared" ca="1" si="15"/>
        <v>0</v>
      </c>
      <c r="S53" s="126">
        <f t="shared" ca="1" si="15"/>
        <v>0</v>
      </c>
      <c r="T53" s="126">
        <f t="shared" ca="1" si="15"/>
        <v>0</v>
      </c>
      <c r="U53" s="126">
        <f t="shared" ca="1" si="15"/>
        <v>0</v>
      </c>
      <c r="V53" s="126">
        <f t="shared" ca="1" si="15"/>
        <v>0</v>
      </c>
      <c r="W53" s="126">
        <f t="shared" ca="1" si="15"/>
        <v>0</v>
      </c>
      <c r="X53" s="126">
        <f t="shared" ca="1" si="15"/>
        <v>0</v>
      </c>
      <c r="Y53" s="126">
        <f t="shared" ca="1" si="15"/>
        <v>0</v>
      </c>
      <c r="Z53" s="126">
        <f t="shared" ca="1" si="15"/>
        <v>0</v>
      </c>
      <c r="AA53" s="126">
        <f t="shared" ca="1" si="15"/>
        <v>0</v>
      </c>
      <c r="AB53" s="126">
        <f t="shared" ca="1" si="15"/>
        <v>0</v>
      </c>
      <c r="AC53" s="126">
        <f t="shared" ca="1" si="15"/>
        <v>0</v>
      </c>
      <c r="AD53" s="126">
        <f t="shared" ca="1" si="15"/>
        <v>0</v>
      </c>
      <c r="AE53" s="126">
        <f t="shared" ca="1" si="15"/>
        <v>0</v>
      </c>
      <c r="AF53" s="126">
        <f t="shared" ca="1" si="15"/>
        <v>0</v>
      </c>
      <c r="AG53" s="126">
        <f t="shared" ca="1" si="15"/>
        <v>0</v>
      </c>
      <c r="AH53" s="126">
        <f t="shared" ca="1" si="15"/>
        <v>0</v>
      </c>
      <c r="AI53" s="126">
        <f t="shared" ca="1" si="15"/>
        <v>0</v>
      </c>
      <c r="AJ53" s="126">
        <f t="shared" ca="1" si="15"/>
        <v>0</v>
      </c>
      <c r="AK53" s="126">
        <f t="shared" ca="1" si="15"/>
        <v>0</v>
      </c>
      <c r="AL53" s="126">
        <f t="shared" ca="1" si="15"/>
        <v>0</v>
      </c>
      <c r="AM53" s="126">
        <f t="shared" ca="1" si="15"/>
        <v>0</v>
      </c>
      <c r="AN53" s="126">
        <f t="shared" ca="1" si="15"/>
        <v>0</v>
      </c>
      <c r="AO53" s="126">
        <f t="shared" ca="1" si="15"/>
        <v>0</v>
      </c>
      <c r="AP53" s="126">
        <f t="shared" ca="1" si="15"/>
        <v>0</v>
      </c>
      <c r="AQ53" s="126">
        <f t="shared" ca="1" si="15"/>
        <v>0</v>
      </c>
      <c r="AR53" s="126">
        <f t="shared" ca="1" si="15"/>
        <v>0</v>
      </c>
      <c r="AS53" s="126">
        <f t="shared" ca="1" si="15"/>
        <v>0</v>
      </c>
      <c r="AT53" s="126">
        <f t="shared" ca="1" si="15"/>
        <v>0</v>
      </c>
      <c r="AU53" s="126">
        <f t="shared" ca="1" si="15"/>
        <v>0</v>
      </c>
      <c r="AV53" s="126">
        <f t="shared" ca="1" si="15"/>
        <v>0</v>
      </c>
      <c r="AW53" s="126">
        <f t="shared" ca="1" si="15"/>
        <v>0</v>
      </c>
      <c r="AX53" s="126">
        <f t="shared" ca="1" si="15"/>
        <v>0</v>
      </c>
      <c r="AY53" s="126">
        <f t="shared" ref="F53:BM54" ca="1" si="16">AY11-AY39</f>
        <v>0</v>
      </c>
      <c r="AZ53" s="126">
        <f t="shared" ca="1" si="16"/>
        <v>0</v>
      </c>
      <c r="BA53" s="126">
        <f t="shared" ca="1" si="16"/>
        <v>0</v>
      </c>
      <c r="BB53" s="126">
        <f t="shared" ca="1" si="16"/>
        <v>0</v>
      </c>
      <c r="BC53" s="126">
        <f t="shared" ca="1" si="16"/>
        <v>0</v>
      </c>
      <c r="BD53" s="126">
        <f t="shared" ca="1" si="16"/>
        <v>0</v>
      </c>
      <c r="BE53" s="126">
        <f t="shared" ca="1" si="16"/>
        <v>0</v>
      </c>
      <c r="BF53" s="126">
        <f t="shared" ca="1" si="16"/>
        <v>0</v>
      </c>
      <c r="BG53" s="126">
        <f t="shared" ca="1" si="16"/>
        <v>0</v>
      </c>
      <c r="BH53" s="126">
        <f t="shared" ca="1" si="16"/>
        <v>0</v>
      </c>
      <c r="BI53" s="126">
        <f t="shared" ca="1" si="16"/>
        <v>0</v>
      </c>
      <c r="BJ53" s="126">
        <f t="shared" ca="1" si="16"/>
        <v>0</v>
      </c>
      <c r="BK53" s="126">
        <f t="shared" ca="1" si="16"/>
        <v>0</v>
      </c>
      <c r="BL53" s="126">
        <f t="shared" ca="1" si="16"/>
        <v>0</v>
      </c>
      <c r="BM53" s="126">
        <f t="shared" ca="1" si="16"/>
        <v>0</v>
      </c>
    </row>
    <row r="54" spans="1:65" ht="16">
      <c r="A54" s="8" t="str">
        <f>Subscription10Name</f>
        <v>Subscription Plan 10</v>
      </c>
      <c r="B54" s="6"/>
      <c r="E54" s="127">
        <f t="shared" ca="1" si="14"/>
        <v>0</v>
      </c>
      <c r="F54" s="127">
        <f t="shared" ca="1" si="16"/>
        <v>0</v>
      </c>
      <c r="G54" s="127">
        <f t="shared" ca="1" si="16"/>
        <v>0</v>
      </c>
      <c r="H54" s="127">
        <f t="shared" ca="1" si="16"/>
        <v>0</v>
      </c>
      <c r="I54" s="127">
        <f t="shared" ca="1" si="16"/>
        <v>0</v>
      </c>
      <c r="J54" s="127">
        <f t="shared" ca="1" si="16"/>
        <v>0</v>
      </c>
      <c r="K54" s="127">
        <f t="shared" ca="1" si="16"/>
        <v>0</v>
      </c>
      <c r="L54" s="127">
        <f t="shared" ca="1" si="16"/>
        <v>0</v>
      </c>
      <c r="M54" s="127">
        <f t="shared" ca="1" si="16"/>
        <v>0</v>
      </c>
      <c r="N54" s="127">
        <f t="shared" ca="1" si="16"/>
        <v>0</v>
      </c>
      <c r="O54" s="127">
        <f t="shared" ca="1" si="16"/>
        <v>0</v>
      </c>
      <c r="P54" s="127">
        <f t="shared" ca="1" si="16"/>
        <v>0</v>
      </c>
      <c r="Q54" s="127">
        <f t="shared" ca="1" si="16"/>
        <v>0</v>
      </c>
      <c r="R54" s="127">
        <f t="shared" ca="1" si="16"/>
        <v>0</v>
      </c>
      <c r="S54" s="127">
        <f t="shared" ca="1" si="16"/>
        <v>0</v>
      </c>
      <c r="T54" s="127">
        <f t="shared" ca="1" si="16"/>
        <v>0</v>
      </c>
      <c r="U54" s="127">
        <f t="shared" ca="1" si="16"/>
        <v>0</v>
      </c>
      <c r="V54" s="127">
        <f t="shared" ca="1" si="16"/>
        <v>0</v>
      </c>
      <c r="W54" s="127">
        <f t="shared" ca="1" si="16"/>
        <v>0</v>
      </c>
      <c r="X54" s="127">
        <f t="shared" ca="1" si="16"/>
        <v>0</v>
      </c>
      <c r="Y54" s="127">
        <f t="shared" ca="1" si="16"/>
        <v>0</v>
      </c>
      <c r="Z54" s="127">
        <f t="shared" ca="1" si="16"/>
        <v>0</v>
      </c>
      <c r="AA54" s="127">
        <f t="shared" ca="1" si="16"/>
        <v>0</v>
      </c>
      <c r="AB54" s="127">
        <f t="shared" ca="1" si="16"/>
        <v>0</v>
      </c>
      <c r="AC54" s="127">
        <f t="shared" ca="1" si="16"/>
        <v>0</v>
      </c>
      <c r="AD54" s="127">
        <f t="shared" ca="1" si="16"/>
        <v>0</v>
      </c>
      <c r="AE54" s="127">
        <f t="shared" ca="1" si="16"/>
        <v>0</v>
      </c>
      <c r="AF54" s="127">
        <f t="shared" ca="1" si="16"/>
        <v>0</v>
      </c>
      <c r="AG54" s="127">
        <f t="shared" ca="1" si="16"/>
        <v>0</v>
      </c>
      <c r="AH54" s="127">
        <f t="shared" ca="1" si="16"/>
        <v>0</v>
      </c>
      <c r="AI54" s="127">
        <f t="shared" ca="1" si="16"/>
        <v>0</v>
      </c>
      <c r="AJ54" s="127">
        <f t="shared" ca="1" si="16"/>
        <v>0</v>
      </c>
      <c r="AK54" s="127">
        <f t="shared" ca="1" si="16"/>
        <v>0</v>
      </c>
      <c r="AL54" s="127">
        <f t="shared" ca="1" si="16"/>
        <v>0</v>
      </c>
      <c r="AM54" s="127">
        <f t="shared" ca="1" si="16"/>
        <v>0</v>
      </c>
      <c r="AN54" s="127">
        <f t="shared" ca="1" si="16"/>
        <v>0</v>
      </c>
      <c r="AO54" s="127">
        <f t="shared" ca="1" si="16"/>
        <v>0</v>
      </c>
      <c r="AP54" s="127">
        <f t="shared" ca="1" si="16"/>
        <v>0</v>
      </c>
      <c r="AQ54" s="127">
        <f t="shared" ca="1" si="16"/>
        <v>0</v>
      </c>
      <c r="AR54" s="127">
        <f t="shared" ca="1" si="16"/>
        <v>0</v>
      </c>
      <c r="AS54" s="127">
        <f t="shared" ca="1" si="16"/>
        <v>0</v>
      </c>
      <c r="AT54" s="127">
        <f t="shared" ca="1" si="16"/>
        <v>0</v>
      </c>
      <c r="AU54" s="127">
        <f t="shared" ca="1" si="16"/>
        <v>0</v>
      </c>
      <c r="AV54" s="127">
        <f t="shared" ca="1" si="16"/>
        <v>0</v>
      </c>
      <c r="AW54" s="127">
        <f t="shared" ca="1" si="16"/>
        <v>0</v>
      </c>
      <c r="AX54" s="127">
        <f t="shared" ca="1" si="16"/>
        <v>0</v>
      </c>
      <c r="AY54" s="127">
        <f t="shared" ca="1" si="16"/>
        <v>0</v>
      </c>
      <c r="AZ54" s="127">
        <f t="shared" ca="1" si="16"/>
        <v>0</v>
      </c>
      <c r="BA54" s="127">
        <f t="shared" ca="1" si="16"/>
        <v>0</v>
      </c>
      <c r="BB54" s="127">
        <f t="shared" ca="1" si="16"/>
        <v>0</v>
      </c>
      <c r="BC54" s="127">
        <f t="shared" ca="1" si="16"/>
        <v>0</v>
      </c>
      <c r="BD54" s="127">
        <f t="shared" ca="1" si="16"/>
        <v>0</v>
      </c>
      <c r="BE54" s="127">
        <f t="shared" ca="1" si="16"/>
        <v>0</v>
      </c>
      <c r="BF54" s="127">
        <f t="shared" ca="1" si="16"/>
        <v>0</v>
      </c>
      <c r="BG54" s="127">
        <f t="shared" ca="1" si="16"/>
        <v>0</v>
      </c>
      <c r="BH54" s="127">
        <f t="shared" ca="1" si="16"/>
        <v>0</v>
      </c>
      <c r="BI54" s="127">
        <f t="shared" ca="1" si="16"/>
        <v>0</v>
      </c>
      <c r="BJ54" s="127">
        <f t="shared" ca="1" si="16"/>
        <v>0</v>
      </c>
      <c r="BK54" s="127">
        <f t="shared" ca="1" si="16"/>
        <v>0</v>
      </c>
      <c r="BL54" s="127">
        <f t="shared" ca="1" si="16"/>
        <v>0</v>
      </c>
      <c r="BM54" s="127">
        <f t="shared" ca="1" si="16"/>
        <v>0</v>
      </c>
    </row>
    <row r="55" spans="1:65">
      <c r="A55" s="13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</row>
    <row r="56" spans="1:65" s="34" customFormat="1" ht="17" thickBot="1">
      <c r="A56" s="128" t="s">
        <v>531</v>
      </c>
      <c r="B56" s="128"/>
      <c r="C56" s="129"/>
      <c r="D56" s="129"/>
      <c r="E56" s="129">
        <f ca="1">SUM(E45:E54)</f>
        <v>2</v>
      </c>
      <c r="F56" s="129">
        <f t="shared" ref="F56:BM56" ca="1" si="17">SUM(F45:F54)</f>
        <v>4</v>
      </c>
      <c r="G56" s="129">
        <f t="shared" ca="1" si="17"/>
        <v>6</v>
      </c>
      <c r="H56" s="129">
        <f t="shared" ca="1" si="17"/>
        <v>8</v>
      </c>
      <c r="I56" s="129">
        <f t="shared" ca="1" si="17"/>
        <v>10</v>
      </c>
      <c r="J56" s="129">
        <f t="shared" ca="1" si="17"/>
        <v>12</v>
      </c>
      <c r="K56" s="129">
        <f t="shared" ca="1" si="17"/>
        <v>14</v>
      </c>
      <c r="L56" s="129">
        <f t="shared" ca="1" si="17"/>
        <v>16</v>
      </c>
      <c r="M56" s="129">
        <f t="shared" ca="1" si="17"/>
        <v>18</v>
      </c>
      <c r="N56" s="129">
        <f t="shared" ca="1" si="17"/>
        <v>21</v>
      </c>
      <c r="O56" s="129">
        <f t="shared" ca="1" si="17"/>
        <v>24</v>
      </c>
      <c r="P56" s="129">
        <f t="shared" ca="1" si="17"/>
        <v>27</v>
      </c>
      <c r="Q56" s="129">
        <f t="shared" ca="1" si="17"/>
        <v>30</v>
      </c>
      <c r="R56" s="129">
        <f t="shared" ca="1" si="17"/>
        <v>33</v>
      </c>
      <c r="S56" s="129">
        <f t="shared" ca="1" si="17"/>
        <v>36</v>
      </c>
      <c r="T56" s="129">
        <f t="shared" ca="1" si="17"/>
        <v>41</v>
      </c>
      <c r="U56" s="129">
        <f t="shared" ca="1" si="17"/>
        <v>46</v>
      </c>
      <c r="V56" s="129">
        <f t="shared" ca="1" si="17"/>
        <v>51</v>
      </c>
      <c r="W56" s="129">
        <f t="shared" ca="1" si="17"/>
        <v>56</v>
      </c>
      <c r="X56" s="129">
        <f t="shared" ca="1" si="17"/>
        <v>61</v>
      </c>
      <c r="Y56" s="129">
        <f t="shared" ca="1" si="17"/>
        <v>67</v>
      </c>
      <c r="Z56" s="129">
        <f t="shared" ca="1" si="17"/>
        <v>73</v>
      </c>
      <c r="AA56" s="129">
        <f t="shared" ca="1" si="17"/>
        <v>80</v>
      </c>
      <c r="AB56" s="129">
        <f t="shared" ca="1" si="17"/>
        <v>87</v>
      </c>
      <c r="AC56" s="129">
        <f t="shared" ca="1" si="17"/>
        <v>94</v>
      </c>
      <c r="AD56" s="129">
        <f t="shared" ca="1" si="17"/>
        <v>100</v>
      </c>
      <c r="AE56" s="129">
        <f t="shared" ca="1" si="17"/>
        <v>107</v>
      </c>
      <c r="AF56" s="129">
        <f t="shared" ca="1" si="17"/>
        <v>114</v>
      </c>
      <c r="AG56" s="129">
        <f t="shared" ca="1" si="17"/>
        <v>121</v>
      </c>
      <c r="AH56" s="129">
        <f t="shared" ca="1" si="17"/>
        <v>130</v>
      </c>
      <c r="AI56" s="129">
        <f t="shared" ca="1" si="17"/>
        <v>139</v>
      </c>
      <c r="AJ56" s="129">
        <f t="shared" ca="1" si="17"/>
        <v>149</v>
      </c>
      <c r="AK56" s="129">
        <f t="shared" ca="1" si="17"/>
        <v>159</v>
      </c>
      <c r="AL56" s="129">
        <f t="shared" ca="1" si="17"/>
        <v>170</v>
      </c>
      <c r="AM56" s="129">
        <f t="shared" ca="1" si="17"/>
        <v>181</v>
      </c>
      <c r="AN56" s="129">
        <f t="shared" ca="1" si="17"/>
        <v>192</v>
      </c>
      <c r="AO56" s="129">
        <f t="shared" ca="1" si="17"/>
        <v>204</v>
      </c>
      <c r="AP56" s="129">
        <f t="shared" ca="1" si="17"/>
        <v>216</v>
      </c>
      <c r="AQ56" s="129">
        <f t="shared" ca="1" si="17"/>
        <v>229</v>
      </c>
      <c r="AR56" s="129">
        <f t="shared" ca="1" si="17"/>
        <v>242</v>
      </c>
      <c r="AS56" s="129">
        <f t="shared" ca="1" si="17"/>
        <v>256</v>
      </c>
      <c r="AT56" s="129">
        <f t="shared" ca="1" si="17"/>
        <v>270</v>
      </c>
      <c r="AU56" s="129">
        <f t="shared" ca="1" si="17"/>
        <v>285</v>
      </c>
      <c r="AV56" s="129">
        <f t="shared" ca="1" si="17"/>
        <v>300</v>
      </c>
      <c r="AW56" s="129">
        <f t="shared" ca="1" si="17"/>
        <v>315</v>
      </c>
      <c r="AX56" s="129">
        <f t="shared" ca="1" si="17"/>
        <v>331</v>
      </c>
      <c r="AY56" s="129">
        <f t="shared" ca="1" si="17"/>
        <v>347</v>
      </c>
      <c r="AZ56" s="129">
        <f t="shared" ca="1" si="17"/>
        <v>363</v>
      </c>
      <c r="BA56" s="129">
        <f t="shared" ca="1" si="17"/>
        <v>379</v>
      </c>
      <c r="BB56" s="129">
        <f t="shared" ca="1" si="17"/>
        <v>395</v>
      </c>
      <c r="BC56" s="129">
        <f t="shared" ca="1" si="17"/>
        <v>411</v>
      </c>
      <c r="BD56" s="129">
        <f t="shared" ca="1" si="17"/>
        <v>428</v>
      </c>
      <c r="BE56" s="129">
        <f t="shared" ca="1" si="17"/>
        <v>445</v>
      </c>
      <c r="BF56" s="129">
        <f t="shared" ca="1" si="17"/>
        <v>462</v>
      </c>
      <c r="BG56" s="129">
        <f t="shared" ca="1" si="17"/>
        <v>480</v>
      </c>
      <c r="BH56" s="129">
        <f t="shared" ca="1" si="17"/>
        <v>498</v>
      </c>
      <c r="BI56" s="129">
        <f t="shared" ca="1" si="17"/>
        <v>516</v>
      </c>
      <c r="BJ56" s="129">
        <f t="shared" ca="1" si="17"/>
        <v>534</v>
      </c>
      <c r="BK56" s="129">
        <f t="shared" ca="1" si="17"/>
        <v>552</v>
      </c>
      <c r="BL56" s="129">
        <f t="shared" ca="1" si="17"/>
        <v>571</v>
      </c>
      <c r="BM56" s="129">
        <f t="shared" ca="1" si="17"/>
        <v>590</v>
      </c>
    </row>
    <row r="57" spans="1:65" s="34" customFormat="1" ht="18" thickTop="1" thickBot="1">
      <c r="A57" s="128"/>
      <c r="B57" s="128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  <c r="AJ57" s="129"/>
      <c r="AK57" s="129"/>
      <c r="AL57" s="129"/>
      <c r="AM57" s="129"/>
      <c r="AN57" s="129"/>
      <c r="AO57" s="129"/>
      <c r="AP57" s="129"/>
      <c r="AQ57" s="129"/>
      <c r="AR57" s="129"/>
      <c r="AS57" s="129"/>
      <c r="AT57" s="129"/>
      <c r="AU57" s="129"/>
      <c r="AV57" s="129"/>
      <c r="AW57" s="129"/>
      <c r="AX57" s="129"/>
      <c r="AY57" s="129"/>
      <c r="AZ57" s="129"/>
      <c r="BA57" s="129"/>
      <c r="BB57" s="129"/>
      <c r="BC57" s="129"/>
      <c r="BD57" s="129"/>
      <c r="BE57" s="129"/>
      <c r="BF57" s="129"/>
      <c r="BG57" s="129"/>
      <c r="BH57" s="129"/>
      <c r="BI57" s="129"/>
      <c r="BJ57" s="129"/>
      <c r="BK57" s="129"/>
      <c r="BL57" s="129"/>
      <c r="BM57" s="129"/>
    </row>
    <row r="58" spans="1:65" ht="19" thickTop="1" thickBot="1">
      <c r="A58" s="166" t="s">
        <v>352</v>
      </c>
      <c r="B58" s="12"/>
      <c r="C58" s="54">
        <f>DirectSaleModifierMix</f>
        <v>1</v>
      </c>
      <c r="D58" s="11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</row>
    <row r="59" spans="1:65" ht="17" thickTop="1">
      <c r="A59" s="8" t="str">
        <f t="shared" ref="A59:A68" si="18">A17</f>
        <v>Subscription Plan 1</v>
      </c>
      <c r="B59" s="6"/>
      <c r="E59" s="147">
        <f t="shared" ref="E59:AJ59" ca="1" si="19">E45*DirectSaleModifierPrice*Subscription1Price</f>
        <v>300</v>
      </c>
      <c r="F59" s="147">
        <f t="shared" ca="1" si="19"/>
        <v>600</v>
      </c>
      <c r="G59" s="147">
        <f t="shared" ca="1" si="19"/>
        <v>900</v>
      </c>
      <c r="H59" s="147">
        <f t="shared" ca="1" si="19"/>
        <v>1200</v>
      </c>
      <c r="I59" s="147">
        <f t="shared" ca="1" si="19"/>
        <v>1500</v>
      </c>
      <c r="J59" s="147">
        <f t="shared" ca="1" si="19"/>
        <v>1800</v>
      </c>
      <c r="K59" s="147">
        <f t="shared" ca="1" si="19"/>
        <v>2100</v>
      </c>
      <c r="L59" s="147">
        <f t="shared" ca="1" si="19"/>
        <v>2400</v>
      </c>
      <c r="M59" s="147">
        <f t="shared" ca="1" si="19"/>
        <v>2700</v>
      </c>
      <c r="N59" s="147">
        <f t="shared" ca="1" si="19"/>
        <v>3000</v>
      </c>
      <c r="O59" s="147">
        <f t="shared" ca="1" si="19"/>
        <v>3300</v>
      </c>
      <c r="P59" s="147">
        <f t="shared" ca="1" si="19"/>
        <v>3600</v>
      </c>
      <c r="Q59" s="147">
        <f t="shared" ca="1" si="19"/>
        <v>3900</v>
      </c>
      <c r="R59" s="147">
        <f t="shared" ca="1" si="19"/>
        <v>4200</v>
      </c>
      <c r="S59" s="147">
        <f t="shared" ca="1" si="19"/>
        <v>4500</v>
      </c>
      <c r="T59" s="147">
        <f t="shared" ca="1" si="19"/>
        <v>4800</v>
      </c>
      <c r="U59" s="147">
        <f t="shared" ca="1" si="19"/>
        <v>5100</v>
      </c>
      <c r="V59" s="147">
        <f t="shared" ca="1" si="19"/>
        <v>5400</v>
      </c>
      <c r="W59" s="147">
        <f t="shared" ca="1" si="19"/>
        <v>5700</v>
      </c>
      <c r="X59" s="147">
        <f t="shared" ca="1" si="19"/>
        <v>6000</v>
      </c>
      <c r="Y59" s="147">
        <f t="shared" ca="1" si="19"/>
        <v>6300</v>
      </c>
      <c r="Z59" s="147">
        <f t="shared" ca="1" si="19"/>
        <v>6600</v>
      </c>
      <c r="AA59" s="147">
        <f t="shared" ca="1" si="19"/>
        <v>6900</v>
      </c>
      <c r="AB59" s="147">
        <f t="shared" ca="1" si="19"/>
        <v>7200</v>
      </c>
      <c r="AC59" s="147">
        <f t="shared" ca="1" si="19"/>
        <v>7500</v>
      </c>
      <c r="AD59" s="147">
        <f t="shared" ca="1" si="19"/>
        <v>7500</v>
      </c>
      <c r="AE59" s="147">
        <f t="shared" ca="1" si="19"/>
        <v>7500</v>
      </c>
      <c r="AF59" s="147">
        <f t="shared" ca="1" si="19"/>
        <v>7500</v>
      </c>
      <c r="AG59" s="147">
        <f t="shared" ca="1" si="19"/>
        <v>7500</v>
      </c>
      <c r="AH59" s="147">
        <f t="shared" ca="1" si="19"/>
        <v>7500</v>
      </c>
      <c r="AI59" s="147">
        <f t="shared" ca="1" si="19"/>
        <v>7500</v>
      </c>
      <c r="AJ59" s="147">
        <f t="shared" ca="1" si="19"/>
        <v>7500</v>
      </c>
      <c r="AK59" s="147">
        <f t="shared" ref="AK59:BM59" ca="1" si="20">AK45*DirectSaleModifierPrice*Subscription1Price</f>
        <v>7500</v>
      </c>
      <c r="AL59" s="147">
        <f t="shared" ca="1" si="20"/>
        <v>7500</v>
      </c>
      <c r="AM59" s="147">
        <f t="shared" ca="1" si="20"/>
        <v>7500</v>
      </c>
      <c r="AN59" s="147">
        <f t="shared" ca="1" si="20"/>
        <v>7500</v>
      </c>
      <c r="AO59" s="147">
        <f t="shared" ca="1" si="20"/>
        <v>7500</v>
      </c>
      <c r="AP59" s="147">
        <f t="shared" ca="1" si="20"/>
        <v>7500</v>
      </c>
      <c r="AQ59" s="147">
        <f t="shared" ca="1" si="20"/>
        <v>7500</v>
      </c>
      <c r="AR59" s="147">
        <f t="shared" ca="1" si="20"/>
        <v>7500</v>
      </c>
      <c r="AS59" s="147">
        <f t="shared" ca="1" si="20"/>
        <v>7500</v>
      </c>
      <c r="AT59" s="147">
        <f t="shared" ca="1" si="20"/>
        <v>7500</v>
      </c>
      <c r="AU59" s="147">
        <f t="shared" ca="1" si="20"/>
        <v>7500</v>
      </c>
      <c r="AV59" s="147">
        <f t="shared" ca="1" si="20"/>
        <v>7500</v>
      </c>
      <c r="AW59" s="147">
        <f t="shared" ca="1" si="20"/>
        <v>7500</v>
      </c>
      <c r="AX59" s="147">
        <f t="shared" ca="1" si="20"/>
        <v>7500</v>
      </c>
      <c r="AY59" s="147">
        <f t="shared" ca="1" si="20"/>
        <v>7500</v>
      </c>
      <c r="AZ59" s="147">
        <f t="shared" ca="1" si="20"/>
        <v>7500</v>
      </c>
      <c r="BA59" s="147">
        <f t="shared" ca="1" si="20"/>
        <v>7500</v>
      </c>
      <c r="BB59" s="147">
        <f t="shared" ca="1" si="20"/>
        <v>7500</v>
      </c>
      <c r="BC59" s="147">
        <f t="shared" ca="1" si="20"/>
        <v>7500</v>
      </c>
      <c r="BD59" s="147">
        <f t="shared" ca="1" si="20"/>
        <v>7500</v>
      </c>
      <c r="BE59" s="147">
        <f t="shared" ca="1" si="20"/>
        <v>7500</v>
      </c>
      <c r="BF59" s="147">
        <f t="shared" ca="1" si="20"/>
        <v>7500</v>
      </c>
      <c r="BG59" s="147">
        <f t="shared" ca="1" si="20"/>
        <v>7500</v>
      </c>
      <c r="BH59" s="147">
        <f t="shared" ca="1" si="20"/>
        <v>7500</v>
      </c>
      <c r="BI59" s="147">
        <f t="shared" ca="1" si="20"/>
        <v>7500</v>
      </c>
      <c r="BJ59" s="147">
        <f t="shared" ca="1" si="20"/>
        <v>7500</v>
      </c>
      <c r="BK59" s="147">
        <f t="shared" ca="1" si="20"/>
        <v>7500</v>
      </c>
      <c r="BL59" s="147">
        <f t="shared" ca="1" si="20"/>
        <v>7500</v>
      </c>
      <c r="BM59" s="147">
        <f t="shared" ca="1" si="20"/>
        <v>7500</v>
      </c>
    </row>
    <row r="60" spans="1:65" ht="16">
      <c r="A60" s="8" t="str">
        <f t="shared" si="18"/>
        <v>Subscription Plan 2</v>
      </c>
      <c r="B60" s="6"/>
      <c r="E60" s="147">
        <f t="shared" ref="E60:AJ60" ca="1" si="21">E46*DirectSaleModifierPrice*Subscription2Price</f>
        <v>500</v>
      </c>
      <c r="F60" s="147">
        <f t="shared" ca="1" si="21"/>
        <v>1000</v>
      </c>
      <c r="G60" s="147">
        <f t="shared" ca="1" si="21"/>
        <v>1500</v>
      </c>
      <c r="H60" s="147">
        <f t="shared" ca="1" si="21"/>
        <v>2000</v>
      </c>
      <c r="I60" s="147">
        <f t="shared" ca="1" si="21"/>
        <v>2500</v>
      </c>
      <c r="J60" s="147">
        <f t="shared" ca="1" si="21"/>
        <v>3000</v>
      </c>
      <c r="K60" s="147">
        <f t="shared" ca="1" si="21"/>
        <v>3500</v>
      </c>
      <c r="L60" s="147">
        <f t="shared" ca="1" si="21"/>
        <v>4000</v>
      </c>
      <c r="M60" s="147">
        <f t="shared" ca="1" si="21"/>
        <v>4500</v>
      </c>
      <c r="N60" s="147">
        <f t="shared" ca="1" si="21"/>
        <v>5500</v>
      </c>
      <c r="O60" s="147">
        <f t="shared" ca="1" si="21"/>
        <v>6500</v>
      </c>
      <c r="P60" s="147">
        <f t="shared" ca="1" si="21"/>
        <v>7500</v>
      </c>
      <c r="Q60" s="147">
        <f t="shared" ca="1" si="21"/>
        <v>8500</v>
      </c>
      <c r="R60" s="147">
        <f t="shared" ca="1" si="21"/>
        <v>9500</v>
      </c>
      <c r="S60" s="147">
        <f t="shared" ca="1" si="21"/>
        <v>10500</v>
      </c>
      <c r="T60" s="147">
        <f t="shared" ca="1" si="21"/>
        <v>12000</v>
      </c>
      <c r="U60" s="147">
        <f t="shared" ca="1" si="21"/>
        <v>13500</v>
      </c>
      <c r="V60" s="147">
        <f t="shared" ca="1" si="21"/>
        <v>15000</v>
      </c>
      <c r="W60" s="147">
        <f t="shared" ca="1" si="21"/>
        <v>16500</v>
      </c>
      <c r="X60" s="147">
        <f t="shared" ca="1" si="21"/>
        <v>18000</v>
      </c>
      <c r="Y60" s="147">
        <f t="shared" ca="1" si="21"/>
        <v>20000</v>
      </c>
      <c r="Z60" s="147">
        <f t="shared" ca="1" si="21"/>
        <v>22000</v>
      </c>
      <c r="AA60" s="147">
        <f t="shared" ca="1" si="21"/>
        <v>24000</v>
      </c>
      <c r="AB60" s="147">
        <f t="shared" ca="1" si="21"/>
        <v>26000</v>
      </c>
      <c r="AC60" s="147">
        <f t="shared" ca="1" si="21"/>
        <v>28000</v>
      </c>
      <c r="AD60" s="147">
        <f t="shared" ca="1" si="21"/>
        <v>30000</v>
      </c>
      <c r="AE60" s="147">
        <f t="shared" ca="1" si="21"/>
        <v>32500</v>
      </c>
      <c r="AF60" s="147">
        <f t="shared" ca="1" si="21"/>
        <v>35000</v>
      </c>
      <c r="AG60" s="147">
        <f t="shared" ca="1" si="21"/>
        <v>37500</v>
      </c>
      <c r="AH60" s="147">
        <f t="shared" ca="1" si="21"/>
        <v>40500</v>
      </c>
      <c r="AI60" s="147">
        <f t="shared" ca="1" si="21"/>
        <v>43500</v>
      </c>
      <c r="AJ60" s="147">
        <f t="shared" ca="1" si="21"/>
        <v>47000</v>
      </c>
      <c r="AK60" s="147">
        <f t="shared" ref="AK60:BM60" ca="1" si="22">AK46*DirectSaleModifierPrice*Subscription2Price</f>
        <v>50500</v>
      </c>
      <c r="AL60" s="147">
        <f t="shared" ca="1" si="22"/>
        <v>54500</v>
      </c>
      <c r="AM60" s="147">
        <f t="shared" ca="1" si="22"/>
        <v>58500</v>
      </c>
      <c r="AN60" s="147">
        <f t="shared" ca="1" si="22"/>
        <v>62500</v>
      </c>
      <c r="AO60" s="147">
        <f t="shared" ca="1" si="22"/>
        <v>67000</v>
      </c>
      <c r="AP60" s="147">
        <f t="shared" ca="1" si="22"/>
        <v>71500</v>
      </c>
      <c r="AQ60" s="147">
        <f t="shared" ca="1" si="22"/>
        <v>76500</v>
      </c>
      <c r="AR60" s="147">
        <f t="shared" ca="1" si="22"/>
        <v>81500</v>
      </c>
      <c r="AS60" s="147">
        <f t="shared" ca="1" si="22"/>
        <v>87000</v>
      </c>
      <c r="AT60" s="147">
        <f t="shared" ca="1" si="22"/>
        <v>92500</v>
      </c>
      <c r="AU60" s="147">
        <f t="shared" ca="1" si="22"/>
        <v>98500</v>
      </c>
      <c r="AV60" s="147">
        <f t="shared" ca="1" si="22"/>
        <v>104500</v>
      </c>
      <c r="AW60" s="147">
        <f t="shared" ca="1" si="22"/>
        <v>110500</v>
      </c>
      <c r="AX60" s="147">
        <f t="shared" ca="1" si="22"/>
        <v>117000</v>
      </c>
      <c r="AY60" s="147">
        <f t="shared" ca="1" si="22"/>
        <v>123500</v>
      </c>
      <c r="AZ60" s="147">
        <f t="shared" ca="1" si="22"/>
        <v>130000</v>
      </c>
      <c r="BA60" s="147">
        <f t="shared" ca="1" si="22"/>
        <v>136500</v>
      </c>
      <c r="BB60" s="147">
        <f t="shared" ca="1" si="22"/>
        <v>143000</v>
      </c>
      <c r="BC60" s="147">
        <f t="shared" ca="1" si="22"/>
        <v>149500</v>
      </c>
      <c r="BD60" s="147">
        <f t="shared" ca="1" si="22"/>
        <v>156500</v>
      </c>
      <c r="BE60" s="147">
        <f t="shared" ca="1" si="22"/>
        <v>163500</v>
      </c>
      <c r="BF60" s="147">
        <f t="shared" ca="1" si="22"/>
        <v>170500</v>
      </c>
      <c r="BG60" s="147">
        <f t="shared" ca="1" si="22"/>
        <v>178000</v>
      </c>
      <c r="BH60" s="147">
        <f t="shared" ca="1" si="22"/>
        <v>185500</v>
      </c>
      <c r="BI60" s="147">
        <f t="shared" ca="1" si="22"/>
        <v>193000</v>
      </c>
      <c r="BJ60" s="147">
        <f t="shared" ca="1" si="22"/>
        <v>200500</v>
      </c>
      <c r="BK60" s="147">
        <f t="shared" ca="1" si="22"/>
        <v>208000</v>
      </c>
      <c r="BL60" s="147">
        <f t="shared" ca="1" si="22"/>
        <v>216000</v>
      </c>
      <c r="BM60" s="147">
        <f t="shared" ca="1" si="22"/>
        <v>224000</v>
      </c>
    </row>
    <row r="61" spans="1:65" ht="16">
      <c r="A61" s="8" t="str">
        <f t="shared" si="18"/>
        <v>Subscription Plan 3</v>
      </c>
      <c r="B61" s="6"/>
      <c r="E61" s="147">
        <f t="shared" ref="E61:AJ61" ca="1" si="23">E47*DirectSaleModifierPrice*Subscription3Price</f>
        <v>0</v>
      </c>
      <c r="F61" s="147">
        <f t="shared" ca="1" si="23"/>
        <v>0</v>
      </c>
      <c r="G61" s="147">
        <f t="shared" ca="1" si="23"/>
        <v>0</v>
      </c>
      <c r="H61" s="147">
        <f t="shared" ca="1" si="23"/>
        <v>0</v>
      </c>
      <c r="I61" s="147">
        <f t="shared" ca="1" si="23"/>
        <v>0</v>
      </c>
      <c r="J61" s="147">
        <f t="shared" ca="1" si="23"/>
        <v>0</v>
      </c>
      <c r="K61" s="147">
        <f t="shared" ca="1" si="23"/>
        <v>0</v>
      </c>
      <c r="L61" s="147">
        <f t="shared" ca="1" si="23"/>
        <v>0</v>
      </c>
      <c r="M61" s="147">
        <f t="shared" ca="1" si="23"/>
        <v>0</v>
      </c>
      <c r="N61" s="147">
        <f t="shared" ca="1" si="23"/>
        <v>0</v>
      </c>
      <c r="O61" s="147">
        <f t="shared" ca="1" si="23"/>
        <v>0</v>
      </c>
      <c r="P61" s="147">
        <f t="shared" ca="1" si="23"/>
        <v>0</v>
      </c>
      <c r="Q61" s="147">
        <f t="shared" ca="1" si="23"/>
        <v>0</v>
      </c>
      <c r="R61" s="147">
        <f t="shared" ca="1" si="23"/>
        <v>0</v>
      </c>
      <c r="S61" s="147">
        <f t="shared" ca="1" si="23"/>
        <v>0</v>
      </c>
      <c r="T61" s="147">
        <f t="shared" ca="1" si="23"/>
        <v>2000</v>
      </c>
      <c r="U61" s="147">
        <f t="shared" ca="1" si="23"/>
        <v>4000</v>
      </c>
      <c r="V61" s="147">
        <f t="shared" ca="1" si="23"/>
        <v>6000</v>
      </c>
      <c r="W61" s="147">
        <f t="shared" ca="1" si="23"/>
        <v>8000</v>
      </c>
      <c r="X61" s="147">
        <f t="shared" ca="1" si="23"/>
        <v>10000</v>
      </c>
      <c r="Y61" s="147">
        <f t="shared" ca="1" si="23"/>
        <v>12000</v>
      </c>
      <c r="Z61" s="147">
        <f t="shared" ca="1" si="23"/>
        <v>14000</v>
      </c>
      <c r="AA61" s="147">
        <f t="shared" ca="1" si="23"/>
        <v>18000</v>
      </c>
      <c r="AB61" s="147">
        <f t="shared" ca="1" si="23"/>
        <v>22000</v>
      </c>
      <c r="AC61" s="147">
        <f t="shared" ca="1" si="23"/>
        <v>26000</v>
      </c>
      <c r="AD61" s="147">
        <f t="shared" ca="1" si="23"/>
        <v>30000</v>
      </c>
      <c r="AE61" s="147">
        <f t="shared" ca="1" si="23"/>
        <v>34000</v>
      </c>
      <c r="AF61" s="147">
        <f t="shared" ca="1" si="23"/>
        <v>38000</v>
      </c>
      <c r="AG61" s="147">
        <f t="shared" ca="1" si="23"/>
        <v>42000</v>
      </c>
      <c r="AH61" s="147">
        <f t="shared" ca="1" si="23"/>
        <v>48000</v>
      </c>
      <c r="AI61" s="147">
        <f t="shared" ca="1" si="23"/>
        <v>54000</v>
      </c>
      <c r="AJ61" s="147">
        <f t="shared" ca="1" si="23"/>
        <v>60000</v>
      </c>
      <c r="AK61" s="147">
        <f t="shared" ref="AK61:BM61" ca="1" si="24">AK47*DirectSaleModifierPrice*Subscription3Price</f>
        <v>66000</v>
      </c>
      <c r="AL61" s="147">
        <f t="shared" ca="1" si="24"/>
        <v>72000</v>
      </c>
      <c r="AM61" s="147">
        <f t="shared" ca="1" si="24"/>
        <v>78000</v>
      </c>
      <c r="AN61" s="147">
        <f t="shared" ca="1" si="24"/>
        <v>84000</v>
      </c>
      <c r="AO61" s="147">
        <f t="shared" ca="1" si="24"/>
        <v>90000</v>
      </c>
      <c r="AP61" s="147">
        <f t="shared" ca="1" si="24"/>
        <v>96000</v>
      </c>
      <c r="AQ61" s="147">
        <f t="shared" ca="1" si="24"/>
        <v>102000</v>
      </c>
      <c r="AR61" s="147">
        <f t="shared" ca="1" si="24"/>
        <v>108000</v>
      </c>
      <c r="AS61" s="147">
        <f t="shared" ca="1" si="24"/>
        <v>114000</v>
      </c>
      <c r="AT61" s="147">
        <f t="shared" ca="1" si="24"/>
        <v>120000</v>
      </c>
      <c r="AU61" s="147">
        <f t="shared" ca="1" si="24"/>
        <v>126000</v>
      </c>
      <c r="AV61" s="147">
        <f t="shared" ca="1" si="24"/>
        <v>132000</v>
      </c>
      <c r="AW61" s="147">
        <f t="shared" ca="1" si="24"/>
        <v>138000</v>
      </c>
      <c r="AX61" s="147">
        <f t="shared" ca="1" si="24"/>
        <v>144000</v>
      </c>
      <c r="AY61" s="147">
        <f t="shared" ca="1" si="24"/>
        <v>150000</v>
      </c>
      <c r="AZ61" s="147">
        <f t="shared" ca="1" si="24"/>
        <v>156000</v>
      </c>
      <c r="BA61" s="147">
        <f t="shared" ca="1" si="24"/>
        <v>162000</v>
      </c>
      <c r="BB61" s="147">
        <f t="shared" ca="1" si="24"/>
        <v>168000</v>
      </c>
      <c r="BC61" s="147">
        <f t="shared" ca="1" si="24"/>
        <v>174000</v>
      </c>
      <c r="BD61" s="147">
        <f t="shared" ca="1" si="24"/>
        <v>180000</v>
      </c>
      <c r="BE61" s="147">
        <f t="shared" ca="1" si="24"/>
        <v>186000</v>
      </c>
      <c r="BF61" s="147">
        <f t="shared" ca="1" si="24"/>
        <v>192000</v>
      </c>
      <c r="BG61" s="147">
        <f t="shared" ca="1" si="24"/>
        <v>198000</v>
      </c>
      <c r="BH61" s="147">
        <f t="shared" ca="1" si="24"/>
        <v>204000</v>
      </c>
      <c r="BI61" s="147">
        <f t="shared" ca="1" si="24"/>
        <v>210000</v>
      </c>
      <c r="BJ61" s="147">
        <f t="shared" ca="1" si="24"/>
        <v>216000</v>
      </c>
      <c r="BK61" s="147">
        <f t="shared" ca="1" si="24"/>
        <v>222000</v>
      </c>
      <c r="BL61" s="147">
        <f t="shared" ca="1" si="24"/>
        <v>228000</v>
      </c>
      <c r="BM61" s="147">
        <f t="shared" ca="1" si="24"/>
        <v>234000</v>
      </c>
    </row>
    <row r="62" spans="1:65" ht="16">
      <c r="A62" s="8" t="str">
        <f t="shared" si="18"/>
        <v>Subscription Plan 4</v>
      </c>
      <c r="B62" s="6"/>
      <c r="E62" s="147">
        <f t="shared" ref="E62:AJ62" ca="1" si="25">E48*DirectSaleModifierPrice*Subscription4Price</f>
        <v>0</v>
      </c>
      <c r="F62" s="147">
        <f t="shared" ca="1" si="25"/>
        <v>0</v>
      </c>
      <c r="G62" s="147">
        <f t="shared" ca="1" si="25"/>
        <v>0</v>
      </c>
      <c r="H62" s="147">
        <f t="shared" ca="1" si="25"/>
        <v>0</v>
      </c>
      <c r="I62" s="147">
        <f t="shared" ca="1" si="25"/>
        <v>0</v>
      </c>
      <c r="J62" s="147">
        <f t="shared" ca="1" si="25"/>
        <v>0</v>
      </c>
      <c r="K62" s="147">
        <f t="shared" ca="1" si="25"/>
        <v>0</v>
      </c>
      <c r="L62" s="147">
        <f t="shared" ca="1" si="25"/>
        <v>0</v>
      </c>
      <c r="M62" s="147">
        <f t="shared" ca="1" si="25"/>
        <v>0</v>
      </c>
      <c r="N62" s="147">
        <f t="shared" ca="1" si="25"/>
        <v>0</v>
      </c>
      <c r="O62" s="147">
        <f t="shared" ca="1" si="25"/>
        <v>0</v>
      </c>
      <c r="P62" s="147">
        <f t="shared" ca="1" si="25"/>
        <v>0</v>
      </c>
      <c r="Q62" s="147">
        <f t="shared" ca="1" si="25"/>
        <v>0</v>
      </c>
      <c r="R62" s="147">
        <f t="shared" ca="1" si="25"/>
        <v>0</v>
      </c>
      <c r="S62" s="147">
        <f t="shared" ca="1" si="25"/>
        <v>0</v>
      </c>
      <c r="T62" s="147">
        <f t="shared" ca="1" si="25"/>
        <v>0</v>
      </c>
      <c r="U62" s="147">
        <f t="shared" ca="1" si="25"/>
        <v>0</v>
      </c>
      <c r="V62" s="147">
        <f t="shared" ca="1" si="25"/>
        <v>0</v>
      </c>
      <c r="W62" s="147">
        <f t="shared" ca="1" si="25"/>
        <v>0</v>
      </c>
      <c r="X62" s="147">
        <f t="shared" ca="1" si="25"/>
        <v>0</v>
      </c>
      <c r="Y62" s="147">
        <f t="shared" ca="1" si="25"/>
        <v>0</v>
      </c>
      <c r="Z62" s="147">
        <f t="shared" ca="1" si="25"/>
        <v>0</v>
      </c>
      <c r="AA62" s="147">
        <f t="shared" ca="1" si="25"/>
        <v>0</v>
      </c>
      <c r="AB62" s="147">
        <f t="shared" ca="1" si="25"/>
        <v>0</v>
      </c>
      <c r="AC62" s="147">
        <f t="shared" ca="1" si="25"/>
        <v>0</v>
      </c>
      <c r="AD62" s="147">
        <f t="shared" ca="1" si="25"/>
        <v>0</v>
      </c>
      <c r="AE62" s="147">
        <f t="shared" ca="1" si="25"/>
        <v>0</v>
      </c>
      <c r="AF62" s="147">
        <f t="shared" ca="1" si="25"/>
        <v>0</v>
      </c>
      <c r="AG62" s="147">
        <f t="shared" ca="1" si="25"/>
        <v>0</v>
      </c>
      <c r="AH62" s="147">
        <f t="shared" ca="1" si="25"/>
        <v>0</v>
      </c>
      <c r="AI62" s="147">
        <f t="shared" ca="1" si="25"/>
        <v>0</v>
      </c>
      <c r="AJ62" s="147">
        <f t="shared" ca="1" si="25"/>
        <v>0</v>
      </c>
      <c r="AK62" s="147">
        <f t="shared" ref="AK62:BM62" ca="1" si="26">AK48*DirectSaleModifierPrice*Subscription4Price</f>
        <v>0</v>
      </c>
      <c r="AL62" s="147">
        <f t="shared" ca="1" si="26"/>
        <v>0</v>
      </c>
      <c r="AM62" s="147">
        <f t="shared" ca="1" si="26"/>
        <v>0</v>
      </c>
      <c r="AN62" s="147">
        <f t="shared" ca="1" si="26"/>
        <v>0</v>
      </c>
      <c r="AO62" s="147">
        <f t="shared" ca="1" si="26"/>
        <v>0</v>
      </c>
      <c r="AP62" s="147">
        <f t="shared" ca="1" si="26"/>
        <v>0</v>
      </c>
      <c r="AQ62" s="147">
        <f t="shared" ca="1" si="26"/>
        <v>0</v>
      </c>
      <c r="AR62" s="147">
        <f t="shared" ca="1" si="26"/>
        <v>0</v>
      </c>
      <c r="AS62" s="147">
        <f t="shared" ca="1" si="26"/>
        <v>0</v>
      </c>
      <c r="AT62" s="147">
        <f t="shared" ca="1" si="26"/>
        <v>0</v>
      </c>
      <c r="AU62" s="147">
        <f t="shared" ca="1" si="26"/>
        <v>0</v>
      </c>
      <c r="AV62" s="147">
        <f t="shared" ca="1" si="26"/>
        <v>0</v>
      </c>
      <c r="AW62" s="147">
        <f t="shared" ca="1" si="26"/>
        <v>0</v>
      </c>
      <c r="AX62" s="147">
        <f t="shared" ca="1" si="26"/>
        <v>0</v>
      </c>
      <c r="AY62" s="147">
        <f t="shared" ca="1" si="26"/>
        <v>0</v>
      </c>
      <c r="AZ62" s="147">
        <f t="shared" ca="1" si="26"/>
        <v>0</v>
      </c>
      <c r="BA62" s="147">
        <f t="shared" ca="1" si="26"/>
        <v>0</v>
      </c>
      <c r="BB62" s="147">
        <f t="shared" ca="1" si="26"/>
        <v>0</v>
      </c>
      <c r="BC62" s="147">
        <f t="shared" ca="1" si="26"/>
        <v>0</v>
      </c>
      <c r="BD62" s="147">
        <f t="shared" ca="1" si="26"/>
        <v>0</v>
      </c>
      <c r="BE62" s="147">
        <f t="shared" ca="1" si="26"/>
        <v>0</v>
      </c>
      <c r="BF62" s="147">
        <f t="shared" ca="1" si="26"/>
        <v>0</v>
      </c>
      <c r="BG62" s="147">
        <f t="shared" ca="1" si="26"/>
        <v>0</v>
      </c>
      <c r="BH62" s="147">
        <f t="shared" ca="1" si="26"/>
        <v>0</v>
      </c>
      <c r="BI62" s="147">
        <f t="shared" ca="1" si="26"/>
        <v>0</v>
      </c>
      <c r="BJ62" s="147">
        <f t="shared" ca="1" si="26"/>
        <v>0</v>
      </c>
      <c r="BK62" s="147">
        <f t="shared" ca="1" si="26"/>
        <v>0</v>
      </c>
      <c r="BL62" s="147">
        <f t="shared" ca="1" si="26"/>
        <v>0</v>
      </c>
      <c r="BM62" s="147">
        <f t="shared" ca="1" si="26"/>
        <v>0</v>
      </c>
    </row>
    <row r="63" spans="1:65" ht="16">
      <c r="A63" s="8" t="str">
        <f t="shared" si="18"/>
        <v>Subscription Plan 5</v>
      </c>
      <c r="B63" s="6"/>
      <c r="E63" s="147">
        <f t="shared" ref="E63:AJ63" ca="1" si="27">E49*DirectSaleModifierPrice*Subscription5Price</f>
        <v>0</v>
      </c>
      <c r="F63" s="147">
        <f t="shared" ca="1" si="27"/>
        <v>0</v>
      </c>
      <c r="G63" s="147">
        <f t="shared" ca="1" si="27"/>
        <v>0</v>
      </c>
      <c r="H63" s="147">
        <f t="shared" ca="1" si="27"/>
        <v>0</v>
      </c>
      <c r="I63" s="147">
        <f t="shared" ca="1" si="27"/>
        <v>0</v>
      </c>
      <c r="J63" s="147">
        <f t="shared" ca="1" si="27"/>
        <v>0</v>
      </c>
      <c r="K63" s="147">
        <f t="shared" ca="1" si="27"/>
        <v>0</v>
      </c>
      <c r="L63" s="147">
        <f t="shared" ca="1" si="27"/>
        <v>0</v>
      </c>
      <c r="M63" s="147">
        <f t="shared" ca="1" si="27"/>
        <v>0</v>
      </c>
      <c r="N63" s="147">
        <f t="shared" ca="1" si="27"/>
        <v>0</v>
      </c>
      <c r="O63" s="147">
        <f t="shared" ca="1" si="27"/>
        <v>0</v>
      </c>
      <c r="P63" s="147">
        <f t="shared" ca="1" si="27"/>
        <v>0</v>
      </c>
      <c r="Q63" s="147">
        <f t="shared" ca="1" si="27"/>
        <v>0</v>
      </c>
      <c r="R63" s="147">
        <f t="shared" ca="1" si="27"/>
        <v>0</v>
      </c>
      <c r="S63" s="147">
        <f t="shared" ca="1" si="27"/>
        <v>0</v>
      </c>
      <c r="T63" s="147">
        <f t="shared" ca="1" si="27"/>
        <v>0</v>
      </c>
      <c r="U63" s="147">
        <f t="shared" ca="1" si="27"/>
        <v>0</v>
      </c>
      <c r="V63" s="147">
        <f t="shared" ca="1" si="27"/>
        <v>0</v>
      </c>
      <c r="W63" s="147">
        <f t="shared" ca="1" si="27"/>
        <v>0</v>
      </c>
      <c r="X63" s="147">
        <f t="shared" ca="1" si="27"/>
        <v>0</v>
      </c>
      <c r="Y63" s="147">
        <f t="shared" ca="1" si="27"/>
        <v>0</v>
      </c>
      <c r="Z63" s="147">
        <f t="shared" ca="1" si="27"/>
        <v>0</v>
      </c>
      <c r="AA63" s="147">
        <f t="shared" ca="1" si="27"/>
        <v>0</v>
      </c>
      <c r="AB63" s="147">
        <f t="shared" ca="1" si="27"/>
        <v>0</v>
      </c>
      <c r="AC63" s="147">
        <f t="shared" ca="1" si="27"/>
        <v>0</v>
      </c>
      <c r="AD63" s="147">
        <f t="shared" ca="1" si="27"/>
        <v>0</v>
      </c>
      <c r="AE63" s="147">
        <f t="shared" ca="1" si="27"/>
        <v>0</v>
      </c>
      <c r="AF63" s="147">
        <f t="shared" ca="1" si="27"/>
        <v>0</v>
      </c>
      <c r="AG63" s="147">
        <f t="shared" ca="1" si="27"/>
        <v>0</v>
      </c>
      <c r="AH63" s="147">
        <f t="shared" ca="1" si="27"/>
        <v>0</v>
      </c>
      <c r="AI63" s="147">
        <f t="shared" ca="1" si="27"/>
        <v>0</v>
      </c>
      <c r="AJ63" s="147">
        <f t="shared" ca="1" si="27"/>
        <v>0</v>
      </c>
      <c r="AK63" s="147">
        <f t="shared" ref="AK63:BM63" ca="1" si="28">AK49*DirectSaleModifierPrice*Subscription5Price</f>
        <v>0</v>
      </c>
      <c r="AL63" s="147">
        <f t="shared" ca="1" si="28"/>
        <v>0</v>
      </c>
      <c r="AM63" s="147">
        <f t="shared" ca="1" si="28"/>
        <v>0</v>
      </c>
      <c r="AN63" s="147">
        <f t="shared" ca="1" si="28"/>
        <v>0</v>
      </c>
      <c r="AO63" s="147">
        <f t="shared" ca="1" si="28"/>
        <v>0</v>
      </c>
      <c r="AP63" s="147">
        <f t="shared" ca="1" si="28"/>
        <v>0</v>
      </c>
      <c r="AQ63" s="147">
        <f t="shared" ca="1" si="28"/>
        <v>0</v>
      </c>
      <c r="AR63" s="147">
        <f t="shared" ca="1" si="28"/>
        <v>0</v>
      </c>
      <c r="AS63" s="147">
        <f t="shared" ca="1" si="28"/>
        <v>0</v>
      </c>
      <c r="AT63" s="147">
        <f t="shared" ca="1" si="28"/>
        <v>0</v>
      </c>
      <c r="AU63" s="147">
        <f t="shared" ca="1" si="28"/>
        <v>0</v>
      </c>
      <c r="AV63" s="147">
        <f t="shared" ca="1" si="28"/>
        <v>0</v>
      </c>
      <c r="AW63" s="147">
        <f t="shared" ca="1" si="28"/>
        <v>0</v>
      </c>
      <c r="AX63" s="147">
        <f t="shared" ca="1" si="28"/>
        <v>0</v>
      </c>
      <c r="AY63" s="147">
        <f t="shared" ca="1" si="28"/>
        <v>0</v>
      </c>
      <c r="AZ63" s="147">
        <f t="shared" ca="1" si="28"/>
        <v>0</v>
      </c>
      <c r="BA63" s="147">
        <f t="shared" ca="1" si="28"/>
        <v>0</v>
      </c>
      <c r="BB63" s="147">
        <f t="shared" ca="1" si="28"/>
        <v>0</v>
      </c>
      <c r="BC63" s="147">
        <f t="shared" ca="1" si="28"/>
        <v>0</v>
      </c>
      <c r="BD63" s="147">
        <f t="shared" ca="1" si="28"/>
        <v>0</v>
      </c>
      <c r="BE63" s="147">
        <f t="shared" ca="1" si="28"/>
        <v>0</v>
      </c>
      <c r="BF63" s="147">
        <f t="shared" ca="1" si="28"/>
        <v>0</v>
      </c>
      <c r="BG63" s="147">
        <f t="shared" ca="1" si="28"/>
        <v>0</v>
      </c>
      <c r="BH63" s="147">
        <f t="shared" ca="1" si="28"/>
        <v>0</v>
      </c>
      <c r="BI63" s="147">
        <f t="shared" ca="1" si="28"/>
        <v>0</v>
      </c>
      <c r="BJ63" s="147">
        <f t="shared" ca="1" si="28"/>
        <v>0</v>
      </c>
      <c r="BK63" s="147">
        <f t="shared" ca="1" si="28"/>
        <v>0</v>
      </c>
      <c r="BL63" s="147">
        <f t="shared" ca="1" si="28"/>
        <v>0</v>
      </c>
      <c r="BM63" s="147">
        <f t="shared" ca="1" si="28"/>
        <v>0</v>
      </c>
    </row>
    <row r="64" spans="1:65" ht="16">
      <c r="A64" s="8" t="str">
        <f t="shared" si="18"/>
        <v>Subscription Plan 6</v>
      </c>
      <c r="B64" s="6"/>
      <c r="E64" s="147">
        <f t="shared" ref="E64:AJ64" ca="1" si="29">E50*DirectSaleModifierPrice*Subscription6Price</f>
        <v>0</v>
      </c>
      <c r="F64" s="147">
        <f t="shared" ca="1" si="29"/>
        <v>0</v>
      </c>
      <c r="G64" s="147">
        <f t="shared" ca="1" si="29"/>
        <v>0</v>
      </c>
      <c r="H64" s="147">
        <f t="shared" ca="1" si="29"/>
        <v>0</v>
      </c>
      <c r="I64" s="147">
        <f t="shared" ca="1" si="29"/>
        <v>0</v>
      </c>
      <c r="J64" s="147">
        <f t="shared" ca="1" si="29"/>
        <v>0</v>
      </c>
      <c r="K64" s="147">
        <f t="shared" ca="1" si="29"/>
        <v>0</v>
      </c>
      <c r="L64" s="147">
        <f t="shared" ca="1" si="29"/>
        <v>0</v>
      </c>
      <c r="M64" s="147">
        <f t="shared" ca="1" si="29"/>
        <v>0</v>
      </c>
      <c r="N64" s="147">
        <f t="shared" ca="1" si="29"/>
        <v>0</v>
      </c>
      <c r="O64" s="147">
        <f t="shared" ca="1" si="29"/>
        <v>0</v>
      </c>
      <c r="P64" s="147">
        <f t="shared" ca="1" si="29"/>
        <v>0</v>
      </c>
      <c r="Q64" s="147">
        <f t="shared" ca="1" si="29"/>
        <v>0</v>
      </c>
      <c r="R64" s="147">
        <f t="shared" ca="1" si="29"/>
        <v>0</v>
      </c>
      <c r="S64" s="147">
        <f t="shared" ca="1" si="29"/>
        <v>0</v>
      </c>
      <c r="T64" s="147">
        <f t="shared" ca="1" si="29"/>
        <v>0</v>
      </c>
      <c r="U64" s="147">
        <f t="shared" ca="1" si="29"/>
        <v>0</v>
      </c>
      <c r="V64" s="147">
        <f t="shared" ca="1" si="29"/>
        <v>0</v>
      </c>
      <c r="W64" s="147">
        <f t="shared" ca="1" si="29"/>
        <v>0</v>
      </c>
      <c r="X64" s="147">
        <f t="shared" ca="1" si="29"/>
        <v>0</v>
      </c>
      <c r="Y64" s="147">
        <f t="shared" ca="1" si="29"/>
        <v>0</v>
      </c>
      <c r="Z64" s="147">
        <f t="shared" ca="1" si="29"/>
        <v>0</v>
      </c>
      <c r="AA64" s="147">
        <f t="shared" ca="1" si="29"/>
        <v>0</v>
      </c>
      <c r="AB64" s="147">
        <f t="shared" ca="1" si="29"/>
        <v>0</v>
      </c>
      <c r="AC64" s="147">
        <f t="shared" ca="1" si="29"/>
        <v>0</v>
      </c>
      <c r="AD64" s="147">
        <f t="shared" ca="1" si="29"/>
        <v>0</v>
      </c>
      <c r="AE64" s="147">
        <f t="shared" ca="1" si="29"/>
        <v>0</v>
      </c>
      <c r="AF64" s="147">
        <f t="shared" ca="1" si="29"/>
        <v>0</v>
      </c>
      <c r="AG64" s="147">
        <f t="shared" ca="1" si="29"/>
        <v>0</v>
      </c>
      <c r="AH64" s="147">
        <f t="shared" ca="1" si="29"/>
        <v>0</v>
      </c>
      <c r="AI64" s="147">
        <f t="shared" ca="1" si="29"/>
        <v>0</v>
      </c>
      <c r="AJ64" s="147">
        <f t="shared" ca="1" si="29"/>
        <v>0</v>
      </c>
      <c r="AK64" s="147">
        <f t="shared" ref="AK64:BM64" ca="1" si="30">AK50*DirectSaleModifierPrice*Subscription6Price</f>
        <v>0</v>
      </c>
      <c r="AL64" s="147">
        <f t="shared" ca="1" si="30"/>
        <v>0</v>
      </c>
      <c r="AM64" s="147">
        <f t="shared" ca="1" si="30"/>
        <v>0</v>
      </c>
      <c r="AN64" s="147">
        <f t="shared" ca="1" si="30"/>
        <v>0</v>
      </c>
      <c r="AO64" s="147">
        <f t="shared" ca="1" si="30"/>
        <v>0</v>
      </c>
      <c r="AP64" s="147">
        <f t="shared" ca="1" si="30"/>
        <v>0</v>
      </c>
      <c r="AQ64" s="147">
        <f t="shared" ca="1" si="30"/>
        <v>0</v>
      </c>
      <c r="AR64" s="147">
        <f t="shared" ca="1" si="30"/>
        <v>0</v>
      </c>
      <c r="AS64" s="147">
        <f t="shared" ca="1" si="30"/>
        <v>0</v>
      </c>
      <c r="AT64" s="147">
        <f t="shared" ca="1" si="30"/>
        <v>0</v>
      </c>
      <c r="AU64" s="147">
        <f t="shared" ca="1" si="30"/>
        <v>0</v>
      </c>
      <c r="AV64" s="147">
        <f t="shared" ca="1" si="30"/>
        <v>0</v>
      </c>
      <c r="AW64" s="147">
        <f t="shared" ca="1" si="30"/>
        <v>0</v>
      </c>
      <c r="AX64" s="147">
        <f t="shared" ca="1" si="30"/>
        <v>0</v>
      </c>
      <c r="AY64" s="147">
        <f t="shared" ca="1" si="30"/>
        <v>0</v>
      </c>
      <c r="AZ64" s="147">
        <f t="shared" ca="1" si="30"/>
        <v>0</v>
      </c>
      <c r="BA64" s="147">
        <f t="shared" ca="1" si="30"/>
        <v>0</v>
      </c>
      <c r="BB64" s="147">
        <f t="shared" ca="1" si="30"/>
        <v>0</v>
      </c>
      <c r="BC64" s="147">
        <f t="shared" ca="1" si="30"/>
        <v>0</v>
      </c>
      <c r="BD64" s="147">
        <f t="shared" ca="1" si="30"/>
        <v>0</v>
      </c>
      <c r="BE64" s="147">
        <f t="shared" ca="1" si="30"/>
        <v>0</v>
      </c>
      <c r="BF64" s="147">
        <f t="shared" ca="1" si="30"/>
        <v>0</v>
      </c>
      <c r="BG64" s="147">
        <f t="shared" ca="1" si="30"/>
        <v>0</v>
      </c>
      <c r="BH64" s="147">
        <f t="shared" ca="1" si="30"/>
        <v>0</v>
      </c>
      <c r="BI64" s="147">
        <f t="shared" ca="1" si="30"/>
        <v>0</v>
      </c>
      <c r="BJ64" s="147">
        <f t="shared" ca="1" si="30"/>
        <v>0</v>
      </c>
      <c r="BK64" s="147">
        <f t="shared" ca="1" si="30"/>
        <v>0</v>
      </c>
      <c r="BL64" s="147">
        <f t="shared" ca="1" si="30"/>
        <v>0</v>
      </c>
      <c r="BM64" s="147">
        <f t="shared" ca="1" si="30"/>
        <v>0</v>
      </c>
    </row>
    <row r="65" spans="1:65" ht="16">
      <c r="A65" s="8" t="str">
        <f t="shared" si="18"/>
        <v>Subscription Plan 7</v>
      </c>
      <c r="E65" s="147">
        <f t="shared" ref="E65:AJ65" ca="1" si="31">E51*DirectSaleModifierPrice*Subscription7Price</f>
        <v>0</v>
      </c>
      <c r="F65" s="147">
        <f t="shared" ca="1" si="31"/>
        <v>0</v>
      </c>
      <c r="G65" s="147">
        <f t="shared" ca="1" si="31"/>
        <v>0</v>
      </c>
      <c r="H65" s="147">
        <f t="shared" ca="1" si="31"/>
        <v>0</v>
      </c>
      <c r="I65" s="147">
        <f t="shared" ca="1" si="31"/>
        <v>0</v>
      </c>
      <c r="J65" s="147">
        <f t="shared" ca="1" si="31"/>
        <v>0</v>
      </c>
      <c r="K65" s="147">
        <f t="shared" ca="1" si="31"/>
        <v>0</v>
      </c>
      <c r="L65" s="147">
        <f t="shared" ca="1" si="31"/>
        <v>0</v>
      </c>
      <c r="M65" s="147">
        <f t="shared" ca="1" si="31"/>
        <v>0</v>
      </c>
      <c r="N65" s="147">
        <f t="shared" ca="1" si="31"/>
        <v>0</v>
      </c>
      <c r="O65" s="147">
        <f t="shared" ca="1" si="31"/>
        <v>0</v>
      </c>
      <c r="P65" s="147">
        <f t="shared" ca="1" si="31"/>
        <v>0</v>
      </c>
      <c r="Q65" s="147">
        <f t="shared" ca="1" si="31"/>
        <v>0</v>
      </c>
      <c r="R65" s="147">
        <f t="shared" ca="1" si="31"/>
        <v>0</v>
      </c>
      <c r="S65" s="147">
        <f t="shared" ca="1" si="31"/>
        <v>0</v>
      </c>
      <c r="T65" s="147">
        <f t="shared" ca="1" si="31"/>
        <v>0</v>
      </c>
      <c r="U65" s="147">
        <f t="shared" ca="1" si="31"/>
        <v>0</v>
      </c>
      <c r="V65" s="147">
        <f t="shared" ca="1" si="31"/>
        <v>0</v>
      </c>
      <c r="W65" s="147">
        <f t="shared" ca="1" si="31"/>
        <v>0</v>
      </c>
      <c r="X65" s="147">
        <f t="shared" ca="1" si="31"/>
        <v>0</v>
      </c>
      <c r="Y65" s="147">
        <f t="shared" ca="1" si="31"/>
        <v>0</v>
      </c>
      <c r="Z65" s="147">
        <f t="shared" ca="1" si="31"/>
        <v>0</v>
      </c>
      <c r="AA65" s="147">
        <f t="shared" ca="1" si="31"/>
        <v>0</v>
      </c>
      <c r="AB65" s="147">
        <f t="shared" ca="1" si="31"/>
        <v>0</v>
      </c>
      <c r="AC65" s="147">
        <f t="shared" ca="1" si="31"/>
        <v>0</v>
      </c>
      <c r="AD65" s="147">
        <f t="shared" ca="1" si="31"/>
        <v>0</v>
      </c>
      <c r="AE65" s="147">
        <f t="shared" ca="1" si="31"/>
        <v>0</v>
      </c>
      <c r="AF65" s="147">
        <f t="shared" ca="1" si="31"/>
        <v>0</v>
      </c>
      <c r="AG65" s="147">
        <f t="shared" ca="1" si="31"/>
        <v>0</v>
      </c>
      <c r="AH65" s="147">
        <f t="shared" ca="1" si="31"/>
        <v>0</v>
      </c>
      <c r="AI65" s="147">
        <f t="shared" ca="1" si="31"/>
        <v>0</v>
      </c>
      <c r="AJ65" s="147">
        <f t="shared" ca="1" si="31"/>
        <v>0</v>
      </c>
      <c r="AK65" s="147">
        <f t="shared" ref="AK65:BM65" ca="1" si="32">AK51*DirectSaleModifierPrice*Subscription7Price</f>
        <v>0</v>
      </c>
      <c r="AL65" s="147">
        <f t="shared" ca="1" si="32"/>
        <v>0</v>
      </c>
      <c r="AM65" s="147">
        <f t="shared" ca="1" si="32"/>
        <v>0</v>
      </c>
      <c r="AN65" s="147">
        <f t="shared" ca="1" si="32"/>
        <v>0</v>
      </c>
      <c r="AO65" s="147">
        <f t="shared" ca="1" si="32"/>
        <v>0</v>
      </c>
      <c r="AP65" s="147">
        <f t="shared" ca="1" si="32"/>
        <v>0</v>
      </c>
      <c r="AQ65" s="147">
        <f t="shared" ca="1" si="32"/>
        <v>0</v>
      </c>
      <c r="AR65" s="147">
        <f t="shared" ca="1" si="32"/>
        <v>0</v>
      </c>
      <c r="AS65" s="147">
        <f t="shared" ca="1" si="32"/>
        <v>0</v>
      </c>
      <c r="AT65" s="147">
        <f t="shared" ca="1" si="32"/>
        <v>0</v>
      </c>
      <c r="AU65" s="147">
        <f t="shared" ca="1" si="32"/>
        <v>0</v>
      </c>
      <c r="AV65" s="147">
        <f t="shared" ca="1" si="32"/>
        <v>0</v>
      </c>
      <c r="AW65" s="147">
        <f t="shared" ca="1" si="32"/>
        <v>0</v>
      </c>
      <c r="AX65" s="147">
        <f t="shared" ca="1" si="32"/>
        <v>0</v>
      </c>
      <c r="AY65" s="147">
        <f t="shared" ca="1" si="32"/>
        <v>0</v>
      </c>
      <c r="AZ65" s="147">
        <f t="shared" ca="1" si="32"/>
        <v>0</v>
      </c>
      <c r="BA65" s="147">
        <f t="shared" ca="1" si="32"/>
        <v>0</v>
      </c>
      <c r="BB65" s="147">
        <f t="shared" ca="1" si="32"/>
        <v>0</v>
      </c>
      <c r="BC65" s="147">
        <f t="shared" ca="1" si="32"/>
        <v>0</v>
      </c>
      <c r="BD65" s="147">
        <f t="shared" ca="1" si="32"/>
        <v>0</v>
      </c>
      <c r="BE65" s="147">
        <f t="shared" ca="1" si="32"/>
        <v>0</v>
      </c>
      <c r="BF65" s="147">
        <f t="shared" ca="1" si="32"/>
        <v>0</v>
      </c>
      <c r="BG65" s="147">
        <f t="shared" ca="1" si="32"/>
        <v>0</v>
      </c>
      <c r="BH65" s="147">
        <f t="shared" ca="1" si="32"/>
        <v>0</v>
      </c>
      <c r="BI65" s="147">
        <f t="shared" ca="1" si="32"/>
        <v>0</v>
      </c>
      <c r="BJ65" s="147">
        <f t="shared" ca="1" si="32"/>
        <v>0</v>
      </c>
      <c r="BK65" s="147">
        <f t="shared" ca="1" si="32"/>
        <v>0</v>
      </c>
      <c r="BL65" s="147">
        <f t="shared" ca="1" si="32"/>
        <v>0</v>
      </c>
      <c r="BM65" s="147">
        <f t="shared" ca="1" si="32"/>
        <v>0</v>
      </c>
    </row>
    <row r="66" spans="1:65" ht="16">
      <c r="A66" s="8" t="str">
        <f t="shared" si="18"/>
        <v>Subscription Plan 8</v>
      </c>
      <c r="E66" s="147">
        <f t="shared" ref="E66:AJ66" ca="1" si="33">E52*DirectSaleModifierPrice*Subscription8Price</f>
        <v>0</v>
      </c>
      <c r="F66" s="147">
        <f t="shared" ca="1" si="33"/>
        <v>0</v>
      </c>
      <c r="G66" s="147">
        <f t="shared" ca="1" si="33"/>
        <v>0</v>
      </c>
      <c r="H66" s="147">
        <f t="shared" ca="1" si="33"/>
        <v>0</v>
      </c>
      <c r="I66" s="147">
        <f t="shared" ca="1" si="33"/>
        <v>0</v>
      </c>
      <c r="J66" s="147">
        <f t="shared" ca="1" si="33"/>
        <v>0</v>
      </c>
      <c r="K66" s="147">
        <f t="shared" ca="1" si="33"/>
        <v>0</v>
      </c>
      <c r="L66" s="147">
        <f t="shared" ca="1" si="33"/>
        <v>0</v>
      </c>
      <c r="M66" s="147">
        <f t="shared" ca="1" si="33"/>
        <v>0</v>
      </c>
      <c r="N66" s="147">
        <f t="shared" ca="1" si="33"/>
        <v>0</v>
      </c>
      <c r="O66" s="147">
        <f t="shared" ca="1" si="33"/>
        <v>0</v>
      </c>
      <c r="P66" s="147">
        <f t="shared" ca="1" si="33"/>
        <v>0</v>
      </c>
      <c r="Q66" s="147">
        <f t="shared" ca="1" si="33"/>
        <v>0</v>
      </c>
      <c r="R66" s="147">
        <f t="shared" ca="1" si="33"/>
        <v>0</v>
      </c>
      <c r="S66" s="147">
        <f t="shared" ca="1" si="33"/>
        <v>0</v>
      </c>
      <c r="T66" s="147">
        <f t="shared" ca="1" si="33"/>
        <v>0</v>
      </c>
      <c r="U66" s="147">
        <f t="shared" ca="1" si="33"/>
        <v>0</v>
      </c>
      <c r="V66" s="147">
        <f t="shared" ca="1" si="33"/>
        <v>0</v>
      </c>
      <c r="W66" s="147">
        <f t="shared" ca="1" si="33"/>
        <v>0</v>
      </c>
      <c r="X66" s="147">
        <f t="shared" ca="1" si="33"/>
        <v>0</v>
      </c>
      <c r="Y66" s="147">
        <f t="shared" ca="1" si="33"/>
        <v>0</v>
      </c>
      <c r="Z66" s="147">
        <f t="shared" ca="1" si="33"/>
        <v>0</v>
      </c>
      <c r="AA66" s="147">
        <f t="shared" ca="1" si="33"/>
        <v>0</v>
      </c>
      <c r="AB66" s="147">
        <f t="shared" ca="1" si="33"/>
        <v>0</v>
      </c>
      <c r="AC66" s="147">
        <f t="shared" ca="1" si="33"/>
        <v>0</v>
      </c>
      <c r="AD66" s="147">
        <f t="shared" ca="1" si="33"/>
        <v>0</v>
      </c>
      <c r="AE66" s="147">
        <f t="shared" ca="1" si="33"/>
        <v>0</v>
      </c>
      <c r="AF66" s="147">
        <f t="shared" ca="1" si="33"/>
        <v>0</v>
      </c>
      <c r="AG66" s="147">
        <f t="shared" ca="1" si="33"/>
        <v>0</v>
      </c>
      <c r="AH66" s="147">
        <f t="shared" ca="1" si="33"/>
        <v>0</v>
      </c>
      <c r="AI66" s="147">
        <f t="shared" ca="1" si="33"/>
        <v>0</v>
      </c>
      <c r="AJ66" s="147">
        <f t="shared" ca="1" si="33"/>
        <v>0</v>
      </c>
      <c r="AK66" s="147">
        <f t="shared" ref="AK66:BM66" ca="1" si="34">AK52*DirectSaleModifierPrice*Subscription8Price</f>
        <v>0</v>
      </c>
      <c r="AL66" s="147">
        <f t="shared" ca="1" si="34"/>
        <v>0</v>
      </c>
      <c r="AM66" s="147">
        <f t="shared" ca="1" si="34"/>
        <v>0</v>
      </c>
      <c r="AN66" s="147">
        <f t="shared" ca="1" si="34"/>
        <v>0</v>
      </c>
      <c r="AO66" s="147">
        <f t="shared" ca="1" si="34"/>
        <v>0</v>
      </c>
      <c r="AP66" s="147">
        <f t="shared" ca="1" si="34"/>
        <v>0</v>
      </c>
      <c r="AQ66" s="147">
        <f t="shared" ca="1" si="34"/>
        <v>0</v>
      </c>
      <c r="AR66" s="147">
        <f t="shared" ca="1" si="34"/>
        <v>0</v>
      </c>
      <c r="AS66" s="147">
        <f t="shared" ca="1" si="34"/>
        <v>0</v>
      </c>
      <c r="AT66" s="147">
        <f t="shared" ca="1" si="34"/>
        <v>0</v>
      </c>
      <c r="AU66" s="147">
        <f t="shared" ca="1" si="34"/>
        <v>0</v>
      </c>
      <c r="AV66" s="147">
        <f t="shared" ca="1" si="34"/>
        <v>0</v>
      </c>
      <c r="AW66" s="147">
        <f t="shared" ca="1" si="34"/>
        <v>0</v>
      </c>
      <c r="AX66" s="147">
        <f t="shared" ca="1" si="34"/>
        <v>0</v>
      </c>
      <c r="AY66" s="147">
        <f t="shared" ca="1" si="34"/>
        <v>0</v>
      </c>
      <c r="AZ66" s="147">
        <f t="shared" ca="1" si="34"/>
        <v>0</v>
      </c>
      <c r="BA66" s="147">
        <f t="shared" ca="1" si="34"/>
        <v>0</v>
      </c>
      <c r="BB66" s="147">
        <f t="shared" ca="1" si="34"/>
        <v>0</v>
      </c>
      <c r="BC66" s="147">
        <f t="shared" ca="1" si="34"/>
        <v>0</v>
      </c>
      <c r="BD66" s="147">
        <f t="shared" ca="1" si="34"/>
        <v>0</v>
      </c>
      <c r="BE66" s="147">
        <f t="shared" ca="1" si="34"/>
        <v>0</v>
      </c>
      <c r="BF66" s="147">
        <f t="shared" ca="1" si="34"/>
        <v>0</v>
      </c>
      <c r="BG66" s="147">
        <f t="shared" ca="1" si="34"/>
        <v>0</v>
      </c>
      <c r="BH66" s="147">
        <f t="shared" ca="1" si="34"/>
        <v>0</v>
      </c>
      <c r="BI66" s="147">
        <f t="shared" ca="1" si="34"/>
        <v>0</v>
      </c>
      <c r="BJ66" s="147">
        <f t="shared" ca="1" si="34"/>
        <v>0</v>
      </c>
      <c r="BK66" s="147">
        <f t="shared" ca="1" si="34"/>
        <v>0</v>
      </c>
      <c r="BL66" s="147">
        <f t="shared" ca="1" si="34"/>
        <v>0</v>
      </c>
      <c r="BM66" s="147">
        <f t="shared" ca="1" si="34"/>
        <v>0</v>
      </c>
    </row>
    <row r="67" spans="1:65" ht="16">
      <c r="A67" s="8" t="str">
        <f t="shared" si="18"/>
        <v>Subscription Plan 9</v>
      </c>
      <c r="E67" s="147">
        <f t="shared" ref="E67:AJ67" ca="1" si="35">E53*DirectSaleModifierPrice*Subscription9Price</f>
        <v>0</v>
      </c>
      <c r="F67" s="147">
        <f t="shared" ca="1" si="35"/>
        <v>0</v>
      </c>
      <c r="G67" s="147">
        <f t="shared" ca="1" si="35"/>
        <v>0</v>
      </c>
      <c r="H67" s="147">
        <f t="shared" ca="1" si="35"/>
        <v>0</v>
      </c>
      <c r="I67" s="147">
        <f t="shared" ca="1" si="35"/>
        <v>0</v>
      </c>
      <c r="J67" s="147">
        <f t="shared" ca="1" si="35"/>
        <v>0</v>
      </c>
      <c r="K67" s="147">
        <f t="shared" ca="1" si="35"/>
        <v>0</v>
      </c>
      <c r="L67" s="147">
        <f t="shared" ca="1" si="35"/>
        <v>0</v>
      </c>
      <c r="M67" s="147">
        <f t="shared" ca="1" si="35"/>
        <v>0</v>
      </c>
      <c r="N67" s="147">
        <f t="shared" ca="1" si="35"/>
        <v>0</v>
      </c>
      <c r="O67" s="147">
        <f t="shared" ca="1" si="35"/>
        <v>0</v>
      </c>
      <c r="P67" s="147">
        <f t="shared" ca="1" si="35"/>
        <v>0</v>
      </c>
      <c r="Q67" s="147">
        <f t="shared" ca="1" si="35"/>
        <v>0</v>
      </c>
      <c r="R67" s="147">
        <f t="shared" ca="1" si="35"/>
        <v>0</v>
      </c>
      <c r="S67" s="147">
        <f t="shared" ca="1" si="35"/>
        <v>0</v>
      </c>
      <c r="T67" s="147">
        <f t="shared" ca="1" si="35"/>
        <v>0</v>
      </c>
      <c r="U67" s="147">
        <f t="shared" ca="1" si="35"/>
        <v>0</v>
      </c>
      <c r="V67" s="147">
        <f t="shared" ca="1" si="35"/>
        <v>0</v>
      </c>
      <c r="W67" s="147">
        <f t="shared" ca="1" si="35"/>
        <v>0</v>
      </c>
      <c r="X67" s="147">
        <f t="shared" ca="1" si="35"/>
        <v>0</v>
      </c>
      <c r="Y67" s="147">
        <f t="shared" ca="1" si="35"/>
        <v>0</v>
      </c>
      <c r="Z67" s="147">
        <f t="shared" ca="1" si="35"/>
        <v>0</v>
      </c>
      <c r="AA67" s="147">
        <f t="shared" ca="1" si="35"/>
        <v>0</v>
      </c>
      <c r="AB67" s="147">
        <f t="shared" ca="1" si="35"/>
        <v>0</v>
      </c>
      <c r="AC67" s="147">
        <f t="shared" ca="1" si="35"/>
        <v>0</v>
      </c>
      <c r="AD67" s="147">
        <f t="shared" ca="1" si="35"/>
        <v>0</v>
      </c>
      <c r="AE67" s="147">
        <f t="shared" ca="1" si="35"/>
        <v>0</v>
      </c>
      <c r="AF67" s="147">
        <f t="shared" ca="1" si="35"/>
        <v>0</v>
      </c>
      <c r="AG67" s="147">
        <f t="shared" ca="1" si="35"/>
        <v>0</v>
      </c>
      <c r="AH67" s="147">
        <f t="shared" ca="1" si="35"/>
        <v>0</v>
      </c>
      <c r="AI67" s="147">
        <f t="shared" ca="1" si="35"/>
        <v>0</v>
      </c>
      <c r="AJ67" s="147">
        <f t="shared" ca="1" si="35"/>
        <v>0</v>
      </c>
      <c r="AK67" s="147">
        <f t="shared" ref="AK67:BM67" ca="1" si="36">AK53*DirectSaleModifierPrice*Subscription9Price</f>
        <v>0</v>
      </c>
      <c r="AL67" s="147">
        <f t="shared" ca="1" si="36"/>
        <v>0</v>
      </c>
      <c r="AM67" s="147">
        <f t="shared" ca="1" si="36"/>
        <v>0</v>
      </c>
      <c r="AN67" s="147">
        <f t="shared" ca="1" si="36"/>
        <v>0</v>
      </c>
      <c r="AO67" s="147">
        <f t="shared" ca="1" si="36"/>
        <v>0</v>
      </c>
      <c r="AP67" s="147">
        <f t="shared" ca="1" si="36"/>
        <v>0</v>
      </c>
      <c r="AQ67" s="147">
        <f t="shared" ca="1" si="36"/>
        <v>0</v>
      </c>
      <c r="AR67" s="147">
        <f t="shared" ca="1" si="36"/>
        <v>0</v>
      </c>
      <c r="AS67" s="147">
        <f t="shared" ca="1" si="36"/>
        <v>0</v>
      </c>
      <c r="AT67" s="147">
        <f t="shared" ca="1" si="36"/>
        <v>0</v>
      </c>
      <c r="AU67" s="147">
        <f t="shared" ca="1" si="36"/>
        <v>0</v>
      </c>
      <c r="AV67" s="147">
        <f t="shared" ca="1" si="36"/>
        <v>0</v>
      </c>
      <c r="AW67" s="147">
        <f t="shared" ca="1" si="36"/>
        <v>0</v>
      </c>
      <c r="AX67" s="147">
        <f t="shared" ca="1" si="36"/>
        <v>0</v>
      </c>
      <c r="AY67" s="147">
        <f t="shared" ca="1" si="36"/>
        <v>0</v>
      </c>
      <c r="AZ67" s="147">
        <f t="shared" ca="1" si="36"/>
        <v>0</v>
      </c>
      <c r="BA67" s="147">
        <f t="shared" ca="1" si="36"/>
        <v>0</v>
      </c>
      <c r="BB67" s="147">
        <f t="shared" ca="1" si="36"/>
        <v>0</v>
      </c>
      <c r="BC67" s="147">
        <f t="shared" ca="1" si="36"/>
        <v>0</v>
      </c>
      <c r="BD67" s="147">
        <f t="shared" ca="1" si="36"/>
        <v>0</v>
      </c>
      <c r="BE67" s="147">
        <f t="shared" ca="1" si="36"/>
        <v>0</v>
      </c>
      <c r="BF67" s="147">
        <f t="shared" ca="1" si="36"/>
        <v>0</v>
      </c>
      <c r="BG67" s="147">
        <f t="shared" ca="1" si="36"/>
        <v>0</v>
      </c>
      <c r="BH67" s="147">
        <f t="shared" ca="1" si="36"/>
        <v>0</v>
      </c>
      <c r="BI67" s="147">
        <f t="shared" ca="1" si="36"/>
        <v>0</v>
      </c>
      <c r="BJ67" s="147">
        <f t="shared" ca="1" si="36"/>
        <v>0</v>
      </c>
      <c r="BK67" s="147">
        <f t="shared" ca="1" si="36"/>
        <v>0</v>
      </c>
      <c r="BL67" s="147">
        <f t="shared" ca="1" si="36"/>
        <v>0</v>
      </c>
      <c r="BM67" s="147">
        <f t="shared" ca="1" si="36"/>
        <v>0</v>
      </c>
    </row>
    <row r="68" spans="1:65" ht="16">
      <c r="A68" s="8" t="str">
        <f t="shared" si="18"/>
        <v>Subscription Plan 10</v>
      </c>
      <c r="E68" s="147">
        <f t="shared" ref="E68:AJ68" ca="1" si="37">E54*DirectSaleModifierPrice*Subscription10Price</f>
        <v>0</v>
      </c>
      <c r="F68" s="147">
        <f t="shared" ca="1" si="37"/>
        <v>0</v>
      </c>
      <c r="G68" s="147">
        <f t="shared" ca="1" si="37"/>
        <v>0</v>
      </c>
      <c r="H68" s="147">
        <f t="shared" ca="1" si="37"/>
        <v>0</v>
      </c>
      <c r="I68" s="147">
        <f t="shared" ca="1" si="37"/>
        <v>0</v>
      </c>
      <c r="J68" s="147">
        <f t="shared" ca="1" si="37"/>
        <v>0</v>
      </c>
      <c r="K68" s="147">
        <f t="shared" ca="1" si="37"/>
        <v>0</v>
      </c>
      <c r="L68" s="147">
        <f t="shared" ca="1" si="37"/>
        <v>0</v>
      </c>
      <c r="M68" s="147">
        <f t="shared" ca="1" si="37"/>
        <v>0</v>
      </c>
      <c r="N68" s="147">
        <f t="shared" ca="1" si="37"/>
        <v>0</v>
      </c>
      <c r="O68" s="147">
        <f t="shared" ca="1" si="37"/>
        <v>0</v>
      </c>
      <c r="P68" s="147">
        <f t="shared" ca="1" si="37"/>
        <v>0</v>
      </c>
      <c r="Q68" s="147">
        <f t="shared" ca="1" si="37"/>
        <v>0</v>
      </c>
      <c r="R68" s="147">
        <f t="shared" ca="1" si="37"/>
        <v>0</v>
      </c>
      <c r="S68" s="147">
        <f t="shared" ca="1" si="37"/>
        <v>0</v>
      </c>
      <c r="T68" s="147">
        <f t="shared" ca="1" si="37"/>
        <v>0</v>
      </c>
      <c r="U68" s="147">
        <f t="shared" ca="1" si="37"/>
        <v>0</v>
      </c>
      <c r="V68" s="147">
        <f t="shared" ca="1" si="37"/>
        <v>0</v>
      </c>
      <c r="W68" s="147">
        <f t="shared" ca="1" si="37"/>
        <v>0</v>
      </c>
      <c r="X68" s="147">
        <f t="shared" ca="1" si="37"/>
        <v>0</v>
      </c>
      <c r="Y68" s="147">
        <f t="shared" ca="1" si="37"/>
        <v>0</v>
      </c>
      <c r="Z68" s="147">
        <f t="shared" ca="1" si="37"/>
        <v>0</v>
      </c>
      <c r="AA68" s="147">
        <f t="shared" ca="1" si="37"/>
        <v>0</v>
      </c>
      <c r="AB68" s="147">
        <f t="shared" ca="1" si="37"/>
        <v>0</v>
      </c>
      <c r="AC68" s="147">
        <f t="shared" ca="1" si="37"/>
        <v>0</v>
      </c>
      <c r="AD68" s="147">
        <f t="shared" ca="1" si="37"/>
        <v>0</v>
      </c>
      <c r="AE68" s="147">
        <f t="shared" ca="1" si="37"/>
        <v>0</v>
      </c>
      <c r="AF68" s="147">
        <f t="shared" ca="1" si="37"/>
        <v>0</v>
      </c>
      <c r="AG68" s="147">
        <f t="shared" ca="1" si="37"/>
        <v>0</v>
      </c>
      <c r="AH68" s="147">
        <f t="shared" ca="1" si="37"/>
        <v>0</v>
      </c>
      <c r="AI68" s="147">
        <f t="shared" ca="1" si="37"/>
        <v>0</v>
      </c>
      <c r="AJ68" s="147">
        <f t="shared" ca="1" si="37"/>
        <v>0</v>
      </c>
      <c r="AK68" s="147">
        <f t="shared" ref="AK68:BM68" ca="1" si="38">AK54*DirectSaleModifierPrice*Subscription10Price</f>
        <v>0</v>
      </c>
      <c r="AL68" s="147">
        <f t="shared" ca="1" si="38"/>
        <v>0</v>
      </c>
      <c r="AM68" s="147">
        <f t="shared" ca="1" si="38"/>
        <v>0</v>
      </c>
      <c r="AN68" s="147">
        <f t="shared" ca="1" si="38"/>
        <v>0</v>
      </c>
      <c r="AO68" s="147">
        <f t="shared" ca="1" si="38"/>
        <v>0</v>
      </c>
      <c r="AP68" s="147">
        <f t="shared" ca="1" si="38"/>
        <v>0</v>
      </c>
      <c r="AQ68" s="147">
        <f t="shared" ca="1" si="38"/>
        <v>0</v>
      </c>
      <c r="AR68" s="147">
        <f t="shared" ca="1" si="38"/>
        <v>0</v>
      </c>
      <c r="AS68" s="147">
        <f t="shared" ca="1" si="38"/>
        <v>0</v>
      </c>
      <c r="AT68" s="147">
        <f t="shared" ca="1" si="38"/>
        <v>0</v>
      </c>
      <c r="AU68" s="147">
        <f t="shared" ca="1" si="38"/>
        <v>0</v>
      </c>
      <c r="AV68" s="147">
        <f t="shared" ca="1" si="38"/>
        <v>0</v>
      </c>
      <c r="AW68" s="147">
        <f t="shared" ca="1" si="38"/>
        <v>0</v>
      </c>
      <c r="AX68" s="147">
        <f t="shared" ca="1" si="38"/>
        <v>0</v>
      </c>
      <c r="AY68" s="147">
        <f t="shared" ca="1" si="38"/>
        <v>0</v>
      </c>
      <c r="AZ68" s="147">
        <f t="shared" ca="1" si="38"/>
        <v>0</v>
      </c>
      <c r="BA68" s="147">
        <f t="shared" ca="1" si="38"/>
        <v>0</v>
      </c>
      <c r="BB68" s="147">
        <f t="shared" ca="1" si="38"/>
        <v>0</v>
      </c>
      <c r="BC68" s="147">
        <f t="shared" ca="1" si="38"/>
        <v>0</v>
      </c>
      <c r="BD68" s="147">
        <f t="shared" ca="1" si="38"/>
        <v>0</v>
      </c>
      <c r="BE68" s="147">
        <f t="shared" ca="1" si="38"/>
        <v>0</v>
      </c>
      <c r="BF68" s="147">
        <f t="shared" ca="1" si="38"/>
        <v>0</v>
      </c>
      <c r="BG68" s="147">
        <f t="shared" ca="1" si="38"/>
        <v>0</v>
      </c>
      <c r="BH68" s="147">
        <f t="shared" ca="1" si="38"/>
        <v>0</v>
      </c>
      <c r="BI68" s="147">
        <f t="shared" ca="1" si="38"/>
        <v>0</v>
      </c>
      <c r="BJ68" s="147">
        <f t="shared" ca="1" si="38"/>
        <v>0</v>
      </c>
      <c r="BK68" s="147">
        <f t="shared" ca="1" si="38"/>
        <v>0</v>
      </c>
      <c r="BL68" s="147">
        <f t="shared" ca="1" si="38"/>
        <v>0</v>
      </c>
      <c r="BM68" s="147">
        <f t="shared" ca="1" si="38"/>
        <v>0</v>
      </c>
    </row>
    <row r="69" spans="1:65">
      <c r="A69" s="12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</row>
    <row r="70" spans="1:65" ht="17" thickBot="1">
      <c r="A70" s="168" t="s">
        <v>300</v>
      </c>
      <c r="B70" s="79"/>
      <c r="C70" s="79"/>
      <c r="D70" s="79"/>
      <c r="E70" s="71">
        <f ca="1">SUM(E59:E68)</f>
        <v>800</v>
      </c>
      <c r="F70" s="71">
        <f t="shared" ref="F70:BM70" ca="1" si="39">SUM(F59:F68)</f>
        <v>1600</v>
      </c>
      <c r="G70" s="71">
        <f t="shared" ca="1" si="39"/>
        <v>2400</v>
      </c>
      <c r="H70" s="71">
        <f t="shared" ca="1" si="39"/>
        <v>3200</v>
      </c>
      <c r="I70" s="71">
        <f t="shared" ca="1" si="39"/>
        <v>4000</v>
      </c>
      <c r="J70" s="71">
        <f t="shared" ca="1" si="39"/>
        <v>4800</v>
      </c>
      <c r="K70" s="71">
        <f t="shared" ca="1" si="39"/>
        <v>5600</v>
      </c>
      <c r="L70" s="71">
        <f t="shared" ca="1" si="39"/>
        <v>6400</v>
      </c>
      <c r="M70" s="71">
        <f t="shared" ca="1" si="39"/>
        <v>7200</v>
      </c>
      <c r="N70" s="71">
        <f t="shared" ca="1" si="39"/>
        <v>8500</v>
      </c>
      <c r="O70" s="71">
        <f t="shared" ca="1" si="39"/>
        <v>9800</v>
      </c>
      <c r="P70" s="71">
        <f t="shared" ca="1" si="39"/>
        <v>11100</v>
      </c>
      <c r="Q70" s="71">
        <f t="shared" ca="1" si="39"/>
        <v>12400</v>
      </c>
      <c r="R70" s="71">
        <f t="shared" ca="1" si="39"/>
        <v>13700</v>
      </c>
      <c r="S70" s="71">
        <f t="shared" ca="1" si="39"/>
        <v>15000</v>
      </c>
      <c r="T70" s="71">
        <f t="shared" ca="1" si="39"/>
        <v>18800</v>
      </c>
      <c r="U70" s="71">
        <f t="shared" ca="1" si="39"/>
        <v>22600</v>
      </c>
      <c r="V70" s="71">
        <f t="shared" ca="1" si="39"/>
        <v>26400</v>
      </c>
      <c r="W70" s="71">
        <f t="shared" ca="1" si="39"/>
        <v>30200</v>
      </c>
      <c r="X70" s="71">
        <f t="shared" ca="1" si="39"/>
        <v>34000</v>
      </c>
      <c r="Y70" s="71">
        <f t="shared" ca="1" si="39"/>
        <v>38300</v>
      </c>
      <c r="Z70" s="71">
        <f t="shared" ca="1" si="39"/>
        <v>42600</v>
      </c>
      <c r="AA70" s="71">
        <f t="shared" ca="1" si="39"/>
        <v>48900</v>
      </c>
      <c r="AB70" s="71">
        <f t="shared" ca="1" si="39"/>
        <v>55200</v>
      </c>
      <c r="AC70" s="71">
        <f t="shared" ca="1" si="39"/>
        <v>61500</v>
      </c>
      <c r="AD70" s="71">
        <f t="shared" ca="1" si="39"/>
        <v>67500</v>
      </c>
      <c r="AE70" s="71">
        <f t="shared" ca="1" si="39"/>
        <v>74000</v>
      </c>
      <c r="AF70" s="71">
        <f t="shared" ca="1" si="39"/>
        <v>80500</v>
      </c>
      <c r="AG70" s="71">
        <f t="shared" ca="1" si="39"/>
        <v>87000</v>
      </c>
      <c r="AH70" s="71">
        <f t="shared" ca="1" si="39"/>
        <v>96000</v>
      </c>
      <c r="AI70" s="71">
        <f t="shared" ca="1" si="39"/>
        <v>105000</v>
      </c>
      <c r="AJ70" s="71">
        <f t="shared" ca="1" si="39"/>
        <v>114500</v>
      </c>
      <c r="AK70" s="71">
        <f t="shared" ca="1" si="39"/>
        <v>124000</v>
      </c>
      <c r="AL70" s="71">
        <f t="shared" ca="1" si="39"/>
        <v>134000</v>
      </c>
      <c r="AM70" s="71">
        <f t="shared" ca="1" si="39"/>
        <v>144000</v>
      </c>
      <c r="AN70" s="71">
        <f t="shared" ca="1" si="39"/>
        <v>154000</v>
      </c>
      <c r="AO70" s="71">
        <f t="shared" ca="1" si="39"/>
        <v>164500</v>
      </c>
      <c r="AP70" s="71">
        <f t="shared" ca="1" si="39"/>
        <v>175000</v>
      </c>
      <c r="AQ70" s="71">
        <f t="shared" ca="1" si="39"/>
        <v>186000</v>
      </c>
      <c r="AR70" s="71">
        <f t="shared" ca="1" si="39"/>
        <v>197000</v>
      </c>
      <c r="AS70" s="71">
        <f t="shared" ca="1" si="39"/>
        <v>208500</v>
      </c>
      <c r="AT70" s="71">
        <f t="shared" ca="1" si="39"/>
        <v>220000</v>
      </c>
      <c r="AU70" s="71">
        <f t="shared" ca="1" si="39"/>
        <v>232000</v>
      </c>
      <c r="AV70" s="71">
        <f t="shared" ca="1" si="39"/>
        <v>244000</v>
      </c>
      <c r="AW70" s="71">
        <f t="shared" ca="1" si="39"/>
        <v>256000</v>
      </c>
      <c r="AX70" s="71">
        <f t="shared" ca="1" si="39"/>
        <v>268500</v>
      </c>
      <c r="AY70" s="71">
        <f t="shared" ca="1" si="39"/>
        <v>281000</v>
      </c>
      <c r="AZ70" s="71">
        <f t="shared" ca="1" si="39"/>
        <v>293500</v>
      </c>
      <c r="BA70" s="71">
        <f t="shared" ca="1" si="39"/>
        <v>306000</v>
      </c>
      <c r="BB70" s="71">
        <f t="shared" ca="1" si="39"/>
        <v>318500</v>
      </c>
      <c r="BC70" s="71">
        <f t="shared" ca="1" si="39"/>
        <v>331000</v>
      </c>
      <c r="BD70" s="71">
        <f t="shared" ca="1" si="39"/>
        <v>344000</v>
      </c>
      <c r="BE70" s="71">
        <f t="shared" ca="1" si="39"/>
        <v>357000</v>
      </c>
      <c r="BF70" s="71">
        <f t="shared" ca="1" si="39"/>
        <v>370000</v>
      </c>
      <c r="BG70" s="71">
        <f t="shared" ca="1" si="39"/>
        <v>383500</v>
      </c>
      <c r="BH70" s="71">
        <f t="shared" ca="1" si="39"/>
        <v>397000</v>
      </c>
      <c r="BI70" s="71">
        <f t="shared" ca="1" si="39"/>
        <v>410500</v>
      </c>
      <c r="BJ70" s="71">
        <f t="shared" ca="1" si="39"/>
        <v>424000</v>
      </c>
      <c r="BK70" s="71">
        <f t="shared" ca="1" si="39"/>
        <v>437500</v>
      </c>
      <c r="BL70" s="71">
        <f t="shared" ca="1" si="39"/>
        <v>451500</v>
      </c>
      <c r="BM70" s="71">
        <f t="shared" ca="1" si="39"/>
        <v>465500</v>
      </c>
    </row>
    <row r="71" spans="1:65" ht="16" thickTop="1">
      <c r="A71" s="56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</row>
  </sheetData>
  <phoneticPr fontId="33" type="noConversion"/>
  <pageMargins left="0.7" right="0.7" top="0.75" bottom="0.75" header="0.3" footer="0.3"/>
  <pageSetup paperSize="3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BY60"/>
  <sheetViews>
    <sheetView zoomScaleNormal="100" workbookViewId="0">
      <selection activeCell="B32" sqref="B32"/>
    </sheetView>
  </sheetViews>
  <sheetFormatPr baseColWidth="10" defaultColWidth="8.83203125" defaultRowHeight="15"/>
  <cols>
    <col min="1" max="1" width="5" customWidth="1"/>
    <col min="2" max="2" width="53.33203125" customWidth="1"/>
    <col min="3" max="3" width="1.6640625" customWidth="1"/>
    <col min="4" max="7" width="16.6640625" customWidth="1"/>
    <col min="8" max="8" width="1.5" customWidth="1"/>
    <col min="9" max="11" width="16.6640625" customWidth="1"/>
    <col min="12" max="12" width="1.5" customWidth="1"/>
    <col min="13" max="13" width="12.83203125" customWidth="1"/>
    <col min="14" max="73" width="13.33203125" customWidth="1"/>
  </cols>
  <sheetData>
    <row r="2" spans="2:77" ht="21" thickBot="1">
      <c r="B2" s="74" t="s">
        <v>109</v>
      </c>
      <c r="D2" s="61"/>
    </row>
    <row r="3" spans="2:77" ht="16" thickTop="1">
      <c r="D3" s="5"/>
    </row>
    <row r="4" spans="2:77" ht="18" thickBot="1">
      <c r="B4" s="73" t="s">
        <v>83</v>
      </c>
      <c r="F4" s="105" t="s">
        <v>111</v>
      </c>
      <c r="J4" s="105" t="s">
        <v>111</v>
      </c>
    </row>
    <row r="5" spans="2:77" ht="17" thickTop="1" thickBot="1">
      <c r="B5" s="95" t="s">
        <v>7</v>
      </c>
      <c r="D5" s="95" t="s">
        <v>2</v>
      </c>
      <c r="E5" s="95" t="s">
        <v>5</v>
      </c>
      <c r="F5" s="95" t="s">
        <v>20</v>
      </c>
      <c r="G5" s="95" t="s">
        <v>422</v>
      </c>
      <c r="I5" s="95" t="s">
        <v>8</v>
      </c>
      <c r="J5" s="95" t="s">
        <v>21</v>
      </c>
      <c r="K5" s="95" t="s">
        <v>423</v>
      </c>
      <c r="M5" s="70">
        <f>'Scaling Factors'!D15</f>
        <v>44926</v>
      </c>
      <c r="N5" s="70">
        <f>'Scaling Factors'!E15</f>
        <v>44957</v>
      </c>
      <c r="O5" s="70">
        <f>'Scaling Factors'!F15</f>
        <v>44985</v>
      </c>
      <c r="P5" s="70">
        <f>'Scaling Factors'!G15</f>
        <v>45016</v>
      </c>
      <c r="Q5" s="70">
        <f>'Scaling Factors'!H15</f>
        <v>45046</v>
      </c>
      <c r="R5" s="70">
        <f>'Scaling Factors'!I15</f>
        <v>45077</v>
      </c>
      <c r="S5" s="70">
        <f>'Scaling Factors'!J15</f>
        <v>45107</v>
      </c>
      <c r="T5" s="70">
        <f>'Scaling Factors'!K15</f>
        <v>45138</v>
      </c>
      <c r="U5" s="70">
        <f>'Scaling Factors'!L15</f>
        <v>45169</v>
      </c>
      <c r="V5" s="70">
        <f>'Scaling Factors'!M15</f>
        <v>45199</v>
      </c>
      <c r="W5" s="70">
        <f>'Scaling Factors'!N15</f>
        <v>45230</v>
      </c>
      <c r="X5" s="70">
        <f>'Scaling Factors'!O15</f>
        <v>45260</v>
      </c>
      <c r="Y5" s="70">
        <f>'Scaling Factors'!P15</f>
        <v>45291</v>
      </c>
      <c r="Z5" s="70">
        <f>'Scaling Factors'!Q15</f>
        <v>45322</v>
      </c>
      <c r="AA5" s="70">
        <f>'Scaling Factors'!R15</f>
        <v>45351</v>
      </c>
      <c r="AB5" s="70">
        <f>'Scaling Factors'!S15</f>
        <v>45382</v>
      </c>
      <c r="AC5" s="70">
        <f>'Scaling Factors'!T15</f>
        <v>45412</v>
      </c>
      <c r="AD5" s="70">
        <f>'Scaling Factors'!U15</f>
        <v>45443</v>
      </c>
      <c r="AE5" s="70">
        <f>'Scaling Factors'!V15</f>
        <v>45473</v>
      </c>
      <c r="AF5" s="70">
        <f>'Scaling Factors'!W15</f>
        <v>45504</v>
      </c>
      <c r="AG5" s="70">
        <f>'Scaling Factors'!X15</f>
        <v>45535</v>
      </c>
      <c r="AH5" s="70">
        <f>'Scaling Factors'!Y15</f>
        <v>45565</v>
      </c>
      <c r="AI5" s="70">
        <f>'Scaling Factors'!Z15</f>
        <v>45596</v>
      </c>
      <c r="AJ5" s="70">
        <f>'Scaling Factors'!AA15</f>
        <v>45626</v>
      </c>
      <c r="AK5" s="70">
        <f>'Scaling Factors'!AB15</f>
        <v>45657</v>
      </c>
      <c r="AL5" s="70">
        <f>'Scaling Factors'!AC15</f>
        <v>45688</v>
      </c>
      <c r="AM5" s="70">
        <f>'Scaling Factors'!AD15</f>
        <v>45716</v>
      </c>
      <c r="AN5" s="70">
        <f>'Scaling Factors'!AE15</f>
        <v>45747</v>
      </c>
      <c r="AO5" s="70">
        <f>'Scaling Factors'!AF15</f>
        <v>45777</v>
      </c>
      <c r="AP5" s="70">
        <f>'Scaling Factors'!AG15</f>
        <v>45808</v>
      </c>
      <c r="AQ5" s="70">
        <f>'Scaling Factors'!AH15</f>
        <v>45838</v>
      </c>
      <c r="AR5" s="70">
        <f>'Scaling Factors'!AI15</f>
        <v>45869</v>
      </c>
      <c r="AS5" s="70">
        <f>'Scaling Factors'!AJ15</f>
        <v>45900</v>
      </c>
      <c r="AT5" s="70">
        <f>'Scaling Factors'!AK15</f>
        <v>45930</v>
      </c>
      <c r="AU5" s="70">
        <f>'Scaling Factors'!AL15</f>
        <v>45961</v>
      </c>
      <c r="AV5" s="70">
        <f>'Scaling Factors'!AM15</f>
        <v>45991</v>
      </c>
      <c r="AW5" s="70">
        <f>'Scaling Factors'!AN15</f>
        <v>46022</v>
      </c>
      <c r="AX5" s="70">
        <f>'Scaling Factors'!AO15</f>
        <v>46053</v>
      </c>
      <c r="AY5" s="70">
        <f>'Scaling Factors'!AP15</f>
        <v>46081</v>
      </c>
      <c r="AZ5" s="70">
        <f>'Scaling Factors'!AQ15</f>
        <v>46112</v>
      </c>
      <c r="BA5" s="70">
        <f>'Scaling Factors'!AR15</f>
        <v>46142</v>
      </c>
      <c r="BB5" s="70">
        <f>'Scaling Factors'!AS15</f>
        <v>46173</v>
      </c>
      <c r="BC5" s="70">
        <f>'Scaling Factors'!AT15</f>
        <v>46203</v>
      </c>
      <c r="BD5" s="70">
        <f>'Scaling Factors'!AU15</f>
        <v>46234</v>
      </c>
      <c r="BE5" s="70">
        <f>'Scaling Factors'!AV15</f>
        <v>46265</v>
      </c>
      <c r="BF5" s="70">
        <f>'Scaling Factors'!AW15</f>
        <v>46295</v>
      </c>
      <c r="BG5" s="70">
        <f>'Scaling Factors'!AX15</f>
        <v>46326</v>
      </c>
      <c r="BH5" s="70">
        <f>'Scaling Factors'!AY15</f>
        <v>46356</v>
      </c>
      <c r="BI5" s="70">
        <f>'Scaling Factors'!AZ15</f>
        <v>46387</v>
      </c>
      <c r="BJ5" s="70">
        <f>'Scaling Factors'!BA15</f>
        <v>46418</v>
      </c>
      <c r="BK5" s="70">
        <f>'Scaling Factors'!BB15</f>
        <v>46446</v>
      </c>
      <c r="BL5" s="70">
        <f>'Scaling Factors'!BC15</f>
        <v>46477</v>
      </c>
      <c r="BM5" s="70">
        <f>'Scaling Factors'!BD15</f>
        <v>46507</v>
      </c>
      <c r="BN5" s="70">
        <f>'Scaling Factors'!BE15</f>
        <v>46538</v>
      </c>
      <c r="BO5" s="70">
        <f>'Scaling Factors'!BF15</f>
        <v>46568</v>
      </c>
      <c r="BP5" s="70">
        <f>'Scaling Factors'!BG15</f>
        <v>46599</v>
      </c>
      <c r="BQ5" s="70">
        <f>'Scaling Factors'!BH15</f>
        <v>46630</v>
      </c>
      <c r="BR5" s="70">
        <f>'Scaling Factors'!BI15</f>
        <v>46660</v>
      </c>
      <c r="BS5" s="70">
        <f>'Scaling Factors'!BJ15</f>
        <v>46691</v>
      </c>
      <c r="BT5" s="70">
        <f>'Scaling Factors'!BK15</f>
        <v>46721</v>
      </c>
      <c r="BU5" s="70">
        <f>'Scaling Factors'!BL15</f>
        <v>46752</v>
      </c>
      <c r="BV5" s="2"/>
      <c r="BW5" s="2"/>
      <c r="BX5" s="2"/>
      <c r="BY5" s="2"/>
    </row>
    <row r="6" spans="2:77" ht="16">
      <c r="B6" s="126" t="s">
        <v>9</v>
      </c>
      <c r="D6" s="125">
        <v>60</v>
      </c>
      <c r="E6" s="93">
        <v>43556</v>
      </c>
      <c r="F6" s="123">
        <v>5000</v>
      </c>
      <c r="G6" s="123">
        <v>1000</v>
      </c>
      <c r="I6" s="93">
        <v>43831</v>
      </c>
      <c r="J6" s="123">
        <v>7000</v>
      </c>
      <c r="K6" s="123">
        <v>1000</v>
      </c>
      <c r="M6" s="147">
        <f t="shared" ref="M6:V10" si="0">IF(M$5&gt;$E6,IF(M$5&lt;($E6+(($D6)*DaysPerMonth)),IF($I6&lt;M$5,$J6+$K6,$F6+$G6)," ")," ")</f>
        <v>8000</v>
      </c>
      <c r="N6" s="147">
        <f t="shared" si="0"/>
        <v>8000</v>
      </c>
      <c r="O6" s="147">
        <f t="shared" si="0"/>
        <v>8000</v>
      </c>
      <c r="P6" s="147">
        <f t="shared" si="0"/>
        <v>8000</v>
      </c>
      <c r="Q6" s="147">
        <f t="shared" si="0"/>
        <v>8000</v>
      </c>
      <c r="R6" s="147">
        <f t="shared" si="0"/>
        <v>8000</v>
      </c>
      <c r="S6" s="147">
        <f t="shared" si="0"/>
        <v>8000</v>
      </c>
      <c r="T6" s="147">
        <f t="shared" si="0"/>
        <v>8000</v>
      </c>
      <c r="U6" s="147">
        <f t="shared" si="0"/>
        <v>8000</v>
      </c>
      <c r="V6" s="147">
        <f t="shared" si="0"/>
        <v>8000</v>
      </c>
      <c r="W6" s="147">
        <f t="shared" ref="W6:AF10" si="1">IF(W$5&gt;$E6,IF(W$5&lt;($E6+(($D6)*DaysPerMonth)),IF($I6&lt;W$5,$J6+$K6,$F6+$G6)," ")," ")</f>
        <v>8000</v>
      </c>
      <c r="X6" s="147">
        <f t="shared" si="1"/>
        <v>8000</v>
      </c>
      <c r="Y6" s="147">
        <f t="shared" si="1"/>
        <v>8000</v>
      </c>
      <c r="Z6" s="147">
        <f t="shared" si="1"/>
        <v>8000</v>
      </c>
      <c r="AA6" s="147">
        <f t="shared" si="1"/>
        <v>8000</v>
      </c>
      <c r="AB6" s="147">
        <f t="shared" si="1"/>
        <v>8000</v>
      </c>
      <c r="AC6" s="147" t="str">
        <f t="shared" si="1"/>
        <v xml:space="preserve"> </v>
      </c>
      <c r="AD6" s="147" t="str">
        <f t="shared" si="1"/>
        <v xml:space="preserve"> </v>
      </c>
      <c r="AE6" s="147" t="str">
        <f t="shared" si="1"/>
        <v xml:space="preserve"> </v>
      </c>
      <c r="AF6" s="147" t="str">
        <f t="shared" si="1"/>
        <v xml:space="preserve"> </v>
      </c>
      <c r="AG6" s="147" t="str">
        <f t="shared" ref="AG6:AP10" si="2">IF(AG$5&gt;$E6,IF(AG$5&lt;($E6+(($D6)*DaysPerMonth)),IF($I6&lt;AG$5,$J6+$K6,$F6+$G6)," ")," ")</f>
        <v xml:space="preserve"> </v>
      </c>
      <c r="AH6" s="147" t="str">
        <f t="shared" si="2"/>
        <v xml:space="preserve"> </v>
      </c>
      <c r="AI6" s="147" t="str">
        <f t="shared" si="2"/>
        <v xml:space="preserve"> </v>
      </c>
      <c r="AJ6" s="147" t="str">
        <f t="shared" si="2"/>
        <v xml:space="preserve"> </v>
      </c>
      <c r="AK6" s="147" t="str">
        <f t="shared" si="2"/>
        <v xml:space="preserve"> </v>
      </c>
      <c r="AL6" s="147" t="str">
        <f t="shared" si="2"/>
        <v xml:space="preserve"> </v>
      </c>
      <c r="AM6" s="147" t="str">
        <f t="shared" si="2"/>
        <v xml:space="preserve"> </v>
      </c>
      <c r="AN6" s="147" t="str">
        <f t="shared" si="2"/>
        <v xml:space="preserve"> </v>
      </c>
      <c r="AO6" s="147" t="str">
        <f t="shared" si="2"/>
        <v xml:space="preserve"> </v>
      </c>
      <c r="AP6" s="147" t="str">
        <f t="shared" si="2"/>
        <v xml:space="preserve"> </v>
      </c>
      <c r="AQ6" s="147" t="str">
        <f t="shared" ref="AQ6:AZ10" si="3">IF(AQ$5&gt;$E6,IF(AQ$5&lt;($E6+(($D6)*DaysPerMonth)),IF($I6&lt;AQ$5,$J6+$K6,$F6+$G6)," ")," ")</f>
        <v xml:space="preserve"> </v>
      </c>
      <c r="AR6" s="147" t="str">
        <f t="shared" si="3"/>
        <v xml:space="preserve"> </v>
      </c>
      <c r="AS6" s="147" t="str">
        <f t="shared" si="3"/>
        <v xml:space="preserve"> </v>
      </c>
      <c r="AT6" s="147" t="str">
        <f t="shared" si="3"/>
        <v xml:space="preserve"> </v>
      </c>
      <c r="AU6" s="147" t="str">
        <f t="shared" si="3"/>
        <v xml:space="preserve"> </v>
      </c>
      <c r="AV6" s="147" t="str">
        <f t="shared" si="3"/>
        <v xml:space="preserve"> </v>
      </c>
      <c r="AW6" s="147" t="str">
        <f t="shared" si="3"/>
        <v xml:space="preserve"> </v>
      </c>
      <c r="AX6" s="147" t="str">
        <f t="shared" si="3"/>
        <v xml:space="preserve"> </v>
      </c>
      <c r="AY6" s="147" t="str">
        <f t="shared" si="3"/>
        <v xml:space="preserve"> </v>
      </c>
      <c r="AZ6" s="147" t="str">
        <f t="shared" si="3"/>
        <v xml:space="preserve"> </v>
      </c>
      <c r="BA6" s="147" t="str">
        <f t="shared" ref="BA6:BJ10" si="4">IF(BA$5&gt;$E6,IF(BA$5&lt;($E6+(($D6)*DaysPerMonth)),IF($I6&lt;BA$5,$J6+$K6,$F6+$G6)," ")," ")</f>
        <v xml:space="preserve"> </v>
      </c>
      <c r="BB6" s="147" t="str">
        <f t="shared" si="4"/>
        <v xml:space="preserve"> </v>
      </c>
      <c r="BC6" s="147" t="str">
        <f t="shared" si="4"/>
        <v xml:space="preserve"> </v>
      </c>
      <c r="BD6" s="147" t="str">
        <f t="shared" si="4"/>
        <v xml:space="preserve"> </v>
      </c>
      <c r="BE6" s="147" t="str">
        <f t="shared" si="4"/>
        <v xml:space="preserve"> </v>
      </c>
      <c r="BF6" s="147" t="str">
        <f t="shared" si="4"/>
        <v xml:space="preserve"> </v>
      </c>
      <c r="BG6" s="147" t="str">
        <f t="shared" si="4"/>
        <v xml:space="preserve"> </v>
      </c>
      <c r="BH6" s="147" t="str">
        <f t="shared" si="4"/>
        <v xml:space="preserve"> </v>
      </c>
      <c r="BI6" s="147" t="str">
        <f t="shared" si="4"/>
        <v xml:space="preserve"> </v>
      </c>
      <c r="BJ6" s="147" t="str">
        <f t="shared" si="4"/>
        <v xml:space="preserve"> </v>
      </c>
      <c r="BK6" s="147" t="str">
        <f t="shared" ref="BK6:BU10" si="5">IF(BK$5&gt;$E6,IF(BK$5&lt;($E6+(($D6)*DaysPerMonth)),IF($I6&lt;BK$5,$J6+$K6,$F6+$G6)," ")," ")</f>
        <v xml:space="preserve"> </v>
      </c>
      <c r="BL6" s="147" t="str">
        <f t="shared" si="5"/>
        <v xml:space="preserve"> </v>
      </c>
      <c r="BM6" s="147" t="str">
        <f t="shared" si="5"/>
        <v xml:space="preserve"> </v>
      </c>
      <c r="BN6" s="147" t="str">
        <f t="shared" si="5"/>
        <v xml:space="preserve"> </v>
      </c>
      <c r="BO6" s="147" t="str">
        <f t="shared" si="5"/>
        <v xml:space="preserve"> </v>
      </c>
      <c r="BP6" s="147" t="str">
        <f t="shared" si="5"/>
        <v xml:space="preserve"> </v>
      </c>
      <c r="BQ6" s="147" t="str">
        <f t="shared" si="5"/>
        <v xml:space="preserve"> </v>
      </c>
      <c r="BR6" s="147" t="str">
        <f t="shared" si="5"/>
        <v xml:space="preserve"> </v>
      </c>
      <c r="BS6" s="147" t="str">
        <f t="shared" si="5"/>
        <v xml:space="preserve"> </v>
      </c>
      <c r="BT6" s="147" t="str">
        <f t="shared" si="5"/>
        <v xml:space="preserve"> </v>
      </c>
      <c r="BU6" s="147" t="str">
        <f t="shared" si="5"/>
        <v xml:space="preserve"> </v>
      </c>
    </row>
    <row r="7" spans="2:77" ht="16">
      <c r="B7" s="127" t="s">
        <v>11</v>
      </c>
      <c r="D7" s="125">
        <v>60</v>
      </c>
      <c r="E7" s="82"/>
      <c r="F7" s="123"/>
      <c r="G7" s="123"/>
      <c r="I7" s="82"/>
      <c r="J7" s="123"/>
      <c r="K7" s="123"/>
      <c r="M7" s="148" t="str">
        <f t="shared" si="0"/>
        <v xml:space="preserve"> </v>
      </c>
      <c r="N7" s="148" t="str">
        <f t="shared" si="0"/>
        <v xml:space="preserve"> </v>
      </c>
      <c r="O7" s="148" t="str">
        <f t="shared" si="0"/>
        <v xml:space="preserve"> </v>
      </c>
      <c r="P7" s="148" t="str">
        <f t="shared" si="0"/>
        <v xml:space="preserve"> </v>
      </c>
      <c r="Q7" s="148" t="str">
        <f t="shared" si="0"/>
        <v xml:space="preserve"> </v>
      </c>
      <c r="R7" s="148" t="str">
        <f t="shared" si="0"/>
        <v xml:space="preserve"> </v>
      </c>
      <c r="S7" s="148" t="str">
        <f t="shared" si="0"/>
        <v xml:space="preserve"> </v>
      </c>
      <c r="T7" s="148" t="str">
        <f t="shared" si="0"/>
        <v xml:space="preserve"> </v>
      </c>
      <c r="U7" s="148" t="str">
        <f t="shared" si="0"/>
        <v xml:space="preserve"> </v>
      </c>
      <c r="V7" s="148" t="str">
        <f t="shared" si="0"/>
        <v xml:space="preserve"> </v>
      </c>
      <c r="W7" s="148" t="str">
        <f t="shared" si="1"/>
        <v xml:space="preserve"> </v>
      </c>
      <c r="X7" s="148" t="str">
        <f t="shared" si="1"/>
        <v xml:space="preserve"> </v>
      </c>
      <c r="Y7" s="148" t="str">
        <f t="shared" si="1"/>
        <v xml:space="preserve"> </v>
      </c>
      <c r="Z7" s="148" t="str">
        <f t="shared" si="1"/>
        <v xml:space="preserve"> </v>
      </c>
      <c r="AA7" s="148" t="str">
        <f t="shared" si="1"/>
        <v xml:space="preserve"> </v>
      </c>
      <c r="AB7" s="148" t="str">
        <f t="shared" si="1"/>
        <v xml:space="preserve"> </v>
      </c>
      <c r="AC7" s="148" t="str">
        <f t="shared" si="1"/>
        <v xml:space="preserve"> </v>
      </c>
      <c r="AD7" s="148" t="str">
        <f t="shared" si="1"/>
        <v xml:space="preserve"> </v>
      </c>
      <c r="AE7" s="148" t="str">
        <f t="shared" si="1"/>
        <v xml:space="preserve"> </v>
      </c>
      <c r="AF7" s="148" t="str">
        <f t="shared" si="1"/>
        <v xml:space="preserve"> </v>
      </c>
      <c r="AG7" s="148" t="str">
        <f t="shared" si="2"/>
        <v xml:space="preserve"> </v>
      </c>
      <c r="AH7" s="148" t="str">
        <f t="shared" si="2"/>
        <v xml:space="preserve"> </v>
      </c>
      <c r="AI7" s="148" t="str">
        <f t="shared" si="2"/>
        <v xml:space="preserve"> </v>
      </c>
      <c r="AJ7" s="148" t="str">
        <f t="shared" si="2"/>
        <v xml:space="preserve"> </v>
      </c>
      <c r="AK7" s="148" t="str">
        <f t="shared" si="2"/>
        <v xml:space="preserve"> </v>
      </c>
      <c r="AL7" s="148" t="str">
        <f t="shared" si="2"/>
        <v xml:space="preserve"> </v>
      </c>
      <c r="AM7" s="148" t="str">
        <f t="shared" si="2"/>
        <v xml:space="preserve"> </v>
      </c>
      <c r="AN7" s="148" t="str">
        <f t="shared" si="2"/>
        <v xml:space="preserve"> </v>
      </c>
      <c r="AO7" s="148" t="str">
        <f t="shared" si="2"/>
        <v xml:space="preserve"> </v>
      </c>
      <c r="AP7" s="148" t="str">
        <f t="shared" si="2"/>
        <v xml:space="preserve"> </v>
      </c>
      <c r="AQ7" s="148" t="str">
        <f t="shared" si="3"/>
        <v xml:space="preserve"> </v>
      </c>
      <c r="AR7" s="148" t="str">
        <f t="shared" si="3"/>
        <v xml:space="preserve"> </v>
      </c>
      <c r="AS7" s="148" t="str">
        <f t="shared" si="3"/>
        <v xml:space="preserve"> </v>
      </c>
      <c r="AT7" s="148" t="str">
        <f t="shared" si="3"/>
        <v xml:space="preserve"> </v>
      </c>
      <c r="AU7" s="148" t="str">
        <f t="shared" si="3"/>
        <v xml:space="preserve"> </v>
      </c>
      <c r="AV7" s="148" t="str">
        <f t="shared" si="3"/>
        <v xml:space="preserve"> </v>
      </c>
      <c r="AW7" s="148" t="str">
        <f t="shared" si="3"/>
        <v xml:space="preserve"> </v>
      </c>
      <c r="AX7" s="148" t="str">
        <f t="shared" si="3"/>
        <v xml:space="preserve"> </v>
      </c>
      <c r="AY7" s="148" t="str">
        <f t="shared" si="3"/>
        <v xml:space="preserve"> </v>
      </c>
      <c r="AZ7" s="148" t="str">
        <f t="shared" si="3"/>
        <v xml:space="preserve"> </v>
      </c>
      <c r="BA7" s="148" t="str">
        <f t="shared" si="4"/>
        <v xml:space="preserve"> </v>
      </c>
      <c r="BB7" s="148" t="str">
        <f t="shared" si="4"/>
        <v xml:space="preserve"> </v>
      </c>
      <c r="BC7" s="148" t="str">
        <f t="shared" si="4"/>
        <v xml:space="preserve"> </v>
      </c>
      <c r="BD7" s="148" t="str">
        <f t="shared" si="4"/>
        <v xml:space="preserve"> </v>
      </c>
      <c r="BE7" s="148" t="str">
        <f t="shared" si="4"/>
        <v xml:space="preserve"> </v>
      </c>
      <c r="BF7" s="148" t="str">
        <f t="shared" si="4"/>
        <v xml:space="preserve"> </v>
      </c>
      <c r="BG7" s="148" t="str">
        <f t="shared" si="4"/>
        <v xml:space="preserve"> </v>
      </c>
      <c r="BH7" s="148" t="str">
        <f t="shared" si="4"/>
        <v xml:space="preserve"> </v>
      </c>
      <c r="BI7" s="148" t="str">
        <f t="shared" si="4"/>
        <v xml:space="preserve"> </v>
      </c>
      <c r="BJ7" s="148" t="str">
        <f t="shared" si="4"/>
        <v xml:space="preserve"> </v>
      </c>
      <c r="BK7" s="148" t="str">
        <f t="shared" si="5"/>
        <v xml:space="preserve"> </v>
      </c>
      <c r="BL7" s="148" t="str">
        <f t="shared" si="5"/>
        <v xml:space="preserve"> </v>
      </c>
      <c r="BM7" s="148" t="str">
        <f t="shared" si="5"/>
        <v xml:space="preserve"> </v>
      </c>
      <c r="BN7" s="148" t="str">
        <f t="shared" si="5"/>
        <v xml:space="preserve"> </v>
      </c>
      <c r="BO7" s="148" t="str">
        <f t="shared" si="5"/>
        <v xml:space="preserve"> </v>
      </c>
      <c r="BP7" s="148" t="str">
        <f t="shared" si="5"/>
        <v xml:space="preserve"> </v>
      </c>
      <c r="BQ7" s="148" t="str">
        <f t="shared" si="5"/>
        <v xml:space="preserve"> </v>
      </c>
      <c r="BR7" s="148" t="str">
        <f t="shared" si="5"/>
        <v xml:space="preserve"> </v>
      </c>
      <c r="BS7" s="148" t="str">
        <f t="shared" si="5"/>
        <v xml:space="preserve"> </v>
      </c>
      <c r="BT7" s="148" t="str">
        <f t="shared" si="5"/>
        <v xml:space="preserve"> </v>
      </c>
      <c r="BU7" s="148" t="str">
        <f t="shared" si="5"/>
        <v xml:space="preserve"> </v>
      </c>
    </row>
    <row r="8" spans="2:77" ht="16">
      <c r="B8" s="126" t="s">
        <v>106</v>
      </c>
      <c r="D8" s="125">
        <v>60</v>
      </c>
      <c r="E8" s="82"/>
      <c r="F8" s="123"/>
      <c r="G8" s="123"/>
      <c r="I8" s="82"/>
      <c r="J8" s="123"/>
      <c r="K8" s="123"/>
      <c r="M8" s="147" t="str">
        <f t="shared" si="0"/>
        <v xml:space="preserve"> </v>
      </c>
      <c r="N8" s="147" t="str">
        <f t="shared" si="0"/>
        <v xml:space="preserve"> </v>
      </c>
      <c r="O8" s="147" t="str">
        <f t="shared" si="0"/>
        <v xml:space="preserve"> </v>
      </c>
      <c r="P8" s="147" t="str">
        <f t="shared" si="0"/>
        <v xml:space="preserve"> </v>
      </c>
      <c r="Q8" s="147" t="str">
        <f t="shared" si="0"/>
        <v xml:space="preserve"> </v>
      </c>
      <c r="R8" s="147" t="str">
        <f t="shared" si="0"/>
        <v xml:space="preserve"> </v>
      </c>
      <c r="S8" s="147" t="str">
        <f t="shared" si="0"/>
        <v xml:space="preserve"> </v>
      </c>
      <c r="T8" s="147" t="str">
        <f t="shared" si="0"/>
        <v xml:space="preserve"> </v>
      </c>
      <c r="U8" s="147" t="str">
        <f t="shared" si="0"/>
        <v xml:space="preserve"> </v>
      </c>
      <c r="V8" s="147" t="str">
        <f t="shared" si="0"/>
        <v xml:space="preserve"> </v>
      </c>
      <c r="W8" s="147" t="str">
        <f t="shared" si="1"/>
        <v xml:space="preserve"> </v>
      </c>
      <c r="X8" s="147" t="str">
        <f t="shared" si="1"/>
        <v xml:space="preserve"> </v>
      </c>
      <c r="Y8" s="147" t="str">
        <f t="shared" si="1"/>
        <v xml:space="preserve"> </v>
      </c>
      <c r="Z8" s="147" t="str">
        <f t="shared" si="1"/>
        <v xml:space="preserve"> </v>
      </c>
      <c r="AA8" s="147" t="str">
        <f t="shared" si="1"/>
        <v xml:space="preserve"> </v>
      </c>
      <c r="AB8" s="147" t="str">
        <f t="shared" si="1"/>
        <v xml:space="preserve"> </v>
      </c>
      <c r="AC8" s="147" t="str">
        <f t="shared" si="1"/>
        <v xml:space="preserve"> </v>
      </c>
      <c r="AD8" s="147" t="str">
        <f t="shared" si="1"/>
        <v xml:space="preserve"> </v>
      </c>
      <c r="AE8" s="147" t="str">
        <f t="shared" si="1"/>
        <v xml:space="preserve"> </v>
      </c>
      <c r="AF8" s="147" t="str">
        <f t="shared" si="1"/>
        <v xml:space="preserve"> </v>
      </c>
      <c r="AG8" s="147" t="str">
        <f t="shared" si="2"/>
        <v xml:space="preserve"> </v>
      </c>
      <c r="AH8" s="147" t="str">
        <f t="shared" si="2"/>
        <v xml:space="preserve"> </v>
      </c>
      <c r="AI8" s="147" t="str">
        <f t="shared" si="2"/>
        <v xml:space="preserve"> </v>
      </c>
      <c r="AJ8" s="147" t="str">
        <f t="shared" si="2"/>
        <v xml:space="preserve"> </v>
      </c>
      <c r="AK8" s="147" t="str">
        <f t="shared" si="2"/>
        <v xml:space="preserve"> </v>
      </c>
      <c r="AL8" s="147" t="str">
        <f t="shared" si="2"/>
        <v xml:space="preserve"> </v>
      </c>
      <c r="AM8" s="147" t="str">
        <f t="shared" si="2"/>
        <v xml:space="preserve"> </v>
      </c>
      <c r="AN8" s="147" t="str">
        <f t="shared" si="2"/>
        <v xml:space="preserve"> </v>
      </c>
      <c r="AO8" s="147" t="str">
        <f t="shared" si="2"/>
        <v xml:space="preserve"> </v>
      </c>
      <c r="AP8" s="147" t="str">
        <f t="shared" si="2"/>
        <v xml:space="preserve"> </v>
      </c>
      <c r="AQ8" s="147" t="str">
        <f t="shared" si="3"/>
        <v xml:space="preserve"> </v>
      </c>
      <c r="AR8" s="147" t="str">
        <f t="shared" si="3"/>
        <v xml:space="preserve"> </v>
      </c>
      <c r="AS8" s="147" t="str">
        <f t="shared" si="3"/>
        <v xml:space="preserve"> </v>
      </c>
      <c r="AT8" s="147" t="str">
        <f t="shared" si="3"/>
        <v xml:space="preserve"> </v>
      </c>
      <c r="AU8" s="147" t="str">
        <f t="shared" si="3"/>
        <v xml:space="preserve"> </v>
      </c>
      <c r="AV8" s="147" t="str">
        <f t="shared" si="3"/>
        <v xml:space="preserve"> </v>
      </c>
      <c r="AW8" s="147" t="str">
        <f t="shared" si="3"/>
        <v xml:space="preserve"> </v>
      </c>
      <c r="AX8" s="147" t="str">
        <f t="shared" si="3"/>
        <v xml:space="preserve"> </v>
      </c>
      <c r="AY8" s="147" t="str">
        <f t="shared" si="3"/>
        <v xml:space="preserve"> </v>
      </c>
      <c r="AZ8" s="147" t="str">
        <f t="shared" si="3"/>
        <v xml:space="preserve"> </v>
      </c>
      <c r="BA8" s="147" t="str">
        <f t="shared" si="4"/>
        <v xml:space="preserve"> </v>
      </c>
      <c r="BB8" s="147" t="str">
        <f t="shared" si="4"/>
        <v xml:space="preserve"> </v>
      </c>
      <c r="BC8" s="147" t="str">
        <f t="shared" si="4"/>
        <v xml:space="preserve"> </v>
      </c>
      <c r="BD8" s="147" t="str">
        <f t="shared" si="4"/>
        <v xml:space="preserve"> </v>
      </c>
      <c r="BE8" s="147" t="str">
        <f t="shared" si="4"/>
        <v xml:space="preserve"> </v>
      </c>
      <c r="BF8" s="147" t="str">
        <f t="shared" si="4"/>
        <v xml:space="preserve"> </v>
      </c>
      <c r="BG8" s="147" t="str">
        <f t="shared" si="4"/>
        <v xml:space="preserve"> </v>
      </c>
      <c r="BH8" s="147" t="str">
        <f t="shared" si="4"/>
        <v xml:space="preserve"> </v>
      </c>
      <c r="BI8" s="147" t="str">
        <f t="shared" si="4"/>
        <v xml:space="preserve"> </v>
      </c>
      <c r="BJ8" s="147" t="str">
        <f t="shared" si="4"/>
        <v xml:space="preserve"> </v>
      </c>
      <c r="BK8" s="147" t="str">
        <f t="shared" si="5"/>
        <v xml:space="preserve"> </v>
      </c>
      <c r="BL8" s="147" t="str">
        <f t="shared" si="5"/>
        <v xml:space="preserve"> </v>
      </c>
      <c r="BM8" s="147" t="str">
        <f t="shared" si="5"/>
        <v xml:space="preserve"> </v>
      </c>
      <c r="BN8" s="147" t="str">
        <f t="shared" si="5"/>
        <v xml:space="preserve"> </v>
      </c>
      <c r="BO8" s="147" t="str">
        <f t="shared" si="5"/>
        <v xml:space="preserve"> </v>
      </c>
      <c r="BP8" s="147" t="str">
        <f t="shared" si="5"/>
        <v xml:space="preserve"> </v>
      </c>
      <c r="BQ8" s="147" t="str">
        <f t="shared" si="5"/>
        <v xml:space="preserve"> </v>
      </c>
      <c r="BR8" s="147" t="str">
        <f t="shared" si="5"/>
        <v xml:space="preserve"> </v>
      </c>
      <c r="BS8" s="147" t="str">
        <f t="shared" si="5"/>
        <v xml:space="preserve"> </v>
      </c>
      <c r="BT8" s="147" t="str">
        <f t="shared" si="5"/>
        <v xml:space="preserve"> </v>
      </c>
      <c r="BU8" s="147" t="str">
        <f t="shared" si="5"/>
        <v xml:space="preserve"> </v>
      </c>
    </row>
    <row r="9" spans="2:77" ht="16">
      <c r="B9" s="127" t="s">
        <v>107</v>
      </c>
      <c r="D9" s="125">
        <v>60</v>
      </c>
      <c r="E9" s="82"/>
      <c r="F9" s="123"/>
      <c r="G9" s="123"/>
      <c r="I9" s="82"/>
      <c r="J9" s="123"/>
      <c r="K9" s="123"/>
      <c r="M9" s="148" t="str">
        <f t="shared" si="0"/>
        <v xml:space="preserve"> </v>
      </c>
      <c r="N9" s="148" t="str">
        <f t="shared" si="0"/>
        <v xml:space="preserve"> </v>
      </c>
      <c r="O9" s="148" t="str">
        <f t="shared" si="0"/>
        <v xml:space="preserve"> </v>
      </c>
      <c r="P9" s="148" t="str">
        <f t="shared" si="0"/>
        <v xml:space="preserve"> </v>
      </c>
      <c r="Q9" s="148" t="str">
        <f t="shared" si="0"/>
        <v xml:space="preserve"> </v>
      </c>
      <c r="R9" s="148" t="str">
        <f t="shared" si="0"/>
        <v xml:space="preserve"> </v>
      </c>
      <c r="S9" s="148" t="str">
        <f t="shared" si="0"/>
        <v xml:space="preserve"> </v>
      </c>
      <c r="T9" s="148" t="str">
        <f t="shared" si="0"/>
        <v xml:space="preserve"> </v>
      </c>
      <c r="U9" s="148" t="str">
        <f t="shared" si="0"/>
        <v xml:space="preserve"> </v>
      </c>
      <c r="V9" s="148" t="str">
        <f t="shared" si="0"/>
        <v xml:space="preserve"> </v>
      </c>
      <c r="W9" s="148" t="str">
        <f t="shared" si="1"/>
        <v xml:space="preserve"> </v>
      </c>
      <c r="X9" s="148" t="str">
        <f t="shared" si="1"/>
        <v xml:space="preserve"> </v>
      </c>
      <c r="Y9" s="148" t="str">
        <f t="shared" si="1"/>
        <v xml:space="preserve"> </v>
      </c>
      <c r="Z9" s="148" t="str">
        <f t="shared" si="1"/>
        <v xml:space="preserve"> </v>
      </c>
      <c r="AA9" s="148" t="str">
        <f t="shared" si="1"/>
        <v xml:space="preserve"> </v>
      </c>
      <c r="AB9" s="148" t="str">
        <f t="shared" si="1"/>
        <v xml:space="preserve"> </v>
      </c>
      <c r="AC9" s="148" t="str">
        <f t="shared" si="1"/>
        <v xml:space="preserve"> </v>
      </c>
      <c r="AD9" s="148" t="str">
        <f t="shared" si="1"/>
        <v xml:space="preserve"> </v>
      </c>
      <c r="AE9" s="148" t="str">
        <f t="shared" si="1"/>
        <v xml:space="preserve"> </v>
      </c>
      <c r="AF9" s="148" t="str">
        <f t="shared" si="1"/>
        <v xml:space="preserve"> </v>
      </c>
      <c r="AG9" s="148" t="str">
        <f t="shared" si="2"/>
        <v xml:space="preserve"> </v>
      </c>
      <c r="AH9" s="148" t="str">
        <f t="shared" si="2"/>
        <v xml:space="preserve"> </v>
      </c>
      <c r="AI9" s="148" t="str">
        <f t="shared" si="2"/>
        <v xml:space="preserve"> </v>
      </c>
      <c r="AJ9" s="148" t="str">
        <f t="shared" si="2"/>
        <v xml:space="preserve"> </v>
      </c>
      <c r="AK9" s="148" t="str">
        <f t="shared" si="2"/>
        <v xml:space="preserve"> </v>
      </c>
      <c r="AL9" s="148" t="str">
        <f t="shared" si="2"/>
        <v xml:space="preserve"> </v>
      </c>
      <c r="AM9" s="148" t="str">
        <f t="shared" si="2"/>
        <v xml:space="preserve"> </v>
      </c>
      <c r="AN9" s="148" t="str">
        <f t="shared" si="2"/>
        <v xml:space="preserve"> </v>
      </c>
      <c r="AO9" s="148" t="str">
        <f t="shared" si="2"/>
        <v xml:space="preserve"> </v>
      </c>
      <c r="AP9" s="148" t="str">
        <f t="shared" si="2"/>
        <v xml:space="preserve"> </v>
      </c>
      <c r="AQ9" s="148" t="str">
        <f t="shared" si="3"/>
        <v xml:space="preserve"> </v>
      </c>
      <c r="AR9" s="148" t="str">
        <f t="shared" si="3"/>
        <v xml:space="preserve"> </v>
      </c>
      <c r="AS9" s="148" t="str">
        <f t="shared" si="3"/>
        <v xml:space="preserve"> </v>
      </c>
      <c r="AT9" s="148" t="str">
        <f t="shared" si="3"/>
        <v xml:space="preserve"> </v>
      </c>
      <c r="AU9" s="148" t="str">
        <f t="shared" si="3"/>
        <v xml:space="preserve"> </v>
      </c>
      <c r="AV9" s="148" t="str">
        <f t="shared" si="3"/>
        <v xml:space="preserve"> </v>
      </c>
      <c r="AW9" s="148" t="str">
        <f t="shared" si="3"/>
        <v xml:space="preserve"> </v>
      </c>
      <c r="AX9" s="148" t="str">
        <f t="shared" si="3"/>
        <v xml:space="preserve"> </v>
      </c>
      <c r="AY9" s="148" t="str">
        <f t="shared" si="3"/>
        <v xml:space="preserve"> </v>
      </c>
      <c r="AZ9" s="148" t="str">
        <f t="shared" si="3"/>
        <v xml:space="preserve"> </v>
      </c>
      <c r="BA9" s="148" t="str">
        <f t="shared" si="4"/>
        <v xml:space="preserve"> </v>
      </c>
      <c r="BB9" s="148" t="str">
        <f t="shared" si="4"/>
        <v xml:space="preserve"> </v>
      </c>
      <c r="BC9" s="148" t="str">
        <f t="shared" si="4"/>
        <v xml:space="preserve"> </v>
      </c>
      <c r="BD9" s="148" t="str">
        <f t="shared" si="4"/>
        <v xml:space="preserve"> </v>
      </c>
      <c r="BE9" s="148" t="str">
        <f t="shared" si="4"/>
        <v xml:space="preserve"> </v>
      </c>
      <c r="BF9" s="148" t="str">
        <f t="shared" si="4"/>
        <v xml:space="preserve"> </v>
      </c>
      <c r="BG9" s="148" t="str">
        <f t="shared" si="4"/>
        <v xml:space="preserve"> </v>
      </c>
      <c r="BH9" s="148" t="str">
        <f t="shared" si="4"/>
        <v xml:space="preserve"> </v>
      </c>
      <c r="BI9" s="148" t="str">
        <f t="shared" si="4"/>
        <v xml:space="preserve"> </v>
      </c>
      <c r="BJ9" s="148" t="str">
        <f t="shared" si="4"/>
        <v xml:space="preserve"> </v>
      </c>
      <c r="BK9" s="148" t="str">
        <f t="shared" si="5"/>
        <v xml:space="preserve"> </v>
      </c>
      <c r="BL9" s="148" t="str">
        <f t="shared" si="5"/>
        <v xml:space="preserve"> </v>
      </c>
      <c r="BM9" s="148" t="str">
        <f t="shared" si="5"/>
        <v xml:space="preserve"> </v>
      </c>
      <c r="BN9" s="148" t="str">
        <f t="shared" si="5"/>
        <v xml:space="preserve"> </v>
      </c>
      <c r="BO9" s="148" t="str">
        <f t="shared" si="5"/>
        <v xml:space="preserve"> </v>
      </c>
      <c r="BP9" s="148" t="str">
        <f t="shared" si="5"/>
        <v xml:space="preserve"> </v>
      </c>
      <c r="BQ9" s="148" t="str">
        <f t="shared" si="5"/>
        <v xml:space="preserve"> </v>
      </c>
      <c r="BR9" s="148" t="str">
        <f t="shared" si="5"/>
        <v xml:space="preserve"> </v>
      </c>
      <c r="BS9" s="148" t="str">
        <f t="shared" si="5"/>
        <v xml:space="preserve"> </v>
      </c>
      <c r="BT9" s="148" t="str">
        <f t="shared" si="5"/>
        <v xml:space="preserve"> </v>
      </c>
      <c r="BU9" s="148" t="str">
        <f t="shared" si="5"/>
        <v xml:space="preserve"> </v>
      </c>
    </row>
    <row r="10" spans="2:77" ht="16">
      <c r="B10" s="126" t="s">
        <v>89</v>
      </c>
      <c r="D10" s="125">
        <v>60</v>
      </c>
      <c r="E10" s="82">
        <v>43556</v>
      </c>
      <c r="F10" s="123">
        <v>4500</v>
      </c>
      <c r="G10" s="123"/>
      <c r="I10" s="82">
        <v>43831</v>
      </c>
      <c r="J10" s="123">
        <v>5000</v>
      </c>
      <c r="K10" s="123">
        <v>600</v>
      </c>
      <c r="M10" s="147">
        <f t="shared" si="0"/>
        <v>5600</v>
      </c>
      <c r="N10" s="147">
        <f t="shared" si="0"/>
        <v>5600</v>
      </c>
      <c r="O10" s="147">
        <f t="shared" si="0"/>
        <v>5600</v>
      </c>
      <c r="P10" s="147">
        <f t="shared" si="0"/>
        <v>5600</v>
      </c>
      <c r="Q10" s="147">
        <f t="shared" si="0"/>
        <v>5600</v>
      </c>
      <c r="R10" s="147">
        <f t="shared" si="0"/>
        <v>5600</v>
      </c>
      <c r="S10" s="147">
        <f t="shared" si="0"/>
        <v>5600</v>
      </c>
      <c r="T10" s="147">
        <f t="shared" si="0"/>
        <v>5600</v>
      </c>
      <c r="U10" s="147">
        <f t="shared" si="0"/>
        <v>5600</v>
      </c>
      <c r="V10" s="147">
        <f t="shared" si="0"/>
        <v>5600</v>
      </c>
      <c r="W10" s="147">
        <f t="shared" si="1"/>
        <v>5600</v>
      </c>
      <c r="X10" s="147">
        <f t="shared" si="1"/>
        <v>5600</v>
      </c>
      <c r="Y10" s="147">
        <f t="shared" si="1"/>
        <v>5600</v>
      </c>
      <c r="Z10" s="147">
        <f t="shared" si="1"/>
        <v>5600</v>
      </c>
      <c r="AA10" s="147">
        <f t="shared" si="1"/>
        <v>5600</v>
      </c>
      <c r="AB10" s="147">
        <f t="shared" si="1"/>
        <v>5600</v>
      </c>
      <c r="AC10" s="147" t="str">
        <f t="shared" si="1"/>
        <v xml:space="preserve"> </v>
      </c>
      <c r="AD10" s="147" t="str">
        <f t="shared" si="1"/>
        <v xml:space="preserve"> </v>
      </c>
      <c r="AE10" s="147" t="str">
        <f t="shared" si="1"/>
        <v xml:space="preserve"> </v>
      </c>
      <c r="AF10" s="147" t="str">
        <f t="shared" si="1"/>
        <v xml:space="preserve"> </v>
      </c>
      <c r="AG10" s="147" t="str">
        <f t="shared" si="2"/>
        <v xml:space="preserve"> </v>
      </c>
      <c r="AH10" s="147" t="str">
        <f t="shared" si="2"/>
        <v xml:space="preserve"> </v>
      </c>
      <c r="AI10" s="147" t="str">
        <f t="shared" si="2"/>
        <v xml:space="preserve"> </v>
      </c>
      <c r="AJ10" s="147" t="str">
        <f t="shared" si="2"/>
        <v xml:space="preserve"> </v>
      </c>
      <c r="AK10" s="147" t="str">
        <f t="shared" si="2"/>
        <v xml:space="preserve"> </v>
      </c>
      <c r="AL10" s="147" t="str">
        <f t="shared" si="2"/>
        <v xml:space="preserve"> </v>
      </c>
      <c r="AM10" s="147" t="str">
        <f t="shared" si="2"/>
        <v xml:space="preserve"> </v>
      </c>
      <c r="AN10" s="147" t="str">
        <f t="shared" si="2"/>
        <v xml:space="preserve"> </v>
      </c>
      <c r="AO10" s="147" t="str">
        <f t="shared" si="2"/>
        <v xml:space="preserve"> </v>
      </c>
      <c r="AP10" s="147" t="str">
        <f t="shared" si="2"/>
        <v xml:space="preserve"> </v>
      </c>
      <c r="AQ10" s="147" t="str">
        <f t="shared" si="3"/>
        <v xml:space="preserve"> </v>
      </c>
      <c r="AR10" s="147" t="str">
        <f t="shared" si="3"/>
        <v xml:space="preserve"> </v>
      </c>
      <c r="AS10" s="147" t="str">
        <f t="shared" si="3"/>
        <v xml:space="preserve"> </v>
      </c>
      <c r="AT10" s="147" t="str">
        <f t="shared" si="3"/>
        <v xml:space="preserve"> </v>
      </c>
      <c r="AU10" s="147" t="str">
        <f t="shared" si="3"/>
        <v xml:space="preserve"> </v>
      </c>
      <c r="AV10" s="147" t="str">
        <f t="shared" si="3"/>
        <v xml:space="preserve"> </v>
      </c>
      <c r="AW10" s="147" t="str">
        <f t="shared" si="3"/>
        <v xml:space="preserve"> </v>
      </c>
      <c r="AX10" s="147" t="str">
        <f t="shared" si="3"/>
        <v xml:space="preserve"> </v>
      </c>
      <c r="AY10" s="147" t="str">
        <f t="shared" si="3"/>
        <v xml:space="preserve"> </v>
      </c>
      <c r="AZ10" s="147" t="str">
        <f t="shared" si="3"/>
        <v xml:space="preserve"> </v>
      </c>
      <c r="BA10" s="147" t="str">
        <f t="shared" si="4"/>
        <v xml:space="preserve"> </v>
      </c>
      <c r="BB10" s="147" t="str">
        <f t="shared" si="4"/>
        <v xml:space="preserve"> </v>
      </c>
      <c r="BC10" s="147" t="str">
        <f t="shared" si="4"/>
        <v xml:space="preserve"> </v>
      </c>
      <c r="BD10" s="147" t="str">
        <f t="shared" si="4"/>
        <v xml:space="preserve"> </v>
      </c>
      <c r="BE10" s="147" t="str">
        <f t="shared" si="4"/>
        <v xml:space="preserve"> </v>
      </c>
      <c r="BF10" s="147" t="str">
        <f t="shared" si="4"/>
        <v xml:space="preserve"> </v>
      </c>
      <c r="BG10" s="147" t="str">
        <f t="shared" si="4"/>
        <v xml:space="preserve"> </v>
      </c>
      <c r="BH10" s="147" t="str">
        <f t="shared" si="4"/>
        <v xml:space="preserve"> </v>
      </c>
      <c r="BI10" s="147" t="str">
        <f t="shared" si="4"/>
        <v xml:space="preserve"> </v>
      </c>
      <c r="BJ10" s="147" t="str">
        <f t="shared" si="4"/>
        <v xml:space="preserve"> </v>
      </c>
      <c r="BK10" s="147" t="str">
        <f t="shared" si="5"/>
        <v xml:space="preserve"> </v>
      </c>
      <c r="BL10" s="147" t="str">
        <f t="shared" si="5"/>
        <v xml:space="preserve"> </v>
      </c>
      <c r="BM10" s="147" t="str">
        <f t="shared" si="5"/>
        <v xml:space="preserve"> </v>
      </c>
      <c r="BN10" s="147" t="str">
        <f t="shared" si="5"/>
        <v xml:space="preserve"> </v>
      </c>
      <c r="BO10" s="147" t="str">
        <f t="shared" si="5"/>
        <v xml:space="preserve"> </v>
      </c>
      <c r="BP10" s="147" t="str">
        <f t="shared" si="5"/>
        <v xml:space="preserve"> </v>
      </c>
      <c r="BQ10" s="147" t="str">
        <f t="shared" si="5"/>
        <v xml:space="preserve"> </v>
      </c>
      <c r="BR10" s="147" t="str">
        <f t="shared" si="5"/>
        <v xml:space="preserve"> </v>
      </c>
      <c r="BS10" s="147" t="str">
        <f t="shared" si="5"/>
        <v xml:space="preserve"> </v>
      </c>
      <c r="BT10" s="147" t="str">
        <f t="shared" si="5"/>
        <v xml:space="preserve"> </v>
      </c>
      <c r="BU10" s="147" t="str">
        <f t="shared" si="5"/>
        <v xml:space="preserve"> </v>
      </c>
    </row>
    <row r="11" spans="2:77">
      <c r="B11" s="23"/>
      <c r="D11" s="83"/>
      <c r="E11" s="84"/>
      <c r="F11" s="22"/>
      <c r="G11" s="22"/>
      <c r="I11" s="84"/>
      <c r="J11" s="22"/>
      <c r="K11" s="22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</row>
    <row r="12" spans="2:77" ht="17" thickBot="1">
      <c r="B12" s="94" t="s">
        <v>108</v>
      </c>
      <c r="D12" s="96"/>
      <c r="E12" s="97"/>
      <c r="F12" s="71"/>
      <c r="G12" s="71"/>
      <c r="I12" s="97"/>
      <c r="J12" s="71"/>
      <c r="K12" s="71"/>
      <c r="M12" s="71">
        <f>SUM(M6:M10)</f>
        <v>13600</v>
      </c>
      <c r="N12" s="71">
        <f t="shared" ref="N12:BU12" si="6">SUM(N6:N10)</f>
        <v>13600</v>
      </c>
      <c r="O12" s="71">
        <f t="shared" si="6"/>
        <v>13600</v>
      </c>
      <c r="P12" s="71">
        <f t="shared" si="6"/>
        <v>13600</v>
      </c>
      <c r="Q12" s="71">
        <f t="shared" si="6"/>
        <v>13600</v>
      </c>
      <c r="R12" s="71">
        <f t="shared" si="6"/>
        <v>13600</v>
      </c>
      <c r="S12" s="71">
        <f t="shared" si="6"/>
        <v>13600</v>
      </c>
      <c r="T12" s="71">
        <f t="shared" si="6"/>
        <v>13600</v>
      </c>
      <c r="U12" s="71">
        <f t="shared" si="6"/>
        <v>13600</v>
      </c>
      <c r="V12" s="71">
        <f t="shared" si="6"/>
        <v>13600</v>
      </c>
      <c r="W12" s="71">
        <f t="shared" si="6"/>
        <v>13600</v>
      </c>
      <c r="X12" s="71">
        <f t="shared" si="6"/>
        <v>13600</v>
      </c>
      <c r="Y12" s="71">
        <f t="shared" si="6"/>
        <v>13600</v>
      </c>
      <c r="Z12" s="71">
        <f t="shared" si="6"/>
        <v>13600</v>
      </c>
      <c r="AA12" s="71">
        <f t="shared" si="6"/>
        <v>13600</v>
      </c>
      <c r="AB12" s="71">
        <f t="shared" si="6"/>
        <v>13600</v>
      </c>
      <c r="AC12" s="71">
        <f t="shared" si="6"/>
        <v>0</v>
      </c>
      <c r="AD12" s="71">
        <f t="shared" si="6"/>
        <v>0</v>
      </c>
      <c r="AE12" s="71">
        <f t="shared" si="6"/>
        <v>0</v>
      </c>
      <c r="AF12" s="71">
        <f t="shared" si="6"/>
        <v>0</v>
      </c>
      <c r="AG12" s="71">
        <f t="shared" si="6"/>
        <v>0</v>
      </c>
      <c r="AH12" s="71">
        <f t="shared" si="6"/>
        <v>0</v>
      </c>
      <c r="AI12" s="71">
        <f t="shared" si="6"/>
        <v>0</v>
      </c>
      <c r="AJ12" s="71">
        <f t="shared" si="6"/>
        <v>0</v>
      </c>
      <c r="AK12" s="71">
        <f t="shared" si="6"/>
        <v>0</v>
      </c>
      <c r="AL12" s="71">
        <f t="shared" si="6"/>
        <v>0</v>
      </c>
      <c r="AM12" s="71">
        <f t="shared" si="6"/>
        <v>0</v>
      </c>
      <c r="AN12" s="71">
        <f t="shared" si="6"/>
        <v>0</v>
      </c>
      <c r="AO12" s="71">
        <f t="shared" si="6"/>
        <v>0</v>
      </c>
      <c r="AP12" s="71">
        <f t="shared" si="6"/>
        <v>0</v>
      </c>
      <c r="AQ12" s="71">
        <f t="shared" si="6"/>
        <v>0</v>
      </c>
      <c r="AR12" s="71">
        <f t="shared" si="6"/>
        <v>0</v>
      </c>
      <c r="AS12" s="71">
        <f t="shared" si="6"/>
        <v>0</v>
      </c>
      <c r="AT12" s="71">
        <f t="shared" si="6"/>
        <v>0</v>
      </c>
      <c r="AU12" s="71">
        <f t="shared" si="6"/>
        <v>0</v>
      </c>
      <c r="AV12" s="71">
        <f t="shared" si="6"/>
        <v>0</v>
      </c>
      <c r="AW12" s="71">
        <f t="shared" si="6"/>
        <v>0</v>
      </c>
      <c r="AX12" s="71">
        <f t="shared" si="6"/>
        <v>0</v>
      </c>
      <c r="AY12" s="71">
        <f t="shared" si="6"/>
        <v>0</v>
      </c>
      <c r="AZ12" s="71">
        <f t="shared" si="6"/>
        <v>0</v>
      </c>
      <c r="BA12" s="71">
        <f t="shared" si="6"/>
        <v>0</v>
      </c>
      <c r="BB12" s="71">
        <f t="shared" si="6"/>
        <v>0</v>
      </c>
      <c r="BC12" s="71">
        <f t="shared" si="6"/>
        <v>0</v>
      </c>
      <c r="BD12" s="71">
        <f t="shared" si="6"/>
        <v>0</v>
      </c>
      <c r="BE12" s="71">
        <f t="shared" si="6"/>
        <v>0</v>
      </c>
      <c r="BF12" s="71">
        <f t="shared" si="6"/>
        <v>0</v>
      </c>
      <c r="BG12" s="71">
        <f t="shared" si="6"/>
        <v>0</v>
      </c>
      <c r="BH12" s="71">
        <f t="shared" si="6"/>
        <v>0</v>
      </c>
      <c r="BI12" s="71">
        <f t="shared" si="6"/>
        <v>0</v>
      </c>
      <c r="BJ12" s="71">
        <f t="shared" si="6"/>
        <v>0</v>
      </c>
      <c r="BK12" s="71">
        <f t="shared" si="6"/>
        <v>0</v>
      </c>
      <c r="BL12" s="71">
        <f t="shared" si="6"/>
        <v>0</v>
      </c>
      <c r="BM12" s="71">
        <f t="shared" si="6"/>
        <v>0</v>
      </c>
      <c r="BN12" s="71">
        <f t="shared" si="6"/>
        <v>0</v>
      </c>
      <c r="BO12" s="71">
        <f t="shared" si="6"/>
        <v>0</v>
      </c>
      <c r="BP12" s="71">
        <f t="shared" si="6"/>
        <v>0</v>
      </c>
      <c r="BQ12" s="71">
        <f t="shared" si="6"/>
        <v>0</v>
      </c>
      <c r="BR12" s="71">
        <f t="shared" si="6"/>
        <v>0</v>
      </c>
      <c r="BS12" s="71">
        <f t="shared" si="6"/>
        <v>0</v>
      </c>
      <c r="BT12" s="71">
        <f t="shared" si="6"/>
        <v>0</v>
      </c>
      <c r="BU12" s="71">
        <f t="shared" si="6"/>
        <v>0</v>
      </c>
    </row>
    <row r="13" spans="2:77" ht="16" thickTop="1">
      <c r="B13" s="9"/>
      <c r="D13" s="4"/>
      <c r="E13" s="85"/>
      <c r="F13" s="5"/>
      <c r="G13" s="5"/>
      <c r="I13" s="85"/>
      <c r="J13" s="5"/>
      <c r="K13" s="5"/>
    </row>
    <row r="14" spans="2:77" ht="18" thickBot="1">
      <c r="B14" s="75" t="s">
        <v>100</v>
      </c>
      <c r="D14" s="77"/>
      <c r="E14" s="77"/>
      <c r="F14" s="77"/>
      <c r="G14" s="77"/>
      <c r="I14" s="77"/>
      <c r="J14" s="77"/>
      <c r="K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</row>
    <row r="15" spans="2:77" ht="17" thickTop="1">
      <c r="B15" s="126" t="s">
        <v>10</v>
      </c>
      <c r="D15" s="125">
        <v>60</v>
      </c>
      <c r="E15" s="82">
        <v>43556</v>
      </c>
      <c r="F15" s="123">
        <v>5000</v>
      </c>
      <c r="G15" s="123">
        <v>1000</v>
      </c>
      <c r="I15" s="82">
        <v>43831</v>
      </c>
      <c r="J15" s="123">
        <v>7000</v>
      </c>
      <c r="K15" s="123">
        <v>1000</v>
      </c>
      <c r="M15" s="147">
        <f t="shared" ref="M15:V20" si="7">IF(M$5&gt;$E15,IF(M$5&lt;($E15+(($D15)*DaysPerMonth)),IF($I15&lt;M$5,$J15+$K15,$F15+$G15)," ")," ")</f>
        <v>8000</v>
      </c>
      <c r="N15" s="147">
        <f t="shared" si="7"/>
        <v>8000</v>
      </c>
      <c r="O15" s="147">
        <f t="shared" si="7"/>
        <v>8000</v>
      </c>
      <c r="P15" s="147">
        <f t="shared" si="7"/>
        <v>8000</v>
      </c>
      <c r="Q15" s="147">
        <f t="shared" si="7"/>
        <v>8000</v>
      </c>
      <c r="R15" s="147">
        <f t="shared" si="7"/>
        <v>8000</v>
      </c>
      <c r="S15" s="147">
        <f t="shared" si="7"/>
        <v>8000</v>
      </c>
      <c r="T15" s="147">
        <f t="shared" si="7"/>
        <v>8000</v>
      </c>
      <c r="U15" s="147">
        <f t="shared" si="7"/>
        <v>8000</v>
      </c>
      <c r="V15" s="147">
        <f t="shared" si="7"/>
        <v>8000</v>
      </c>
      <c r="W15" s="147">
        <f t="shared" ref="W15:AF20" si="8">IF(W$5&gt;$E15,IF(W$5&lt;($E15+(($D15)*DaysPerMonth)),IF($I15&lt;W$5,$J15+$K15,$F15+$G15)," ")," ")</f>
        <v>8000</v>
      </c>
      <c r="X15" s="147">
        <f t="shared" si="8"/>
        <v>8000</v>
      </c>
      <c r="Y15" s="147">
        <f t="shared" si="8"/>
        <v>8000</v>
      </c>
      <c r="Z15" s="147">
        <f t="shared" si="8"/>
        <v>8000</v>
      </c>
      <c r="AA15" s="147">
        <f t="shared" si="8"/>
        <v>8000</v>
      </c>
      <c r="AB15" s="147">
        <f t="shared" si="8"/>
        <v>8000</v>
      </c>
      <c r="AC15" s="147" t="str">
        <f t="shared" si="8"/>
        <v xml:space="preserve"> </v>
      </c>
      <c r="AD15" s="147" t="str">
        <f t="shared" si="8"/>
        <v xml:space="preserve"> </v>
      </c>
      <c r="AE15" s="147" t="str">
        <f t="shared" si="8"/>
        <v xml:space="preserve"> </v>
      </c>
      <c r="AF15" s="147" t="str">
        <f t="shared" si="8"/>
        <v xml:space="preserve"> </v>
      </c>
      <c r="AG15" s="147" t="str">
        <f t="shared" ref="AG15:AP20" si="9">IF(AG$5&gt;$E15,IF(AG$5&lt;($E15+(($D15)*DaysPerMonth)),IF($I15&lt;AG$5,$J15+$K15,$F15+$G15)," ")," ")</f>
        <v xml:space="preserve"> </v>
      </c>
      <c r="AH15" s="147" t="str">
        <f t="shared" si="9"/>
        <v xml:space="preserve"> </v>
      </c>
      <c r="AI15" s="147" t="str">
        <f t="shared" si="9"/>
        <v xml:space="preserve"> </v>
      </c>
      <c r="AJ15" s="147" t="str">
        <f t="shared" si="9"/>
        <v xml:space="preserve"> </v>
      </c>
      <c r="AK15" s="147" t="str">
        <f t="shared" si="9"/>
        <v xml:space="preserve"> </v>
      </c>
      <c r="AL15" s="147" t="str">
        <f t="shared" si="9"/>
        <v xml:space="preserve"> </v>
      </c>
      <c r="AM15" s="147" t="str">
        <f t="shared" si="9"/>
        <v xml:space="preserve"> </v>
      </c>
      <c r="AN15" s="147" t="str">
        <f t="shared" si="9"/>
        <v xml:space="preserve"> </v>
      </c>
      <c r="AO15" s="147" t="str">
        <f t="shared" si="9"/>
        <v xml:space="preserve"> </v>
      </c>
      <c r="AP15" s="147" t="str">
        <f t="shared" si="9"/>
        <v xml:space="preserve"> </v>
      </c>
      <c r="AQ15" s="147" t="str">
        <f t="shared" ref="AQ15:AZ20" si="10">IF(AQ$5&gt;$E15,IF(AQ$5&lt;($E15+(($D15)*DaysPerMonth)),IF($I15&lt;AQ$5,$J15+$K15,$F15+$G15)," ")," ")</f>
        <v xml:space="preserve"> </v>
      </c>
      <c r="AR15" s="147" t="str">
        <f t="shared" si="10"/>
        <v xml:space="preserve"> </v>
      </c>
      <c r="AS15" s="147" t="str">
        <f t="shared" si="10"/>
        <v xml:space="preserve"> </v>
      </c>
      <c r="AT15" s="147" t="str">
        <f t="shared" si="10"/>
        <v xml:space="preserve"> </v>
      </c>
      <c r="AU15" s="147" t="str">
        <f t="shared" si="10"/>
        <v xml:space="preserve"> </v>
      </c>
      <c r="AV15" s="147" t="str">
        <f t="shared" si="10"/>
        <v xml:space="preserve"> </v>
      </c>
      <c r="AW15" s="147" t="str">
        <f t="shared" si="10"/>
        <v xml:space="preserve"> </v>
      </c>
      <c r="AX15" s="147" t="str">
        <f t="shared" si="10"/>
        <v xml:space="preserve"> </v>
      </c>
      <c r="AY15" s="147" t="str">
        <f t="shared" si="10"/>
        <v xml:space="preserve"> </v>
      </c>
      <c r="AZ15" s="147" t="str">
        <f t="shared" si="10"/>
        <v xml:space="preserve"> </v>
      </c>
      <c r="BA15" s="147" t="str">
        <f t="shared" ref="BA15:BJ20" si="11">IF(BA$5&gt;$E15,IF(BA$5&lt;($E15+(($D15)*DaysPerMonth)),IF($I15&lt;BA$5,$J15+$K15,$F15+$G15)," ")," ")</f>
        <v xml:space="preserve"> </v>
      </c>
      <c r="BB15" s="147" t="str">
        <f t="shared" si="11"/>
        <v xml:space="preserve"> </v>
      </c>
      <c r="BC15" s="147" t="str">
        <f t="shared" si="11"/>
        <v xml:space="preserve"> </v>
      </c>
      <c r="BD15" s="147" t="str">
        <f t="shared" si="11"/>
        <v xml:space="preserve"> </v>
      </c>
      <c r="BE15" s="147" t="str">
        <f t="shared" si="11"/>
        <v xml:space="preserve"> </v>
      </c>
      <c r="BF15" s="147" t="str">
        <f t="shared" si="11"/>
        <v xml:space="preserve"> </v>
      </c>
      <c r="BG15" s="147" t="str">
        <f t="shared" si="11"/>
        <v xml:space="preserve"> </v>
      </c>
      <c r="BH15" s="147" t="str">
        <f t="shared" si="11"/>
        <v xml:space="preserve"> </v>
      </c>
      <c r="BI15" s="147" t="str">
        <f t="shared" si="11"/>
        <v xml:space="preserve"> </v>
      </c>
      <c r="BJ15" s="147" t="str">
        <f t="shared" si="11"/>
        <v xml:space="preserve"> </v>
      </c>
      <c r="BK15" s="147" t="str">
        <f t="shared" ref="BK15:BU20" si="12">IF(BK$5&gt;$E15,IF(BK$5&lt;($E15+(($D15)*DaysPerMonth)),IF($I15&lt;BK$5,$J15+$K15,$F15+$G15)," ")," ")</f>
        <v xml:space="preserve"> </v>
      </c>
      <c r="BL15" s="147" t="str">
        <f t="shared" si="12"/>
        <v xml:space="preserve"> </v>
      </c>
      <c r="BM15" s="147" t="str">
        <f t="shared" si="12"/>
        <v xml:space="preserve"> </v>
      </c>
      <c r="BN15" s="147" t="str">
        <f t="shared" si="12"/>
        <v xml:space="preserve"> </v>
      </c>
      <c r="BO15" s="147" t="str">
        <f t="shared" si="12"/>
        <v xml:space="preserve"> </v>
      </c>
      <c r="BP15" s="147" t="str">
        <f t="shared" si="12"/>
        <v xml:space="preserve"> </v>
      </c>
      <c r="BQ15" s="147" t="str">
        <f t="shared" si="12"/>
        <v xml:space="preserve"> </v>
      </c>
      <c r="BR15" s="147" t="str">
        <f t="shared" si="12"/>
        <v xml:space="preserve"> </v>
      </c>
      <c r="BS15" s="147" t="str">
        <f t="shared" si="12"/>
        <v xml:space="preserve"> </v>
      </c>
      <c r="BT15" s="147" t="str">
        <f t="shared" si="12"/>
        <v xml:space="preserve"> </v>
      </c>
      <c r="BU15" s="147" t="str">
        <f t="shared" si="12"/>
        <v xml:space="preserve"> </v>
      </c>
    </row>
    <row r="16" spans="2:77" ht="16">
      <c r="B16" s="127" t="s">
        <v>112</v>
      </c>
      <c r="D16" s="125">
        <v>60</v>
      </c>
      <c r="E16" s="82">
        <v>43466</v>
      </c>
      <c r="F16" s="123">
        <v>2000</v>
      </c>
      <c r="G16" s="123">
        <v>500</v>
      </c>
      <c r="I16" s="82">
        <v>43831</v>
      </c>
      <c r="J16" s="123">
        <v>4000</v>
      </c>
      <c r="K16" s="123">
        <v>500</v>
      </c>
      <c r="M16" s="148">
        <f t="shared" si="7"/>
        <v>4500</v>
      </c>
      <c r="N16" s="148">
        <f t="shared" si="7"/>
        <v>4500</v>
      </c>
      <c r="O16" s="148">
        <f t="shared" si="7"/>
        <v>4500</v>
      </c>
      <c r="P16" s="148">
        <f t="shared" si="7"/>
        <v>4500</v>
      </c>
      <c r="Q16" s="148">
        <f t="shared" si="7"/>
        <v>4500</v>
      </c>
      <c r="R16" s="148">
        <f t="shared" si="7"/>
        <v>4500</v>
      </c>
      <c r="S16" s="148">
        <f t="shared" si="7"/>
        <v>4500</v>
      </c>
      <c r="T16" s="148">
        <f t="shared" si="7"/>
        <v>4500</v>
      </c>
      <c r="U16" s="148">
        <f t="shared" si="7"/>
        <v>4500</v>
      </c>
      <c r="V16" s="148">
        <f t="shared" si="7"/>
        <v>4500</v>
      </c>
      <c r="W16" s="148">
        <f t="shared" si="8"/>
        <v>4500</v>
      </c>
      <c r="X16" s="148">
        <f t="shared" si="8"/>
        <v>4500</v>
      </c>
      <c r="Y16" s="148">
        <f t="shared" si="8"/>
        <v>4500</v>
      </c>
      <c r="Z16" s="148" t="str">
        <f t="shared" si="8"/>
        <v xml:space="preserve"> </v>
      </c>
      <c r="AA16" s="148" t="str">
        <f t="shared" si="8"/>
        <v xml:space="preserve"> </v>
      </c>
      <c r="AB16" s="148" t="str">
        <f t="shared" si="8"/>
        <v xml:space="preserve"> </v>
      </c>
      <c r="AC16" s="148" t="str">
        <f t="shared" si="8"/>
        <v xml:space="preserve"> </v>
      </c>
      <c r="AD16" s="148" t="str">
        <f t="shared" si="8"/>
        <v xml:space="preserve"> </v>
      </c>
      <c r="AE16" s="148" t="str">
        <f t="shared" si="8"/>
        <v xml:space="preserve"> </v>
      </c>
      <c r="AF16" s="148" t="str">
        <f t="shared" si="8"/>
        <v xml:space="preserve"> </v>
      </c>
      <c r="AG16" s="148" t="str">
        <f t="shared" si="9"/>
        <v xml:space="preserve"> </v>
      </c>
      <c r="AH16" s="148" t="str">
        <f t="shared" si="9"/>
        <v xml:space="preserve"> </v>
      </c>
      <c r="AI16" s="148" t="str">
        <f t="shared" si="9"/>
        <v xml:space="preserve"> </v>
      </c>
      <c r="AJ16" s="148" t="str">
        <f t="shared" si="9"/>
        <v xml:space="preserve"> </v>
      </c>
      <c r="AK16" s="148" t="str">
        <f t="shared" si="9"/>
        <v xml:space="preserve"> </v>
      </c>
      <c r="AL16" s="148" t="str">
        <f t="shared" si="9"/>
        <v xml:space="preserve"> </v>
      </c>
      <c r="AM16" s="148" t="str">
        <f t="shared" si="9"/>
        <v xml:space="preserve"> </v>
      </c>
      <c r="AN16" s="148" t="str">
        <f t="shared" si="9"/>
        <v xml:space="preserve"> </v>
      </c>
      <c r="AO16" s="148" t="str">
        <f t="shared" si="9"/>
        <v xml:space="preserve"> </v>
      </c>
      <c r="AP16" s="148" t="str">
        <f t="shared" si="9"/>
        <v xml:space="preserve"> </v>
      </c>
      <c r="AQ16" s="148" t="str">
        <f t="shared" si="10"/>
        <v xml:space="preserve"> </v>
      </c>
      <c r="AR16" s="148" t="str">
        <f t="shared" si="10"/>
        <v xml:space="preserve"> </v>
      </c>
      <c r="AS16" s="148" t="str">
        <f t="shared" si="10"/>
        <v xml:space="preserve"> </v>
      </c>
      <c r="AT16" s="148" t="str">
        <f t="shared" si="10"/>
        <v xml:space="preserve"> </v>
      </c>
      <c r="AU16" s="148" t="str">
        <f t="shared" si="10"/>
        <v xml:space="preserve"> </v>
      </c>
      <c r="AV16" s="148" t="str">
        <f t="shared" si="10"/>
        <v xml:space="preserve"> </v>
      </c>
      <c r="AW16" s="148" t="str">
        <f t="shared" si="10"/>
        <v xml:space="preserve"> </v>
      </c>
      <c r="AX16" s="148" t="str">
        <f t="shared" si="10"/>
        <v xml:space="preserve"> </v>
      </c>
      <c r="AY16" s="148" t="str">
        <f t="shared" si="10"/>
        <v xml:space="preserve"> </v>
      </c>
      <c r="AZ16" s="148" t="str">
        <f t="shared" si="10"/>
        <v xml:space="preserve"> </v>
      </c>
      <c r="BA16" s="148" t="str">
        <f t="shared" si="11"/>
        <v xml:space="preserve"> </v>
      </c>
      <c r="BB16" s="148" t="str">
        <f t="shared" si="11"/>
        <v xml:space="preserve"> </v>
      </c>
      <c r="BC16" s="148" t="str">
        <f t="shared" si="11"/>
        <v xml:space="preserve"> </v>
      </c>
      <c r="BD16" s="148" t="str">
        <f t="shared" si="11"/>
        <v xml:space="preserve"> </v>
      </c>
      <c r="BE16" s="148" t="str">
        <f t="shared" si="11"/>
        <v xml:space="preserve"> </v>
      </c>
      <c r="BF16" s="148" t="str">
        <f t="shared" si="11"/>
        <v xml:space="preserve"> </v>
      </c>
      <c r="BG16" s="148" t="str">
        <f t="shared" si="11"/>
        <v xml:space="preserve"> </v>
      </c>
      <c r="BH16" s="148" t="str">
        <f t="shared" si="11"/>
        <v xml:space="preserve"> </v>
      </c>
      <c r="BI16" s="148" t="str">
        <f t="shared" si="11"/>
        <v xml:space="preserve"> </v>
      </c>
      <c r="BJ16" s="148" t="str">
        <f t="shared" si="11"/>
        <v xml:space="preserve"> </v>
      </c>
      <c r="BK16" s="148" t="str">
        <f t="shared" si="12"/>
        <v xml:space="preserve"> </v>
      </c>
      <c r="BL16" s="148" t="str">
        <f t="shared" si="12"/>
        <v xml:space="preserve"> </v>
      </c>
      <c r="BM16" s="148" t="str">
        <f t="shared" si="12"/>
        <v xml:space="preserve"> </v>
      </c>
      <c r="BN16" s="148" t="str">
        <f t="shared" si="12"/>
        <v xml:space="preserve"> </v>
      </c>
      <c r="BO16" s="148" t="str">
        <f t="shared" si="12"/>
        <v xml:space="preserve"> </v>
      </c>
      <c r="BP16" s="148" t="str">
        <f t="shared" si="12"/>
        <v xml:space="preserve"> </v>
      </c>
      <c r="BQ16" s="148" t="str">
        <f t="shared" si="12"/>
        <v xml:space="preserve"> </v>
      </c>
      <c r="BR16" s="148" t="str">
        <f t="shared" si="12"/>
        <v xml:space="preserve"> </v>
      </c>
      <c r="BS16" s="148" t="str">
        <f t="shared" si="12"/>
        <v xml:space="preserve"> </v>
      </c>
      <c r="BT16" s="148" t="str">
        <f t="shared" si="12"/>
        <v xml:space="preserve"> </v>
      </c>
      <c r="BU16" s="148" t="str">
        <f t="shared" si="12"/>
        <v xml:space="preserve"> </v>
      </c>
    </row>
    <row r="17" spans="2:73" ht="16">
      <c r="B17" s="126" t="s">
        <v>113</v>
      </c>
      <c r="D17" s="125">
        <v>60</v>
      </c>
      <c r="E17" s="82"/>
      <c r="F17" s="123"/>
      <c r="G17" s="123"/>
      <c r="I17" s="82"/>
      <c r="J17" s="123"/>
      <c r="K17" s="123"/>
      <c r="M17" s="147" t="str">
        <f t="shared" si="7"/>
        <v xml:space="preserve"> </v>
      </c>
      <c r="N17" s="147" t="str">
        <f t="shared" si="7"/>
        <v xml:space="preserve"> </v>
      </c>
      <c r="O17" s="147" t="str">
        <f t="shared" si="7"/>
        <v xml:space="preserve"> </v>
      </c>
      <c r="P17" s="147" t="str">
        <f t="shared" si="7"/>
        <v xml:space="preserve"> </v>
      </c>
      <c r="Q17" s="147" t="str">
        <f t="shared" si="7"/>
        <v xml:space="preserve"> </v>
      </c>
      <c r="R17" s="147" t="str">
        <f t="shared" si="7"/>
        <v xml:space="preserve"> </v>
      </c>
      <c r="S17" s="147" t="str">
        <f t="shared" si="7"/>
        <v xml:space="preserve"> </v>
      </c>
      <c r="T17" s="147" t="str">
        <f t="shared" si="7"/>
        <v xml:space="preserve"> </v>
      </c>
      <c r="U17" s="147" t="str">
        <f t="shared" si="7"/>
        <v xml:space="preserve"> </v>
      </c>
      <c r="V17" s="147" t="str">
        <f t="shared" si="7"/>
        <v xml:space="preserve"> </v>
      </c>
      <c r="W17" s="147" t="str">
        <f t="shared" si="8"/>
        <v xml:space="preserve"> </v>
      </c>
      <c r="X17" s="147" t="str">
        <f t="shared" si="8"/>
        <v xml:space="preserve"> </v>
      </c>
      <c r="Y17" s="147" t="str">
        <f t="shared" si="8"/>
        <v xml:space="preserve"> </v>
      </c>
      <c r="Z17" s="147" t="str">
        <f t="shared" si="8"/>
        <v xml:space="preserve"> </v>
      </c>
      <c r="AA17" s="147" t="str">
        <f t="shared" si="8"/>
        <v xml:space="preserve"> </v>
      </c>
      <c r="AB17" s="147" t="str">
        <f t="shared" si="8"/>
        <v xml:space="preserve"> </v>
      </c>
      <c r="AC17" s="147" t="str">
        <f t="shared" si="8"/>
        <v xml:space="preserve"> </v>
      </c>
      <c r="AD17" s="147" t="str">
        <f t="shared" si="8"/>
        <v xml:space="preserve"> </v>
      </c>
      <c r="AE17" s="147" t="str">
        <f t="shared" si="8"/>
        <v xml:space="preserve"> </v>
      </c>
      <c r="AF17" s="147" t="str">
        <f t="shared" si="8"/>
        <v xml:space="preserve"> </v>
      </c>
      <c r="AG17" s="147" t="str">
        <f t="shared" si="9"/>
        <v xml:space="preserve"> </v>
      </c>
      <c r="AH17" s="147" t="str">
        <f t="shared" si="9"/>
        <v xml:space="preserve"> </v>
      </c>
      <c r="AI17" s="147" t="str">
        <f t="shared" si="9"/>
        <v xml:space="preserve"> </v>
      </c>
      <c r="AJ17" s="147" t="str">
        <f t="shared" si="9"/>
        <v xml:space="preserve"> </v>
      </c>
      <c r="AK17" s="147" t="str">
        <f t="shared" si="9"/>
        <v xml:space="preserve"> </v>
      </c>
      <c r="AL17" s="147" t="str">
        <f t="shared" si="9"/>
        <v xml:space="preserve"> </v>
      </c>
      <c r="AM17" s="147" t="str">
        <f t="shared" si="9"/>
        <v xml:space="preserve"> </v>
      </c>
      <c r="AN17" s="147" t="str">
        <f t="shared" si="9"/>
        <v xml:space="preserve"> </v>
      </c>
      <c r="AO17" s="147" t="str">
        <f t="shared" si="9"/>
        <v xml:space="preserve"> </v>
      </c>
      <c r="AP17" s="147" t="str">
        <f t="shared" si="9"/>
        <v xml:space="preserve"> </v>
      </c>
      <c r="AQ17" s="147" t="str">
        <f t="shared" si="10"/>
        <v xml:space="preserve"> </v>
      </c>
      <c r="AR17" s="147" t="str">
        <f t="shared" si="10"/>
        <v xml:space="preserve"> </v>
      </c>
      <c r="AS17" s="147" t="str">
        <f t="shared" si="10"/>
        <v xml:space="preserve"> </v>
      </c>
      <c r="AT17" s="147" t="str">
        <f t="shared" si="10"/>
        <v xml:space="preserve"> </v>
      </c>
      <c r="AU17" s="147" t="str">
        <f t="shared" si="10"/>
        <v xml:space="preserve"> </v>
      </c>
      <c r="AV17" s="147" t="str">
        <f t="shared" si="10"/>
        <v xml:space="preserve"> </v>
      </c>
      <c r="AW17" s="147" t="str">
        <f t="shared" si="10"/>
        <v xml:space="preserve"> </v>
      </c>
      <c r="AX17" s="147" t="str">
        <f t="shared" si="10"/>
        <v xml:space="preserve"> </v>
      </c>
      <c r="AY17" s="147" t="str">
        <f t="shared" si="10"/>
        <v xml:space="preserve"> </v>
      </c>
      <c r="AZ17" s="147" t="str">
        <f t="shared" si="10"/>
        <v xml:space="preserve"> </v>
      </c>
      <c r="BA17" s="147" t="str">
        <f t="shared" si="11"/>
        <v xml:space="preserve"> </v>
      </c>
      <c r="BB17" s="147" t="str">
        <f t="shared" si="11"/>
        <v xml:space="preserve"> </v>
      </c>
      <c r="BC17" s="147" t="str">
        <f t="shared" si="11"/>
        <v xml:space="preserve"> </v>
      </c>
      <c r="BD17" s="147" t="str">
        <f t="shared" si="11"/>
        <v xml:space="preserve"> </v>
      </c>
      <c r="BE17" s="147" t="str">
        <f t="shared" si="11"/>
        <v xml:space="preserve"> </v>
      </c>
      <c r="BF17" s="147" t="str">
        <f t="shared" si="11"/>
        <v xml:space="preserve"> </v>
      </c>
      <c r="BG17" s="147" t="str">
        <f t="shared" si="11"/>
        <v xml:space="preserve"> </v>
      </c>
      <c r="BH17" s="147" t="str">
        <f t="shared" si="11"/>
        <v xml:space="preserve"> </v>
      </c>
      <c r="BI17" s="147" t="str">
        <f t="shared" si="11"/>
        <v xml:space="preserve"> </v>
      </c>
      <c r="BJ17" s="147" t="str">
        <f t="shared" si="11"/>
        <v xml:space="preserve"> </v>
      </c>
      <c r="BK17" s="147" t="str">
        <f t="shared" si="12"/>
        <v xml:space="preserve"> </v>
      </c>
      <c r="BL17" s="147" t="str">
        <f t="shared" si="12"/>
        <v xml:space="preserve"> </v>
      </c>
      <c r="BM17" s="147" t="str">
        <f t="shared" si="12"/>
        <v xml:space="preserve"> </v>
      </c>
      <c r="BN17" s="147" t="str">
        <f t="shared" si="12"/>
        <v xml:space="preserve"> </v>
      </c>
      <c r="BO17" s="147" t="str">
        <f t="shared" si="12"/>
        <v xml:space="preserve"> </v>
      </c>
      <c r="BP17" s="147" t="str">
        <f t="shared" si="12"/>
        <v xml:space="preserve"> </v>
      </c>
      <c r="BQ17" s="147" t="str">
        <f t="shared" si="12"/>
        <v xml:space="preserve"> </v>
      </c>
      <c r="BR17" s="147" t="str">
        <f t="shared" si="12"/>
        <v xml:space="preserve"> </v>
      </c>
      <c r="BS17" s="147" t="str">
        <f t="shared" si="12"/>
        <v xml:space="preserve"> </v>
      </c>
      <c r="BT17" s="147" t="str">
        <f t="shared" si="12"/>
        <v xml:space="preserve"> </v>
      </c>
      <c r="BU17" s="147" t="str">
        <f t="shared" si="12"/>
        <v xml:space="preserve"> </v>
      </c>
    </row>
    <row r="18" spans="2:73" ht="16">
      <c r="B18" s="127" t="s">
        <v>114</v>
      </c>
      <c r="D18" s="125">
        <v>60</v>
      </c>
      <c r="E18" s="82">
        <v>43831</v>
      </c>
      <c r="F18" s="123">
        <v>4500</v>
      </c>
      <c r="G18" s="123">
        <v>500</v>
      </c>
      <c r="I18" s="82">
        <v>43983</v>
      </c>
      <c r="J18" s="123">
        <v>7000</v>
      </c>
      <c r="K18" s="123">
        <v>500</v>
      </c>
      <c r="M18" s="148">
        <f t="shared" si="7"/>
        <v>7500</v>
      </c>
      <c r="N18" s="148">
        <f t="shared" si="7"/>
        <v>7500</v>
      </c>
      <c r="O18" s="148">
        <f t="shared" si="7"/>
        <v>7500</v>
      </c>
      <c r="P18" s="148">
        <f t="shared" si="7"/>
        <v>7500</v>
      </c>
      <c r="Q18" s="148">
        <f t="shared" si="7"/>
        <v>7500</v>
      </c>
      <c r="R18" s="148">
        <f t="shared" si="7"/>
        <v>7500</v>
      </c>
      <c r="S18" s="148">
        <f t="shared" si="7"/>
        <v>7500</v>
      </c>
      <c r="T18" s="148">
        <f t="shared" si="7"/>
        <v>7500</v>
      </c>
      <c r="U18" s="148">
        <f t="shared" si="7"/>
        <v>7500</v>
      </c>
      <c r="V18" s="148">
        <f t="shared" si="7"/>
        <v>7500</v>
      </c>
      <c r="W18" s="148">
        <f t="shared" si="8"/>
        <v>7500</v>
      </c>
      <c r="X18" s="148">
        <f t="shared" si="8"/>
        <v>7500</v>
      </c>
      <c r="Y18" s="148">
        <f t="shared" si="8"/>
        <v>7500</v>
      </c>
      <c r="Z18" s="148">
        <f t="shared" si="8"/>
        <v>7500</v>
      </c>
      <c r="AA18" s="148">
        <f t="shared" si="8"/>
        <v>7500</v>
      </c>
      <c r="AB18" s="148">
        <f t="shared" si="8"/>
        <v>7500</v>
      </c>
      <c r="AC18" s="148">
        <f t="shared" si="8"/>
        <v>7500</v>
      </c>
      <c r="AD18" s="148">
        <f t="shared" si="8"/>
        <v>7500</v>
      </c>
      <c r="AE18" s="148">
        <f t="shared" si="8"/>
        <v>7500</v>
      </c>
      <c r="AF18" s="148">
        <f t="shared" si="8"/>
        <v>7500</v>
      </c>
      <c r="AG18" s="148">
        <f t="shared" si="9"/>
        <v>7500</v>
      </c>
      <c r="AH18" s="148">
        <f t="shared" si="9"/>
        <v>7500</v>
      </c>
      <c r="AI18" s="148">
        <f t="shared" si="9"/>
        <v>7500</v>
      </c>
      <c r="AJ18" s="148">
        <f t="shared" si="9"/>
        <v>7500</v>
      </c>
      <c r="AK18" s="148">
        <f t="shared" si="9"/>
        <v>7500</v>
      </c>
      <c r="AL18" s="148" t="str">
        <f t="shared" si="9"/>
        <v xml:space="preserve"> </v>
      </c>
      <c r="AM18" s="148" t="str">
        <f t="shared" si="9"/>
        <v xml:space="preserve"> </v>
      </c>
      <c r="AN18" s="148" t="str">
        <f t="shared" si="9"/>
        <v xml:space="preserve"> </v>
      </c>
      <c r="AO18" s="148" t="str">
        <f t="shared" si="9"/>
        <v xml:space="preserve"> </v>
      </c>
      <c r="AP18" s="148" t="str">
        <f t="shared" si="9"/>
        <v xml:space="preserve"> </v>
      </c>
      <c r="AQ18" s="148" t="str">
        <f t="shared" si="10"/>
        <v xml:space="preserve"> </v>
      </c>
      <c r="AR18" s="148" t="str">
        <f t="shared" si="10"/>
        <v xml:space="preserve"> </v>
      </c>
      <c r="AS18" s="148" t="str">
        <f t="shared" si="10"/>
        <v xml:space="preserve"> </v>
      </c>
      <c r="AT18" s="148" t="str">
        <f t="shared" si="10"/>
        <v xml:space="preserve"> </v>
      </c>
      <c r="AU18" s="148" t="str">
        <f t="shared" si="10"/>
        <v xml:space="preserve"> </v>
      </c>
      <c r="AV18" s="148" t="str">
        <f t="shared" si="10"/>
        <v xml:space="preserve"> </v>
      </c>
      <c r="AW18" s="148" t="str">
        <f t="shared" si="10"/>
        <v xml:space="preserve"> </v>
      </c>
      <c r="AX18" s="148" t="str">
        <f t="shared" si="10"/>
        <v xml:space="preserve"> </v>
      </c>
      <c r="AY18" s="148" t="str">
        <f t="shared" si="10"/>
        <v xml:space="preserve"> </v>
      </c>
      <c r="AZ18" s="148" t="str">
        <f t="shared" si="10"/>
        <v xml:space="preserve"> </v>
      </c>
      <c r="BA18" s="148" t="str">
        <f t="shared" si="11"/>
        <v xml:space="preserve"> </v>
      </c>
      <c r="BB18" s="148" t="str">
        <f t="shared" si="11"/>
        <v xml:space="preserve"> </v>
      </c>
      <c r="BC18" s="148" t="str">
        <f t="shared" si="11"/>
        <v xml:space="preserve"> </v>
      </c>
      <c r="BD18" s="148" t="str">
        <f t="shared" si="11"/>
        <v xml:space="preserve"> </v>
      </c>
      <c r="BE18" s="148" t="str">
        <f t="shared" si="11"/>
        <v xml:space="preserve"> </v>
      </c>
      <c r="BF18" s="148" t="str">
        <f t="shared" si="11"/>
        <v xml:space="preserve"> </v>
      </c>
      <c r="BG18" s="148" t="str">
        <f t="shared" si="11"/>
        <v xml:space="preserve"> </v>
      </c>
      <c r="BH18" s="148" t="str">
        <f t="shared" si="11"/>
        <v xml:space="preserve"> </v>
      </c>
      <c r="BI18" s="148" t="str">
        <f t="shared" si="11"/>
        <v xml:space="preserve"> </v>
      </c>
      <c r="BJ18" s="148" t="str">
        <f t="shared" si="11"/>
        <v xml:space="preserve"> </v>
      </c>
      <c r="BK18" s="148" t="str">
        <f t="shared" si="12"/>
        <v xml:space="preserve"> </v>
      </c>
      <c r="BL18" s="148" t="str">
        <f t="shared" si="12"/>
        <v xml:space="preserve"> </v>
      </c>
      <c r="BM18" s="148" t="str">
        <f t="shared" si="12"/>
        <v xml:space="preserve"> </v>
      </c>
      <c r="BN18" s="148" t="str">
        <f t="shared" si="12"/>
        <v xml:space="preserve"> </v>
      </c>
      <c r="BO18" s="148" t="str">
        <f t="shared" si="12"/>
        <v xml:space="preserve"> </v>
      </c>
      <c r="BP18" s="148" t="str">
        <f t="shared" si="12"/>
        <v xml:space="preserve"> </v>
      </c>
      <c r="BQ18" s="148" t="str">
        <f t="shared" si="12"/>
        <v xml:space="preserve"> </v>
      </c>
      <c r="BR18" s="148" t="str">
        <f t="shared" si="12"/>
        <v xml:space="preserve"> </v>
      </c>
      <c r="BS18" s="148" t="str">
        <f t="shared" si="12"/>
        <v xml:space="preserve"> </v>
      </c>
      <c r="BT18" s="148" t="str">
        <f t="shared" si="12"/>
        <v xml:space="preserve"> </v>
      </c>
      <c r="BU18" s="148" t="str">
        <f t="shared" si="12"/>
        <v xml:space="preserve"> </v>
      </c>
    </row>
    <row r="19" spans="2:73" ht="16">
      <c r="B19" s="126" t="s">
        <v>115</v>
      </c>
      <c r="D19" s="125">
        <v>60</v>
      </c>
      <c r="E19" s="82">
        <v>43617</v>
      </c>
      <c r="F19" s="123">
        <v>7000</v>
      </c>
      <c r="G19" s="123">
        <v>1000</v>
      </c>
      <c r="I19" s="82">
        <v>43831</v>
      </c>
      <c r="J19" s="123">
        <v>8000</v>
      </c>
      <c r="K19" s="123">
        <v>1000</v>
      </c>
      <c r="M19" s="147">
        <f t="shared" si="7"/>
        <v>9000</v>
      </c>
      <c r="N19" s="147">
        <f t="shared" si="7"/>
        <v>9000</v>
      </c>
      <c r="O19" s="147">
        <f t="shared" si="7"/>
        <v>9000</v>
      </c>
      <c r="P19" s="147">
        <f t="shared" si="7"/>
        <v>9000</v>
      </c>
      <c r="Q19" s="147">
        <f t="shared" si="7"/>
        <v>9000</v>
      </c>
      <c r="R19" s="147">
        <f t="shared" si="7"/>
        <v>9000</v>
      </c>
      <c r="S19" s="147">
        <f t="shared" si="7"/>
        <v>9000</v>
      </c>
      <c r="T19" s="147">
        <f t="shared" si="7"/>
        <v>9000</v>
      </c>
      <c r="U19" s="147">
        <f t="shared" si="7"/>
        <v>9000</v>
      </c>
      <c r="V19" s="147">
        <f t="shared" si="7"/>
        <v>9000</v>
      </c>
      <c r="W19" s="147">
        <f t="shared" si="8"/>
        <v>9000</v>
      </c>
      <c r="X19" s="147">
        <f t="shared" si="8"/>
        <v>9000</v>
      </c>
      <c r="Y19" s="147">
        <f t="shared" si="8"/>
        <v>9000</v>
      </c>
      <c r="Z19" s="147">
        <f t="shared" si="8"/>
        <v>9000</v>
      </c>
      <c r="AA19" s="147">
        <f t="shared" si="8"/>
        <v>9000</v>
      </c>
      <c r="AB19" s="147">
        <f t="shared" si="8"/>
        <v>9000</v>
      </c>
      <c r="AC19" s="147">
        <f t="shared" si="8"/>
        <v>9000</v>
      </c>
      <c r="AD19" s="147">
        <f t="shared" si="8"/>
        <v>9000</v>
      </c>
      <c r="AE19" s="147" t="str">
        <f t="shared" si="8"/>
        <v xml:space="preserve"> </v>
      </c>
      <c r="AF19" s="147" t="str">
        <f t="shared" si="8"/>
        <v xml:space="preserve"> </v>
      </c>
      <c r="AG19" s="147" t="str">
        <f t="shared" si="9"/>
        <v xml:space="preserve"> </v>
      </c>
      <c r="AH19" s="147" t="str">
        <f t="shared" si="9"/>
        <v xml:space="preserve"> </v>
      </c>
      <c r="AI19" s="147" t="str">
        <f t="shared" si="9"/>
        <v xml:space="preserve"> </v>
      </c>
      <c r="AJ19" s="147" t="str">
        <f t="shared" si="9"/>
        <v xml:space="preserve"> </v>
      </c>
      <c r="AK19" s="147" t="str">
        <f t="shared" si="9"/>
        <v xml:space="preserve"> </v>
      </c>
      <c r="AL19" s="147" t="str">
        <f t="shared" si="9"/>
        <v xml:space="preserve"> </v>
      </c>
      <c r="AM19" s="147" t="str">
        <f t="shared" si="9"/>
        <v xml:space="preserve"> </v>
      </c>
      <c r="AN19" s="147" t="str">
        <f t="shared" si="9"/>
        <v xml:space="preserve"> </v>
      </c>
      <c r="AO19" s="147" t="str">
        <f t="shared" si="9"/>
        <v xml:space="preserve"> </v>
      </c>
      <c r="AP19" s="147" t="str">
        <f t="shared" si="9"/>
        <v xml:space="preserve"> </v>
      </c>
      <c r="AQ19" s="147" t="str">
        <f t="shared" si="10"/>
        <v xml:space="preserve"> </v>
      </c>
      <c r="AR19" s="147" t="str">
        <f t="shared" si="10"/>
        <v xml:space="preserve"> </v>
      </c>
      <c r="AS19" s="147" t="str">
        <f t="shared" si="10"/>
        <v xml:space="preserve"> </v>
      </c>
      <c r="AT19" s="147" t="str">
        <f t="shared" si="10"/>
        <v xml:space="preserve"> </v>
      </c>
      <c r="AU19" s="147" t="str">
        <f t="shared" si="10"/>
        <v xml:space="preserve"> </v>
      </c>
      <c r="AV19" s="147" t="str">
        <f t="shared" si="10"/>
        <v xml:space="preserve"> </v>
      </c>
      <c r="AW19" s="147" t="str">
        <f t="shared" si="10"/>
        <v xml:space="preserve"> </v>
      </c>
      <c r="AX19" s="147" t="str">
        <f t="shared" si="10"/>
        <v xml:space="preserve"> </v>
      </c>
      <c r="AY19" s="147" t="str">
        <f t="shared" si="10"/>
        <v xml:space="preserve"> </v>
      </c>
      <c r="AZ19" s="147" t="str">
        <f t="shared" si="10"/>
        <v xml:space="preserve"> </v>
      </c>
      <c r="BA19" s="147" t="str">
        <f t="shared" si="11"/>
        <v xml:space="preserve"> </v>
      </c>
      <c r="BB19" s="147" t="str">
        <f t="shared" si="11"/>
        <v xml:space="preserve"> </v>
      </c>
      <c r="BC19" s="147" t="str">
        <f t="shared" si="11"/>
        <v xml:space="preserve"> </v>
      </c>
      <c r="BD19" s="147" t="str">
        <f t="shared" si="11"/>
        <v xml:space="preserve"> </v>
      </c>
      <c r="BE19" s="147" t="str">
        <f t="shared" si="11"/>
        <v xml:space="preserve"> </v>
      </c>
      <c r="BF19" s="147" t="str">
        <f t="shared" si="11"/>
        <v xml:space="preserve"> </v>
      </c>
      <c r="BG19" s="147" t="str">
        <f t="shared" si="11"/>
        <v xml:space="preserve"> </v>
      </c>
      <c r="BH19" s="147" t="str">
        <f t="shared" si="11"/>
        <v xml:space="preserve"> </v>
      </c>
      <c r="BI19" s="147" t="str">
        <f t="shared" si="11"/>
        <v xml:space="preserve"> </v>
      </c>
      <c r="BJ19" s="147" t="str">
        <f t="shared" si="11"/>
        <v xml:space="preserve"> </v>
      </c>
      <c r="BK19" s="147" t="str">
        <f t="shared" si="12"/>
        <v xml:space="preserve"> </v>
      </c>
      <c r="BL19" s="147" t="str">
        <f t="shared" si="12"/>
        <v xml:space="preserve"> </v>
      </c>
      <c r="BM19" s="147" t="str">
        <f t="shared" si="12"/>
        <v xml:space="preserve"> </v>
      </c>
      <c r="BN19" s="147" t="str">
        <f t="shared" si="12"/>
        <v xml:space="preserve"> </v>
      </c>
      <c r="BO19" s="147" t="str">
        <f t="shared" si="12"/>
        <v xml:space="preserve"> </v>
      </c>
      <c r="BP19" s="147" t="str">
        <f t="shared" si="12"/>
        <v xml:space="preserve"> </v>
      </c>
      <c r="BQ19" s="147" t="str">
        <f t="shared" si="12"/>
        <v xml:space="preserve"> </v>
      </c>
      <c r="BR19" s="147" t="str">
        <f t="shared" si="12"/>
        <v xml:space="preserve"> </v>
      </c>
      <c r="BS19" s="147" t="str">
        <f t="shared" si="12"/>
        <v xml:space="preserve"> </v>
      </c>
      <c r="BT19" s="147" t="str">
        <f t="shared" si="12"/>
        <v xml:space="preserve"> </v>
      </c>
      <c r="BU19" s="147" t="str">
        <f t="shared" si="12"/>
        <v xml:space="preserve"> </v>
      </c>
    </row>
    <row r="20" spans="2:73" ht="16">
      <c r="B20" s="127" t="s">
        <v>116</v>
      </c>
      <c r="D20" s="125">
        <v>60</v>
      </c>
      <c r="E20" s="82">
        <v>43983</v>
      </c>
      <c r="F20" s="123">
        <v>7000</v>
      </c>
      <c r="G20" s="123">
        <v>1000</v>
      </c>
      <c r="I20" s="82">
        <v>44197</v>
      </c>
      <c r="J20" s="123">
        <v>8000</v>
      </c>
      <c r="K20" s="123">
        <v>1000</v>
      </c>
      <c r="M20" s="148">
        <f t="shared" si="7"/>
        <v>9000</v>
      </c>
      <c r="N20" s="148">
        <f t="shared" si="7"/>
        <v>9000</v>
      </c>
      <c r="O20" s="148">
        <f t="shared" si="7"/>
        <v>9000</v>
      </c>
      <c r="P20" s="148">
        <f t="shared" si="7"/>
        <v>9000</v>
      </c>
      <c r="Q20" s="148">
        <f t="shared" si="7"/>
        <v>9000</v>
      </c>
      <c r="R20" s="148">
        <f t="shared" si="7"/>
        <v>9000</v>
      </c>
      <c r="S20" s="148">
        <f t="shared" si="7"/>
        <v>9000</v>
      </c>
      <c r="T20" s="148">
        <f t="shared" si="7"/>
        <v>9000</v>
      </c>
      <c r="U20" s="148">
        <f t="shared" si="7"/>
        <v>9000</v>
      </c>
      <c r="V20" s="148">
        <f t="shared" si="7"/>
        <v>9000</v>
      </c>
      <c r="W20" s="148">
        <f t="shared" si="8"/>
        <v>9000</v>
      </c>
      <c r="X20" s="148">
        <f t="shared" si="8"/>
        <v>9000</v>
      </c>
      <c r="Y20" s="148">
        <f t="shared" si="8"/>
        <v>9000</v>
      </c>
      <c r="Z20" s="148">
        <f t="shared" si="8"/>
        <v>9000</v>
      </c>
      <c r="AA20" s="148">
        <f t="shared" si="8"/>
        <v>9000</v>
      </c>
      <c r="AB20" s="148">
        <f t="shared" si="8"/>
        <v>9000</v>
      </c>
      <c r="AC20" s="148">
        <f t="shared" si="8"/>
        <v>9000</v>
      </c>
      <c r="AD20" s="148">
        <f t="shared" si="8"/>
        <v>9000</v>
      </c>
      <c r="AE20" s="148">
        <f t="shared" si="8"/>
        <v>9000</v>
      </c>
      <c r="AF20" s="148">
        <f t="shared" si="8"/>
        <v>9000</v>
      </c>
      <c r="AG20" s="148">
        <f t="shared" si="9"/>
        <v>9000</v>
      </c>
      <c r="AH20" s="148">
        <f t="shared" si="9"/>
        <v>9000</v>
      </c>
      <c r="AI20" s="148">
        <f t="shared" si="9"/>
        <v>9000</v>
      </c>
      <c r="AJ20" s="148">
        <f t="shared" si="9"/>
        <v>9000</v>
      </c>
      <c r="AK20" s="148">
        <f t="shared" si="9"/>
        <v>9000</v>
      </c>
      <c r="AL20" s="148">
        <f t="shared" si="9"/>
        <v>9000</v>
      </c>
      <c r="AM20" s="148">
        <f t="shared" si="9"/>
        <v>9000</v>
      </c>
      <c r="AN20" s="148">
        <f t="shared" si="9"/>
        <v>9000</v>
      </c>
      <c r="AO20" s="148">
        <f t="shared" si="9"/>
        <v>9000</v>
      </c>
      <c r="AP20" s="148">
        <f t="shared" si="9"/>
        <v>9000</v>
      </c>
      <c r="AQ20" s="148" t="str">
        <f t="shared" si="10"/>
        <v xml:space="preserve"> </v>
      </c>
      <c r="AR20" s="148" t="str">
        <f t="shared" si="10"/>
        <v xml:space="preserve"> </v>
      </c>
      <c r="AS20" s="148" t="str">
        <f t="shared" si="10"/>
        <v xml:space="preserve"> </v>
      </c>
      <c r="AT20" s="148" t="str">
        <f t="shared" si="10"/>
        <v xml:space="preserve"> </v>
      </c>
      <c r="AU20" s="148" t="str">
        <f t="shared" si="10"/>
        <v xml:space="preserve"> </v>
      </c>
      <c r="AV20" s="148" t="str">
        <f t="shared" si="10"/>
        <v xml:space="preserve"> </v>
      </c>
      <c r="AW20" s="148" t="str">
        <f t="shared" si="10"/>
        <v xml:space="preserve"> </v>
      </c>
      <c r="AX20" s="148" t="str">
        <f t="shared" si="10"/>
        <v xml:space="preserve"> </v>
      </c>
      <c r="AY20" s="148" t="str">
        <f t="shared" si="10"/>
        <v xml:space="preserve"> </v>
      </c>
      <c r="AZ20" s="148" t="str">
        <f t="shared" si="10"/>
        <v xml:space="preserve"> </v>
      </c>
      <c r="BA20" s="148" t="str">
        <f t="shared" si="11"/>
        <v xml:space="preserve"> </v>
      </c>
      <c r="BB20" s="148" t="str">
        <f t="shared" si="11"/>
        <v xml:space="preserve"> </v>
      </c>
      <c r="BC20" s="148" t="str">
        <f t="shared" si="11"/>
        <v xml:space="preserve"> </v>
      </c>
      <c r="BD20" s="148" t="str">
        <f t="shared" si="11"/>
        <v xml:space="preserve"> </v>
      </c>
      <c r="BE20" s="148" t="str">
        <f t="shared" si="11"/>
        <v xml:space="preserve"> </v>
      </c>
      <c r="BF20" s="148" t="str">
        <f t="shared" si="11"/>
        <v xml:space="preserve"> </v>
      </c>
      <c r="BG20" s="148" t="str">
        <f t="shared" si="11"/>
        <v xml:space="preserve"> </v>
      </c>
      <c r="BH20" s="148" t="str">
        <f t="shared" si="11"/>
        <v xml:space="preserve"> </v>
      </c>
      <c r="BI20" s="148" t="str">
        <f t="shared" si="11"/>
        <v xml:space="preserve"> </v>
      </c>
      <c r="BJ20" s="148" t="str">
        <f t="shared" si="11"/>
        <v xml:space="preserve"> </v>
      </c>
      <c r="BK20" s="148" t="str">
        <f t="shared" si="12"/>
        <v xml:space="preserve"> </v>
      </c>
      <c r="BL20" s="148" t="str">
        <f t="shared" si="12"/>
        <v xml:space="preserve"> </v>
      </c>
      <c r="BM20" s="148" t="str">
        <f t="shared" si="12"/>
        <v xml:space="preserve"> </v>
      </c>
      <c r="BN20" s="148" t="str">
        <f t="shared" si="12"/>
        <v xml:space="preserve"> </v>
      </c>
      <c r="BO20" s="148" t="str">
        <f t="shared" si="12"/>
        <v xml:space="preserve"> </v>
      </c>
      <c r="BP20" s="148" t="str">
        <f t="shared" si="12"/>
        <v xml:space="preserve"> </v>
      </c>
      <c r="BQ20" s="148" t="str">
        <f t="shared" si="12"/>
        <v xml:space="preserve"> </v>
      </c>
      <c r="BR20" s="148" t="str">
        <f t="shared" si="12"/>
        <v xml:space="preserve"> </v>
      </c>
      <c r="BS20" s="148" t="str">
        <f t="shared" si="12"/>
        <v xml:space="preserve"> </v>
      </c>
      <c r="BT20" s="148" t="str">
        <f t="shared" si="12"/>
        <v xml:space="preserve"> </v>
      </c>
      <c r="BU20" s="148" t="str">
        <f t="shared" si="12"/>
        <v xml:space="preserve"> </v>
      </c>
    </row>
    <row r="21" spans="2:73">
      <c r="B21" s="23"/>
      <c r="D21" s="83"/>
      <c r="E21" s="84"/>
      <c r="F21" s="22"/>
      <c r="G21" s="22"/>
      <c r="I21" s="84"/>
      <c r="J21" s="22"/>
      <c r="K21" s="22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</row>
    <row r="22" spans="2:73" ht="18" thickBot="1">
      <c r="B22" s="75" t="s">
        <v>110</v>
      </c>
      <c r="D22" s="96"/>
      <c r="E22" s="97"/>
      <c r="F22" s="71"/>
      <c r="G22" s="71"/>
      <c r="I22" s="97"/>
      <c r="J22" s="71"/>
      <c r="K22" s="71"/>
      <c r="M22" s="71">
        <f>SUM(M15:M20)</f>
        <v>38000</v>
      </c>
      <c r="N22" s="71">
        <f t="shared" ref="N22:BU22" si="13">SUM(N15:N20)</f>
        <v>38000</v>
      </c>
      <c r="O22" s="71">
        <f t="shared" si="13"/>
        <v>38000</v>
      </c>
      <c r="P22" s="71">
        <f t="shared" si="13"/>
        <v>38000</v>
      </c>
      <c r="Q22" s="71">
        <f t="shared" si="13"/>
        <v>38000</v>
      </c>
      <c r="R22" s="71">
        <f t="shared" si="13"/>
        <v>38000</v>
      </c>
      <c r="S22" s="71">
        <f t="shared" si="13"/>
        <v>38000</v>
      </c>
      <c r="T22" s="71">
        <f t="shared" si="13"/>
        <v>38000</v>
      </c>
      <c r="U22" s="71">
        <f t="shared" si="13"/>
        <v>38000</v>
      </c>
      <c r="V22" s="71">
        <f t="shared" si="13"/>
        <v>38000</v>
      </c>
      <c r="W22" s="71">
        <f t="shared" si="13"/>
        <v>38000</v>
      </c>
      <c r="X22" s="71">
        <f t="shared" si="13"/>
        <v>38000</v>
      </c>
      <c r="Y22" s="71">
        <f t="shared" si="13"/>
        <v>38000</v>
      </c>
      <c r="Z22" s="71">
        <f t="shared" si="13"/>
        <v>33500</v>
      </c>
      <c r="AA22" s="71">
        <f t="shared" si="13"/>
        <v>33500</v>
      </c>
      <c r="AB22" s="71">
        <f t="shared" si="13"/>
        <v>33500</v>
      </c>
      <c r="AC22" s="71">
        <f t="shared" si="13"/>
        <v>25500</v>
      </c>
      <c r="AD22" s="71">
        <f t="shared" si="13"/>
        <v>25500</v>
      </c>
      <c r="AE22" s="71">
        <f t="shared" si="13"/>
        <v>16500</v>
      </c>
      <c r="AF22" s="71">
        <f t="shared" si="13"/>
        <v>16500</v>
      </c>
      <c r="AG22" s="71">
        <f t="shared" si="13"/>
        <v>16500</v>
      </c>
      <c r="AH22" s="71">
        <f t="shared" si="13"/>
        <v>16500</v>
      </c>
      <c r="AI22" s="71">
        <f t="shared" si="13"/>
        <v>16500</v>
      </c>
      <c r="AJ22" s="71">
        <f t="shared" si="13"/>
        <v>16500</v>
      </c>
      <c r="AK22" s="71">
        <f t="shared" si="13"/>
        <v>16500</v>
      </c>
      <c r="AL22" s="71">
        <f t="shared" si="13"/>
        <v>9000</v>
      </c>
      <c r="AM22" s="71">
        <f t="shared" si="13"/>
        <v>9000</v>
      </c>
      <c r="AN22" s="71">
        <f t="shared" si="13"/>
        <v>9000</v>
      </c>
      <c r="AO22" s="71">
        <f t="shared" si="13"/>
        <v>9000</v>
      </c>
      <c r="AP22" s="71">
        <f t="shared" si="13"/>
        <v>9000</v>
      </c>
      <c r="AQ22" s="71">
        <f t="shared" si="13"/>
        <v>0</v>
      </c>
      <c r="AR22" s="71">
        <f t="shared" si="13"/>
        <v>0</v>
      </c>
      <c r="AS22" s="71">
        <f t="shared" si="13"/>
        <v>0</v>
      </c>
      <c r="AT22" s="71">
        <f t="shared" si="13"/>
        <v>0</v>
      </c>
      <c r="AU22" s="71">
        <f t="shared" si="13"/>
        <v>0</v>
      </c>
      <c r="AV22" s="71">
        <f t="shared" si="13"/>
        <v>0</v>
      </c>
      <c r="AW22" s="71">
        <f t="shared" si="13"/>
        <v>0</v>
      </c>
      <c r="AX22" s="71">
        <f t="shared" si="13"/>
        <v>0</v>
      </c>
      <c r="AY22" s="71">
        <f t="shared" si="13"/>
        <v>0</v>
      </c>
      <c r="AZ22" s="71">
        <f t="shared" si="13"/>
        <v>0</v>
      </c>
      <c r="BA22" s="71">
        <f t="shared" si="13"/>
        <v>0</v>
      </c>
      <c r="BB22" s="71">
        <f t="shared" si="13"/>
        <v>0</v>
      </c>
      <c r="BC22" s="71">
        <f t="shared" si="13"/>
        <v>0</v>
      </c>
      <c r="BD22" s="71">
        <f t="shared" si="13"/>
        <v>0</v>
      </c>
      <c r="BE22" s="71">
        <f t="shared" si="13"/>
        <v>0</v>
      </c>
      <c r="BF22" s="71">
        <f t="shared" si="13"/>
        <v>0</v>
      </c>
      <c r="BG22" s="71">
        <f t="shared" si="13"/>
        <v>0</v>
      </c>
      <c r="BH22" s="71">
        <f t="shared" si="13"/>
        <v>0</v>
      </c>
      <c r="BI22" s="71">
        <f t="shared" si="13"/>
        <v>0</v>
      </c>
      <c r="BJ22" s="71">
        <f t="shared" si="13"/>
        <v>0</v>
      </c>
      <c r="BK22" s="71">
        <f t="shared" si="13"/>
        <v>0</v>
      </c>
      <c r="BL22" s="71">
        <f t="shared" si="13"/>
        <v>0</v>
      </c>
      <c r="BM22" s="71">
        <f t="shared" si="13"/>
        <v>0</v>
      </c>
      <c r="BN22" s="71">
        <f t="shared" si="13"/>
        <v>0</v>
      </c>
      <c r="BO22" s="71">
        <f t="shared" si="13"/>
        <v>0</v>
      </c>
      <c r="BP22" s="71">
        <f t="shared" si="13"/>
        <v>0</v>
      </c>
      <c r="BQ22" s="71">
        <f t="shared" si="13"/>
        <v>0</v>
      </c>
      <c r="BR22" s="71">
        <f t="shared" si="13"/>
        <v>0</v>
      </c>
      <c r="BS22" s="71">
        <f t="shared" si="13"/>
        <v>0</v>
      </c>
      <c r="BT22" s="71">
        <f t="shared" si="13"/>
        <v>0</v>
      </c>
      <c r="BU22" s="71">
        <f t="shared" si="13"/>
        <v>0</v>
      </c>
    </row>
    <row r="23" spans="2:73" ht="16" thickTop="1">
      <c r="B23" s="9"/>
      <c r="D23" s="4"/>
      <c r="E23" s="85"/>
      <c r="F23" s="5"/>
      <c r="G23" s="5"/>
      <c r="I23" s="85"/>
      <c r="J23" s="5"/>
      <c r="K23" s="5"/>
    </row>
    <row r="24" spans="2:73" ht="16" thickBot="1">
      <c r="B24" s="31" t="s">
        <v>360</v>
      </c>
      <c r="D24" s="77"/>
      <c r="E24" s="77"/>
      <c r="F24" s="77"/>
      <c r="G24" s="77"/>
      <c r="I24" s="77"/>
      <c r="J24" s="77"/>
      <c r="K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</row>
    <row r="25" spans="2:73" ht="16">
      <c r="B25" s="126" t="s">
        <v>117</v>
      </c>
      <c r="D25" s="125">
        <v>60</v>
      </c>
      <c r="E25" s="82">
        <v>43556</v>
      </c>
      <c r="F25" s="123">
        <v>4000</v>
      </c>
      <c r="G25" s="123">
        <v>500</v>
      </c>
      <c r="I25" s="82">
        <v>43831</v>
      </c>
      <c r="J25" s="123">
        <v>5000</v>
      </c>
      <c r="K25" s="123">
        <v>500</v>
      </c>
      <c r="M25" s="147">
        <f t="shared" ref="M25:V28" si="14">IF(M$5&gt;$E25,IF(M$5&lt;($E25+(($D25)*DaysPerMonth)),IF($I25&lt;M$5,$J25+$K25,$F25+$G25)," ")," ")</f>
        <v>5500</v>
      </c>
      <c r="N25" s="147">
        <f t="shared" si="14"/>
        <v>5500</v>
      </c>
      <c r="O25" s="147">
        <f t="shared" si="14"/>
        <v>5500</v>
      </c>
      <c r="P25" s="147">
        <f t="shared" si="14"/>
        <v>5500</v>
      </c>
      <c r="Q25" s="147">
        <f t="shared" si="14"/>
        <v>5500</v>
      </c>
      <c r="R25" s="147">
        <f t="shared" si="14"/>
        <v>5500</v>
      </c>
      <c r="S25" s="147">
        <f t="shared" si="14"/>
        <v>5500</v>
      </c>
      <c r="T25" s="147">
        <f t="shared" si="14"/>
        <v>5500</v>
      </c>
      <c r="U25" s="147">
        <f t="shared" si="14"/>
        <v>5500</v>
      </c>
      <c r="V25" s="147">
        <f t="shared" si="14"/>
        <v>5500</v>
      </c>
      <c r="W25" s="147">
        <f t="shared" ref="W25:AF28" si="15">IF(W$5&gt;$E25,IF(W$5&lt;($E25+(($D25)*DaysPerMonth)),IF($I25&lt;W$5,$J25+$K25,$F25+$G25)," ")," ")</f>
        <v>5500</v>
      </c>
      <c r="X25" s="147">
        <f t="shared" si="15"/>
        <v>5500</v>
      </c>
      <c r="Y25" s="147">
        <f t="shared" si="15"/>
        <v>5500</v>
      </c>
      <c r="Z25" s="147">
        <f t="shared" si="15"/>
        <v>5500</v>
      </c>
      <c r="AA25" s="147">
        <f t="shared" si="15"/>
        <v>5500</v>
      </c>
      <c r="AB25" s="147">
        <f t="shared" si="15"/>
        <v>5500</v>
      </c>
      <c r="AC25" s="147" t="str">
        <f t="shared" si="15"/>
        <v xml:space="preserve"> </v>
      </c>
      <c r="AD25" s="147" t="str">
        <f t="shared" si="15"/>
        <v xml:space="preserve"> </v>
      </c>
      <c r="AE25" s="147" t="str">
        <f t="shared" si="15"/>
        <v xml:space="preserve"> </v>
      </c>
      <c r="AF25" s="147" t="str">
        <f t="shared" si="15"/>
        <v xml:space="preserve"> </v>
      </c>
      <c r="AG25" s="147" t="str">
        <f t="shared" ref="AG25:AP28" si="16">IF(AG$5&gt;$E25,IF(AG$5&lt;($E25+(($D25)*DaysPerMonth)),IF($I25&lt;AG$5,$J25+$K25,$F25+$G25)," ")," ")</f>
        <v xml:space="preserve"> </v>
      </c>
      <c r="AH25" s="147" t="str">
        <f t="shared" si="16"/>
        <v xml:space="preserve"> </v>
      </c>
      <c r="AI25" s="147" t="str">
        <f t="shared" si="16"/>
        <v xml:space="preserve"> </v>
      </c>
      <c r="AJ25" s="147" t="str">
        <f t="shared" si="16"/>
        <v xml:space="preserve"> </v>
      </c>
      <c r="AK25" s="147" t="str">
        <f t="shared" si="16"/>
        <v xml:space="preserve"> </v>
      </c>
      <c r="AL25" s="147" t="str">
        <f t="shared" si="16"/>
        <v xml:space="preserve"> </v>
      </c>
      <c r="AM25" s="147" t="str">
        <f t="shared" si="16"/>
        <v xml:space="preserve"> </v>
      </c>
      <c r="AN25" s="147" t="str">
        <f t="shared" si="16"/>
        <v xml:space="preserve"> </v>
      </c>
      <c r="AO25" s="147" t="str">
        <f t="shared" si="16"/>
        <v xml:space="preserve"> </v>
      </c>
      <c r="AP25" s="147" t="str">
        <f t="shared" si="16"/>
        <v xml:space="preserve"> </v>
      </c>
      <c r="AQ25" s="147" t="str">
        <f t="shared" ref="AQ25:AZ28" si="17">IF(AQ$5&gt;$E25,IF(AQ$5&lt;($E25+(($D25)*DaysPerMonth)),IF($I25&lt;AQ$5,$J25+$K25,$F25+$G25)," ")," ")</f>
        <v xml:space="preserve"> </v>
      </c>
      <c r="AR25" s="147" t="str">
        <f t="shared" si="17"/>
        <v xml:space="preserve"> </v>
      </c>
      <c r="AS25" s="147" t="str">
        <f t="shared" si="17"/>
        <v xml:space="preserve"> </v>
      </c>
      <c r="AT25" s="147" t="str">
        <f t="shared" si="17"/>
        <v xml:space="preserve"> </v>
      </c>
      <c r="AU25" s="147" t="str">
        <f t="shared" si="17"/>
        <v xml:space="preserve"> </v>
      </c>
      <c r="AV25" s="147" t="str">
        <f t="shared" si="17"/>
        <v xml:space="preserve"> </v>
      </c>
      <c r="AW25" s="147" t="str">
        <f t="shared" si="17"/>
        <v xml:space="preserve"> </v>
      </c>
      <c r="AX25" s="147" t="str">
        <f t="shared" si="17"/>
        <v xml:space="preserve"> </v>
      </c>
      <c r="AY25" s="147" t="str">
        <f t="shared" si="17"/>
        <v xml:space="preserve"> </v>
      </c>
      <c r="AZ25" s="147" t="str">
        <f t="shared" si="17"/>
        <v xml:space="preserve"> </v>
      </c>
      <c r="BA25" s="147" t="str">
        <f t="shared" ref="BA25:BJ28" si="18">IF(BA$5&gt;$E25,IF(BA$5&lt;($E25+(($D25)*DaysPerMonth)),IF($I25&lt;BA$5,$J25+$K25,$F25+$G25)," ")," ")</f>
        <v xml:space="preserve"> </v>
      </c>
      <c r="BB25" s="147" t="str">
        <f t="shared" si="18"/>
        <v xml:space="preserve"> </v>
      </c>
      <c r="BC25" s="147" t="str">
        <f t="shared" si="18"/>
        <v xml:space="preserve"> </v>
      </c>
      <c r="BD25" s="147" t="str">
        <f t="shared" si="18"/>
        <v xml:space="preserve"> </v>
      </c>
      <c r="BE25" s="147" t="str">
        <f t="shared" si="18"/>
        <v xml:space="preserve"> </v>
      </c>
      <c r="BF25" s="147" t="str">
        <f t="shared" si="18"/>
        <v xml:space="preserve"> </v>
      </c>
      <c r="BG25" s="147" t="str">
        <f t="shared" si="18"/>
        <v xml:space="preserve"> </v>
      </c>
      <c r="BH25" s="147" t="str">
        <f t="shared" si="18"/>
        <v xml:space="preserve"> </v>
      </c>
      <c r="BI25" s="147" t="str">
        <f t="shared" si="18"/>
        <v xml:space="preserve"> </v>
      </c>
      <c r="BJ25" s="147" t="str">
        <f t="shared" si="18"/>
        <v xml:space="preserve"> </v>
      </c>
      <c r="BK25" s="147" t="str">
        <f t="shared" ref="BK25:BU28" si="19">IF(BK$5&gt;$E25,IF(BK$5&lt;($E25+(($D25)*DaysPerMonth)),IF($I25&lt;BK$5,$J25+$K25,$F25+$G25)," ")," ")</f>
        <v xml:space="preserve"> </v>
      </c>
      <c r="BL25" s="147" t="str">
        <f t="shared" si="19"/>
        <v xml:space="preserve"> </v>
      </c>
      <c r="BM25" s="147" t="str">
        <f t="shared" si="19"/>
        <v xml:space="preserve"> </v>
      </c>
      <c r="BN25" s="147" t="str">
        <f t="shared" si="19"/>
        <v xml:space="preserve"> </v>
      </c>
      <c r="BO25" s="147" t="str">
        <f t="shared" si="19"/>
        <v xml:space="preserve"> </v>
      </c>
      <c r="BP25" s="147" t="str">
        <f t="shared" si="19"/>
        <v xml:space="preserve"> </v>
      </c>
      <c r="BQ25" s="147" t="str">
        <f t="shared" si="19"/>
        <v xml:space="preserve"> </v>
      </c>
      <c r="BR25" s="147" t="str">
        <f t="shared" si="19"/>
        <v xml:space="preserve"> </v>
      </c>
      <c r="BS25" s="147" t="str">
        <f t="shared" si="19"/>
        <v xml:space="preserve"> </v>
      </c>
      <c r="BT25" s="147" t="str">
        <f t="shared" si="19"/>
        <v xml:space="preserve"> </v>
      </c>
      <c r="BU25" s="147" t="str">
        <f t="shared" si="19"/>
        <v xml:space="preserve"> </v>
      </c>
    </row>
    <row r="26" spans="2:73" ht="16">
      <c r="B26" s="127" t="s">
        <v>118</v>
      </c>
      <c r="D26" s="125">
        <v>60</v>
      </c>
      <c r="E26" s="82"/>
      <c r="F26" s="123"/>
      <c r="G26" s="123"/>
      <c r="I26" s="82"/>
      <c r="J26" s="123"/>
      <c r="K26" s="123"/>
      <c r="M26" s="148" t="str">
        <f t="shared" si="14"/>
        <v xml:space="preserve"> </v>
      </c>
      <c r="N26" s="148" t="str">
        <f t="shared" si="14"/>
        <v xml:space="preserve"> </v>
      </c>
      <c r="O26" s="148" t="str">
        <f t="shared" si="14"/>
        <v xml:space="preserve"> </v>
      </c>
      <c r="P26" s="148" t="str">
        <f t="shared" si="14"/>
        <v xml:space="preserve"> </v>
      </c>
      <c r="Q26" s="148" t="str">
        <f t="shared" si="14"/>
        <v xml:space="preserve"> </v>
      </c>
      <c r="R26" s="148" t="str">
        <f t="shared" si="14"/>
        <v xml:space="preserve"> </v>
      </c>
      <c r="S26" s="148" t="str">
        <f t="shared" si="14"/>
        <v xml:space="preserve"> </v>
      </c>
      <c r="T26" s="148" t="str">
        <f t="shared" si="14"/>
        <v xml:space="preserve"> </v>
      </c>
      <c r="U26" s="148" t="str">
        <f t="shared" si="14"/>
        <v xml:space="preserve"> </v>
      </c>
      <c r="V26" s="148" t="str">
        <f t="shared" si="14"/>
        <v xml:space="preserve"> </v>
      </c>
      <c r="W26" s="148" t="str">
        <f t="shared" si="15"/>
        <v xml:space="preserve"> </v>
      </c>
      <c r="X26" s="148" t="str">
        <f t="shared" si="15"/>
        <v xml:space="preserve"> </v>
      </c>
      <c r="Y26" s="148" t="str">
        <f t="shared" si="15"/>
        <v xml:space="preserve"> </v>
      </c>
      <c r="Z26" s="148" t="str">
        <f t="shared" si="15"/>
        <v xml:space="preserve"> </v>
      </c>
      <c r="AA26" s="148" t="str">
        <f t="shared" si="15"/>
        <v xml:space="preserve"> </v>
      </c>
      <c r="AB26" s="148" t="str">
        <f t="shared" si="15"/>
        <v xml:space="preserve"> </v>
      </c>
      <c r="AC26" s="148" t="str">
        <f t="shared" si="15"/>
        <v xml:space="preserve"> </v>
      </c>
      <c r="AD26" s="148" t="str">
        <f t="shared" si="15"/>
        <v xml:space="preserve"> </v>
      </c>
      <c r="AE26" s="148" t="str">
        <f t="shared" si="15"/>
        <v xml:space="preserve"> </v>
      </c>
      <c r="AF26" s="148" t="str">
        <f t="shared" si="15"/>
        <v xml:space="preserve"> </v>
      </c>
      <c r="AG26" s="148" t="str">
        <f t="shared" si="16"/>
        <v xml:space="preserve"> </v>
      </c>
      <c r="AH26" s="148" t="str">
        <f t="shared" si="16"/>
        <v xml:space="preserve"> </v>
      </c>
      <c r="AI26" s="148" t="str">
        <f t="shared" si="16"/>
        <v xml:space="preserve"> </v>
      </c>
      <c r="AJ26" s="148" t="str">
        <f t="shared" si="16"/>
        <v xml:space="preserve"> </v>
      </c>
      <c r="AK26" s="148" t="str">
        <f t="shared" si="16"/>
        <v xml:space="preserve"> </v>
      </c>
      <c r="AL26" s="148" t="str">
        <f t="shared" si="16"/>
        <v xml:space="preserve"> </v>
      </c>
      <c r="AM26" s="148" t="str">
        <f t="shared" si="16"/>
        <v xml:space="preserve"> </v>
      </c>
      <c r="AN26" s="148" t="str">
        <f t="shared" si="16"/>
        <v xml:space="preserve"> </v>
      </c>
      <c r="AO26" s="148" t="str">
        <f t="shared" si="16"/>
        <v xml:space="preserve"> </v>
      </c>
      <c r="AP26" s="148" t="str">
        <f t="shared" si="16"/>
        <v xml:space="preserve"> </v>
      </c>
      <c r="AQ26" s="148" t="str">
        <f t="shared" si="17"/>
        <v xml:space="preserve"> </v>
      </c>
      <c r="AR26" s="148" t="str">
        <f t="shared" si="17"/>
        <v xml:space="preserve"> </v>
      </c>
      <c r="AS26" s="148" t="str">
        <f t="shared" si="17"/>
        <v xml:space="preserve"> </v>
      </c>
      <c r="AT26" s="148" t="str">
        <f t="shared" si="17"/>
        <v xml:space="preserve"> </v>
      </c>
      <c r="AU26" s="148" t="str">
        <f t="shared" si="17"/>
        <v xml:space="preserve"> </v>
      </c>
      <c r="AV26" s="148" t="str">
        <f t="shared" si="17"/>
        <v xml:space="preserve"> </v>
      </c>
      <c r="AW26" s="148" t="str">
        <f t="shared" si="17"/>
        <v xml:space="preserve"> </v>
      </c>
      <c r="AX26" s="148" t="str">
        <f t="shared" si="17"/>
        <v xml:space="preserve"> </v>
      </c>
      <c r="AY26" s="148" t="str">
        <f t="shared" si="17"/>
        <v xml:space="preserve"> </v>
      </c>
      <c r="AZ26" s="148" t="str">
        <f t="shared" si="17"/>
        <v xml:space="preserve"> </v>
      </c>
      <c r="BA26" s="148" t="str">
        <f t="shared" si="18"/>
        <v xml:space="preserve"> </v>
      </c>
      <c r="BB26" s="148" t="str">
        <f t="shared" si="18"/>
        <v xml:space="preserve"> </v>
      </c>
      <c r="BC26" s="148" t="str">
        <f t="shared" si="18"/>
        <v xml:space="preserve"> </v>
      </c>
      <c r="BD26" s="148" t="str">
        <f t="shared" si="18"/>
        <v xml:space="preserve"> </v>
      </c>
      <c r="BE26" s="148" t="str">
        <f t="shared" si="18"/>
        <v xml:space="preserve"> </v>
      </c>
      <c r="BF26" s="148" t="str">
        <f t="shared" si="18"/>
        <v xml:space="preserve"> </v>
      </c>
      <c r="BG26" s="148" t="str">
        <f t="shared" si="18"/>
        <v xml:space="preserve"> </v>
      </c>
      <c r="BH26" s="148" t="str">
        <f t="shared" si="18"/>
        <v xml:space="preserve"> </v>
      </c>
      <c r="BI26" s="148" t="str">
        <f t="shared" si="18"/>
        <v xml:space="preserve"> </v>
      </c>
      <c r="BJ26" s="148" t="str">
        <f t="shared" si="18"/>
        <v xml:space="preserve"> </v>
      </c>
      <c r="BK26" s="148" t="str">
        <f t="shared" si="19"/>
        <v xml:space="preserve"> </v>
      </c>
      <c r="BL26" s="148" t="str">
        <f t="shared" si="19"/>
        <v xml:space="preserve"> </v>
      </c>
      <c r="BM26" s="148" t="str">
        <f t="shared" si="19"/>
        <v xml:space="preserve"> </v>
      </c>
      <c r="BN26" s="148" t="str">
        <f t="shared" si="19"/>
        <v xml:space="preserve"> </v>
      </c>
      <c r="BO26" s="148" t="str">
        <f t="shared" si="19"/>
        <v xml:space="preserve"> </v>
      </c>
      <c r="BP26" s="148" t="str">
        <f t="shared" si="19"/>
        <v xml:space="preserve"> </v>
      </c>
      <c r="BQ26" s="148" t="str">
        <f t="shared" si="19"/>
        <v xml:space="preserve"> </v>
      </c>
      <c r="BR26" s="148" t="str">
        <f t="shared" si="19"/>
        <v xml:space="preserve"> </v>
      </c>
      <c r="BS26" s="148" t="str">
        <f t="shared" si="19"/>
        <v xml:space="preserve"> </v>
      </c>
      <c r="BT26" s="148" t="str">
        <f t="shared" si="19"/>
        <v xml:space="preserve"> </v>
      </c>
      <c r="BU26" s="148" t="str">
        <f t="shared" si="19"/>
        <v xml:space="preserve"> </v>
      </c>
    </row>
    <row r="27" spans="2:73" ht="16">
      <c r="B27" s="126" t="s">
        <v>119</v>
      </c>
      <c r="D27" s="125">
        <v>60</v>
      </c>
      <c r="E27" s="82"/>
      <c r="F27" s="123"/>
      <c r="G27" s="123"/>
      <c r="I27" s="82"/>
      <c r="J27" s="123"/>
      <c r="K27" s="123"/>
      <c r="M27" s="147" t="str">
        <f t="shared" si="14"/>
        <v xml:space="preserve"> </v>
      </c>
      <c r="N27" s="147" t="str">
        <f t="shared" si="14"/>
        <v xml:space="preserve"> </v>
      </c>
      <c r="O27" s="147" t="str">
        <f t="shared" si="14"/>
        <v xml:space="preserve"> </v>
      </c>
      <c r="P27" s="147" t="str">
        <f t="shared" si="14"/>
        <v xml:space="preserve"> </v>
      </c>
      <c r="Q27" s="147" t="str">
        <f t="shared" si="14"/>
        <v xml:space="preserve"> </v>
      </c>
      <c r="R27" s="147" t="str">
        <f t="shared" si="14"/>
        <v xml:space="preserve"> </v>
      </c>
      <c r="S27" s="147" t="str">
        <f t="shared" si="14"/>
        <v xml:space="preserve"> </v>
      </c>
      <c r="T27" s="147" t="str">
        <f t="shared" si="14"/>
        <v xml:space="preserve"> </v>
      </c>
      <c r="U27" s="147" t="str">
        <f t="shared" si="14"/>
        <v xml:space="preserve"> </v>
      </c>
      <c r="V27" s="147" t="str">
        <f t="shared" si="14"/>
        <v xml:space="preserve"> </v>
      </c>
      <c r="W27" s="147" t="str">
        <f t="shared" si="15"/>
        <v xml:space="preserve"> </v>
      </c>
      <c r="X27" s="147" t="str">
        <f t="shared" si="15"/>
        <v xml:space="preserve"> </v>
      </c>
      <c r="Y27" s="147" t="str">
        <f t="shared" si="15"/>
        <v xml:space="preserve"> </v>
      </c>
      <c r="Z27" s="147" t="str">
        <f t="shared" si="15"/>
        <v xml:space="preserve"> </v>
      </c>
      <c r="AA27" s="147" t="str">
        <f t="shared" si="15"/>
        <v xml:space="preserve"> </v>
      </c>
      <c r="AB27" s="147" t="str">
        <f t="shared" si="15"/>
        <v xml:space="preserve"> </v>
      </c>
      <c r="AC27" s="147" t="str">
        <f t="shared" si="15"/>
        <v xml:space="preserve"> </v>
      </c>
      <c r="AD27" s="147" t="str">
        <f t="shared" si="15"/>
        <v xml:space="preserve"> </v>
      </c>
      <c r="AE27" s="147" t="str">
        <f t="shared" si="15"/>
        <v xml:space="preserve"> </v>
      </c>
      <c r="AF27" s="147" t="str">
        <f t="shared" si="15"/>
        <v xml:space="preserve"> </v>
      </c>
      <c r="AG27" s="147" t="str">
        <f t="shared" si="16"/>
        <v xml:space="preserve"> </v>
      </c>
      <c r="AH27" s="147" t="str">
        <f t="shared" si="16"/>
        <v xml:space="preserve"> </v>
      </c>
      <c r="AI27" s="147" t="str">
        <f t="shared" si="16"/>
        <v xml:space="preserve"> </v>
      </c>
      <c r="AJ27" s="147" t="str">
        <f t="shared" si="16"/>
        <v xml:space="preserve"> </v>
      </c>
      <c r="AK27" s="147" t="str">
        <f t="shared" si="16"/>
        <v xml:space="preserve"> </v>
      </c>
      <c r="AL27" s="147" t="str">
        <f t="shared" si="16"/>
        <v xml:space="preserve"> </v>
      </c>
      <c r="AM27" s="147" t="str">
        <f t="shared" si="16"/>
        <v xml:space="preserve"> </v>
      </c>
      <c r="AN27" s="147" t="str">
        <f t="shared" si="16"/>
        <v xml:space="preserve"> </v>
      </c>
      <c r="AO27" s="147" t="str">
        <f t="shared" si="16"/>
        <v xml:space="preserve"> </v>
      </c>
      <c r="AP27" s="147" t="str">
        <f t="shared" si="16"/>
        <v xml:space="preserve"> </v>
      </c>
      <c r="AQ27" s="147" t="str">
        <f t="shared" si="17"/>
        <v xml:space="preserve"> </v>
      </c>
      <c r="AR27" s="147" t="str">
        <f t="shared" si="17"/>
        <v xml:space="preserve"> </v>
      </c>
      <c r="AS27" s="147" t="str">
        <f t="shared" si="17"/>
        <v xml:space="preserve"> </v>
      </c>
      <c r="AT27" s="147" t="str">
        <f t="shared" si="17"/>
        <v xml:space="preserve"> </v>
      </c>
      <c r="AU27" s="147" t="str">
        <f t="shared" si="17"/>
        <v xml:space="preserve"> </v>
      </c>
      <c r="AV27" s="147" t="str">
        <f t="shared" si="17"/>
        <v xml:space="preserve"> </v>
      </c>
      <c r="AW27" s="147" t="str">
        <f t="shared" si="17"/>
        <v xml:space="preserve"> </v>
      </c>
      <c r="AX27" s="147" t="str">
        <f t="shared" si="17"/>
        <v xml:space="preserve"> </v>
      </c>
      <c r="AY27" s="147" t="str">
        <f t="shared" si="17"/>
        <v xml:space="preserve"> </v>
      </c>
      <c r="AZ27" s="147" t="str">
        <f t="shared" si="17"/>
        <v xml:space="preserve"> </v>
      </c>
      <c r="BA27" s="147" t="str">
        <f t="shared" si="18"/>
        <v xml:space="preserve"> </v>
      </c>
      <c r="BB27" s="147" t="str">
        <f t="shared" si="18"/>
        <v xml:space="preserve"> </v>
      </c>
      <c r="BC27" s="147" t="str">
        <f t="shared" si="18"/>
        <v xml:space="preserve"> </v>
      </c>
      <c r="BD27" s="147" t="str">
        <f t="shared" si="18"/>
        <v xml:space="preserve"> </v>
      </c>
      <c r="BE27" s="147" t="str">
        <f t="shared" si="18"/>
        <v xml:space="preserve"> </v>
      </c>
      <c r="BF27" s="147" t="str">
        <f t="shared" si="18"/>
        <v xml:space="preserve"> </v>
      </c>
      <c r="BG27" s="147" t="str">
        <f t="shared" si="18"/>
        <v xml:space="preserve"> </v>
      </c>
      <c r="BH27" s="147" t="str">
        <f t="shared" si="18"/>
        <v xml:space="preserve"> </v>
      </c>
      <c r="BI27" s="147" t="str">
        <f t="shared" si="18"/>
        <v xml:space="preserve"> </v>
      </c>
      <c r="BJ27" s="147" t="str">
        <f t="shared" si="18"/>
        <v xml:space="preserve"> </v>
      </c>
      <c r="BK27" s="147" t="str">
        <f t="shared" si="19"/>
        <v xml:space="preserve"> </v>
      </c>
      <c r="BL27" s="147" t="str">
        <f t="shared" si="19"/>
        <v xml:space="preserve"> </v>
      </c>
      <c r="BM27" s="147" t="str">
        <f t="shared" si="19"/>
        <v xml:space="preserve"> </v>
      </c>
      <c r="BN27" s="147" t="str">
        <f t="shared" si="19"/>
        <v xml:space="preserve"> </v>
      </c>
      <c r="BO27" s="147" t="str">
        <f t="shared" si="19"/>
        <v xml:space="preserve"> </v>
      </c>
      <c r="BP27" s="147" t="str">
        <f t="shared" si="19"/>
        <v xml:space="preserve"> </v>
      </c>
      <c r="BQ27" s="147" t="str">
        <f t="shared" si="19"/>
        <v xml:space="preserve"> </v>
      </c>
      <c r="BR27" s="147" t="str">
        <f t="shared" si="19"/>
        <v xml:space="preserve"> </v>
      </c>
      <c r="BS27" s="147" t="str">
        <f t="shared" si="19"/>
        <v xml:space="preserve"> </v>
      </c>
      <c r="BT27" s="147" t="str">
        <f t="shared" si="19"/>
        <v xml:space="preserve"> </v>
      </c>
      <c r="BU27" s="147" t="str">
        <f t="shared" si="19"/>
        <v xml:space="preserve"> </v>
      </c>
    </row>
    <row r="28" spans="2:73" ht="16">
      <c r="B28" s="127" t="s">
        <v>120</v>
      </c>
      <c r="D28" s="125">
        <v>60</v>
      </c>
      <c r="E28" s="82"/>
      <c r="F28" s="123"/>
      <c r="G28" s="123"/>
      <c r="I28" s="82"/>
      <c r="J28" s="123"/>
      <c r="K28" s="123"/>
      <c r="M28" s="148" t="str">
        <f t="shared" si="14"/>
        <v xml:space="preserve"> </v>
      </c>
      <c r="N28" s="148" t="str">
        <f t="shared" si="14"/>
        <v xml:space="preserve"> </v>
      </c>
      <c r="O28" s="148" t="str">
        <f t="shared" si="14"/>
        <v xml:space="preserve"> </v>
      </c>
      <c r="P28" s="148" t="str">
        <f t="shared" si="14"/>
        <v xml:space="preserve"> </v>
      </c>
      <c r="Q28" s="148" t="str">
        <f t="shared" si="14"/>
        <v xml:space="preserve"> </v>
      </c>
      <c r="R28" s="148" t="str">
        <f t="shared" si="14"/>
        <v xml:space="preserve"> </v>
      </c>
      <c r="S28" s="148" t="str">
        <f t="shared" si="14"/>
        <v xml:space="preserve"> </v>
      </c>
      <c r="T28" s="148" t="str">
        <f t="shared" si="14"/>
        <v xml:space="preserve"> </v>
      </c>
      <c r="U28" s="148" t="str">
        <f t="shared" si="14"/>
        <v xml:space="preserve"> </v>
      </c>
      <c r="V28" s="148" t="str">
        <f t="shared" si="14"/>
        <v xml:space="preserve"> </v>
      </c>
      <c r="W28" s="148" t="str">
        <f t="shared" si="15"/>
        <v xml:space="preserve"> </v>
      </c>
      <c r="X28" s="148" t="str">
        <f t="shared" si="15"/>
        <v xml:space="preserve"> </v>
      </c>
      <c r="Y28" s="148" t="str">
        <f t="shared" si="15"/>
        <v xml:space="preserve"> </v>
      </c>
      <c r="Z28" s="148" t="str">
        <f t="shared" si="15"/>
        <v xml:space="preserve"> </v>
      </c>
      <c r="AA28" s="148" t="str">
        <f t="shared" si="15"/>
        <v xml:space="preserve"> </v>
      </c>
      <c r="AB28" s="148" t="str">
        <f t="shared" si="15"/>
        <v xml:space="preserve"> </v>
      </c>
      <c r="AC28" s="148" t="str">
        <f t="shared" si="15"/>
        <v xml:space="preserve"> </v>
      </c>
      <c r="AD28" s="148" t="str">
        <f t="shared" si="15"/>
        <v xml:space="preserve"> </v>
      </c>
      <c r="AE28" s="148" t="str">
        <f t="shared" si="15"/>
        <v xml:space="preserve"> </v>
      </c>
      <c r="AF28" s="148" t="str">
        <f t="shared" si="15"/>
        <v xml:space="preserve"> </v>
      </c>
      <c r="AG28" s="148" t="str">
        <f t="shared" si="16"/>
        <v xml:space="preserve"> </v>
      </c>
      <c r="AH28" s="148" t="str">
        <f t="shared" si="16"/>
        <v xml:space="preserve"> </v>
      </c>
      <c r="AI28" s="148" t="str">
        <f t="shared" si="16"/>
        <v xml:space="preserve"> </v>
      </c>
      <c r="AJ28" s="148" t="str">
        <f t="shared" si="16"/>
        <v xml:space="preserve"> </v>
      </c>
      <c r="AK28" s="148" t="str">
        <f t="shared" si="16"/>
        <v xml:space="preserve"> </v>
      </c>
      <c r="AL28" s="148" t="str">
        <f t="shared" si="16"/>
        <v xml:space="preserve"> </v>
      </c>
      <c r="AM28" s="148" t="str">
        <f t="shared" si="16"/>
        <v xml:space="preserve"> </v>
      </c>
      <c r="AN28" s="148" t="str">
        <f t="shared" si="16"/>
        <v xml:space="preserve"> </v>
      </c>
      <c r="AO28" s="148" t="str">
        <f t="shared" si="16"/>
        <v xml:space="preserve"> </v>
      </c>
      <c r="AP28" s="148" t="str">
        <f t="shared" si="16"/>
        <v xml:space="preserve"> </v>
      </c>
      <c r="AQ28" s="148" t="str">
        <f t="shared" si="17"/>
        <v xml:space="preserve"> </v>
      </c>
      <c r="AR28" s="148" t="str">
        <f t="shared" si="17"/>
        <v xml:space="preserve"> </v>
      </c>
      <c r="AS28" s="148" t="str">
        <f t="shared" si="17"/>
        <v xml:space="preserve"> </v>
      </c>
      <c r="AT28" s="148" t="str">
        <f t="shared" si="17"/>
        <v xml:space="preserve"> </v>
      </c>
      <c r="AU28" s="148" t="str">
        <f t="shared" si="17"/>
        <v xml:space="preserve"> </v>
      </c>
      <c r="AV28" s="148" t="str">
        <f t="shared" si="17"/>
        <v xml:space="preserve"> </v>
      </c>
      <c r="AW28" s="148" t="str">
        <f t="shared" si="17"/>
        <v xml:space="preserve"> </v>
      </c>
      <c r="AX28" s="148" t="str">
        <f t="shared" si="17"/>
        <v xml:space="preserve"> </v>
      </c>
      <c r="AY28" s="148" t="str">
        <f t="shared" si="17"/>
        <v xml:space="preserve"> </v>
      </c>
      <c r="AZ28" s="148" t="str">
        <f t="shared" si="17"/>
        <v xml:space="preserve"> </v>
      </c>
      <c r="BA28" s="148" t="str">
        <f t="shared" si="18"/>
        <v xml:space="preserve"> </v>
      </c>
      <c r="BB28" s="148" t="str">
        <f t="shared" si="18"/>
        <v xml:space="preserve"> </v>
      </c>
      <c r="BC28" s="148" t="str">
        <f t="shared" si="18"/>
        <v xml:space="preserve"> </v>
      </c>
      <c r="BD28" s="148" t="str">
        <f t="shared" si="18"/>
        <v xml:space="preserve"> </v>
      </c>
      <c r="BE28" s="148" t="str">
        <f t="shared" si="18"/>
        <v xml:space="preserve"> </v>
      </c>
      <c r="BF28" s="148" t="str">
        <f t="shared" si="18"/>
        <v xml:space="preserve"> </v>
      </c>
      <c r="BG28" s="148" t="str">
        <f t="shared" si="18"/>
        <v xml:space="preserve"> </v>
      </c>
      <c r="BH28" s="148" t="str">
        <f t="shared" si="18"/>
        <v xml:space="preserve"> </v>
      </c>
      <c r="BI28" s="148" t="str">
        <f t="shared" si="18"/>
        <v xml:space="preserve"> </v>
      </c>
      <c r="BJ28" s="148" t="str">
        <f t="shared" si="18"/>
        <v xml:space="preserve"> </v>
      </c>
      <c r="BK28" s="148" t="str">
        <f t="shared" si="19"/>
        <v xml:space="preserve"> </v>
      </c>
      <c r="BL28" s="148" t="str">
        <f t="shared" si="19"/>
        <v xml:space="preserve"> </v>
      </c>
      <c r="BM28" s="148" t="str">
        <f t="shared" si="19"/>
        <v xml:space="preserve"> </v>
      </c>
      <c r="BN28" s="148" t="str">
        <f t="shared" si="19"/>
        <v xml:space="preserve"> </v>
      </c>
      <c r="BO28" s="148" t="str">
        <f t="shared" si="19"/>
        <v xml:space="preserve"> </v>
      </c>
      <c r="BP28" s="148" t="str">
        <f t="shared" si="19"/>
        <v xml:space="preserve"> </v>
      </c>
      <c r="BQ28" s="148" t="str">
        <f t="shared" si="19"/>
        <v xml:space="preserve"> </v>
      </c>
      <c r="BR28" s="148" t="str">
        <f t="shared" si="19"/>
        <v xml:space="preserve"> </v>
      </c>
      <c r="BS28" s="148" t="str">
        <f t="shared" si="19"/>
        <v xml:space="preserve"> </v>
      </c>
      <c r="BT28" s="148" t="str">
        <f t="shared" si="19"/>
        <v xml:space="preserve"> </v>
      </c>
      <c r="BU28" s="148" t="str">
        <f t="shared" si="19"/>
        <v xml:space="preserve"> </v>
      </c>
    </row>
    <row r="29" spans="2:73" ht="16">
      <c r="B29" s="12"/>
      <c r="D29" s="86"/>
      <c r="E29" s="87"/>
      <c r="F29" s="30"/>
      <c r="G29" s="30"/>
      <c r="I29" s="87"/>
      <c r="J29" s="30"/>
      <c r="K29" s="30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</row>
    <row r="30" spans="2:73" ht="17" thickBot="1">
      <c r="B30" s="100" t="s">
        <v>361</v>
      </c>
      <c r="D30" s="101"/>
      <c r="E30" s="102"/>
      <c r="F30" s="98"/>
      <c r="G30" s="98"/>
      <c r="I30" s="102"/>
      <c r="J30" s="98"/>
      <c r="K30" s="98"/>
      <c r="M30" s="98">
        <f>SUM(M25:M28)</f>
        <v>5500</v>
      </c>
      <c r="N30" s="98">
        <f t="shared" ref="N30:BU30" si="20">SUM(N25:N28)</f>
        <v>5500</v>
      </c>
      <c r="O30" s="98">
        <f t="shared" si="20"/>
        <v>5500</v>
      </c>
      <c r="P30" s="98">
        <f t="shared" si="20"/>
        <v>5500</v>
      </c>
      <c r="Q30" s="98">
        <f t="shared" si="20"/>
        <v>5500</v>
      </c>
      <c r="R30" s="98">
        <f t="shared" si="20"/>
        <v>5500</v>
      </c>
      <c r="S30" s="98">
        <f t="shared" si="20"/>
        <v>5500</v>
      </c>
      <c r="T30" s="98">
        <f t="shared" si="20"/>
        <v>5500</v>
      </c>
      <c r="U30" s="98">
        <f t="shared" si="20"/>
        <v>5500</v>
      </c>
      <c r="V30" s="98">
        <f t="shared" si="20"/>
        <v>5500</v>
      </c>
      <c r="W30" s="98">
        <f t="shared" si="20"/>
        <v>5500</v>
      </c>
      <c r="X30" s="98">
        <f t="shared" si="20"/>
        <v>5500</v>
      </c>
      <c r="Y30" s="98">
        <f t="shared" si="20"/>
        <v>5500</v>
      </c>
      <c r="Z30" s="98">
        <f t="shared" si="20"/>
        <v>5500</v>
      </c>
      <c r="AA30" s="98">
        <f t="shared" si="20"/>
        <v>5500</v>
      </c>
      <c r="AB30" s="98">
        <f t="shared" si="20"/>
        <v>5500</v>
      </c>
      <c r="AC30" s="98">
        <f t="shared" si="20"/>
        <v>0</v>
      </c>
      <c r="AD30" s="98">
        <f t="shared" si="20"/>
        <v>0</v>
      </c>
      <c r="AE30" s="98">
        <f t="shared" si="20"/>
        <v>0</v>
      </c>
      <c r="AF30" s="98">
        <f t="shared" si="20"/>
        <v>0</v>
      </c>
      <c r="AG30" s="98">
        <f t="shared" si="20"/>
        <v>0</v>
      </c>
      <c r="AH30" s="98">
        <f t="shared" si="20"/>
        <v>0</v>
      </c>
      <c r="AI30" s="98">
        <f t="shared" si="20"/>
        <v>0</v>
      </c>
      <c r="AJ30" s="98">
        <f t="shared" si="20"/>
        <v>0</v>
      </c>
      <c r="AK30" s="98">
        <f t="shared" si="20"/>
        <v>0</v>
      </c>
      <c r="AL30" s="98">
        <f t="shared" si="20"/>
        <v>0</v>
      </c>
      <c r="AM30" s="98">
        <f t="shared" si="20"/>
        <v>0</v>
      </c>
      <c r="AN30" s="98">
        <f t="shared" si="20"/>
        <v>0</v>
      </c>
      <c r="AO30" s="98">
        <f t="shared" si="20"/>
        <v>0</v>
      </c>
      <c r="AP30" s="98">
        <f t="shared" si="20"/>
        <v>0</v>
      </c>
      <c r="AQ30" s="98">
        <f t="shared" si="20"/>
        <v>0</v>
      </c>
      <c r="AR30" s="98">
        <f t="shared" si="20"/>
        <v>0</v>
      </c>
      <c r="AS30" s="98">
        <f t="shared" si="20"/>
        <v>0</v>
      </c>
      <c r="AT30" s="98">
        <f t="shared" si="20"/>
        <v>0</v>
      </c>
      <c r="AU30" s="98">
        <f t="shared" si="20"/>
        <v>0</v>
      </c>
      <c r="AV30" s="98">
        <f t="shared" si="20"/>
        <v>0</v>
      </c>
      <c r="AW30" s="98">
        <f t="shared" si="20"/>
        <v>0</v>
      </c>
      <c r="AX30" s="98">
        <f t="shared" si="20"/>
        <v>0</v>
      </c>
      <c r="AY30" s="98">
        <f t="shared" si="20"/>
        <v>0</v>
      </c>
      <c r="AZ30" s="98">
        <f t="shared" si="20"/>
        <v>0</v>
      </c>
      <c r="BA30" s="98">
        <f t="shared" si="20"/>
        <v>0</v>
      </c>
      <c r="BB30" s="98">
        <f t="shared" si="20"/>
        <v>0</v>
      </c>
      <c r="BC30" s="98">
        <f t="shared" si="20"/>
        <v>0</v>
      </c>
      <c r="BD30" s="98">
        <f t="shared" si="20"/>
        <v>0</v>
      </c>
      <c r="BE30" s="98">
        <f t="shared" si="20"/>
        <v>0</v>
      </c>
      <c r="BF30" s="98">
        <f t="shared" si="20"/>
        <v>0</v>
      </c>
      <c r="BG30" s="98">
        <f t="shared" si="20"/>
        <v>0</v>
      </c>
      <c r="BH30" s="98">
        <f t="shared" si="20"/>
        <v>0</v>
      </c>
      <c r="BI30" s="98">
        <f t="shared" si="20"/>
        <v>0</v>
      </c>
      <c r="BJ30" s="98">
        <f t="shared" si="20"/>
        <v>0</v>
      </c>
      <c r="BK30" s="98">
        <f t="shared" si="20"/>
        <v>0</v>
      </c>
      <c r="BL30" s="98">
        <f t="shared" si="20"/>
        <v>0</v>
      </c>
      <c r="BM30" s="98">
        <f t="shared" si="20"/>
        <v>0</v>
      </c>
      <c r="BN30" s="98">
        <f t="shared" si="20"/>
        <v>0</v>
      </c>
      <c r="BO30" s="98">
        <f t="shared" si="20"/>
        <v>0</v>
      </c>
      <c r="BP30" s="98">
        <f t="shared" si="20"/>
        <v>0</v>
      </c>
      <c r="BQ30" s="98">
        <f t="shared" si="20"/>
        <v>0</v>
      </c>
      <c r="BR30" s="98">
        <f t="shared" si="20"/>
        <v>0</v>
      </c>
      <c r="BS30" s="98">
        <f t="shared" si="20"/>
        <v>0</v>
      </c>
      <c r="BT30" s="98">
        <f t="shared" si="20"/>
        <v>0</v>
      </c>
      <c r="BU30" s="98">
        <f t="shared" si="20"/>
        <v>0</v>
      </c>
    </row>
    <row r="31" spans="2:73" ht="17" thickTop="1">
      <c r="B31" s="6"/>
      <c r="D31" s="88"/>
      <c r="E31" s="89"/>
      <c r="F31" s="27"/>
      <c r="G31" s="27"/>
      <c r="I31" s="89"/>
      <c r="J31" s="27"/>
      <c r="K31" s="27"/>
    </row>
    <row r="32" spans="2:73" ht="18" thickBot="1">
      <c r="B32" s="104" t="s">
        <v>79</v>
      </c>
      <c r="D32" s="77"/>
      <c r="E32" s="77"/>
      <c r="F32" s="77"/>
      <c r="G32" s="77"/>
      <c r="I32" s="77"/>
      <c r="J32" s="77"/>
      <c r="K32" s="77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  <c r="BN32" s="106"/>
      <c r="BO32" s="106"/>
      <c r="BP32" s="106"/>
      <c r="BQ32" s="106"/>
      <c r="BR32" s="106"/>
      <c r="BS32" s="106"/>
      <c r="BT32" s="106"/>
      <c r="BU32" s="106"/>
    </row>
    <row r="33" spans="2:73" ht="17" thickTop="1">
      <c r="B33" s="126" t="s">
        <v>121</v>
      </c>
      <c r="D33" s="125">
        <v>60</v>
      </c>
      <c r="E33" s="82">
        <v>43617</v>
      </c>
      <c r="F33" s="123">
        <v>5000</v>
      </c>
      <c r="G33" s="123">
        <v>500</v>
      </c>
      <c r="I33" s="82">
        <v>43831</v>
      </c>
      <c r="J33" s="123">
        <v>9000</v>
      </c>
      <c r="K33" s="123">
        <v>500</v>
      </c>
      <c r="M33" s="147">
        <f t="shared" ref="M33:V37" si="21">IF(M$5&gt;$E33,IF(M$5&lt;($E33+(($D33)*DaysPerMonth)),IF($I33&lt;M$5,$J33+$K33,$F33+$G33)," ")," ")</f>
        <v>9500</v>
      </c>
      <c r="N33" s="147">
        <f t="shared" si="21"/>
        <v>9500</v>
      </c>
      <c r="O33" s="147">
        <f t="shared" si="21"/>
        <v>9500</v>
      </c>
      <c r="P33" s="147">
        <f t="shared" si="21"/>
        <v>9500</v>
      </c>
      <c r="Q33" s="147">
        <f t="shared" si="21"/>
        <v>9500</v>
      </c>
      <c r="R33" s="147">
        <f t="shared" si="21"/>
        <v>9500</v>
      </c>
      <c r="S33" s="147">
        <f t="shared" si="21"/>
        <v>9500</v>
      </c>
      <c r="T33" s="147">
        <f t="shared" si="21"/>
        <v>9500</v>
      </c>
      <c r="U33" s="147">
        <f t="shared" si="21"/>
        <v>9500</v>
      </c>
      <c r="V33" s="147">
        <f t="shared" si="21"/>
        <v>9500</v>
      </c>
      <c r="W33" s="147">
        <f t="shared" ref="W33:AF37" si="22">IF(W$5&gt;$E33,IF(W$5&lt;($E33+(($D33)*DaysPerMonth)),IF($I33&lt;W$5,$J33+$K33,$F33+$G33)," ")," ")</f>
        <v>9500</v>
      </c>
      <c r="X33" s="147">
        <f t="shared" si="22"/>
        <v>9500</v>
      </c>
      <c r="Y33" s="147">
        <f t="shared" si="22"/>
        <v>9500</v>
      </c>
      <c r="Z33" s="147">
        <f t="shared" si="22"/>
        <v>9500</v>
      </c>
      <c r="AA33" s="147">
        <f t="shared" si="22"/>
        <v>9500</v>
      </c>
      <c r="AB33" s="147">
        <f t="shared" si="22"/>
        <v>9500</v>
      </c>
      <c r="AC33" s="147">
        <f t="shared" si="22"/>
        <v>9500</v>
      </c>
      <c r="AD33" s="147">
        <f t="shared" si="22"/>
        <v>9500</v>
      </c>
      <c r="AE33" s="147" t="str">
        <f t="shared" si="22"/>
        <v xml:space="preserve"> </v>
      </c>
      <c r="AF33" s="147" t="str">
        <f t="shared" si="22"/>
        <v xml:space="preserve"> </v>
      </c>
      <c r="AG33" s="147" t="str">
        <f t="shared" ref="AG33:AP37" si="23">IF(AG$5&gt;$E33,IF(AG$5&lt;($E33+(($D33)*DaysPerMonth)),IF($I33&lt;AG$5,$J33+$K33,$F33+$G33)," ")," ")</f>
        <v xml:space="preserve"> </v>
      </c>
      <c r="AH33" s="147" t="str">
        <f t="shared" si="23"/>
        <v xml:space="preserve"> </v>
      </c>
      <c r="AI33" s="147" t="str">
        <f t="shared" si="23"/>
        <v xml:space="preserve"> </v>
      </c>
      <c r="AJ33" s="147" t="str">
        <f t="shared" si="23"/>
        <v xml:space="preserve"> </v>
      </c>
      <c r="AK33" s="147" t="str">
        <f t="shared" si="23"/>
        <v xml:space="preserve"> </v>
      </c>
      <c r="AL33" s="147" t="str">
        <f t="shared" si="23"/>
        <v xml:space="preserve"> </v>
      </c>
      <c r="AM33" s="147" t="str">
        <f t="shared" si="23"/>
        <v xml:space="preserve"> </v>
      </c>
      <c r="AN33" s="147" t="str">
        <f t="shared" si="23"/>
        <v xml:space="preserve"> </v>
      </c>
      <c r="AO33" s="147" t="str">
        <f t="shared" si="23"/>
        <v xml:space="preserve"> </v>
      </c>
      <c r="AP33" s="147" t="str">
        <f t="shared" si="23"/>
        <v xml:space="preserve"> </v>
      </c>
      <c r="AQ33" s="147" t="str">
        <f t="shared" ref="AQ33:AZ37" si="24">IF(AQ$5&gt;$E33,IF(AQ$5&lt;($E33+(($D33)*DaysPerMonth)),IF($I33&lt;AQ$5,$J33+$K33,$F33+$G33)," ")," ")</f>
        <v xml:space="preserve"> </v>
      </c>
      <c r="AR33" s="147" t="str">
        <f t="shared" si="24"/>
        <v xml:space="preserve"> </v>
      </c>
      <c r="AS33" s="147" t="str">
        <f t="shared" si="24"/>
        <v xml:space="preserve"> </v>
      </c>
      <c r="AT33" s="147" t="str">
        <f t="shared" si="24"/>
        <v xml:space="preserve"> </v>
      </c>
      <c r="AU33" s="147" t="str">
        <f t="shared" si="24"/>
        <v xml:space="preserve"> </v>
      </c>
      <c r="AV33" s="147" t="str">
        <f t="shared" si="24"/>
        <v xml:space="preserve"> </v>
      </c>
      <c r="AW33" s="147" t="str">
        <f t="shared" si="24"/>
        <v xml:space="preserve"> </v>
      </c>
      <c r="AX33" s="147" t="str">
        <f t="shared" si="24"/>
        <v xml:space="preserve"> </v>
      </c>
      <c r="AY33" s="147" t="str">
        <f t="shared" si="24"/>
        <v xml:space="preserve"> </v>
      </c>
      <c r="AZ33" s="147" t="str">
        <f t="shared" si="24"/>
        <v xml:space="preserve"> </v>
      </c>
      <c r="BA33" s="147" t="str">
        <f t="shared" ref="BA33:BJ37" si="25">IF(BA$5&gt;$E33,IF(BA$5&lt;($E33+(($D33)*DaysPerMonth)),IF($I33&lt;BA$5,$J33+$K33,$F33+$G33)," ")," ")</f>
        <v xml:space="preserve"> </v>
      </c>
      <c r="BB33" s="147" t="str">
        <f t="shared" si="25"/>
        <v xml:space="preserve"> </v>
      </c>
      <c r="BC33" s="147" t="str">
        <f t="shared" si="25"/>
        <v xml:space="preserve"> </v>
      </c>
      <c r="BD33" s="147" t="str">
        <f t="shared" si="25"/>
        <v xml:space="preserve"> </v>
      </c>
      <c r="BE33" s="147" t="str">
        <f t="shared" si="25"/>
        <v xml:space="preserve"> </v>
      </c>
      <c r="BF33" s="147" t="str">
        <f t="shared" si="25"/>
        <v xml:space="preserve"> </v>
      </c>
      <c r="BG33" s="147" t="str">
        <f t="shared" si="25"/>
        <v xml:space="preserve"> </v>
      </c>
      <c r="BH33" s="147" t="str">
        <f t="shared" si="25"/>
        <v xml:space="preserve"> </v>
      </c>
      <c r="BI33" s="147" t="str">
        <f t="shared" si="25"/>
        <v xml:space="preserve"> </v>
      </c>
      <c r="BJ33" s="147" t="str">
        <f t="shared" si="25"/>
        <v xml:space="preserve"> </v>
      </c>
      <c r="BK33" s="147" t="str">
        <f t="shared" ref="BK33:BU37" si="26">IF(BK$5&gt;$E33,IF(BK$5&lt;($E33+(($D33)*DaysPerMonth)),IF($I33&lt;BK$5,$J33+$K33,$F33+$G33)," ")," ")</f>
        <v xml:space="preserve"> </v>
      </c>
      <c r="BL33" s="147" t="str">
        <f t="shared" si="26"/>
        <v xml:space="preserve"> </v>
      </c>
      <c r="BM33" s="147" t="str">
        <f t="shared" si="26"/>
        <v xml:space="preserve"> </v>
      </c>
      <c r="BN33" s="147" t="str">
        <f t="shared" si="26"/>
        <v xml:space="preserve"> </v>
      </c>
      <c r="BO33" s="147" t="str">
        <f t="shared" si="26"/>
        <v xml:space="preserve"> </v>
      </c>
      <c r="BP33" s="147" t="str">
        <f t="shared" si="26"/>
        <v xml:space="preserve"> </v>
      </c>
      <c r="BQ33" s="147" t="str">
        <f t="shared" si="26"/>
        <v xml:space="preserve"> </v>
      </c>
      <c r="BR33" s="147" t="str">
        <f t="shared" si="26"/>
        <v xml:space="preserve"> </v>
      </c>
      <c r="BS33" s="147" t="str">
        <f t="shared" si="26"/>
        <v xml:space="preserve"> </v>
      </c>
      <c r="BT33" s="147" t="str">
        <f t="shared" si="26"/>
        <v xml:space="preserve"> </v>
      </c>
      <c r="BU33" s="147" t="str">
        <f t="shared" si="26"/>
        <v xml:space="preserve"> </v>
      </c>
    </row>
    <row r="34" spans="2:73" ht="16">
      <c r="B34" s="127" t="s">
        <v>123</v>
      </c>
      <c r="D34" s="125">
        <v>60</v>
      </c>
      <c r="E34" s="82">
        <v>43831</v>
      </c>
      <c r="F34" s="123">
        <v>3000</v>
      </c>
      <c r="G34" s="123">
        <v>500</v>
      </c>
      <c r="I34" s="82">
        <v>43983</v>
      </c>
      <c r="J34" s="123">
        <v>6000</v>
      </c>
      <c r="K34" s="123">
        <v>500</v>
      </c>
      <c r="M34" s="148">
        <f t="shared" si="21"/>
        <v>6500</v>
      </c>
      <c r="N34" s="148">
        <f t="shared" si="21"/>
        <v>6500</v>
      </c>
      <c r="O34" s="148">
        <f t="shared" si="21"/>
        <v>6500</v>
      </c>
      <c r="P34" s="148">
        <f t="shared" si="21"/>
        <v>6500</v>
      </c>
      <c r="Q34" s="148">
        <f t="shared" si="21"/>
        <v>6500</v>
      </c>
      <c r="R34" s="148">
        <f t="shared" si="21"/>
        <v>6500</v>
      </c>
      <c r="S34" s="148">
        <f t="shared" si="21"/>
        <v>6500</v>
      </c>
      <c r="T34" s="148">
        <f t="shared" si="21"/>
        <v>6500</v>
      </c>
      <c r="U34" s="148">
        <f t="shared" si="21"/>
        <v>6500</v>
      </c>
      <c r="V34" s="148">
        <f t="shared" si="21"/>
        <v>6500</v>
      </c>
      <c r="W34" s="148">
        <f t="shared" si="22"/>
        <v>6500</v>
      </c>
      <c r="X34" s="148">
        <f t="shared" si="22"/>
        <v>6500</v>
      </c>
      <c r="Y34" s="148">
        <f t="shared" si="22"/>
        <v>6500</v>
      </c>
      <c r="Z34" s="148">
        <f t="shared" si="22"/>
        <v>6500</v>
      </c>
      <c r="AA34" s="148">
        <f t="shared" si="22"/>
        <v>6500</v>
      </c>
      <c r="AB34" s="148">
        <f t="shared" si="22"/>
        <v>6500</v>
      </c>
      <c r="AC34" s="148">
        <f t="shared" si="22"/>
        <v>6500</v>
      </c>
      <c r="AD34" s="148">
        <f t="shared" si="22"/>
        <v>6500</v>
      </c>
      <c r="AE34" s="148">
        <f t="shared" si="22"/>
        <v>6500</v>
      </c>
      <c r="AF34" s="148">
        <f t="shared" si="22"/>
        <v>6500</v>
      </c>
      <c r="AG34" s="148">
        <f t="shared" si="23"/>
        <v>6500</v>
      </c>
      <c r="AH34" s="148">
        <f t="shared" si="23"/>
        <v>6500</v>
      </c>
      <c r="AI34" s="148">
        <f t="shared" si="23"/>
        <v>6500</v>
      </c>
      <c r="AJ34" s="148">
        <f t="shared" si="23"/>
        <v>6500</v>
      </c>
      <c r="AK34" s="148">
        <f t="shared" si="23"/>
        <v>6500</v>
      </c>
      <c r="AL34" s="148" t="str">
        <f t="shared" si="23"/>
        <v xml:space="preserve"> </v>
      </c>
      <c r="AM34" s="148" t="str">
        <f t="shared" si="23"/>
        <v xml:space="preserve"> </v>
      </c>
      <c r="AN34" s="148" t="str">
        <f t="shared" si="23"/>
        <v xml:space="preserve"> </v>
      </c>
      <c r="AO34" s="148" t="str">
        <f t="shared" si="23"/>
        <v xml:space="preserve"> </v>
      </c>
      <c r="AP34" s="148" t="str">
        <f t="shared" si="23"/>
        <v xml:space="preserve"> </v>
      </c>
      <c r="AQ34" s="148" t="str">
        <f t="shared" si="24"/>
        <v xml:space="preserve"> </v>
      </c>
      <c r="AR34" s="148" t="str">
        <f t="shared" si="24"/>
        <v xml:space="preserve"> </v>
      </c>
      <c r="AS34" s="148" t="str">
        <f t="shared" si="24"/>
        <v xml:space="preserve"> </v>
      </c>
      <c r="AT34" s="148" t="str">
        <f t="shared" si="24"/>
        <v xml:space="preserve"> </v>
      </c>
      <c r="AU34" s="148" t="str">
        <f t="shared" si="24"/>
        <v xml:space="preserve"> </v>
      </c>
      <c r="AV34" s="148" t="str">
        <f t="shared" si="24"/>
        <v xml:space="preserve"> </v>
      </c>
      <c r="AW34" s="148" t="str">
        <f t="shared" si="24"/>
        <v xml:space="preserve"> </v>
      </c>
      <c r="AX34" s="148" t="str">
        <f t="shared" si="24"/>
        <v xml:space="preserve"> </v>
      </c>
      <c r="AY34" s="148" t="str">
        <f t="shared" si="24"/>
        <v xml:space="preserve"> </v>
      </c>
      <c r="AZ34" s="148" t="str">
        <f t="shared" si="24"/>
        <v xml:space="preserve"> </v>
      </c>
      <c r="BA34" s="148" t="str">
        <f t="shared" si="25"/>
        <v xml:space="preserve"> </v>
      </c>
      <c r="BB34" s="148" t="str">
        <f t="shared" si="25"/>
        <v xml:space="preserve"> </v>
      </c>
      <c r="BC34" s="148" t="str">
        <f t="shared" si="25"/>
        <v xml:space="preserve"> </v>
      </c>
      <c r="BD34" s="148" t="str">
        <f t="shared" si="25"/>
        <v xml:space="preserve"> </v>
      </c>
      <c r="BE34" s="148" t="str">
        <f t="shared" si="25"/>
        <v xml:space="preserve"> </v>
      </c>
      <c r="BF34" s="148" t="str">
        <f t="shared" si="25"/>
        <v xml:space="preserve"> </v>
      </c>
      <c r="BG34" s="148" t="str">
        <f t="shared" si="25"/>
        <v xml:space="preserve"> </v>
      </c>
      <c r="BH34" s="148" t="str">
        <f t="shared" si="25"/>
        <v xml:space="preserve"> </v>
      </c>
      <c r="BI34" s="148" t="str">
        <f t="shared" si="25"/>
        <v xml:space="preserve"> </v>
      </c>
      <c r="BJ34" s="148" t="str">
        <f t="shared" si="25"/>
        <v xml:space="preserve"> </v>
      </c>
      <c r="BK34" s="148" t="str">
        <f t="shared" si="26"/>
        <v xml:space="preserve"> </v>
      </c>
      <c r="BL34" s="148" t="str">
        <f t="shared" si="26"/>
        <v xml:space="preserve"> </v>
      </c>
      <c r="BM34" s="148" t="str">
        <f t="shared" si="26"/>
        <v xml:space="preserve"> </v>
      </c>
      <c r="BN34" s="148" t="str">
        <f t="shared" si="26"/>
        <v xml:space="preserve"> </v>
      </c>
      <c r="BO34" s="148" t="str">
        <f t="shared" si="26"/>
        <v xml:space="preserve"> </v>
      </c>
      <c r="BP34" s="148" t="str">
        <f t="shared" si="26"/>
        <v xml:space="preserve"> </v>
      </c>
      <c r="BQ34" s="148" t="str">
        <f t="shared" si="26"/>
        <v xml:space="preserve"> </v>
      </c>
      <c r="BR34" s="148" t="str">
        <f t="shared" si="26"/>
        <v xml:space="preserve"> </v>
      </c>
      <c r="BS34" s="148" t="str">
        <f t="shared" si="26"/>
        <v xml:space="preserve"> </v>
      </c>
      <c r="BT34" s="148" t="str">
        <f t="shared" si="26"/>
        <v xml:space="preserve"> </v>
      </c>
      <c r="BU34" s="148" t="str">
        <f t="shared" si="26"/>
        <v xml:space="preserve"> </v>
      </c>
    </row>
    <row r="35" spans="2:73" ht="16">
      <c r="B35" s="126" t="s">
        <v>124</v>
      </c>
      <c r="D35" s="125">
        <v>60</v>
      </c>
      <c r="E35" s="82">
        <v>43831</v>
      </c>
      <c r="F35" s="123">
        <v>30000</v>
      </c>
      <c r="G35" s="123">
        <v>500</v>
      </c>
      <c r="I35" s="82"/>
      <c r="J35" s="123"/>
      <c r="K35" s="123"/>
      <c r="M35" s="147">
        <f t="shared" si="21"/>
        <v>0</v>
      </c>
      <c r="N35" s="147">
        <f t="shared" si="21"/>
        <v>0</v>
      </c>
      <c r="O35" s="147">
        <f t="shared" si="21"/>
        <v>0</v>
      </c>
      <c r="P35" s="147">
        <f t="shared" si="21"/>
        <v>0</v>
      </c>
      <c r="Q35" s="147">
        <f t="shared" si="21"/>
        <v>0</v>
      </c>
      <c r="R35" s="147">
        <f t="shared" si="21"/>
        <v>0</v>
      </c>
      <c r="S35" s="147">
        <f t="shared" si="21"/>
        <v>0</v>
      </c>
      <c r="T35" s="147">
        <f t="shared" si="21"/>
        <v>0</v>
      </c>
      <c r="U35" s="147">
        <f t="shared" si="21"/>
        <v>0</v>
      </c>
      <c r="V35" s="147">
        <f t="shared" si="21"/>
        <v>0</v>
      </c>
      <c r="W35" s="147">
        <f t="shared" si="22"/>
        <v>0</v>
      </c>
      <c r="X35" s="147">
        <f t="shared" si="22"/>
        <v>0</v>
      </c>
      <c r="Y35" s="147">
        <f t="shared" si="22"/>
        <v>0</v>
      </c>
      <c r="Z35" s="147">
        <f t="shared" si="22"/>
        <v>0</v>
      </c>
      <c r="AA35" s="147">
        <f t="shared" si="22"/>
        <v>0</v>
      </c>
      <c r="AB35" s="147">
        <f t="shared" si="22"/>
        <v>0</v>
      </c>
      <c r="AC35" s="147">
        <f t="shared" si="22"/>
        <v>0</v>
      </c>
      <c r="AD35" s="147">
        <f t="shared" si="22"/>
        <v>0</v>
      </c>
      <c r="AE35" s="147">
        <f t="shared" si="22"/>
        <v>0</v>
      </c>
      <c r="AF35" s="147">
        <f t="shared" si="22"/>
        <v>0</v>
      </c>
      <c r="AG35" s="147">
        <f t="shared" si="23"/>
        <v>0</v>
      </c>
      <c r="AH35" s="147">
        <f t="shared" si="23"/>
        <v>0</v>
      </c>
      <c r="AI35" s="147">
        <f t="shared" si="23"/>
        <v>0</v>
      </c>
      <c r="AJ35" s="147">
        <f t="shared" si="23"/>
        <v>0</v>
      </c>
      <c r="AK35" s="147">
        <f t="shared" si="23"/>
        <v>0</v>
      </c>
      <c r="AL35" s="147" t="str">
        <f t="shared" si="23"/>
        <v xml:space="preserve"> </v>
      </c>
      <c r="AM35" s="147" t="str">
        <f t="shared" si="23"/>
        <v xml:space="preserve"> </v>
      </c>
      <c r="AN35" s="147" t="str">
        <f t="shared" si="23"/>
        <v xml:space="preserve"> </v>
      </c>
      <c r="AO35" s="147" t="str">
        <f t="shared" si="23"/>
        <v xml:space="preserve"> </v>
      </c>
      <c r="AP35" s="147" t="str">
        <f t="shared" si="23"/>
        <v xml:space="preserve"> </v>
      </c>
      <c r="AQ35" s="147" t="str">
        <f t="shared" si="24"/>
        <v xml:space="preserve"> </v>
      </c>
      <c r="AR35" s="147" t="str">
        <f t="shared" si="24"/>
        <v xml:space="preserve"> </v>
      </c>
      <c r="AS35" s="147" t="str">
        <f t="shared" si="24"/>
        <v xml:space="preserve"> </v>
      </c>
      <c r="AT35" s="147" t="str">
        <f t="shared" si="24"/>
        <v xml:space="preserve"> </v>
      </c>
      <c r="AU35" s="147" t="str">
        <f t="shared" si="24"/>
        <v xml:space="preserve"> </v>
      </c>
      <c r="AV35" s="147" t="str">
        <f t="shared" si="24"/>
        <v xml:space="preserve"> </v>
      </c>
      <c r="AW35" s="147" t="str">
        <f t="shared" si="24"/>
        <v xml:space="preserve"> </v>
      </c>
      <c r="AX35" s="147" t="str">
        <f t="shared" si="24"/>
        <v xml:space="preserve"> </v>
      </c>
      <c r="AY35" s="147" t="str">
        <f t="shared" si="24"/>
        <v xml:space="preserve"> </v>
      </c>
      <c r="AZ35" s="147" t="str">
        <f t="shared" si="24"/>
        <v xml:space="preserve"> </v>
      </c>
      <c r="BA35" s="147" t="str">
        <f t="shared" si="25"/>
        <v xml:space="preserve"> </v>
      </c>
      <c r="BB35" s="147" t="str">
        <f t="shared" si="25"/>
        <v xml:space="preserve"> </v>
      </c>
      <c r="BC35" s="147" t="str">
        <f t="shared" si="25"/>
        <v xml:space="preserve"> </v>
      </c>
      <c r="BD35" s="147" t="str">
        <f t="shared" si="25"/>
        <v xml:space="preserve"> </v>
      </c>
      <c r="BE35" s="147" t="str">
        <f t="shared" si="25"/>
        <v xml:space="preserve"> </v>
      </c>
      <c r="BF35" s="147" t="str">
        <f t="shared" si="25"/>
        <v xml:space="preserve"> </v>
      </c>
      <c r="BG35" s="147" t="str">
        <f t="shared" si="25"/>
        <v xml:space="preserve"> </v>
      </c>
      <c r="BH35" s="147" t="str">
        <f t="shared" si="25"/>
        <v xml:space="preserve"> </v>
      </c>
      <c r="BI35" s="147" t="str">
        <f t="shared" si="25"/>
        <v xml:space="preserve"> </v>
      </c>
      <c r="BJ35" s="147" t="str">
        <f t="shared" si="25"/>
        <v xml:space="preserve"> </v>
      </c>
      <c r="BK35" s="147" t="str">
        <f t="shared" si="26"/>
        <v xml:space="preserve"> </v>
      </c>
      <c r="BL35" s="147" t="str">
        <f t="shared" si="26"/>
        <v xml:space="preserve"> </v>
      </c>
      <c r="BM35" s="147" t="str">
        <f t="shared" si="26"/>
        <v xml:space="preserve"> </v>
      </c>
      <c r="BN35" s="147" t="str">
        <f t="shared" si="26"/>
        <v xml:space="preserve"> </v>
      </c>
      <c r="BO35" s="147" t="str">
        <f t="shared" si="26"/>
        <v xml:space="preserve"> </v>
      </c>
      <c r="BP35" s="147" t="str">
        <f t="shared" si="26"/>
        <v xml:space="preserve"> </v>
      </c>
      <c r="BQ35" s="147" t="str">
        <f t="shared" si="26"/>
        <v xml:space="preserve"> </v>
      </c>
      <c r="BR35" s="147" t="str">
        <f t="shared" si="26"/>
        <v xml:space="preserve"> </v>
      </c>
      <c r="BS35" s="147" t="str">
        <f t="shared" si="26"/>
        <v xml:space="preserve"> </v>
      </c>
      <c r="BT35" s="147" t="str">
        <f t="shared" si="26"/>
        <v xml:space="preserve"> </v>
      </c>
      <c r="BU35" s="147" t="str">
        <f t="shared" si="26"/>
        <v xml:space="preserve"> </v>
      </c>
    </row>
    <row r="36" spans="2:73" ht="16">
      <c r="B36" s="127" t="s">
        <v>125</v>
      </c>
      <c r="D36" s="125">
        <v>60</v>
      </c>
      <c r="E36" s="82"/>
      <c r="F36" s="123"/>
      <c r="G36" s="123"/>
      <c r="I36" s="82"/>
      <c r="J36" s="123"/>
      <c r="K36" s="123"/>
      <c r="M36" s="148" t="str">
        <f t="shared" si="21"/>
        <v xml:space="preserve"> </v>
      </c>
      <c r="N36" s="148" t="str">
        <f t="shared" si="21"/>
        <v xml:space="preserve"> </v>
      </c>
      <c r="O36" s="148" t="str">
        <f t="shared" si="21"/>
        <v xml:space="preserve"> </v>
      </c>
      <c r="P36" s="148" t="str">
        <f t="shared" si="21"/>
        <v xml:space="preserve"> </v>
      </c>
      <c r="Q36" s="148" t="str">
        <f t="shared" si="21"/>
        <v xml:space="preserve"> </v>
      </c>
      <c r="R36" s="148" t="str">
        <f t="shared" si="21"/>
        <v xml:space="preserve"> </v>
      </c>
      <c r="S36" s="148" t="str">
        <f t="shared" si="21"/>
        <v xml:space="preserve"> </v>
      </c>
      <c r="T36" s="148" t="str">
        <f t="shared" si="21"/>
        <v xml:space="preserve"> </v>
      </c>
      <c r="U36" s="148" t="str">
        <f t="shared" si="21"/>
        <v xml:space="preserve"> </v>
      </c>
      <c r="V36" s="148" t="str">
        <f t="shared" si="21"/>
        <v xml:space="preserve"> </v>
      </c>
      <c r="W36" s="148" t="str">
        <f t="shared" si="22"/>
        <v xml:space="preserve"> </v>
      </c>
      <c r="X36" s="148" t="str">
        <f t="shared" si="22"/>
        <v xml:space="preserve"> </v>
      </c>
      <c r="Y36" s="148" t="str">
        <f t="shared" si="22"/>
        <v xml:space="preserve"> </v>
      </c>
      <c r="Z36" s="148" t="str">
        <f t="shared" si="22"/>
        <v xml:space="preserve"> </v>
      </c>
      <c r="AA36" s="148" t="str">
        <f t="shared" si="22"/>
        <v xml:space="preserve"> </v>
      </c>
      <c r="AB36" s="148" t="str">
        <f t="shared" si="22"/>
        <v xml:space="preserve"> </v>
      </c>
      <c r="AC36" s="148" t="str">
        <f t="shared" si="22"/>
        <v xml:space="preserve"> </v>
      </c>
      <c r="AD36" s="148" t="str">
        <f t="shared" si="22"/>
        <v xml:space="preserve"> </v>
      </c>
      <c r="AE36" s="148" t="str">
        <f t="shared" si="22"/>
        <v xml:space="preserve"> </v>
      </c>
      <c r="AF36" s="148" t="str">
        <f t="shared" si="22"/>
        <v xml:space="preserve"> </v>
      </c>
      <c r="AG36" s="148" t="str">
        <f t="shared" si="23"/>
        <v xml:space="preserve"> </v>
      </c>
      <c r="AH36" s="148" t="str">
        <f t="shared" si="23"/>
        <v xml:space="preserve"> </v>
      </c>
      <c r="AI36" s="148" t="str">
        <f t="shared" si="23"/>
        <v xml:space="preserve"> </v>
      </c>
      <c r="AJ36" s="148" t="str">
        <f t="shared" si="23"/>
        <v xml:space="preserve"> </v>
      </c>
      <c r="AK36" s="148" t="str">
        <f t="shared" si="23"/>
        <v xml:space="preserve"> </v>
      </c>
      <c r="AL36" s="148" t="str">
        <f t="shared" si="23"/>
        <v xml:space="preserve"> </v>
      </c>
      <c r="AM36" s="148" t="str">
        <f t="shared" si="23"/>
        <v xml:space="preserve"> </v>
      </c>
      <c r="AN36" s="148" t="str">
        <f t="shared" si="23"/>
        <v xml:space="preserve"> </v>
      </c>
      <c r="AO36" s="148" t="str">
        <f t="shared" si="23"/>
        <v xml:space="preserve"> </v>
      </c>
      <c r="AP36" s="148" t="str">
        <f t="shared" si="23"/>
        <v xml:space="preserve"> </v>
      </c>
      <c r="AQ36" s="148" t="str">
        <f t="shared" si="24"/>
        <v xml:space="preserve"> </v>
      </c>
      <c r="AR36" s="148" t="str">
        <f t="shared" si="24"/>
        <v xml:space="preserve"> </v>
      </c>
      <c r="AS36" s="148" t="str">
        <f t="shared" si="24"/>
        <v xml:space="preserve"> </v>
      </c>
      <c r="AT36" s="148" t="str">
        <f t="shared" si="24"/>
        <v xml:space="preserve"> </v>
      </c>
      <c r="AU36" s="148" t="str">
        <f t="shared" si="24"/>
        <v xml:space="preserve"> </v>
      </c>
      <c r="AV36" s="148" t="str">
        <f t="shared" si="24"/>
        <v xml:space="preserve"> </v>
      </c>
      <c r="AW36" s="148" t="str">
        <f t="shared" si="24"/>
        <v xml:space="preserve"> </v>
      </c>
      <c r="AX36" s="148" t="str">
        <f t="shared" si="24"/>
        <v xml:space="preserve"> </v>
      </c>
      <c r="AY36" s="148" t="str">
        <f t="shared" si="24"/>
        <v xml:space="preserve"> </v>
      </c>
      <c r="AZ36" s="148" t="str">
        <f t="shared" si="24"/>
        <v xml:space="preserve"> </v>
      </c>
      <c r="BA36" s="148" t="str">
        <f t="shared" si="25"/>
        <v xml:space="preserve"> </v>
      </c>
      <c r="BB36" s="148" t="str">
        <f t="shared" si="25"/>
        <v xml:space="preserve"> </v>
      </c>
      <c r="BC36" s="148" t="str">
        <f t="shared" si="25"/>
        <v xml:space="preserve"> </v>
      </c>
      <c r="BD36" s="148" t="str">
        <f t="shared" si="25"/>
        <v xml:space="preserve"> </v>
      </c>
      <c r="BE36" s="148" t="str">
        <f t="shared" si="25"/>
        <v xml:space="preserve"> </v>
      </c>
      <c r="BF36" s="148" t="str">
        <f t="shared" si="25"/>
        <v xml:space="preserve"> </v>
      </c>
      <c r="BG36" s="148" t="str">
        <f t="shared" si="25"/>
        <v xml:space="preserve"> </v>
      </c>
      <c r="BH36" s="148" t="str">
        <f t="shared" si="25"/>
        <v xml:space="preserve"> </v>
      </c>
      <c r="BI36" s="148" t="str">
        <f t="shared" si="25"/>
        <v xml:space="preserve"> </v>
      </c>
      <c r="BJ36" s="148" t="str">
        <f t="shared" si="25"/>
        <v xml:space="preserve"> </v>
      </c>
      <c r="BK36" s="148" t="str">
        <f t="shared" si="26"/>
        <v xml:space="preserve"> </v>
      </c>
      <c r="BL36" s="148" t="str">
        <f t="shared" si="26"/>
        <v xml:space="preserve"> </v>
      </c>
      <c r="BM36" s="148" t="str">
        <f t="shared" si="26"/>
        <v xml:space="preserve"> </v>
      </c>
      <c r="BN36" s="148" t="str">
        <f t="shared" si="26"/>
        <v xml:space="preserve"> </v>
      </c>
      <c r="BO36" s="148" t="str">
        <f t="shared" si="26"/>
        <v xml:space="preserve"> </v>
      </c>
      <c r="BP36" s="148" t="str">
        <f t="shared" si="26"/>
        <v xml:space="preserve"> </v>
      </c>
      <c r="BQ36" s="148" t="str">
        <f t="shared" si="26"/>
        <v xml:space="preserve"> </v>
      </c>
      <c r="BR36" s="148" t="str">
        <f t="shared" si="26"/>
        <v xml:space="preserve"> </v>
      </c>
      <c r="BS36" s="148" t="str">
        <f t="shared" si="26"/>
        <v xml:space="preserve"> </v>
      </c>
      <c r="BT36" s="148" t="str">
        <f t="shared" si="26"/>
        <v xml:space="preserve"> </v>
      </c>
      <c r="BU36" s="148" t="str">
        <f t="shared" si="26"/>
        <v xml:space="preserve"> </v>
      </c>
    </row>
    <row r="37" spans="2:73" ht="16">
      <c r="B37" s="126" t="s">
        <v>122</v>
      </c>
      <c r="D37" s="125">
        <v>60</v>
      </c>
      <c r="E37" s="82"/>
      <c r="F37" s="123"/>
      <c r="G37" s="123"/>
      <c r="I37" s="82"/>
      <c r="J37" s="123"/>
      <c r="K37" s="123"/>
      <c r="M37" s="147" t="str">
        <f t="shared" si="21"/>
        <v xml:space="preserve"> </v>
      </c>
      <c r="N37" s="147" t="str">
        <f t="shared" si="21"/>
        <v xml:space="preserve"> </v>
      </c>
      <c r="O37" s="147" t="str">
        <f t="shared" si="21"/>
        <v xml:space="preserve"> </v>
      </c>
      <c r="P37" s="147" t="str">
        <f t="shared" si="21"/>
        <v xml:space="preserve"> </v>
      </c>
      <c r="Q37" s="147" t="str">
        <f t="shared" si="21"/>
        <v xml:space="preserve"> </v>
      </c>
      <c r="R37" s="147" t="str">
        <f t="shared" si="21"/>
        <v xml:space="preserve"> </v>
      </c>
      <c r="S37" s="147" t="str">
        <f t="shared" si="21"/>
        <v xml:space="preserve"> </v>
      </c>
      <c r="T37" s="147" t="str">
        <f t="shared" si="21"/>
        <v xml:space="preserve"> </v>
      </c>
      <c r="U37" s="147" t="str">
        <f t="shared" si="21"/>
        <v xml:space="preserve"> </v>
      </c>
      <c r="V37" s="147" t="str">
        <f t="shared" si="21"/>
        <v xml:space="preserve"> </v>
      </c>
      <c r="W37" s="147" t="str">
        <f t="shared" si="22"/>
        <v xml:space="preserve"> </v>
      </c>
      <c r="X37" s="147" t="str">
        <f t="shared" si="22"/>
        <v xml:space="preserve"> </v>
      </c>
      <c r="Y37" s="147" t="str">
        <f t="shared" si="22"/>
        <v xml:space="preserve"> </v>
      </c>
      <c r="Z37" s="147" t="str">
        <f t="shared" si="22"/>
        <v xml:space="preserve"> </v>
      </c>
      <c r="AA37" s="147" t="str">
        <f t="shared" si="22"/>
        <v xml:space="preserve"> </v>
      </c>
      <c r="AB37" s="147" t="str">
        <f t="shared" si="22"/>
        <v xml:space="preserve"> </v>
      </c>
      <c r="AC37" s="147" t="str">
        <f t="shared" si="22"/>
        <v xml:space="preserve"> </v>
      </c>
      <c r="AD37" s="147" t="str">
        <f t="shared" si="22"/>
        <v xml:space="preserve"> </v>
      </c>
      <c r="AE37" s="147" t="str">
        <f t="shared" si="22"/>
        <v xml:space="preserve"> </v>
      </c>
      <c r="AF37" s="147" t="str">
        <f t="shared" si="22"/>
        <v xml:space="preserve"> </v>
      </c>
      <c r="AG37" s="147" t="str">
        <f t="shared" si="23"/>
        <v xml:space="preserve"> </v>
      </c>
      <c r="AH37" s="147" t="str">
        <f t="shared" si="23"/>
        <v xml:space="preserve"> </v>
      </c>
      <c r="AI37" s="147" t="str">
        <f t="shared" si="23"/>
        <v xml:space="preserve"> </v>
      </c>
      <c r="AJ37" s="147" t="str">
        <f t="shared" si="23"/>
        <v xml:space="preserve"> </v>
      </c>
      <c r="AK37" s="147" t="str">
        <f t="shared" si="23"/>
        <v xml:space="preserve"> </v>
      </c>
      <c r="AL37" s="147" t="str">
        <f t="shared" si="23"/>
        <v xml:space="preserve"> </v>
      </c>
      <c r="AM37" s="147" t="str">
        <f t="shared" si="23"/>
        <v xml:space="preserve"> </v>
      </c>
      <c r="AN37" s="147" t="str">
        <f t="shared" si="23"/>
        <v xml:space="preserve"> </v>
      </c>
      <c r="AO37" s="147" t="str">
        <f t="shared" si="23"/>
        <v xml:space="preserve"> </v>
      </c>
      <c r="AP37" s="147" t="str">
        <f t="shared" si="23"/>
        <v xml:space="preserve"> </v>
      </c>
      <c r="AQ37" s="147" t="str">
        <f t="shared" si="24"/>
        <v xml:space="preserve"> </v>
      </c>
      <c r="AR37" s="147" t="str">
        <f t="shared" si="24"/>
        <v xml:space="preserve"> </v>
      </c>
      <c r="AS37" s="147" t="str">
        <f t="shared" si="24"/>
        <v xml:space="preserve"> </v>
      </c>
      <c r="AT37" s="147" t="str">
        <f t="shared" si="24"/>
        <v xml:space="preserve"> </v>
      </c>
      <c r="AU37" s="147" t="str">
        <f t="shared" si="24"/>
        <v xml:space="preserve"> </v>
      </c>
      <c r="AV37" s="147" t="str">
        <f t="shared" si="24"/>
        <v xml:space="preserve"> </v>
      </c>
      <c r="AW37" s="147" t="str">
        <f t="shared" si="24"/>
        <v xml:space="preserve"> </v>
      </c>
      <c r="AX37" s="147" t="str">
        <f t="shared" si="24"/>
        <v xml:space="preserve"> </v>
      </c>
      <c r="AY37" s="147" t="str">
        <f t="shared" si="24"/>
        <v xml:space="preserve"> </v>
      </c>
      <c r="AZ37" s="147" t="str">
        <f t="shared" si="24"/>
        <v xml:space="preserve"> </v>
      </c>
      <c r="BA37" s="147" t="str">
        <f t="shared" si="25"/>
        <v xml:space="preserve"> </v>
      </c>
      <c r="BB37" s="147" t="str">
        <f t="shared" si="25"/>
        <v xml:space="preserve"> </v>
      </c>
      <c r="BC37" s="147" t="str">
        <f t="shared" si="25"/>
        <v xml:space="preserve"> </v>
      </c>
      <c r="BD37" s="147" t="str">
        <f t="shared" si="25"/>
        <v xml:space="preserve"> </v>
      </c>
      <c r="BE37" s="147" t="str">
        <f t="shared" si="25"/>
        <v xml:space="preserve"> </v>
      </c>
      <c r="BF37" s="147" t="str">
        <f t="shared" si="25"/>
        <v xml:space="preserve"> </v>
      </c>
      <c r="BG37" s="147" t="str">
        <f t="shared" si="25"/>
        <v xml:space="preserve"> </v>
      </c>
      <c r="BH37" s="147" t="str">
        <f t="shared" si="25"/>
        <v xml:space="preserve"> </v>
      </c>
      <c r="BI37" s="147" t="str">
        <f t="shared" si="25"/>
        <v xml:space="preserve"> </v>
      </c>
      <c r="BJ37" s="147" t="str">
        <f t="shared" si="25"/>
        <v xml:space="preserve"> </v>
      </c>
      <c r="BK37" s="147" t="str">
        <f t="shared" si="26"/>
        <v xml:space="preserve"> </v>
      </c>
      <c r="BL37" s="147" t="str">
        <f t="shared" si="26"/>
        <v xml:space="preserve"> </v>
      </c>
      <c r="BM37" s="147" t="str">
        <f t="shared" si="26"/>
        <v xml:space="preserve"> </v>
      </c>
      <c r="BN37" s="147" t="str">
        <f t="shared" si="26"/>
        <v xml:space="preserve"> </v>
      </c>
      <c r="BO37" s="147" t="str">
        <f t="shared" si="26"/>
        <v xml:space="preserve"> </v>
      </c>
      <c r="BP37" s="147" t="str">
        <f t="shared" si="26"/>
        <v xml:space="preserve"> </v>
      </c>
      <c r="BQ37" s="147" t="str">
        <f t="shared" si="26"/>
        <v xml:space="preserve"> </v>
      </c>
      <c r="BR37" s="147" t="str">
        <f t="shared" si="26"/>
        <v xml:space="preserve"> </v>
      </c>
      <c r="BS37" s="147" t="str">
        <f t="shared" si="26"/>
        <v xml:space="preserve"> </v>
      </c>
      <c r="BT37" s="147" t="str">
        <f t="shared" si="26"/>
        <v xml:space="preserve"> </v>
      </c>
      <c r="BU37" s="147" t="str">
        <f t="shared" si="26"/>
        <v xml:space="preserve"> </v>
      </c>
    </row>
    <row r="38" spans="2:73" ht="16">
      <c r="B38" s="12"/>
      <c r="D38" s="90"/>
      <c r="E38" s="87"/>
      <c r="F38" s="30"/>
      <c r="G38" s="30"/>
      <c r="I38" s="87"/>
      <c r="J38" s="30"/>
      <c r="K38" s="30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</row>
    <row r="39" spans="2:73" ht="17" thickBot="1">
      <c r="B39" s="103" t="s">
        <v>362</v>
      </c>
      <c r="D39" s="101"/>
      <c r="E39" s="102"/>
      <c r="F39" s="98"/>
      <c r="G39" s="98"/>
      <c r="I39" s="102"/>
      <c r="J39" s="98"/>
      <c r="K39" s="98"/>
      <c r="M39" s="98">
        <f>SUM(M33:M37)</f>
        <v>16000</v>
      </c>
      <c r="N39" s="98">
        <f t="shared" ref="N39:BU39" si="27">SUM(N33:N37)</f>
        <v>16000</v>
      </c>
      <c r="O39" s="98">
        <f t="shared" si="27"/>
        <v>16000</v>
      </c>
      <c r="P39" s="98">
        <f t="shared" si="27"/>
        <v>16000</v>
      </c>
      <c r="Q39" s="98">
        <f t="shared" si="27"/>
        <v>16000</v>
      </c>
      <c r="R39" s="98">
        <f t="shared" si="27"/>
        <v>16000</v>
      </c>
      <c r="S39" s="98">
        <f t="shared" si="27"/>
        <v>16000</v>
      </c>
      <c r="T39" s="98">
        <f t="shared" si="27"/>
        <v>16000</v>
      </c>
      <c r="U39" s="98">
        <f t="shared" si="27"/>
        <v>16000</v>
      </c>
      <c r="V39" s="98">
        <f t="shared" si="27"/>
        <v>16000</v>
      </c>
      <c r="W39" s="98">
        <f t="shared" si="27"/>
        <v>16000</v>
      </c>
      <c r="X39" s="98">
        <f t="shared" si="27"/>
        <v>16000</v>
      </c>
      <c r="Y39" s="98">
        <f t="shared" si="27"/>
        <v>16000</v>
      </c>
      <c r="Z39" s="98">
        <f t="shared" si="27"/>
        <v>16000</v>
      </c>
      <c r="AA39" s="98">
        <f t="shared" si="27"/>
        <v>16000</v>
      </c>
      <c r="AB39" s="98">
        <f t="shared" si="27"/>
        <v>16000</v>
      </c>
      <c r="AC39" s="98">
        <f t="shared" si="27"/>
        <v>16000</v>
      </c>
      <c r="AD39" s="98">
        <f t="shared" si="27"/>
        <v>16000</v>
      </c>
      <c r="AE39" s="98">
        <f t="shared" si="27"/>
        <v>6500</v>
      </c>
      <c r="AF39" s="98">
        <f t="shared" si="27"/>
        <v>6500</v>
      </c>
      <c r="AG39" s="98">
        <f t="shared" si="27"/>
        <v>6500</v>
      </c>
      <c r="AH39" s="98">
        <f t="shared" si="27"/>
        <v>6500</v>
      </c>
      <c r="AI39" s="98">
        <f t="shared" si="27"/>
        <v>6500</v>
      </c>
      <c r="AJ39" s="98">
        <f t="shared" si="27"/>
        <v>6500</v>
      </c>
      <c r="AK39" s="98">
        <f t="shared" si="27"/>
        <v>6500</v>
      </c>
      <c r="AL39" s="98">
        <f t="shared" si="27"/>
        <v>0</v>
      </c>
      <c r="AM39" s="98">
        <f t="shared" si="27"/>
        <v>0</v>
      </c>
      <c r="AN39" s="98">
        <f t="shared" si="27"/>
        <v>0</v>
      </c>
      <c r="AO39" s="98">
        <f t="shared" si="27"/>
        <v>0</v>
      </c>
      <c r="AP39" s="98">
        <f t="shared" si="27"/>
        <v>0</v>
      </c>
      <c r="AQ39" s="98">
        <f t="shared" si="27"/>
        <v>0</v>
      </c>
      <c r="AR39" s="98">
        <f t="shared" si="27"/>
        <v>0</v>
      </c>
      <c r="AS39" s="98">
        <f t="shared" si="27"/>
        <v>0</v>
      </c>
      <c r="AT39" s="98">
        <f t="shared" si="27"/>
        <v>0</v>
      </c>
      <c r="AU39" s="98">
        <f t="shared" si="27"/>
        <v>0</v>
      </c>
      <c r="AV39" s="98">
        <f t="shared" si="27"/>
        <v>0</v>
      </c>
      <c r="AW39" s="98">
        <f t="shared" si="27"/>
        <v>0</v>
      </c>
      <c r="AX39" s="98">
        <f t="shared" si="27"/>
        <v>0</v>
      </c>
      <c r="AY39" s="98">
        <f t="shared" si="27"/>
        <v>0</v>
      </c>
      <c r="AZ39" s="98">
        <f t="shared" si="27"/>
        <v>0</v>
      </c>
      <c r="BA39" s="98">
        <f t="shared" si="27"/>
        <v>0</v>
      </c>
      <c r="BB39" s="98">
        <f t="shared" si="27"/>
        <v>0</v>
      </c>
      <c r="BC39" s="98">
        <f t="shared" si="27"/>
        <v>0</v>
      </c>
      <c r="BD39" s="98">
        <f t="shared" si="27"/>
        <v>0</v>
      </c>
      <c r="BE39" s="98">
        <f t="shared" si="27"/>
        <v>0</v>
      </c>
      <c r="BF39" s="98">
        <f t="shared" si="27"/>
        <v>0</v>
      </c>
      <c r="BG39" s="98">
        <f t="shared" si="27"/>
        <v>0</v>
      </c>
      <c r="BH39" s="98">
        <f t="shared" si="27"/>
        <v>0</v>
      </c>
      <c r="BI39" s="98">
        <f t="shared" si="27"/>
        <v>0</v>
      </c>
      <c r="BJ39" s="98">
        <f t="shared" si="27"/>
        <v>0</v>
      </c>
      <c r="BK39" s="98">
        <f t="shared" si="27"/>
        <v>0</v>
      </c>
      <c r="BL39" s="98">
        <f t="shared" si="27"/>
        <v>0</v>
      </c>
      <c r="BM39" s="98">
        <f t="shared" si="27"/>
        <v>0</v>
      </c>
      <c r="BN39" s="98">
        <f t="shared" si="27"/>
        <v>0</v>
      </c>
      <c r="BO39" s="98">
        <f t="shared" si="27"/>
        <v>0</v>
      </c>
      <c r="BP39" s="98">
        <f t="shared" si="27"/>
        <v>0</v>
      </c>
      <c r="BQ39" s="98">
        <f t="shared" si="27"/>
        <v>0</v>
      </c>
      <c r="BR39" s="98">
        <f t="shared" si="27"/>
        <v>0</v>
      </c>
      <c r="BS39" s="98">
        <f t="shared" si="27"/>
        <v>0</v>
      </c>
      <c r="BT39" s="98">
        <f t="shared" si="27"/>
        <v>0</v>
      </c>
      <c r="BU39" s="98">
        <f t="shared" si="27"/>
        <v>0</v>
      </c>
    </row>
    <row r="40" spans="2:73" ht="17" thickTop="1">
      <c r="B40" s="6"/>
      <c r="D40" s="91"/>
      <c r="E40" s="89"/>
      <c r="F40" s="27"/>
      <c r="G40" s="27"/>
      <c r="I40" s="89"/>
      <c r="J40" s="27"/>
      <c r="K40" s="27"/>
    </row>
    <row r="41" spans="2:73" ht="18" thickBot="1">
      <c r="B41" s="104" t="s">
        <v>354</v>
      </c>
      <c r="D41" s="77"/>
      <c r="E41" s="77"/>
      <c r="F41" s="77"/>
      <c r="G41" s="77"/>
      <c r="I41" s="77"/>
      <c r="J41" s="77"/>
      <c r="K41" s="77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06"/>
      <c r="BK41" s="106"/>
      <c r="BL41" s="106"/>
      <c r="BM41" s="106"/>
      <c r="BN41" s="106"/>
      <c r="BO41" s="106"/>
      <c r="BP41" s="106"/>
      <c r="BQ41" s="106"/>
      <c r="BR41" s="106"/>
      <c r="BS41" s="106"/>
      <c r="BT41" s="106"/>
      <c r="BU41" s="106"/>
    </row>
    <row r="42" spans="2:73" ht="17" thickTop="1">
      <c r="B42" s="126" t="s">
        <v>355</v>
      </c>
      <c r="D42" s="125">
        <v>60</v>
      </c>
      <c r="E42" s="82">
        <v>43556</v>
      </c>
      <c r="F42" s="123">
        <v>2000</v>
      </c>
      <c r="G42" s="123">
        <v>500</v>
      </c>
      <c r="I42" s="82">
        <v>43831</v>
      </c>
      <c r="J42" s="123">
        <v>6000</v>
      </c>
      <c r="K42" s="123">
        <v>500</v>
      </c>
      <c r="M42" s="147">
        <f t="shared" ref="M42:V46" si="28">IF(M$5&gt;$E42,IF(M$5&lt;($E42+(($D42)*DaysPerMonth)),IF($I42&lt;M$5,$J42+$K42,$F42+$G42)," ")," ")</f>
        <v>6500</v>
      </c>
      <c r="N42" s="147">
        <f t="shared" si="28"/>
        <v>6500</v>
      </c>
      <c r="O42" s="147">
        <f t="shared" si="28"/>
        <v>6500</v>
      </c>
      <c r="P42" s="147">
        <f t="shared" si="28"/>
        <v>6500</v>
      </c>
      <c r="Q42" s="147">
        <f t="shared" si="28"/>
        <v>6500</v>
      </c>
      <c r="R42" s="147">
        <f t="shared" si="28"/>
        <v>6500</v>
      </c>
      <c r="S42" s="147">
        <f t="shared" si="28"/>
        <v>6500</v>
      </c>
      <c r="T42" s="147">
        <f t="shared" si="28"/>
        <v>6500</v>
      </c>
      <c r="U42" s="147">
        <f t="shared" si="28"/>
        <v>6500</v>
      </c>
      <c r="V42" s="147">
        <f t="shared" si="28"/>
        <v>6500</v>
      </c>
      <c r="W42" s="147">
        <f t="shared" ref="W42:AF46" si="29">IF(W$5&gt;$E42,IF(W$5&lt;($E42+(($D42)*DaysPerMonth)),IF($I42&lt;W$5,$J42+$K42,$F42+$G42)," ")," ")</f>
        <v>6500</v>
      </c>
      <c r="X42" s="147">
        <f t="shared" si="29"/>
        <v>6500</v>
      </c>
      <c r="Y42" s="147">
        <f t="shared" si="29"/>
        <v>6500</v>
      </c>
      <c r="Z42" s="147">
        <f t="shared" si="29"/>
        <v>6500</v>
      </c>
      <c r="AA42" s="147">
        <f t="shared" si="29"/>
        <v>6500</v>
      </c>
      <c r="AB42" s="147">
        <f t="shared" si="29"/>
        <v>6500</v>
      </c>
      <c r="AC42" s="147" t="str">
        <f t="shared" si="29"/>
        <v xml:space="preserve"> </v>
      </c>
      <c r="AD42" s="147" t="str">
        <f t="shared" si="29"/>
        <v xml:space="preserve"> </v>
      </c>
      <c r="AE42" s="147" t="str">
        <f t="shared" si="29"/>
        <v xml:space="preserve"> </v>
      </c>
      <c r="AF42" s="147" t="str">
        <f t="shared" si="29"/>
        <v xml:space="preserve"> </v>
      </c>
      <c r="AG42" s="147" t="str">
        <f t="shared" ref="AG42:AP46" si="30">IF(AG$5&gt;$E42,IF(AG$5&lt;($E42+(($D42)*DaysPerMonth)),IF($I42&lt;AG$5,$J42+$K42,$F42+$G42)," ")," ")</f>
        <v xml:space="preserve"> </v>
      </c>
      <c r="AH42" s="147" t="str">
        <f t="shared" si="30"/>
        <v xml:space="preserve"> </v>
      </c>
      <c r="AI42" s="147" t="str">
        <f t="shared" si="30"/>
        <v xml:space="preserve"> </v>
      </c>
      <c r="AJ42" s="147" t="str">
        <f t="shared" si="30"/>
        <v xml:space="preserve"> </v>
      </c>
      <c r="AK42" s="147" t="str">
        <f t="shared" si="30"/>
        <v xml:space="preserve"> </v>
      </c>
      <c r="AL42" s="147" t="str">
        <f t="shared" si="30"/>
        <v xml:space="preserve"> </v>
      </c>
      <c r="AM42" s="147" t="str">
        <f t="shared" si="30"/>
        <v xml:space="preserve"> </v>
      </c>
      <c r="AN42" s="147" t="str">
        <f t="shared" si="30"/>
        <v xml:space="preserve"> </v>
      </c>
      <c r="AO42" s="147" t="str">
        <f t="shared" si="30"/>
        <v xml:space="preserve"> </v>
      </c>
      <c r="AP42" s="147" t="str">
        <f t="shared" si="30"/>
        <v xml:space="preserve"> </v>
      </c>
      <c r="AQ42" s="147" t="str">
        <f t="shared" ref="AQ42:AZ46" si="31">IF(AQ$5&gt;$E42,IF(AQ$5&lt;($E42+(($D42)*DaysPerMonth)),IF($I42&lt;AQ$5,$J42+$K42,$F42+$G42)," ")," ")</f>
        <v xml:space="preserve"> </v>
      </c>
      <c r="AR42" s="147" t="str">
        <f t="shared" si="31"/>
        <v xml:space="preserve"> </v>
      </c>
      <c r="AS42" s="147" t="str">
        <f t="shared" si="31"/>
        <v xml:space="preserve"> </v>
      </c>
      <c r="AT42" s="147" t="str">
        <f t="shared" si="31"/>
        <v xml:space="preserve"> </v>
      </c>
      <c r="AU42" s="147" t="str">
        <f t="shared" si="31"/>
        <v xml:space="preserve"> </v>
      </c>
      <c r="AV42" s="147" t="str">
        <f t="shared" si="31"/>
        <v xml:space="preserve"> </v>
      </c>
      <c r="AW42" s="147" t="str">
        <f t="shared" si="31"/>
        <v xml:space="preserve"> </v>
      </c>
      <c r="AX42" s="147" t="str">
        <f t="shared" si="31"/>
        <v xml:space="preserve"> </v>
      </c>
      <c r="AY42" s="147" t="str">
        <f t="shared" si="31"/>
        <v xml:space="preserve"> </v>
      </c>
      <c r="AZ42" s="147" t="str">
        <f t="shared" si="31"/>
        <v xml:space="preserve"> </v>
      </c>
      <c r="BA42" s="147" t="str">
        <f t="shared" ref="BA42:BJ46" si="32">IF(BA$5&gt;$E42,IF(BA$5&lt;($E42+(($D42)*DaysPerMonth)),IF($I42&lt;BA$5,$J42+$K42,$F42+$G42)," ")," ")</f>
        <v xml:space="preserve"> </v>
      </c>
      <c r="BB42" s="147" t="str">
        <f t="shared" si="32"/>
        <v xml:space="preserve"> </v>
      </c>
      <c r="BC42" s="147" t="str">
        <f t="shared" si="32"/>
        <v xml:space="preserve"> </v>
      </c>
      <c r="BD42" s="147" t="str">
        <f t="shared" si="32"/>
        <v xml:space="preserve"> </v>
      </c>
      <c r="BE42" s="147" t="str">
        <f t="shared" si="32"/>
        <v xml:space="preserve"> </v>
      </c>
      <c r="BF42" s="147" t="str">
        <f t="shared" si="32"/>
        <v xml:space="preserve"> </v>
      </c>
      <c r="BG42" s="147" t="str">
        <f t="shared" si="32"/>
        <v xml:space="preserve"> </v>
      </c>
      <c r="BH42" s="147" t="str">
        <f t="shared" si="32"/>
        <v xml:space="preserve"> </v>
      </c>
      <c r="BI42" s="147" t="str">
        <f t="shared" si="32"/>
        <v xml:space="preserve"> </v>
      </c>
      <c r="BJ42" s="147" t="str">
        <f t="shared" si="32"/>
        <v xml:space="preserve"> </v>
      </c>
      <c r="BK42" s="147" t="str">
        <f t="shared" ref="BK42:BU46" si="33">IF(BK$5&gt;$E42,IF(BK$5&lt;($E42+(($D42)*DaysPerMonth)),IF($I42&lt;BK$5,$J42+$K42,$F42+$G42)," ")," ")</f>
        <v xml:space="preserve"> </v>
      </c>
      <c r="BL42" s="147" t="str">
        <f t="shared" si="33"/>
        <v xml:space="preserve"> </v>
      </c>
      <c r="BM42" s="147" t="str">
        <f t="shared" si="33"/>
        <v xml:space="preserve"> </v>
      </c>
      <c r="BN42" s="147" t="str">
        <f t="shared" si="33"/>
        <v xml:space="preserve"> </v>
      </c>
      <c r="BO42" s="147" t="str">
        <f t="shared" si="33"/>
        <v xml:space="preserve"> </v>
      </c>
      <c r="BP42" s="147" t="str">
        <f t="shared" si="33"/>
        <v xml:space="preserve"> </v>
      </c>
      <c r="BQ42" s="147" t="str">
        <f t="shared" si="33"/>
        <v xml:space="preserve"> </v>
      </c>
      <c r="BR42" s="147" t="str">
        <f t="shared" si="33"/>
        <v xml:space="preserve"> </v>
      </c>
      <c r="BS42" s="147" t="str">
        <f t="shared" si="33"/>
        <v xml:space="preserve"> </v>
      </c>
      <c r="BT42" s="147" t="str">
        <f t="shared" si="33"/>
        <v xml:space="preserve"> </v>
      </c>
      <c r="BU42" s="147" t="str">
        <f t="shared" si="33"/>
        <v xml:space="preserve"> </v>
      </c>
    </row>
    <row r="43" spans="2:73" ht="16">
      <c r="B43" s="127" t="s">
        <v>356</v>
      </c>
      <c r="D43" s="125">
        <v>60</v>
      </c>
      <c r="E43" s="82">
        <v>43831</v>
      </c>
      <c r="F43" s="123">
        <v>4000</v>
      </c>
      <c r="G43" s="123">
        <v>500</v>
      </c>
      <c r="I43" s="82">
        <v>43831</v>
      </c>
      <c r="J43" s="123">
        <v>4000</v>
      </c>
      <c r="K43" s="123">
        <v>5000</v>
      </c>
      <c r="M43" s="148">
        <f t="shared" si="28"/>
        <v>9000</v>
      </c>
      <c r="N43" s="148">
        <f t="shared" si="28"/>
        <v>9000</v>
      </c>
      <c r="O43" s="148">
        <f t="shared" si="28"/>
        <v>9000</v>
      </c>
      <c r="P43" s="148">
        <f t="shared" si="28"/>
        <v>9000</v>
      </c>
      <c r="Q43" s="148">
        <f t="shared" si="28"/>
        <v>9000</v>
      </c>
      <c r="R43" s="148">
        <f t="shared" si="28"/>
        <v>9000</v>
      </c>
      <c r="S43" s="148">
        <f t="shared" si="28"/>
        <v>9000</v>
      </c>
      <c r="T43" s="148">
        <f t="shared" si="28"/>
        <v>9000</v>
      </c>
      <c r="U43" s="148">
        <f t="shared" si="28"/>
        <v>9000</v>
      </c>
      <c r="V43" s="148">
        <f t="shared" si="28"/>
        <v>9000</v>
      </c>
      <c r="W43" s="148">
        <f t="shared" si="29"/>
        <v>9000</v>
      </c>
      <c r="X43" s="148">
        <f t="shared" si="29"/>
        <v>9000</v>
      </c>
      <c r="Y43" s="148">
        <f t="shared" si="29"/>
        <v>9000</v>
      </c>
      <c r="Z43" s="148">
        <f t="shared" si="29"/>
        <v>9000</v>
      </c>
      <c r="AA43" s="148">
        <f t="shared" si="29"/>
        <v>9000</v>
      </c>
      <c r="AB43" s="148">
        <f t="shared" si="29"/>
        <v>9000</v>
      </c>
      <c r="AC43" s="148">
        <f t="shared" si="29"/>
        <v>9000</v>
      </c>
      <c r="AD43" s="148">
        <f t="shared" si="29"/>
        <v>9000</v>
      </c>
      <c r="AE43" s="148">
        <f t="shared" si="29"/>
        <v>9000</v>
      </c>
      <c r="AF43" s="148">
        <f t="shared" si="29"/>
        <v>9000</v>
      </c>
      <c r="AG43" s="148">
        <f t="shared" si="30"/>
        <v>9000</v>
      </c>
      <c r="AH43" s="148">
        <f t="shared" si="30"/>
        <v>9000</v>
      </c>
      <c r="AI43" s="148">
        <f t="shared" si="30"/>
        <v>9000</v>
      </c>
      <c r="AJ43" s="148">
        <f t="shared" si="30"/>
        <v>9000</v>
      </c>
      <c r="AK43" s="148">
        <f t="shared" si="30"/>
        <v>9000</v>
      </c>
      <c r="AL43" s="148" t="str">
        <f t="shared" si="30"/>
        <v xml:space="preserve"> </v>
      </c>
      <c r="AM43" s="148" t="str">
        <f t="shared" si="30"/>
        <v xml:space="preserve"> </v>
      </c>
      <c r="AN43" s="148" t="str">
        <f t="shared" si="30"/>
        <v xml:space="preserve"> </v>
      </c>
      <c r="AO43" s="148" t="str">
        <f t="shared" si="30"/>
        <v xml:space="preserve"> </v>
      </c>
      <c r="AP43" s="148" t="str">
        <f t="shared" si="30"/>
        <v xml:space="preserve"> </v>
      </c>
      <c r="AQ43" s="148" t="str">
        <f t="shared" si="31"/>
        <v xml:space="preserve"> </v>
      </c>
      <c r="AR43" s="148" t="str">
        <f t="shared" si="31"/>
        <v xml:space="preserve"> </v>
      </c>
      <c r="AS43" s="148" t="str">
        <f t="shared" si="31"/>
        <v xml:space="preserve"> </v>
      </c>
      <c r="AT43" s="148" t="str">
        <f t="shared" si="31"/>
        <v xml:space="preserve"> </v>
      </c>
      <c r="AU43" s="148" t="str">
        <f t="shared" si="31"/>
        <v xml:space="preserve"> </v>
      </c>
      <c r="AV43" s="148" t="str">
        <f t="shared" si="31"/>
        <v xml:space="preserve"> </v>
      </c>
      <c r="AW43" s="148" t="str">
        <f t="shared" si="31"/>
        <v xml:space="preserve"> </v>
      </c>
      <c r="AX43" s="148" t="str">
        <f t="shared" si="31"/>
        <v xml:space="preserve"> </v>
      </c>
      <c r="AY43" s="148" t="str">
        <f t="shared" si="31"/>
        <v xml:space="preserve"> </v>
      </c>
      <c r="AZ43" s="148" t="str">
        <f t="shared" si="31"/>
        <v xml:space="preserve"> </v>
      </c>
      <c r="BA43" s="148" t="str">
        <f t="shared" si="32"/>
        <v xml:space="preserve"> </v>
      </c>
      <c r="BB43" s="148" t="str">
        <f t="shared" si="32"/>
        <v xml:space="preserve"> </v>
      </c>
      <c r="BC43" s="148" t="str">
        <f t="shared" si="32"/>
        <v xml:space="preserve"> </v>
      </c>
      <c r="BD43" s="148" t="str">
        <f t="shared" si="32"/>
        <v xml:space="preserve"> </v>
      </c>
      <c r="BE43" s="148" t="str">
        <f t="shared" si="32"/>
        <v xml:space="preserve"> </v>
      </c>
      <c r="BF43" s="148" t="str">
        <f t="shared" si="32"/>
        <v xml:space="preserve"> </v>
      </c>
      <c r="BG43" s="148" t="str">
        <f t="shared" si="32"/>
        <v xml:space="preserve"> </v>
      </c>
      <c r="BH43" s="148" t="str">
        <f t="shared" si="32"/>
        <v xml:space="preserve"> </v>
      </c>
      <c r="BI43" s="148" t="str">
        <f t="shared" si="32"/>
        <v xml:space="preserve"> </v>
      </c>
      <c r="BJ43" s="148" t="str">
        <f t="shared" si="32"/>
        <v xml:space="preserve"> </v>
      </c>
      <c r="BK43" s="148" t="str">
        <f t="shared" si="33"/>
        <v xml:space="preserve"> </v>
      </c>
      <c r="BL43" s="148" t="str">
        <f t="shared" si="33"/>
        <v xml:space="preserve"> </v>
      </c>
      <c r="BM43" s="148" t="str">
        <f t="shared" si="33"/>
        <v xml:space="preserve"> </v>
      </c>
      <c r="BN43" s="148" t="str">
        <f t="shared" si="33"/>
        <v xml:space="preserve"> </v>
      </c>
      <c r="BO43" s="148" t="str">
        <f t="shared" si="33"/>
        <v xml:space="preserve"> </v>
      </c>
      <c r="BP43" s="148" t="str">
        <f t="shared" si="33"/>
        <v xml:space="preserve"> </v>
      </c>
      <c r="BQ43" s="148" t="str">
        <f t="shared" si="33"/>
        <v xml:space="preserve"> </v>
      </c>
      <c r="BR43" s="148" t="str">
        <f t="shared" si="33"/>
        <v xml:space="preserve"> </v>
      </c>
      <c r="BS43" s="148" t="str">
        <f t="shared" si="33"/>
        <v xml:space="preserve"> </v>
      </c>
      <c r="BT43" s="148" t="str">
        <f t="shared" si="33"/>
        <v xml:space="preserve"> </v>
      </c>
      <c r="BU43" s="148" t="str">
        <f t="shared" si="33"/>
        <v xml:space="preserve"> </v>
      </c>
    </row>
    <row r="44" spans="2:73" ht="16">
      <c r="B44" s="126" t="s">
        <v>357</v>
      </c>
      <c r="D44" s="125">
        <v>60</v>
      </c>
      <c r="E44" s="82"/>
      <c r="F44" s="123"/>
      <c r="G44" s="123"/>
      <c r="I44" s="82"/>
      <c r="J44" s="123"/>
      <c r="K44" s="123"/>
      <c r="M44" s="147" t="str">
        <f t="shared" si="28"/>
        <v xml:space="preserve"> </v>
      </c>
      <c r="N44" s="147" t="str">
        <f t="shared" si="28"/>
        <v xml:space="preserve"> </v>
      </c>
      <c r="O44" s="147" t="str">
        <f t="shared" si="28"/>
        <v xml:space="preserve"> </v>
      </c>
      <c r="P44" s="147" t="str">
        <f t="shared" si="28"/>
        <v xml:space="preserve"> </v>
      </c>
      <c r="Q44" s="147" t="str">
        <f t="shared" si="28"/>
        <v xml:space="preserve"> </v>
      </c>
      <c r="R44" s="147" t="str">
        <f t="shared" si="28"/>
        <v xml:space="preserve"> </v>
      </c>
      <c r="S44" s="147" t="str">
        <f t="shared" si="28"/>
        <v xml:space="preserve"> </v>
      </c>
      <c r="T44" s="147" t="str">
        <f t="shared" si="28"/>
        <v xml:space="preserve"> </v>
      </c>
      <c r="U44" s="147" t="str">
        <f t="shared" si="28"/>
        <v xml:space="preserve"> </v>
      </c>
      <c r="V44" s="147" t="str">
        <f t="shared" si="28"/>
        <v xml:space="preserve"> </v>
      </c>
      <c r="W44" s="147" t="str">
        <f t="shared" si="29"/>
        <v xml:space="preserve"> </v>
      </c>
      <c r="X44" s="147" t="str">
        <f t="shared" si="29"/>
        <v xml:space="preserve"> </v>
      </c>
      <c r="Y44" s="147" t="str">
        <f t="shared" si="29"/>
        <v xml:space="preserve"> </v>
      </c>
      <c r="Z44" s="147" t="str">
        <f t="shared" si="29"/>
        <v xml:space="preserve"> </v>
      </c>
      <c r="AA44" s="147" t="str">
        <f t="shared" si="29"/>
        <v xml:space="preserve"> </v>
      </c>
      <c r="AB44" s="147" t="str">
        <f t="shared" si="29"/>
        <v xml:space="preserve"> </v>
      </c>
      <c r="AC44" s="147" t="str">
        <f t="shared" si="29"/>
        <v xml:space="preserve"> </v>
      </c>
      <c r="AD44" s="147" t="str">
        <f t="shared" si="29"/>
        <v xml:space="preserve"> </v>
      </c>
      <c r="AE44" s="147" t="str">
        <f t="shared" si="29"/>
        <v xml:space="preserve"> </v>
      </c>
      <c r="AF44" s="147" t="str">
        <f t="shared" si="29"/>
        <v xml:space="preserve"> </v>
      </c>
      <c r="AG44" s="147" t="str">
        <f t="shared" si="30"/>
        <v xml:space="preserve"> </v>
      </c>
      <c r="AH44" s="147" t="str">
        <f t="shared" si="30"/>
        <v xml:space="preserve"> </v>
      </c>
      <c r="AI44" s="147" t="str">
        <f t="shared" si="30"/>
        <v xml:space="preserve"> </v>
      </c>
      <c r="AJ44" s="147" t="str">
        <f t="shared" si="30"/>
        <v xml:space="preserve"> </v>
      </c>
      <c r="AK44" s="147" t="str">
        <f t="shared" si="30"/>
        <v xml:space="preserve"> </v>
      </c>
      <c r="AL44" s="147" t="str">
        <f t="shared" si="30"/>
        <v xml:space="preserve"> </v>
      </c>
      <c r="AM44" s="147" t="str">
        <f t="shared" si="30"/>
        <v xml:space="preserve"> </v>
      </c>
      <c r="AN44" s="147" t="str">
        <f t="shared" si="30"/>
        <v xml:space="preserve"> </v>
      </c>
      <c r="AO44" s="147" t="str">
        <f t="shared" si="30"/>
        <v xml:space="preserve"> </v>
      </c>
      <c r="AP44" s="147" t="str">
        <f t="shared" si="30"/>
        <v xml:space="preserve"> </v>
      </c>
      <c r="AQ44" s="147" t="str">
        <f t="shared" si="31"/>
        <v xml:space="preserve"> </v>
      </c>
      <c r="AR44" s="147" t="str">
        <f t="shared" si="31"/>
        <v xml:space="preserve"> </v>
      </c>
      <c r="AS44" s="147" t="str">
        <f t="shared" si="31"/>
        <v xml:space="preserve"> </v>
      </c>
      <c r="AT44" s="147" t="str">
        <f t="shared" si="31"/>
        <v xml:space="preserve"> </v>
      </c>
      <c r="AU44" s="147" t="str">
        <f t="shared" si="31"/>
        <v xml:space="preserve"> </v>
      </c>
      <c r="AV44" s="147" t="str">
        <f t="shared" si="31"/>
        <v xml:space="preserve"> </v>
      </c>
      <c r="AW44" s="147" t="str">
        <f t="shared" si="31"/>
        <v xml:space="preserve"> </v>
      </c>
      <c r="AX44" s="147" t="str">
        <f t="shared" si="31"/>
        <v xml:space="preserve"> </v>
      </c>
      <c r="AY44" s="147" t="str">
        <f t="shared" si="31"/>
        <v xml:space="preserve"> </v>
      </c>
      <c r="AZ44" s="147" t="str">
        <f t="shared" si="31"/>
        <v xml:space="preserve"> </v>
      </c>
      <c r="BA44" s="147" t="str">
        <f t="shared" si="32"/>
        <v xml:space="preserve"> </v>
      </c>
      <c r="BB44" s="147" t="str">
        <f t="shared" si="32"/>
        <v xml:space="preserve"> </v>
      </c>
      <c r="BC44" s="147" t="str">
        <f t="shared" si="32"/>
        <v xml:space="preserve"> </v>
      </c>
      <c r="BD44" s="147" t="str">
        <f t="shared" si="32"/>
        <v xml:space="preserve"> </v>
      </c>
      <c r="BE44" s="147" t="str">
        <f t="shared" si="32"/>
        <v xml:space="preserve"> </v>
      </c>
      <c r="BF44" s="147" t="str">
        <f t="shared" si="32"/>
        <v xml:space="preserve"> </v>
      </c>
      <c r="BG44" s="147" t="str">
        <f t="shared" si="32"/>
        <v xml:space="preserve"> </v>
      </c>
      <c r="BH44" s="147" t="str">
        <f t="shared" si="32"/>
        <v xml:space="preserve"> </v>
      </c>
      <c r="BI44" s="147" t="str">
        <f t="shared" si="32"/>
        <v xml:space="preserve"> </v>
      </c>
      <c r="BJ44" s="147" t="str">
        <f t="shared" si="32"/>
        <v xml:space="preserve"> </v>
      </c>
      <c r="BK44" s="147" t="str">
        <f t="shared" si="33"/>
        <v xml:space="preserve"> </v>
      </c>
      <c r="BL44" s="147" t="str">
        <f t="shared" si="33"/>
        <v xml:space="preserve"> </v>
      </c>
      <c r="BM44" s="147" t="str">
        <f t="shared" si="33"/>
        <v xml:space="preserve"> </v>
      </c>
      <c r="BN44" s="147" t="str">
        <f t="shared" si="33"/>
        <v xml:space="preserve"> </v>
      </c>
      <c r="BO44" s="147" t="str">
        <f t="shared" si="33"/>
        <v xml:space="preserve"> </v>
      </c>
      <c r="BP44" s="147" t="str">
        <f t="shared" si="33"/>
        <v xml:space="preserve"> </v>
      </c>
      <c r="BQ44" s="147" t="str">
        <f t="shared" si="33"/>
        <v xml:space="preserve"> </v>
      </c>
      <c r="BR44" s="147" t="str">
        <f t="shared" si="33"/>
        <v xml:space="preserve"> </v>
      </c>
      <c r="BS44" s="147" t="str">
        <f t="shared" si="33"/>
        <v xml:space="preserve"> </v>
      </c>
      <c r="BT44" s="147" t="str">
        <f t="shared" si="33"/>
        <v xml:space="preserve"> </v>
      </c>
      <c r="BU44" s="147" t="str">
        <f t="shared" si="33"/>
        <v xml:space="preserve"> </v>
      </c>
    </row>
    <row r="45" spans="2:73" ht="16">
      <c r="B45" s="127" t="s">
        <v>358</v>
      </c>
      <c r="D45" s="125">
        <v>60</v>
      </c>
      <c r="E45" s="82"/>
      <c r="F45" s="123"/>
      <c r="G45" s="123"/>
      <c r="I45" s="82"/>
      <c r="J45" s="123"/>
      <c r="K45" s="123"/>
      <c r="M45" s="148" t="str">
        <f t="shared" si="28"/>
        <v xml:space="preserve"> </v>
      </c>
      <c r="N45" s="148" t="str">
        <f t="shared" si="28"/>
        <v xml:space="preserve"> </v>
      </c>
      <c r="O45" s="148" t="str">
        <f t="shared" si="28"/>
        <v xml:space="preserve"> </v>
      </c>
      <c r="P45" s="148" t="str">
        <f t="shared" si="28"/>
        <v xml:space="preserve"> </v>
      </c>
      <c r="Q45" s="148" t="str">
        <f t="shared" si="28"/>
        <v xml:space="preserve"> </v>
      </c>
      <c r="R45" s="148" t="str">
        <f t="shared" si="28"/>
        <v xml:space="preserve"> </v>
      </c>
      <c r="S45" s="148" t="str">
        <f t="shared" si="28"/>
        <v xml:space="preserve"> </v>
      </c>
      <c r="T45" s="148" t="str">
        <f t="shared" si="28"/>
        <v xml:space="preserve"> </v>
      </c>
      <c r="U45" s="148" t="str">
        <f t="shared" si="28"/>
        <v xml:space="preserve"> </v>
      </c>
      <c r="V45" s="148" t="str">
        <f t="shared" si="28"/>
        <v xml:space="preserve"> </v>
      </c>
      <c r="W45" s="148" t="str">
        <f t="shared" si="29"/>
        <v xml:space="preserve"> </v>
      </c>
      <c r="X45" s="148" t="str">
        <f t="shared" si="29"/>
        <v xml:space="preserve"> </v>
      </c>
      <c r="Y45" s="148" t="str">
        <f t="shared" si="29"/>
        <v xml:space="preserve"> </v>
      </c>
      <c r="Z45" s="148" t="str">
        <f t="shared" si="29"/>
        <v xml:space="preserve"> </v>
      </c>
      <c r="AA45" s="148" t="str">
        <f t="shared" si="29"/>
        <v xml:space="preserve"> </v>
      </c>
      <c r="AB45" s="148" t="str">
        <f t="shared" si="29"/>
        <v xml:space="preserve"> </v>
      </c>
      <c r="AC45" s="148" t="str">
        <f t="shared" si="29"/>
        <v xml:space="preserve"> </v>
      </c>
      <c r="AD45" s="148" t="str">
        <f t="shared" si="29"/>
        <v xml:space="preserve"> </v>
      </c>
      <c r="AE45" s="148" t="str">
        <f t="shared" si="29"/>
        <v xml:space="preserve"> </v>
      </c>
      <c r="AF45" s="148" t="str">
        <f t="shared" si="29"/>
        <v xml:space="preserve"> </v>
      </c>
      <c r="AG45" s="148" t="str">
        <f t="shared" si="30"/>
        <v xml:space="preserve"> </v>
      </c>
      <c r="AH45" s="148" t="str">
        <f t="shared" si="30"/>
        <v xml:space="preserve"> </v>
      </c>
      <c r="AI45" s="148" t="str">
        <f t="shared" si="30"/>
        <v xml:space="preserve"> </v>
      </c>
      <c r="AJ45" s="148" t="str">
        <f t="shared" si="30"/>
        <v xml:space="preserve"> </v>
      </c>
      <c r="AK45" s="148" t="str">
        <f t="shared" si="30"/>
        <v xml:space="preserve"> </v>
      </c>
      <c r="AL45" s="148" t="str">
        <f t="shared" si="30"/>
        <v xml:space="preserve"> </v>
      </c>
      <c r="AM45" s="148" t="str">
        <f t="shared" si="30"/>
        <v xml:space="preserve"> </v>
      </c>
      <c r="AN45" s="148" t="str">
        <f t="shared" si="30"/>
        <v xml:space="preserve"> </v>
      </c>
      <c r="AO45" s="148" t="str">
        <f t="shared" si="30"/>
        <v xml:space="preserve"> </v>
      </c>
      <c r="AP45" s="148" t="str">
        <f t="shared" si="30"/>
        <v xml:space="preserve"> </v>
      </c>
      <c r="AQ45" s="148" t="str">
        <f t="shared" si="31"/>
        <v xml:space="preserve"> </v>
      </c>
      <c r="AR45" s="148" t="str">
        <f t="shared" si="31"/>
        <v xml:space="preserve"> </v>
      </c>
      <c r="AS45" s="148" t="str">
        <f t="shared" si="31"/>
        <v xml:space="preserve"> </v>
      </c>
      <c r="AT45" s="148" t="str">
        <f t="shared" si="31"/>
        <v xml:space="preserve"> </v>
      </c>
      <c r="AU45" s="148" t="str">
        <f t="shared" si="31"/>
        <v xml:space="preserve"> </v>
      </c>
      <c r="AV45" s="148" t="str">
        <f t="shared" si="31"/>
        <v xml:space="preserve"> </v>
      </c>
      <c r="AW45" s="148" t="str">
        <f t="shared" si="31"/>
        <v xml:space="preserve"> </v>
      </c>
      <c r="AX45" s="148" t="str">
        <f t="shared" si="31"/>
        <v xml:space="preserve"> </v>
      </c>
      <c r="AY45" s="148" t="str">
        <f t="shared" si="31"/>
        <v xml:space="preserve"> </v>
      </c>
      <c r="AZ45" s="148" t="str">
        <f t="shared" si="31"/>
        <v xml:space="preserve"> </v>
      </c>
      <c r="BA45" s="148" t="str">
        <f t="shared" si="32"/>
        <v xml:space="preserve"> </v>
      </c>
      <c r="BB45" s="148" t="str">
        <f t="shared" si="32"/>
        <v xml:space="preserve"> </v>
      </c>
      <c r="BC45" s="148" t="str">
        <f t="shared" si="32"/>
        <v xml:space="preserve"> </v>
      </c>
      <c r="BD45" s="148" t="str">
        <f t="shared" si="32"/>
        <v xml:space="preserve"> </v>
      </c>
      <c r="BE45" s="148" t="str">
        <f t="shared" si="32"/>
        <v xml:space="preserve"> </v>
      </c>
      <c r="BF45" s="148" t="str">
        <f t="shared" si="32"/>
        <v xml:space="preserve"> </v>
      </c>
      <c r="BG45" s="148" t="str">
        <f t="shared" si="32"/>
        <v xml:space="preserve"> </v>
      </c>
      <c r="BH45" s="148" t="str">
        <f t="shared" si="32"/>
        <v xml:space="preserve"> </v>
      </c>
      <c r="BI45" s="148" t="str">
        <f t="shared" si="32"/>
        <v xml:space="preserve"> </v>
      </c>
      <c r="BJ45" s="148" t="str">
        <f t="shared" si="32"/>
        <v xml:space="preserve"> </v>
      </c>
      <c r="BK45" s="148" t="str">
        <f t="shared" si="33"/>
        <v xml:space="preserve"> </v>
      </c>
      <c r="BL45" s="148" t="str">
        <f t="shared" si="33"/>
        <v xml:space="preserve"> </v>
      </c>
      <c r="BM45" s="148" t="str">
        <f t="shared" si="33"/>
        <v xml:space="preserve"> </v>
      </c>
      <c r="BN45" s="148" t="str">
        <f t="shared" si="33"/>
        <v xml:space="preserve"> </v>
      </c>
      <c r="BO45" s="148" t="str">
        <f t="shared" si="33"/>
        <v xml:space="preserve"> </v>
      </c>
      <c r="BP45" s="148" t="str">
        <f t="shared" si="33"/>
        <v xml:space="preserve"> </v>
      </c>
      <c r="BQ45" s="148" t="str">
        <f t="shared" si="33"/>
        <v xml:space="preserve"> </v>
      </c>
      <c r="BR45" s="148" t="str">
        <f t="shared" si="33"/>
        <v xml:space="preserve"> </v>
      </c>
      <c r="BS45" s="148" t="str">
        <f t="shared" si="33"/>
        <v xml:space="preserve"> </v>
      </c>
      <c r="BT45" s="148" t="str">
        <f t="shared" si="33"/>
        <v xml:space="preserve"> </v>
      </c>
      <c r="BU45" s="148" t="str">
        <f t="shared" si="33"/>
        <v xml:space="preserve"> </v>
      </c>
    </row>
    <row r="46" spans="2:73" ht="16">
      <c r="B46" s="126" t="s">
        <v>359</v>
      </c>
      <c r="D46" s="125">
        <v>60</v>
      </c>
      <c r="E46" s="82"/>
      <c r="F46" s="123"/>
      <c r="G46" s="123"/>
      <c r="I46" s="82"/>
      <c r="J46" s="123"/>
      <c r="K46" s="123"/>
      <c r="M46" s="147" t="str">
        <f t="shared" si="28"/>
        <v xml:space="preserve"> </v>
      </c>
      <c r="N46" s="147" t="str">
        <f t="shared" si="28"/>
        <v xml:space="preserve"> </v>
      </c>
      <c r="O46" s="147" t="str">
        <f t="shared" si="28"/>
        <v xml:space="preserve"> </v>
      </c>
      <c r="P46" s="147" t="str">
        <f t="shared" si="28"/>
        <v xml:space="preserve"> </v>
      </c>
      <c r="Q46" s="147" t="str">
        <f t="shared" si="28"/>
        <v xml:space="preserve"> </v>
      </c>
      <c r="R46" s="147" t="str">
        <f t="shared" si="28"/>
        <v xml:space="preserve"> </v>
      </c>
      <c r="S46" s="147" t="str">
        <f t="shared" si="28"/>
        <v xml:space="preserve"> </v>
      </c>
      <c r="T46" s="147" t="str">
        <f t="shared" si="28"/>
        <v xml:space="preserve"> </v>
      </c>
      <c r="U46" s="147" t="str">
        <f t="shared" si="28"/>
        <v xml:space="preserve"> </v>
      </c>
      <c r="V46" s="147" t="str">
        <f t="shared" si="28"/>
        <v xml:space="preserve"> </v>
      </c>
      <c r="W46" s="147" t="str">
        <f t="shared" si="29"/>
        <v xml:space="preserve"> </v>
      </c>
      <c r="X46" s="147" t="str">
        <f t="shared" si="29"/>
        <v xml:space="preserve"> </v>
      </c>
      <c r="Y46" s="147" t="str">
        <f t="shared" si="29"/>
        <v xml:space="preserve"> </v>
      </c>
      <c r="Z46" s="147" t="str">
        <f t="shared" si="29"/>
        <v xml:space="preserve"> </v>
      </c>
      <c r="AA46" s="147" t="str">
        <f t="shared" si="29"/>
        <v xml:space="preserve"> </v>
      </c>
      <c r="AB46" s="147" t="str">
        <f t="shared" si="29"/>
        <v xml:space="preserve"> </v>
      </c>
      <c r="AC46" s="147" t="str">
        <f t="shared" si="29"/>
        <v xml:space="preserve"> </v>
      </c>
      <c r="AD46" s="147" t="str">
        <f t="shared" si="29"/>
        <v xml:space="preserve"> </v>
      </c>
      <c r="AE46" s="147" t="str">
        <f t="shared" si="29"/>
        <v xml:space="preserve"> </v>
      </c>
      <c r="AF46" s="147" t="str">
        <f t="shared" si="29"/>
        <v xml:space="preserve"> </v>
      </c>
      <c r="AG46" s="147" t="str">
        <f t="shared" si="30"/>
        <v xml:space="preserve"> </v>
      </c>
      <c r="AH46" s="147" t="str">
        <f t="shared" si="30"/>
        <v xml:space="preserve"> </v>
      </c>
      <c r="AI46" s="147" t="str">
        <f t="shared" si="30"/>
        <v xml:space="preserve"> </v>
      </c>
      <c r="AJ46" s="147" t="str">
        <f t="shared" si="30"/>
        <v xml:space="preserve"> </v>
      </c>
      <c r="AK46" s="147" t="str">
        <f t="shared" si="30"/>
        <v xml:space="preserve"> </v>
      </c>
      <c r="AL46" s="147" t="str">
        <f t="shared" si="30"/>
        <v xml:space="preserve"> </v>
      </c>
      <c r="AM46" s="147" t="str">
        <f t="shared" si="30"/>
        <v xml:space="preserve"> </v>
      </c>
      <c r="AN46" s="147" t="str">
        <f t="shared" si="30"/>
        <v xml:space="preserve"> </v>
      </c>
      <c r="AO46" s="147" t="str">
        <f t="shared" si="30"/>
        <v xml:space="preserve"> </v>
      </c>
      <c r="AP46" s="147" t="str">
        <f t="shared" si="30"/>
        <v xml:space="preserve"> </v>
      </c>
      <c r="AQ46" s="147" t="str">
        <f t="shared" si="31"/>
        <v xml:space="preserve"> </v>
      </c>
      <c r="AR46" s="147" t="str">
        <f t="shared" si="31"/>
        <v xml:space="preserve"> </v>
      </c>
      <c r="AS46" s="147" t="str">
        <f t="shared" si="31"/>
        <v xml:space="preserve"> </v>
      </c>
      <c r="AT46" s="147" t="str">
        <f t="shared" si="31"/>
        <v xml:space="preserve"> </v>
      </c>
      <c r="AU46" s="147" t="str">
        <f t="shared" si="31"/>
        <v xml:space="preserve"> </v>
      </c>
      <c r="AV46" s="147" t="str">
        <f t="shared" si="31"/>
        <v xml:space="preserve"> </v>
      </c>
      <c r="AW46" s="147" t="str">
        <f t="shared" si="31"/>
        <v xml:space="preserve"> </v>
      </c>
      <c r="AX46" s="147" t="str">
        <f t="shared" si="31"/>
        <v xml:space="preserve"> </v>
      </c>
      <c r="AY46" s="147" t="str">
        <f t="shared" si="31"/>
        <v xml:space="preserve"> </v>
      </c>
      <c r="AZ46" s="147" t="str">
        <f t="shared" si="31"/>
        <v xml:space="preserve"> </v>
      </c>
      <c r="BA46" s="147" t="str">
        <f t="shared" si="32"/>
        <v xml:space="preserve"> </v>
      </c>
      <c r="BB46" s="147" t="str">
        <f t="shared" si="32"/>
        <v xml:space="preserve"> </v>
      </c>
      <c r="BC46" s="147" t="str">
        <f t="shared" si="32"/>
        <v xml:space="preserve"> </v>
      </c>
      <c r="BD46" s="147" t="str">
        <f t="shared" si="32"/>
        <v xml:space="preserve"> </v>
      </c>
      <c r="BE46" s="147" t="str">
        <f t="shared" si="32"/>
        <v xml:space="preserve"> </v>
      </c>
      <c r="BF46" s="147" t="str">
        <f t="shared" si="32"/>
        <v xml:space="preserve"> </v>
      </c>
      <c r="BG46" s="147" t="str">
        <f t="shared" si="32"/>
        <v xml:space="preserve"> </v>
      </c>
      <c r="BH46" s="147" t="str">
        <f t="shared" si="32"/>
        <v xml:space="preserve"> </v>
      </c>
      <c r="BI46" s="147" t="str">
        <f t="shared" si="32"/>
        <v xml:space="preserve"> </v>
      </c>
      <c r="BJ46" s="147" t="str">
        <f t="shared" si="32"/>
        <v xml:space="preserve"> </v>
      </c>
      <c r="BK46" s="147" t="str">
        <f t="shared" si="33"/>
        <v xml:space="preserve"> </v>
      </c>
      <c r="BL46" s="147" t="str">
        <f t="shared" si="33"/>
        <v xml:space="preserve"> </v>
      </c>
      <c r="BM46" s="147" t="str">
        <f t="shared" si="33"/>
        <v xml:space="preserve"> </v>
      </c>
      <c r="BN46" s="147" t="str">
        <f t="shared" si="33"/>
        <v xml:space="preserve"> </v>
      </c>
      <c r="BO46" s="147" t="str">
        <f t="shared" si="33"/>
        <v xml:space="preserve"> </v>
      </c>
      <c r="BP46" s="147" t="str">
        <f t="shared" si="33"/>
        <v xml:space="preserve"> </v>
      </c>
      <c r="BQ46" s="147" t="str">
        <f t="shared" si="33"/>
        <v xml:space="preserve"> </v>
      </c>
      <c r="BR46" s="147" t="str">
        <f t="shared" si="33"/>
        <v xml:space="preserve"> </v>
      </c>
      <c r="BS46" s="147" t="str">
        <f t="shared" si="33"/>
        <v xml:space="preserve"> </v>
      </c>
      <c r="BT46" s="147" t="str">
        <f t="shared" si="33"/>
        <v xml:space="preserve"> </v>
      </c>
      <c r="BU46" s="147" t="str">
        <f t="shared" si="33"/>
        <v xml:space="preserve"> </v>
      </c>
    </row>
    <row r="47" spans="2:73">
      <c r="B47" s="11"/>
      <c r="D47" s="83"/>
      <c r="E47" s="83"/>
      <c r="F47" s="11"/>
      <c r="G47" s="11"/>
      <c r="I47" s="83"/>
      <c r="J47" s="11"/>
      <c r="K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</row>
    <row r="48" spans="2:73" ht="17" thickBot="1">
      <c r="B48" s="99" t="s">
        <v>353</v>
      </c>
      <c r="D48" s="96"/>
      <c r="E48" s="96"/>
      <c r="F48" s="79"/>
      <c r="G48" s="79"/>
      <c r="I48" s="96"/>
      <c r="J48" s="79"/>
      <c r="K48" s="79"/>
      <c r="M48" s="71">
        <f>SUM(M42:M46)</f>
        <v>15500</v>
      </c>
      <c r="N48" s="71">
        <f t="shared" ref="N48:BU48" si="34">SUM(N42:N46)</f>
        <v>15500</v>
      </c>
      <c r="O48" s="71">
        <f t="shared" si="34"/>
        <v>15500</v>
      </c>
      <c r="P48" s="71">
        <f t="shared" si="34"/>
        <v>15500</v>
      </c>
      <c r="Q48" s="71">
        <f t="shared" si="34"/>
        <v>15500</v>
      </c>
      <c r="R48" s="71">
        <f t="shared" si="34"/>
        <v>15500</v>
      </c>
      <c r="S48" s="71">
        <f t="shared" si="34"/>
        <v>15500</v>
      </c>
      <c r="T48" s="71">
        <f t="shared" si="34"/>
        <v>15500</v>
      </c>
      <c r="U48" s="71">
        <f t="shared" si="34"/>
        <v>15500</v>
      </c>
      <c r="V48" s="71">
        <f t="shared" si="34"/>
        <v>15500</v>
      </c>
      <c r="W48" s="71">
        <f t="shared" si="34"/>
        <v>15500</v>
      </c>
      <c r="X48" s="71">
        <f t="shared" si="34"/>
        <v>15500</v>
      </c>
      <c r="Y48" s="71">
        <f t="shared" si="34"/>
        <v>15500</v>
      </c>
      <c r="Z48" s="71">
        <f t="shared" si="34"/>
        <v>15500</v>
      </c>
      <c r="AA48" s="71">
        <f t="shared" si="34"/>
        <v>15500</v>
      </c>
      <c r="AB48" s="71">
        <f t="shared" si="34"/>
        <v>15500</v>
      </c>
      <c r="AC48" s="71">
        <f t="shared" si="34"/>
        <v>9000</v>
      </c>
      <c r="AD48" s="71">
        <f t="shared" si="34"/>
        <v>9000</v>
      </c>
      <c r="AE48" s="71">
        <f t="shared" si="34"/>
        <v>9000</v>
      </c>
      <c r="AF48" s="71">
        <f t="shared" si="34"/>
        <v>9000</v>
      </c>
      <c r="AG48" s="71">
        <f t="shared" si="34"/>
        <v>9000</v>
      </c>
      <c r="AH48" s="71">
        <f t="shared" si="34"/>
        <v>9000</v>
      </c>
      <c r="AI48" s="71">
        <f t="shared" si="34"/>
        <v>9000</v>
      </c>
      <c r="AJ48" s="71">
        <f t="shared" si="34"/>
        <v>9000</v>
      </c>
      <c r="AK48" s="71">
        <f t="shared" si="34"/>
        <v>9000</v>
      </c>
      <c r="AL48" s="71">
        <f t="shared" si="34"/>
        <v>0</v>
      </c>
      <c r="AM48" s="71">
        <f t="shared" si="34"/>
        <v>0</v>
      </c>
      <c r="AN48" s="71">
        <f t="shared" si="34"/>
        <v>0</v>
      </c>
      <c r="AO48" s="71">
        <f t="shared" si="34"/>
        <v>0</v>
      </c>
      <c r="AP48" s="71">
        <f t="shared" si="34"/>
        <v>0</v>
      </c>
      <c r="AQ48" s="71">
        <f t="shared" si="34"/>
        <v>0</v>
      </c>
      <c r="AR48" s="71">
        <f t="shared" si="34"/>
        <v>0</v>
      </c>
      <c r="AS48" s="71">
        <f t="shared" si="34"/>
        <v>0</v>
      </c>
      <c r="AT48" s="71">
        <f t="shared" si="34"/>
        <v>0</v>
      </c>
      <c r="AU48" s="71">
        <f t="shared" si="34"/>
        <v>0</v>
      </c>
      <c r="AV48" s="71">
        <f t="shared" si="34"/>
        <v>0</v>
      </c>
      <c r="AW48" s="71">
        <f t="shared" si="34"/>
        <v>0</v>
      </c>
      <c r="AX48" s="71">
        <f t="shared" si="34"/>
        <v>0</v>
      </c>
      <c r="AY48" s="71">
        <f t="shared" si="34"/>
        <v>0</v>
      </c>
      <c r="AZ48" s="71">
        <f t="shared" si="34"/>
        <v>0</v>
      </c>
      <c r="BA48" s="71">
        <f t="shared" si="34"/>
        <v>0</v>
      </c>
      <c r="BB48" s="71">
        <f t="shared" si="34"/>
        <v>0</v>
      </c>
      <c r="BC48" s="71">
        <f t="shared" si="34"/>
        <v>0</v>
      </c>
      <c r="BD48" s="71">
        <f t="shared" si="34"/>
        <v>0</v>
      </c>
      <c r="BE48" s="71">
        <f t="shared" si="34"/>
        <v>0</v>
      </c>
      <c r="BF48" s="71">
        <f t="shared" si="34"/>
        <v>0</v>
      </c>
      <c r="BG48" s="71">
        <f t="shared" si="34"/>
        <v>0</v>
      </c>
      <c r="BH48" s="71">
        <f t="shared" si="34"/>
        <v>0</v>
      </c>
      <c r="BI48" s="71">
        <f t="shared" si="34"/>
        <v>0</v>
      </c>
      <c r="BJ48" s="71">
        <f t="shared" si="34"/>
        <v>0</v>
      </c>
      <c r="BK48" s="71">
        <f t="shared" si="34"/>
        <v>0</v>
      </c>
      <c r="BL48" s="71">
        <f t="shared" si="34"/>
        <v>0</v>
      </c>
      <c r="BM48" s="71">
        <f t="shared" si="34"/>
        <v>0</v>
      </c>
      <c r="BN48" s="71">
        <f t="shared" si="34"/>
        <v>0</v>
      </c>
      <c r="BO48" s="71">
        <f t="shared" si="34"/>
        <v>0</v>
      </c>
      <c r="BP48" s="71">
        <f t="shared" si="34"/>
        <v>0</v>
      </c>
      <c r="BQ48" s="71">
        <f t="shared" si="34"/>
        <v>0</v>
      </c>
      <c r="BR48" s="71">
        <f t="shared" si="34"/>
        <v>0</v>
      </c>
      <c r="BS48" s="71">
        <f t="shared" si="34"/>
        <v>0</v>
      </c>
      <c r="BT48" s="71">
        <f t="shared" si="34"/>
        <v>0</v>
      </c>
      <c r="BU48" s="71">
        <f t="shared" si="34"/>
        <v>0</v>
      </c>
    </row>
    <row r="49" spans="2:73" ht="16" thickTop="1">
      <c r="B49" s="9"/>
      <c r="D49" s="4"/>
      <c r="E49" s="4"/>
      <c r="I49" s="4"/>
    </row>
    <row r="50" spans="2:73" ht="18" thickBot="1">
      <c r="B50" s="104" t="s">
        <v>128</v>
      </c>
      <c r="D50" s="77"/>
      <c r="E50" s="77"/>
      <c r="F50" s="77"/>
      <c r="G50" s="77"/>
      <c r="I50" s="77"/>
      <c r="J50" s="77"/>
      <c r="K50" s="77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06"/>
      <c r="BK50" s="106"/>
      <c r="BL50" s="106"/>
      <c r="BM50" s="106"/>
      <c r="BN50" s="106"/>
      <c r="BO50" s="106"/>
      <c r="BP50" s="106"/>
      <c r="BQ50" s="106"/>
      <c r="BR50" s="106"/>
      <c r="BS50" s="106"/>
      <c r="BT50" s="106"/>
      <c r="BU50" s="106"/>
    </row>
    <row r="51" spans="2:73" ht="17" thickTop="1">
      <c r="B51" s="126" t="s">
        <v>118</v>
      </c>
      <c r="D51" s="125">
        <v>60</v>
      </c>
      <c r="E51" s="82"/>
      <c r="F51" s="123"/>
      <c r="G51" s="123"/>
      <c r="I51" s="82"/>
      <c r="J51" s="123"/>
      <c r="K51" s="123"/>
      <c r="M51" s="147" t="str">
        <f t="shared" ref="M51:V55" si="35">IF(M$5&gt;$E51,IF(M$5&lt;($E51+(($D51)*DaysPerMonth)),IF($I51&lt;M$5,$J51+$K51,$F51+$G51)," ")," ")</f>
        <v xml:space="preserve"> </v>
      </c>
      <c r="N51" s="147" t="str">
        <f t="shared" si="35"/>
        <v xml:space="preserve"> </v>
      </c>
      <c r="O51" s="147" t="str">
        <f t="shared" si="35"/>
        <v xml:space="preserve"> </v>
      </c>
      <c r="P51" s="147" t="str">
        <f t="shared" si="35"/>
        <v xml:space="preserve"> </v>
      </c>
      <c r="Q51" s="147" t="str">
        <f t="shared" si="35"/>
        <v xml:space="preserve"> </v>
      </c>
      <c r="R51" s="147" t="str">
        <f t="shared" si="35"/>
        <v xml:space="preserve"> </v>
      </c>
      <c r="S51" s="147" t="str">
        <f t="shared" si="35"/>
        <v xml:space="preserve"> </v>
      </c>
      <c r="T51" s="147" t="str">
        <f t="shared" si="35"/>
        <v xml:space="preserve"> </v>
      </c>
      <c r="U51" s="147" t="str">
        <f t="shared" si="35"/>
        <v xml:space="preserve"> </v>
      </c>
      <c r="V51" s="147" t="str">
        <f t="shared" si="35"/>
        <v xml:space="preserve"> </v>
      </c>
      <c r="W51" s="147" t="str">
        <f t="shared" ref="W51:AF55" si="36">IF(W$5&gt;$E51,IF(W$5&lt;($E51+(($D51)*DaysPerMonth)),IF($I51&lt;W$5,$J51+$K51,$F51+$G51)," ")," ")</f>
        <v xml:space="preserve"> </v>
      </c>
      <c r="X51" s="147" t="str">
        <f t="shared" si="36"/>
        <v xml:space="preserve"> </v>
      </c>
      <c r="Y51" s="147" t="str">
        <f t="shared" si="36"/>
        <v xml:space="preserve"> </v>
      </c>
      <c r="Z51" s="147" t="str">
        <f t="shared" si="36"/>
        <v xml:space="preserve"> </v>
      </c>
      <c r="AA51" s="147" t="str">
        <f t="shared" si="36"/>
        <v xml:space="preserve"> </v>
      </c>
      <c r="AB51" s="147" t="str">
        <f t="shared" si="36"/>
        <v xml:space="preserve"> </v>
      </c>
      <c r="AC51" s="147" t="str">
        <f t="shared" si="36"/>
        <v xml:space="preserve"> </v>
      </c>
      <c r="AD51" s="147" t="str">
        <f t="shared" si="36"/>
        <v xml:space="preserve"> </v>
      </c>
      <c r="AE51" s="147" t="str">
        <f t="shared" si="36"/>
        <v xml:space="preserve"> </v>
      </c>
      <c r="AF51" s="147" t="str">
        <f t="shared" si="36"/>
        <v xml:space="preserve"> </v>
      </c>
      <c r="AG51" s="147" t="str">
        <f t="shared" ref="AG51:AP55" si="37">IF(AG$5&gt;$E51,IF(AG$5&lt;($E51+(($D51)*DaysPerMonth)),IF($I51&lt;AG$5,$J51+$K51,$F51+$G51)," ")," ")</f>
        <v xml:space="preserve"> </v>
      </c>
      <c r="AH51" s="147" t="str">
        <f t="shared" si="37"/>
        <v xml:space="preserve"> </v>
      </c>
      <c r="AI51" s="147" t="str">
        <f t="shared" si="37"/>
        <v xml:space="preserve"> </v>
      </c>
      <c r="AJ51" s="147" t="str">
        <f t="shared" si="37"/>
        <v xml:space="preserve"> </v>
      </c>
      <c r="AK51" s="147" t="str">
        <f t="shared" si="37"/>
        <v xml:space="preserve"> </v>
      </c>
      <c r="AL51" s="147" t="str">
        <f t="shared" si="37"/>
        <v xml:space="preserve"> </v>
      </c>
      <c r="AM51" s="147" t="str">
        <f t="shared" si="37"/>
        <v xml:space="preserve"> </v>
      </c>
      <c r="AN51" s="147" t="str">
        <f t="shared" si="37"/>
        <v xml:space="preserve"> </v>
      </c>
      <c r="AO51" s="147" t="str">
        <f t="shared" si="37"/>
        <v xml:space="preserve"> </v>
      </c>
      <c r="AP51" s="147" t="str">
        <f t="shared" si="37"/>
        <v xml:space="preserve"> </v>
      </c>
      <c r="AQ51" s="147" t="str">
        <f t="shared" ref="AQ51:AZ55" si="38">IF(AQ$5&gt;$E51,IF(AQ$5&lt;($E51+(($D51)*DaysPerMonth)),IF($I51&lt;AQ$5,$J51+$K51,$F51+$G51)," ")," ")</f>
        <v xml:space="preserve"> </v>
      </c>
      <c r="AR51" s="147" t="str">
        <f t="shared" si="38"/>
        <v xml:space="preserve"> </v>
      </c>
      <c r="AS51" s="147" t="str">
        <f t="shared" si="38"/>
        <v xml:space="preserve"> </v>
      </c>
      <c r="AT51" s="147" t="str">
        <f t="shared" si="38"/>
        <v xml:space="preserve"> </v>
      </c>
      <c r="AU51" s="147" t="str">
        <f t="shared" si="38"/>
        <v xml:space="preserve"> </v>
      </c>
      <c r="AV51" s="147" t="str">
        <f t="shared" si="38"/>
        <v xml:space="preserve"> </v>
      </c>
      <c r="AW51" s="147" t="str">
        <f t="shared" si="38"/>
        <v xml:space="preserve"> </v>
      </c>
      <c r="AX51" s="147" t="str">
        <f t="shared" si="38"/>
        <v xml:space="preserve"> </v>
      </c>
      <c r="AY51" s="147" t="str">
        <f t="shared" si="38"/>
        <v xml:space="preserve"> </v>
      </c>
      <c r="AZ51" s="147" t="str">
        <f t="shared" si="38"/>
        <v xml:space="preserve"> </v>
      </c>
      <c r="BA51" s="147" t="str">
        <f t="shared" ref="BA51:BJ55" si="39">IF(BA$5&gt;$E51,IF(BA$5&lt;($E51+(($D51)*DaysPerMonth)),IF($I51&lt;BA$5,$J51+$K51,$F51+$G51)," ")," ")</f>
        <v xml:space="preserve"> </v>
      </c>
      <c r="BB51" s="147" t="str">
        <f t="shared" si="39"/>
        <v xml:space="preserve"> </v>
      </c>
      <c r="BC51" s="147" t="str">
        <f t="shared" si="39"/>
        <v xml:space="preserve"> </v>
      </c>
      <c r="BD51" s="147" t="str">
        <f t="shared" si="39"/>
        <v xml:space="preserve"> </v>
      </c>
      <c r="BE51" s="147" t="str">
        <f t="shared" si="39"/>
        <v xml:space="preserve"> </v>
      </c>
      <c r="BF51" s="147" t="str">
        <f t="shared" si="39"/>
        <v xml:space="preserve"> </v>
      </c>
      <c r="BG51" s="147" t="str">
        <f t="shared" si="39"/>
        <v xml:space="preserve"> </v>
      </c>
      <c r="BH51" s="147" t="str">
        <f t="shared" si="39"/>
        <v xml:space="preserve"> </v>
      </c>
      <c r="BI51" s="147" t="str">
        <f t="shared" si="39"/>
        <v xml:space="preserve"> </v>
      </c>
      <c r="BJ51" s="147" t="str">
        <f t="shared" si="39"/>
        <v xml:space="preserve"> </v>
      </c>
      <c r="BK51" s="147" t="str">
        <f t="shared" ref="BK51:BU55" si="40">IF(BK$5&gt;$E51,IF(BK$5&lt;($E51+(($D51)*DaysPerMonth)),IF($I51&lt;BK$5,$J51+$K51,$F51+$G51)," ")," ")</f>
        <v xml:space="preserve"> </v>
      </c>
      <c r="BL51" s="147" t="str">
        <f t="shared" si="40"/>
        <v xml:space="preserve"> </v>
      </c>
      <c r="BM51" s="147" t="str">
        <f t="shared" si="40"/>
        <v xml:space="preserve"> </v>
      </c>
      <c r="BN51" s="147" t="str">
        <f t="shared" si="40"/>
        <v xml:space="preserve"> </v>
      </c>
      <c r="BO51" s="147" t="str">
        <f t="shared" si="40"/>
        <v xml:space="preserve"> </v>
      </c>
      <c r="BP51" s="147" t="str">
        <f t="shared" si="40"/>
        <v xml:space="preserve"> </v>
      </c>
      <c r="BQ51" s="147" t="str">
        <f t="shared" si="40"/>
        <v xml:space="preserve"> </v>
      </c>
      <c r="BR51" s="147" t="str">
        <f t="shared" si="40"/>
        <v xml:space="preserve"> </v>
      </c>
      <c r="BS51" s="147" t="str">
        <f t="shared" si="40"/>
        <v xml:space="preserve"> </v>
      </c>
      <c r="BT51" s="147" t="str">
        <f t="shared" si="40"/>
        <v xml:space="preserve"> </v>
      </c>
      <c r="BU51" s="147" t="str">
        <f t="shared" si="40"/>
        <v xml:space="preserve"> </v>
      </c>
    </row>
    <row r="52" spans="2:73" ht="16">
      <c r="B52" s="127" t="s">
        <v>119</v>
      </c>
      <c r="D52" s="125">
        <v>60</v>
      </c>
      <c r="E52" s="82"/>
      <c r="F52" s="123"/>
      <c r="G52" s="123"/>
      <c r="I52" s="82"/>
      <c r="J52" s="123"/>
      <c r="K52" s="123"/>
      <c r="M52" s="148" t="str">
        <f t="shared" si="35"/>
        <v xml:space="preserve"> </v>
      </c>
      <c r="N52" s="148" t="str">
        <f t="shared" si="35"/>
        <v xml:space="preserve"> </v>
      </c>
      <c r="O52" s="148" t="str">
        <f t="shared" si="35"/>
        <v xml:space="preserve"> </v>
      </c>
      <c r="P52" s="148" t="str">
        <f t="shared" si="35"/>
        <v xml:space="preserve"> </v>
      </c>
      <c r="Q52" s="148" t="str">
        <f t="shared" si="35"/>
        <v xml:space="preserve"> </v>
      </c>
      <c r="R52" s="148" t="str">
        <f t="shared" si="35"/>
        <v xml:space="preserve"> </v>
      </c>
      <c r="S52" s="148" t="str">
        <f t="shared" si="35"/>
        <v xml:space="preserve"> </v>
      </c>
      <c r="T52" s="148" t="str">
        <f t="shared" si="35"/>
        <v xml:space="preserve"> </v>
      </c>
      <c r="U52" s="148" t="str">
        <f t="shared" si="35"/>
        <v xml:space="preserve"> </v>
      </c>
      <c r="V52" s="148" t="str">
        <f t="shared" si="35"/>
        <v xml:space="preserve"> </v>
      </c>
      <c r="W52" s="148" t="str">
        <f t="shared" si="36"/>
        <v xml:space="preserve"> </v>
      </c>
      <c r="X52" s="148" t="str">
        <f t="shared" si="36"/>
        <v xml:space="preserve"> </v>
      </c>
      <c r="Y52" s="148" t="str">
        <f t="shared" si="36"/>
        <v xml:space="preserve"> </v>
      </c>
      <c r="Z52" s="148" t="str">
        <f t="shared" si="36"/>
        <v xml:space="preserve"> </v>
      </c>
      <c r="AA52" s="148" t="str">
        <f t="shared" si="36"/>
        <v xml:space="preserve"> </v>
      </c>
      <c r="AB52" s="148" t="str">
        <f t="shared" si="36"/>
        <v xml:space="preserve"> </v>
      </c>
      <c r="AC52" s="148" t="str">
        <f t="shared" si="36"/>
        <v xml:space="preserve"> </v>
      </c>
      <c r="AD52" s="148" t="str">
        <f t="shared" si="36"/>
        <v xml:space="preserve"> </v>
      </c>
      <c r="AE52" s="148" t="str">
        <f t="shared" si="36"/>
        <v xml:space="preserve"> </v>
      </c>
      <c r="AF52" s="148" t="str">
        <f t="shared" si="36"/>
        <v xml:space="preserve"> </v>
      </c>
      <c r="AG52" s="148" t="str">
        <f t="shared" si="37"/>
        <v xml:space="preserve"> </v>
      </c>
      <c r="AH52" s="148" t="str">
        <f t="shared" si="37"/>
        <v xml:space="preserve"> </v>
      </c>
      <c r="AI52" s="148" t="str">
        <f t="shared" si="37"/>
        <v xml:space="preserve"> </v>
      </c>
      <c r="AJ52" s="148" t="str">
        <f t="shared" si="37"/>
        <v xml:space="preserve"> </v>
      </c>
      <c r="AK52" s="148" t="str">
        <f t="shared" si="37"/>
        <v xml:space="preserve"> </v>
      </c>
      <c r="AL52" s="148" t="str">
        <f t="shared" si="37"/>
        <v xml:space="preserve"> </v>
      </c>
      <c r="AM52" s="148" t="str">
        <f t="shared" si="37"/>
        <v xml:space="preserve"> </v>
      </c>
      <c r="AN52" s="148" t="str">
        <f t="shared" si="37"/>
        <v xml:space="preserve"> </v>
      </c>
      <c r="AO52" s="148" t="str">
        <f t="shared" si="37"/>
        <v xml:space="preserve"> </v>
      </c>
      <c r="AP52" s="148" t="str">
        <f t="shared" si="37"/>
        <v xml:space="preserve"> </v>
      </c>
      <c r="AQ52" s="148" t="str">
        <f t="shared" si="38"/>
        <v xml:space="preserve"> </v>
      </c>
      <c r="AR52" s="148" t="str">
        <f t="shared" si="38"/>
        <v xml:space="preserve"> </v>
      </c>
      <c r="AS52" s="148" t="str">
        <f t="shared" si="38"/>
        <v xml:space="preserve"> </v>
      </c>
      <c r="AT52" s="148" t="str">
        <f t="shared" si="38"/>
        <v xml:space="preserve"> </v>
      </c>
      <c r="AU52" s="148" t="str">
        <f t="shared" si="38"/>
        <v xml:space="preserve"> </v>
      </c>
      <c r="AV52" s="148" t="str">
        <f t="shared" si="38"/>
        <v xml:space="preserve"> </v>
      </c>
      <c r="AW52" s="148" t="str">
        <f t="shared" si="38"/>
        <v xml:space="preserve"> </v>
      </c>
      <c r="AX52" s="148" t="str">
        <f t="shared" si="38"/>
        <v xml:space="preserve"> </v>
      </c>
      <c r="AY52" s="148" t="str">
        <f t="shared" si="38"/>
        <v xml:space="preserve"> </v>
      </c>
      <c r="AZ52" s="148" t="str">
        <f t="shared" si="38"/>
        <v xml:space="preserve"> </v>
      </c>
      <c r="BA52" s="148" t="str">
        <f t="shared" si="39"/>
        <v xml:space="preserve"> </v>
      </c>
      <c r="BB52" s="148" t="str">
        <f t="shared" si="39"/>
        <v xml:space="preserve"> </v>
      </c>
      <c r="BC52" s="148" t="str">
        <f t="shared" si="39"/>
        <v xml:space="preserve"> </v>
      </c>
      <c r="BD52" s="148" t="str">
        <f t="shared" si="39"/>
        <v xml:space="preserve"> </v>
      </c>
      <c r="BE52" s="148" t="str">
        <f t="shared" si="39"/>
        <v xml:space="preserve"> </v>
      </c>
      <c r="BF52" s="148" t="str">
        <f t="shared" si="39"/>
        <v xml:space="preserve"> </v>
      </c>
      <c r="BG52" s="148" t="str">
        <f t="shared" si="39"/>
        <v xml:space="preserve"> </v>
      </c>
      <c r="BH52" s="148" t="str">
        <f t="shared" si="39"/>
        <v xml:space="preserve"> </v>
      </c>
      <c r="BI52" s="148" t="str">
        <f t="shared" si="39"/>
        <v xml:space="preserve"> </v>
      </c>
      <c r="BJ52" s="148" t="str">
        <f t="shared" si="39"/>
        <v xml:space="preserve"> </v>
      </c>
      <c r="BK52" s="148" t="str">
        <f t="shared" si="40"/>
        <v xml:space="preserve"> </v>
      </c>
      <c r="BL52" s="148" t="str">
        <f t="shared" si="40"/>
        <v xml:space="preserve"> </v>
      </c>
      <c r="BM52" s="148" t="str">
        <f t="shared" si="40"/>
        <v xml:space="preserve"> </v>
      </c>
      <c r="BN52" s="148" t="str">
        <f t="shared" si="40"/>
        <v xml:space="preserve"> </v>
      </c>
      <c r="BO52" s="148" t="str">
        <f t="shared" si="40"/>
        <v xml:space="preserve"> </v>
      </c>
      <c r="BP52" s="148" t="str">
        <f t="shared" si="40"/>
        <v xml:space="preserve"> </v>
      </c>
      <c r="BQ52" s="148" t="str">
        <f t="shared" si="40"/>
        <v xml:space="preserve"> </v>
      </c>
      <c r="BR52" s="148" t="str">
        <f t="shared" si="40"/>
        <v xml:space="preserve"> </v>
      </c>
      <c r="BS52" s="148" t="str">
        <f t="shared" si="40"/>
        <v xml:space="preserve"> </v>
      </c>
      <c r="BT52" s="148" t="str">
        <f t="shared" si="40"/>
        <v xml:space="preserve"> </v>
      </c>
      <c r="BU52" s="148" t="str">
        <f t="shared" si="40"/>
        <v xml:space="preserve"> </v>
      </c>
    </row>
    <row r="53" spans="2:73" ht="16">
      <c r="B53" s="126" t="s">
        <v>120</v>
      </c>
      <c r="D53" s="125">
        <v>60</v>
      </c>
      <c r="E53" s="82"/>
      <c r="F53" s="123"/>
      <c r="G53" s="123"/>
      <c r="I53" s="82"/>
      <c r="J53" s="123"/>
      <c r="K53" s="123"/>
      <c r="M53" s="147" t="str">
        <f t="shared" si="35"/>
        <v xml:space="preserve"> </v>
      </c>
      <c r="N53" s="147" t="str">
        <f t="shared" si="35"/>
        <v xml:space="preserve"> </v>
      </c>
      <c r="O53" s="147" t="str">
        <f t="shared" si="35"/>
        <v xml:space="preserve"> </v>
      </c>
      <c r="P53" s="147" t="str">
        <f t="shared" si="35"/>
        <v xml:space="preserve"> </v>
      </c>
      <c r="Q53" s="147" t="str">
        <f t="shared" si="35"/>
        <v xml:space="preserve"> </v>
      </c>
      <c r="R53" s="147" t="str">
        <f t="shared" si="35"/>
        <v xml:space="preserve"> </v>
      </c>
      <c r="S53" s="147" t="str">
        <f t="shared" si="35"/>
        <v xml:space="preserve"> </v>
      </c>
      <c r="T53" s="147" t="str">
        <f t="shared" si="35"/>
        <v xml:space="preserve"> </v>
      </c>
      <c r="U53" s="147" t="str">
        <f t="shared" si="35"/>
        <v xml:space="preserve"> </v>
      </c>
      <c r="V53" s="147" t="str">
        <f t="shared" si="35"/>
        <v xml:space="preserve"> </v>
      </c>
      <c r="W53" s="147" t="str">
        <f t="shared" si="36"/>
        <v xml:space="preserve"> </v>
      </c>
      <c r="X53" s="147" t="str">
        <f t="shared" si="36"/>
        <v xml:space="preserve"> </v>
      </c>
      <c r="Y53" s="147" t="str">
        <f t="shared" si="36"/>
        <v xml:space="preserve"> </v>
      </c>
      <c r="Z53" s="147" t="str">
        <f t="shared" si="36"/>
        <v xml:space="preserve"> </v>
      </c>
      <c r="AA53" s="147" t="str">
        <f t="shared" si="36"/>
        <v xml:space="preserve"> </v>
      </c>
      <c r="AB53" s="147" t="str">
        <f t="shared" si="36"/>
        <v xml:space="preserve"> </v>
      </c>
      <c r="AC53" s="147" t="str">
        <f t="shared" si="36"/>
        <v xml:space="preserve"> </v>
      </c>
      <c r="AD53" s="147" t="str">
        <f t="shared" si="36"/>
        <v xml:space="preserve"> </v>
      </c>
      <c r="AE53" s="147" t="str">
        <f t="shared" si="36"/>
        <v xml:space="preserve"> </v>
      </c>
      <c r="AF53" s="147" t="str">
        <f t="shared" si="36"/>
        <v xml:space="preserve"> </v>
      </c>
      <c r="AG53" s="147" t="str">
        <f t="shared" si="37"/>
        <v xml:space="preserve"> </v>
      </c>
      <c r="AH53" s="147" t="str">
        <f t="shared" si="37"/>
        <v xml:space="preserve"> </v>
      </c>
      <c r="AI53" s="147" t="str">
        <f t="shared" si="37"/>
        <v xml:space="preserve"> </v>
      </c>
      <c r="AJ53" s="147" t="str">
        <f t="shared" si="37"/>
        <v xml:space="preserve"> </v>
      </c>
      <c r="AK53" s="147" t="str">
        <f t="shared" si="37"/>
        <v xml:space="preserve"> </v>
      </c>
      <c r="AL53" s="147" t="str">
        <f t="shared" si="37"/>
        <v xml:space="preserve"> </v>
      </c>
      <c r="AM53" s="147" t="str">
        <f t="shared" si="37"/>
        <v xml:space="preserve"> </v>
      </c>
      <c r="AN53" s="147" t="str">
        <f t="shared" si="37"/>
        <v xml:space="preserve"> </v>
      </c>
      <c r="AO53" s="147" t="str">
        <f t="shared" si="37"/>
        <v xml:space="preserve"> </v>
      </c>
      <c r="AP53" s="147" t="str">
        <f t="shared" si="37"/>
        <v xml:space="preserve"> </v>
      </c>
      <c r="AQ53" s="147" t="str">
        <f t="shared" si="38"/>
        <v xml:space="preserve"> </v>
      </c>
      <c r="AR53" s="147" t="str">
        <f t="shared" si="38"/>
        <v xml:space="preserve"> </v>
      </c>
      <c r="AS53" s="147" t="str">
        <f t="shared" si="38"/>
        <v xml:space="preserve"> </v>
      </c>
      <c r="AT53" s="147" t="str">
        <f t="shared" si="38"/>
        <v xml:space="preserve"> </v>
      </c>
      <c r="AU53" s="147" t="str">
        <f t="shared" si="38"/>
        <v xml:space="preserve"> </v>
      </c>
      <c r="AV53" s="147" t="str">
        <f t="shared" si="38"/>
        <v xml:space="preserve"> </v>
      </c>
      <c r="AW53" s="147" t="str">
        <f t="shared" si="38"/>
        <v xml:space="preserve"> </v>
      </c>
      <c r="AX53" s="147" t="str">
        <f t="shared" si="38"/>
        <v xml:space="preserve"> </v>
      </c>
      <c r="AY53" s="147" t="str">
        <f t="shared" si="38"/>
        <v xml:space="preserve"> </v>
      </c>
      <c r="AZ53" s="147" t="str">
        <f t="shared" si="38"/>
        <v xml:space="preserve"> </v>
      </c>
      <c r="BA53" s="147" t="str">
        <f t="shared" si="39"/>
        <v xml:space="preserve"> </v>
      </c>
      <c r="BB53" s="147" t="str">
        <f t="shared" si="39"/>
        <v xml:space="preserve"> </v>
      </c>
      <c r="BC53" s="147" t="str">
        <f t="shared" si="39"/>
        <v xml:space="preserve"> </v>
      </c>
      <c r="BD53" s="147" t="str">
        <f t="shared" si="39"/>
        <v xml:space="preserve"> </v>
      </c>
      <c r="BE53" s="147" t="str">
        <f t="shared" si="39"/>
        <v xml:space="preserve"> </v>
      </c>
      <c r="BF53" s="147" t="str">
        <f t="shared" si="39"/>
        <v xml:space="preserve"> </v>
      </c>
      <c r="BG53" s="147" t="str">
        <f t="shared" si="39"/>
        <v xml:space="preserve"> </v>
      </c>
      <c r="BH53" s="147" t="str">
        <f t="shared" si="39"/>
        <v xml:space="preserve"> </v>
      </c>
      <c r="BI53" s="147" t="str">
        <f t="shared" si="39"/>
        <v xml:space="preserve"> </v>
      </c>
      <c r="BJ53" s="147" t="str">
        <f t="shared" si="39"/>
        <v xml:space="preserve"> </v>
      </c>
      <c r="BK53" s="147" t="str">
        <f t="shared" si="40"/>
        <v xml:space="preserve"> </v>
      </c>
      <c r="BL53" s="147" t="str">
        <f t="shared" si="40"/>
        <v xml:space="preserve"> </v>
      </c>
      <c r="BM53" s="147" t="str">
        <f t="shared" si="40"/>
        <v xml:space="preserve"> </v>
      </c>
      <c r="BN53" s="147" t="str">
        <f t="shared" si="40"/>
        <v xml:space="preserve"> </v>
      </c>
      <c r="BO53" s="147" t="str">
        <f t="shared" si="40"/>
        <v xml:space="preserve"> </v>
      </c>
      <c r="BP53" s="147" t="str">
        <f t="shared" si="40"/>
        <v xml:space="preserve"> </v>
      </c>
      <c r="BQ53" s="147" t="str">
        <f t="shared" si="40"/>
        <v xml:space="preserve"> </v>
      </c>
      <c r="BR53" s="147" t="str">
        <f t="shared" si="40"/>
        <v xml:space="preserve"> </v>
      </c>
      <c r="BS53" s="147" t="str">
        <f t="shared" si="40"/>
        <v xml:space="preserve"> </v>
      </c>
      <c r="BT53" s="147" t="str">
        <f t="shared" si="40"/>
        <v xml:space="preserve"> </v>
      </c>
      <c r="BU53" s="147" t="str">
        <f t="shared" si="40"/>
        <v xml:space="preserve"> </v>
      </c>
    </row>
    <row r="54" spans="2:73" ht="16">
      <c r="B54" s="127" t="s">
        <v>126</v>
      </c>
      <c r="D54" s="125">
        <v>60</v>
      </c>
      <c r="E54" s="82"/>
      <c r="F54" s="123"/>
      <c r="G54" s="123"/>
      <c r="I54" s="82"/>
      <c r="J54" s="123"/>
      <c r="K54" s="123"/>
      <c r="M54" s="148" t="str">
        <f t="shared" si="35"/>
        <v xml:space="preserve"> </v>
      </c>
      <c r="N54" s="148" t="str">
        <f t="shared" si="35"/>
        <v xml:space="preserve"> </v>
      </c>
      <c r="O54" s="148" t="str">
        <f t="shared" si="35"/>
        <v xml:space="preserve"> </v>
      </c>
      <c r="P54" s="148" t="str">
        <f t="shared" si="35"/>
        <v xml:space="preserve"> </v>
      </c>
      <c r="Q54" s="148" t="str">
        <f t="shared" si="35"/>
        <v xml:space="preserve"> </v>
      </c>
      <c r="R54" s="148" t="str">
        <f t="shared" si="35"/>
        <v xml:space="preserve"> </v>
      </c>
      <c r="S54" s="148" t="str">
        <f t="shared" si="35"/>
        <v xml:space="preserve"> </v>
      </c>
      <c r="T54" s="148" t="str">
        <f t="shared" si="35"/>
        <v xml:space="preserve"> </v>
      </c>
      <c r="U54" s="148" t="str">
        <f t="shared" si="35"/>
        <v xml:space="preserve"> </v>
      </c>
      <c r="V54" s="148" t="str">
        <f t="shared" si="35"/>
        <v xml:space="preserve"> </v>
      </c>
      <c r="W54" s="148" t="str">
        <f t="shared" si="36"/>
        <v xml:space="preserve"> </v>
      </c>
      <c r="X54" s="148" t="str">
        <f t="shared" si="36"/>
        <v xml:space="preserve"> </v>
      </c>
      <c r="Y54" s="148" t="str">
        <f t="shared" si="36"/>
        <v xml:space="preserve"> </v>
      </c>
      <c r="Z54" s="148" t="str">
        <f t="shared" si="36"/>
        <v xml:space="preserve"> </v>
      </c>
      <c r="AA54" s="148" t="str">
        <f t="shared" si="36"/>
        <v xml:space="preserve"> </v>
      </c>
      <c r="AB54" s="148" t="str">
        <f t="shared" si="36"/>
        <v xml:space="preserve"> </v>
      </c>
      <c r="AC54" s="148" t="str">
        <f t="shared" si="36"/>
        <v xml:space="preserve"> </v>
      </c>
      <c r="AD54" s="148" t="str">
        <f t="shared" si="36"/>
        <v xml:space="preserve"> </v>
      </c>
      <c r="AE54" s="148" t="str">
        <f t="shared" si="36"/>
        <v xml:space="preserve"> </v>
      </c>
      <c r="AF54" s="148" t="str">
        <f t="shared" si="36"/>
        <v xml:space="preserve"> </v>
      </c>
      <c r="AG54" s="148" t="str">
        <f t="shared" si="37"/>
        <v xml:space="preserve"> </v>
      </c>
      <c r="AH54" s="148" t="str">
        <f t="shared" si="37"/>
        <v xml:space="preserve"> </v>
      </c>
      <c r="AI54" s="148" t="str">
        <f t="shared" si="37"/>
        <v xml:space="preserve"> </v>
      </c>
      <c r="AJ54" s="148" t="str">
        <f t="shared" si="37"/>
        <v xml:space="preserve"> </v>
      </c>
      <c r="AK54" s="148" t="str">
        <f t="shared" si="37"/>
        <v xml:space="preserve"> </v>
      </c>
      <c r="AL54" s="148" t="str">
        <f t="shared" si="37"/>
        <v xml:space="preserve"> </v>
      </c>
      <c r="AM54" s="148" t="str">
        <f t="shared" si="37"/>
        <v xml:space="preserve"> </v>
      </c>
      <c r="AN54" s="148" t="str">
        <f t="shared" si="37"/>
        <v xml:space="preserve"> </v>
      </c>
      <c r="AO54" s="148" t="str">
        <f t="shared" si="37"/>
        <v xml:space="preserve"> </v>
      </c>
      <c r="AP54" s="148" t="str">
        <f t="shared" si="37"/>
        <v xml:space="preserve"> </v>
      </c>
      <c r="AQ54" s="148" t="str">
        <f t="shared" si="38"/>
        <v xml:space="preserve"> </v>
      </c>
      <c r="AR54" s="148" t="str">
        <f t="shared" si="38"/>
        <v xml:space="preserve"> </v>
      </c>
      <c r="AS54" s="148" t="str">
        <f t="shared" si="38"/>
        <v xml:space="preserve"> </v>
      </c>
      <c r="AT54" s="148" t="str">
        <f t="shared" si="38"/>
        <v xml:space="preserve"> </v>
      </c>
      <c r="AU54" s="148" t="str">
        <f t="shared" si="38"/>
        <v xml:space="preserve"> </v>
      </c>
      <c r="AV54" s="148" t="str">
        <f t="shared" si="38"/>
        <v xml:space="preserve"> </v>
      </c>
      <c r="AW54" s="148" t="str">
        <f t="shared" si="38"/>
        <v xml:space="preserve"> </v>
      </c>
      <c r="AX54" s="148" t="str">
        <f t="shared" si="38"/>
        <v xml:space="preserve"> </v>
      </c>
      <c r="AY54" s="148" t="str">
        <f t="shared" si="38"/>
        <v xml:space="preserve"> </v>
      </c>
      <c r="AZ54" s="148" t="str">
        <f t="shared" si="38"/>
        <v xml:space="preserve"> </v>
      </c>
      <c r="BA54" s="148" t="str">
        <f t="shared" si="39"/>
        <v xml:space="preserve"> </v>
      </c>
      <c r="BB54" s="148" t="str">
        <f t="shared" si="39"/>
        <v xml:space="preserve"> </v>
      </c>
      <c r="BC54" s="148" t="str">
        <f t="shared" si="39"/>
        <v xml:space="preserve"> </v>
      </c>
      <c r="BD54" s="148" t="str">
        <f t="shared" si="39"/>
        <v xml:space="preserve"> </v>
      </c>
      <c r="BE54" s="148" t="str">
        <f t="shared" si="39"/>
        <v xml:space="preserve"> </v>
      </c>
      <c r="BF54" s="148" t="str">
        <f t="shared" si="39"/>
        <v xml:space="preserve"> </v>
      </c>
      <c r="BG54" s="148" t="str">
        <f t="shared" si="39"/>
        <v xml:space="preserve"> </v>
      </c>
      <c r="BH54" s="148" t="str">
        <f t="shared" si="39"/>
        <v xml:space="preserve"> </v>
      </c>
      <c r="BI54" s="148" t="str">
        <f t="shared" si="39"/>
        <v xml:space="preserve"> </v>
      </c>
      <c r="BJ54" s="148" t="str">
        <f t="shared" si="39"/>
        <v xml:space="preserve"> </v>
      </c>
      <c r="BK54" s="148" t="str">
        <f t="shared" si="40"/>
        <v xml:space="preserve"> </v>
      </c>
      <c r="BL54" s="148" t="str">
        <f t="shared" si="40"/>
        <v xml:space="preserve"> </v>
      </c>
      <c r="BM54" s="148" t="str">
        <f t="shared" si="40"/>
        <v xml:space="preserve"> </v>
      </c>
      <c r="BN54" s="148" t="str">
        <f t="shared" si="40"/>
        <v xml:space="preserve"> </v>
      </c>
      <c r="BO54" s="148" t="str">
        <f t="shared" si="40"/>
        <v xml:space="preserve"> </v>
      </c>
      <c r="BP54" s="148" t="str">
        <f t="shared" si="40"/>
        <v xml:space="preserve"> </v>
      </c>
      <c r="BQ54" s="148" t="str">
        <f t="shared" si="40"/>
        <v xml:space="preserve"> </v>
      </c>
      <c r="BR54" s="148" t="str">
        <f t="shared" si="40"/>
        <v xml:space="preserve"> </v>
      </c>
      <c r="BS54" s="148" t="str">
        <f t="shared" si="40"/>
        <v xml:space="preserve"> </v>
      </c>
      <c r="BT54" s="148" t="str">
        <f t="shared" si="40"/>
        <v xml:space="preserve"> </v>
      </c>
      <c r="BU54" s="148" t="str">
        <f t="shared" si="40"/>
        <v xml:space="preserve"> </v>
      </c>
    </row>
    <row r="55" spans="2:73" ht="16">
      <c r="B55" s="126" t="s">
        <v>127</v>
      </c>
      <c r="D55" s="125">
        <v>60</v>
      </c>
      <c r="E55" s="82"/>
      <c r="F55" s="123"/>
      <c r="G55" s="123"/>
      <c r="I55" s="82"/>
      <c r="J55" s="123"/>
      <c r="K55" s="123"/>
      <c r="M55" s="147" t="str">
        <f t="shared" si="35"/>
        <v xml:space="preserve"> </v>
      </c>
      <c r="N55" s="147" t="str">
        <f t="shared" si="35"/>
        <v xml:space="preserve"> </v>
      </c>
      <c r="O55" s="147" t="str">
        <f t="shared" si="35"/>
        <v xml:space="preserve"> </v>
      </c>
      <c r="P55" s="147" t="str">
        <f t="shared" si="35"/>
        <v xml:space="preserve"> </v>
      </c>
      <c r="Q55" s="147" t="str">
        <f t="shared" si="35"/>
        <v xml:space="preserve"> </v>
      </c>
      <c r="R55" s="147" t="str">
        <f t="shared" si="35"/>
        <v xml:space="preserve"> </v>
      </c>
      <c r="S55" s="147" t="str">
        <f t="shared" si="35"/>
        <v xml:space="preserve"> </v>
      </c>
      <c r="T55" s="147" t="str">
        <f t="shared" si="35"/>
        <v xml:space="preserve"> </v>
      </c>
      <c r="U55" s="147" t="str">
        <f t="shared" si="35"/>
        <v xml:space="preserve"> </v>
      </c>
      <c r="V55" s="147" t="str">
        <f t="shared" si="35"/>
        <v xml:space="preserve"> </v>
      </c>
      <c r="W55" s="147" t="str">
        <f t="shared" si="36"/>
        <v xml:space="preserve"> </v>
      </c>
      <c r="X55" s="147" t="str">
        <f t="shared" si="36"/>
        <v xml:space="preserve"> </v>
      </c>
      <c r="Y55" s="147" t="str">
        <f t="shared" si="36"/>
        <v xml:space="preserve"> </v>
      </c>
      <c r="Z55" s="147" t="str">
        <f t="shared" si="36"/>
        <v xml:space="preserve"> </v>
      </c>
      <c r="AA55" s="147" t="str">
        <f t="shared" si="36"/>
        <v xml:space="preserve"> </v>
      </c>
      <c r="AB55" s="147" t="str">
        <f t="shared" si="36"/>
        <v xml:space="preserve"> </v>
      </c>
      <c r="AC55" s="147" t="str">
        <f t="shared" si="36"/>
        <v xml:space="preserve"> </v>
      </c>
      <c r="AD55" s="147" t="str">
        <f t="shared" si="36"/>
        <v xml:space="preserve"> </v>
      </c>
      <c r="AE55" s="147" t="str">
        <f t="shared" si="36"/>
        <v xml:space="preserve"> </v>
      </c>
      <c r="AF55" s="147" t="str">
        <f t="shared" si="36"/>
        <v xml:space="preserve"> </v>
      </c>
      <c r="AG55" s="147" t="str">
        <f t="shared" si="37"/>
        <v xml:space="preserve"> </v>
      </c>
      <c r="AH55" s="147" t="str">
        <f t="shared" si="37"/>
        <v xml:space="preserve"> </v>
      </c>
      <c r="AI55" s="147" t="str">
        <f t="shared" si="37"/>
        <v xml:space="preserve"> </v>
      </c>
      <c r="AJ55" s="147" t="str">
        <f t="shared" si="37"/>
        <v xml:space="preserve"> </v>
      </c>
      <c r="AK55" s="147" t="str">
        <f t="shared" si="37"/>
        <v xml:space="preserve"> </v>
      </c>
      <c r="AL55" s="147" t="str">
        <f t="shared" si="37"/>
        <v xml:space="preserve"> </v>
      </c>
      <c r="AM55" s="147" t="str">
        <f t="shared" si="37"/>
        <v xml:space="preserve"> </v>
      </c>
      <c r="AN55" s="147" t="str">
        <f t="shared" si="37"/>
        <v xml:space="preserve"> </v>
      </c>
      <c r="AO55" s="147" t="str">
        <f t="shared" si="37"/>
        <v xml:space="preserve"> </v>
      </c>
      <c r="AP55" s="147" t="str">
        <f t="shared" si="37"/>
        <v xml:space="preserve"> </v>
      </c>
      <c r="AQ55" s="147" t="str">
        <f t="shared" si="38"/>
        <v xml:space="preserve"> </v>
      </c>
      <c r="AR55" s="147" t="str">
        <f t="shared" si="38"/>
        <v xml:space="preserve"> </v>
      </c>
      <c r="AS55" s="147" t="str">
        <f t="shared" si="38"/>
        <v xml:space="preserve"> </v>
      </c>
      <c r="AT55" s="147" t="str">
        <f t="shared" si="38"/>
        <v xml:space="preserve"> </v>
      </c>
      <c r="AU55" s="147" t="str">
        <f t="shared" si="38"/>
        <v xml:space="preserve"> </v>
      </c>
      <c r="AV55" s="147" t="str">
        <f t="shared" si="38"/>
        <v xml:space="preserve"> </v>
      </c>
      <c r="AW55" s="147" t="str">
        <f t="shared" si="38"/>
        <v xml:space="preserve"> </v>
      </c>
      <c r="AX55" s="147" t="str">
        <f t="shared" si="38"/>
        <v xml:space="preserve"> </v>
      </c>
      <c r="AY55" s="147" t="str">
        <f t="shared" si="38"/>
        <v xml:space="preserve"> </v>
      </c>
      <c r="AZ55" s="147" t="str">
        <f t="shared" si="38"/>
        <v xml:space="preserve"> </v>
      </c>
      <c r="BA55" s="147" t="str">
        <f t="shared" si="39"/>
        <v xml:space="preserve"> </v>
      </c>
      <c r="BB55" s="147" t="str">
        <f t="shared" si="39"/>
        <v xml:space="preserve"> </v>
      </c>
      <c r="BC55" s="147" t="str">
        <f t="shared" si="39"/>
        <v xml:space="preserve"> </v>
      </c>
      <c r="BD55" s="147" t="str">
        <f t="shared" si="39"/>
        <v xml:space="preserve"> </v>
      </c>
      <c r="BE55" s="147" t="str">
        <f t="shared" si="39"/>
        <v xml:space="preserve"> </v>
      </c>
      <c r="BF55" s="147" t="str">
        <f t="shared" si="39"/>
        <v xml:space="preserve"> </v>
      </c>
      <c r="BG55" s="147" t="str">
        <f t="shared" si="39"/>
        <v xml:space="preserve"> </v>
      </c>
      <c r="BH55" s="147" t="str">
        <f t="shared" si="39"/>
        <v xml:space="preserve"> </v>
      </c>
      <c r="BI55" s="147" t="str">
        <f t="shared" si="39"/>
        <v xml:space="preserve"> </v>
      </c>
      <c r="BJ55" s="147" t="str">
        <f t="shared" si="39"/>
        <v xml:space="preserve"> </v>
      </c>
      <c r="BK55" s="147" t="str">
        <f t="shared" si="40"/>
        <v xml:space="preserve"> </v>
      </c>
      <c r="BL55" s="147" t="str">
        <f t="shared" si="40"/>
        <v xml:space="preserve"> </v>
      </c>
      <c r="BM55" s="147" t="str">
        <f t="shared" si="40"/>
        <v xml:space="preserve"> </v>
      </c>
      <c r="BN55" s="147" t="str">
        <f t="shared" si="40"/>
        <v xml:space="preserve"> </v>
      </c>
      <c r="BO55" s="147" t="str">
        <f t="shared" si="40"/>
        <v xml:space="preserve"> </v>
      </c>
      <c r="BP55" s="147" t="str">
        <f t="shared" si="40"/>
        <v xml:space="preserve"> </v>
      </c>
      <c r="BQ55" s="147" t="str">
        <f t="shared" si="40"/>
        <v xml:space="preserve"> </v>
      </c>
      <c r="BR55" s="147" t="str">
        <f t="shared" si="40"/>
        <v xml:space="preserve"> </v>
      </c>
      <c r="BS55" s="147" t="str">
        <f t="shared" si="40"/>
        <v xml:space="preserve"> </v>
      </c>
      <c r="BT55" s="147" t="str">
        <f t="shared" si="40"/>
        <v xml:space="preserve"> </v>
      </c>
      <c r="BU55" s="147" t="str">
        <f t="shared" si="40"/>
        <v xml:space="preserve"> </v>
      </c>
    </row>
    <row r="56" spans="2:73">
      <c r="B56" s="11"/>
      <c r="D56" s="11"/>
      <c r="E56" s="11"/>
      <c r="F56" s="11"/>
      <c r="G56" s="11"/>
      <c r="I56" s="11"/>
      <c r="J56" s="11"/>
      <c r="K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</row>
    <row r="57" spans="2:73" ht="17" thickBot="1">
      <c r="B57" s="99" t="s">
        <v>129</v>
      </c>
      <c r="D57" s="79"/>
      <c r="E57" s="79"/>
      <c r="F57" s="79"/>
      <c r="G57" s="79"/>
      <c r="I57" s="79"/>
      <c r="J57" s="79"/>
      <c r="K57" s="79"/>
      <c r="M57" s="71">
        <f>SUM(M51:M55)</f>
        <v>0</v>
      </c>
      <c r="N57" s="71">
        <f t="shared" ref="N57:BU57" si="41">SUM(N51:N55)</f>
        <v>0</v>
      </c>
      <c r="O57" s="71">
        <f t="shared" si="41"/>
        <v>0</v>
      </c>
      <c r="P57" s="71">
        <f t="shared" si="41"/>
        <v>0</v>
      </c>
      <c r="Q57" s="71">
        <f t="shared" si="41"/>
        <v>0</v>
      </c>
      <c r="R57" s="71">
        <f t="shared" si="41"/>
        <v>0</v>
      </c>
      <c r="S57" s="71">
        <f t="shared" si="41"/>
        <v>0</v>
      </c>
      <c r="T57" s="71">
        <f t="shared" si="41"/>
        <v>0</v>
      </c>
      <c r="U57" s="71">
        <f t="shared" si="41"/>
        <v>0</v>
      </c>
      <c r="V57" s="71">
        <f t="shared" si="41"/>
        <v>0</v>
      </c>
      <c r="W57" s="71">
        <f t="shared" si="41"/>
        <v>0</v>
      </c>
      <c r="X57" s="71">
        <f t="shared" si="41"/>
        <v>0</v>
      </c>
      <c r="Y57" s="71">
        <f t="shared" si="41"/>
        <v>0</v>
      </c>
      <c r="Z57" s="71">
        <f t="shared" si="41"/>
        <v>0</v>
      </c>
      <c r="AA57" s="71">
        <f t="shared" si="41"/>
        <v>0</v>
      </c>
      <c r="AB57" s="71">
        <f t="shared" si="41"/>
        <v>0</v>
      </c>
      <c r="AC57" s="71">
        <f t="shared" si="41"/>
        <v>0</v>
      </c>
      <c r="AD57" s="71">
        <f t="shared" si="41"/>
        <v>0</v>
      </c>
      <c r="AE57" s="71">
        <f t="shared" si="41"/>
        <v>0</v>
      </c>
      <c r="AF57" s="71">
        <f t="shared" si="41"/>
        <v>0</v>
      </c>
      <c r="AG57" s="71">
        <f t="shared" si="41"/>
        <v>0</v>
      </c>
      <c r="AH57" s="71">
        <f t="shared" si="41"/>
        <v>0</v>
      </c>
      <c r="AI57" s="71">
        <f t="shared" si="41"/>
        <v>0</v>
      </c>
      <c r="AJ57" s="71">
        <f t="shared" si="41"/>
        <v>0</v>
      </c>
      <c r="AK57" s="71">
        <f t="shared" si="41"/>
        <v>0</v>
      </c>
      <c r="AL57" s="71">
        <f t="shared" si="41"/>
        <v>0</v>
      </c>
      <c r="AM57" s="71">
        <f t="shared" si="41"/>
        <v>0</v>
      </c>
      <c r="AN57" s="71">
        <f t="shared" si="41"/>
        <v>0</v>
      </c>
      <c r="AO57" s="71">
        <f t="shared" si="41"/>
        <v>0</v>
      </c>
      <c r="AP57" s="71">
        <f t="shared" si="41"/>
        <v>0</v>
      </c>
      <c r="AQ57" s="71">
        <f t="shared" si="41"/>
        <v>0</v>
      </c>
      <c r="AR57" s="71">
        <f t="shared" si="41"/>
        <v>0</v>
      </c>
      <c r="AS57" s="71">
        <f t="shared" si="41"/>
        <v>0</v>
      </c>
      <c r="AT57" s="71">
        <f t="shared" si="41"/>
        <v>0</v>
      </c>
      <c r="AU57" s="71">
        <f t="shared" si="41"/>
        <v>0</v>
      </c>
      <c r="AV57" s="71">
        <f t="shared" si="41"/>
        <v>0</v>
      </c>
      <c r="AW57" s="71">
        <f t="shared" si="41"/>
        <v>0</v>
      </c>
      <c r="AX57" s="71">
        <f t="shared" si="41"/>
        <v>0</v>
      </c>
      <c r="AY57" s="71">
        <f t="shared" si="41"/>
        <v>0</v>
      </c>
      <c r="AZ57" s="71">
        <f t="shared" si="41"/>
        <v>0</v>
      </c>
      <c r="BA57" s="71">
        <f t="shared" si="41"/>
        <v>0</v>
      </c>
      <c r="BB57" s="71">
        <f t="shared" si="41"/>
        <v>0</v>
      </c>
      <c r="BC57" s="71">
        <f t="shared" si="41"/>
        <v>0</v>
      </c>
      <c r="BD57" s="71">
        <f t="shared" si="41"/>
        <v>0</v>
      </c>
      <c r="BE57" s="71">
        <f t="shared" si="41"/>
        <v>0</v>
      </c>
      <c r="BF57" s="71">
        <f t="shared" si="41"/>
        <v>0</v>
      </c>
      <c r="BG57" s="71">
        <f t="shared" si="41"/>
        <v>0</v>
      </c>
      <c r="BH57" s="71">
        <f t="shared" si="41"/>
        <v>0</v>
      </c>
      <c r="BI57" s="71">
        <f t="shared" si="41"/>
        <v>0</v>
      </c>
      <c r="BJ57" s="71">
        <f t="shared" si="41"/>
        <v>0</v>
      </c>
      <c r="BK57" s="71">
        <f t="shared" si="41"/>
        <v>0</v>
      </c>
      <c r="BL57" s="71">
        <f t="shared" si="41"/>
        <v>0</v>
      </c>
      <c r="BM57" s="71">
        <f t="shared" si="41"/>
        <v>0</v>
      </c>
      <c r="BN57" s="71">
        <f t="shared" si="41"/>
        <v>0</v>
      </c>
      <c r="BO57" s="71">
        <f t="shared" si="41"/>
        <v>0</v>
      </c>
      <c r="BP57" s="71">
        <f t="shared" si="41"/>
        <v>0</v>
      </c>
      <c r="BQ57" s="71">
        <f t="shared" si="41"/>
        <v>0</v>
      </c>
      <c r="BR57" s="71">
        <f t="shared" si="41"/>
        <v>0</v>
      </c>
      <c r="BS57" s="71">
        <f t="shared" si="41"/>
        <v>0</v>
      </c>
      <c r="BT57" s="71">
        <f t="shared" si="41"/>
        <v>0</v>
      </c>
      <c r="BU57" s="71">
        <f t="shared" si="41"/>
        <v>0</v>
      </c>
    </row>
    <row r="58" spans="2:73" ht="16" thickTop="1"/>
    <row r="59" spans="2:73" ht="17" thickBot="1">
      <c r="B59" s="79" t="s">
        <v>130</v>
      </c>
      <c r="D59" s="79"/>
      <c r="E59" s="79"/>
      <c r="F59" s="79"/>
      <c r="G59" s="79"/>
      <c r="I59" s="79"/>
      <c r="J59" s="79"/>
      <c r="K59" s="79"/>
      <c r="M59" s="71">
        <f>M12+M22+M30+M39+M48+M57</f>
        <v>88600</v>
      </c>
      <c r="N59" s="71">
        <f t="shared" ref="N59:BU59" si="42">N12+N22+N30+N39+N48+N57</f>
        <v>88600</v>
      </c>
      <c r="O59" s="71">
        <f t="shared" si="42"/>
        <v>88600</v>
      </c>
      <c r="P59" s="71">
        <f t="shared" si="42"/>
        <v>88600</v>
      </c>
      <c r="Q59" s="71">
        <f t="shared" si="42"/>
        <v>88600</v>
      </c>
      <c r="R59" s="71">
        <f t="shared" si="42"/>
        <v>88600</v>
      </c>
      <c r="S59" s="71">
        <f t="shared" si="42"/>
        <v>88600</v>
      </c>
      <c r="T59" s="71">
        <f t="shared" si="42"/>
        <v>88600</v>
      </c>
      <c r="U59" s="71">
        <f t="shared" si="42"/>
        <v>88600</v>
      </c>
      <c r="V59" s="71">
        <f t="shared" si="42"/>
        <v>88600</v>
      </c>
      <c r="W59" s="71">
        <f t="shared" si="42"/>
        <v>88600</v>
      </c>
      <c r="X59" s="71">
        <f t="shared" si="42"/>
        <v>88600</v>
      </c>
      <c r="Y59" s="71">
        <f t="shared" si="42"/>
        <v>88600</v>
      </c>
      <c r="Z59" s="71">
        <f t="shared" si="42"/>
        <v>84100</v>
      </c>
      <c r="AA59" s="71">
        <f t="shared" si="42"/>
        <v>84100</v>
      </c>
      <c r="AB59" s="71">
        <f t="shared" si="42"/>
        <v>84100</v>
      </c>
      <c r="AC59" s="71">
        <f t="shared" si="42"/>
        <v>50500</v>
      </c>
      <c r="AD59" s="71">
        <f t="shared" si="42"/>
        <v>50500</v>
      </c>
      <c r="AE59" s="71">
        <f t="shared" si="42"/>
        <v>32000</v>
      </c>
      <c r="AF59" s="71">
        <f t="shared" si="42"/>
        <v>32000</v>
      </c>
      <c r="AG59" s="71">
        <f t="shared" si="42"/>
        <v>32000</v>
      </c>
      <c r="AH59" s="71">
        <f t="shared" si="42"/>
        <v>32000</v>
      </c>
      <c r="AI59" s="71">
        <f t="shared" si="42"/>
        <v>32000</v>
      </c>
      <c r="AJ59" s="71">
        <f t="shared" si="42"/>
        <v>32000</v>
      </c>
      <c r="AK59" s="71">
        <f t="shared" si="42"/>
        <v>32000</v>
      </c>
      <c r="AL59" s="71">
        <f t="shared" si="42"/>
        <v>9000</v>
      </c>
      <c r="AM59" s="71">
        <f t="shared" si="42"/>
        <v>9000</v>
      </c>
      <c r="AN59" s="71">
        <f t="shared" si="42"/>
        <v>9000</v>
      </c>
      <c r="AO59" s="71">
        <f t="shared" si="42"/>
        <v>9000</v>
      </c>
      <c r="AP59" s="71">
        <f t="shared" si="42"/>
        <v>9000</v>
      </c>
      <c r="AQ59" s="71">
        <f t="shared" si="42"/>
        <v>0</v>
      </c>
      <c r="AR59" s="71">
        <f t="shared" si="42"/>
        <v>0</v>
      </c>
      <c r="AS59" s="71">
        <f t="shared" si="42"/>
        <v>0</v>
      </c>
      <c r="AT59" s="71">
        <f t="shared" si="42"/>
        <v>0</v>
      </c>
      <c r="AU59" s="71">
        <f t="shared" si="42"/>
        <v>0</v>
      </c>
      <c r="AV59" s="71">
        <f t="shared" si="42"/>
        <v>0</v>
      </c>
      <c r="AW59" s="71">
        <f t="shared" si="42"/>
        <v>0</v>
      </c>
      <c r="AX59" s="71">
        <f t="shared" si="42"/>
        <v>0</v>
      </c>
      <c r="AY59" s="71">
        <f t="shared" si="42"/>
        <v>0</v>
      </c>
      <c r="AZ59" s="71">
        <f t="shared" si="42"/>
        <v>0</v>
      </c>
      <c r="BA59" s="71">
        <f t="shared" si="42"/>
        <v>0</v>
      </c>
      <c r="BB59" s="71">
        <f t="shared" si="42"/>
        <v>0</v>
      </c>
      <c r="BC59" s="71">
        <f t="shared" si="42"/>
        <v>0</v>
      </c>
      <c r="BD59" s="71">
        <f t="shared" si="42"/>
        <v>0</v>
      </c>
      <c r="BE59" s="71">
        <f t="shared" si="42"/>
        <v>0</v>
      </c>
      <c r="BF59" s="71">
        <f t="shared" si="42"/>
        <v>0</v>
      </c>
      <c r="BG59" s="71">
        <f t="shared" si="42"/>
        <v>0</v>
      </c>
      <c r="BH59" s="71">
        <f t="shared" si="42"/>
        <v>0</v>
      </c>
      <c r="BI59" s="71">
        <f t="shared" si="42"/>
        <v>0</v>
      </c>
      <c r="BJ59" s="71">
        <f t="shared" si="42"/>
        <v>0</v>
      </c>
      <c r="BK59" s="71">
        <f t="shared" si="42"/>
        <v>0</v>
      </c>
      <c r="BL59" s="71">
        <f t="shared" si="42"/>
        <v>0</v>
      </c>
      <c r="BM59" s="71">
        <f t="shared" si="42"/>
        <v>0</v>
      </c>
      <c r="BN59" s="71">
        <f t="shared" si="42"/>
        <v>0</v>
      </c>
      <c r="BO59" s="71">
        <f t="shared" si="42"/>
        <v>0</v>
      </c>
      <c r="BP59" s="71">
        <f t="shared" si="42"/>
        <v>0</v>
      </c>
      <c r="BQ59" s="71">
        <f t="shared" si="42"/>
        <v>0</v>
      </c>
      <c r="BR59" s="71">
        <f t="shared" si="42"/>
        <v>0</v>
      </c>
      <c r="BS59" s="71">
        <f t="shared" si="42"/>
        <v>0</v>
      </c>
      <c r="BT59" s="71">
        <f t="shared" si="42"/>
        <v>0</v>
      </c>
      <c r="BU59" s="71">
        <f t="shared" si="42"/>
        <v>0</v>
      </c>
    </row>
    <row r="60" spans="2:73" ht="16" thickTop="1">
      <c r="B60" t="s">
        <v>131</v>
      </c>
      <c r="M60" s="34">
        <f>COUNTIF(M6:M10,"&gt;1")+COUNTIF(M15:M20,"&gt;1")+COUNTIF(M25:M28,"&gt;1")+COUNTIF(M33:M37,"&gt;1")+COUNTIF(M42:M46,"&gt;1")</f>
        <v>12</v>
      </c>
      <c r="N60" s="34">
        <f t="shared" ref="N60:BU60" si="43">COUNTIF(N6:N10,"&gt;1")+COUNTIF(N15:N20,"&gt;1")+COUNTIF(N25:N28,"&gt;1")+COUNTIF(N33:N37,"&gt;1")+COUNTIF(N42:N46,"&gt;1")</f>
        <v>12</v>
      </c>
      <c r="O60" s="34">
        <f t="shared" si="43"/>
        <v>12</v>
      </c>
      <c r="P60" s="34">
        <f t="shared" si="43"/>
        <v>12</v>
      </c>
      <c r="Q60" s="34">
        <f t="shared" si="43"/>
        <v>12</v>
      </c>
      <c r="R60" s="34">
        <f t="shared" si="43"/>
        <v>12</v>
      </c>
      <c r="S60" s="34">
        <f t="shared" si="43"/>
        <v>12</v>
      </c>
      <c r="T60" s="34">
        <f t="shared" si="43"/>
        <v>12</v>
      </c>
      <c r="U60" s="34">
        <f t="shared" si="43"/>
        <v>12</v>
      </c>
      <c r="V60" s="34">
        <f t="shared" si="43"/>
        <v>12</v>
      </c>
      <c r="W60" s="34">
        <f t="shared" si="43"/>
        <v>12</v>
      </c>
      <c r="X60" s="34">
        <f t="shared" si="43"/>
        <v>12</v>
      </c>
      <c r="Y60" s="34">
        <f t="shared" si="43"/>
        <v>12</v>
      </c>
      <c r="Z60" s="34">
        <f t="shared" si="43"/>
        <v>11</v>
      </c>
      <c r="AA60" s="34">
        <f t="shared" si="43"/>
        <v>11</v>
      </c>
      <c r="AB60" s="34">
        <f t="shared" si="43"/>
        <v>11</v>
      </c>
      <c r="AC60" s="34">
        <f t="shared" si="43"/>
        <v>6</v>
      </c>
      <c r="AD60" s="34">
        <f t="shared" si="43"/>
        <v>6</v>
      </c>
      <c r="AE60" s="34">
        <f t="shared" si="43"/>
        <v>4</v>
      </c>
      <c r="AF60" s="34">
        <f t="shared" si="43"/>
        <v>4</v>
      </c>
      <c r="AG60" s="34">
        <f t="shared" si="43"/>
        <v>4</v>
      </c>
      <c r="AH60" s="34">
        <f t="shared" si="43"/>
        <v>4</v>
      </c>
      <c r="AI60" s="34">
        <f t="shared" si="43"/>
        <v>4</v>
      </c>
      <c r="AJ60" s="34">
        <f t="shared" si="43"/>
        <v>4</v>
      </c>
      <c r="AK60" s="34">
        <f t="shared" si="43"/>
        <v>4</v>
      </c>
      <c r="AL60" s="34">
        <f t="shared" si="43"/>
        <v>1</v>
      </c>
      <c r="AM60" s="34">
        <f t="shared" si="43"/>
        <v>1</v>
      </c>
      <c r="AN60" s="34">
        <f t="shared" si="43"/>
        <v>1</v>
      </c>
      <c r="AO60" s="34">
        <f t="shared" si="43"/>
        <v>1</v>
      </c>
      <c r="AP60" s="34">
        <f t="shared" si="43"/>
        <v>1</v>
      </c>
      <c r="AQ60" s="34">
        <f t="shared" si="43"/>
        <v>0</v>
      </c>
      <c r="AR60" s="34">
        <f t="shared" si="43"/>
        <v>0</v>
      </c>
      <c r="AS60" s="34">
        <f t="shared" si="43"/>
        <v>0</v>
      </c>
      <c r="AT60" s="34">
        <f t="shared" si="43"/>
        <v>0</v>
      </c>
      <c r="AU60" s="34">
        <f t="shared" si="43"/>
        <v>0</v>
      </c>
      <c r="AV60" s="34">
        <f t="shared" si="43"/>
        <v>0</v>
      </c>
      <c r="AW60" s="34">
        <f t="shared" si="43"/>
        <v>0</v>
      </c>
      <c r="AX60" s="34">
        <f t="shared" si="43"/>
        <v>0</v>
      </c>
      <c r="AY60" s="34">
        <f t="shared" si="43"/>
        <v>0</v>
      </c>
      <c r="AZ60" s="34">
        <f t="shared" si="43"/>
        <v>0</v>
      </c>
      <c r="BA60" s="34">
        <f t="shared" si="43"/>
        <v>0</v>
      </c>
      <c r="BB60" s="34">
        <f t="shared" si="43"/>
        <v>0</v>
      </c>
      <c r="BC60" s="34">
        <f t="shared" si="43"/>
        <v>0</v>
      </c>
      <c r="BD60" s="34">
        <f t="shared" si="43"/>
        <v>0</v>
      </c>
      <c r="BE60" s="34">
        <f t="shared" si="43"/>
        <v>0</v>
      </c>
      <c r="BF60" s="34">
        <f t="shared" si="43"/>
        <v>0</v>
      </c>
      <c r="BG60" s="34">
        <f t="shared" si="43"/>
        <v>0</v>
      </c>
      <c r="BH60" s="34">
        <f t="shared" si="43"/>
        <v>0</v>
      </c>
      <c r="BI60" s="34">
        <f t="shared" si="43"/>
        <v>0</v>
      </c>
      <c r="BJ60" s="34">
        <f t="shared" si="43"/>
        <v>0</v>
      </c>
      <c r="BK60" s="34">
        <f t="shared" si="43"/>
        <v>0</v>
      </c>
      <c r="BL60" s="34">
        <f t="shared" si="43"/>
        <v>0</v>
      </c>
      <c r="BM60" s="34">
        <f t="shared" si="43"/>
        <v>0</v>
      </c>
      <c r="BN60" s="34">
        <f t="shared" si="43"/>
        <v>0</v>
      </c>
      <c r="BO60" s="34">
        <f t="shared" si="43"/>
        <v>0</v>
      </c>
      <c r="BP60" s="34">
        <f t="shared" si="43"/>
        <v>0</v>
      </c>
      <c r="BQ60" s="34">
        <f t="shared" si="43"/>
        <v>0</v>
      </c>
      <c r="BR60" s="34">
        <f t="shared" si="43"/>
        <v>0</v>
      </c>
      <c r="BS60" s="34">
        <f t="shared" si="43"/>
        <v>0</v>
      </c>
      <c r="BT60" s="34">
        <f t="shared" si="43"/>
        <v>0</v>
      </c>
      <c r="BU60" s="34">
        <f t="shared" si="43"/>
        <v>0</v>
      </c>
    </row>
  </sheetData>
  <phoneticPr fontId="33" type="noConversion"/>
  <pageMargins left="0.7" right="0.7" top="0.75" bottom="0.75" header="0.3" footer="0.3"/>
  <pageSetup scale="49" orientation="landscape" r:id="rId1"/>
  <rowBreaks count="1" manualBreakCount="1">
    <brk id="60" max="16383" man="1"/>
  </rowBreaks>
  <colBreaks count="5" manualBreakCount="5">
    <brk id="25" max="1048575" man="1"/>
    <brk id="37" max="1048575" man="1"/>
    <brk id="49" max="1048575" man="1"/>
    <brk id="61" max="1048575" man="1"/>
    <brk id="7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X68"/>
  <sheetViews>
    <sheetView workbookViewId="0">
      <pane ySplit="1" topLeftCell="A2" activePane="bottomLeft" state="frozen"/>
      <selection pane="bottomLeft" activeCell="M32" sqref="M32"/>
    </sheetView>
  </sheetViews>
  <sheetFormatPr baseColWidth="10" defaultColWidth="8.83203125" defaultRowHeight="15"/>
  <cols>
    <col min="1" max="1" width="53.33203125" customWidth="1"/>
    <col min="2" max="2" width="1.6640625" customWidth="1"/>
    <col min="3" max="6" width="16.6640625" customWidth="1"/>
    <col min="7" max="7" width="1.5" customWidth="1"/>
    <col min="8" max="10" width="16.6640625" customWidth="1"/>
    <col min="11" max="11" width="1.5" customWidth="1"/>
    <col min="12" max="12" width="12.83203125" customWidth="1"/>
    <col min="13" max="72" width="13.33203125" customWidth="1"/>
  </cols>
  <sheetData>
    <row r="1" spans="1:76" ht="21" thickBot="1">
      <c r="A1" s="74" t="s">
        <v>330</v>
      </c>
      <c r="C1" s="70" t="s">
        <v>2</v>
      </c>
      <c r="D1" s="70" t="s">
        <v>5</v>
      </c>
      <c r="E1" s="70" t="s">
        <v>315</v>
      </c>
      <c r="F1" s="70" t="s">
        <v>316</v>
      </c>
      <c r="H1" s="70" t="s">
        <v>317</v>
      </c>
      <c r="I1" s="70" t="s">
        <v>315</v>
      </c>
      <c r="J1" s="70" t="s">
        <v>316</v>
      </c>
      <c r="L1" s="70">
        <f>'Scaling Factors'!D15</f>
        <v>44926</v>
      </c>
      <c r="M1" s="70">
        <f>'Scaling Factors'!E15</f>
        <v>44957</v>
      </c>
      <c r="N1" s="70">
        <f>'Scaling Factors'!F15</f>
        <v>44985</v>
      </c>
      <c r="O1" s="70">
        <f>'Scaling Factors'!G15</f>
        <v>45016</v>
      </c>
      <c r="P1" s="70">
        <f>'Scaling Factors'!H15</f>
        <v>45046</v>
      </c>
      <c r="Q1" s="70">
        <f>'Scaling Factors'!I15</f>
        <v>45077</v>
      </c>
      <c r="R1" s="70">
        <f>'Scaling Factors'!J15</f>
        <v>45107</v>
      </c>
      <c r="S1" s="70">
        <f>'Scaling Factors'!K15</f>
        <v>45138</v>
      </c>
      <c r="T1" s="70">
        <f>'Scaling Factors'!L15</f>
        <v>45169</v>
      </c>
      <c r="U1" s="70">
        <f>'Scaling Factors'!M15</f>
        <v>45199</v>
      </c>
      <c r="V1" s="70">
        <f>'Scaling Factors'!N15</f>
        <v>45230</v>
      </c>
      <c r="W1" s="70">
        <f>'Scaling Factors'!O15</f>
        <v>45260</v>
      </c>
      <c r="X1" s="70">
        <f>'Scaling Factors'!P15</f>
        <v>45291</v>
      </c>
      <c r="Y1" s="70">
        <f>'Scaling Factors'!Q15</f>
        <v>45322</v>
      </c>
      <c r="Z1" s="70">
        <f>'Scaling Factors'!R15</f>
        <v>45351</v>
      </c>
      <c r="AA1" s="70">
        <f>'Scaling Factors'!S15</f>
        <v>45382</v>
      </c>
      <c r="AB1" s="70">
        <f>'Scaling Factors'!T15</f>
        <v>45412</v>
      </c>
      <c r="AC1" s="70">
        <f>'Scaling Factors'!U15</f>
        <v>45443</v>
      </c>
      <c r="AD1" s="70">
        <f>'Scaling Factors'!V15</f>
        <v>45473</v>
      </c>
      <c r="AE1" s="70">
        <f>'Scaling Factors'!W15</f>
        <v>45504</v>
      </c>
      <c r="AF1" s="70">
        <f>'Scaling Factors'!X15</f>
        <v>45535</v>
      </c>
      <c r="AG1" s="70">
        <f>'Scaling Factors'!Y15</f>
        <v>45565</v>
      </c>
      <c r="AH1" s="70">
        <f>'Scaling Factors'!Z15</f>
        <v>45596</v>
      </c>
      <c r="AI1" s="70">
        <f>'Scaling Factors'!AA15</f>
        <v>45626</v>
      </c>
      <c r="AJ1" s="70">
        <f>'Scaling Factors'!AB15</f>
        <v>45657</v>
      </c>
      <c r="AK1" s="70">
        <f>'Scaling Factors'!AC15</f>
        <v>45688</v>
      </c>
      <c r="AL1" s="70">
        <f>'Scaling Factors'!AD15</f>
        <v>45716</v>
      </c>
      <c r="AM1" s="70">
        <f>'Scaling Factors'!AE15</f>
        <v>45747</v>
      </c>
      <c r="AN1" s="70">
        <f>'Scaling Factors'!AF15</f>
        <v>45777</v>
      </c>
      <c r="AO1" s="70">
        <f>'Scaling Factors'!AG15</f>
        <v>45808</v>
      </c>
      <c r="AP1" s="70">
        <f>'Scaling Factors'!AH15</f>
        <v>45838</v>
      </c>
      <c r="AQ1" s="70">
        <f>'Scaling Factors'!AI15</f>
        <v>45869</v>
      </c>
      <c r="AR1" s="70">
        <f>'Scaling Factors'!AJ15</f>
        <v>45900</v>
      </c>
      <c r="AS1" s="70">
        <f>'Scaling Factors'!AK15</f>
        <v>45930</v>
      </c>
      <c r="AT1" s="70">
        <f>'Scaling Factors'!AL15</f>
        <v>45961</v>
      </c>
      <c r="AU1" s="70">
        <f>'Scaling Factors'!AM15</f>
        <v>45991</v>
      </c>
      <c r="AV1" s="70">
        <f>'Scaling Factors'!AN15</f>
        <v>46022</v>
      </c>
      <c r="AW1" s="70">
        <f>'Scaling Factors'!AO15</f>
        <v>46053</v>
      </c>
      <c r="AX1" s="70">
        <f>'Scaling Factors'!AP15</f>
        <v>46081</v>
      </c>
      <c r="AY1" s="70">
        <f>'Scaling Factors'!AQ15</f>
        <v>46112</v>
      </c>
      <c r="AZ1" s="70">
        <f>'Scaling Factors'!AR15</f>
        <v>46142</v>
      </c>
      <c r="BA1" s="70">
        <f>'Scaling Factors'!AS15</f>
        <v>46173</v>
      </c>
      <c r="BB1" s="70">
        <f>'Scaling Factors'!AT15</f>
        <v>46203</v>
      </c>
      <c r="BC1" s="70">
        <f>'Scaling Factors'!AU15</f>
        <v>46234</v>
      </c>
      <c r="BD1" s="70">
        <f>'Scaling Factors'!AV15</f>
        <v>46265</v>
      </c>
      <c r="BE1" s="70">
        <f>'Scaling Factors'!AW15</f>
        <v>46295</v>
      </c>
      <c r="BF1" s="70">
        <f>'Scaling Factors'!AX15</f>
        <v>46326</v>
      </c>
      <c r="BG1" s="70">
        <f>'Scaling Factors'!AY15</f>
        <v>46356</v>
      </c>
      <c r="BH1" s="70">
        <f>'Scaling Factors'!AZ15</f>
        <v>46387</v>
      </c>
      <c r="BI1" s="70">
        <f>'Scaling Factors'!BA15</f>
        <v>46418</v>
      </c>
      <c r="BJ1" s="70">
        <f>'Scaling Factors'!BB15</f>
        <v>46446</v>
      </c>
      <c r="BK1" s="70">
        <f>'Scaling Factors'!BC15</f>
        <v>46477</v>
      </c>
      <c r="BL1" s="70">
        <f>'Scaling Factors'!BD15</f>
        <v>46507</v>
      </c>
      <c r="BM1" s="70">
        <f>'Scaling Factors'!BE15</f>
        <v>46538</v>
      </c>
      <c r="BN1" s="70">
        <f>'Scaling Factors'!BF15</f>
        <v>46568</v>
      </c>
      <c r="BO1" s="70">
        <f>'Scaling Factors'!BG15</f>
        <v>46599</v>
      </c>
      <c r="BP1" s="70">
        <f>'Scaling Factors'!BH15</f>
        <v>46630</v>
      </c>
      <c r="BQ1" s="70">
        <f>'Scaling Factors'!BI15</f>
        <v>46660</v>
      </c>
      <c r="BR1" s="70">
        <f>'Scaling Factors'!BJ15</f>
        <v>46691</v>
      </c>
      <c r="BS1" s="70">
        <f>'Scaling Factors'!BK15</f>
        <v>46721</v>
      </c>
      <c r="BT1" s="70">
        <f>'Scaling Factors'!BL15</f>
        <v>46752</v>
      </c>
    </row>
    <row r="2" spans="1:76" ht="19" thickTop="1" thickBot="1">
      <c r="A2" s="166" t="s">
        <v>322</v>
      </c>
      <c r="BU2" s="2"/>
      <c r="BV2" s="2"/>
      <c r="BW2" s="2"/>
      <c r="BX2" s="2"/>
    </row>
    <row r="3" spans="1:76" ht="17" thickTop="1">
      <c r="A3" s="171" t="s">
        <v>318</v>
      </c>
      <c r="C3" s="111">
        <v>60</v>
      </c>
      <c r="D3" s="3">
        <v>43101</v>
      </c>
      <c r="E3" s="123">
        <v>1259</v>
      </c>
      <c r="F3" s="123">
        <v>180</v>
      </c>
      <c r="H3" s="3">
        <v>45292</v>
      </c>
      <c r="I3" s="123">
        <v>2500</v>
      </c>
      <c r="J3" s="123">
        <v>500</v>
      </c>
      <c r="L3" s="147">
        <f t="shared" ref="L3:U8" si="0">IF(L$1&gt;$D3,IF(L$1&lt;($D3+(($C3)*DaysPerMonth)),IF($H3&lt;L$1,$I3+$J3,$E3+$F3)," ")," ")</f>
        <v>1439</v>
      </c>
      <c r="M3" s="147" t="str">
        <f t="shared" si="0"/>
        <v xml:space="preserve"> </v>
      </c>
      <c r="N3" s="147" t="str">
        <f t="shared" si="0"/>
        <v xml:space="preserve"> </v>
      </c>
      <c r="O3" s="147" t="str">
        <f t="shared" si="0"/>
        <v xml:space="preserve"> </v>
      </c>
      <c r="P3" s="147" t="str">
        <f t="shared" si="0"/>
        <v xml:space="preserve"> </v>
      </c>
      <c r="Q3" s="147" t="str">
        <f t="shared" si="0"/>
        <v xml:space="preserve"> </v>
      </c>
      <c r="R3" s="147" t="str">
        <f t="shared" si="0"/>
        <v xml:space="preserve"> </v>
      </c>
      <c r="S3" s="147" t="str">
        <f t="shared" si="0"/>
        <v xml:space="preserve"> </v>
      </c>
      <c r="T3" s="147" t="str">
        <f t="shared" si="0"/>
        <v xml:space="preserve"> </v>
      </c>
      <c r="U3" s="147" t="str">
        <f t="shared" si="0"/>
        <v xml:space="preserve"> </v>
      </c>
      <c r="V3" s="147" t="str">
        <f t="shared" ref="V3:AE8" si="1">IF(V$1&gt;$D3,IF(V$1&lt;($D3+(($C3)*DaysPerMonth)),IF($H3&lt;V$1,$I3+$J3,$E3+$F3)," ")," ")</f>
        <v xml:space="preserve"> </v>
      </c>
      <c r="W3" s="147" t="str">
        <f t="shared" si="1"/>
        <v xml:space="preserve"> </v>
      </c>
      <c r="X3" s="147" t="str">
        <f t="shared" si="1"/>
        <v xml:space="preserve"> </v>
      </c>
      <c r="Y3" s="147" t="str">
        <f t="shared" si="1"/>
        <v xml:space="preserve"> </v>
      </c>
      <c r="Z3" s="147" t="str">
        <f t="shared" si="1"/>
        <v xml:space="preserve"> </v>
      </c>
      <c r="AA3" s="147" t="str">
        <f t="shared" si="1"/>
        <v xml:space="preserve"> </v>
      </c>
      <c r="AB3" s="147" t="str">
        <f t="shared" si="1"/>
        <v xml:space="preserve"> </v>
      </c>
      <c r="AC3" s="147" t="str">
        <f t="shared" si="1"/>
        <v xml:space="preserve"> </v>
      </c>
      <c r="AD3" s="147" t="str">
        <f t="shared" si="1"/>
        <v xml:space="preserve"> </v>
      </c>
      <c r="AE3" s="147" t="str">
        <f t="shared" si="1"/>
        <v xml:space="preserve"> </v>
      </c>
      <c r="AF3" s="147" t="str">
        <f t="shared" ref="AF3:AO8" si="2">IF(AF$1&gt;$D3,IF(AF$1&lt;($D3+(($C3)*DaysPerMonth)),IF($H3&lt;AF$1,$I3+$J3,$E3+$F3)," ")," ")</f>
        <v xml:space="preserve"> </v>
      </c>
      <c r="AG3" s="147" t="str">
        <f t="shared" si="2"/>
        <v xml:space="preserve"> </v>
      </c>
      <c r="AH3" s="147" t="str">
        <f t="shared" si="2"/>
        <v xml:space="preserve"> </v>
      </c>
      <c r="AI3" s="147" t="str">
        <f t="shared" si="2"/>
        <v xml:space="preserve"> </v>
      </c>
      <c r="AJ3" s="147" t="str">
        <f t="shared" si="2"/>
        <v xml:space="preserve"> </v>
      </c>
      <c r="AK3" s="147" t="str">
        <f t="shared" si="2"/>
        <v xml:space="preserve"> </v>
      </c>
      <c r="AL3" s="147" t="str">
        <f t="shared" si="2"/>
        <v xml:space="preserve"> </v>
      </c>
      <c r="AM3" s="147" t="str">
        <f t="shared" si="2"/>
        <v xml:space="preserve"> </v>
      </c>
      <c r="AN3" s="147" t="str">
        <f t="shared" si="2"/>
        <v xml:space="preserve"> </v>
      </c>
      <c r="AO3" s="147" t="str">
        <f t="shared" si="2"/>
        <v xml:space="preserve"> </v>
      </c>
      <c r="AP3" s="147" t="str">
        <f t="shared" ref="AP3:AY8" si="3">IF(AP$1&gt;$D3,IF(AP$1&lt;($D3+(($C3)*DaysPerMonth)),IF($H3&lt;AP$1,$I3+$J3,$E3+$F3)," ")," ")</f>
        <v xml:space="preserve"> </v>
      </c>
      <c r="AQ3" s="147" t="str">
        <f t="shared" si="3"/>
        <v xml:space="preserve"> </v>
      </c>
      <c r="AR3" s="147" t="str">
        <f t="shared" si="3"/>
        <v xml:space="preserve"> </v>
      </c>
      <c r="AS3" s="147" t="str">
        <f t="shared" si="3"/>
        <v xml:space="preserve"> </v>
      </c>
      <c r="AT3" s="147" t="str">
        <f t="shared" si="3"/>
        <v xml:space="preserve"> </v>
      </c>
      <c r="AU3" s="147" t="str">
        <f t="shared" si="3"/>
        <v xml:space="preserve"> </v>
      </c>
      <c r="AV3" s="147" t="str">
        <f t="shared" si="3"/>
        <v xml:space="preserve"> </v>
      </c>
      <c r="AW3" s="147" t="str">
        <f t="shared" si="3"/>
        <v xml:space="preserve"> </v>
      </c>
      <c r="AX3" s="147" t="str">
        <f t="shared" si="3"/>
        <v xml:space="preserve"> </v>
      </c>
      <c r="AY3" s="147" t="str">
        <f t="shared" si="3"/>
        <v xml:space="preserve"> </v>
      </c>
      <c r="AZ3" s="147" t="str">
        <f t="shared" ref="AZ3:BI8" si="4">IF(AZ$1&gt;$D3,IF(AZ$1&lt;($D3+(($C3)*DaysPerMonth)),IF($H3&lt;AZ$1,$I3+$J3,$E3+$F3)," ")," ")</f>
        <v xml:space="preserve"> </v>
      </c>
      <c r="BA3" s="147" t="str">
        <f t="shared" si="4"/>
        <v xml:space="preserve"> </v>
      </c>
      <c r="BB3" s="147" t="str">
        <f t="shared" si="4"/>
        <v xml:space="preserve"> </v>
      </c>
      <c r="BC3" s="147" t="str">
        <f t="shared" si="4"/>
        <v xml:space="preserve"> </v>
      </c>
      <c r="BD3" s="147" t="str">
        <f t="shared" si="4"/>
        <v xml:space="preserve"> </v>
      </c>
      <c r="BE3" s="147" t="str">
        <f t="shared" si="4"/>
        <v xml:space="preserve"> </v>
      </c>
      <c r="BF3" s="147" t="str">
        <f t="shared" si="4"/>
        <v xml:space="preserve"> </v>
      </c>
      <c r="BG3" s="147" t="str">
        <f t="shared" si="4"/>
        <v xml:space="preserve"> </v>
      </c>
      <c r="BH3" s="147" t="str">
        <f t="shared" si="4"/>
        <v xml:space="preserve"> </v>
      </c>
      <c r="BI3" s="147" t="str">
        <f t="shared" si="4"/>
        <v xml:space="preserve"> </v>
      </c>
      <c r="BJ3" s="147" t="str">
        <f t="shared" ref="BJ3:BT8" si="5">IF(BJ$1&gt;$D3,IF(BJ$1&lt;($D3+(($C3)*DaysPerMonth)),IF($H3&lt;BJ$1,$I3+$J3,$E3+$F3)," ")," ")</f>
        <v xml:space="preserve"> </v>
      </c>
      <c r="BK3" s="147" t="str">
        <f t="shared" si="5"/>
        <v xml:space="preserve"> </v>
      </c>
      <c r="BL3" s="147" t="str">
        <f t="shared" si="5"/>
        <v xml:space="preserve"> </v>
      </c>
      <c r="BM3" s="147" t="str">
        <f t="shared" si="5"/>
        <v xml:space="preserve"> </v>
      </c>
      <c r="BN3" s="147" t="str">
        <f t="shared" si="5"/>
        <v xml:space="preserve"> </v>
      </c>
      <c r="BO3" s="147" t="str">
        <f t="shared" si="5"/>
        <v xml:space="preserve"> </v>
      </c>
      <c r="BP3" s="147" t="str">
        <f t="shared" si="5"/>
        <v xml:space="preserve"> </v>
      </c>
      <c r="BQ3" s="147" t="str">
        <f t="shared" si="5"/>
        <v xml:space="preserve"> </v>
      </c>
      <c r="BR3" s="147" t="str">
        <f t="shared" si="5"/>
        <v xml:space="preserve"> </v>
      </c>
      <c r="BS3" s="147" t="str">
        <f t="shared" si="5"/>
        <v xml:space="preserve"> </v>
      </c>
      <c r="BT3" s="147" t="str">
        <f t="shared" si="5"/>
        <v xml:space="preserve"> </v>
      </c>
    </row>
    <row r="4" spans="1:76" ht="16">
      <c r="A4" s="172" t="s">
        <v>87</v>
      </c>
      <c r="C4" s="111">
        <v>60</v>
      </c>
      <c r="D4" s="3">
        <v>43101</v>
      </c>
      <c r="E4" s="123">
        <v>480</v>
      </c>
      <c r="F4" s="123"/>
      <c r="H4" s="3">
        <v>44927</v>
      </c>
      <c r="I4" s="123">
        <v>1500</v>
      </c>
      <c r="J4" s="123"/>
      <c r="L4" s="148">
        <f t="shared" si="0"/>
        <v>480</v>
      </c>
      <c r="M4" s="148" t="str">
        <f t="shared" si="0"/>
        <v xml:space="preserve"> </v>
      </c>
      <c r="N4" s="148" t="str">
        <f t="shared" si="0"/>
        <v xml:space="preserve"> </v>
      </c>
      <c r="O4" s="148" t="str">
        <f t="shared" si="0"/>
        <v xml:space="preserve"> </v>
      </c>
      <c r="P4" s="148" t="str">
        <f t="shared" si="0"/>
        <v xml:space="preserve"> </v>
      </c>
      <c r="Q4" s="148" t="str">
        <f t="shared" si="0"/>
        <v xml:space="preserve"> </v>
      </c>
      <c r="R4" s="148" t="str">
        <f t="shared" si="0"/>
        <v xml:space="preserve"> </v>
      </c>
      <c r="S4" s="148" t="str">
        <f t="shared" si="0"/>
        <v xml:space="preserve"> </v>
      </c>
      <c r="T4" s="148" t="str">
        <f t="shared" si="0"/>
        <v xml:space="preserve"> </v>
      </c>
      <c r="U4" s="148" t="str">
        <f t="shared" si="0"/>
        <v xml:space="preserve"> </v>
      </c>
      <c r="V4" s="148" t="str">
        <f t="shared" si="1"/>
        <v xml:space="preserve"> </v>
      </c>
      <c r="W4" s="148" t="str">
        <f t="shared" si="1"/>
        <v xml:space="preserve"> </v>
      </c>
      <c r="X4" s="148" t="str">
        <f t="shared" si="1"/>
        <v xml:space="preserve"> </v>
      </c>
      <c r="Y4" s="148" t="str">
        <f t="shared" si="1"/>
        <v xml:space="preserve"> </v>
      </c>
      <c r="Z4" s="148" t="str">
        <f t="shared" si="1"/>
        <v xml:space="preserve"> </v>
      </c>
      <c r="AA4" s="148" t="str">
        <f t="shared" si="1"/>
        <v xml:space="preserve"> </v>
      </c>
      <c r="AB4" s="148" t="str">
        <f t="shared" si="1"/>
        <v xml:space="preserve"> </v>
      </c>
      <c r="AC4" s="148" t="str">
        <f t="shared" si="1"/>
        <v xml:space="preserve"> </v>
      </c>
      <c r="AD4" s="148" t="str">
        <f t="shared" si="1"/>
        <v xml:space="preserve"> </v>
      </c>
      <c r="AE4" s="148" t="str">
        <f t="shared" si="1"/>
        <v xml:space="preserve"> </v>
      </c>
      <c r="AF4" s="148" t="str">
        <f t="shared" si="2"/>
        <v xml:space="preserve"> </v>
      </c>
      <c r="AG4" s="148" t="str">
        <f t="shared" si="2"/>
        <v xml:space="preserve"> </v>
      </c>
      <c r="AH4" s="148" t="str">
        <f t="shared" si="2"/>
        <v xml:space="preserve"> </v>
      </c>
      <c r="AI4" s="148" t="str">
        <f t="shared" si="2"/>
        <v xml:space="preserve"> </v>
      </c>
      <c r="AJ4" s="148" t="str">
        <f t="shared" si="2"/>
        <v xml:space="preserve"> </v>
      </c>
      <c r="AK4" s="148" t="str">
        <f t="shared" si="2"/>
        <v xml:space="preserve"> </v>
      </c>
      <c r="AL4" s="148" t="str">
        <f t="shared" si="2"/>
        <v xml:space="preserve"> </v>
      </c>
      <c r="AM4" s="148" t="str">
        <f t="shared" si="2"/>
        <v xml:space="preserve"> </v>
      </c>
      <c r="AN4" s="148" t="str">
        <f t="shared" si="2"/>
        <v xml:space="preserve"> </v>
      </c>
      <c r="AO4" s="148" t="str">
        <f t="shared" si="2"/>
        <v xml:space="preserve"> </v>
      </c>
      <c r="AP4" s="148" t="str">
        <f t="shared" si="3"/>
        <v xml:space="preserve"> </v>
      </c>
      <c r="AQ4" s="148" t="str">
        <f t="shared" si="3"/>
        <v xml:space="preserve"> </v>
      </c>
      <c r="AR4" s="148" t="str">
        <f t="shared" si="3"/>
        <v xml:space="preserve"> </v>
      </c>
      <c r="AS4" s="148" t="str">
        <f t="shared" si="3"/>
        <v xml:space="preserve"> </v>
      </c>
      <c r="AT4" s="148" t="str">
        <f t="shared" si="3"/>
        <v xml:space="preserve"> </v>
      </c>
      <c r="AU4" s="148" t="str">
        <f t="shared" si="3"/>
        <v xml:space="preserve"> </v>
      </c>
      <c r="AV4" s="148" t="str">
        <f t="shared" si="3"/>
        <v xml:space="preserve"> </v>
      </c>
      <c r="AW4" s="148" t="str">
        <f t="shared" si="3"/>
        <v xml:space="preserve"> </v>
      </c>
      <c r="AX4" s="148" t="str">
        <f t="shared" si="3"/>
        <v xml:space="preserve"> </v>
      </c>
      <c r="AY4" s="148" t="str">
        <f t="shared" si="3"/>
        <v xml:space="preserve"> </v>
      </c>
      <c r="AZ4" s="148" t="str">
        <f t="shared" si="4"/>
        <v xml:space="preserve"> </v>
      </c>
      <c r="BA4" s="148" t="str">
        <f t="shared" si="4"/>
        <v xml:space="preserve"> </v>
      </c>
      <c r="BB4" s="148" t="str">
        <f t="shared" si="4"/>
        <v xml:space="preserve"> </v>
      </c>
      <c r="BC4" s="148" t="str">
        <f t="shared" si="4"/>
        <v xml:space="preserve"> </v>
      </c>
      <c r="BD4" s="148" t="str">
        <f t="shared" si="4"/>
        <v xml:space="preserve"> </v>
      </c>
      <c r="BE4" s="148" t="str">
        <f t="shared" si="4"/>
        <v xml:space="preserve"> </v>
      </c>
      <c r="BF4" s="148" t="str">
        <f t="shared" si="4"/>
        <v xml:space="preserve"> </v>
      </c>
      <c r="BG4" s="148" t="str">
        <f t="shared" si="4"/>
        <v xml:space="preserve"> </v>
      </c>
      <c r="BH4" s="148" t="str">
        <f t="shared" si="4"/>
        <v xml:space="preserve"> </v>
      </c>
      <c r="BI4" s="148" t="str">
        <f t="shared" si="4"/>
        <v xml:space="preserve"> </v>
      </c>
      <c r="BJ4" s="148" t="str">
        <f t="shared" si="5"/>
        <v xml:space="preserve"> </v>
      </c>
      <c r="BK4" s="148" t="str">
        <f t="shared" si="5"/>
        <v xml:space="preserve"> </v>
      </c>
      <c r="BL4" s="148" t="str">
        <f t="shared" si="5"/>
        <v xml:space="preserve"> </v>
      </c>
      <c r="BM4" s="148" t="str">
        <f t="shared" si="5"/>
        <v xml:space="preserve"> </v>
      </c>
      <c r="BN4" s="148" t="str">
        <f t="shared" si="5"/>
        <v xml:space="preserve"> </v>
      </c>
      <c r="BO4" s="148" t="str">
        <f t="shared" si="5"/>
        <v xml:space="preserve"> </v>
      </c>
      <c r="BP4" s="148" t="str">
        <f t="shared" si="5"/>
        <v xml:space="preserve"> </v>
      </c>
      <c r="BQ4" s="148" t="str">
        <f t="shared" si="5"/>
        <v xml:space="preserve"> </v>
      </c>
      <c r="BR4" s="148" t="str">
        <f t="shared" si="5"/>
        <v xml:space="preserve"> </v>
      </c>
      <c r="BS4" s="148" t="str">
        <f t="shared" si="5"/>
        <v xml:space="preserve"> </v>
      </c>
      <c r="BT4" s="148" t="str">
        <f t="shared" si="5"/>
        <v xml:space="preserve"> </v>
      </c>
    </row>
    <row r="5" spans="1:76" ht="16">
      <c r="A5" s="171" t="s">
        <v>85</v>
      </c>
      <c r="C5" s="111">
        <v>60</v>
      </c>
      <c r="D5" s="3">
        <v>43101</v>
      </c>
      <c r="E5" s="123">
        <v>176.98</v>
      </c>
      <c r="F5" s="123"/>
      <c r="H5" s="3">
        <v>43466</v>
      </c>
      <c r="I5" s="123">
        <v>0</v>
      </c>
      <c r="J5" s="123"/>
      <c r="L5" s="147">
        <f t="shared" si="0"/>
        <v>0</v>
      </c>
      <c r="M5" s="147" t="str">
        <f t="shared" si="0"/>
        <v xml:space="preserve"> </v>
      </c>
      <c r="N5" s="147" t="str">
        <f t="shared" si="0"/>
        <v xml:space="preserve"> </v>
      </c>
      <c r="O5" s="147" t="str">
        <f t="shared" si="0"/>
        <v xml:space="preserve"> </v>
      </c>
      <c r="P5" s="147" t="str">
        <f t="shared" si="0"/>
        <v xml:space="preserve"> </v>
      </c>
      <c r="Q5" s="147" t="str">
        <f t="shared" si="0"/>
        <v xml:space="preserve"> </v>
      </c>
      <c r="R5" s="147" t="str">
        <f t="shared" si="0"/>
        <v xml:space="preserve"> </v>
      </c>
      <c r="S5" s="147" t="str">
        <f t="shared" si="0"/>
        <v xml:space="preserve"> </v>
      </c>
      <c r="T5" s="147" t="str">
        <f t="shared" si="0"/>
        <v xml:space="preserve"> </v>
      </c>
      <c r="U5" s="147" t="str">
        <f t="shared" si="0"/>
        <v xml:space="preserve"> </v>
      </c>
      <c r="V5" s="147" t="str">
        <f t="shared" si="1"/>
        <v xml:space="preserve"> </v>
      </c>
      <c r="W5" s="147" t="str">
        <f t="shared" si="1"/>
        <v xml:space="preserve"> </v>
      </c>
      <c r="X5" s="147" t="str">
        <f t="shared" si="1"/>
        <v xml:space="preserve"> </v>
      </c>
      <c r="Y5" s="147" t="str">
        <f t="shared" si="1"/>
        <v xml:space="preserve"> </v>
      </c>
      <c r="Z5" s="147" t="str">
        <f t="shared" si="1"/>
        <v xml:space="preserve"> </v>
      </c>
      <c r="AA5" s="147" t="str">
        <f t="shared" si="1"/>
        <v xml:space="preserve"> </v>
      </c>
      <c r="AB5" s="147" t="str">
        <f t="shared" si="1"/>
        <v xml:space="preserve"> </v>
      </c>
      <c r="AC5" s="147" t="str">
        <f t="shared" si="1"/>
        <v xml:space="preserve"> </v>
      </c>
      <c r="AD5" s="147" t="str">
        <f t="shared" si="1"/>
        <v xml:space="preserve"> </v>
      </c>
      <c r="AE5" s="147" t="str">
        <f t="shared" si="1"/>
        <v xml:space="preserve"> </v>
      </c>
      <c r="AF5" s="147" t="str">
        <f t="shared" si="2"/>
        <v xml:space="preserve"> </v>
      </c>
      <c r="AG5" s="147" t="str">
        <f t="shared" si="2"/>
        <v xml:space="preserve"> </v>
      </c>
      <c r="AH5" s="147" t="str">
        <f t="shared" si="2"/>
        <v xml:space="preserve"> </v>
      </c>
      <c r="AI5" s="147" t="str">
        <f t="shared" si="2"/>
        <v xml:space="preserve"> </v>
      </c>
      <c r="AJ5" s="147" t="str">
        <f t="shared" si="2"/>
        <v xml:space="preserve"> </v>
      </c>
      <c r="AK5" s="147" t="str">
        <f t="shared" si="2"/>
        <v xml:space="preserve"> </v>
      </c>
      <c r="AL5" s="147" t="str">
        <f t="shared" si="2"/>
        <v xml:space="preserve"> </v>
      </c>
      <c r="AM5" s="147" t="str">
        <f t="shared" si="2"/>
        <v xml:space="preserve"> </v>
      </c>
      <c r="AN5" s="147" t="str">
        <f t="shared" si="2"/>
        <v xml:space="preserve"> </v>
      </c>
      <c r="AO5" s="147" t="str">
        <f t="shared" si="2"/>
        <v xml:space="preserve"> </v>
      </c>
      <c r="AP5" s="147" t="str">
        <f t="shared" si="3"/>
        <v xml:space="preserve"> </v>
      </c>
      <c r="AQ5" s="147" t="str">
        <f t="shared" si="3"/>
        <v xml:space="preserve"> </v>
      </c>
      <c r="AR5" s="147" t="str">
        <f t="shared" si="3"/>
        <v xml:space="preserve"> </v>
      </c>
      <c r="AS5" s="147" t="str">
        <f t="shared" si="3"/>
        <v xml:space="preserve"> </v>
      </c>
      <c r="AT5" s="147" t="str">
        <f t="shared" si="3"/>
        <v xml:space="preserve"> </v>
      </c>
      <c r="AU5" s="147" t="str">
        <f t="shared" si="3"/>
        <v xml:space="preserve"> </v>
      </c>
      <c r="AV5" s="147" t="str">
        <f t="shared" si="3"/>
        <v xml:space="preserve"> </v>
      </c>
      <c r="AW5" s="147" t="str">
        <f t="shared" si="3"/>
        <v xml:space="preserve"> </v>
      </c>
      <c r="AX5" s="147" t="str">
        <f t="shared" si="3"/>
        <v xml:space="preserve"> </v>
      </c>
      <c r="AY5" s="147" t="str">
        <f t="shared" si="3"/>
        <v xml:space="preserve"> </v>
      </c>
      <c r="AZ5" s="147" t="str">
        <f t="shared" si="4"/>
        <v xml:space="preserve"> </v>
      </c>
      <c r="BA5" s="147" t="str">
        <f t="shared" si="4"/>
        <v xml:space="preserve"> </v>
      </c>
      <c r="BB5" s="147" t="str">
        <f t="shared" si="4"/>
        <v xml:space="preserve"> </v>
      </c>
      <c r="BC5" s="147" t="str">
        <f t="shared" si="4"/>
        <v xml:space="preserve"> </v>
      </c>
      <c r="BD5" s="147" t="str">
        <f t="shared" si="4"/>
        <v xml:space="preserve"> </v>
      </c>
      <c r="BE5" s="147" t="str">
        <f t="shared" si="4"/>
        <v xml:space="preserve"> </v>
      </c>
      <c r="BF5" s="147" t="str">
        <f t="shared" si="4"/>
        <v xml:space="preserve"> </v>
      </c>
      <c r="BG5" s="147" t="str">
        <f t="shared" si="4"/>
        <v xml:space="preserve"> </v>
      </c>
      <c r="BH5" s="147" t="str">
        <f t="shared" si="4"/>
        <v xml:space="preserve"> </v>
      </c>
      <c r="BI5" s="147" t="str">
        <f t="shared" si="4"/>
        <v xml:space="preserve"> </v>
      </c>
      <c r="BJ5" s="147" t="str">
        <f t="shared" si="5"/>
        <v xml:space="preserve"> </v>
      </c>
      <c r="BK5" s="147" t="str">
        <f t="shared" si="5"/>
        <v xml:space="preserve"> </v>
      </c>
      <c r="BL5" s="147" t="str">
        <f t="shared" si="5"/>
        <v xml:space="preserve"> </v>
      </c>
      <c r="BM5" s="147" t="str">
        <f t="shared" si="5"/>
        <v xml:space="preserve"> </v>
      </c>
      <c r="BN5" s="147" t="str">
        <f t="shared" si="5"/>
        <v xml:space="preserve"> </v>
      </c>
      <c r="BO5" s="147" t="str">
        <f t="shared" si="5"/>
        <v xml:space="preserve"> </v>
      </c>
      <c r="BP5" s="147" t="str">
        <f t="shared" si="5"/>
        <v xml:space="preserve"> </v>
      </c>
      <c r="BQ5" s="147" t="str">
        <f t="shared" si="5"/>
        <v xml:space="preserve"> </v>
      </c>
      <c r="BR5" s="147" t="str">
        <f t="shared" si="5"/>
        <v xml:space="preserve"> </v>
      </c>
      <c r="BS5" s="147" t="str">
        <f t="shared" si="5"/>
        <v xml:space="preserve"> </v>
      </c>
      <c r="BT5" s="147" t="str">
        <f t="shared" si="5"/>
        <v xml:space="preserve"> </v>
      </c>
    </row>
    <row r="6" spans="1:76" ht="16">
      <c r="A6" s="172" t="s">
        <v>383</v>
      </c>
      <c r="C6" s="111">
        <v>60</v>
      </c>
      <c r="D6" s="3">
        <v>43101</v>
      </c>
      <c r="E6" s="123">
        <v>341</v>
      </c>
      <c r="F6" s="123"/>
      <c r="H6" s="3">
        <v>44927</v>
      </c>
      <c r="I6" s="123">
        <v>500</v>
      </c>
      <c r="J6" s="123"/>
      <c r="L6" s="148">
        <f t="shared" si="0"/>
        <v>341</v>
      </c>
      <c r="M6" s="148" t="str">
        <f t="shared" si="0"/>
        <v xml:space="preserve"> </v>
      </c>
      <c r="N6" s="148" t="str">
        <f t="shared" si="0"/>
        <v xml:space="preserve"> </v>
      </c>
      <c r="O6" s="148" t="str">
        <f t="shared" si="0"/>
        <v xml:space="preserve"> </v>
      </c>
      <c r="P6" s="148" t="str">
        <f t="shared" si="0"/>
        <v xml:space="preserve"> </v>
      </c>
      <c r="Q6" s="148" t="str">
        <f t="shared" si="0"/>
        <v xml:space="preserve"> </v>
      </c>
      <c r="R6" s="148" t="str">
        <f t="shared" si="0"/>
        <v xml:space="preserve"> </v>
      </c>
      <c r="S6" s="148" t="str">
        <f t="shared" si="0"/>
        <v xml:space="preserve"> </v>
      </c>
      <c r="T6" s="148" t="str">
        <f t="shared" si="0"/>
        <v xml:space="preserve"> </v>
      </c>
      <c r="U6" s="148" t="str">
        <f t="shared" si="0"/>
        <v xml:space="preserve"> </v>
      </c>
      <c r="V6" s="148" t="str">
        <f t="shared" si="1"/>
        <v xml:space="preserve"> </v>
      </c>
      <c r="W6" s="148" t="str">
        <f t="shared" si="1"/>
        <v xml:space="preserve"> </v>
      </c>
      <c r="X6" s="148" t="str">
        <f t="shared" si="1"/>
        <v xml:space="preserve"> </v>
      </c>
      <c r="Y6" s="148" t="str">
        <f t="shared" si="1"/>
        <v xml:space="preserve"> </v>
      </c>
      <c r="Z6" s="148" t="str">
        <f t="shared" si="1"/>
        <v xml:space="preserve"> </v>
      </c>
      <c r="AA6" s="148" t="str">
        <f t="shared" si="1"/>
        <v xml:space="preserve"> </v>
      </c>
      <c r="AB6" s="148" t="str">
        <f t="shared" si="1"/>
        <v xml:space="preserve"> </v>
      </c>
      <c r="AC6" s="148" t="str">
        <f t="shared" si="1"/>
        <v xml:space="preserve"> </v>
      </c>
      <c r="AD6" s="148" t="str">
        <f t="shared" si="1"/>
        <v xml:space="preserve"> </v>
      </c>
      <c r="AE6" s="148" t="str">
        <f t="shared" si="1"/>
        <v xml:space="preserve"> </v>
      </c>
      <c r="AF6" s="148" t="str">
        <f t="shared" si="2"/>
        <v xml:space="preserve"> </v>
      </c>
      <c r="AG6" s="148" t="str">
        <f t="shared" si="2"/>
        <v xml:space="preserve"> </v>
      </c>
      <c r="AH6" s="148" t="str">
        <f t="shared" si="2"/>
        <v xml:space="preserve"> </v>
      </c>
      <c r="AI6" s="148" t="str">
        <f t="shared" si="2"/>
        <v xml:space="preserve"> </v>
      </c>
      <c r="AJ6" s="148" t="str">
        <f t="shared" si="2"/>
        <v xml:space="preserve"> </v>
      </c>
      <c r="AK6" s="148" t="str">
        <f t="shared" si="2"/>
        <v xml:space="preserve"> </v>
      </c>
      <c r="AL6" s="148" t="str">
        <f t="shared" si="2"/>
        <v xml:space="preserve"> </v>
      </c>
      <c r="AM6" s="148" t="str">
        <f t="shared" si="2"/>
        <v xml:space="preserve"> </v>
      </c>
      <c r="AN6" s="148" t="str">
        <f t="shared" si="2"/>
        <v xml:space="preserve"> </v>
      </c>
      <c r="AO6" s="148" t="str">
        <f t="shared" si="2"/>
        <v xml:space="preserve"> </v>
      </c>
      <c r="AP6" s="148" t="str">
        <f t="shared" si="3"/>
        <v xml:space="preserve"> </v>
      </c>
      <c r="AQ6" s="148" t="str">
        <f t="shared" si="3"/>
        <v xml:space="preserve"> </v>
      </c>
      <c r="AR6" s="148" t="str">
        <f t="shared" si="3"/>
        <v xml:space="preserve"> </v>
      </c>
      <c r="AS6" s="148" t="str">
        <f t="shared" si="3"/>
        <v xml:space="preserve"> </v>
      </c>
      <c r="AT6" s="148" t="str">
        <f t="shared" si="3"/>
        <v xml:space="preserve"> </v>
      </c>
      <c r="AU6" s="148" t="str">
        <f t="shared" si="3"/>
        <v xml:space="preserve"> </v>
      </c>
      <c r="AV6" s="148" t="str">
        <f t="shared" si="3"/>
        <v xml:space="preserve"> </v>
      </c>
      <c r="AW6" s="148" t="str">
        <f t="shared" si="3"/>
        <v xml:space="preserve"> </v>
      </c>
      <c r="AX6" s="148" t="str">
        <f t="shared" si="3"/>
        <v xml:space="preserve"> </v>
      </c>
      <c r="AY6" s="148" t="str">
        <f t="shared" si="3"/>
        <v xml:space="preserve"> </v>
      </c>
      <c r="AZ6" s="148" t="str">
        <f t="shared" si="4"/>
        <v xml:space="preserve"> </v>
      </c>
      <c r="BA6" s="148" t="str">
        <f t="shared" si="4"/>
        <v xml:space="preserve"> </v>
      </c>
      <c r="BB6" s="148" t="str">
        <f t="shared" si="4"/>
        <v xml:space="preserve"> </v>
      </c>
      <c r="BC6" s="148" t="str">
        <f t="shared" si="4"/>
        <v xml:space="preserve"> </v>
      </c>
      <c r="BD6" s="148" t="str">
        <f t="shared" si="4"/>
        <v xml:space="preserve"> </v>
      </c>
      <c r="BE6" s="148" t="str">
        <f t="shared" si="4"/>
        <v xml:space="preserve"> </v>
      </c>
      <c r="BF6" s="148" t="str">
        <f t="shared" si="4"/>
        <v xml:space="preserve"> </v>
      </c>
      <c r="BG6" s="148" t="str">
        <f t="shared" si="4"/>
        <v xml:space="preserve"> </v>
      </c>
      <c r="BH6" s="148" t="str">
        <f t="shared" si="4"/>
        <v xml:space="preserve"> </v>
      </c>
      <c r="BI6" s="148" t="str">
        <f t="shared" si="4"/>
        <v xml:space="preserve"> </v>
      </c>
      <c r="BJ6" s="148" t="str">
        <f t="shared" si="5"/>
        <v xml:space="preserve"> </v>
      </c>
      <c r="BK6" s="148" t="str">
        <f t="shared" si="5"/>
        <v xml:space="preserve"> </v>
      </c>
      <c r="BL6" s="148" t="str">
        <f t="shared" si="5"/>
        <v xml:space="preserve"> </v>
      </c>
      <c r="BM6" s="148" t="str">
        <f t="shared" si="5"/>
        <v xml:space="preserve"> </v>
      </c>
      <c r="BN6" s="148" t="str">
        <f t="shared" si="5"/>
        <v xml:space="preserve"> </v>
      </c>
      <c r="BO6" s="148" t="str">
        <f t="shared" si="5"/>
        <v xml:space="preserve"> </v>
      </c>
      <c r="BP6" s="148" t="str">
        <f t="shared" si="5"/>
        <v xml:space="preserve"> </v>
      </c>
      <c r="BQ6" s="148" t="str">
        <f t="shared" si="5"/>
        <v xml:space="preserve"> </v>
      </c>
      <c r="BR6" s="148" t="str">
        <f t="shared" si="5"/>
        <v xml:space="preserve"> </v>
      </c>
      <c r="BS6" s="148" t="str">
        <f t="shared" si="5"/>
        <v xml:space="preserve"> </v>
      </c>
      <c r="BT6" s="148" t="str">
        <f t="shared" si="5"/>
        <v xml:space="preserve"> </v>
      </c>
    </row>
    <row r="7" spans="1:76" ht="16">
      <c r="A7" s="171" t="s">
        <v>391</v>
      </c>
      <c r="C7" s="111">
        <v>60</v>
      </c>
      <c r="D7" s="3">
        <v>43101</v>
      </c>
      <c r="E7" s="123">
        <v>500</v>
      </c>
      <c r="F7" s="123"/>
      <c r="H7" s="3">
        <v>44927</v>
      </c>
      <c r="I7" s="123">
        <v>500</v>
      </c>
      <c r="J7" s="123"/>
      <c r="L7" s="147">
        <f t="shared" si="0"/>
        <v>500</v>
      </c>
      <c r="M7" s="147" t="str">
        <f t="shared" si="0"/>
        <v xml:space="preserve"> </v>
      </c>
      <c r="N7" s="147" t="str">
        <f t="shared" si="0"/>
        <v xml:space="preserve"> </v>
      </c>
      <c r="O7" s="147" t="str">
        <f t="shared" si="0"/>
        <v xml:space="preserve"> </v>
      </c>
      <c r="P7" s="147" t="str">
        <f t="shared" si="0"/>
        <v xml:space="preserve"> </v>
      </c>
      <c r="Q7" s="147" t="str">
        <f t="shared" si="0"/>
        <v xml:space="preserve"> </v>
      </c>
      <c r="R7" s="147" t="str">
        <f t="shared" si="0"/>
        <v xml:space="preserve"> </v>
      </c>
      <c r="S7" s="147" t="str">
        <f t="shared" si="0"/>
        <v xml:space="preserve"> </v>
      </c>
      <c r="T7" s="147" t="str">
        <f t="shared" si="0"/>
        <v xml:space="preserve"> </v>
      </c>
      <c r="U7" s="147" t="str">
        <f t="shared" si="0"/>
        <v xml:space="preserve"> </v>
      </c>
      <c r="V7" s="147" t="str">
        <f t="shared" si="1"/>
        <v xml:space="preserve"> </v>
      </c>
      <c r="W7" s="147" t="str">
        <f t="shared" si="1"/>
        <v xml:space="preserve"> </v>
      </c>
      <c r="X7" s="147" t="str">
        <f t="shared" si="1"/>
        <v xml:space="preserve"> </v>
      </c>
      <c r="Y7" s="147" t="str">
        <f t="shared" si="1"/>
        <v xml:space="preserve"> </v>
      </c>
      <c r="Z7" s="147" t="str">
        <f t="shared" si="1"/>
        <v xml:space="preserve"> </v>
      </c>
      <c r="AA7" s="147" t="str">
        <f t="shared" si="1"/>
        <v xml:space="preserve"> </v>
      </c>
      <c r="AB7" s="147" t="str">
        <f t="shared" si="1"/>
        <v xml:space="preserve"> </v>
      </c>
      <c r="AC7" s="147" t="str">
        <f t="shared" si="1"/>
        <v xml:space="preserve"> </v>
      </c>
      <c r="AD7" s="147" t="str">
        <f t="shared" si="1"/>
        <v xml:space="preserve"> </v>
      </c>
      <c r="AE7" s="147" t="str">
        <f t="shared" si="1"/>
        <v xml:space="preserve"> </v>
      </c>
      <c r="AF7" s="147" t="str">
        <f t="shared" si="2"/>
        <v xml:space="preserve"> </v>
      </c>
      <c r="AG7" s="147" t="str">
        <f t="shared" si="2"/>
        <v xml:space="preserve"> </v>
      </c>
      <c r="AH7" s="147" t="str">
        <f t="shared" si="2"/>
        <v xml:space="preserve"> </v>
      </c>
      <c r="AI7" s="147" t="str">
        <f t="shared" si="2"/>
        <v xml:space="preserve"> </v>
      </c>
      <c r="AJ7" s="147" t="str">
        <f t="shared" si="2"/>
        <v xml:space="preserve"> </v>
      </c>
      <c r="AK7" s="147" t="str">
        <f t="shared" si="2"/>
        <v xml:space="preserve"> </v>
      </c>
      <c r="AL7" s="147" t="str">
        <f t="shared" si="2"/>
        <v xml:space="preserve"> </v>
      </c>
      <c r="AM7" s="147" t="str">
        <f t="shared" si="2"/>
        <v xml:space="preserve"> </v>
      </c>
      <c r="AN7" s="147" t="str">
        <f t="shared" si="2"/>
        <v xml:space="preserve"> </v>
      </c>
      <c r="AO7" s="147" t="str">
        <f t="shared" si="2"/>
        <v xml:space="preserve"> </v>
      </c>
      <c r="AP7" s="147" t="str">
        <f t="shared" si="3"/>
        <v xml:space="preserve"> </v>
      </c>
      <c r="AQ7" s="147" t="str">
        <f t="shared" si="3"/>
        <v xml:space="preserve"> </v>
      </c>
      <c r="AR7" s="147" t="str">
        <f t="shared" si="3"/>
        <v xml:space="preserve"> </v>
      </c>
      <c r="AS7" s="147" t="str">
        <f t="shared" si="3"/>
        <v xml:space="preserve"> </v>
      </c>
      <c r="AT7" s="147" t="str">
        <f t="shared" si="3"/>
        <v xml:space="preserve"> </v>
      </c>
      <c r="AU7" s="147" t="str">
        <f t="shared" si="3"/>
        <v xml:space="preserve"> </v>
      </c>
      <c r="AV7" s="147" t="str">
        <f t="shared" si="3"/>
        <v xml:space="preserve"> </v>
      </c>
      <c r="AW7" s="147" t="str">
        <f t="shared" si="3"/>
        <v xml:space="preserve"> </v>
      </c>
      <c r="AX7" s="147" t="str">
        <f t="shared" si="3"/>
        <v xml:space="preserve"> </v>
      </c>
      <c r="AY7" s="147" t="str">
        <f t="shared" si="3"/>
        <v xml:space="preserve"> </v>
      </c>
      <c r="AZ7" s="147" t="str">
        <f t="shared" si="4"/>
        <v xml:space="preserve"> </v>
      </c>
      <c r="BA7" s="147" t="str">
        <f t="shared" si="4"/>
        <v xml:space="preserve"> </v>
      </c>
      <c r="BB7" s="147" t="str">
        <f t="shared" si="4"/>
        <v xml:space="preserve"> </v>
      </c>
      <c r="BC7" s="147" t="str">
        <f t="shared" si="4"/>
        <v xml:space="preserve"> </v>
      </c>
      <c r="BD7" s="147" t="str">
        <f t="shared" si="4"/>
        <v xml:space="preserve"> </v>
      </c>
      <c r="BE7" s="147" t="str">
        <f t="shared" si="4"/>
        <v xml:space="preserve"> </v>
      </c>
      <c r="BF7" s="147" t="str">
        <f t="shared" si="4"/>
        <v xml:space="preserve"> </v>
      </c>
      <c r="BG7" s="147" t="str">
        <f t="shared" si="4"/>
        <v xml:space="preserve"> </v>
      </c>
      <c r="BH7" s="147" t="str">
        <f t="shared" si="4"/>
        <v xml:space="preserve"> </v>
      </c>
      <c r="BI7" s="147" t="str">
        <f t="shared" si="4"/>
        <v xml:space="preserve"> </v>
      </c>
      <c r="BJ7" s="147" t="str">
        <f t="shared" si="5"/>
        <v xml:space="preserve"> </v>
      </c>
      <c r="BK7" s="147" t="str">
        <f t="shared" si="5"/>
        <v xml:space="preserve"> </v>
      </c>
      <c r="BL7" s="147" t="str">
        <f t="shared" si="5"/>
        <v xml:space="preserve"> </v>
      </c>
      <c r="BM7" s="147" t="str">
        <f t="shared" si="5"/>
        <v xml:space="preserve"> </v>
      </c>
      <c r="BN7" s="147" t="str">
        <f t="shared" si="5"/>
        <v xml:space="preserve"> </v>
      </c>
      <c r="BO7" s="147" t="str">
        <f t="shared" si="5"/>
        <v xml:space="preserve"> </v>
      </c>
      <c r="BP7" s="147" t="str">
        <f t="shared" si="5"/>
        <v xml:space="preserve"> </v>
      </c>
      <c r="BQ7" s="147" t="str">
        <f t="shared" si="5"/>
        <v xml:space="preserve"> </v>
      </c>
      <c r="BR7" s="147" t="str">
        <f t="shared" si="5"/>
        <v xml:space="preserve"> </v>
      </c>
      <c r="BS7" s="147" t="str">
        <f t="shared" si="5"/>
        <v xml:space="preserve"> </v>
      </c>
      <c r="BT7" s="147" t="str">
        <f t="shared" si="5"/>
        <v xml:space="preserve"> </v>
      </c>
    </row>
    <row r="8" spans="1:76" ht="16">
      <c r="A8" s="172" t="s">
        <v>84</v>
      </c>
      <c r="C8" s="111">
        <v>60</v>
      </c>
      <c r="D8" s="3">
        <v>43101</v>
      </c>
      <c r="E8" s="123">
        <v>500</v>
      </c>
      <c r="F8" s="123"/>
      <c r="H8" s="3">
        <v>44927</v>
      </c>
      <c r="I8" s="123">
        <v>1000</v>
      </c>
      <c r="J8" s="123"/>
      <c r="L8" s="148">
        <f t="shared" si="0"/>
        <v>500</v>
      </c>
      <c r="M8" s="148" t="str">
        <f t="shared" si="0"/>
        <v xml:space="preserve"> </v>
      </c>
      <c r="N8" s="148" t="str">
        <f t="shared" si="0"/>
        <v xml:space="preserve"> </v>
      </c>
      <c r="O8" s="148" t="str">
        <f t="shared" si="0"/>
        <v xml:space="preserve"> </v>
      </c>
      <c r="P8" s="148" t="str">
        <f t="shared" si="0"/>
        <v xml:space="preserve"> </v>
      </c>
      <c r="Q8" s="148" t="str">
        <f t="shared" si="0"/>
        <v xml:space="preserve"> </v>
      </c>
      <c r="R8" s="148" t="str">
        <f t="shared" si="0"/>
        <v xml:space="preserve"> </v>
      </c>
      <c r="S8" s="148" t="str">
        <f t="shared" si="0"/>
        <v xml:space="preserve"> </v>
      </c>
      <c r="T8" s="148" t="str">
        <f t="shared" si="0"/>
        <v xml:space="preserve"> </v>
      </c>
      <c r="U8" s="148" t="str">
        <f t="shared" si="0"/>
        <v xml:space="preserve"> </v>
      </c>
      <c r="V8" s="148" t="str">
        <f t="shared" si="1"/>
        <v xml:space="preserve"> </v>
      </c>
      <c r="W8" s="148" t="str">
        <f t="shared" si="1"/>
        <v xml:space="preserve"> </v>
      </c>
      <c r="X8" s="148" t="str">
        <f t="shared" si="1"/>
        <v xml:space="preserve"> </v>
      </c>
      <c r="Y8" s="148" t="str">
        <f t="shared" si="1"/>
        <v xml:space="preserve"> </v>
      </c>
      <c r="Z8" s="148" t="str">
        <f t="shared" si="1"/>
        <v xml:space="preserve"> </v>
      </c>
      <c r="AA8" s="148" t="str">
        <f t="shared" si="1"/>
        <v xml:space="preserve"> </v>
      </c>
      <c r="AB8" s="148" t="str">
        <f t="shared" si="1"/>
        <v xml:space="preserve"> </v>
      </c>
      <c r="AC8" s="148" t="str">
        <f t="shared" si="1"/>
        <v xml:space="preserve"> </v>
      </c>
      <c r="AD8" s="148" t="str">
        <f t="shared" si="1"/>
        <v xml:space="preserve"> </v>
      </c>
      <c r="AE8" s="148" t="str">
        <f t="shared" si="1"/>
        <v xml:space="preserve"> </v>
      </c>
      <c r="AF8" s="148" t="str">
        <f t="shared" si="2"/>
        <v xml:space="preserve"> </v>
      </c>
      <c r="AG8" s="148" t="str">
        <f t="shared" si="2"/>
        <v xml:space="preserve"> </v>
      </c>
      <c r="AH8" s="148" t="str">
        <f t="shared" si="2"/>
        <v xml:space="preserve"> </v>
      </c>
      <c r="AI8" s="148" t="str">
        <f t="shared" si="2"/>
        <v xml:space="preserve"> </v>
      </c>
      <c r="AJ8" s="148" t="str">
        <f t="shared" si="2"/>
        <v xml:space="preserve"> </v>
      </c>
      <c r="AK8" s="148" t="str">
        <f t="shared" si="2"/>
        <v xml:space="preserve"> </v>
      </c>
      <c r="AL8" s="148" t="str">
        <f t="shared" si="2"/>
        <v xml:space="preserve"> </v>
      </c>
      <c r="AM8" s="148" t="str">
        <f t="shared" si="2"/>
        <v xml:space="preserve"> </v>
      </c>
      <c r="AN8" s="148" t="str">
        <f t="shared" si="2"/>
        <v xml:space="preserve"> </v>
      </c>
      <c r="AO8" s="148" t="str">
        <f t="shared" si="2"/>
        <v xml:space="preserve"> </v>
      </c>
      <c r="AP8" s="148" t="str">
        <f t="shared" si="3"/>
        <v xml:space="preserve"> </v>
      </c>
      <c r="AQ8" s="148" t="str">
        <f t="shared" si="3"/>
        <v xml:space="preserve"> </v>
      </c>
      <c r="AR8" s="148" t="str">
        <f t="shared" si="3"/>
        <v xml:space="preserve"> </v>
      </c>
      <c r="AS8" s="148" t="str">
        <f t="shared" si="3"/>
        <v xml:space="preserve"> </v>
      </c>
      <c r="AT8" s="148" t="str">
        <f t="shared" si="3"/>
        <v xml:space="preserve"> </v>
      </c>
      <c r="AU8" s="148" t="str">
        <f t="shared" si="3"/>
        <v xml:space="preserve"> </v>
      </c>
      <c r="AV8" s="148" t="str">
        <f t="shared" si="3"/>
        <v xml:space="preserve"> </v>
      </c>
      <c r="AW8" s="148" t="str">
        <f t="shared" si="3"/>
        <v xml:space="preserve"> </v>
      </c>
      <c r="AX8" s="148" t="str">
        <f t="shared" si="3"/>
        <v xml:space="preserve"> </v>
      </c>
      <c r="AY8" s="148" t="str">
        <f t="shared" si="3"/>
        <v xml:space="preserve"> </v>
      </c>
      <c r="AZ8" s="148" t="str">
        <f t="shared" si="4"/>
        <v xml:space="preserve"> </v>
      </c>
      <c r="BA8" s="148" t="str">
        <f t="shared" si="4"/>
        <v xml:space="preserve"> </v>
      </c>
      <c r="BB8" s="148" t="str">
        <f t="shared" si="4"/>
        <v xml:space="preserve"> </v>
      </c>
      <c r="BC8" s="148" t="str">
        <f t="shared" si="4"/>
        <v xml:space="preserve"> </v>
      </c>
      <c r="BD8" s="148" t="str">
        <f t="shared" si="4"/>
        <v xml:space="preserve"> </v>
      </c>
      <c r="BE8" s="148" t="str">
        <f t="shared" si="4"/>
        <v xml:space="preserve"> </v>
      </c>
      <c r="BF8" s="148" t="str">
        <f t="shared" si="4"/>
        <v xml:space="preserve"> </v>
      </c>
      <c r="BG8" s="148" t="str">
        <f t="shared" si="4"/>
        <v xml:space="preserve"> </v>
      </c>
      <c r="BH8" s="148" t="str">
        <f t="shared" si="4"/>
        <v xml:space="preserve"> </v>
      </c>
      <c r="BI8" s="148" t="str">
        <f t="shared" si="4"/>
        <v xml:space="preserve"> </v>
      </c>
      <c r="BJ8" s="148" t="str">
        <f t="shared" si="5"/>
        <v xml:space="preserve"> </v>
      </c>
      <c r="BK8" s="148" t="str">
        <f t="shared" si="5"/>
        <v xml:space="preserve"> </v>
      </c>
      <c r="BL8" s="148" t="str">
        <f t="shared" si="5"/>
        <v xml:space="preserve"> </v>
      </c>
      <c r="BM8" s="148" t="str">
        <f t="shared" si="5"/>
        <v xml:space="preserve"> </v>
      </c>
      <c r="BN8" s="148" t="str">
        <f t="shared" si="5"/>
        <v xml:space="preserve"> </v>
      </c>
      <c r="BO8" s="148" t="str">
        <f t="shared" si="5"/>
        <v xml:space="preserve"> </v>
      </c>
      <c r="BP8" s="148" t="str">
        <f t="shared" si="5"/>
        <v xml:space="preserve"> </v>
      </c>
      <c r="BQ8" s="148" t="str">
        <f t="shared" si="5"/>
        <v xml:space="preserve"> </v>
      </c>
      <c r="BR8" s="148" t="str">
        <f t="shared" si="5"/>
        <v xml:space="preserve"> </v>
      </c>
      <c r="BS8" s="148" t="str">
        <f t="shared" si="5"/>
        <v xml:space="preserve"> </v>
      </c>
      <c r="BT8" s="148" t="str">
        <f t="shared" si="5"/>
        <v xml:space="preserve"> </v>
      </c>
    </row>
    <row r="9" spans="1:76">
      <c r="A9" s="12"/>
      <c r="C9" s="11"/>
      <c r="D9" s="21"/>
      <c r="E9" s="22"/>
      <c r="F9" s="22"/>
      <c r="H9" s="21"/>
      <c r="I9" s="22"/>
      <c r="J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</row>
    <row r="10" spans="1:76" ht="17" thickBot="1">
      <c r="A10" s="169" t="s">
        <v>319</v>
      </c>
      <c r="C10" s="71"/>
      <c r="D10" s="71"/>
      <c r="E10" s="71"/>
      <c r="F10" s="71"/>
      <c r="H10" s="71"/>
      <c r="I10" s="71"/>
      <c r="J10" s="71"/>
      <c r="L10" s="141">
        <f>SUM(L3:L8)</f>
        <v>3260</v>
      </c>
      <c r="M10" s="141">
        <f t="shared" ref="M10:BT10" si="6">SUM(M3:M8)</f>
        <v>0</v>
      </c>
      <c r="N10" s="141">
        <f t="shared" si="6"/>
        <v>0</v>
      </c>
      <c r="O10" s="141">
        <f t="shared" si="6"/>
        <v>0</v>
      </c>
      <c r="P10" s="141">
        <f t="shared" si="6"/>
        <v>0</v>
      </c>
      <c r="Q10" s="141">
        <f t="shared" si="6"/>
        <v>0</v>
      </c>
      <c r="R10" s="141">
        <f t="shared" si="6"/>
        <v>0</v>
      </c>
      <c r="S10" s="141">
        <f t="shared" si="6"/>
        <v>0</v>
      </c>
      <c r="T10" s="141">
        <f t="shared" si="6"/>
        <v>0</v>
      </c>
      <c r="U10" s="141">
        <f t="shared" si="6"/>
        <v>0</v>
      </c>
      <c r="V10" s="141">
        <f t="shared" si="6"/>
        <v>0</v>
      </c>
      <c r="W10" s="141">
        <f t="shared" si="6"/>
        <v>0</v>
      </c>
      <c r="X10" s="141">
        <f t="shared" si="6"/>
        <v>0</v>
      </c>
      <c r="Y10" s="141">
        <f t="shared" si="6"/>
        <v>0</v>
      </c>
      <c r="Z10" s="141">
        <f t="shared" si="6"/>
        <v>0</v>
      </c>
      <c r="AA10" s="141">
        <f t="shared" si="6"/>
        <v>0</v>
      </c>
      <c r="AB10" s="141">
        <f t="shared" si="6"/>
        <v>0</v>
      </c>
      <c r="AC10" s="141">
        <f t="shared" si="6"/>
        <v>0</v>
      </c>
      <c r="AD10" s="141">
        <f t="shared" si="6"/>
        <v>0</v>
      </c>
      <c r="AE10" s="141">
        <f t="shared" si="6"/>
        <v>0</v>
      </c>
      <c r="AF10" s="141">
        <f t="shared" si="6"/>
        <v>0</v>
      </c>
      <c r="AG10" s="141">
        <f t="shared" si="6"/>
        <v>0</v>
      </c>
      <c r="AH10" s="141">
        <f t="shared" si="6"/>
        <v>0</v>
      </c>
      <c r="AI10" s="141">
        <f t="shared" si="6"/>
        <v>0</v>
      </c>
      <c r="AJ10" s="141">
        <f t="shared" si="6"/>
        <v>0</v>
      </c>
      <c r="AK10" s="141">
        <f t="shared" si="6"/>
        <v>0</v>
      </c>
      <c r="AL10" s="141">
        <f t="shared" si="6"/>
        <v>0</v>
      </c>
      <c r="AM10" s="141">
        <f t="shared" si="6"/>
        <v>0</v>
      </c>
      <c r="AN10" s="141">
        <f t="shared" si="6"/>
        <v>0</v>
      </c>
      <c r="AO10" s="141">
        <f t="shared" si="6"/>
        <v>0</v>
      </c>
      <c r="AP10" s="141">
        <f t="shared" si="6"/>
        <v>0</v>
      </c>
      <c r="AQ10" s="141">
        <f t="shared" si="6"/>
        <v>0</v>
      </c>
      <c r="AR10" s="141">
        <f t="shared" si="6"/>
        <v>0</v>
      </c>
      <c r="AS10" s="141">
        <f t="shared" si="6"/>
        <v>0</v>
      </c>
      <c r="AT10" s="141">
        <f t="shared" si="6"/>
        <v>0</v>
      </c>
      <c r="AU10" s="141">
        <f t="shared" si="6"/>
        <v>0</v>
      </c>
      <c r="AV10" s="141">
        <f t="shared" si="6"/>
        <v>0</v>
      </c>
      <c r="AW10" s="141">
        <f t="shared" si="6"/>
        <v>0</v>
      </c>
      <c r="AX10" s="141">
        <f t="shared" si="6"/>
        <v>0</v>
      </c>
      <c r="AY10" s="141">
        <f t="shared" si="6"/>
        <v>0</v>
      </c>
      <c r="AZ10" s="141">
        <f t="shared" si="6"/>
        <v>0</v>
      </c>
      <c r="BA10" s="141">
        <f t="shared" si="6"/>
        <v>0</v>
      </c>
      <c r="BB10" s="141">
        <f t="shared" si="6"/>
        <v>0</v>
      </c>
      <c r="BC10" s="141">
        <f t="shared" si="6"/>
        <v>0</v>
      </c>
      <c r="BD10" s="141">
        <f t="shared" si="6"/>
        <v>0</v>
      </c>
      <c r="BE10" s="141">
        <f t="shared" si="6"/>
        <v>0</v>
      </c>
      <c r="BF10" s="141">
        <f t="shared" si="6"/>
        <v>0</v>
      </c>
      <c r="BG10" s="141">
        <f t="shared" si="6"/>
        <v>0</v>
      </c>
      <c r="BH10" s="141">
        <f t="shared" si="6"/>
        <v>0</v>
      </c>
      <c r="BI10" s="141">
        <f t="shared" si="6"/>
        <v>0</v>
      </c>
      <c r="BJ10" s="141">
        <f t="shared" si="6"/>
        <v>0</v>
      </c>
      <c r="BK10" s="141">
        <f t="shared" si="6"/>
        <v>0</v>
      </c>
      <c r="BL10" s="141">
        <f t="shared" si="6"/>
        <v>0</v>
      </c>
      <c r="BM10" s="141">
        <f t="shared" si="6"/>
        <v>0</v>
      </c>
      <c r="BN10" s="141">
        <f t="shared" si="6"/>
        <v>0</v>
      </c>
      <c r="BO10" s="141">
        <f t="shared" si="6"/>
        <v>0</v>
      </c>
      <c r="BP10" s="141">
        <f t="shared" si="6"/>
        <v>0</v>
      </c>
      <c r="BQ10" s="141">
        <f t="shared" si="6"/>
        <v>0</v>
      </c>
      <c r="BR10" s="141">
        <f t="shared" si="6"/>
        <v>0</v>
      </c>
      <c r="BS10" s="141">
        <f t="shared" si="6"/>
        <v>0</v>
      </c>
      <c r="BT10" s="141">
        <f t="shared" si="6"/>
        <v>0</v>
      </c>
    </row>
    <row r="11" spans="1:76" ht="16" thickTop="1">
      <c r="A11" s="6"/>
      <c r="D11" s="2"/>
      <c r="E11" s="5"/>
      <c r="F11" s="5"/>
      <c r="H11" s="2"/>
      <c r="I11" s="5"/>
      <c r="J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</row>
    <row r="12" spans="1:76" ht="18" thickBot="1">
      <c r="A12" s="166" t="s">
        <v>323</v>
      </c>
      <c r="C12" s="77"/>
      <c r="D12" s="107"/>
      <c r="E12" s="108"/>
      <c r="F12" s="108"/>
      <c r="H12" s="107"/>
      <c r="I12" s="108"/>
      <c r="J12" s="108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142"/>
      <c r="BJ12" s="142"/>
      <c r="BK12" s="142"/>
      <c r="BL12" s="142"/>
      <c r="BM12" s="142"/>
      <c r="BN12" s="142"/>
      <c r="BO12" s="142"/>
      <c r="BP12" s="142"/>
      <c r="BQ12" s="142"/>
      <c r="BR12" s="142"/>
      <c r="BS12" s="142"/>
      <c r="BT12" s="142"/>
    </row>
    <row r="13" spans="1:76" ht="17" thickTop="1">
      <c r="A13" s="171" t="s">
        <v>101</v>
      </c>
      <c r="C13" s="111">
        <v>60</v>
      </c>
      <c r="D13" s="3">
        <v>43101</v>
      </c>
      <c r="E13" s="123"/>
      <c r="F13" s="123"/>
      <c r="H13" s="3">
        <v>44927</v>
      </c>
      <c r="I13" s="123"/>
      <c r="J13" s="123"/>
      <c r="L13" s="147">
        <f t="shared" ref="L13:U19" si="7">IF(L$1&gt;$D13,IF(L$1&lt;($D13+(($C13)*DaysPerMonth)),IF($H13&lt;L$1,$I13+$J13,$E13+$F13)," ")," ")</f>
        <v>0</v>
      </c>
      <c r="M13" s="147" t="str">
        <f t="shared" si="7"/>
        <v xml:space="preserve"> </v>
      </c>
      <c r="N13" s="147" t="str">
        <f t="shared" si="7"/>
        <v xml:space="preserve"> </v>
      </c>
      <c r="O13" s="147" t="str">
        <f t="shared" si="7"/>
        <v xml:space="preserve"> </v>
      </c>
      <c r="P13" s="147" t="str">
        <f t="shared" si="7"/>
        <v xml:space="preserve"> </v>
      </c>
      <c r="Q13" s="147" t="str">
        <f t="shared" si="7"/>
        <v xml:space="preserve"> </v>
      </c>
      <c r="R13" s="147" t="str">
        <f t="shared" si="7"/>
        <v xml:space="preserve"> </v>
      </c>
      <c r="S13" s="147" t="str">
        <f t="shared" si="7"/>
        <v xml:space="preserve"> </v>
      </c>
      <c r="T13" s="147" t="str">
        <f t="shared" si="7"/>
        <v xml:space="preserve"> </v>
      </c>
      <c r="U13" s="147" t="str">
        <f t="shared" si="7"/>
        <v xml:space="preserve"> </v>
      </c>
      <c r="V13" s="147" t="str">
        <f t="shared" ref="V13:AE19" si="8">IF(V$1&gt;$D13,IF(V$1&lt;($D13+(($C13)*DaysPerMonth)),IF($H13&lt;V$1,$I13+$J13,$E13+$F13)," ")," ")</f>
        <v xml:space="preserve"> </v>
      </c>
      <c r="W13" s="147" t="str">
        <f t="shared" si="8"/>
        <v xml:space="preserve"> </v>
      </c>
      <c r="X13" s="147" t="str">
        <f t="shared" si="8"/>
        <v xml:space="preserve"> </v>
      </c>
      <c r="Y13" s="147" t="str">
        <f t="shared" si="8"/>
        <v xml:space="preserve"> </v>
      </c>
      <c r="Z13" s="147" t="str">
        <f t="shared" si="8"/>
        <v xml:space="preserve"> </v>
      </c>
      <c r="AA13" s="147" t="str">
        <f t="shared" si="8"/>
        <v xml:space="preserve"> </v>
      </c>
      <c r="AB13" s="147" t="str">
        <f t="shared" si="8"/>
        <v xml:space="preserve"> </v>
      </c>
      <c r="AC13" s="147" t="str">
        <f t="shared" si="8"/>
        <v xml:space="preserve"> </v>
      </c>
      <c r="AD13" s="147" t="str">
        <f t="shared" si="8"/>
        <v xml:space="preserve"> </v>
      </c>
      <c r="AE13" s="147" t="str">
        <f t="shared" si="8"/>
        <v xml:space="preserve"> </v>
      </c>
      <c r="AF13" s="147" t="str">
        <f t="shared" ref="AF13:AO19" si="9">IF(AF$1&gt;$D13,IF(AF$1&lt;($D13+(($C13)*DaysPerMonth)),IF($H13&lt;AF$1,$I13+$J13,$E13+$F13)," ")," ")</f>
        <v xml:space="preserve"> </v>
      </c>
      <c r="AG13" s="147" t="str">
        <f t="shared" si="9"/>
        <v xml:space="preserve"> </v>
      </c>
      <c r="AH13" s="147" t="str">
        <f t="shared" si="9"/>
        <v xml:space="preserve"> </v>
      </c>
      <c r="AI13" s="147" t="str">
        <f t="shared" si="9"/>
        <v xml:space="preserve"> </v>
      </c>
      <c r="AJ13" s="147" t="str">
        <f t="shared" si="9"/>
        <v xml:space="preserve"> </v>
      </c>
      <c r="AK13" s="147" t="str">
        <f t="shared" si="9"/>
        <v xml:space="preserve"> </v>
      </c>
      <c r="AL13" s="147" t="str">
        <f t="shared" si="9"/>
        <v xml:space="preserve"> </v>
      </c>
      <c r="AM13" s="147" t="str">
        <f t="shared" si="9"/>
        <v xml:space="preserve"> </v>
      </c>
      <c r="AN13" s="147" t="str">
        <f t="shared" si="9"/>
        <v xml:space="preserve"> </v>
      </c>
      <c r="AO13" s="147" t="str">
        <f t="shared" si="9"/>
        <v xml:space="preserve"> </v>
      </c>
      <c r="AP13" s="147" t="str">
        <f t="shared" ref="AP13:AY19" si="10">IF(AP$1&gt;$D13,IF(AP$1&lt;($D13+(($C13)*DaysPerMonth)),IF($H13&lt;AP$1,$I13+$J13,$E13+$F13)," ")," ")</f>
        <v xml:space="preserve"> </v>
      </c>
      <c r="AQ13" s="147" t="str">
        <f t="shared" si="10"/>
        <v xml:space="preserve"> </v>
      </c>
      <c r="AR13" s="147" t="str">
        <f t="shared" si="10"/>
        <v xml:space="preserve"> </v>
      </c>
      <c r="AS13" s="147" t="str">
        <f t="shared" si="10"/>
        <v xml:space="preserve"> </v>
      </c>
      <c r="AT13" s="147" t="str">
        <f t="shared" si="10"/>
        <v xml:space="preserve"> </v>
      </c>
      <c r="AU13" s="147" t="str">
        <f t="shared" si="10"/>
        <v xml:space="preserve"> </v>
      </c>
      <c r="AV13" s="147" t="str">
        <f t="shared" si="10"/>
        <v xml:space="preserve"> </v>
      </c>
      <c r="AW13" s="147" t="str">
        <f t="shared" si="10"/>
        <v xml:space="preserve"> </v>
      </c>
      <c r="AX13" s="147" t="str">
        <f t="shared" si="10"/>
        <v xml:space="preserve"> </v>
      </c>
      <c r="AY13" s="147" t="str">
        <f t="shared" si="10"/>
        <v xml:space="preserve"> </v>
      </c>
      <c r="AZ13" s="147" t="str">
        <f t="shared" ref="AZ13:BI19" si="11">IF(AZ$1&gt;$D13,IF(AZ$1&lt;($D13+(($C13)*DaysPerMonth)),IF($H13&lt;AZ$1,$I13+$J13,$E13+$F13)," ")," ")</f>
        <v xml:space="preserve"> </v>
      </c>
      <c r="BA13" s="147" t="str">
        <f t="shared" si="11"/>
        <v xml:space="preserve"> </v>
      </c>
      <c r="BB13" s="147" t="str">
        <f t="shared" si="11"/>
        <v xml:space="preserve"> </v>
      </c>
      <c r="BC13" s="147" t="str">
        <f t="shared" si="11"/>
        <v xml:space="preserve"> </v>
      </c>
      <c r="BD13" s="147" t="str">
        <f t="shared" si="11"/>
        <v xml:space="preserve"> </v>
      </c>
      <c r="BE13" s="147" t="str">
        <f t="shared" si="11"/>
        <v xml:space="preserve"> </v>
      </c>
      <c r="BF13" s="147" t="str">
        <f t="shared" si="11"/>
        <v xml:space="preserve"> </v>
      </c>
      <c r="BG13" s="147" t="str">
        <f t="shared" si="11"/>
        <v xml:space="preserve"> </v>
      </c>
      <c r="BH13" s="147" t="str">
        <f t="shared" si="11"/>
        <v xml:space="preserve"> </v>
      </c>
      <c r="BI13" s="147" t="str">
        <f t="shared" si="11"/>
        <v xml:space="preserve"> </v>
      </c>
      <c r="BJ13" s="147" t="str">
        <f t="shared" ref="BJ13:BT19" si="12">IF(BJ$1&gt;$D13,IF(BJ$1&lt;($D13+(($C13)*DaysPerMonth)),IF($H13&lt;BJ$1,$I13+$J13,$E13+$F13)," ")," ")</f>
        <v xml:space="preserve"> </v>
      </c>
      <c r="BK13" s="147" t="str">
        <f t="shared" si="12"/>
        <v xml:space="preserve"> </v>
      </c>
      <c r="BL13" s="147" t="str">
        <f t="shared" si="12"/>
        <v xml:space="preserve"> </v>
      </c>
      <c r="BM13" s="147" t="str">
        <f t="shared" si="12"/>
        <v xml:space="preserve"> </v>
      </c>
      <c r="BN13" s="147" t="str">
        <f t="shared" si="12"/>
        <v xml:space="preserve"> </v>
      </c>
      <c r="BO13" s="147" t="str">
        <f t="shared" si="12"/>
        <v xml:space="preserve"> </v>
      </c>
      <c r="BP13" s="147" t="str">
        <f t="shared" si="12"/>
        <v xml:space="preserve"> </v>
      </c>
      <c r="BQ13" s="147" t="str">
        <f t="shared" si="12"/>
        <v xml:space="preserve"> </v>
      </c>
      <c r="BR13" s="147" t="str">
        <f t="shared" si="12"/>
        <v xml:space="preserve"> </v>
      </c>
      <c r="BS13" s="147" t="str">
        <f t="shared" si="12"/>
        <v xml:space="preserve"> </v>
      </c>
      <c r="BT13" s="147" t="str">
        <f t="shared" si="12"/>
        <v xml:space="preserve"> </v>
      </c>
    </row>
    <row r="14" spans="1:76" ht="16">
      <c r="A14" s="172" t="s">
        <v>103</v>
      </c>
      <c r="C14" s="111">
        <v>60</v>
      </c>
      <c r="D14" s="3">
        <v>43101</v>
      </c>
      <c r="E14" s="123"/>
      <c r="F14" s="123"/>
      <c r="H14" s="3">
        <v>44927</v>
      </c>
      <c r="I14" s="123"/>
      <c r="J14" s="123"/>
      <c r="L14" s="148">
        <f t="shared" si="7"/>
        <v>0</v>
      </c>
      <c r="M14" s="148" t="str">
        <f t="shared" si="7"/>
        <v xml:space="preserve"> </v>
      </c>
      <c r="N14" s="148" t="str">
        <f t="shared" si="7"/>
        <v xml:space="preserve"> </v>
      </c>
      <c r="O14" s="148" t="str">
        <f t="shared" si="7"/>
        <v xml:space="preserve"> </v>
      </c>
      <c r="P14" s="148" t="str">
        <f t="shared" si="7"/>
        <v xml:space="preserve"> </v>
      </c>
      <c r="Q14" s="148" t="str">
        <f t="shared" si="7"/>
        <v xml:space="preserve"> </v>
      </c>
      <c r="R14" s="148" t="str">
        <f t="shared" si="7"/>
        <v xml:space="preserve"> </v>
      </c>
      <c r="S14" s="148" t="str">
        <f t="shared" si="7"/>
        <v xml:space="preserve"> </v>
      </c>
      <c r="T14" s="148" t="str">
        <f t="shared" si="7"/>
        <v xml:space="preserve"> </v>
      </c>
      <c r="U14" s="148" t="str">
        <f t="shared" si="7"/>
        <v xml:space="preserve"> </v>
      </c>
      <c r="V14" s="148" t="str">
        <f t="shared" si="8"/>
        <v xml:space="preserve"> </v>
      </c>
      <c r="W14" s="148" t="str">
        <f t="shared" si="8"/>
        <v xml:space="preserve"> </v>
      </c>
      <c r="X14" s="148" t="str">
        <f t="shared" si="8"/>
        <v xml:space="preserve"> </v>
      </c>
      <c r="Y14" s="148" t="str">
        <f t="shared" si="8"/>
        <v xml:space="preserve"> </v>
      </c>
      <c r="Z14" s="148" t="str">
        <f t="shared" si="8"/>
        <v xml:space="preserve"> </v>
      </c>
      <c r="AA14" s="148" t="str">
        <f t="shared" si="8"/>
        <v xml:space="preserve"> </v>
      </c>
      <c r="AB14" s="148" t="str">
        <f t="shared" si="8"/>
        <v xml:space="preserve"> </v>
      </c>
      <c r="AC14" s="148" t="str">
        <f t="shared" si="8"/>
        <v xml:space="preserve"> </v>
      </c>
      <c r="AD14" s="148" t="str">
        <f t="shared" si="8"/>
        <v xml:space="preserve"> </v>
      </c>
      <c r="AE14" s="148" t="str">
        <f t="shared" si="8"/>
        <v xml:space="preserve"> </v>
      </c>
      <c r="AF14" s="148" t="str">
        <f t="shared" si="9"/>
        <v xml:space="preserve"> </v>
      </c>
      <c r="AG14" s="148" t="str">
        <f t="shared" si="9"/>
        <v xml:space="preserve"> </v>
      </c>
      <c r="AH14" s="148" t="str">
        <f t="shared" si="9"/>
        <v xml:space="preserve"> </v>
      </c>
      <c r="AI14" s="148" t="str">
        <f t="shared" si="9"/>
        <v xml:space="preserve"> </v>
      </c>
      <c r="AJ14" s="148" t="str">
        <f t="shared" si="9"/>
        <v xml:space="preserve"> </v>
      </c>
      <c r="AK14" s="148" t="str">
        <f t="shared" si="9"/>
        <v xml:space="preserve"> </v>
      </c>
      <c r="AL14" s="148" t="str">
        <f t="shared" si="9"/>
        <v xml:space="preserve"> </v>
      </c>
      <c r="AM14" s="148" t="str">
        <f t="shared" si="9"/>
        <v xml:space="preserve"> </v>
      </c>
      <c r="AN14" s="148" t="str">
        <f t="shared" si="9"/>
        <v xml:space="preserve"> </v>
      </c>
      <c r="AO14" s="148" t="str">
        <f t="shared" si="9"/>
        <v xml:space="preserve"> </v>
      </c>
      <c r="AP14" s="148" t="str">
        <f t="shared" si="10"/>
        <v xml:space="preserve"> </v>
      </c>
      <c r="AQ14" s="148" t="str">
        <f t="shared" si="10"/>
        <v xml:space="preserve"> </v>
      </c>
      <c r="AR14" s="148" t="str">
        <f t="shared" si="10"/>
        <v xml:space="preserve"> </v>
      </c>
      <c r="AS14" s="148" t="str">
        <f t="shared" si="10"/>
        <v xml:space="preserve"> </v>
      </c>
      <c r="AT14" s="148" t="str">
        <f t="shared" si="10"/>
        <v xml:space="preserve"> </v>
      </c>
      <c r="AU14" s="148" t="str">
        <f t="shared" si="10"/>
        <v xml:space="preserve"> </v>
      </c>
      <c r="AV14" s="148" t="str">
        <f t="shared" si="10"/>
        <v xml:space="preserve"> </v>
      </c>
      <c r="AW14" s="148" t="str">
        <f t="shared" si="10"/>
        <v xml:space="preserve"> </v>
      </c>
      <c r="AX14" s="148" t="str">
        <f t="shared" si="10"/>
        <v xml:space="preserve"> </v>
      </c>
      <c r="AY14" s="148" t="str">
        <f t="shared" si="10"/>
        <v xml:space="preserve"> </v>
      </c>
      <c r="AZ14" s="148" t="str">
        <f t="shared" si="11"/>
        <v xml:space="preserve"> </v>
      </c>
      <c r="BA14" s="148" t="str">
        <f t="shared" si="11"/>
        <v xml:space="preserve"> </v>
      </c>
      <c r="BB14" s="148" t="str">
        <f t="shared" si="11"/>
        <v xml:space="preserve"> </v>
      </c>
      <c r="BC14" s="148" t="str">
        <f t="shared" si="11"/>
        <v xml:space="preserve"> </v>
      </c>
      <c r="BD14" s="148" t="str">
        <f t="shared" si="11"/>
        <v xml:space="preserve"> </v>
      </c>
      <c r="BE14" s="148" t="str">
        <f t="shared" si="11"/>
        <v xml:space="preserve"> </v>
      </c>
      <c r="BF14" s="148" t="str">
        <f t="shared" si="11"/>
        <v xml:space="preserve"> </v>
      </c>
      <c r="BG14" s="148" t="str">
        <f t="shared" si="11"/>
        <v xml:space="preserve"> </v>
      </c>
      <c r="BH14" s="148" t="str">
        <f t="shared" si="11"/>
        <v xml:space="preserve"> </v>
      </c>
      <c r="BI14" s="148" t="str">
        <f t="shared" si="11"/>
        <v xml:space="preserve"> </v>
      </c>
      <c r="BJ14" s="148" t="str">
        <f t="shared" si="12"/>
        <v xml:space="preserve"> </v>
      </c>
      <c r="BK14" s="148" t="str">
        <f t="shared" si="12"/>
        <v xml:space="preserve"> </v>
      </c>
      <c r="BL14" s="148" t="str">
        <f t="shared" si="12"/>
        <v xml:space="preserve"> </v>
      </c>
      <c r="BM14" s="148" t="str">
        <f t="shared" si="12"/>
        <v xml:space="preserve"> </v>
      </c>
      <c r="BN14" s="148" t="str">
        <f t="shared" si="12"/>
        <v xml:space="preserve"> </v>
      </c>
      <c r="BO14" s="148" t="str">
        <f t="shared" si="12"/>
        <v xml:space="preserve"> </v>
      </c>
      <c r="BP14" s="148" t="str">
        <f t="shared" si="12"/>
        <v xml:space="preserve"> </v>
      </c>
      <c r="BQ14" s="148" t="str">
        <f t="shared" si="12"/>
        <v xml:space="preserve"> </v>
      </c>
      <c r="BR14" s="148" t="str">
        <f t="shared" si="12"/>
        <v xml:space="preserve"> </v>
      </c>
      <c r="BS14" s="148" t="str">
        <f t="shared" si="12"/>
        <v xml:space="preserve"> </v>
      </c>
      <c r="BT14" s="148" t="str">
        <f t="shared" si="12"/>
        <v xml:space="preserve"> </v>
      </c>
    </row>
    <row r="15" spans="1:76" ht="16">
      <c r="A15" s="173" t="s">
        <v>89</v>
      </c>
      <c r="C15" s="111">
        <v>60</v>
      </c>
      <c r="D15" s="3">
        <v>43101</v>
      </c>
      <c r="E15" s="123"/>
      <c r="F15" s="123"/>
      <c r="H15" s="3">
        <v>44927</v>
      </c>
      <c r="I15" s="123"/>
      <c r="J15" s="123"/>
      <c r="L15" s="147">
        <f t="shared" si="7"/>
        <v>0</v>
      </c>
      <c r="M15" s="147" t="str">
        <f t="shared" si="7"/>
        <v xml:space="preserve"> </v>
      </c>
      <c r="N15" s="147" t="str">
        <f t="shared" si="7"/>
        <v xml:space="preserve"> </v>
      </c>
      <c r="O15" s="147" t="str">
        <f t="shared" si="7"/>
        <v xml:space="preserve"> </v>
      </c>
      <c r="P15" s="147" t="str">
        <f t="shared" si="7"/>
        <v xml:space="preserve"> </v>
      </c>
      <c r="Q15" s="147" t="str">
        <f t="shared" si="7"/>
        <v xml:space="preserve"> </v>
      </c>
      <c r="R15" s="147" t="str">
        <f t="shared" si="7"/>
        <v xml:space="preserve"> </v>
      </c>
      <c r="S15" s="147" t="str">
        <f t="shared" si="7"/>
        <v xml:space="preserve"> </v>
      </c>
      <c r="T15" s="147" t="str">
        <f t="shared" si="7"/>
        <v xml:space="preserve"> </v>
      </c>
      <c r="U15" s="147" t="str">
        <f t="shared" si="7"/>
        <v xml:space="preserve"> </v>
      </c>
      <c r="V15" s="147" t="str">
        <f t="shared" si="8"/>
        <v xml:space="preserve"> </v>
      </c>
      <c r="W15" s="147" t="str">
        <f t="shared" si="8"/>
        <v xml:space="preserve"> </v>
      </c>
      <c r="X15" s="147" t="str">
        <f t="shared" si="8"/>
        <v xml:space="preserve"> </v>
      </c>
      <c r="Y15" s="147" t="str">
        <f t="shared" si="8"/>
        <v xml:space="preserve"> </v>
      </c>
      <c r="Z15" s="147" t="str">
        <f t="shared" si="8"/>
        <v xml:space="preserve"> </v>
      </c>
      <c r="AA15" s="147" t="str">
        <f t="shared" si="8"/>
        <v xml:space="preserve"> </v>
      </c>
      <c r="AB15" s="147" t="str">
        <f t="shared" si="8"/>
        <v xml:space="preserve"> </v>
      </c>
      <c r="AC15" s="147" t="str">
        <f t="shared" si="8"/>
        <v xml:space="preserve"> </v>
      </c>
      <c r="AD15" s="147" t="str">
        <f t="shared" si="8"/>
        <v xml:space="preserve"> </v>
      </c>
      <c r="AE15" s="147" t="str">
        <f t="shared" si="8"/>
        <v xml:space="preserve"> </v>
      </c>
      <c r="AF15" s="147" t="str">
        <f t="shared" si="9"/>
        <v xml:space="preserve"> </v>
      </c>
      <c r="AG15" s="147" t="str">
        <f t="shared" si="9"/>
        <v xml:space="preserve"> </v>
      </c>
      <c r="AH15" s="147" t="str">
        <f t="shared" si="9"/>
        <v xml:space="preserve"> </v>
      </c>
      <c r="AI15" s="147" t="str">
        <f t="shared" si="9"/>
        <v xml:space="preserve"> </v>
      </c>
      <c r="AJ15" s="147" t="str">
        <f t="shared" si="9"/>
        <v xml:space="preserve"> </v>
      </c>
      <c r="AK15" s="147" t="str">
        <f t="shared" si="9"/>
        <v xml:space="preserve"> </v>
      </c>
      <c r="AL15" s="147" t="str">
        <f t="shared" si="9"/>
        <v xml:space="preserve"> </v>
      </c>
      <c r="AM15" s="147" t="str">
        <f t="shared" si="9"/>
        <v xml:space="preserve"> </v>
      </c>
      <c r="AN15" s="147" t="str">
        <f t="shared" si="9"/>
        <v xml:space="preserve"> </v>
      </c>
      <c r="AO15" s="147" t="str">
        <f t="shared" si="9"/>
        <v xml:space="preserve"> </v>
      </c>
      <c r="AP15" s="147" t="str">
        <f t="shared" si="10"/>
        <v xml:space="preserve"> </v>
      </c>
      <c r="AQ15" s="147" t="str">
        <f t="shared" si="10"/>
        <v xml:space="preserve"> </v>
      </c>
      <c r="AR15" s="147" t="str">
        <f t="shared" si="10"/>
        <v xml:space="preserve"> </v>
      </c>
      <c r="AS15" s="147" t="str">
        <f t="shared" si="10"/>
        <v xml:space="preserve"> </v>
      </c>
      <c r="AT15" s="147" t="str">
        <f t="shared" si="10"/>
        <v xml:space="preserve"> </v>
      </c>
      <c r="AU15" s="147" t="str">
        <f t="shared" si="10"/>
        <v xml:space="preserve"> </v>
      </c>
      <c r="AV15" s="147" t="str">
        <f t="shared" si="10"/>
        <v xml:space="preserve"> </v>
      </c>
      <c r="AW15" s="147" t="str">
        <f t="shared" si="10"/>
        <v xml:space="preserve"> </v>
      </c>
      <c r="AX15" s="147" t="str">
        <f t="shared" si="10"/>
        <v xml:space="preserve"> </v>
      </c>
      <c r="AY15" s="147" t="str">
        <f t="shared" si="10"/>
        <v xml:space="preserve"> </v>
      </c>
      <c r="AZ15" s="147" t="str">
        <f t="shared" si="11"/>
        <v xml:space="preserve"> </v>
      </c>
      <c r="BA15" s="147" t="str">
        <f t="shared" si="11"/>
        <v xml:space="preserve"> </v>
      </c>
      <c r="BB15" s="147" t="str">
        <f t="shared" si="11"/>
        <v xml:space="preserve"> </v>
      </c>
      <c r="BC15" s="147" t="str">
        <f t="shared" si="11"/>
        <v xml:space="preserve"> </v>
      </c>
      <c r="BD15" s="147" t="str">
        <f t="shared" si="11"/>
        <v xml:space="preserve"> </v>
      </c>
      <c r="BE15" s="147" t="str">
        <f t="shared" si="11"/>
        <v xml:space="preserve"> </v>
      </c>
      <c r="BF15" s="147" t="str">
        <f t="shared" si="11"/>
        <v xml:space="preserve"> </v>
      </c>
      <c r="BG15" s="147" t="str">
        <f t="shared" si="11"/>
        <v xml:space="preserve"> </v>
      </c>
      <c r="BH15" s="147" t="str">
        <f t="shared" si="11"/>
        <v xml:space="preserve"> </v>
      </c>
      <c r="BI15" s="147" t="str">
        <f t="shared" si="11"/>
        <v xml:space="preserve"> </v>
      </c>
      <c r="BJ15" s="147" t="str">
        <f t="shared" si="12"/>
        <v xml:space="preserve"> </v>
      </c>
      <c r="BK15" s="147" t="str">
        <f t="shared" si="12"/>
        <v xml:space="preserve"> </v>
      </c>
      <c r="BL15" s="147" t="str">
        <f t="shared" si="12"/>
        <v xml:space="preserve"> </v>
      </c>
      <c r="BM15" s="147" t="str">
        <f t="shared" si="12"/>
        <v xml:space="preserve"> </v>
      </c>
      <c r="BN15" s="147" t="str">
        <f t="shared" si="12"/>
        <v xml:space="preserve"> </v>
      </c>
      <c r="BO15" s="147" t="str">
        <f t="shared" si="12"/>
        <v xml:space="preserve"> </v>
      </c>
      <c r="BP15" s="147" t="str">
        <f t="shared" si="12"/>
        <v xml:space="preserve"> </v>
      </c>
      <c r="BQ15" s="147" t="str">
        <f t="shared" si="12"/>
        <v xml:space="preserve"> </v>
      </c>
      <c r="BR15" s="147" t="str">
        <f t="shared" si="12"/>
        <v xml:space="preserve"> </v>
      </c>
      <c r="BS15" s="147" t="str">
        <f t="shared" si="12"/>
        <v xml:space="preserve"> </v>
      </c>
      <c r="BT15" s="147" t="str">
        <f t="shared" si="12"/>
        <v xml:space="preserve"> </v>
      </c>
    </row>
    <row r="16" spans="1:76" ht="16">
      <c r="A16" s="172" t="s">
        <v>102</v>
      </c>
      <c r="C16" s="111">
        <v>60</v>
      </c>
      <c r="D16" s="3">
        <v>43101</v>
      </c>
      <c r="E16" s="123"/>
      <c r="F16" s="123"/>
      <c r="H16" s="3">
        <v>44927</v>
      </c>
      <c r="I16" s="123"/>
      <c r="J16" s="123"/>
      <c r="L16" s="148">
        <f t="shared" si="7"/>
        <v>0</v>
      </c>
      <c r="M16" s="148" t="str">
        <f t="shared" si="7"/>
        <v xml:space="preserve"> </v>
      </c>
      <c r="N16" s="148" t="str">
        <f t="shared" si="7"/>
        <v xml:space="preserve"> </v>
      </c>
      <c r="O16" s="148" t="str">
        <f t="shared" si="7"/>
        <v xml:space="preserve"> </v>
      </c>
      <c r="P16" s="148" t="str">
        <f t="shared" si="7"/>
        <v xml:space="preserve"> </v>
      </c>
      <c r="Q16" s="148" t="str">
        <f t="shared" si="7"/>
        <v xml:space="preserve"> </v>
      </c>
      <c r="R16" s="148" t="str">
        <f t="shared" si="7"/>
        <v xml:space="preserve"> </v>
      </c>
      <c r="S16" s="148" t="str">
        <f t="shared" si="7"/>
        <v xml:space="preserve"> </v>
      </c>
      <c r="T16" s="148" t="str">
        <f t="shared" si="7"/>
        <v xml:space="preserve"> </v>
      </c>
      <c r="U16" s="148" t="str">
        <f t="shared" si="7"/>
        <v xml:space="preserve"> </v>
      </c>
      <c r="V16" s="148" t="str">
        <f t="shared" si="8"/>
        <v xml:space="preserve"> </v>
      </c>
      <c r="W16" s="148" t="str">
        <f t="shared" si="8"/>
        <v xml:space="preserve"> </v>
      </c>
      <c r="X16" s="148" t="str">
        <f t="shared" si="8"/>
        <v xml:space="preserve"> </v>
      </c>
      <c r="Y16" s="148" t="str">
        <f t="shared" si="8"/>
        <v xml:space="preserve"> </v>
      </c>
      <c r="Z16" s="148" t="str">
        <f t="shared" si="8"/>
        <v xml:space="preserve"> </v>
      </c>
      <c r="AA16" s="148" t="str">
        <f t="shared" si="8"/>
        <v xml:space="preserve"> </v>
      </c>
      <c r="AB16" s="148" t="str">
        <f t="shared" si="8"/>
        <v xml:space="preserve"> </v>
      </c>
      <c r="AC16" s="148" t="str">
        <f t="shared" si="8"/>
        <v xml:space="preserve"> </v>
      </c>
      <c r="AD16" s="148" t="str">
        <f t="shared" si="8"/>
        <v xml:space="preserve"> </v>
      </c>
      <c r="AE16" s="148" t="str">
        <f t="shared" si="8"/>
        <v xml:space="preserve"> </v>
      </c>
      <c r="AF16" s="148" t="str">
        <f t="shared" si="9"/>
        <v xml:space="preserve"> </v>
      </c>
      <c r="AG16" s="148" t="str">
        <f t="shared" si="9"/>
        <v xml:space="preserve"> </v>
      </c>
      <c r="AH16" s="148" t="str">
        <f t="shared" si="9"/>
        <v xml:space="preserve"> </v>
      </c>
      <c r="AI16" s="148" t="str">
        <f t="shared" si="9"/>
        <v xml:space="preserve"> </v>
      </c>
      <c r="AJ16" s="148" t="str">
        <f t="shared" si="9"/>
        <v xml:space="preserve"> </v>
      </c>
      <c r="AK16" s="148" t="str">
        <f t="shared" si="9"/>
        <v xml:space="preserve"> </v>
      </c>
      <c r="AL16" s="148" t="str">
        <f t="shared" si="9"/>
        <v xml:space="preserve"> </v>
      </c>
      <c r="AM16" s="148" t="str">
        <f t="shared" si="9"/>
        <v xml:space="preserve"> </v>
      </c>
      <c r="AN16" s="148" t="str">
        <f t="shared" si="9"/>
        <v xml:space="preserve"> </v>
      </c>
      <c r="AO16" s="148" t="str">
        <f t="shared" si="9"/>
        <v xml:space="preserve"> </v>
      </c>
      <c r="AP16" s="148" t="str">
        <f t="shared" si="10"/>
        <v xml:space="preserve"> </v>
      </c>
      <c r="AQ16" s="148" t="str">
        <f t="shared" si="10"/>
        <v xml:space="preserve"> </v>
      </c>
      <c r="AR16" s="148" t="str">
        <f t="shared" si="10"/>
        <v xml:space="preserve"> </v>
      </c>
      <c r="AS16" s="148" t="str">
        <f t="shared" si="10"/>
        <v xml:space="preserve"> </v>
      </c>
      <c r="AT16" s="148" t="str">
        <f t="shared" si="10"/>
        <v xml:space="preserve"> </v>
      </c>
      <c r="AU16" s="148" t="str">
        <f t="shared" si="10"/>
        <v xml:space="preserve"> </v>
      </c>
      <c r="AV16" s="148" t="str">
        <f t="shared" si="10"/>
        <v xml:space="preserve"> </v>
      </c>
      <c r="AW16" s="148" t="str">
        <f t="shared" si="10"/>
        <v xml:space="preserve"> </v>
      </c>
      <c r="AX16" s="148" t="str">
        <f t="shared" si="10"/>
        <v xml:space="preserve"> </v>
      </c>
      <c r="AY16" s="148" t="str">
        <f t="shared" si="10"/>
        <v xml:space="preserve"> </v>
      </c>
      <c r="AZ16" s="148" t="str">
        <f t="shared" si="11"/>
        <v xml:space="preserve"> </v>
      </c>
      <c r="BA16" s="148" t="str">
        <f t="shared" si="11"/>
        <v xml:space="preserve"> </v>
      </c>
      <c r="BB16" s="148" t="str">
        <f t="shared" si="11"/>
        <v xml:space="preserve"> </v>
      </c>
      <c r="BC16" s="148" t="str">
        <f t="shared" si="11"/>
        <v xml:space="preserve"> </v>
      </c>
      <c r="BD16" s="148" t="str">
        <f t="shared" si="11"/>
        <v xml:space="preserve"> </v>
      </c>
      <c r="BE16" s="148" t="str">
        <f t="shared" si="11"/>
        <v xml:space="preserve"> </v>
      </c>
      <c r="BF16" s="148" t="str">
        <f t="shared" si="11"/>
        <v xml:space="preserve"> </v>
      </c>
      <c r="BG16" s="148" t="str">
        <f t="shared" si="11"/>
        <v xml:space="preserve"> </v>
      </c>
      <c r="BH16" s="148" t="str">
        <f t="shared" si="11"/>
        <v xml:space="preserve"> </v>
      </c>
      <c r="BI16" s="148" t="str">
        <f t="shared" si="11"/>
        <v xml:space="preserve"> </v>
      </c>
      <c r="BJ16" s="148" t="str">
        <f t="shared" si="12"/>
        <v xml:space="preserve"> </v>
      </c>
      <c r="BK16" s="148" t="str">
        <f t="shared" si="12"/>
        <v xml:space="preserve"> </v>
      </c>
      <c r="BL16" s="148" t="str">
        <f t="shared" si="12"/>
        <v xml:space="preserve"> </v>
      </c>
      <c r="BM16" s="148" t="str">
        <f t="shared" si="12"/>
        <v xml:space="preserve"> </v>
      </c>
      <c r="BN16" s="148" t="str">
        <f t="shared" si="12"/>
        <v xml:space="preserve"> </v>
      </c>
      <c r="BO16" s="148" t="str">
        <f t="shared" si="12"/>
        <v xml:space="preserve"> </v>
      </c>
      <c r="BP16" s="148" t="str">
        <f t="shared" si="12"/>
        <v xml:space="preserve"> </v>
      </c>
      <c r="BQ16" s="148" t="str">
        <f t="shared" si="12"/>
        <v xml:space="preserve"> </v>
      </c>
      <c r="BR16" s="148" t="str">
        <f t="shared" si="12"/>
        <v xml:space="preserve"> </v>
      </c>
      <c r="BS16" s="148" t="str">
        <f t="shared" si="12"/>
        <v xml:space="preserve"> </v>
      </c>
      <c r="BT16" s="148" t="str">
        <f t="shared" si="12"/>
        <v xml:space="preserve"> </v>
      </c>
    </row>
    <row r="17" spans="1:72" ht="16">
      <c r="A17" s="171"/>
      <c r="C17" s="111">
        <v>60</v>
      </c>
      <c r="D17" s="3">
        <v>43101</v>
      </c>
      <c r="E17" s="123"/>
      <c r="F17" s="123"/>
      <c r="H17" s="3">
        <v>44927</v>
      </c>
      <c r="I17" s="123"/>
      <c r="J17" s="123"/>
      <c r="L17" s="147">
        <f t="shared" si="7"/>
        <v>0</v>
      </c>
      <c r="M17" s="147" t="str">
        <f t="shared" si="7"/>
        <v xml:space="preserve"> </v>
      </c>
      <c r="N17" s="147" t="str">
        <f t="shared" si="7"/>
        <v xml:space="preserve"> </v>
      </c>
      <c r="O17" s="147" t="str">
        <f t="shared" si="7"/>
        <v xml:space="preserve"> </v>
      </c>
      <c r="P17" s="147" t="str">
        <f t="shared" si="7"/>
        <v xml:space="preserve"> </v>
      </c>
      <c r="Q17" s="147" t="str">
        <f t="shared" si="7"/>
        <v xml:space="preserve"> </v>
      </c>
      <c r="R17" s="147" t="str">
        <f t="shared" si="7"/>
        <v xml:space="preserve"> </v>
      </c>
      <c r="S17" s="147" t="str">
        <f t="shared" si="7"/>
        <v xml:space="preserve"> </v>
      </c>
      <c r="T17" s="147" t="str">
        <f t="shared" si="7"/>
        <v xml:space="preserve"> </v>
      </c>
      <c r="U17" s="147" t="str">
        <f t="shared" si="7"/>
        <v xml:space="preserve"> </v>
      </c>
      <c r="V17" s="147" t="str">
        <f t="shared" si="8"/>
        <v xml:space="preserve"> </v>
      </c>
      <c r="W17" s="147" t="str">
        <f t="shared" si="8"/>
        <v xml:space="preserve"> </v>
      </c>
      <c r="X17" s="147" t="str">
        <f t="shared" si="8"/>
        <v xml:space="preserve"> </v>
      </c>
      <c r="Y17" s="147" t="str">
        <f t="shared" si="8"/>
        <v xml:space="preserve"> </v>
      </c>
      <c r="Z17" s="147" t="str">
        <f t="shared" si="8"/>
        <v xml:space="preserve"> </v>
      </c>
      <c r="AA17" s="147" t="str">
        <f t="shared" si="8"/>
        <v xml:space="preserve"> </v>
      </c>
      <c r="AB17" s="147" t="str">
        <f t="shared" si="8"/>
        <v xml:space="preserve"> </v>
      </c>
      <c r="AC17" s="147" t="str">
        <f t="shared" si="8"/>
        <v xml:space="preserve"> </v>
      </c>
      <c r="AD17" s="147" t="str">
        <f t="shared" si="8"/>
        <v xml:space="preserve"> </v>
      </c>
      <c r="AE17" s="147" t="str">
        <f t="shared" si="8"/>
        <v xml:space="preserve"> </v>
      </c>
      <c r="AF17" s="147" t="str">
        <f t="shared" si="9"/>
        <v xml:space="preserve"> </v>
      </c>
      <c r="AG17" s="147" t="str">
        <f t="shared" si="9"/>
        <v xml:space="preserve"> </v>
      </c>
      <c r="AH17" s="147" t="str">
        <f t="shared" si="9"/>
        <v xml:space="preserve"> </v>
      </c>
      <c r="AI17" s="147" t="str">
        <f t="shared" si="9"/>
        <v xml:space="preserve"> </v>
      </c>
      <c r="AJ17" s="147" t="str">
        <f t="shared" si="9"/>
        <v xml:space="preserve"> </v>
      </c>
      <c r="AK17" s="147" t="str">
        <f t="shared" si="9"/>
        <v xml:space="preserve"> </v>
      </c>
      <c r="AL17" s="147" t="str">
        <f t="shared" si="9"/>
        <v xml:space="preserve"> </v>
      </c>
      <c r="AM17" s="147" t="str">
        <f t="shared" si="9"/>
        <v xml:space="preserve"> </v>
      </c>
      <c r="AN17" s="147" t="str">
        <f t="shared" si="9"/>
        <v xml:space="preserve"> </v>
      </c>
      <c r="AO17" s="147" t="str">
        <f t="shared" si="9"/>
        <v xml:space="preserve"> </v>
      </c>
      <c r="AP17" s="147" t="str">
        <f t="shared" si="10"/>
        <v xml:space="preserve"> </v>
      </c>
      <c r="AQ17" s="147" t="str">
        <f t="shared" si="10"/>
        <v xml:space="preserve"> </v>
      </c>
      <c r="AR17" s="147" t="str">
        <f t="shared" si="10"/>
        <v xml:space="preserve"> </v>
      </c>
      <c r="AS17" s="147" t="str">
        <f t="shared" si="10"/>
        <v xml:space="preserve"> </v>
      </c>
      <c r="AT17" s="147" t="str">
        <f t="shared" si="10"/>
        <v xml:space="preserve"> </v>
      </c>
      <c r="AU17" s="147" t="str">
        <f t="shared" si="10"/>
        <v xml:space="preserve"> </v>
      </c>
      <c r="AV17" s="147" t="str">
        <f t="shared" si="10"/>
        <v xml:space="preserve"> </v>
      </c>
      <c r="AW17" s="147" t="str">
        <f t="shared" si="10"/>
        <v xml:space="preserve"> </v>
      </c>
      <c r="AX17" s="147" t="str">
        <f t="shared" si="10"/>
        <v xml:space="preserve"> </v>
      </c>
      <c r="AY17" s="147" t="str">
        <f t="shared" si="10"/>
        <v xml:space="preserve"> </v>
      </c>
      <c r="AZ17" s="147" t="str">
        <f t="shared" si="11"/>
        <v xml:space="preserve"> </v>
      </c>
      <c r="BA17" s="147" t="str">
        <f t="shared" si="11"/>
        <v xml:space="preserve"> </v>
      </c>
      <c r="BB17" s="147" t="str">
        <f t="shared" si="11"/>
        <v xml:space="preserve"> </v>
      </c>
      <c r="BC17" s="147" t="str">
        <f t="shared" si="11"/>
        <v xml:space="preserve"> </v>
      </c>
      <c r="BD17" s="147" t="str">
        <f t="shared" si="11"/>
        <v xml:space="preserve"> </v>
      </c>
      <c r="BE17" s="147" t="str">
        <f t="shared" si="11"/>
        <v xml:space="preserve"> </v>
      </c>
      <c r="BF17" s="147" t="str">
        <f t="shared" si="11"/>
        <v xml:space="preserve"> </v>
      </c>
      <c r="BG17" s="147" t="str">
        <f t="shared" si="11"/>
        <v xml:space="preserve"> </v>
      </c>
      <c r="BH17" s="147" t="str">
        <f t="shared" si="11"/>
        <v xml:space="preserve"> </v>
      </c>
      <c r="BI17" s="147" t="str">
        <f t="shared" si="11"/>
        <v xml:space="preserve"> </v>
      </c>
      <c r="BJ17" s="147" t="str">
        <f t="shared" si="12"/>
        <v xml:space="preserve"> </v>
      </c>
      <c r="BK17" s="147" t="str">
        <f t="shared" si="12"/>
        <v xml:space="preserve"> </v>
      </c>
      <c r="BL17" s="147" t="str">
        <f t="shared" si="12"/>
        <v xml:space="preserve"> </v>
      </c>
      <c r="BM17" s="147" t="str">
        <f t="shared" si="12"/>
        <v xml:space="preserve"> </v>
      </c>
      <c r="BN17" s="147" t="str">
        <f t="shared" si="12"/>
        <v xml:space="preserve"> </v>
      </c>
      <c r="BO17" s="147" t="str">
        <f t="shared" si="12"/>
        <v xml:space="preserve"> </v>
      </c>
      <c r="BP17" s="147" t="str">
        <f t="shared" si="12"/>
        <v xml:space="preserve"> </v>
      </c>
      <c r="BQ17" s="147" t="str">
        <f t="shared" si="12"/>
        <v xml:space="preserve"> </v>
      </c>
      <c r="BR17" s="147" t="str">
        <f t="shared" si="12"/>
        <v xml:space="preserve"> </v>
      </c>
      <c r="BS17" s="147" t="str">
        <f t="shared" si="12"/>
        <v xml:space="preserve"> </v>
      </c>
      <c r="BT17" s="147" t="str">
        <f t="shared" si="12"/>
        <v xml:space="preserve"> </v>
      </c>
    </row>
    <row r="18" spans="1:72" ht="16">
      <c r="A18" s="172"/>
      <c r="C18" s="111">
        <v>60</v>
      </c>
      <c r="D18" s="3">
        <v>43101</v>
      </c>
      <c r="E18" s="123"/>
      <c r="F18" s="123"/>
      <c r="H18" s="3">
        <v>44927</v>
      </c>
      <c r="I18" s="123"/>
      <c r="J18" s="123"/>
      <c r="L18" s="148">
        <f t="shared" si="7"/>
        <v>0</v>
      </c>
      <c r="M18" s="148" t="str">
        <f t="shared" si="7"/>
        <v xml:space="preserve"> </v>
      </c>
      <c r="N18" s="148" t="str">
        <f t="shared" si="7"/>
        <v xml:space="preserve"> </v>
      </c>
      <c r="O18" s="148" t="str">
        <f t="shared" si="7"/>
        <v xml:space="preserve"> </v>
      </c>
      <c r="P18" s="148" t="str">
        <f t="shared" si="7"/>
        <v xml:space="preserve"> </v>
      </c>
      <c r="Q18" s="148" t="str">
        <f t="shared" si="7"/>
        <v xml:space="preserve"> </v>
      </c>
      <c r="R18" s="148" t="str">
        <f t="shared" si="7"/>
        <v xml:space="preserve"> </v>
      </c>
      <c r="S18" s="148" t="str">
        <f t="shared" si="7"/>
        <v xml:space="preserve"> </v>
      </c>
      <c r="T18" s="148" t="str">
        <f t="shared" si="7"/>
        <v xml:space="preserve"> </v>
      </c>
      <c r="U18" s="148" t="str">
        <f t="shared" si="7"/>
        <v xml:space="preserve"> </v>
      </c>
      <c r="V18" s="148" t="str">
        <f t="shared" si="8"/>
        <v xml:space="preserve"> </v>
      </c>
      <c r="W18" s="148" t="str">
        <f t="shared" si="8"/>
        <v xml:space="preserve"> </v>
      </c>
      <c r="X18" s="148" t="str">
        <f t="shared" si="8"/>
        <v xml:space="preserve"> </v>
      </c>
      <c r="Y18" s="148" t="str">
        <f t="shared" si="8"/>
        <v xml:space="preserve"> </v>
      </c>
      <c r="Z18" s="148" t="str">
        <f t="shared" si="8"/>
        <v xml:space="preserve"> </v>
      </c>
      <c r="AA18" s="148" t="str">
        <f t="shared" si="8"/>
        <v xml:space="preserve"> </v>
      </c>
      <c r="AB18" s="148" t="str">
        <f t="shared" si="8"/>
        <v xml:space="preserve"> </v>
      </c>
      <c r="AC18" s="148" t="str">
        <f t="shared" si="8"/>
        <v xml:space="preserve"> </v>
      </c>
      <c r="AD18" s="148" t="str">
        <f t="shared" si="8"/>
        <v xml:space="preserve"> </v>
      </c>
      <c r="AE18" s="148" t="str">
        <f t="shared" si="8"/>
        <v xml:space="preserve"> </v>
      </c>
      <c r="AF18" s="148" t="str">
        <f t="shared" si="9"/>
        <v xml:space="preserve"> </v>
      </c>
      <c r="AG18" s="148" t="str">
        <f t="shared" si="9"/>
        <v xml:space="preserve"> </v>
      </c>
      <c r="AH18" s="148" t="str">
        <f t="shared" si="9"/>
        <v xml:space="preserve"> </v>
      </c>
      <c r="AI18" s="148" t="str">
        <f t="shared" si="9"/>
        <v xml:space="preserve"> </v>
      </c>
      <c r="AJ18" s="148" t="str">
        <f t="shared" si="9"/>
        <v xml:space="preserve"> </v>
      </c>
      <c r="AK18" s="148" t="str">
        <f t="shared" si="9"/>
        <v xml:space="preserve"> </v>
      </c>
      <c r="AL18" s="148" t="str">
        <f t="shared" si="9"/>
        <v xml:space="preserve"> </v>
      </c>
      <c r="AM18" s="148" t="str">
        <f t="shared" si="9"/>
        <v xml:space="preserve"> </v>
      </c>
      <c r="AN18" s="148" t="str">
        <f t="shared" si="9"/>
        <v xml:space="preserve"> </v>
      </c>
      <c r="AO18" s="148" t="str">
        <f t="shared" si="9"/>
        <v xml:space="preserve"> </v>
      </c>
      <c r="AP18" s="148" t="str">
        <f t="shared" si="10"/>
        <v xml:space="preserve"> </v>
      </c>
      <c r="AQ18" s="148" t="str">
        <f t="shared" si="10"/>
        <v xml:space="preserve"> </v>
      </c>
      <c r="AR18" s="148" t="str">
        <f t="shared" si="10"/>
        <v xml:space="preserve"> </v>
      </c>
      <c r="AS18" s="148" t="str">
        <f t="shared" si="10"/>
        <v xml:space="preserve"> </v>
      </c>
      <c r="AT18" s="148" t="str">
        <f t="shared" si="10"/>
        <v xml:space="preserve"> </v>
      </c>
      <c r="AU18" s="148" t="str">
        <f t="shared" si="10"/>
        <v xml:space="preserve"> </v>
      </c>
      <c r="AV18" s="148" t="str">
        <f t="shared" si="10"/>
        <v xml:space="preserve"> </v>
      </c>
      <c r="AW18" s="148" t="str">
        <f t="shared" si="10"/>
        <v xml:space="preserve"> </v>
      </c>
      <c r="AX18" s="148" t="str">
        <f t="shared" si="10"/>
        <v xml:space="preserve"> </v>
      </c>
      <c r="AY18" s="148" t="str">
        <f t="shared" si="10"/>
        <v xml:space="preserve"> </v>
      </c>
      <c r="AZ18" s="148" t="str">
        <f t="shared" si="11"/>
        <v xml:space="preserve"> </v>
      </c>
      <c r="BA18" s="148" t="str">
        <f t="shared" si="11"/>
        <v xml:space="preserve"> </v>
      </c>
      <c r="BB18" s="148" t="str">
        <f t="shared" si="11"/>
        <v xml:space="preserve"> </v>
      </c>
      <c r="BC18" s="148" t="str">
        <f t="shared" si="11"/>
        <v xml:space="preserve"> </v>
      </c>
      <c r="BD18" s="148" t="str">
        <f t="shared" si="11"/>
        <v xml:space="preserve"> </v>
      </c>
      <c r="BE18" s="148" t="str">
        <f t="shared" si="11"/>
        <v xml:space="preserve"> </v>
      </c>
      <c r="BF18" s="148" t="str">
        <f t="shared" si="11"/>
        <v xml:space="preserve"> </v>
      </c>
      <c r="BG18" s="148" t="str">
        <f t="shared" si="11"/>
        <v xml:space="preserve"> </v>
      </c>
      <c r="BH18" s="148" t="str">
        <f t="shared" si="11"/>
        <v xml:space="preserve"> </v>
      </c>
      <c r="BI18" s="148" t="str">
        <f t="shared" si="11"/>
        <v xml:space="preserve"> </v>
      </c>
      <c r="BJ18" s="148" t="str">
        <f t="shared" si="12"/>
        <v xml:space="preserve"> </v>
      </c>
      <c r="BK18" s="148" t="str">
        <f t="shared" si="12"/>
        <v xml:space="preserve"> </v>
      </c>
      <c r="BL18" s="148" t="str">
        <f t="shared" si="12"/>
        <v xml:space="preserve"> </v>
      </c>
      <c r="BM18" s="148" t="str">
        <f t="shared" si="12"/>
        <v xml:space="preserve"> </v>
      </c>
      <c r="BN18" s="148" t="str">
        <f t="shared" si="12"/>
        <v xml:space="preserve"> </v>
      </c>
      <c r="BO18" s="148" t="str">
        <f t="shared" si="12"/>
        <v xml:space="preserve"> </v>
      </c>
      <c r="BP18" s="148" t="str">
        <f t="shared" si="12"/>
        <v xml:space="preserve"> </v>
      </c>
      <c r="BQ18" s="148" t="str">
        <f t="shared" si="12"/>
        <v xml:space="preserve"> </v>
      </c>
      <c r="BR18" s="148" t="str">
        <f t="shared" si="12"/>
        <v xml:space="preserve"> </v>
      </c>
      <c r="BS18" s="148" t="str">
        <f t="shared" si="12"/>
        <v xml:space="preserve"> </v>
      </c>
      <c r="BT18" s="148" t="str">
        <f t="shared" si="12"/>
        <v xml:space="preserve"> </v>
      </c>
    </row>
    <row r="19" spans="1:72" ht="16">
      <c r="A19" s="171"/>
      <c r="C19" s="111">
        <v>60</v>
      </c>
      <c r="D19" s="3">
        <v>43101</v>
      </c>
      <c r="E19" s="123"/>
      <c r="F19" s="123"/>
      <c r="H19" s="3">
        <v>44927</v>
      </c>
      <c r="I19" s="123"/>
      <c r="J19" s="123"/>
      <c r="L19" s="147">
        <f t="shared" si="7"/>
        <v>0</v>
      </c>
      <c r="M19" s="147" t="str">
        <f t="shared" si="7"/>
        <v xml:space="preserve"> </v>
      </c>
      <c r="N19" s="147" t="str">
        <f t="shared" si="7"/>
        <v xml:space="preserve"> </v>
      </c>
      <c r="O19" s="147" t="str">
        <f t="shared" si="7"/>
        <v xml:space="preserve"> </v>
      </c>
      <c r="P19" s="147" t="str">
        <f t="shared" si="7"/>
        <v xml:space="preserve"> </v>
      </c>
      <c r="Q19" s="147" t="str">
        <f t="shared" si="7"/>
        <v xml:space="preserve"> </v>
      </c>
      <c r="R19" s="147" t="str">
        <f t="shared" si="7"/>
        <v xml:space="preserve"> </v>
      </c>
      <c r="S19" s="147" t="str">
        <f t="shared" si="7"/>
        <v xml:space="preserve"> </v>
      </c>
      <c r="T19" s="147" t="str">
        <f t="shared" si="7"/>
        <v xml:space="preserve"> </v>
      </c>
      <c r="U19" s="147" t="str">
        <f t="shared" si="7"/>
        <v xml:space="preserve"> </v>
      </c>
      <c r="V19" s="147" t="str">
        <f t="shared" si="8"/>
        <v xml:space="preserve"> </v>
      </c>
      <c r="W19" s="147" t="str">
        <f t="shared" si="8"/>
        <v xml:space="preserve"> </v>
      </c>
      <c r="X19" s="147" t="str">
        <f t="shared" si="8"/>
        <v xml:space="preserve"> </v>
      </c>
      <c r="Y19" s="147" t="str">
        <f t="shared" si="8"/>
        <v xml:space="preserve"> </v>
      </c>
      <c r="Z19" s="147" t="str">
        <f t="shared" si="8"/>
        <v xml:space="preserve"> </v>
      </c>
      <c r="AA19" s="147" t="str">
        <f t="shared" si="8"/>
        <v xml:space="preserve"> </v>
      </c>
      <c r="AB19" s="147" t="str">
        <f t="shared" si="8"/>
        <v xml:space="preserve"> </v>
      </c>
      <c r="AC19" s="147" t="str">
        <f t="shared" si="8"/>
        <v xml:space="preserve"> </v>
      </c>
      <c r="AD19" s="147" t="str">
        <f t="shared" si="8"/>
        <v xml:space="preserve"> </v>
      </c>
      <c r="AE19" s="147" t="str">
        <f t="shared" si="8"/>
        <v xml:space="preserve"> </v>
      </c>
      <c r="AF19" s="147" t="str">
        <f t="shared" si="9"/>
        <v xml:space="preserve"> </v>
      </c>
      <c r="AG19" s="147" t="str">
        <f t="shared" si="9"/>
        <v xml:space="preserve"> </v>
      </c>
      <c r="AH19" s="147" t="str">
        <f t="shared" si="9"/>
        <v xml:space="preserve"> </v>
      </c>
      <c r="AI19" s="147" t="str">
        <f t="shared" si="9"/>
        <v xml:space="preserve"> </v>
      </c>
      <c r="AJ19" s="147" t="str">
        <f t="shared" si="9"/>
        <v xml:space="preserve"> </v>
      </c>
      <c r="AK19" s="147" t="str">
        <f t="shared" si="9"/>
        <v xml:space="preserve"> </v>
      </c>
      <c r="AL19" s="147" t="str">
        <f t="shared" si="9"/>
        <v xml:space="preserve"> </v>
      </c>
      <c r="AM19" s="147" t="str">
        <f t="shared" si="9"/>
        <v xml:space="preserve"> </v>
      </c>
      <c r="AN19" s="147" t="str">
        <f t="shared" si="9"/>
        <v xml:space="preserve"> </v>
      </c>
      <c r="AO19" s="147" t="str">
        <f t="shared" si="9"/>
        <v xml:space="preserve"> </v>
      </c>
      <c r="AP19" s="147" t="str">
        <f t="shared" si="10"/>
        <v xml:space="preserve"> </v>
      </c>
      <c r="AQ19" s="147" t="str">
        <f t="shared" si="10"/>
        <v xml:space="preserve"> </v>
      </c>
      <c r="AR19" s="147" t="str">
        <f t="shared" si="10"/>
        <v xml:space="preserve"> </v>
      </c>
      <c r="AS19" s="147" t="str">
        <f t="shared" si="10"/>
        <v xml:space="preserve"> </v>
      </c>
      <c r="AT19" s="147" t="str">
        <f t="shared" si="10"/>
        <v xml:space="preserve"> </v>
      </c>
      <c r="AU19" s="147" t="str">
        <f t="shared" si="10"/>
        <v xml:space="preserve"> </v>
      </c>
      <c r="AV19" s="147" t="str">
        <f t="shared" si="10"/>
        <v xml:space="preserve"> </v>
      </c>
      <c r="AW19" s="147" t="str">
        <f t="shared" si="10"/>
        <v xml:space="preserve"> </v>
      </c>
      <c r="AX19" s="147" t="str">
        <f t="shared" si="10"/>
        <v xml:space="preserve"> </v>
      </c>
      <c r="AY19" s="147" t="str">
        <f t="shared" si="10"/>
        <v xml:space="preserve"> </v>
      </c>
      <c r="AZ19" s="147" t="str">
        <f t="shared" si="11"/>
        <v xml:space="preserve"> </v>
      </c>
      <c r="BA19" s="147" t="str">
        <f t="shared" si="11"/>
        <v xml:space="preserve"> </v>
      </c>
      <c r="BB19" s="147" t="str">
        <f t="shared" si="11"/>
        <v xml:space="preserve"> </v>
      </c>
      <c r="BC19" s="147" t="str">
        <f t="shared" si="11"/>
        <v xml:space="preserve"> </v>
      </c>
      <c r="BD19" s="147" t="str">
        <f t="shared" si="11"/>
        <v xml:space="preserve"> </v>
      </c>
      <c r="BE19" s="147" t="str">
        <f t="shared" si="11"/>
        <v xml:space="preserve"> </v>
      </c>
      <c r="BF19" s="147" t="str">
        <f t="shared" si="11"/>
        <v xml:space="preserve"> </v>
      </c>
      <c r="BG19" s="147" t="str">
        <f t="shared" si="11"/>
        <v xml:space="preserve"> </v>
      </c>
      <c r="BH19" s="147" t="str">
        <f t="shared" si="11"/>
        <v xml:space="preserve"> </v>
      </c>
      <c r="BI19" s="147" t="str">
        <f t="shared" si="11"/>
        <v xml:space="preserve"> </v>
      </c>
      <c r="BJ19" s="147" t="str">
        <f t="shared" si="12"/>
        <v xml:space="preserve"> </v>
      </c>
      <c r="BK19" s="147" t="str">
        <f t="shared" si="12"/>
        <v xml:space="preserve"> </v>
      </c>
      <c r="BL19" s="147" t="str">
        <f t="shared" si="12"/>
        <v xml:space="preserve"> </v>
      </c>
      <c r="BM19" s="147" t="str">
        <f t="shared" si="12"/>
        <v xml:space="preserve"> </v>
      </c>
      <c r="BN19" s="147" t="str">
        <f t="shared" si="12"/>
        <v xml:space="preserve"> </v>
      </c>
      <c r="BO19" s="147" t="str">
        <f t="shared" si="12"/>
        <v xml:space="preserve"> </v>
      </c>
      <c r="BP19" s="147" t="str">
        <f t="shared" si="12"/>
        <v xml:space="preserve"> </v>
      </c>
      <c r="BQ19" s="147" t="str">
        <f t="shared" si="12"/>
        <v xml:space="preserve"> </v>
      </c>
      <c r="BR19" s="147" t="str">
        <f t="shared" si="12"/>
        <v xml:space="preserve"> </v>
      </c>
      <c r="BS19" s="147" t="str">
        <f t="shared" si="12"/>
        <v xml:space="preserve"> </v>
      </c>
      <c r="BT19" s="147" t="str">
        <f t="shared" si="12"/>
        <v xml:space="preserve"> </v>
      </c>
    </row>
    <row r="20" spans="1:72">
      <c r="A20" s="12"/>
      <c r="C20" s="11"/>
      <c r="D20" s="21"/>
      <c r="E20" s="22"/>
      <c r="F20" s="22"/>
      <c r="H20" s="21"/>
      <c r="I20" s="22"/>
      <c r="J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</row>
    <row r="21" spans="1:72" ht="17" thickBot="1">
      <c r="A21" s="169" t="s">
        <v>320</v>
      </c>
      <c r="C21" s="71"/>
      <c r="D21" s="71"/>
      <c r="E21" s="71"/>
      <c r="F21" s="71"/>
      <c r="H21" s="71"/>
      <c r="I21" s="71"/>
      <c r="J21" s="71"/>
      <c r="L21" s="141">
        <f>SUM(L13:L16)</f>
        <v>0</v>
      </c>
      <c r="M21" s="141">
        <f t="shared" ref="M21:BT21" si="13">SUM(M13:M16)</f>
        <v>0</v>
      </c>
      <c r="N21" s="141">
        <f t="shared" si="13"/>
        <v>0</v>
      </c>
      <c r="O21" s="141">
        <f t="shared" si="13"/>
        <v>0</v>
      </c>
      <c r="P21" s="141">
        <f t="shared" si="13"/>
        <v>0</v>
      </c>
      <c r="Q21" s="141">
        <f t="shared" si="13"/>
        <v>0</v>
      </c>
      <c r="R21" s="141">
        <f t="shared" si="13"/>
        <v>0</v>
      </c>
      <c r="S21" s="141">
        <f t="shared" si="13"/>
        <v>0</v>
      </c>
      <c r="T21" s="141">
        <f t="shared" si="13"/>
        <v>0</v>
      </c>
      <c r="U21" s="141">
        <f t="shared" si="13"/>
        <v>0</v>
      </c>
      <c r="V21" s="141">
        <f t="shared" si="13"/>
        <v>0</v>
      </c>
      <c r="W21" s="141">
        <f t="shared" si="13"/>
        <v>0</v>
      </c>
      <c r="X21" s="141">
        <f t="shared" si="13"/>
        <v>0</v>
      </c>
      <c r="Y21" s="141">
        <f t="shared" si="13"/>
        <v>0</v>
      </c>
      <c r="Z21" s="141">
        <f t="shared" si="13"/>
        <v>0</v>
      </c>
      <c r="AA21" s="141">
        <f t="shared" si="13"/>
        <v>0</v>
      </c>
      <c r="AB21" s="141">
        <f t="shared" si="13"/>
        <v>0</v>
      </c>
      <c r="AC21" s="141">
        <f t="shared" si="13"/>
        <v>0</v>
      </c>
      <c r="AD21" s="141">
        <f t="shared" si="13"/>
        <v>0</v>
      </c>
      <c r="AE21" s="141">
        <f t="shared" si="13"/>
        <v>0</v>
      </c>
      <c r="AF21" s="141">
        <f t="shared" si="13"/>
        <v>0</v>
      </c>
      <c r="AG21" s="141">
        <f t="shared" si="13"/>
        <v>0</v>
      </c>
      <c r="AH21" s="141">
        <f t="shared" si="13"/>
        <v>0</v>
      </c>
      <c r="AI21" s="141">
        <f t="shared" si="13"/>
        <v>0</v>
      </c>
      <c r="AJ21" s="141">
        <f t="shared" si="13"/>
        <v>0</v>
      </c>
      <c r="AK21" s="141">
        <f t="shared" si="13"/>
        <v>0</v>
      </c>
      <c r="AL21" s="141">
        <f t="shared" si="13"/>
        <v>0</v>
      </c>
      <c r="AM21" s="141">
        <f t="shared" si="13"/>
        <v>0</v>
      </c>
      <c r="AN21" s="141">
        <f t="shared" si="13"/>
        <v>0</v>
      </c>
      <c r="AO21" s="141">
        <f t="shared" si="13"/>
        <v>0</v>
      </c>
      <c r="AP21" s="141">
        <f t="shared" si="13"/>
        <v>0</v>
      </c>
      <c r="AQ21" s="141">
        <f t="shared" si="13"/>
        <v>0</v>
      </c>
      <c r="AR21" s="141">
        <f t="shared" si="13"/>
        <v>0</v>
      </c>
      <c r="AS21" s="141">
        <f t="shared" si="13"/>
        <v>0</v>
      </c>
      <c r="AT21" s="141">
        <f t="shared" si="13"/>
        <v>0</v>
      </c>
      <c r="AU21" s="141">
        <f t="shared" si="13"/>
        <v>0</v>
      </c>
      <c r="AV21" s="141">
        <f t="shared" si="13"/>
        <v>0</v>
      </c>
      <c r="AW21" s="141">
        <f t="shared" si="13"/>
        <v>0</v>
      </c>
      <c r="AX21" s="141">
        <f t="shared" si="13"/>
        <v>0</v>
      </c>
      <c r="AY21" s="141">
        <f t="shared" si="13"/>
        <v>0</v>
      </c>
      <c r="AZ21" s="141">
        <f t="shared" si="13"/>
        <v>0</v>
      </c>
      <c r="BA21" s="141">
        <f t="shared" si="13"/>
        <v>0</v>
      </c>
      <c r="BB21" s="141">
        <f t="shared" si="13"/>
        <v>0</v>
      </c>
      <c r="BC21" s="141">
        <f t="shared" si="13"/>
        <v>0</v>
      </c>
      <c r="BD21" s="141">
        <f t="shared" si="13"/>
        <v>0</v>
      </c>
      <c r="BE21" s="141">
        <f t="shared" si="13"/>
        <v>0</v>
      </c>
      <c r="BF21" s="141">
        <f t="shared" si="13"/>
        <v>0</v>
      </c>
      <c r="BG21" s="141">
        <f t="shared" si="13"/>
        <v>0</v>
      </c>
      <c r="BH21" s="141">
        <f t="shared" si="13"/>
        <v>0</v>
      </c>
      <c r="BI21" s="141">
        <f t="shared" si="13"/>
        <v>0</v>
      </c>
      <c r="BJ21" s="141">
        <f t="shared" si="13"/>
        <v>0</v>
      </c>
      <c r="BK21" s="141">
        <f t="shared" si="13"/>
        <v>0</v>
      </c>
      <c r="BL21" s="141">
        <f t="shared" si="13"/>
        <v>0</v>
      </c>
      <c r="BM21" s="141">
        <f t="shared" si="13"/>
        <v>0</v>
      </c>
      <c r="BN21" s="141">
        <f t="shared" si="13"/>
        <v>0</v>
      </c>
      <c r="BO21" s="141">
        <f t="shared" si="13"/>
        <v>0</v>
      </c>
      <c r="BP21" s="141">
        <f t="shared" si="13"/>
        <v>0</v>
      </c>
      <c r="BQ21" s="141">
        <f t="shared" si="13"/>
        <v>0</v>
      </c>
      <c r="BR21" s="141">
        <f t="shared" si="13"/>
        <v>0</v>
      </c>
      <c r="BS21" s="141">
        <f t="shared" si="13"/>
        <v>0</v>
      </c>
      <c r="BT21" s="141">
        <f t="shared" si="13"/>
        <v>0</v>
      </c>
    </row>
    <row r="22" spans="1:72" ht="16" thickTop="1">
      <c r="A22" s="6"/>
      <c r="D22" s="2"/>
      <c r="E22" s="5"/>
      <c r="F22" s="5"/>
      <c r="H22" s="2"/>
      <c r="I22" s="5"/>
      <c r="J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</row>
    <row r="23" spans="1:72" ht="18" thickBot="1">
      <c r="A23" s="166" t="s">
        <v>373</v>
      </c>
      <c r="C23" s="77"/>
      <c r="D23" s="107"/>
      <c r="E23" s="108"/>
      <c r="F23" s="108"/>
      <c r="H23" s="107"/>
      <c r="I23" s="108"/>
      <c r="J23" s="108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</row>
    <row r="24" spans="1:72" ht="17" thickTop="1">
      <c r="A24" s="171" t="s">
        <v>325</v>
      </c>
      <c r="C24" s="111">
        <v>60</v>
      </c>
      <c r="D24" s="3">
        <v>43101</v>
      </c>
      <c r="E24" s="123"/>
      <c r="F24" s="123"/>
      <c r="H24" s="3">
        <v>44927</v>
      </c>
      <c r="I24" s="123"/>
      <c r="J24" s="123"/>
      <c r="L24" s="147">
        <f t="shared" ref="L24:U27" si="14">IF(L$1&gt;$D24,IF(L$1&lt;($D24+(($C24)*DaysPerMonth)),IF($H24&lt;L$1,$I24+$J24,$E24+$F24)," ")," ")</f>
        <v>0</v>
      </c>
      <c r="M24" s="147" t="str">
        <f t="shared" si="14"/>
        <v xml:space="preserve"> </v>
      </c>
      <c r="N24" s="147" t="str">
        <f t="shared" si="14"/>
        <v xml:space="preserve"> </v>
      </c>
      <c r="O24" s="147" t="str">
        <f t="shared" si="14"/>
        <v xml:space="preserve"> </v>
      </c>
      <c r="P24" s="147" t="str">
        <f t="shared" si="14"/>
        <v xml:space="preserve"> </v>
      </c>
      <c r="Q24" s="147" t="str">
        <f t="shared" si="14"/>
        <v xml:space="preserve"> </v>
      </c>
      <c r="R24" s="147" t="str">
        <f t="shared" si="14"/>
        <v xml:space="preserve"> </v>
      </c>
      <c r="S24" s="147" t="str">
        <f t="shared" si="14"/>
        <v xml:space="preserve"> </v>
      </c>
      <c r="T24" s="147" t="str">
        <f t="shared" si="14"/>
        <v xml:space="preserve"> </v>
      </c>
      <c r="U24" s="147" t="str">
        <f t="shared" si="14"/>
        <v xml:space="preserve"> </v>
      </c>
      <c r="V24" s="147" t="str">
        <f t="shared" ref="V24:AE27" si="15">IF(V$1&gt;$D24,IF(V$1&lt;($D24+(($C24)*DaysPerMonth)),IF($H24&lt;V$1,$I24+$J24,$E24+$F24)," ")," ")</f>
        <v xml:space="preserve"> </v>
      </c>
      <c r="W24" s="147" t="str">
        <f t="shared" si="15"/>
        <v xml:space="preserve"> </v>
      </c>
      <c r="X24" s="147" t="str">
        <f t="shared" si="15"/>
        <v xml:space="preserve"> </v>
      </c>
      <c r="Y24" s="147" t="str">
        <f t="shared" si="15"/>
        <v xml:space="preserve"> </v>
      </c>
      <c r="Z24" s="147" t="str">
        <f t="shared" si="15"/>
        <v xml:space="preserve"> </v>
      </c>
      <c r="AA24" s="147" t="str">
        <f t="shared" si="15"/>
        <v xml:space="preserve"> </v>
      </c>
      <c r="AB24" s="147" t="str">
        <f t="shared" si="15"/>
        <v xml:space="preserve"> </v>
      </c>
      <c r="AC24" s="147" t="str">
        <f t="shared" si="15"/>
        <v xml:space="preserve"> </v>
      </c>
      <c r="AD24" s="147" t="str">
        <f t="shared" si="15"/>
        <v xml:space="preserve"> </v>
      </c>
      <c r="AE24" s="147" t="str">
        <f t="shared" si="15"/>
        <v xml:space="preserve"> </v>
      </c>
      <c r="AF24" s="147" t="str">
        <f t="shared" ref="AF24:AO27" si="16">IF(AF$1&gt;$D24,IF(AF$1&lt;($D24+(($C24)*DaysPerMonth)),IF($H24&lt;AF$1,$I24+$J24,$E24+$F24)," ")," ")</f>
        <v xml:space="preserve"> </v>
      </c>
      <c r="AG24" s="147" t="str">
        <f t="shared" si="16"/>
        <v xml:space="preserve"> </v>
      </c>
      <c r="AH24" s="147" t="str">
        <f t="shared" si="16"/>
        <v xml:space="preserve"> </v>
      </c>
      <c r="AI24" s="147" t="str">
        <f t="shared" si="16"/>
        <v xml:space="preserve"> </v>
      </c>
      <c r="AJ24" s="147" t="str">
        <f t="shared" si="16"/>
        <v xml:space="preserve"> </v>
      </c>
      <c r="AK24" s="147" t="str">
        <f t="shared" si="16"/>
        <v xml:space="preserve"> </v>
      </c>
      <c r="AL24" s="147" t="str">
        <f t="shared" si="16"/>
        <v xml:space="preserve"> </v>
      </c>
      <c r="AM24" s="147" t="str">
        <f t="shared" si="16"/>
        <v xml:space="preserve"> </v>
      </c>
      <c r="AN24" s="147" t="str">
        <f t="shared" si="16"/>
        <v xml:space="preserve"> </v>
      </c>
      <c r="AO24" s="147" t="str">
        <f t="shared" si="16"/>
        <v xml:space="preserve"> </v>
      </c>
      <c r="AP24" s="147" t="str">
        <f t="shared" ref="AP24:AY27" si="17">IF(AP$1&gt;$D24,IF(AP$1&lt;($D24+(($C24)*DaysPerMonth)),IF($H24&lt;AP$1,$I24+$J24,$E24+$F24)," ")," ")</f>
        <v xml:space="preserve"> </v>
      </c>
      <c r="AQ24" s="147" t="str">
        <f t="shared" si="17"/>
        <v xml:space="preserve"> </v>
      </c>
      <c r="AR24" s="147" t="str">
        <f t="shared" si="17"/>
        <v xml:space="preserve"> </v>
      </c>
      <c r="AS24" s="147" t="str">
        <f t="shared" si="17"/>
        <v xml:space="preserve"> </v>
      </c>
      <c r="AT24" s="147" t="str">
        <f t="shared" si="17"/>
        <v xml:space="preserve"> </v>
      </c>
      <c r="AU24" s="147" t="str">
        <f t="shared" si="17"/>
        <v xml:space="preserve"> </v>
      </c>
      <c r="AV24" s="147" t="str">
        <f t="shared" si="17"/>
        <v xml:space="preserve"> </v>
      </c>
      <c r="AW24" s="147" t="str">
        <f t="shared" si="17"/>
        <v xml:space="preserve"> </v>
      </c>
      <c r="AX24" s="147" t="str">
        <f t="shared" si="17"/>
        <v xml:space="preserve"> </v>
      </c>
      <c r="AY24" s="147" t="str">
        <f t="shared" si="17"/>
        <v xml:space="preserve"> </v>
      </c>
      <c r="AZ24" s="147" t="str">
        <f t="shared" ref="AZ24:BI27" si="18">IF(AZ$1&gt;$D24,IF(AZ$1&lt;($D24+(($C24)*DaysPerMonth)),IF($H24&lt;AZ$1,$I24+$J24,$E24+$F24)," ")," ")</f>
        <v xml:space="preserve"> </v>
      </c>
      <c r="BA24" s="147" t="str">
        <f t="shared" si="18"/>
        <v xml:space="preserve"> </v>
      </c>
      <c r="BB24" s="147" t="str">
        <f t="shared" si="18"/>
        <v xml:space="preserve"> </v>
      </c>
      <c r="BC24" s="147" t="str">
        <f t="shared" si="18"/>
        <v xml:space="preserve"> </v>
      </c>
      <c r="BD24" s="147" t="str">
        <f t="shared" si="18"/>
        <v xml:space="preserve"> </v>
      </c>
      <c r="BE24" s="147" t="str">
        <f t="shared" si="18"/>
        <v xml:space="preserve"> </v>
      </c>
      <c r="BF24" s="147" t="str">
        <f t="shared" si="18"/>
        <v xml:space="preserve"> </v>
      </c>
      <c r="BG24" s="147" t="str">
        <f t="shared" si="18"/>
        <v xml:space="preserve"> </v>
      </c>
      <c r="BH24" s="147" t="str">
        <f t="shared" si="18"/>
        <v xml:space="preserve"> </v>
      </c>
      <c r="BI24" s="147" t="str">
        <f t="shared" si="18"/>
        <v xml:space="preserve"> </v>
      </c>
      <c r="BJ24" s="147" t="str">
        <f t="shared" ref="BJ24:BT27" si="19">IF(BJ$1&gt;$D24,IF(BJ$1&lt;($D24+(($C24)*DaysPerMonth)),IF($H24&lt;BJ$1,$I24+$J24,$E24+$F24)," ")," ")</f>
        <v xml:space="preserve"> </v>
      </c>
      <c r="BK24" s="147" t="str">
        <f t="shared" si="19"/>
        <v xml:space="preserve"> </v>
      </c>
      <c r="BL24" s="147" t="str">
        <f t="shared" si="19"/>
        <v xml:space="preserve"> </v>
      </c>
      <c r="BM24" s="147" t="str">
        <f t="shared" si="19"/>
        <v xml:space="preserve"> </v>
      </c>
      <c r="BN24" s="147" t="str">
        <f t="shared" si="19"/>
        <v xml:space="preserve"> </v>
      </c>
      <c r="BO24" s="147" t="str">
        <f t="shared" si="19"/>
        <v xml:space="preserve"> </v>
      </c>
      <c r="BP24" s="147" t="str">
        <f t="shared" si="19"/>
        <v xml:space="preserve"> </v>
      </c>
      <c r="BQ24" s="147" t="str">
        <f t="shared" si="19"/>
        <v xml:space="preserve"> </v>
      </c>
      <c r="BR24" s="147" t="str">
        <f t="shared" si="19"/>
        <v xml:space="preserve"> </v>
      </c>
      <c r="BS24" s="147" t="str">
        <f t="shared" si="19"/>
        <v xml:space="preserve"> </v>
      </c>
      <c r="BT24" s="147" t="str">
        <f t="shared" si="19"/>
        <v xml:space="preserve"> </v>
      </c>
    </row>
    <row r="25" spans="1:72" ht="16">
      <c r="A25" s="172" t="s">
        <v>326</v>
      </c>
      <c r="C25" s="111">
        <v>60</v>
      </c>
      <c r="D25" s="3">
        <v>43101</v>
      </c>
      <c r="E25" s="123">
        <v>2000</v>
      </c>
      <c r="F25" s="123"/>
      <c r="H25" s="3">
        <v>43831</v>
      </c>
      <c r="I25" s="123">
        <v>3000</v>
      </c>
      <c r="J25" s="123"/>
      <c r="L25" s="148">
        <f t="shared" si="14"/>
        <v>3000</v>
      </c>
      <c r="M25" s="148" t="str">
        <f t="shared" si="14"/>
        <v xml:space="preserve"> </v>
      </c>
      <c r="N25" s="148" t="str">
        <f t="shared" si="14"/>
        <v xml:space="preserve"> </v>
      </c>
      <c r="O25" s="148" t="str">
        <f t="shared" si="14"/>
        <v xml:space="preserve"> </v>
      </c>
      <c r="P25" s="148" t="str">
        <f t="shared" si="14"/>
        <v xml:space="preserve"> </v>
      </c>
      <c r="Q25" s="148" t="str">
        <f t="shared" si="14"/>
        <v xml:space="preserve"> </v>
      </c>
      <c r="R25" s="148" t="str">
        <f t="shared" si="14"/>
        <v xml:space="preserve"> </v>
      </c>
      <c r="S25" s="148" t="str">
        <f t="shared" si="14"/>
        <v xml:space="preserve"> </v>
      </c>
      <c r="T25" s="148" t="str">
        <f t="shared" si="14"/>
        <v xml:space="preserve"> </v>
      </c>
      <c r="U25" s="148" t="str">
        <f t="shared" si="14"/>
        <v xml:space="preserve"> </v>
      </c>
      <c r="V25" s="148" t="str">
        <f t="shared" si="15"/>
        <v xml:space="preserve"> </v>
      </c>
      <c r="W25" s="148" t="str">
        <f t="shared" si="15"/>
        <v xml:space="preserve"> </v>
      </c>
      <c r="X25" s="148" t="str">
        <f t="shared" si="15"/>
        <v xml:space="preserve"> </v>
      </c>
      <c r="Y25" s="148" t="str">
        <f t="shared" si="15"/>
        <v xml:space="preserve"> </v>
      </c>
      <c r="Z25" s="148" t="str">
        <f t="shared" si="15"/>
        <v xml:space="preserve"> </v>
      </c>
      <c r="AA25" s="148" t="str">
        <f t="shared" si="15"/>
        <v xml:space="preserve"> </v>
      </c>
      <c r="AB25" s="148" t="str">
        <f t="shared" si="15"/>
        <v xml:space="preserve"> </v>
      </c>
      <c r="AC25" s="148" t="str">
        <f t="shared" si="15"/>
        <v xml:space="preserve"> </v>
      </c>
      <c r="AD25" s="148" t="str">
        <f t="shared" si="15"/>
        <v xml:space="preserve"> </v>
      </c>
      <c r="AE25" s="148" t="str">
        <f t="shared" si="15"/>
        <v xml:space="preserve"> </v>
      </c>
      <c r="AF25" s="148" t="str">
        <f t="shared" si="16"/>
        <v xml:space="preserve"> </v>
      </c>
      <c r="AG25" s="148" t="str">
        <f t="shared" si="16"/>
        <v xml:space="preserve"> </v>
      </c>
      <c r="AH25" s="148" t="str">
        <f t="shared" si="16"/>
        <v xml:space="preserve"> </v>
      </c>
      <c r="AI25" s="148" t="str">
        <f t="shared" si="16"/>
        <v xml:space="preserve"> </v>
      </c>
      <c r="AJ25" s="148" t="str">
        <f t="shared" si="16"/>
        <v xml:space="preserve"> </v>
      </c>
      <c r="AK25" s="148" t="str">
        <f t="shared" si="16"/>
        <v xml:space="preserve"> </v>
      </c>
      <c r="AL25" s="148" t="str">
        <f t="shared" si="16"/>
        <v xml:space="preserve"> </v>
      </c>
      <c r="AM25" s="148" t="str">
        <f t="shared" si="16"/>
        <v xml:space="preserve"> </v>
      </c>
      <c r="AN25" s="148" t="str">
        <f t="shared" si="16"/>
        <v xml:space="preserve"> </v>
      </c>
      <c r="AO25" s="148" t="str">
        <f t="shared" si="16"/>
        <v xml:space="preserve"> </v>
      </c>
      <c r="AP25" s="148" t="str">
        <f t="shared" si="17"/>
        <v xml:space="preserve"> </v>
      </c>
      <c r="AQ25" s="148" t="str">
        <f t="shared" si="17"/>
        <v xml:space="preserve"> </v>
      </c>
      <c r="AR25" s="148" t="str">
        <f t="shared" si="17"/>
        <v xml:space="preserve"> </v>
      </c>
      <c r="AS25" s="148" t="str">
        <f t="shared" si="17"/>
        <v xml:space="preserve"> </v>
      </c>
      <c r="AT25" s="148" t="str">
        <f t="shared" si="17"/>
        <v xml:space="preserve"> </v>
      </c>
      <c r="AU25" s="148" t="str">
        <f t="shared" si="17"/>
        <v xml:space="preserve"> </v>
      </c>
      <c r="AV25" s="148" t="str">
        <f t="shared" si="17"/>
        <v xml:space="preserve"> </v>
      </c>
      <c r="AW25" s="148" t="str">
        <f t="shared" si="17"/>
        <v xml:space="preserve"> </v>
      </c>
      <c r="AX25" s="148" t="str">
        <f t="shared" si="17"/>
        <v xml:space="preserve"> </v>
      </c>
      <c r="AY25" s="148" t="str">
        <f t="shared" si="17"/>
        <v xml:space="preserve"> </v>
      </c>
      <c r="AZ25" s="148" t="str">
        <f t="shared" si="18"/>
        <v xml:space="preserve"> </v>
      </c>
      <c r="BA25" s="148" t="str">
        <f t="shared" si="18"/>
        <v xml:space="preserve"> </v>
      </c>
      <c r="BB25" s="148" t="str">
        <f t="shared" si="18"/>
        <v xml:space="preserve"> </v>
      </c>
      <c r="BC25" s="148" t="str">
        <f t="shared" si="18"/>
        <v xml:space="preserve"> </v>
      </c>
      <c r="BD25" s="148" t="str">
        <f t="shared" si="18"/>
        <v xml:space="preserve"> </v>
      </c>
      <c r="BE25" s="148" t="str">
        <f t="shared" si="18"/>
        <v xml:space="preserve"> </v>
      </c>
      <c r="BF25" s="148" t="str">
        <f t="shared" si="18"/>
        <v xml:space="preserve"> </v>
      </c>
      <c r="BG25" s="148" t="str">
        <f t="shared" si="18"/>
        <v xml:space="preserve"> </v>
      </c>
      <c r="BH25" s="148" t="str">
        <f t="shared" si="18"/>
        <v xml:space="preserve"> </v>
      </c>
      <c r="BI25" s="148" t="str">
        <f t="shared" si="18"/>
        <v xml:space="preserve"> </v>
      </c>
      <c r="BJ25" s="148" t="str">
        <f t="shared" si="19"/>
        <v xml:space="preserve"> </v>
      </c>
      <c r="BK25" s="148" t="str">
        <f t="shared" si="19"/>
        <v xml:space="preserve"> </v>
      </c>
      <c r="BL25" s="148" t="str">
        <f t="shared" si="19"/>
        <v xml:space="preserve"> </v>
      </c>
      <c r="BM25" s="148" t="str">
        <f t="shared" si="19"/>
        <v xml:space="preserve"> </v>
      </c>
      <c r="BN25" s="148" t="str">
        <f t="shared" si="19"/>
        <v xml:space="preserve"> </v>
      </c>
      <c r="BO25" s="148" t="str">
        <f t="shared" si="19"/>
        <v xml:space="preserve"> </v>
      </c>
      <c r="BP25" s="148" t="str">
        <f t="shared" si="19"/>
        <v xml:space="preserve"> </v>
      </c>
      <c r="BQ25" s="148" t="str">
        <f t="shared" si="19"/>
        <v xml:space="preserve"> </v>
      </c>
      <c r="BR25" s="148" t="str">
        <f t="shared" si="19"/>
        <v xml:space="preserve"> </v>
      </c>
      <c r="BS25" s="148" t="str">
        <f t="shared" si="19"/>
        <v xml:space="preserve"> </v>
      </c>
      <c r="BT25" s="148" t="str">
        <f t="shared" si="19"/>
        <v xml:space="preserve"> </v>
      </c>
    </row>
    <row r="26" spans="1:72" ht="16">
      <c r="A26" s="171" t="s">
        <v>88</v>
      </c>
      <c r="C26" s="111">
        <v>60</v>
      </c>
      <c r="D26" s="3">
        <v>43101</v>
      </c>
      <c r="E26" s="123">
        <v>500</v>
      </c>
      <c r="F26" s="123">
        <v>0</v>
      </c>
      <c r="H26" s="3">
        <v>43831</v>
      </c>
      <c r="I26" s="123">
        <v>1000</v>
      </c>
      <c r="J26" s="123"/>
      <c r="L26" s="147">
        <f t="shared" si="14"/>
        <v>1000</v>
      </c>
      <c r="M26" s="147" t="str">
        <f t="shared" si="14"/>
        <v xml:space="preserve"> </v>
      </c>
      <c r="N26" s="147" t="str">
        <f t="shared" si="14"/>
        <v xml:space="preserve"> </v>
      </c>
      <c r="O26" s="147" t="str">
        <f t="shared" si="14"/>
        <v xml:space="preserve"> </v>
      </c>
      <c r="P26" s="147" t="str">
        <f t="shared" si="14"/>
        <v xml:space="preserve"> </v>
      </c>
      <c r="Q26" s="147" t="str">
        <f t="shared" si="14"/>
        <v xml:space="preserve"> </v>
      </c>
      <c r="R26" s="147" t="str">
        <f t="shared" si="14"/>
        <v xml:space="preserve"> </v>
      </c>
      <c r="S26" s="147" t="str">
        <f t="shared" si="14"/>
        <v xml:space="preserve"> </v>
      </c>
      <c r="T26" s="147" t="str">
        <f t="shared" si="14"/>
        <v xml:space="preserve"> </v>
      </c>
      <c r="U26" s="147" t="str">
        <f t="shared" si="14"/>
        <v xml:space="preserve"> </v>
      </c>
      <c r="V26" s="147" t="str">
        <f t="shared" si="15"/>
        <v xml:space="preserve"> </v>
      </c>
      <c r="W26" s="147" t="str">
        <f t="shared" si="15"/>
        <v xml:space="preserve"> </v>
      </c>
      <c r="X26" s="147" t="str">
        <f t="shared" si="15"/>
        <v xml:space="preserve"> </v>
      </c>
      <c r="Y26" s="147" t="str">
        <f t="shared" si="15"/>
        <v xml:space="preserve"> </v>
      </c>
      <c r="Z26" s="147" t="str">
        <f t="shared" si="15"/>
        <v xml:space="preserve"> </v>
      </c>
      <c r="AA26" s="147" t="str">
        <f t="shared" si="15"/>
        <v xml:space="preserve"> </v>
      </c>
      <c r="AB26" s="147" t="str">
        <f t="shared" si="15"/>
        <v xml:space="preserve"> </v>
      </c>
      <c r="AC26" s="147" t="str">
        <f t="shared" si="15"/>
        <v xml:space="preserve"> </v>
      </c>
      <c r="AD26" s="147" t="str">
        <f t="shared" si="15"/>
        <v xml:space="preserve"> </v>
      </c>
      <c r="AE26" s="147" t="str">
        <f t="shared" si="15"/>
        <v xml:space="preserve"> </v>
      </c>
      <c r="AF26" s="147" t="str">
        <f t="shared" si="16"/>
        <v xml:space="preserve"> </v>
      </c>
      <c r="AG26" s="147" t="str">
        <f t="shared" si="16"/>
        <v xml:space="preserve"> </v>
      </c>
      <c r="AH26" s="147" t="str">
        <f t="shared" si="16"/>
        <v xml:space="preserve"> </v>
      </c>
      <c r="AI26" s="147" t="str">
        <f t="shared" si="16"/>
        <v xml:space="preserve"> </v>
      </c>
      <c r="AJ26" s="147" t="str">
        <f t="shared" si="16"/>
        <v xml:space="preserve"> </v>
      </c>
      <c r="AK26" s="147" t="str">
        <f t="shared" si="16"/>
        <v xml:space="preserve"> </v>
      </c>
      <c r="AL26" s="147" t="str">
        <f t="shared" si="16"/>
        <v xml:space="preserve"> </v>
      </c>
      <c r="AM26" s="147" t="str">
        <f t="shared" si="16"/>
        <v xml:space="preserve"> </v>
      </c>
      <c r="AN26" s="147" t="str">
        <f t="shared" si="16"/>
        <v xml:space="preserve"> </v>
      </c>
      <c r="AO26" s="147" t="str">
        <f t="shared" si="16"/>
        <v xml:space="preserve"> </v>
      </c>
      <c r="AP26" s="147" t="str">
        <f t="shared" si="17"/>
        <v xml:space="preserve"> </v>
      </c>
      <c r="AQ26" s="147" t="str">
        <f t="shared" si="17"/>
        <v xml:space="preserve"> </v>
      </c>
      <c r="AR26" s="147" t="str">
        <f t="shared" si="17"/>
        <v xml:space="preserve"> </v>
      </c>
      <c r="AS26" s="147" t="str">
        <f t="shared" si="17"/>
        <v xml:space="preserve"> </v>
      </c>
      <c r="AT26" s="147" t="str">
        <f t="shared" si="17"/>
        <v xml:space="preserve"> </v>
      </c>
      <c r="AU26" s="147" t="str">
        <f t="shared" si="17"/>
        <v xml:space="preserve"> </v>
      </c>
      <c r="AV26" s="147" t="str">
        <f t="shared" si="17"/>
        <v xml:space="preserve"> </v>
      </c>
      <c r="AW26" s="147" t="str">
        <f t="shared" si="17"/>
        <v xml:space="preserve"> </v>
      </c>
      <c r="AX26" s="147" t="str">
        <f t="shared" si="17"/>
        <v xml:space="preserve"> </v>
      </c>
      <c r="AY26" s="147" t="str">
        <f t="shared" si="17"/>
        <v xml:space="preserve"> </v>
      </c>
      <c r="AZ26" s="147" t="str">
        <f t="shared" si="18"/>
        <v xml:space="preserve"> </v>
      </c>
      <c r="BA26" s="147" t="str">
        <f t="shared" si="18"/>
        <v xml:space="preserve"> </v>
      </c>
      <c r="BB26" s="147" t="str">
        <f t="shared" si="18"/>
        <v xml:space="preserve"> </v>
      </c>
      <c r="BC26" s="147" t="str">
        <f t="shared" si="18"/>
        <v xml:space="preserve"> </v>
      </c>
      <c r="BD26" s="147" t="str">
        <f t="shared" si="18"/>
        <v xml:space="preserve"> </v>
      </c>
      <c r="BE26" s="147" t="str">
        <f t="shared" si="18"/>
        <v xml:space="preserve"> </v>
      </c>
      <c r="BF26" s="147" t="str">
        <f t="shared" si="18"/>
        <v xml:space="preserve"> </v>
      </c>
      <c r="BG26" s="147" t="str">
        <f t="shared" si="18"/>
        <v xml:space="preserve"> </v>
      </c>
      <c r="BH26" s="147" t="str">
        <f t="shared" si="18"/>
        <v xml:space="preserve"> </v>
      </c>
      <c r="BI26" s="147" t="str">
        <f t="shared" si="18"/>
        <v xml:space="preserve"> </v>
      </c>
      <c r="BJ26" s="147" t="str">
        <f t="shared" si="19"/>
        <v xml:space="preserve"> </v>
      </c>
      <c r="BK26" s="147" t="str">
        <f t="shared" si="19"/>
        <v xml:space="preserve"> </v>
      </c>
      <c r="BL26" s="147" t="str">
        <f t="shared" si="19"/>
        <v xml:space="preserve"> </v>
      </c>
      <c r="BM26" s="147" t="str">
        <f t="shared" si="19"/>
        <v xml:space="preserve"> </v>
      </c>
      <c r="BN26" s="147" t="str">
        <f t="shared" si="19"/>
        <v xml:space="preserve"> </v>
      </c>
      <c r="BO26" s="147" t="str">
        <f t="shared" si="19"/>
        <v xml:space="preserve"> </v>
      </c>
      <c r="BP26" s="147" t="str">
        <f t="shared" si="19"/>
        <v xml:space="preserve"> </v>
      </c>
      <c r="BQ26" s="147" t="str">
        <f t="shared" si="19"/>
        <v xml:space="preserve"> </v>
      </c>
      <c r="BR26" s="147" t="str">
        <f t="shared" si="19"/>
        <v xml:space="preserve"> </v>
      </c>
      <c r="BS26" s="147" t="str">
        <f t="shared" si="19"/>
        <v xml:space="preserve"> </v>
      </c>
      <c r="BT26" s="147" t="str">
        <f t="shared" si="19"/>
        <v xml:space="preserve"> </v>
      </c>
    </row>
    <row r="27" spans="1:72" ht="16">
      <c r="A27" s="172" t="s">
        <v>89</v>
      </c>
      <c r="C27" s="111">
        <v>60</v>
      </c>
      <c r="D27" s="3">
        <v>43101</v>
      </c>
      <c r="E27" s="123">
        <v>280</v>
      </c>
      <c r="F27" s="123"/>
      <c r="H27" s="3">
        <v>44927</v>
      </c>
      <c r="I27" s="123"/>
      <c r="J27" s="123"/>
      <c r="L27" s="148">
        <f t="shared" si="14"/>
        <v>280</v>
      </c>
      <c r="M27" s="148" t="str">
        <f t="shared" si="14"/>
        <v xml:space="preserve"> </v>
      </c>
      <c r="N27" s="148" t="str">
        <f t="shared" si="14"/>
        <v xml:space="preserve"> </v>
      </c>
      <c r="O27" s="148" t="str">
        <f t="shared" si="14"/>
        <v xml:space="preserve"> </v>
      </c>
      <c r="P27" s="148" t="str">
        <f t="shared" si="14"/>
        <v xml:space="preserve"> </v>
      </c>
      <c r="Q27" s="148" t="str">
        <f t="shared" si="14"/>
        <v xml:space="preserve"> </v>
      </c>
      <c r="R27" s="148" t="str">
        <f t="shared" si="14"/>
        <v xml:space="preserve"> </v>
      </c>
      <c r="S27" s="148" t="str">
        <f t="shared" si="14"/>
        <v xml:space="preserve"> </v>
      </c>
      <c r="T27" s="148" t="str">
        <f t="shared" si="14"/>
        <v xml:space="preserve"> </v>
      </c>
      <c r="U27" s="148" t="str">
        <f t="shared" si="14"/>
        <v xml:space="preserve"> </v>
      </c>
      <c r="V27" s="148" t="str">
        <f t="shared" si="15"/>
        <v xml:space="preserve"> </v>
      </c>
      <c r="W27" s="148" t="str">
        <f t="shared" si="15"/>
        <v xml:space="preserve"> </v>
      </c>
      <c r="X27" s="148" t="str">
        <f t="shared" si="15"/>
        <v xml:space="preserve"> </v>
      </c>
      <c r="Y27" s="148" t="str">
        <f t="shared" si="15"/>
        <v xml:space="preserve"> </v>
      </c>
      <c r="Z27" s="148" t="str">
        <f t="shared" si="15"/>
        <v xml:space="preserve"> </v>
      </c>
      <c r="AA27" s="148" t="str">
        <f t="shared" si="15"/>
        <v xml:space="preserve"> </v>
      </c>
      <c r="AB27" s="148" t="str">
        <f t="shared" si="15"/>
        <v xml:space="preserve"> </v>
      </c>
      <c r="AC27" s="148" t="str">
        <f t="shared" si="15"/>
        <v xml:space="preserve"> </v>
      </c>
      <c r="AD27" s="148" t="str">
        <f t="shared" si="15"/>
        <v xml:space="preserve"> </v>
      </c>
      <c r="AE27" s="148" t="str">
        <f t="shared" si="15"/>
        <v xml:space="preserve"> </v>
      </c>
      <c r="AF27" s="148" t="str">
        <f t="shared" si="16"/>
        <v xml:space="preserve"> </v>
      </c>
      <c r="AG27" s="148" t="str">
        <f t="shared" si="16"/>
        <v xml:space="preserve"> </v>
      </c>
      <c r="AH27" s="148" t="str">
        <f t="shared" si="16"/>
        <v xml:space="preserve"> </v>
      </c>
      <c r="AI27" s="148" t="str">
        <f t="shared" si="16"/>
        <v xml:space="preserve"> </v>
      </c>
      <c r="AJ27" s="148" t="str">
        <f t="shared" si="16"/>
        <v xml:space="preserve"> </v>
      </c>
      <c r="AK27" s="148" t="str">
        <f t="shared" si="16"/>
        <v xml:space="preserve"> </v>
      </c>
      <c r="AL27" s="148" t="str">
        <f t="shared" si="16"/>
        <v xml:space="preserve"> </v>
      </c>
      <c r="AM27" s="148" t="str">
        <f t="shared" si="16"/>
        <v xml:space="preserve"> </v>
      </c>
      <c r="AN27" s="148" t="str">
        <f t="shared" si="16"/>
        <v xml:space="preserve"> </v>
      </c>
      <c r="AO27" s="148" t="str">
        <f t="shared" si="16"/>
        <v xml:space="preserve"> </v>
      </c>
      <c r="AP27" s="148" t="str">
        <f t="shared" si="17"/>
        <v xml:space="preserve"> </v>
      </c>
      <c r="AQ27" s="148" t="str">
        <f t="shared" si="17"/>
        <v xml:space="preserve"> </v>
      </c>
      <c r="AR27" s="148" t="str">
        <f t="shared" si="17"/>
        <v xml:space="preserve"> </v>
      </c>
      <c r="AS27" s="148" t="str">
        <f t="shared" si="17"/>
        <v xml:space="preserve"> </v>
      </c>
      <c r="AT27" s="148" t="str">
        <f t="shared" si="17"/>
        <v xml:space="preserve"> </v>
      </c>
      <c r="AU27" s="148" t="str">
        <f t="shared" si="17"/>
        <v xml:space="preserve"> </v>
      </c>
      <c r="AV27" s="148" t="str">
        <f t="shared" si="17"/>
        <v xml:space="preserve"> </v>
      </c>
      <c r="AW27" s="148" t="str">
        <f t="shared" si="17"/>
        <v xml:space="preserve"> </v>
      </c>
      <c r="AX27" s="148" t="str">
        <f t="shared" si="17"/>
        <v xml:space="preserve"> </v>
      </c>
      <c r="AY27" s="148" t="str">
        <f t="shared" si="17"/>
        <v xml:space="preserve"> </v>
      </c>
      <c r="AZ27" s="148" t="str">
        <f t="shared" si="18"/>
        <v xml:space="preserve"> </v>
      </c>
      <c r="BA27" s="148" t="str">
        <f t="shared" si="18"/>
        <v xml:space="preserve"> </v>
      </c>
      <c r="BB27" s="148" t="str">
        <f t="shared" si="18"/>
        <v xml:space="preserve"> </v>
      </c>
      <c r="BC27" s="148" t="str">
        <f t="shared" si="18"/>
        <v xml:space="preserve"> </v>
      </c>
      <c r="BD27" s="148" t="str">
        <f t="shared" si="18"/>
        <v xml:space="preserve"> </v>
      </c>
      <c r="BE27" s="148" t="str">
        <f t="shared" si="18"/>
        <v xml:space="preserve"> </v>
      </c>
      <c r="BF27" s="148" t="str">
        <f t="shared" si="18"/>
        <v xml:space="preserve"> </v>
      </c>
      <c r="BG27" s="148" t="str">
        <f t="shared" si="18"/>
        <v xml:space="preserve"> </v>
      </c>
      <c r="BH27" s="148" t="str">
        <f t="shared" si="18"/>
        <v xml:space="preserve"> </v>
      </c>
      <c r="BI27" s="148" t="str">
        <f t="shared" si="18"/>
        <v xml:space="preserve"> </v>
      </c>
      <c r="BJ27" s="148" t="str">
        <f t="shared" si="19"/>
        <v xml:space="preserve"> </v>
      </c>
      <c r="BK27" s="148" t="str">
        <f t="shared" si="19"/>
        <v xml:space="preserve"> </v>
      </c>
      <c r="BL27" s="148" t="str">
        <f t="shared" si="19"/>
        <v xml:space="preserve"> </v>
      </c>
      <c r="BM27" s="148" t="str">
        <f t="shared" si="19"/>
        <v xml:space="preserve"> </v>
      </c>
      <c r="BN27" s="148" t="str">
        <f t="shared" si="19"/>
        <v xml:space="preserve"> </v>
      </c>
      <c r="BO27" s="148" t="str">
        <f t="shared" si="19"/>
        <v xml:space="preserve"> </v>
      </c>
      <c r="BP27" s="148" t="str">
        <f t="shared" si="19"/>
        <v xml:space="preserve"> </v>
      </c>
      <c r="BQ27" s="148" t="str">
        <f t="shared" si="19"/>
        <v xml:space="preserve"> </v>
      </c>
      <c r="BR27" s="148" t="str">
        <f t="shared" si="19"/>
        <v xml:space="preserve"> </v>
      </c>
      <c r="BS27" s="148" t="str">
        <f t="shared" si="19"/>
        <v xml:space="preserve"> </v>
      </c>
      <c r="BT27" s="148" t="str">
        <f t="shared" si="19"/>
        <v xml:space="preserve"> </v>
      </c>
    </row>
    <row r="28" spans="1:72" ht="16">
      <c r="A28" s="13"/>
      <c r="C28" s="28"/>
      <c r="D28" s="29"/>
      <c r="E28" s="30"/>
      <c r="F28" s="30"/>
      <c r="H28" s="29"/>
      <c r="I28" s="30"/>
      <c r="J28" s="30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  <c r="BA28" s="144"/>
      <c r="BB28" s="144"/>
      <c r="BC28" s="144"/>
      <c r="BD28" s="144"/>
      <c r="BE28" s="144"/>
      <c r="BF28" s="144"/>
      <c r="BG28" s="144"/>
      <c r="BH28" s="144"/>
      <c r="BI28" s="144"/>
      <c r="BJ28" s="144"/>
      <c r="BK28" s="144"/>
      <c r="BL28" s="144"/>
      <c r="BM28" s="144"/>
      <c r="BN28" s="144"/>
      <c r="BO28" s="144"/>
      <c r="BP28" s="144"/>
      <c r="BQ28" s="144"/>
      <c r="BR28" s="144"/>
      <c r="BS28" s="144"/>
      <c r="BT28" s="144"/>
    </row>
    <row r="29" spans="1:72" ht="17" thickBot="1">
      <c r="A29" s="169" t="s">
        <v>324</v>
      </c>
      <c r="C29" s="71"/>
      <c r="D29" s="71"/>
      <c r="E29" s="71"/>
      <c r="F29" s="71"/>
      <c r="H29" s="71"/>
      <c r="I29" s="71"/>
      <c r="J29" s="71"/>
      <c r="L29" s="141">
        <f>SUM(L24:L27)</f>
        <v>4280</v>
      </c>
      <c r="M29" s="141">
        <f t="shared" ref="M29:BT29" si="20">SUM(M24:M27)</f>
        <v>0</v>
      </c>
      <c r="N29" s="141">
        <f t="shared" si="20"/>
        <v>0</v>
      </c>
      <c r="O29" s="141">
        <f t="shared" si="20"/>
        <v>0</v>
      </c>
      <c r="P29" s="141">
        <f t="shared" si="20"/>
        <v>0</v>
      </c>
      <c r="Q29" s="141">
        <f t="shared" si="20"/>
        <v>0</v>
      </c>
      <c r="R29" s="141">
        <f t="shared" si="20"/>
        <v>0</v>
      </c>
      <c r="S29" s="141">
        <f t="shared" si="20"/>
        <v>0</v>
      </c>
      <c r="T29" s="141">
        <f t="shared" si="20"/>
        <v>0</v>
      </c>
      <c r="U29" s="141">
        <f t="shared" si="20"/>
        <v>0</v>
      </c>
      <c r="V29" s="141">
        <f t="shared" si="20"/>
        <v>0</v>
      </c>
      <c r="W29" s="141">
        <f t="shared" si="20"/>
        <v>0</v>
      </c>
      <c r="X29" s="141">
        <f t="shared" si="20"/>
        <v>0</v>
      </c>
      <c r="Y29" s="141">
        <f t="shared" si="20"/>
        <v>0</v>
      </c>
      <c r="Z29" s="141">
        <f t="shared" si="20"/>
        <v>0</v>
      </c>
      <c r="AA29" s="141">
        <f t="shared" si="20"/>
        <v>0</v>
      </c>
      <c r="AB29" s="141">
        <f t="shared" si="20"/>
        <v>0</v>
      </c>
      <c r="AC29" s="141">
        <f t="shared" si="20"/>
        <v>0</v>
      </c>
      <c r="AD29" s="141">
        <f t="shared" si="20"/>
        <v>0</v>
      </c>
      <c r="AE29" s="141">
        <f t="shared" si="20"/>
        <v>0</v>
      </c>
      <c r="AF29" s="141">
        <f t="shared" si="20"/>
        <v>0</v>
      </c>
      <c r="AG29" s="141">
        <f t="shared" si="20"/>
        <v>0</v>
      </c>
      <c r="AH29" s="141">
        <f t="shared" si="20"/>
        <v>0</v>
      </c>
      <c r="AI29" s="141">
        <f t="shared" si="20"/>
        <v>0</v>
      </c>
      <c r="AJ29" s="141">
        <f t="shared" si="20"/>
        <v>0</v>
      </c>
      <c r="AK29" s="141">
        <f t="shared" si="20"/>
        <v>0</v>
      </c>
      <c r="AL29" s="141">
        <f t="shared" si="20"/>
        <v>0</v>
      </c>
      <c r="AM29" s="141">
        <f t="shared" si="20"/>
        <v>0</v>
      </c>
      <c r="AN29" s="141">
        <f t="shared" si="20"/>
        <v>0</v>
      </c>
      <c r="AO29" s="141">
        <f t="shared" si="20"/>
        <v>0</v>
      </c>
      <c r="AP29" s="141">
        <f t="shared" si="20"/>
        <v>0</v>
      </c>
      <c r="AQ29" s="141">
        <f t="shared" si="20"/>
        <v>0</v>
      </c>
      <c r="AR29" s="141">
        <f t="shared" si="20"/>
        <v>0</v>
      </c>
      <c r="AS29" s="141">
        <f t="shared" si="20"/>
        <v>0</v>
      </c>
      <c r="AT29" s="141">
        <f t="shared" si="20"/>
        <v>0</v>
      </c>
      <c r="AU29" s="141">
        <f t="shared" si="20"/>
        <v>0</v>
      </c>
      <c r="AV29" s="141">
        <f t="shared" si="20"/>
        <v>0</v>
      </c>
      <c r="AW29" s="141">
        <f t="shared" si="20"/>
        <v>0</v>
      </c>
      <c r="AX29" s="141">
        <f t="shared" si="20"/>
        <v>0</v>
      </c>
      <c r="AY29" s="141">
        <f t="shared" si="20"/>
        <v>0</v>
      </c>
      <c r="AZ29" s="141">
        <f t="shared" si="20"/>
        <v>0</v>
      </c>
      <c r="BA29" s="141">
        <f t="shared" si="20"/>
        <v>0</v>
      </c>
      <c r="BB29" s="141">
        <f t="shared" si="20"/>
        <v>0</v>
      </c>
      <c r="BC29" s="141">
        <f t="shared" si="20"/>
        <v>0</v>
      </c>
      <c r="BD29" s="141">
        <f t="shared" si="20"/>
        <v>0</v>
      </c>
      <c r="BE29" s="141">
        <f t="shared" si="20"/>
        <v>0</v>
      </c>
      <c r="BF29" s="141">
        <f t="shared" si="20"/>
        <v>0</v>
      </c>
      <c r="BG29" s="141">
        <f t="shared" si="20"/>
        <v>0</v>
      </c>
      <c r="BH29" s="141">
        <f t="shared" si="20"/>
        <v>0</v>
      </c>
      <c r="BI29" s="141">
        <f t="shared" si="20"/>
        <v>0</v>
      </c>
      <c r="BJ29" s="141">
        <f t="shared" si="20"/>
        <v>0</v>
      </c>
      <c r="BK29" s="141">
        <f t="shared" si="20"/>
        <v>0</v>
      </c>
      <c r="BL29" s="141">
        <f t="shared" si="20"/>
        <v>0</v>
      </c>
      <c r="BM29" s="141">
        <f t="shared" si="20"/>
        <v>0</v>
      </c>
      <c r="BN29" s="141">
        <f t="shared" si="20"/>
        <v>0</v>
      </c>
      <c r="BO29" s="141">
        <f t="shared" si="20"/>
        <v>0</v>
      </c>
      <c r="BP29" s="141">
        <f t="shared" si="20"/>
        <v>0</v>
      </c>
      <c r="BQ29" s="141">
        <f t="shared" si="20"/>
        <v>0</v>
      </c>
      <c r="BR29" s="141">
        <f t="shared" si="20"/>
        <v>0</v>
      </c>
      <c r="BS29" s="141">
        <f t="shared" si="20"/>
        <v>0</v>
      </c>
      <c r="BT29" s="141">
        <f t="shared" si="20"/>
        <v>0</v>
      </c>
    </row>
    <row r="30" spans="1:72" ht="17" thickTop="1">
      <c r="A30" s="8"/>
      <c r="C30" s="25"/>
      <c r="D30" s="26"/>
      <c r="E30" s="27"/>
      <c r="F30" s="27"/>
      <c r="H30" s="26"/>
      <c r="I30" s="27"/>
      <c r="J30" s="27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145"/>
      <c r="AN30" s="145"/>
      <c r="AO30" s="145"/>
      <c r="AP30" s="145"/>
      <c r="AQ30" s="145"/>
      <c r="AR30" s="145"/>
      <c r="AS30" s="145"/>
      <c r="AT30" s="145"/>
      <c r="AU30" s="145"/>
      <c r="AV30" s="145"/>
      <c r="AW30" s="145"/>
      <c r="AX30" s="145"/>
      <c r="AY30" s="145"/>
      <c r="AZ30" s="145"/>
      <c r="BA30" s="145"/>
      <c r="BB30" s="145"/>
      <c r="BC30" s="145"/>
      <c r="BD30" s="145"/>
      <c r="BE30" s="145"/>
      <c r="BF30" s="145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</row>
    <row r="31" spans="1:72" ht="18" thickBot="1">
      <c r="A31" s="170" t="s">
        <v>327</v>
      </c>
      <c r="C31" s="106"/>
      <c r="D31" s="109"/>
      <c r="E31" s="110"/>
      <c r="F31" s="110"/>
      <c r="H31" s="109"/>
      <c r="I31" s="110"/>
      <c r="J31" s="110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6"/>
      <c r="AJ31" s="146"/>
      <c r="AK31" s="146"/>
      <c r="AL31" s="146"/>
      <c r="AM31" s="146"/>
      <c r="AN31" s="146"/>
      <c r="AO31" s="146"/>
      <c r="AP31" s="146"/>
      <c r="AQ31" s="146"/>
      <c r="AR31" s="146"/>
      <c r="AS31" s="146"/>
      <c r="AT31" s="146"/>
      <c r="AU31" s="146"/>
      <c r="AV31" s="146"/>
      <c r="AW31" s="146"/>
      <c r="AX31" s="146"/>
      <c r="AY31" s="146"/>
      <c r="AZ31" s="146"/>
      <c r="BA31" s="146"/>
      <c r="BB31" s="146"/>
      <c r="BC31" s="146"/>
      <c r="BD31" s="146"/>
      <c r="BE31" s="146"/>
      <c r="BF31" s="146"/>
      <c r="BG31" s="146"/>
      <c r="BH31" s="146"/>
      <c r="BI31" s="146"/>
      <c r="BJ31" s="146"/>
      <c r="BK31" s="146"/>
      <c r="BL31" s="146"/>
      <c r="BM31" s="146"/>
      <c r="BN31" s="146"/>
      <c r="BO31" s="146"/>
      <c r="BP31" s="146"/>
      <c r="BQ31" s="146"/>
      <c r="BR31" s="146"/>
      <c r="BS31" s="146"/>
      <c r="BT31" s="146"/>
    </row>
    <row r="32" spans="1:72" ht="17" thickTop="1">
      <c r="A32" s="171" t="s">
        <v>382</v>
      </c>
      <c r="C32" s="111">
        <v>60</v>
      </c>
      <c r="D32" s="3">
        <v>43101</v>
      </c>
      <c r="E32" s="123">
        <v>300</v>
      </c>
      <c r="F32" s="123"/>
      <c r="H32" s="3">
        <v>44927</v>
      </c>
      <c r="I32" s="123">
        <v>800</v>
      </c>
      <c r="J32" s="123"/>
      <c r="L32" s="147">
        <f t="shared" ref="L32:U36" si="21">IF(L$1&gt;$D32,IF(L$1&lt;($D32+(($C32)*DaysPerMonth)),IF($H32&lt;L$1,$I32+$J32,$E32+$F32)," ")," ")</f>
        <v>300</v>
      </c>
      <c r="M32" s="147" t="str">
        <f t="shared" si="21"/>
        <v xml:space="preserve"> </v>
      </c>
      <c r="N32" s="147" t="str">
        <f t="shared" si="21"/>
        <v xml:space="preserve"> </v>
      </c>
      <c r="O32" s="147" t="str">
        <f t="shared" si="21"/>
        <v xml:space="preserve"> </v>
      </c>
      <c r="P32" s="147" t="str">
        <f t="shared" si="21"/>
        <v xml:space="preserve"> </v>
      </c>
      <c r="Q32" s="147" t="str">
        <f t="shared" si="21"/>
        <v xml:space="preserve"> </v>
      </c>
      <c r="R32" s="147" t="str">
        <f t="shared" si="21"/>
        <v xml:space="preserve"> </v>
      </c>
      <c r="S32" s="147" t="str">
        <f t="shared" si="21"/>
        <v xml:space="preserve"> </v>
      </c>
      <c r="T32" s="147" t="str">
        <f t="shared" si="21"/>
        <v xml:space="preserve"> </v>
      </c>
      <c r="U32" s="147" t="str">
        <f t="shared" si="21"/>
        <v xml:space="preserve"> </v>
      </c>
      <c r="V32" s="147" t="str">
        <f t="shared" ref="V32:AE36" si="22">IF(V$1&gt;$D32,IF(V$1&lt;($D32+(($C32)*DaysPerMonth)),IF($H32&lt;V$1,$I32+$J32,$E32+$F32)," ")," ")</f>
        <v xml:space="preserve"> </v>
      </c>
      <c r="W32" s="147" t="str">
        <f t="shared" si="22"/>
        <v xml:space="preserve"> </v>
      </c>
      <c r="X32" s="147" t="str">
        <f t="shared" si="22"/>
        <v xml:space="preserve"> </v>
      </c>
      <c r="Y32" s="147" t="str">
        <f t="shared" si="22"/>
        <v xml:space="preserve"> </v>
      </c>
      <c r="Z32" s="147" t="str">
        <f t="shared" si="22"/>
        <v xml:space="preserve"> </v>
      </c>
      <c r="AA32" s="147" t="str">
        <f t="shared" si="22"/>
        <v xml:space="preserve"> </v>
      </c>
      <c r="AB32" s="147" t="str">
        <f t="shared" si="22"/>
        <v xml:space="preserve"> </v>
      </c>
      <c r="AC32" s="147" t="str">
        <f t="shared" si="22"/>
        <v xml:space="preserve"> </v>
      </c>
      <c r="AD32" s="147" t="str">
        <f t="shared" si="22"/>
        <v xml:space="preserve"> </v>
      </c>
      <c r="AE32" s="147" t="str">
        <f t="shared" si="22"/>
        <v xml:space="preserve"> </v>
      </c>
      <c r="AF32" s="147" t="str">
        <f t="shared" ref="AF32:AO36" si="23">IF(AF$1&gt;$D32,IF(AF$1&lt;($D32+(($C32)*DaysPerMonth)),IF($H32&lt;AF$1,$I32+$J32,$E32+$F32)," ")," ")</f>
        <v xml:space="preserve"> </v>
      </c>
      <c r="AG32" s="147" t="str">
        <f t="shared" si="23"/>
        <v xml:space="preserve"> </v>
      </c>
      <c r="AH32" s="147" t="str">
        <f t="shared" si="23"/>
        <v xml:space="preserve"> </v>
      </c>
      <c r="AI32" s="147" t="str">
        <f t="shared" si="23"/>
        <v xml:space="preserve"> </v>
      </c>
      <c r="AJ32" s="147" t="str">
        <f t="shared" si="23"/>
        <v xml:space="preserve"> </v>
      </c>
      <c r="AK32" s="147" t="str">
        <f t="shared" si="23"/>
        <v xml:space="preserve"> </v>
      </c>
      <c r="AL32" s="147" t="str">
        <f t="shared" si="23"/>
        <v xml:space="preserve"> </v>
      </c>
      <c r="AM32" s="147" t="str">
        <f t="shared" si="23"/>
        <v xml:space="preserve"> </v>
      </c>
      <c r="AN32" s="147" t="str">
        <f t="shared" si="23"/>
        <v xml:space="preserve"> </v>
      </c>
      <c r="AO32" s="147" t="str">
        <f t="shared" si="23"/>
        <v xml:space="preserve"> </v>
      </c>
      <c r="AP32" s="147" t="str">
        <f t="shared" ref="AP32:AY36" si="24">IF(AP$1&gt;$D32,IF(AP$1&lt;($D32+(($C32)*DaysPerMonth)),IF($H32&lt;AP$1,$I32+$J32,$E32+$F32)," ")," ")</f>
        <v xml:space="preserve"> </v>
      </c>
      <c r="AQ32" s="147" t="str">
        <f t="shared" si="24"/>
        <v xml:space="preserve"> </v>
      </c>
      <c r="AR32" s="147" t="str">
        <f t="shared" si="24"/>
        <v xml:space="preserve"> </v>
      </c>
      <c r="AS32" s="147" t="str">
        <f t="shared" si="24"/>
        <v xml:space="preserve"> </v>
      </c>
      <c r="AT32" s="147" t="str">
        <f t="shared" si="24"/>
        <v xml:space="preserve"> </v>
      </c>
      <c r="AU32" s="147" t="str">
        <f t="shared" si="24"/>
        <v xml:space="preserve"> </v>
      </c>
      <c r="AV32" s="147" t="str">
        <f t="shared" si="24"/>
        <v xml:space="preserve"> </v>
      </c>
      <c r="AW32" s="147" t="str">
        <f t="shared" si="24"/>
        <v xml:space="preserve"> </v>
      </c>
      <c r="AX32" s="147" t="str">
        <f t="shared" si="24"/>
        <v xml:space="preserve"> </v>
      </c>
      <c r="AY32" s="147" t="str">
        <f t="shared" si="24"/>
        <v xml:space="preserve"> </v>
      </c>
      <c r="AZ32" s="147" t="str">
        <f t="shared" ref="AZ32:BI36" si="25">IF(AZ$1&gt;$D32,IF(AZ$1&lt;($D32+(($C32)*DaysPerMonth)),IF($H32&lt;AZ$1,$I32+$J32,$E32+$F32)," ")," ")</f>
        <v xml:space="preserve"> </v>
      </c>
      <c r="BA32" s="147" t="str">
        <f t="shared" si="25"/>
        <v xml:space="preserve"> </v>
      </c>
      <c r="BB32" s="147" t="str">
        <f t="shared" si="25"/>
        <v xml:space="preserve"> </v>
      </c>
      <c r="BC32" s="147" t="str">
        <f t="shared" si="25"/>
        <v xml:space="preserve"> </v>
      </c>
      <c r="BD32" s="147" t="str">
        <f t="shared" si="25"/>
        <v xml:space="preserve"> </v>
      </c>
      <c r="BE32" s="147" t="str">
        <f t="shared" si="25"/>
        <v xml:space="preserve"> </v>
      </c>
      <c r="BF32" s="147" t="str">
        <f t="shared" si="25"/>
        <v xml:space="preserve"> </v>
      </c>
      <c r="BG32" s="147" t="str">
        <f t="shared" si="25"/>
        <v xml:space="preserve"> </v>
      </c>
      <c r="BH32" s="147" t="str">
        <f t="shared" si="25"/>
        <v xml:space="preserve"> </v>
      </c>
      <c r="BI32" s="147" t="str">
        <f t="shared" si="25"/>
        <v xml:space="preserve"> </v>
      </c>
      <c r="BJ32" s="147" t="str">
        <f t="shared" ref="BJ32:BT36" si="26">IF(BJ$1&gt;$D32,IF(BJ$1&lt;($D32+(($C32)*DaysPerMonth)),IF($H32&lt;BJ$1,$I32+$J32,$E32+$F32)," ")," ")</f>
        <v xml:space="preserve"> </v>
      </c>
      <c r="BK32" s="147" t="str">
        <f t="shared" si="26"/>
        <v xml:space="preserve"> </v>
      </c>
      <c r="BL32" s="147" t="str">
        <f t="shared" si="26"/>
        <v xml:space="preserve"> </v>
      </c>
      <c r="BM32" s="147" t="str">
        <f t="shared" si="26"/>
        <v xml:space="preserve"> </v>
      </c>
      <c r="BN32" s="147" t="str">
        <f t="shared" si="26"/>
        <v xml:space="preserve"> </v>
      </c>
      <c r="BO32" s="147" t="str">
        <f t="shared" si="26"/>
        <v xml:space="preserve"> </v>
      </c>
      <c r="BP32" s="147" t="str">
        <f t="shared" si="26"/>
        <v xml:space="preserve"> </v>
      </c>
      <c r="BQ32" s="147" t="str">
        <f t="shared" si="26"/>
        <v xml:space="preserve"> </v>
      </c>
      <c r="BR32" s="147" t="str">
        <f t="shared" si="26"/>
        <v xml:space="preserve"> </v>
      </c>
      <c r="BS32" s="147" t="str">
        <f t="shared" si="26"/>
        <v xml:space="preserve"> </v>
      </c>
      <c r="BT32" s="147" t="str">
        <f t="shared" si="26"/>
        <v xml:space="preserve"> </v>
      </c>
    </row>
    <row r="33" spans="1:72" ht="16">
      <c r="A33" s="172" t="s">
        <v>384</v>
      </c>
      <c r="C33" s="111">
        <v>60</v>
      </c>
      <c r="D33" s="3">
        <v>43101</v>
      </c>
      <c r="E33" s="123">
        <v>125</v>
      </c>
      <c r="F33" s="123"/>
      <c r="H33" s="164">
        <v>44927</v>
      </c>
      <c r="I33" s="123">
        <v>500</v>
      </c>
      <c r="J33" s="123"/>
      <c r="L33" s="148">
        <f t="shared" si="21"/>
        <v>125</v>
      </c>
      <c r="M33" s="148" t="str">
        <f t="shared" si="21"/>
        <v xml:space="preserve"> </v>
      </c>
      <c r="N33" s="148" t="str">
        <f t="shared" si="21"/>
        <v xml:space="preserve"> </v>
      </c>
      <c r="O33" s="148" t="str">
        <f t="shared" si="21"/>
        <v xml:space="preserve"> </v>
      </c>
      <c r="P33" s="148" t="str">
        <f t="shared" si="21"/>
        <v xml:space="preserve"> </v>
      </c>
      <c r="Q33" s="148" t="str">
        <f t="shared" si="21"/>
        <v xml:space="preserve"> </v>
      </c>
      <c r="R33" s="148" t="str">
        <f t="shared" si="21"/>
        <v xml:space="preserve"> </v>
      </c>
      <c r="S33" s="148" t="str">
        <f t="shared" si="21"/>
        <v xml:space="preserve"> </v>
      </c>
      <c r="T33" s="148" t="str">
        <f t="shared" si="21"/>
        <v xml:space="preserve"> </v>
      </c>
      <c r="U33" s="148" t="str">
        <f t="shared" si="21"/>
        <v xml:space="preserve"> </v>
      </c>
      <c r="V33" s="148" t="str">
        <f t="shared" si="22"/>
        <v xml:space="preserve"> </v>
      </c>
      <c r="W33" s="148" t="str">
        <f t="shared" si="22"/>
        <v xml:space="preserve"> </v>
      </c>
      <c r="X33" s="148" t="str">
        <f t="shared" si="22"/>
        <v xml:space="preserve"> </v>
      </c>
      <c r="Y33" s="148" t="str">
        <f t="shared" si="22"/>
        <v xml:space="preserve"> </v>
      </c>
      <c r="Z33" s="148" t="str">
        <f t="shared" si="22"/>
        <v xml:space="preserve"> </v>
      </c>
      <c r="AA33" s="148" t="str">
        <f t="shared" si="22"/>
        <v xml:space="preserve"> </v>
      </c>
      <c r="AB33" s="148" t="str">
        <f t="shared" si="22"/>
        <v xml:space="preserve"> </v>
      </c>
      <c r="AC33" s="148" t="str">
        <f t="shared" si="22"/>
        <v xml:space="preserve"> </v>
      </c>
      <c r="AD33" s="148" t="str">
        <f t="shared" si="22"/>
        <v xml:space="preserve"> </v>
      </c>
      <c r="AE33" s="148" t="str">
        <f t="shared" si="22"/>
        <v xml:space="preserve"> </v>
      </c>
      <c r="AF33" s="148" t="str">
        <f t="shared" si="23"/>
        <v xml:space="preserve"> </v>
      </c>
      <c r="AG33" s="148" t="str">
        <f t="shared" si="23"/>
        <v xml:space="preserve"> </v>
      </c>
      <c r="AH33" s="148" t="str">
        <f t="shared" si="23"/>
        <v xml:space="preserve"> </v>
      </c>
      <c r="AI33" s="148" t="str">
        <f t="shared" si="23"/>
        <v xml:space="preserve"> </v>
      </c>
      <c r="AJ33" s="148" t="str">
        <f t="shared" si="23"/>
        <v xml:space="preserve"> </v>
      </c>
      <c r="AK33" s="148" t="str">
        <f t="shared" si="23"/>
        <v xml:space="preserve"> </v>
      </c>
      <c r="AL33" s="148" t="str">
        <f t="shared" si="23"/>
        <v xml:space="preserve"> </v>
      </c>
      <c r="AM33" s="148" t="str">
        <f t="shared" si="23"/>
        <v xml:space="preserve"> </v>
      </c>
      <c r="AN33" s="148" t="str">
        <f t="shared" si="23"/>
        <v xml:space="preserve"> </v>
      </c>
      <c r="AO33" s="148" t="str">
        <f t="shared" si="23"/>
        <v xml:space="preserve"> </v>
      </c>
      <c r="AP33" s="148" t="str">
        <f t="shared" si="24"/>
        <v xml:space="preserve"> </v>
      </c>
      <c r="AQ33" s="148" t="str">
        <f t="shared" si="24"/>
        <v xml:space="preserve"> </v>
      </c>
      <c r="AR33" s="148" t="str">
        <f t="shared" si="24"/>
        <v xml:space="preserve"> </v>
      </c>
      <c r="AS33" s="148" t="str">
        <f t="shared" si="24"/>
        <v xml:space="preserve"> </v>
      </c>
      <c r="AT33" s="148" t="str">
        <f t="shared" si="24"/>
        <v xml:space="preserve"> </v>
      </c>
      <c r="AU33" s="148" t="str">
        <f t="shared" si="24"/>
        <v xml:space="preserve"> </v>
      </c>
      <c r="AV33" s="148" t="str">
        <f t="shared" si="24"/>
        <v xml:space="preserve"> </v>
      </c>
      <c r="AW33" s="148" t="str">
        <f t="shared" si="24"/>
        <v xml:space="preserve"> </v>
      </c>
      <c r="AX33" s="148" t="str">
        <f t="shared" si="24"/>
        <v xml:space="preserve"> </v>
      </c>
      <c r="AY33" s="148" t="str">
        <f t="shared" si="24"/>
        <v xml:space="preserve"> </v>
      </c>
      <c r="AZ33" s="148" t="str">
        <f t="shared" si="25"/>
        <v xml:space="preserve"> </v>
      </c>
      <c r="BA33" s="148" t="str">
        <f t="shared" si="25"/>
        <v xml:space="preserve"> </v>
      </c>
      <c r="BB33" s="148" t="str">
        <f t="shared" si="25"/>
        <v xml:space="preserve"> </v>
      </c>
      <c r="BC33" s="148" t="str">
        <f t="shared" si="25"/>
        <v xml:space="preserve"> </v>
      </c>
      <c r="BD33" s="148" t="str">
        <f t="shared" si="25"/>
        <v xml:space="preserve"> </v>
      </c>
      <c r="BE33" s="148" t="str">
        <f t="shared" si="25"/>
        <v xml:space="preserve"> </v>
      </c>
      <c r="BF33" s="148" t="str">
        <f t="shared" si="25"/>
        <v xml:space="preserve"> </v>
      </c>
      <c r="BG33" s="148" t="str">
        <f t="shared" si="25"/>
        <v xml:space="preserve"> </v>
      </c>
      <c r="BH33" s="148" t="str">
        <f t="shared" si="25"/>
        <v xml:space="preserve"> </v>
      </c>
      <c r="BI33" s="148" t="str">
        <f t="shared" si="25"/>
        <v xml:space="preserve"> </v>
      </c>
      <c r="BJ33" s="148" t="str">
        <f t="shared" si="26"/>
        <v xml:space="preserve"> </v>
      </c>
      <c r="BK33" s="148" t="str">
        <f t="shared" si="26"/>
        <v xml:space="preserve"> </v>
      </c>
      <c r="BL33" s="148" t="str">
        <f t="shared" si="26"/>
        <v xml:space="preserve"> </v>
      </c>
      <c r="BM33" s="148" t="str">
        <f t="shared" si="26"/>
        <v xml:space="preserve"> </v>
      </c>
      <c r="BN33" s="148" t="str">
        <f t="shared" si="26"/>
        <v xml:space="preserve"> </v>
      </c>
      <c r="BO33" s="148" t="str">
        <f t="shared" si="26"/>
        <v xml:space="preserve"> </v>
      </c>
      <c r="BP33" s="148" t="str">
        <f t="shared" si="26"/>
        <v xml:space="preserve"> </v>
      </c>
      <c r="BQ33" s="148" t="str">
        <f t="shared" si="26"/>
        <v xml:space="preserve"> </v>
      </c>
      <c r="BR33" s="148" t="str">
        <f t="shared" si="26"/>
        <v xml:space="preserve"> </v>
      </c>
      <c r="BS33" s="148" t="str">
        <f t="shared" si="26"/>
        <v xml:space="preserve"> </v>
      </c>
      <c r="BT33" s="148" t="str">
        <f t="shared" si="26"/>
        <v xml:space="preserve"> </v>
      </c>
    </row>
    <row r="34" spans="1:72" ht="16">
      <c r="A34" s="171" t="s">
        <v>389</v>
      </c>
      <c r="C34" s="111">
        <v>60</v>
      </c>
      <c r="D34" s="3">
        <v>43101</v>
      </c>
      <c r="E34" s="123">
        <v>350</v>
      </c>
      <c r="F34" s="123"/>
      <c r="H34" s="164">
        <v>44927</v>
      </c>
      <c r="I34" s="123">
        <v>500</v>
      </c>
      <c r="J34" s="123"/>
      <c r="L34" s="147">
        <f t="shared" si="21"/>
        <v>350</v>
      </c>
      <c r="M34" s="147" t="str">
        <f t="shared" si="21"/>
        <v xml:space="preserve"> </v>
      </c>
      <c r="N34" s="147" t="str">
        <f t="shared" si="21"/>
        <v xml:space="preserve"> </v>
      </c>
      <c r="O34" s="147" t="str">
        <f t="shared" si="21"/>
        <v xml:space="preserve"> </v>
      </c>
      <c r="P34" s="147" t="str">
        <f t="shared" si="21"/>
        <v xml:space="preserve"> </v>
      </c>
      <c r="Q34" s="147" t="str">
        <f t="shared" si="21"/>
        <v xml:space="preserve"> </v>
      </c>
      <c r="R34" s="147" t="str">
        <f t="shared" si="21"/>
        <v xml:space="preserve"> </v>
      </c>
      <c r="S34" s="147" t="str">
        <f t="shared" si="21"/>
        <v xml:space="preserve"> </v>
      </c>
      <c r="T34" s="147" t="str">
        <f t="shared" si="21"/>
        <v xml:space="preserve"> </v>
      </c>
      <c r="U34" s="147" t="str">
        <f t="shared" si="21"/>
        <v xml:space="preserve"> </v>
      </c>
      <c r="V34" s="147" t="str">
        <f t="shared" si="22"/>
        <v xml:space="preserve"> </v>
      </c>
      <c r="W34" s="147" t="str">
        <f t="shared" si="22"/>
        <v xml:space="preserve"> </v>
      </c>
      <c r="X34" s="147" t="str">
        <f t="shared" si="22"/>
        <v xml:space="preserve"> </v>
      </c>
      <c r="Y34" s="147" t="str">
        <f t="shared" si="22"/>
        <v xml:space="preserve"> </v>
      </c>
      <c r="Z34" s="147" t="str">
        <f t="shared" si="22"/>
        <v xml:space="preserve"> </v>
      </c>
      <c r="AA34" s="147" t="str">
        <f t="shared" si="22"/>
        <v xml:space="preserve"> </v>
      </c>
      <c r="AB34" s="147" t="str">
        <f t="shared" si="22"/>
        <v xml:space="preserve"> </v>
      </c>
      <c r="AC34" s="147" t="str">
        <f t="shared" si="22"/>
        <v xml:space="preserve"> </v>
      </c>
      <c r="AD34" s="147" t="str">
        <f t="shared" si="22"/>
        <v xml:space="preserve"> </v>
      </c>
      <c r="AE34" s="147" t="str">
        <f t="shared" si="22"/>
        <v xml:space="preserve"> </v>
      </c>
      <c r="AF34" s="147" t="str">
        <f t="shared" si="23"/>
        <v xml:space="preserve"> </v>
      </c>
      <c r="AG34" s="147" t="str">
        <f t="shared" si="23"/>
        <v xml:space="preserve"> </v>
      </c>
      <c r="AH34" s="147" t="str">
        <f t="shared" si="23"/>
        <v xml:space="preserve"> </v>
      </c>
      <c r="AI34" s="147" t="str">
        <f t="shared" si="23"/>
        <v xml:space="preserve"> </v>
      </c>
      <c r="AJ34" s="147" t="str">
        <f t="shared" si="23"/>
        <v xml:space="preserve"> </v>
      </c>
      <c r="AK34" s="147" t="str">
        <f t="shared" si="23"/>
        <v xml:space="preserve"> </v>
      </c>
      <c r="AL34" s="147" t="str">
        <f t="shared" si="23"/>
        <v xml:space="preserve"> </v>
      </c>
      <c r="AM34" s="147" t="str">
        <f t="shared" si="23"/>
        <v xml:space="preserve"> </v>
      </c>
      <c r="AN34" s="147" t="str">
        <f t="shared" si="23"/>
        <v xml:space="preserve"> </v>
      </c>
      <c r="AO34" s="147" t="str">
        <f t="shared" si="23"/>
        <v xml:space="preserve"> </v>
      </c>
      <c r="AP34" s="147" t="str">
        <f t="shared" si="24"/>
        <v xml:space="preserve"> </v>
      </c>
      <c r="AQ34" s="147" t="str">
        <f t="shared" si="24"/>
        <v xml:space="preserve"> </v>
      </c>
      <c r="AR34" s="147" t="str">
        <f t="shared" si="24"/>
        <v xml:space="preserve"> </v>
      </c>
      <c r="AS34" s="147" t="str">
        <f t="shared" si="24"/>
        <v xml:space="preserve"> </v>
      </c>
      <c r="AT34" s="147" t="str">
        <f t="shared" si="24"/>
        <v xml:space="preserve"> </v>
      </c>
      <c r="AU34" s="147" t="str">
        <f t="shared" si="24"/>
        <v xml:space="preserve"> </v>
      </c>
      <c r="AV34" s="147" t="str">
        <f t="shared" si="24"/>
        <v xml:space="preserve"> </v>
      </c>
      <c r="AW34" s="147" t="str">
        <f t="shared" si="24"/>
        <v xml:space="preserve"> </v>
      </c>
      <c r="AX34" s="147" t="str">
        <f t="shared" si="24"/>
        <v xml:space="preserve"> </v>
      </c>
      <c r="AY34" s="147" t="str">
        <f t="shared" si="24"/>
        <v xml:space="preserve"> </v>
      </c>
      <c r="AZ34" s="147" t="str">
        <f t="shared" si="25"/>
        <v xml:space="preserve"> </v>
      </c>
      <c r="BA34" s="147" t="str">
        <f t="shared" si="25"/>
        <v xml:space="preserve"> </v>
      </c>
      <c r="BB34" s="147" t="str">
        <f t="shared" si="25"/>
        <v xml:space="preserve"> </v>
      </c>
      <c r="BC34" s="147" t="str">
        <f t="shared" si="25"/>
        <v xml:space="preserve"> </v>
      </c>
      <c r="BD34" s="147" t="str">
        <f t="shared" si="25"/>
        <v xml:space="preserve"> </v>
      </c>
      <c r="BE34" s="147" t="str">
        <f t="shared" si="25"/>
        <v xml:space="preserve"> </v>
      </c>
      <c r="BF34" s="147" t="str">
        <f t="shared" si="25"/>
        <v xml:space="preserve"> </v>
      </c>
      <c r="BG34" s="147" t="str">
        <f t="shared" si="25"/>
        <v xml:space="preserve"> </v>
      </c>
      <c r="BH34" s="147" t="str">
        <f t="shared" si="25"/>
        <v xml:space="preserve"> </v>
      </c>
      <c r="BI34" s="147" t="str">
        <f t="shared" si="25"/>
        <v xml:space="preserve"> </v>
      </c>
      <c r="BJ34" s="147" t="str">
        <f t="shared" si="26"/>
        <v xml:space="preserve"> </v>
      </c>
      <c r="BK34" s="147" t="str">
        <f t="shared" si="26"/>
        <v xml:space="preserve"> </v>
      </c>
      <c r="BL34" s="147" t="str">
        <f t="shared" si="26"/>
        <v xml:space="preserve"> </v>
      </c>
      <c r="BM34" s="147" t="str">
        <f t="shared" si="26"/>
        <v xml:space="preserve"> </v>
      </c>
      <c r="BN34" s="147" t="str">
        <f t="shared" si="26"/>
        <v xml:space="preserve"> </v>
      </c>
      <c r="BO34" s="147" t="str">
        <f t="shared" si="26"/>
        <v xml:space="preserve"> </v>
      </c>
      <c r="BP34" s="147" t="str">
        <f t="shared" si="26"/>
        <v xml:space="preserve"> </v>
      </c>
      <c r="BQ34" s="147" t="str">
        <f t="shared" si="26"/>
        <v xml:space="preserve"> </v>
      </c>
      <c r="BR34" s="147" t="str">
        <f t="shared" si="26"/>
        <v xml:space="preserve"> </v>
      </c>
      <c r="BS34" s="147" t="str">
        <f t="shared" si="26"/>
        <v xml:space="preserve"> </v>
      </c>
      <c r="BT34" s="147" t="str">
        <f t="shared" si="26"/>
        <v xml:space="preserve"> </v>
      </c>
    </row>
    <row r="35" spans="1:72" ht="16">
      <c r="A35" s="172" t="s">
        <v>390</v>
      </c>
      <c r="C35" s="111">
        <v>60</v>
      </c>
      <c r="D35" s="3">
        <v>43101</v>
      </c>
      <c r="E35" s="123">
        <v>0</v>
      </c>
      <c r="F35" s="123"/>
      <c r="H35" s="164">
        <v>44927</v>
      </c>
      <c r="I35" s="123">
        <v>0</v>
      </c>
      <c r="J35" s="123"/>
      <c r="L35" s="148">
        <f t="shared" si="21"/>
        <v>0</v>
      </c>
      <c r="M35" s="148" t="str">
        <f t="shared" si="21"/>
        <v xml:space="preserve"> </v>
      </c>
      <c r="N35" s="148" t="str">
        <f t="shared" si="21"/>
        <v xml:space="preserve"> </v>
      </c>
      <c r="O35" s="148" t="str">
        <f t="shared" si="21"/>
        <v xml:space="preserve"> </v>
      </c>
      <c r="P35" s="148" t="str">
        <f t="shared" si="21"/>
        <v xml:space="preserve"> </v>
      </c>
      <c r="Q35" s="148" t="str">
        <f t="shared" si="21"/>
        <v xml:space="preserve"> </v>
      </c>
      <c r="R35" s="148" t="str">
        <f t="shared" si="21"/>
        <v xml:space="preserve"> </v>
      </c>
      <c r="S35" s="148" t="str">
        <f t="shared" si="21"/>
        <v xml:space="preserve"> </v>
      </c>
      <c r="T35" s="148" t="str">
        <f t="shared" si="21"/>
        <v xml:space="preserve"> </v>
      </c>
      <c r="U35" s="148" t="str">
        <f t="shared" si="21"/>
        <v xml:space="preserve"> </v>
      </c>
      <c r="V35" s="148" t="str">
        <f t="shared" si="22"/>
        <v xml:space="preserve"> </v>
      </c>
      <c r="W35" s="148" t="str">
        <f t="shared" si="22"/>
        <v xml:space="preserve"> </v>
      </c>
      <c r="X35" s="148" t="str">
        <f t="shared" si="22"/>
        <v xml:space="preserve"> </v>
      </c>
      <c r="Y35" s="148" t="str">
        <f t="shared" si="22"/>
        <v xml:space="preserve"> </v>
      </c>
      <c r="Z35" s="148" t="str">
        <f t="shared" si="22"/>
        <v xml:space="preserve"> </v>
      </c>
      <c r="AA35" s="148" t="str">
        <f t="shared" si="22"/>
        <v xml:space="preserve"> </v>
      </c>
      <c r="AB35" s="148" t="str">
        <f t="shared" si="22"/>
        <v xml:space="preserve"> </v>
      </c>
      <c r="AC35" s="148" t="str">
        <f t="shared" si="22"/>
        <v xml:space="preserve"> </v>
      </c>
      <c r="AD35" s="148" t="str">
        <f t="shared" si="22"/>
        <v xml:space="preserve"> </v>
      </c>
      <c r="AE35" s="148" t="str">
        <f t="shared" si="22"/>
        <v xml:space="preserve"> </v>
      </c>
      <c r="AF35" s="148" t="str">
        <f t="shared" si="23"/>
        <v xml:space="preserve"> </v>
      </c>
      <c r="AG35" s="148" t="str">
        <f t="shared" si="23"/>
        <v xml:space="preserve"> </v>
      </c>
      <c r="AH35" s="148" t="str">
        <f t="shared" si="23"/>
        <v xml:space="preserve"> </v>
      </c>
      <c r="AI35" s="148" t="str">
        <f t="shared" si="23"/>
        <v xml:space="preserve"> </v>
      </c>
      <c r="AJ35" s="148" t="str">
        <f t="shared" si="23"/>
        <v xml:space="preserve"> </v>
      </c>
      <c r="AK35" s="148" t="str">
        <f t="shared" si="23"/>
        <v xml:space="preserve"> </v>
      </c>
      <c r="AL35" s="148" t="str">
        <f t="shared" si="23"/>
        <v xml:space="preserve"> </v>
      </c>
      <c r="AM35" s="148" t="str">
        <f t="shared" si="23"/>
        <v xml:space="preserve"> </v>
      </c>
      <c r="AN35" s="148" t="str">
        <f t="shared" si="23"/>
        <v xml:space="preserve"> </v>
      </c>
      <c r="AO35" s="148" t="str">
        <f t="shared" si="23"/>
        <v xml:space="preserve"> </v>
      </c>
      <c r="AP35" s="148" t="str">
        <f t="shared" si="24"/>
        <v xml:space="preserve"> </v>
      </c>
      <c r="AQ35" s="148" t="str">
        <f t="shared" si="24"/>
        <v xml:space="preserve"> </v>
      </c>
      <c r="AR35" s="148" t="str">
        <f t="shared" si="24"/>
        <v xml:space="preserve"> </v>
      </c>
      <c r="AS35" s="148" t="str">
        <f t="shared" si="24"/>
        <v xml:space="preserve"> </v>
      </c>
      <c r="AT35" s="148" t="str">
        <f t="shared" si="24"/>
        <v xml:space="preserve"> </v>
      </c>
      <c r="AU35" s="148" t="str">
        <f t="shared" si="24"/>
        <v xml:space="preserve"> </v>
      </c>
      <c r="AV35" s="148" t="str">
        <f t="shared" si="24"/>
        <v xml:space="preserve"> </v>
      </c>
      <c r="AW35" s="148" t="str">
        <f t="shared" si="24"/>
        <v xml:space="preserve"> </v>
      </c>
      <c r="AX35" s="148" t="str">
        <f t="shared" si="24"/>
        <v xml:space="preserve"> </v>
      </c>
      <c r="AY35" s="148" t="str">
        <f t="shared" si="24"/>
        <v xml:space="preserve"> </v>
      </c>
      <c r="AZ35" s="148" t="str">
        <f t="shared" si="25"/>
        <v xml:space="preserve"> </v>
      </c>
      <c r="BA35" s="148" t="str">
        <f t="shared" si="25"/>
        <v xml:space="preserve"> </v>
      </c>
      <c r="BB35" s="148" t="str">
        <f t="shared" si="25"/>
        <v xml:space="preserve"> </v>
      </c>
      <c r="BC35" s="148" t="str">
        <f t="shared" si="25"/>
        <v xml:space="preserve"> </v>
      </c>
      <c r="BD35" s="148" t="str">
        <f t="shared" si="25"/>
        <v xml:space="preserve"> </v>
      </c>
      <c r="BE35" s="148" t="str">
        <f t="shared" si="25"/>
        <v xml:space="preserve"> </v>
      </c>
      <c r="BF35" s="148" t="str">
        <f t="shared" si="25"/>
        <v xml:space="preserve"> </v>
      </c>
      <c r="BG35" s="148" t="str">
        <f t="shared" si="25"/>
        <v xml:space="preserve"> </v>
      </c>
      <c r="BH35" s="148" t="str">
        <f t="shared" si="25"/>
        <v xml:space="preserve"> </v>
      </c>
      <c r="BI35" s="148" t="str">
        <f t="shared" si="25"/>
        <v xml:space="preserve"> </v>
      </c>
      <c r="BJ35" s="148" t="str">
        <f t="shared" si="26"/>
        <v xml:space="preserve"> </v>
      </c>
      <c r="BK35" s="148" t="str">
        <f t="shared" si="26"/>
        <v xml:space="preserve"> </v>
      </c>
      <c r="BL35" s="148" t="str">
        <f t="shared" si="26"/>
        <v xml:space="preserve"> </v>
      </c>
      <c r="BM35" s="148" t="str">
        <f t="shared" si="26"/>
        <v xml:space="preserve"> </v>
      </c>
      <c r="BN35" s="148" t="str">
        <f t="shared" si="26"/>
        <v xml:space="preserve"> </v>
      </c>
      <c r="BO35" s="148" t="str">
        <f t="shared" si="26"/>
        <v xml:space="preserve"> </v>
      </c>
      <c r="BP35" s="148" t="str">
        <f t="shared" si="26"/>
        <v xml:space="preserve"> </v>
      </c>
      <c r="BQ35" s="148" t="str">
        <f t="shared" si="26"/>
        <v xml:space="preserve"> </v>
      </c>
      <c r="BR35" s="148" t="str">
        <f t="shared" si="26"/>
        <v xml:space="preserve"> </v>
      </c>
      <c r="BS35" s="148" t="str">
        <f t="shared" si="26"/>
        <v xml:space="preserve"> </v>
      </c>
      <c r="BT35" s="148" t="str">
        <f t="shared" si="26"/>
        <v xml:space="preserve"> </v>
      </c>
    </row>
    <row r="36" spans="1:72" ht="16">
      <c r="A36" s="177" t="s">
        <v>546</v>
      </c>
      <c r="C36" s="111">
        <v>60</v>
      </c>
      <c r="D36" s="3">
        <v>43101</v>
      </c>
      <c r="E36" s="123">
        <v>200</v>
      </c>
      <c r="F36" s="123"/>
      <c r="H36" s="164">
        <v>43831</v>
      </c>
      <c r="I36" s="123">
        <v>500</v>
      </c>
      <c r="J36" s="123"/>
      <c r="L36" s="147">
        <f t="shared" si="21"/>
        <v>500</v>
      </c>
      <c r="M36" s="147" t="str">
        <f t="shared" si="21"/>
        <v xml:space="preserve"> </v>
      </c>
      <c r="N36" s="147" t="str">
        <f t="shared" si="21"/>
        <v xml:space="preserve"> </v>
      </c>
      <c r="O36" s="147" t="str">
        <f t="shared" si="21"/>
        <v xml:space="preserve"> </v>
      </c>
      <c r="P36" s="147" t="str">
        <f t="shared" si="21"/>
        <v xml:space="preserve"> </v>
      </c>
      <c r="Q36" s="147" t="str">
        <f t="shared" si="21"/>
        <v xml:space="preserve"> </v>
      </c>
      <c r="R36" s="147" t="str">
        <f t="shared" si="21"/>
        <v xml:space="preserve"> </v>
      </c>
      <c r="S36" s="147" t="str">
        <f t="shared" si="21"/>
        <v xml:space="preserve"> </v>
      </c>
      <c r="T36" s="147" t="str">
        <f t="shared" si="21"/>
        <v xml:space="preserve"> </v>
      </c>
      <c r="U36" s="147" t="str">
        <f t="shared" si="21"/>
        <v xml:space="preserve"> </v>
      </c>
      <c r="V36" s="147" t="str">
        <f t="shared" si="22"/>
        <v xml:space="preserve"> </v>
      </c>
      <c r="W36" s="147" t="str">
        <f t="shared" si="22"/>
        <v xml:space="preserve"> </v>
      </c>
      <c r="X36" s="147" t="str">
        <f t="shared" si="22"/>
        <v xml:space="preserve"> </v>
      </c>
      <c r="Y36" s="147" t="str">
        <f t="shared" si="22"/>
        <v xml:space="preserve"> </v>
      </c>
      <c r="Z36" s="147" t="str">
        <f t="shared" si="22"/>
        <v xml:space="preserve"> </v>
      </c>
      <c r="AA36" s="147" t="str">
        <f t="shared" si="22"/>
        <v xml:space="preserve"> </v>
      </c>
      <c r="AB36" s="147" t="str">
        <f t="shared" si="22"/>
        <v xml:space="preserve"> </v>
      </c>
      <c r="AC36" s="147" t="str">
        <f t="shared" si="22"/>
        <v xml:space="preserve"> </v>
      </c>
      <c r="AD36" s="147" t="str">
        <f t="shared" si="22"/>
        <v xml:space="preserve"> </v>
      </c>
      <c r="AE36" s="147" t="str">
        <f t="shared" si="22"/>
        <v xml:space="preserve"> </v>
      </c>
      <c r="AF36" s="147" t="str">
        <f t="shared" si="23"/>
        <v xml:space="preserve"> </v>
      </c>
      <c r="AG36" s="147" t="str">
        <f t="shared" si="23"/>
        <v xml:space="preserve"> </v>
      </c>
      <c r="AH36" s="147" t="str">
        <f t="shared" si="23"/>
        <v xml:space="preserve"> </v>
      </c>
      <c r="AI36" s="147" t="str">
        <f t="shared" si="23"/>
        <v xml:space="preserve"> </v>
      </c>
      <c r="AJ36" s="147" t="str">
        <f t="shared" si="23"/>
        <v xml:space="preserve"> </v>
      </c>
      <c r="AK36" s="147" t="str">
        <f t="shared" si="23"/>
        <v xml:space="preserve"> </v>
      </c>
      <c r="AL36" s="147" t="str">
        <f t="shared" si="23"/>
        <v xml:space="preserve"> </v>
      </c>
      <c r="AM36" s="147" t="str">
        <f t="shared" si="23"/>
        <v xml:space="preserve"> </v>
      </c>
      <c r="AN36" s="147" t="str">
        <f t="shared" si="23"/>
        <v xml:space="preserve"> </v>
      </c>
      <c r="AO36" s="147" t="str">
        <f t="shared" si="23"/>
        <v xml:space="preserve"> </v>
      </c>
      <c r="AP36" s="147" t="str">
        <f t="shared" si="24"/>
        <v xml:space="preserve"> </v>
      </c>
      <c r="AQ36" s="147" t="str">
        <f t="shared" si="24"/>
        <v xml:space="preserve"> </v>
      </c>
      <c r="AR36" s="147" t="str">
        <f t="shared" si="24"/>
        <v xml:space="preserve"> </v>
      </c>
      <c r="AS36" s="147" t="str">
        <f t="shared" si="24"/>
        <v xml:space="preserve"> </v>
      </c>
      <c r="AT36" s="147" t="str">
        <f t="shared" si="24"/>
        <v xml:space="preserve"> </v>
      </c>
      <c r="AU36" s="147" t="str">
        <f t="shared" si="24"/>
        <v xml:space="preserve"> </v>
      </c>
      <c r="AV36" s="147" t="str">
        <f t="shared" si="24"/>
        <v xml:space="preserve"> </v>
      </c>
      <c r="AW36" s="147" t="str">
        <f t="shared" si="24"/>
        <v xml:space="preserve"> </v>
      </c>
      <c r="AX36" s="147" t="str">
        <f t="shared" si="24"/>
        <v xml:space="preserve"> </v>
      </c>
      <c r="AY36" s="147" t="str">
        <f t="shared" si="24"/>
        <v xml:space="preserve"> </v>
      </c>
      <c r="AZ36" s="147" t="str">
        <f t="shared" si="25"/>
        <v xml:space="preserve"> </v>
      </c>
      <c r="BA36" s="147" t="str">
        <f t="shared" si="25"/>
        <v xml:space="preserve"> </v>
      </c>
      <c r="BB36" s="147" t="str">
        <f t="shared" si="25"/>
        <v xml:space="preserve"> </v>
      </c>
      <c r="BC36" s="147" t="str">
        <f t="shared" si="25"/>
        <v xml:space="preserve"> </v>
      </c>
      <c r="BD36" s="147" t="str">
        <f t="shared" si="25"/>
        <v xml:space="preserve"> </v>
      </c>
      <c r="BE36" s="147" t="str">
        <f t="shared" si="25"/>
        <v xml:space="preserve"> </v>
      </c>
      <c r="BF36" s="147" t="str">
        <f t="shared" si="25"/>
        <v xml:space="preserve"> </v>
      </c>
      <c r="BG36" s="147" t="str">
        <f t="shared" si="25"/>
        <v xml:space="preserve"> </v>
      </c>
      <c r="BH36" s="147" t="str">
        <f t="shared" si="25"/>
        <v xml:space="preserve"> </v>
      </c>
      <c r="BI36" s="147" t="str">
        <f t="shared" si="25"/>
        <v xml:space="preserve"> </v>
      </c>
      <c r="BJ36" s="147" t="str">
        <f t="shared" si="26"/>
        <v xml:space="preserve"> </v>
      </c>
      <c r="BK36" s="147" t="str">
        <f t="shared" si="26"/>
        <v xml:space="preserve"> </v>
      </c>
      <c r="BL36" s="147" t="str">
        <f t="shared" si="26"/>
        <v xml:space="preserve"> </v>
      </c>
      <c r="BM36" s="147" t="str">
        <f t="shared" si="26"/>
        <v xml:space="preserve"> </v>
      </c>
      <c r="BN36" s="147" t="str">
        <f t="shared" si="26"/>
        <v xml:space="preserve"> </v>
      </c>
      <c r="BO36" s="147" t="str">
        <f t="shared" si="26"/>
        <v xml:space="preserve"> </v>
      </c>
      <c r="BP36" s="147" t="str">
        <f t="shared" si="26"/>
        <v xml:space="preserve"> </v>
      </c>
      <c r="BQ36" s="147" t="str">
        <f t="shared" si="26"/>
        <v xml:space="preserve"> </v>
      </c>
      <c r="BR36" s="147" t="str">
        <f t="shared" si="26"/>
        <v xml:space="preserve"> </v>
      </c>
      <c r="BS36" s="147" t="str">
        <f t="shared" si="26"/>
        <v xml:space="preserve"> </v>
      </c>
      <c r="BT36" s="147" t="str">
        <f t="shared" si="26"/>
        <v xml:space="preserve"> </v>
      </c>
    </row>
    <row r="37" spans="1:72" ht="16">
      <c r="A37" s="13"/>
      <c r="C37" s="33"/>
      <c r="D37" s="29"/>
      <c r="E37" s="30"/>
      <c r="F37" s="30"/>
      <c r="H37" s="29"/>
      <c r="I37" s="30"/>
      <c r="J37" s="30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  <c r="BA37" s="144"/>
      <c r="BB37" s="144"/>
      <c r="BC37" s="144"/>
      <c r="BD37" s="144"/>
      <c r="BE37" s="144"/>
      <c r="BF37" s="144"/>
      <c r="BG37" s="144"/>
      <c r="BH37" s="144"/>
      <c r="BI37" s="144"/>
      <c r="BJ37" s="144"/>
      <c r="BK37" s="144"/>
      <c r="BL37" s="144"/>
      <c r="BM37" s="144"/>
      <c r="BN37" s="144"/>
      <c r="BO37" s="144"/>
      <c r="BP37" s="144"/>
      <c r="BQ37" s="144"/>
      <c r="BR37" s="144"/>
      <c r="BS37" s="144"/>
      <c r="BT37" s="144"/>
    </row>
    <row r="38" spans="1:72" ht="17" thickBot="1">
      <c r="A38" s="169" t="s">
        <v>329</v>
      </c>
      <c r="C38" s="71"/>
      <c r="D38" s="71"/>
      <c r="E38" s="71"/>
      <c r="F38" s="71"/>
      <c r="H38" s="71"/>
      <c r="I38" s="71"/>
      <c r="J38" s="71"/>
      <c r="L38" s="141">
        <f t="shared" ref="L38" si="27">SUM(L32:L36)</f>
        <v>1275</v>
      </c>
      <c r="M38" s="141">
        <f t="shared" ref="M38:BT38" si="28">SUM(M32:M36)</f>
        <v>0</v>
      </c>
      <c r="N38" s="141">
        <f t="shared" si="28"/>
        <v>0</v>
      </c>
      <c r="O38" s="141">
        <f t="shared" si="28"/>
        <v>0</v>
      </c>
      <c r="P38" s="141">
        <f t="shared" si="28"/>
        <v>0</v>
      </c>
      <c r="Q38" s="141">
        <f t="shared" si="28"/>
        <v>0</v>
      </c>
      <c r="R38" s="141">
        <f t="shared" si="28"/>
        <v>0</v>
      </c>
      <c r="S38" s="141">
        <f t="shared" si="28"/>
        <v>0</v>
      </c>
      <c r="T38" s="141">
        <f t="shared" si="28"/>
        <v>0</v>
      </c>
      <c r="U38" s="141">
        <f t="shared" si="28"/>
        <v>0</v>
      </c>
      <c r="V38" s="141">
        <f t="shared" si="28"/>
        <v>0</v>
      </c>
      <c r="W38" s="141">
        <f t="shared" si="28"/>
        <v>0</v>
      </c>
      <c r="X38" s="141">
        <f t="shared" si="28"/>
        <v>0</v>
      </c>
      <c r="Y38" s="141">
        <f t="shared" si="28"/>
        <v>0</v>
      </c>
      <c r="Z38" s="141">
        <f t="shared" si="28"/>
        <v>0</v>
      </c>
      <c r="AA38" s="141">
        <f t="shared" si="28"/>
        <v>0</v>
      </c>
      <c r="AB38" s="141">
        <f t="shared" si="28"/>
        <v>0</v>
      </c>
      <c r="AC38" s="141">
        <f t="shared" si="28"/>
        <v>0</v>
      </c>
      <c r="AD38" s="141">
        <f t="shared" si="28"/>
        <v>0</v>
      </c>
      <c r="AE38" s="141">
        <f t="shared" si="28"/>
        <v>0</v>
      </c>
      <c r="AF38" s="141">
        <f t="shared" si="28"/>
        <v>0</v>
      </c>
      <c r="AG38" s="141">
        <f t="shared" si="28"/>
        <v>0</v>
      </c>
      <c r="AH38" s="141">
        <f t="shared" si="28"/>
        <v>0</v>
      </c>
      <c r="AI38" s="141">
        <f t="shared" si="28"/>
        <v>0</v>
      </c>
      <c r="AJ38" s="141">
        <f t="shared" si="28"/>
        <v>0</v>
      </c>
      <c r="AK38" s="141">
        <f t="shared" si="28"/>
        <v>0</v>
      </c>
      <c r="AL38" s="141">
        <f t="shared" si="28"/>
        <v>0</v>
      </c>
      <c r="AM38" s="141">
        <f t="shared" si="28"/>
        <v>0</v>
      </c>
      <c r="AN38" s="141">
        <f t="shared" si="28"/>
        <v>0</v>
      </c>
      <c r="AO38" s="141">
        <f t="shared" si="28"/>
        <v>0</v>
      </c>
      <c r="AP38" s="141">
        <f t="shared" si="28"/>
        <v>0</v>
      </c>
      <c r="AQ38" s="141">
        <f t="shared" si="28"/>
        <v>0</v>
      </c>
      <c r="AR38" s="141">
        <f t="shared" si="28"/>
        <v>0</v>
      </c>
      <c r="AS38" s="141">
        <f t="shared" si="28"/>
        <v>0</v>
      </c>
      <c r="AT38" s="141">
        <f t="shared" si="28"/>
        <v>0</v>
      </c>
      <c r="AU38" s="141">
        <f t="shared" si="28"/>
        <v>0</v>
      </c>
      <c r="AV38" s="141">
        <f t="shared" si="28"/>
        <v>0</v>
      </c>
      <c r="AW38" s="141">
        <f t="shared" si="28"/>
        <v>0</v>
      </c>
      <c r="AX38" s="141">
        <f t="shared" si="28"/>
        <v>0</v>
      </c>
      <c r="AY38" s="141">
        <f t="shared" si="28"/>
        <v>0</v>
      </c>
      <c r="AZ38" s="141">
        <f t="shared" si="28"/>
        <v>0</v>
      </c>
      <c r="BA38" s="141">
        <f t="shared" si="28"/>
        <v>0</v>
      </c>
      <c r="BB38" s="141">
        <f t="shared" si="28"/>
        <v>0</v>
      </c>
      <c r="BC38" s="141">
        <f t="shared" si="28"/>
        <v>0</v>
      </c>
      <c r="BD38" s="141">
        <f t="shared" si="28"/>
        <v>0</v>
      </c>
      <c r="BE38" s="141">
        <f t="shared" si="28"/>
        <v>0</v>
      </c>
      <c r="BF38" s="141">
        <f t="shared" si="28"/>
        <v>0</v>
      </c>
      <c r="BG38" s="141">
        <f t="shared" si="28"/>
        <v>0</v>
      </c>
      <c r="BH38" s="141">
        <f t="shared" si="28"/>
        <v>0</v>
      </c>
      <c r="BI38" s="141">
        <f t="shared" si="28"/>
        <v>0</v>
      </c>
      <c r="BJ38" s="141">
        <f t="shared" si="28"/>
        <v>0</v>
      </c>
      <c r="BK38" s="141">
        <f t="shared" si="28"/>
        <v>0</v>
      </c>
      <c r="BL38" s="141">
        <f t="shared" si="28"/>
        <v>0</v>
      </c>
      <c r="BM38" s="141">
        <f t="shared" si="28"/>
        <v>0</v>
      </c>
      <c r="BN38" s="141">
        <f t="shared" si="28"/>
        <v>0</v>
      </c>
      <c r="BO38" s="141">
        <f t="shared" si="28"/>
        <v>0</v>
      </c>
      <c r="BP38" s="141">
        <f t="shared" si="28"/>
        <v>0</v>
      </c>
      <c r="BQ38" s="141">
        <f t="shared" si="28"/>
        <v>0</v>
      </c>
      <c r="BR38" s="141">
        <f t="shared" si="28"/>
        <v>0</v>
      </c>
      <c r="BS38" s="141">
        <f t="shared" si="28"/>
        <v>0</v>
      </c>
      <c r="BT38" s="141">
        <f t="shared" si="28"/>
        <v>0</v>
      </c>
    </row>
    <row r="39" spans="1:72" ht="17" thickTop="1">
      <c r="A39" s="8"/>
      <c r="C39" s="32"/>
      <c r="D39" s="26"/>
      <c r="E39" s="27"/>
      <c r="F39" s="27"/>
      <c r="H39" s="26"/>
      <c r="I39" s="27"/>
      <c r="J39" s="27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  <c r="W39" s="145"/>
      <c r="X39" s="145"/>
      <c r="Y39" s="145"/>
      <c r="Z39" s="145"/>
      <c r="AA39" s="145"/>
      <c r="AB39" s="145"/>
      <c r="AC39" s="145"/>
      <c r="AD39" s="145"/>
      <c r="AE39" s="145"/>
      <c r="AF39" s="145"/>
      <c r="AG39" s="145"/>
      <c r="AH39" s="145"/>
      <c r="AI39" s="145"/>
      <c r="AJ39" s="145"/>
      <c r="AK39" s="145"/>
      <c r="AL39" s="145"/>
      <c r="AM39" s="145"/>
      <c r="AN39" s="145"/>
      <c r="AO39" s="145"/>
      <c r="AP39" s="145"/>
      <c r="AQ39" s="145"/>
      <c r="AR39" s="145"/>
      <c r="AS39" s="145"/>
      <c r="AT39" s="145"/>
      <c r="AU39" s="145"/>
      <c r="AV39" s="145"/>
      <c r="AW39" s="145"/>
      <c r="AX39" s="145"/>
      <c r="AY39" s="145"/>
      <c r="AZ39" s="145"/>
      <c r="BA39" s="145"/>
      <c r="BB39" s="145"/>
      <c r="BC39" s="145"/>
      <c r="BD39" s="145"/>
      <c r="BE39" s="145"/>
      <c r="BF39" s="145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</row>
    <row r="40" spans="1:72" ht="18" thickBot="1">
      <c r="A40" s="170" t="s">
        <v>366</v>
      </c>
      <c r="C40" s="106"/>
      <c r="D40" s="109"/>
      <c r="E40" s="110"/>
      <c r="F40" s="110"/>
      <c r="H40" s="109"/>
      <c r="I40" s="110"/>
      <c r="J40" s="110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  <c r="AA40" s="146"/>
      <c r="AB40" s="146"/>
      <c r="AC40" s="146"/>
      <c r="AD40" s="146"/>
      <c r="AE40" s="146"/>
      <c r="AF40" s="146"/>
      <c r="AG40" s="146"/>
      <c r="AH40" s="146"/>
      <c r="AI40" s="146"/>
      <c r="AJ40" s="146"/>
      <c r="AK40" s="146"/>
      <c r="AL40" s="146"/>
      <c r="AM40" s="146"/>
      <c r="AN40" s="146"/>
      <c r="AO40" s="146"/>
      <c r="AP40" s="146"/>
      <c r="AQ40" s="146"/>
      <c r="AR40" s="146"/>
      <c r="AS40" s="146"/>
      <c r="AT40" s="146"/>
      <c r="AU40" s="146"/>
      <c r="AV40" s="146"/>
      <c r="AW40" s="146"/>
      <c r="AX40" s="146"/>
      <c r="AY40" s="146"/>
      <c r="AZ40" s="146"/>
      <c r="BA40" s="146"/>
      <c r="BB40" s="146"/>
      <c r="BC40" s="146"/>
      <c r="BD40" s="146"/>
      <c r="BE40" s="146"/>
      <c r="BF40" s="146"/>
      <c r="BG40" s="146"/>
      <c r="BH40" s="146"/>
      <c r="BI40" s="146"/>
      <c r="BJ40" s="146"/>
      <c r="BK40" s="146"/>
      <c r="BL40" s="146"/>
      <c r="BM40" s="146"/>
      <c r="BN40" s="146"/>
      <c r="BO40" s="146"/>
      <c r="BP40" s="146"/>
      <c r="BQ40" s="146"/>
      <c r="BR40" s="146"/>
      <c r="BS40" s="146"/>
      <c r="BT40" s="146"/>
    </row>
    <row r="41" spans="1:72" ht="17" thickTop="1">
      <c r="A41" s="173" t="s">
        <v>524</v>
      </c>
      <c r="C41" s="111">
        <v>60</v>
      </c>
      <c r="D41" s="3">
        <v>43101</v>
      </c>
      <c r="E41" s="123">
        <v>50</v>
      </c>
      <c r="F41" s="123"/>
      <c r="H41" s="164">
        <v>43466</v>
      </c>
      <c r="I41" s="123">
        <v>100</v>
      </c>
      <c r="J41" s="123"/>
      <c r="L41" s="147">
        <f t="shared" ref="L41:U45" si="29">IF(L$1&gt;$D41,IF(L$1&lt;($D41+(($C41)*DaysPerMonth)),IF($H41&lt;L$1,$I41+$J41,$E41+$F41)," ")," ")</f>
        <v>100</v>
      </c>
      <c r="M41" s="147" t="str">
        <f t="shared" si="29"/>
        <v xml:space="preserve"> </v>
      </c>
      <c r="N41" s="147" t="str">
        <f t="shared" si="29"/>
        <v xml:space="preserve"> </v>
      </c>
      <c r="O41" s="147" t="str">
        <f t="shared" si="29"/>
        <v xml:space="preserve"> </v>
      </c>
      <c r="P41" s="147" t="str">
        <f t="shared" si="29"/>
        <v xml:space="preserve"> </v>
      </c>
      <c r="Q41" s="147" t="str">
        <f t="shared" si="29"/>
        <v xml:space="preserve"> </v>
      </c>
      <c r="R41" s="147" t="str">
        <f t="shared" si="29"/>
        <v xml:space="preserve"> </v>
      </c>
      <c r="S41" s="147" t="str">
        <f t="shared" si="29"/>
        <v xml:space="preserve"> </v>
      </c>
      <c r="T41" s="147" t="str">
        <f t="shared" si="29"/>
        <v xml:space="preserve"> </v>
      </c>
      <c r="U41" s="147" t="str">
        <f t="shared" si="29"/>
        <v xml:space="preserve"> </v>
      </c>
      <c r="V41" s="147" t="str">
        <f t="shared" ref="V41:AE45" si="30">IF(V$1&gt;$D41,IF(V$1&lt;($D41+(($C41)*DaysPerMonth)),IF($H41&lt;V$1,$I41+$J41,$E41+$F41)," ")," ")</f>
        <v xml:space="preserve"> </v>
      </c>
      <c r="W41" s="147" t="str">
        <f t="shared" si="30"/>
        <v xml:space="preserve"> </v>
      </c>
      <c r="X41" s="147" t="str">
        <f t="shared" si="30"/>
        <v xml:space="preserve"> </v>
      </c>
      <c r="Y41" s="147" t="str">
        <f t="shared" si="30"/>
        <v xml:space="preserve"> </v>
      </c>
      <c r="Z41" s="147" t="str">
        <f t="shared" si="30"/>
        <v xml:space="preserve"> </v>
      </c>
      <c r="AA41" s="147" t="str">
        <f t="shared" si="30"/>
        <v xml:space="preserve"> </v>
      </c>
      <c r="AB41" s="147" t="str">
        <f t="shared" si="30"/>
        <v xml:space="preserve"> </v>
      </c>
      <c r="AC41" s="147" t="str">
        <f t="shared" si="30"/>
        <v xml:space="preserve"> </v>
      </c>
      <c r="AD41" s="147" t="str">
        <f t="shared" si="30"/>
        <v xml:space="preserve"> </v>
      </c>
      <c r="AE41" s="147" t="str">
        <f t="shared" si="30"/>
        <v xml:space="preserve"> </v>
      </c>
      <c r="AF41" s="147" t="str">
        <f t="shared" ref="AF41:AO45" si="31">IF(AF$1&gt;$D41,IF(AF$1&lt;($D41+(($C41)*DaysPerMonth)),IF($H41&lt;AF$1,$I41+$J41,$E41+$F41)," ")," ")</f>
        <v xml:space="preserve"> </v>
      </c>
      <c r="AG41" s="147" t="str">
        <f t="shared" si="31"/>
        <v xml:space="preserve"> </v>
      </c>
      <c r="AH41" s="147" t="str">
        <f t="shared" si="31"/>
        <v xml:space="preserve"> </v>
      </c>
      <c r="AI41" s="147" t="str">
        <f t="shared" si="31"/>
        <v xml:space="preserve"> </v>
      </c>
      <c r="AJ41" s="147" t="str">
        <f t="shared" si="31"/>
        <v xml:space="preserve"> </v>
      </c>
      <c r="AK41" s="147" t="str">
        <f t="shared" si="31"/>
        <v xml:space="preserve"> </v>
      </c>
      <c r="AL41" s="147" t="str">
        <f t="shared" si="31"/>
        <v xml:space="preserve"> </v>
      </c>
      <c r="AM41" s="147" t="str">
        <f t="shared" si="31"/>
        <v xml:space="preserve"> </v>
      </c>
      <c r="AN41" s="147" t="str">
        <f t="shared" si="31"/>
        <v xml:space="preserve"> </v>
      </c>
      <c r="AO41" s="147" t="str">
        <f t="shared" si="31"/>
        <v xml:space="preserve"> </v>
      </c>
      <c r="AP41" s="147" t="str">
        <f t="shared" ref="AP41:AY45" si="32">IF(AP$1&gt;$D41,IF(AP$1&lt;($D41+(($C41)*DaysPerMonth)),IF($H41&lt;AP$1,$I41+$J41,$E41+$F41)," ")," ")</f>
        <v xml:space="preserve"> </v>
      </c>
      <c r="AQ41" s="147" t="str">
        <f t="shared" si="32"/>
        <v xml:space="preserve"> </v>
      </c>
      <c r="AR41" s="147" t="str">
        <f t="shared" si="32"/>
        <v xml:space="preserve"> </v>
      </c>
      <c r="AS41" s="147" t="str">
        <f t="shared" si="32"/>
        <v xml:space="preserve"> </v>
      </c>
      <c r="AT41" s="147" t="str">
        <f t="shared" si="32"/>
        <v xml:space="preserve"> </v>
      </c>
      <c r="AU41" s="147" t="str">
        <f t="shared" si="32"/>
        <v xml:space="preserve"> </v>
      </c>
      <c r="AV41" s="147" t="str">
        <f t="shared" si="32"/>
        <v xml:space="preserve"> </v>
      </c>
      <c r="AW41" s="147" t="str">
        <f t="shared" si="32"/>
        <v xml:space="preserve"> </v>
      </c>
      <c r="AX41" s="147" t="str">
        <f t="shared" si="32"/>
        <v xml:space="preserve"> </v>
      </c>
      <c r="AY41" s="147" t="str">
        <f t="shared" si="32"/>
        <v xml:space="preserve"> </v>
      </c>
      <c r="AZ41" s="147" t="str">
        <f t="shared" ref="AZ41:BI45" si="33">IF(AZ$1&gt;$D41,IF(AZ$1&lt;($D41+(($C41)*DaysPerMonth)),IF($H41&lt;AZ$1,$I41+$J41,$E41+$F41)," ")," ")</f>
        <v xml:space="preserve"> </v>
      </c>
      <c r="BA41" s="147" t="str">
        <f t="shared" si="33"/>
        <v xml:space="preserve"> </v>
      </c>
      <c r="BB41" s="147" t="str">
        <f t="shared" si="33"/>
        <v xml:space="preserve"> </v>
      </c>
      <c r="BC41" s="147" t="str">
        <f t="shared" si="33"/>
        <v xml:space="preserve"> </v>
      </c>
      <c r="BD41" s="147" t="str">
        <f t="shared" si="33"/>
        <v xml:space="preserve"> </v>
      </c>
      <c r="BE41" s="147" t="str">
        <f t="shared" si="33"/>
        <v xml:space="preserve"> </v>
      </c>
      <c r="BF41" s="147" t="str">
        <f t="shared" si="33"/>
        <v xml:space="preserve"> </v>
      </c>
      <c r="BG41" s="147" t="str">
        <f t="shared" si="33"/>
        <v xml:space="preserve"> </v>
      </c>
      <c r="BH41" s="147" t="str">
        <f t="shared" si="33"/>
        <v xml:space="preserve"> </v>
      </c>
      <c r="BI41" s="147" t="str">
        <f t="shared" si="33"/>
        <v xml:space="preserve"> </v>
      </c>
      <c r="BJ41" s="147" t="str">
        <f t="shared" ref="BJ41:BT45" si="34">IF(BJ$1&gt;$D41,IF(BJ$1&lt;($D41+(($C41)*DaysPerMonth)),IF($H41&lt;BJ$1,$I41+$J41,$E41+$F41)," ")," ")</f>
        <v xml:space="preserve"> </v>
      </c>
      <c r="BK41" s="147" t="str">
        <f t="shared" si="34"/>
        <v xml:space="preserve"> </v>
      </c>
      <c r="BL41" s="147" t="str">
        <f t="shared" si="34"/>
        <v xml:space="preserve"> </v>
      </c>
      <c r="BM41" s="147" t="str">
        <f t="shared" si="34"/>
        <v xml:space="preserve"> </v>
      </c>
      <c r="BN41" s="147" t="str">
        <f t="shared" si="34"/>
        <v xml:space="preserve"> </v>
      </c>
      <c r="BO41" s="147" t="str">
        <f t="shared" si="34"/>
        <v xml:space="preserve"> </v>
      </c>
      <c r="BP41" s="147" t="str">
        <f t="shared" si="34"/>
        <v xml:space="preserve"> </v>
      </c>
      <c r="BQ41" s="147" t="str">
        <f t="shared" si="34"/>
        <v xml:space="preserve"> </v>
      </c>
      <c r="BR41" s="147" t="str">
        <f t="shared" si="34"/>
        <v xml:space="preserve"> </v>
      </c>
      <c r="BS41" s="147" t="str">
        <f t="shared" si="34"/>
        <v xml:space="preserve"> </v>
      </c>
      <c r="BT41" s="147" t="str">
        <f t="shared" si="34"/>
        <v xml:space="preserve"> </v>
      </c>
    </row>
    <row r="42" spans="1:72" ht="16">
      <c r="A42" s="174" t="s">
        <v>525</v>
      </c>
      <c r="C42" s="111">
        <v>60</v>
      </c>
      <c r="D42" s="3">
        <v>43160</v>
      </c>
      <c r="E42" s="123">
        <v>50</v>
      </c>
      <c r="F42" s="123"/>
      <c r="H42" s="164">
        <v>43466</v>
      </c>
      <c r="I42" s="123">
        <v>200</v>
      </c>
      <c r="J42" s="123"/>
      <c r="L42" s="148">
        <f t="shared" si="29"/>
        <v>200</v>
      </c>
      <c r="M42" s="148">
        <f t="shared" si="29"/>
        <v>200</v>
      </c>
      <c r="N42" s="148">
        <f t="shared" si="29"/>
        <v>200</v>
      </c>
      <c r="O42" s="148" t="str">
        <f t="shared" si="29"/>
        <v xml:space="preserve"> </v>
      </c>
      <c r="P42" s="148" t="str">
        <f t="shared" si="29"/>
        <v xml:space="preserve"> </v>
      </c>
      <c r="Q42" s="148" t="str">
        <f t="shared" si="29"/>
        <v xml:space="preserve"> </v>
      </c>
      <c r="R42" s="148" t="str">
        <f t="shared" si="29"/>
        <v xml:space="preserve"> </v>
      </c>
      <c r="S42" s="148" t="str">
        <f t="shared" si="29"/>
        <v xml:space="preserve"> </v>
      </c>
      <c r="T42" s="148" t="str">
        <f t="shared" si="29"/>
        <v xml:space="preserve"> </v>
      </c>
      <c r="U42" s="148" t="str">
        <f t="shared" si="29"/>
        <v xml:space="preserve"> </v>
      </c>
      <c r="V42" s="148" t="str">
        <f t="shared" si="30"/>
        <v xml:space="preserve"> </v>
      </c>
      <c r="W42" s="148" t="str">
        <f t="shared" si="30"/>
        <v xml:space="preserve"> </v>
      </c>
      <c r="X42" s="148" t="str">
        <f t="shared" si="30"/>
        <v xml:space="preserve"> </v>
      </c>
      <c r="Y42" s="148" t="str">
        <f t="shared" si="30"/>
        <v xml:space="preserve"> </v>
      </c>
      <c r="Z42" s="148" t="str">
        <f t="shared" si="30"/>
        <v xml:space="preserve"> </v>
      </c>
      <c r="AA42" s="148" t="str">
        <f t="shared" si="30"/>
        <v xml:space="preserve"> </v>
      </c>
      <c r="AB42" s="148" t="str">
        <f t="shared" si="30"/>
        <v xml:space="preserve"> </v>
      </c>
      <c r="AC42" s="148" t="str">
        <f t="shared" si="30"/>
        <v xml:space="preserve"> </v>
      </c>
      <c r="AD42" s="148" t="str">
        <f t="shared" si="30"/>
        <v xml:space="preserve"> </v>
      </c>
      <c r="AE42" s="148" t="str">
        <f t="shared" si="30"/>
        <v xml:space="preserve"> </v>
      </c>
      <c r="AF42" s="148" t="str">
        <f t="shared" si="31"/>
        <v xml:space="preserve"> </v>
      </c>
      <c r="AG42" s="148" t="str">
        <f t="shared" si="31"/>
        <v xml:space="preserve"> </v>
      </c>
      <c r="AH42" s="148" t="str">
        <f t="shared" si="31"/>
        <v xml:space="preserve"> </v>
      </c>
      <c r="AI42" s="148" t="str">
        <f t="shared" si="31"/>
        <v xml:space="preserve"> </v>
      </c>
      <c r="AJ42" s="148" t="str">
        <f t="shared" si="31"/>
        <v xml:space="preserve"> </v>
      </c>
      <c r="AK42" s="148" t="str">
        <f t="shared" si="31"/>
        <v xml:space="preserve"> </v>
      </c>
      <c r="AL42" s="148" t="str">
        <f t="shared" si="31"/>
        <v xml:space="preserve"> </v>
      </c>
      <c r="AM42" s="148" t="str">
        <f t="shared" si="31"/>
        <v xml:space="preserve"> </v>
      </c>
      <c r="AN42" s="148" t="str">
        <f t="shared" si="31"/>
        <v xml:space="preserve"> </v>
      </c>
      <c r="AO42" s="148" t="str">
        <f t="shared" si="31"/>
        <v xml:space="preserve"> </v>
      </c>
      <c r="AP42" s="148" t="str">
        <f t="shared" si="32"/>
        <v xml:space="preserve"> </v>
      </c>
      <c r="AQ42" s="148" t="str">
        <f t="shared" si="32"/>
        <v xml:space="preserve"> </v>
      </c>
      <c r="AR42" s="148" t="str">
        <f t="shared" si="32"/>
        <v xml:space="preserve"> </v>
      </c>
      <c r="AS42" s="148" t="str">
        <f t="shared" si="32"/>
        <v xml:space="preserve"> </v>
      </c>
      <c r="AT42" s="148" t="str">
        <f t="shared" si="32"/>
        <v xml:space="preserve"> </v>
      </c>
      <c r="AU42" s="148" t="str">
        <f t="shared" si="32"/>
        <v xml:space="preserve"> </v>
      </c>
      <c r="AV42" s="148" t="str">
        <f t="shared" si="32"/>
        <v xml:space="preserve"> </v>
      </c>
      <c r="AW42" s="148" t="str">
        <f t="shared" si="32"/>
        <v xml:space="preserve"> </v>
      </c>
      <c r="AX42" s="148" t="str">
        <f t="shared" si="32"/>
        <v xml:space="preserve"> </v>
      </c>
      <c r="AY42" s="148" t="str">
        <f t="shared" si="32"/>
        <v xml:space="preserve"> </v>
      </c>
      <c r="AZ42" s="148" t="str">
        <f t="shared" si="33"/>
        <v xml:space="preserve"> </v>
      </c>
      <c r="BA42" s="148" t="str">
        <f t="shared" si="33"/>
        <v xml:space="preserve"> </v>
      </c>
      <c r="BB42" s="148" t="str">
        <f t="shared" si="33"/>
        <v xml:space="preserve"> </v>
      </c>
      <c r="BC42" s="148" t="str">
        <f t="shared" si="33"/>
        <v xml:space="preserve"> </v>
      </c>
      <c r="BD42" s="148" t="str">
        <f t="shared" si="33"/>
        <v xml:space="preserve"> </v>
      </c>
      <c r="BE42" s="148" t="str">
        <f t="shared" si="33"/>
        <v xml:space="preserve"> </v>
      </c>
      <c r="BF42" s="148" t="str">
        <f t="shared" si="33"/>
        <v xml:space="preserve"> </v>
      </c>
      <c r="BG42" s="148" t="str">
        <f t="shared" si="33"/>
        <v xml:space="preserve"> </v>
      </c>
      <c r="BH42" s="148" t="str">
        <f t="shared" si="33"/>
        <v xml:space="preserve"> </v>
      </c>
      <c r="BI42" s="148" t="str">
        <f t="shared" si="33"/>
        <v xml:space="preserve"> </v>
      </c>
      <c r="BJ42" s="148" t="str">
        <f t="shared" si="34"/>
        <v xml:space="preserve"> </v>
      </c>
      <c r="BK42" s="148" t="str">
        <f t="shared" si="34"/>
        <v xml:space="preserve"> </v>
      </c>
      <c r="BL42" s="148" t="str">
        <f t="shared" si="34"/>
        <v xml:space="preserve"> </v>
      </c>
      <c r="BM42" s="148" t="str">
        <f t="shared" si="34"/>
        <v xml:space="preserve"> </v>
      </c>
      <c r="BN42" s="148" t="str">
        <f t="shared" si="34"/>
        <v xml:space="preserve"> </v>
      </c>
      <c r="BO42" s="148" t="str">
        <f t="shared" si="34"/>
        <v xml:space="preserve"> </v>
      </c>
      <c r="BP42" s="148" t="str">
        <f t="shared" si="34"/>
        <v xml:space="preserve"> </v>
      </c>
      <c r="BQ42" s="148" t="str">
        <f t="shared" si="34"/>
        <v xml:space="preserve"> </v>
      </c>
      <c r="BR42" s="148" t="str">
        <f t="shared" si="34"/>
        <v xml:space="preserve"> </v>
      </c>
      <c r="BS42" s="148" t="str">
        <f t="shared" si="34"/>
        <v xml:space="preserve"> </v>
      </c>
      <c r="BT42" s="148" t="str">
        <f t="shared" si="34"/>
        <v xml:space="preserve"> </v>
      </c>
    </row>
    <row r="43" spans="1:72" ht="16">
      <c r="A43" s="173" t="s">
        <v>526</v>
      </c>
      <c r="C43" s="111">
        <v>60</v>
      </c>
      <c r="D43" s="3">
        <v>43101</v>
      </c>
      <c r="E43" s="123"/>
      <c r="F43" s="123"/>
      <c r="H43" s="164">
        <v>43466</v>
      </c>
      <c r="I43" s="123">
        <v>200</v>
      </c>
      <c r="J43" s="123"/>
      <c r="L43" s="147">
        <f t="shared" si="29"/>
        <v>200</v>
      </c>
      <c r="M43" s="147" t="str">
        <f t="shared" si="29"/>
        <v xml:space="preserve"> </v>
      </c>
      <c r="N43" s="147" t="str">
        <f t="shared" si="29"/>
        <v xml:space="preserve"> </v>
      </c>
      <c r="O43" s="147" t="str">
        <f t="shared" si="29"/>
        <v xml:space="preserve"> </v>
      </c>
      <c r="P43" s="147" t="str">
        <f t="shared" si="29"/>
        <v xml:space="preserve"> </v>
      </c>
      <c r="Q43" s="147" t="str">
        <f t="shared" si="29"/>
        <v xml:space="preserve"> </v>
      </c>
      <c r="R43" s="147" t="str">
        <f t="shared" si="29"/>
        <v xml:space="preserve"> </v>
      </c>
      <c r="S43" s="147" t="str">
        <f t="shared" si="29"/>
        <v xml:space="preserve"> </v>
      </c>
      <c r="T43" s="147" t="str">
        <f t="shared" si="29"/>
        <v xml:space="preserve"> </v>
      </c>
      <c r="U43" s="147" t="str">
        <f t="shared" si="29"/>
        <v xml:space="preserve"> </v>
      </c>
      <c r="V43" s="147" t="str">
        <f t="shared" si="30"/>
        <v xml:space="preserve"> </v>
      </c>
      <c r="W43" s="147" t="str">
        <f t="shared" si="30"/>
        <v xml:space="preserve"> </v>
      </c>
      <c r="X43" s="147" t="str">
        <f t="shared" si="30"/>
        <v xml:space="preserve"> </v>
      </c>
      <c r="Y43" s="147" t="str">
        <f t="shared" si="30"/>
        <v xml:space="preserve"> </v>
      </c>
      <c r="Z43" s="147" t="str">
        <f t="shared" si="30"/>
        <v xml:space="preserve"> </v>
      </c>
      <c r="AA43" s="147" t="str">
        <f t="shared" si="30"/>
        <v xml:space="preserve"> </v>
      </c>
      <c r="AB43" s="147" t="str">
        <f t="shared" si="30"/>
        <v xml:space="preserve"> </v>
      </c>
      <c r="AC43" s="147" t="str">
        <f t="shared" si="30"/>
        <v xml:space="preserve"> </v>
      </c>
      <c r="AD43" s="147" t="str">
        <f t="shared" si="30"/>
        <v xml:space="preserve"> </v>
      </c>
      <c r="AE43" s="147" t="str">
        <f t="shared" si="30"/>
        <v xml:space="preserve"> </v>
      </c>
      <c r="AF43" s="147" t="str">
        <f t="shared" si="31"/>
        <v xml:space="preserve"> </v>
      </c>
      <c r="AG43" s="147" t="str">
        <f t="shared" si="31"/>
        <v xml:space="preserve"> </v>
      </c>
      <c r="AH43" s="147" t="str">
        <f t="shared" si="31"/>
        <v xml:space="preserve"> </v>
      </c>
      <c r="AI43" s="147" t="str">
        <f t="shared" si="31"/>
        <v xml:space="preserve"> </v>
      </c>
      <c r="AJ43" s="147" t="str">
        <f t="shared" si="31"/>
        <v xml:space="preserve"> </v>
      </c>
      <c r="AK43" s="147" t="str">
        <f t="shared" si="31"/>
        <v xml:space="preserve"> </v>
      </c>
      <c r="AL43" s="147" t="str">
        <f t="shared" si="31"/>
        <v xml:space="preserve"> </v>
      </c>
      <c r="AM43" s="147" t="str">
        <f t="shared" si="31"/>
        <v xml:space="preserve"> </v>
      </c>
      <c r="AN43" s="147" t="str">
        <f t="shared" si="31"/>
        <v xml:space="preserve"> </v>
      </c>
      <c r="AO43" s="147" t="str">
        <f t="shared" si="31"/>
        <v xml:space="preserve"> </v>
      </c>
      <c r="AP43" s="147" t="str">
        <f t="shared" si="32"/>
        <v xml:space="preserve"> </v>
      </c>
      <c r="AQ43" s="147" t="str">
        <f t="shared" si="32"/>
        <v xml:space="preserve"> </v>
      </c>
      <c r="AR43" s="147" t="str">
        <f t="shared" si="32"/>
        <v xml:space="preserve"> </v>
      </c>
      <c r="AS43" s="147" t="str">
        <f t="shared" si="32"/>
        <v xml:space="preserve"> </v>
      </c>
      <c r="AT43" s="147" t="str">
        <f t="shared" si="32"/>
        <v xml:space="preserve"> </v>
      </c>
      <c r="AU43" s="147" t="str">
        <f t="shared" si="32"/>
        <v xml:space="preserve"> </v>
      </c>
      <c r="AV43" s="147" t="str">
        <f t="shared" si="32"/>
        <v xml:space="preserve"> </v>
      </c>
      <c r="AW43" s="147" t="str">
        <f t="shared" si="32"/>
        <v xml:space="preserve"> </v>
      </c>
      <c r="AX43" s="147" t="str">
        <f t="shared" si="32"/>
        <v xml:space="preserve"> </v>
      </c>
      <c r="AY43" s="147" t="str">
        <f t="shared" si="32"/>
        <v xml:space="preserve"> </v>
      </c>
      <c r="AZ43" s="147" t="str">
        <f t="shared" si="33"/>
        <v xml:space="preserve"> </v>
      </c>
      <c r="BA43" s="147" t="str">
        <f t="shared" si="33"/>
        <v xml:space="preserve"> </v>
      </c>
      <c r="BB43" s="147" t="str">
        <f t="shared" si="33"/>
        <v xml:space="preserve"> </v>
      </c>
      <c r="BC43" s="147" t="str">
        <f t="shared" si="33"/>
        <v xml:space="preserve"> </v>
      </c>
      <c r="BD43" s="147" t="str">
        <f t="shared" si="33"/>
        <v xml:space="preserve"> </v>
      </c>
      <c r="BE43" s="147" t="str">
        <f t="shared" si="33"/>
        <v xml:space="preserve"> </v>
      </c>
      <c r="BF43" s="147" t="str">
        <f t="shared" si="33"/>
        <v xml:space="preserve"> </v>
      </c>
      <c r="BG43" s="147" t="str">
        <f t="shared" si="33"/>
        <v xml:space="preserve"> </v>
      </c>
      <c r="BH43" s="147" t="str">
        <f t="shared" si="33"/>
        <v xml:space="preserve"> </v>
      </c>
      <c r="BI43" s="147" t="str">
        <f t="shared" si="33"/>
        <v xml:space="preserve"> </v>
      </c>
      <c r="BJ43" s="147" t="str">
        <f t="shared" si="34"/>
        <v xml:space="preserve"> </v>
      </c>
      <c r="BK43" s="147" t="str">
        <f t="shared" si="34"/>
        <v xml:space="preserve"> </v>
      </c>
      <c r="BL43" s="147" t="str">
        <f t="shared" si="34"/>
        <v xml:space="preserve"> </v>
      </c>
      <c r="BM43" s="147" t="str">
        <f t="shared" si="34"/>
        <v xml:space="preserve"> </v>
      </c>
      <c r="BN43" s="147" t="str">
        <f t="shared" si="34"/>
        <v xml:space="preserve"> </v>
      </c>
      <c r="BO43" s="147" t="str">
        <f t="shared" si="34"/>
        <v xml:space="preserve"> </v>
      </c>
      <c r="BP43" s="147" t="str">
        <f t="shared" si="34"/>
        <v xml:space="preserve"> </v>
      </c>
      <c r="BQ43" s="147" t="str">
        <f t="shared" si="34"/>
        <v xml:space="preserve"> </v>
      </c>
      <c r="BR43" s="147" t="str">
        <f t="shared" si="34"/>
        <v xml:space="preserve"> </v>
      </c>
      <c r="BS43" s="147" t="str">
        <f t="shared" si="34"/>
        <v xml:space="preserve"> </v>
      </c>
      <c r="BT43" s="147" t="str">
        <f t="shared" si="34"/>
        <v xml:space="preserve"> </v>
      </c>
    </row>
    <row r="44" spans="1:72" ht="16">
      <c r="A44" s="172"/>
      <c r="C44" s="111">
        <v>60</v>
      </c>
      <c r="D44" s="3">
        <v>43101</v>
      </c>
      <c r="E44" s="123"/>
      <c r="F44" s="123"/>
      <c r="H44" s="164">
        <v>44927</v>
      </c>
      <c r="I44" s="123"/>
      <c r="J44" s="123"/>
      <c r="L44" s="148">
        <f t="shared" si="29"/>
        <v>0</v>
      </c>
      <c r="M44" s="148" t="str">
        <f t="shared" si="29"/>
        <v xml:space="preserve"> </v>
      </c>
      <c r="N44" s="148" t="str">
        <f t="shared" si="29"/>
        <v xml:space="preserve"> </v>
      </c>
      <c r="O44" s="148" t="str">
        <f t="shared" si="29"/>
        <v xml:space="preserve"> </v>
      </c>
      <c r="P44" s="148" t="str">
        <f t="shared" si="29"/>
        <v xml:space="preserve"> </v>
      </c>
      <c r="Q44" s="148" t="str">
        <f t="shared" si="29"/>
        <v xml:space="preserve"> </v>
      </c>
      <c r="R44" s="148" t="str">
        <f t="shared" si="29"/>
        <v xml:space="preserve"> </v>
      </c>
      <c r="S44" s="148" t="str">
        <f t="shared" si="29"/>
        <v xml:space="preserve"> </v>
      </c>
      <c r="T44" s="148" t="str">
        <f t="shared" si="29"/>
        <v xml:space="preserve"> </v>
      </c>
      <c r="U44" s="148" t="str">
        <f t="shared" si="29"/>
        <v xml:space="preserve"> </v>
      </c>
      <c r="V44" s="148" t="str">
        <f t="shared" si="30"/>
        <v xml:space="preserve"> </v>
      </c>
      <c r="W44" s="148" t="str">
        <f t="shared" si="30"/>
        <v xml:space="preserve"> </v>
      </c>
      <c r="X44" s="148" t="str">
        <f t="shared" si="30"/>
        <v xml:space="preserve"> </v>
      </c>
      <c r="Y44" s="148" t="str">
        <f t="shared" si="30"/>
        <v xml:space="preserve"> </v>
      </c>
      <c r="Z44" s="148" t="str">
        <f t="shared" si="30"/>
        <v xml:space="preserve"> </v>
      </c>
      <c r="AA44" s="148" t="str">
        <f t="shared" si="30"/>
        <v xml:space="preserve"> </v>
      </c>
      <c r="AB44" s="148" t="str">
        <f t="shared" si="30"/>
        <v xml:space="preserve"> </v>
      </c>
      <c r="AC44" s="148" t="str">
        <f t="shared" si="30"/>
        <v xml:space="preserve"> </v>
      </c>
      <c r="AD44" s="148" t="str">
        <f t="shared" si="30"/>
        <v xml:space="preserve"> </v>
      </c>
      <c r="AE44" s="148" t="str">
        <f t="shared" si="30"/>
        <v xml:space="preserve"> </v>
      </c>
      <c r="AF44" s="148" t="str">
        <f t="shared" si="31"/>
        <v xml:space="preserve"> </v>
      </c>
      <c r="AG44" s="148" t="str">
        <f t="shared" si="31"/>
        <v xml:space="preserve"> </v>
      </c>
      <c r="AH44" s="148" t="str">
        <f t="shared" si="31"/>
        <v xml:space="preserve"> </v>
      </c>
      <c r="AI44" s="148" t="str">
        <f t="shared" si="31"/>
        <v xml:space="preserve"> </v>
      </c>
      <c r="AJ44" s="148" t="str">
        <f t="shared" si="31"/>
        <v xml:space="preserve"> </v>
      </c>
      <c r="AK44" s="148" t="str">
        <f t="shared" si="31"/>
        <v xml:space="preserve"> </v>
      </c>
      <c r="AL44" s="148" t="str">
        <f t="shared" si="31"/>
        <v xml:space="preserve"> </v>
      </c>
      <c r="AM44" s="148" t="str">
        <f t="shared" si="31"/>
        <v xml:space="preserve"> </v>
      </c>
      <c r="AN44" s="148" t="str">
        <f t="shared" si="31"/>
        <v xml:space="preserve"> </v>
      </c>
      <c r="AO44" s="148" t="str">
        <f t="shared" si="31"/>
        <v xml:space="preserve"> </v>
      </c>
      <c r="AP44" s="148" t="str">
        <f t="shared" si="32"/>
        <v xml:space="preserve"> </v>
      </c>
      <c r="AQ44" s="148" t="str">
        <f t="shared" si="32"/>
        <v xml:space="preserve"> </v>
      </c>
      <c r="AR44" s="148" t="str">
        <f t="shared" si="32"/>
        <v xml:space="preserve"> </v>
      </c>
      <c r="AS44" s="148" t="str">
        <f t="shared" si="32"/>
        <v xml:space="preserve"> </v>
      </c>
      <c r="AT44" s="148" t="str">
        <f t="shared" si="32"/>
        <v xml:space="preserve"> </v>
      </c>
      <c r="AU44" s="148" t="str">
        <f t="shared" si="32"/>
        <v xml:space="preserve"> </v>
      </c>
      <c r="AV44" s="148" t="str">
        <f t="shared" si="32"/>
        <v xml:space="preserve"> </v>
      </c>
      <c r="AW44" s="148" t="str">
        <f t="shared" si="32"/>
        <v xml:space="preserve"> </v>
      </c>
      <c r="AX44" s="148" t="str">
        <f t="shared" si="32"/>
        <v xml:space="preserve"> </v>
      </c>
      <c r="AY44" s="148" t="str">
        <f t="shared" si="32"/>
        <v xml:space="preserve"> </v>
      </c>
      <c r="AZ44" s="148" t="str">
        <f t="shared" si="33"/>
        <v xml:space="preserve"> </v>
      </c>
      <c r="BA44" s="148" t="str">
        <f t="shared" si="33"/>
        <v xml:space="preserve"> </v>
      </c>
      <c r="BB44" s="148" t="str">
        <f t="shared" si="33"/>
        <v xml:space="preserve"> </v>
      </c>
      <c r="BC44" s="148" t="str">
        <f t="shared" si="33"/>
        <v xml:space="preserve"> </v>
      </c>
      <c r="BD44" s="148" t="str">
        <f t="shared" si="33"/>
        <v xml:space="preserve"> </v>
      </c>
      <c r="BE44" s="148" t="str">
        <f t="shared" si="33"/>
        <v xml:space="preserve"> </v>
      </c>
      <c r="BF44" s="148" t="str">
        <f t="shared" si="33"/>
        <v xml:space="preserve"> </v>
      </c>
      <c r="BG44" s="148" t="str">
        <f t="shared" si="33"/>
        <v xml:space="preserve"> </v>
      </c>
      <c r="BH44" s="148" t="str">
        <f t="shared" si="33"/>
        <v xml:space="preserve"> </v>
      </c>
      <c r="BI44" s="148" t="str">
        <f t="shared" si="33"/>
        <v xml:space="preserve"> </v>
      </c>
      <c r="BJ44" s="148" t="str">
        <f t="shared" si="34"/>
        <v xml:space="preserve"> </v>
      </c>
      <c r="BK44" s="148" t="str">
        <f t="shared" si="34"/>
        <v xml:space="preserve"> </v>
      </c>
      <c r="BL44" s="148" t="str">
        <f t="shared" si="34"/>
        <v xml:space="preserve"> </v>
      </c>
      <c r="BM44" s="148" t="str">
        <f t="shared" si="34"/>
        <v xml:space="preserve"> </v>
      </c>
      <c r="BN44" s="148" t="str">
        <f t="shared" si="34"/>
        <v xml:space="preserve"> </v>
      </c>
      <c r="BO44" s="148" t="str">
        <f t="shared" si="34"/>
        <v xml:space="preserve"> </v>
      </c>
      <c r="BP44" s="148" t="str">
        <f t="shared" si="34"/>
        <v xml:space="preserve"> </v>
      </c>
      <c r="BQ44" s="148" t="str">
        <f t="shared" si="34"/>
        <v xml:space="preserve"> </v>
      </c>
      <c r="BR44" s="148" t="str">
        <f t="shared" si="34"/>
        <v xml:space="preserve"> </v>
      </c>
      <c r="BS44" s="148" t="str">
        <f t="shared" si="34"/>
        <v xml:space="preserve"> </v>
      </c>
      <c r="BT44" s="148" t="str">
        <f t="shared" si="34"/>
        <v xml:space="preserve"> </v>
      </c>
    </row>
    <row r="45" spans="1:72" ht="16">
      <c r="A45" s="171"/>
      <c r="C45" s="111">
        <v>60</v>
      </c>
      <c r="D45" s="3">
        <v>43101</v>
      </c>
      <c r="E45" s="123"/>
      <c r="F45" s="123"/>
      <c r="H45" s="164">
        <v>44927</v>
      </c>
      <c r="I45" s="123"/>
      <c r="J45" s="123"/>
      <c r="L45" s="147">
        <f t="shared" si="29"/>
        <v>0</v>
      </c>
      <c r="M45" s="147" t="str">
        <f t="shared" si="29"/>
        <v xml:space="preserve"> </v>
      </c>
      <c r="N45" s="147" t="str">
        <f t="shared" si="29"/>
        <v xml:space="preserve"> </v>
      </c>
      <c r="O45" s="147" t="str">
        <f t="shared" si="29"/>
        <v xml:space="preserve"> </v>
      </c>
      <c r="P45" s="147" t="str">
        <f t="shared" si="29"/>
        <v xml:space="preserve"> </v>
      </c>
      <c r="Q45" s="147" t="str">
        <f t="shared" si="29"/>
        <v xml:space="preserve"> </v>
      </c>
      <c r="R45" s="147" t="str">
        <f t="shared" si="29"/>
        <v xml:space="preserve"> </v>
      </c>
      <c r="S45" s="147" t="str">
        <f t="shared" si="29"/>
        <v xml:space="preserve"> </v>
      </c>
      <c r="T45" s="147" t="str">
        <f t="shared" si="29"/>
        <v xml:space="preserve"> </v>
      </c>
      <c r="U45" s="147" t="str">
        <f t="shared" si="29"/>
        <v xml:space="preserve"> </v>
      </c>
      <c r="V45" s="147" t="str">
        <f t="shared" si="30"/>
        <v xml:space="preserve"> </v>
      </c>
      <c r="W45" s="147" t="str">
        <f t="shared" si="30"/>
        <v xml:space="preserve"> </v>
      </c>
      <c r="X45" s="147" t="str">
        <f t="shared" si="30"/>
        <v xml:space="preserve"> </v>
      </c>
      <c r="Y45" s="147" t="str">
        <f t="shared" si="30"/>
        <v xml:space="preserve"> </v>
      </c>
      <c r="Z45" s="147" t="str">
        <f t="shared" si="30"/>
        <v xml:space="preserve"> </v>
      </c>
      <c r="AA45" s="147" t="str">
        <f t="shared" si="30"/>
        <v xml:space="preserve"> </v>
      </c>
      <c r="AB45" s="147" t="str">
        <f t="shared" si="30"/>
        <v xml:space="preserve"> </v>
      </c>
      <c r="AC45" s="147" t="str">
        <f t="shared" si="30"/>
        <v xml:space="preserve"> </v>
      </c>
      <c r="AD45" s="147" t="str">
        <f t="shared" si="30"/>
        <v xml:space="preserve"> </v>
      </c>
      <c r="AE45" s="147" t="str">
        <f t="shared" si="30"/>
        <v xml:space="preserve"> </v>
      </c>
      <c r="AF45" s="147" t="str">
        <f t="shared" si="31"/>
        <v xml:space="preserve"> </v>
      </c>
      <c r="AG45" s="147" t="str">
        <f t="shared" si="31"/>
        <v xml:space="preserve"> </v>
      </c>
      <c r="AH45" s="147" t="str">
        <f t="shared" si="31"/>
        <v xml:space="preserve"> </v>
      </c>
      <c r="AI45" s="147" t="str">
        <f t="shared" si="31"/>
        <v xml:space="preserve"> </v>
      </c>
      <c r="AJ45" s="147" t="str">
        <f t="shared" si="31"/>
        <v xml:space="preserve"> </v>
      </c>
      <c r="AK45" s="147" t="str">
        <f t="shared" si="31"/>
        <v xml:space="preserve"> </v>
      </c>
      <c r="AL45" s="147" t="str">
        <f t="shared" si="31"/>
        <v xml:space="preserve"> </v>
      </c>
      <c r="AM45" s="147" t="str">
        <f t="shared" si="31"/>
        <v xml:space="preserve"> </v>
      </c>
      <c r="AN45" s="147" t="str">
        <f t="shared" si="31"/>
        <v xml:space="preserve"> </v>
      </c>
      <c r="AO45" s="147" t="str">
        <f t="shared" si="31"/>
        <v xml:space="preserve"> </v>
      </c>
      <c r="AP45" s="147" t="str">
        <f t="shared" si="32"/>
        <v xml:space="preserve"> </v>
      </c>
      <c r="AQ45" s="147" t="str">
        <f t="shared" si="32"/>
        <v xml:space="preserve"> </v>
      </c>
      <c r="AR45" s="147" t="str">
        <f t="shared" si="32"/>
        <v xml:space="preserve"> </v>
      </c>
      <c r="AS45" s="147" t="str">
        <f t="shared" si="32"/>
        <v xml:space="preserve"> </v>
      </c>
      <c r="AT45" s="147" t="str">
        <f t="shared" si="32"/>
        <v xml:space="preserve"> </v>
      </c>
      <c r="AU45" s="147" t="str">
        <f t="shared" si="32"/>
        <v xml:space="preserve"> </v>
      </c>
      <c r="AV45" s="147" t="str">
        <f t="shared" si="32"/>
        <v xml:space="preserve"> </v>
      </c>
      <c r="AW45" s="147" t="str">
        <f t="shared" si="32"/>
        <v xml:space="preserve"> </v>
      </c>
      <c r="AX45" s="147" t="str">
        <f t="shared" si="32"/>
        <v xml:space="preserve"> </v>
      </c>
      <c r="AY45" s="147" t="str">
        <f t="shared" si="32"/>
        <v xml:space="preserve"> </v>
      </c>
      <c r="AZ45" s="147" t="str">
        <f t="shared" si="33"/>
        <v xml:space="preserve"> </v>
      </c>
      <c r="BA45" s="147" t="str">
        <f t="shared" si="33"/>
        <v xml:space="preserve"> </v>
      </c>
      <c r="BB45" s="147" t="str">
        <f t="shared" si="33"/>
        <v xml:space="preserve"> </v>
      </c>
      <c r="BC45" s="147" t="str">
        <f t="shared" si="33"/>
        <v xml:space="preserve"> </v>
      </c>
      <c r="BD45" s="147" t="str">
        <f t="shared" si="33"/>
        <v xml:space="preserve"> </v>
      </c>
      <c r="BE45" s="147" t="str">
        <f t="shared" si="33"/>
        <v xml:space="preserve"> </v>
      </c>
      <c r="BF45" s="147" t="str">
        <f t="shared" si="33"/>
        <v xml:space="preserve"> </v>
      </c>
      <c r="BG45" s="147" t="str">
        <f t="shared" si="33"/>
        <v xml:space="preserve"> </v>
      </c>
      <c r="BH45" s="147" t="str">
        <f t="shared" si="33"/>
        <v xml:space="preserve"> </v>
      </c>
      <c r="BI45" s="147" t="str">
        <f t="shared" si="33"/>
        <v xml:space="preserve"> </v>
      </c>
      <c r="BJ45" s="147" t="str">
        <f t="shared" si="34"/>
        <v xml:space="preserve"> </v>
      </c>
      <c r="BK45" s="147" t="str">
        <f t="shared" si="34"/>
        <v xml:space="preserve"> </v>
      </c>
      <c r="BL45" s="147" t="str">
        <f t="shared" si="34"/>
        <v xml:space="preserve"> </v>
      </c>
      <c r="BM45" s="147" t="str">
        <f t="shared" si="34"/>
        <v xml:space="preserve"> </v>
      </c>
      <c r="BN45" s="147" t="str">
        <f t="shared" si="34"/>
        <v xml:space="preserve"> </v>
      </c>
      <c r="BO45" s="147" t="str">
        <f t="shared" si="34"/>
        <v xml:space="preserve"> </v>
      </c>
      <c r="BP45" s="147" t="str">
        <f t="shared" si="34"/>
        <v xml:space="preserve"> </v>
      </c>
      <c r="BQ45" s="147" t="str">
        <f t="shared" si="34"/>
        <v xml:space="preserve"> </v>
      </c>
      <c r="BR45" s="147" t="str">
        <f t="shared" si="34"/>
        <v xml:space="preserve"> </v>
      </c>
      <c r="BS45" s="147" t="str">
        <f t="shared" si="34"/>
        <v xml:space="preserve"> </v>
      </c>
      <c r="BT45" s="147" t="str">
        <f t="shared" si="34"/>
        <v xml:space="preserve"> </v>
      </c>
    </row>
    <row r="46" spans="1:72">
      <c r="A46" s="12"/>
      <c r="C46" s="11"/>
      <c r="D46" s="11"/>
      <c r="E46" s="11"/>
      <c r="F46" s="11"/>
      <c r="H46" s="11"/>
      <c r="I46" s="11"/>
      <c r="J46" s="11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</row>
    <row r="47" spans="1:72" ht="17" thickBot="1">
      <c r="A47" s="169" t="s">
        <v>367</v>
      </c>
      <c r="C47" s="71"/>
      <c r="D47" s="71"/>
      <c r="E47" s="71"/>
      <c r="F47" s="71"/>
      <c r="H47" s="71"/>
      <c r="I47" s="71"/>
      <c r="J47" s="71"/>
      <c r="L47" s="141">
        <f>SUM(L41:L45)</f>
        <v>500</v>
      </c>
      <c r="M47" s="141">
        <f t="shared" ref="M47:BT47" si="35">SUM(M41:M45)</f>
        <v>200</v>
      </c>
      <c r="N47" s="141">
        <f t="shared" si="35"/>
        <v>200</v>
      </c>
      <c r="O47" s="141">
        <f t="shared" si="35"/>
        <v>0</v>
      </c>
      <c r="P47" s="141">
        <f t="shared" si="35"/>
        <v>0</v>
      </c>
      <c r="Q47" s="141">
        <f t="shared" si="35"/>
        <v>0</v>
      </c>
      <c r="R47" s="141">
        <f t="shared" si="35"/>
        <v>0</v>
      </c>
      <c r="S47" s="141">
        <f t="shared" si="35"/>
        <v>0</v>
      </c>
      <c r="T47" s="141">
        <f t="shared" si="35"/>
        <v>0</v>
      </c>
      <c r="U47" s="141">
        <f t="shared" si="35"/>
        <v>0</v>
      </c>
      <c r="V47" s="141">
        <f t="shared" si="35"/>
        <v>0</v>
      </c>
      <c r="W47" s="141">
        <f t="shared" si="35"/>
        <v>0</v>
      </c>
      <c r="X47" s="141">
        <f t="shared" si="35"/>
        <v>0</v>
      </c>
      <c r="Y47" s="141">
        <f t="shared" si="35"/>
        <v>0</v>
      </c>
      <c r="Z47" s="141">
        <f t="shared" si="35"/>
        <v>0</v>
      </c>
      <c r="AA47" s="141">
        <f t="shared" si="35"/>
        <v>0</v>
      </c>
      <c r="AB47" s="141">
        <f t="shared" si="35"/>
        <v>0</v>
      </c>
      <c r="AC47" s="141">
        <f t="shared" si="35"/>
        <v>0</v>
      </c>
      <c r="AD47" s="141">
        <f t="shared" si="35"/>
        <v>0</v>
      </c>
      <c r="AE47" s="141">
        <f t="shared" si="35"/>
        <v>0</v>
      </c>
      <c r="AF47" s="141">
        <f t="shared" si="35"/>
        <v>0</v>
      </c>
      <c r="AG47" s="141">
        <f t="shared" si="35"/>
        <v>0</v>
      </c>
      <c r="AH47" s="141">
        <f t="shared" si="35"/>
        <v>0</v>
      </c>
      <c r="AI47" s="141">
        <f t="shared" si="35"/>
        <v>0</v>
      </c>
      <c r="AJ47" s="141">
        <f t="shared" si="35"/>
        <v>0</v>
      </c>
      <c r="AK47" s="141">
        <f t="shared" si="35"/>
        <v>0</v>
      </c>
      <c r="AL47" s="141">
        <f t="shared" si="35"/>
        <v>0</v>
      </c>
      <c r="AM47" s="141">
        <f t="shared" si="35"/>
        <v>0</v>
      </c>
      <c r="AN47" s="141">
        <f t="shared" si="35"/>
        <v>0</v>
      </c>
      <c r="AO47" s="141">
        <f t="shared" si="35"/>
        <v>0</v>
      </c>
      <c r="AP47" s="141">
        <f t="shared" si="35"/>
        <v>0</v>
      </c>
      <c r="AQ47" s="141">
        <f t="shared" si="35"/>
        <v>0</v>
      </c>
      <c r="AR47" s="141">
        <f t="shared" si="35"/>
        <v>0</v>
      </c>
      <c r="AS47" s="141">
        <f t="shared" si="35"/>
        <v>0</v>
      </c>
      <c r="AT47" s="141">
        <f t="shared" si="35"/>
        <v>0</v>
      </c>
      <c r="AU47" s="141">
        <f t="shared" si="35"/>
        <v>0</v>
      </c>
      <c r="AV47" s="141">
        <f t="shared" si="35"/>
        <v>0</v>
      </c>
      <c r="AW47" s="141">
        <f t="shared" si="35"/>
        <v>0</v>
      </c>
      <c r="AX47" s="141">
        <f t="shared" si="35"/>
        <v>0</v>
      </c>
      <c r="AY47" s="141">
        <f t="shared" si="35"/>
        <v>0</v>
      </c>
      <c r="AZ47" s="141">
        <f t="shared" si="35"/>
        <v>0</v>
      </c>
      <c r="BA47" s="141">
        <f t="shared" si="35"/>
        <v>0</v>
      </c>
      <c r="BB47" s="141">
        <f t="shared" si="35"/>
        <v>0</v>
      </c>
      <c r="BC47" s="141">
        <f t="shared" si="35"/>
        <v>0</v>
      </c>
      <c r="BD47" s="141">
        <f t="shared" si="35"/>
        <v>0</v>
      </c>
      <c r="BE47" s="141">
        <f t="shared" si="35"/>
        <v>0</v>
      </c>
      <c r="BF47" s="141">
        <f t="shared" si="35"/>
        <v>0</v>
      </c>
      <c r="BG47" s="141">
        <f t="shared" si="35"/>
        <v>0</v>
      </c>
      <c r="BH47" s="141">
        <f t="shared" si="35"/>
        <v>0</v>
      </c>
      <c r="BI47" s="141">
        <f t="shared" si="35"/>
        <v>0</v>
      </c>
      <c r="BJ47" s="141">
        <f t="shared" si="35"/>
        <v>0</v>
      </c>
      <c r="BK47" s="141">
        <f t="shared" si="35"/>
        <v>0</v>
      </c>
      <c r="BL47" s="141">
        <f t="shared" si="35"/>
        <v>0</v>
      </c>
      <c r="BM47" s="141">
        <f t="shared" si="35"/>
        <v>0</v>
      </c>
      <c r="BN47" s="141">
        <f t="shared" si="35"/>
        <v>0</v>
      </c>
      <c r="BO47" s="141">
        <f t="shared" si="35"/>
        <v>0</v>
      </c>
      <c r="BP47" s="141">
        <f t="shared" si="35"/>
        <v>0</v>
      </c>
      <c r="BQ47" s="141">
        <f t="shared" si="35"/>
        <v>0</v>
      </c>
      <c r="BR47" s="141">
        <f t="shared" si="35"/>
        <v>0</v>
      </c>
      <c r="BS47" s="141">
        <f t="shared" si="35"/>
        <v>0</v>
      </c>
      <c r="BT47" s="141">
        <f t="shared" si="35"/>
        <v>0</v>
      </c>
    </row>
    <row r="48" spans="1:72" ht="16" thickTop="1">
      <c r="A48" s="6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</row>
    <row r="49" spans="1:72" ht="18" thickBot="1">
      <c r="A49" s="170" t="s">
        <v>368</v>
      </c>
      <c r="C49" s="106"/>
      <c r="D49" s="109"/>
      <c r="E49" s="110"/>
      <c r="F49" s="110"/>
      <c r="H49" s="109"/>
      <c r="I49" s="110"/>
      <c r="J49" s="110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6"/>
      <c r="AX49" s="146"/>
      <c r="AY49" s="146"/>
      <c r="AZ49" s="146"/>
      <c r="BA49" s="146"/>
      <c r="BB49" s="146"/>
      <c r="BC49" s="146"/>
      <c r="BD49" s="146"/>
      <c r="BE49" s="146"/>
      <c r="BF49" s="146"/>
      <c r="BG49" s="146"/>
      <c r="BH49" s="146"/>
      <c r="BI49" s="146"/>
      <c r="BJ49" s="146"/>
      <c r="BK49" s="146"/>
      <c r="BL49" s="146"/>
      <c r="BM49" s="146"/>
      <c r="BN49" s="146"/>
      <c r="BO49" s="146"/>
      <c r="BP49" s="146"/>
      <c r="BQ49" s="146"/>
      <c r="BR49" s="146"/>
      <c r="BS49" s="146"/>
      <c r="BT49" s="146"/>
    </row>
    <row r="50" spans="1:72" ht="17" thickTop="1">
      <c r="A50" s="171" t="s">
        <v>385</v>
      </c>
      <c r="C50" s="111">
        <v>60</v>
      </c>
      <c r="D50" s="3">
        <v>43101</v>
      </c>
      <c r="E50" s="123">
        <v>1000</v>
      </c>
      <c r="F50" s="123"/>
      <c r="H50" s="164">
        <v>43831</v>
      </c>
      <c r="I50" s="123">
        <v>5000</v>
      </c>
      <c r="J50" s="123"/>
      <c r="L50" s="147">
        <f t="shared" ref="L50:U54" si="36">IF(L$1&gt;$D50,IF(L$1&lt;($D50+(($C50)*DaysPerMonth)),IF($H50&lt;L$1,$I50+$J50,$E50+$F50)," ")," ")</f>
        <v>5000</v>
      </c>
      <c r="M50" s="147" t="str">
        <f t="shared" si="36"/>
        <v xml:space="preserve"> </v>
      </c>
      <c r="N50" s="147" t="str">
        <f t="shared" si="36"/>
        <v xml:space="preserve"> </v>
      </c>
      <c r="O50" s="147" t="str">
        <f t="shared" si="36"/>
        <v xml:space="preserve"> </v>
      </c>
      <c r="P50" s="147" t="str">
        <f t="shared" si="36"/>
        <v xml:space="preserve"> </v>
      </c>
      <c r="Q50" s="147" t="str">
        <f t="shared" si="36"/>
        <v xml:space="preserve"> </v>
      </c>
      <c r="R50" s="147" t="str">
        <f t="shared" si="36"/>
        <v xml:space="preserve"> </v>
      </c>
      <c r="S50" s="147" t="str">
        <f t="shared" si="36"/>
        <v xml:space="preserve"> </v>
      </c>
      <c r="T50" s="147" t="str">
        <f t="shared" si="36"/>
        <v xml:space="preserve"> </v>
      </c>
      <c r="U50" s="147" t="str">
        <f t="shared" si="36"/>
        <v xml:space="preserve"> </v>
      </c>
      <c r="V50" s="147" t="str">
        <f t="shared" ref="V50:AE54" si="37">IF(V$1&gt;$D50,IF(V$1&lt;($D50+(($C50)*DaysPerMonth)),IF($H50&lt;V$1,$I50+$J50,$E50+$F50)," ")," ")</f>
        <v xml:space="preserve"> </v>
      </c>
      <c r="W50" s="147" t="str">
        <f t="shared" si="37"/>
        <v xml:space="preserve"> </v>
      </c>
      <c r="X50" s="147" t="str">
        <f t="shared" si="37"/>
        <v xml:space="preserve"> </v>
      </c>
      <c r="Y50" s="147" t="str">
        <f t="shared" si="37"/>
        <v xml:space="preserve"> </v>
      </c>
      <c r="Z50" s="147" t="str">
        <f t="shared" si="37"/>
        <v xml:space="preserve"> </v>
      </c>
      <c r="AA50" s="147" t="str">
        <f t="shared" si="37"/>
        <v xml:space="preserve"> </v>
      </c>
      <c r="AB50" s="147" t="str">
        <f t="shared" si="37"/>
        <v xml:space="preserve"> </v>
      </c>
      <c r="AC50" s="147" t="str">
        <f t="shared" si="37"/>
        <v xml:space="preserve"> </v>
      </c>
      <c r="AD50" s="147" t="str">
        <f t="shared" si="37"/>
        <v xml:space="preserve"> </v>
      </c>
      <c r="AE50" s="147" t="str">
        <f t="shared" si="37"/>
        <v xml:space="preserve"> </v>
      </c>
      <c r="AF50" s="147" t="str">
        <f t="shared" ref="AF50:AO54" si="38">IF(AF$1&gt;$D50,IF(AF$1&lt;($D50+(($C50)*DaysPerMonth)),IF($H50&lt;AF$1,$I50+$J50,$E50+$F50)," ")," ")</f>
        <v xml:space="preserve"> </v>
      </c>
      <c r="AG50" s="147" t="str">
        <f t="shared" si="38"/>
        <v xml:space="preserve"> </v>
      </c>
      <c r="AH50" s="147" t="str">
        <f t="shared" si="38"/>
        <v xml:space="preserve"> </v>
      </c>
      <c r="AI50" s="147" t="str">
        <f t="shared" si="38"/>
        <v xml:space="preserve"> </v>
      </c>
      <c r="AJ50" s="147" t="str">
        <f t="shared" si="38"/>
        <v xml:space="preserve"> </v>
      </c>
      <c r="AK50" s="147" t="str">
        <f t="shared" si="38"/>
        <v xml:space="preserve"> </v>
      </c>
      <c r="AL50" s="147" t="str">
        <f t="shared" si="38"/>
        <v xml:space="preserve"> </v>
      </c>
      <c r="AM50" s="147" t="str">
        <f t="shared" si="38"/>
        <v xml:space="preserve"> </v>
      </c>
      <c r="AN50" s="147" t="str">
        <f t="shared" si="38"/>
        <v xml:space="preserve"> </v>
      </c>
      <c r="AO50" s="147" t="str">
        <f t="shared" si="38"/>
        <v xml:space="preserve"> </v>
      </c>
      <c r="AP50" s="147" t="str">
        <f t="shared" ref="AP50:AY54" si="39">IF(AP$1&gt;$D50,IF(AP$1&lt;($D50+(($C50)*DaysPerMonth)),IF($H50&lt;AP$1,$I50+$J50,$E50+$F50)," ")," ")</f>
        <v xml:space="preserve"> </v>
      </c>
      <c r="AQ50" s="147" t="str">
        <f t="shared" si="39"/>
        <v xml:space="preserve"> </v>
      </c>
      <c r="AR50" s="147" t="str">
        <f t="shared" si="39"/>
        <v xml:space="preserve"> </v>
      </c>
      <c r="AS50" s="147" t="str">
        <f t="shared" si="39"/>
        <v xml:space="preserve"> </v>
      </c>
      <c r="AT50" s="147" t="str">
        <f t="shared" si="39"/>
        <v xml:space="preserve"> </v>
      </c>
      <c r="AU50" s="147" t="str">
        <f t="shared" si="39"/>
        <v xml:space="preserve"> </v>
      </c>
      <c r="AV50" s="147" t="str">
        <f t="shared" si="39"/>
        <v xml:space="preserve"> </v>
      </c>
      <c r="AW50" s="147" t="str">
        <f t="shared" si="39"/>
        <v xml:space="preserve"> </v>
      </c>
      <c r="AX50" s="147" t="str">
        <f t="shared" si="39"/>
        <v xml:space="preserve"> </v>
      </c>
      <c r="AY50" s="147" t="str">
        <f t="shared" si="39"/>
        <v xml:space="preserve"> </v>
      </c>
      <c r="AZ50" s="147" t="str">
        <f t="shared" ref="AZ50:BI54" si="40">IF(AZ$1&gt;$D50,IF(AZ$1&lt;($D50+(($C50)*DaysPerMonth)),IF($H50&lt;AZ$1,$I50+$J50,$E50+$F50)," ")," ")</f>
        <v xml:space="preserve"> </v>
      </c>
      <c r="BA50" s="147" t="str">
        <f t="shared" si="40"/>
        <v xml:space="preserve"> </v>
      </c>
      <c r="BB50" s="147" t="str">
        <f t="shared" si="40"/>
        <v xml:space="preserve"> </v>
      </c>
      <c r="BC50" s="147" t="str">
        <f t="shared" si="40"/>
        <v xml:space="preserve"> </v>
      </c>
      <c r="BD50" s="147" t="str">
        <f t="shared" si="40"/>
        <v xml:space="preserve"> </v>
      </c>
      <c r="BE50" s="147" t="str">
        <f t="shared" si="40"/>
        <v xml:space="preserve"> </v>
      </c>
      <c r="BF50" s="147" t="str">
        <f t="shared" si="40"/>
        <v xml:space="preserve"> </v>
      </c>
      <c r="BG50" s="147" t="str">
        <f t="shared" si="40"/>
        <v xml:space="preserve"> </v>
      </c>
      <c r="BH50" s="147" t="str">
        <f t="shared" si="40"/>
        <v xml:space="preserve"> </v>
      </c>
      <c r="BI50" s="147" t="str">
        <f t="shared" si="40"/>
        <v xml:space="preserve"> </v>
      </c>
      <c r="BJ50" s="147" t="str">
        <f t="shared" ref="BJ50:BT54" si="41">IF(BJ$1&gt;$D50,IF(BJ$1&lt;($D50+(($C50)*DaysPerMonth)),IF($H50&lt;BJ$1,$I50+$J50,$E50+$F50)," ")," ")</f>
        <v xml:space="preserve"> </v>
      </c>
      <c r="BK50" s="147" t="str">
        <f t="shared" si="41"/>
        <v xml:space="preserve"> </v>
      </c>
      <c r="BL50" s="147" t="str">
        <f t="shared" si="41"/>
        <v xml:space="preserve"> </v>
      </c>
      <c r="BM50" s="147" t="str">
        <f t="shared" si="41"/>
        <v xml:space="preserve"> </v>
      </c>
      <c r="BN50" s="147" t="str">
        <f t="shared" si="41"/>
        <v xml:space="preserve"> </v>
      </c>
      <c r="BO50" s="147" t="str">
        <f t="shared" si="41"/>
        <v xml:space="preserve"> </v>
      </c>
      <c r="BP50" s="147" t="str">
        <f t="shared" si="41"/>
        <v xml:space="preserve"> </v>
      </c>
      <c r="BQ50" s="147" t="str">
        <f t="shared" si="41"/>
        <v xml:space="preserve"> </v>
      </c>
      <c r="BR50" s="147" t="str">
        <f t="shared" si="41"/>
        <v xml:space="preserve"> </v>
      </c>
      <c r="BS50" s="147" t="str">
        <f t="shared" si="41"/>
        <v xml:space="preserve"> </v>
      </c>
      <c r="BT50" s="147" t="str">
        <f t="shared" si="41"/>
        <v xml:space="preserve"> </v>
      </c>
    </row>
    <row r="51" spans="1:72" ht="16">
      <c r="A51" s="172" t="s">
        <v>393</v>
      </c>
      <c r="C51" s="111">
        <v>60</v>
      </c>
      <c r="D51" s="3">
        <v>43101</v>
      </c>
      <c r="E51" s="123">
        <v>400</v>
      </c>
      <c r="F51" s="123">
        <v>0</v>
      </c>
      <c r="H51" s="3">
        <v>44927</v>
      </c>
      <c r="I51" s="123">
        <v>1500</v>
      </c>
      <c r="J51" s="123"/>
      <c r="L51" s="148">
        <f t="shared" si="36"/>
        <v>400</v>
      </c>
      <c r="M51" s="148" t="str">
        <f t="shared" si="36"/>
        <v xml:space="preserve"> </v>
      </c>
      <c r="N51" s="148" t="str">
        <f t="shared" si="36"/>
        <v xml:space="preserve"> </v>
      </c>
      <c r="O51" s="148" t="str">
        <f t="shared" si="36"/>
        <v xml:space="preserve"> </v>
      </c>
      <c r="P51" s="148" t="str">
        <f t="shared" si="36"/>
        <v xml:space="preserve"> </v>
      </c>
      <c r="Q51" s="148" t="str">
        <f t="shared" si="36"/>
        <v xml:space="preserve"> </v>
      </c>
      <c r="R51" s="148" t="str">
        <f t="shared" si="36"/>
        <v xml:space="preserve"> </v>
      </c>
      <c r="S51" s="148" t="str">
        <f t="shared" si="36"/>
        <v xml:space="preserve"> </v>
      </c>
      <c r="T51" s="148" t="str">
        <f t="shared" si="36"/>
        <v xml:space="preserve"> </v>
      </c>
      <c r="U51" s="148" t="str">
        <f t="shared" si="36"/>
        <v xml:space="preserve"> </v>
      </c>
      <c r="V51" s="148" t="str">
        <f t="shared" si="37"/>
        <v xml:space="preserve"> </v>
      </c>
      <c r="W51" s="148" t="str">
        <f t="shared" si="37"/>
        <v xml:space="preserve"> </v>
      </c>
      <c r="X51" s="148" t="str">
        <f t="shared" si="37"/>
        <v xml:space="preserve"> </v>
      </c>
      <c r="Y51" s="148" t="str">
        <f t="shared" si="37"/>
        <v xml:space="preserve"> </v>
      </c>
      <c r="Z51" s="148" t="str">
        <f t="shared" si="37"/>
        <v xml:space="preserve"> </v>
      </c>
      <c r="AA51" s="148" t="str">
        <f t="shared" si="37"/>
        <v xml:space="preserve"> </v>
      </c>
      <c r="AB51" s="148" t="str">
        <f t="shared" si="37"/>
        <v xml:space="preserve"> </v>
      </c>
      <c r="AC51" s="148" t="str">
        <f t="shared" si="37"/>
        <v xml:space="preserve"> </v>
      </c>
      <c r="AD51" s="148" t="str">
        <f t="shared" si="37"/>
        <v xml:space="preserve"> </v>
      </c>
      <c r="AE51" s="148" t="str">
        <f t="shared" si="37"/>
        <v xml:space="preserve"> </v>
      </c>
      <c r="AF51" s="148" t="str">
        <f t="shared" si="38"/>
        <v xml:space="preserve"> </v>
      </c>
      <c r="AG51" s="148" t="str">
        <f t="shared" si="38"/>
        <v xml:space="preserve"> </v>
      </c>
      <c r="AH51" s="148" t="str">
        <f t="shared" si="38"/>
        <v xml:space="preserve"> </v>
      </c>
      <c r="AI51" s="148" t="str">
        <f t="shared" si="38"/>
        <v xml:space="preserve"> </v>
      </c>
      <c r="AJ51" s="148" t="str">
        <f t="shared" si="38"/>
        <v xml:space="preserve"> </v>
      </c>
      <c r="AK51" s="148" t="str">
        <f t="shared" si="38"/>
        <v xml:space="preserve"> </v>
      </c>
      <c r="AL51" s="148" t="str">
        <f t="shared" si="38"/>
        <v xml:space="preserve"> </v>
      </c>
      <c r="AM51" s="148" t="str">
        <f t="shared" si="38"/>
        <v xml:space="preserve"> </v>
      </c>
      <c r="AN51" s="148" t="str">
        <f t="shared" si="38"/>
        <v xml:space="preserve"> </v>
      </c>
      <c r="AO51" s="148" t="str">
        <f t="shared" si="38"/>
        <v xml:space="preserve"> </v>
      </c>
      <c r="AP51" s="148" t="str">
        <f t="shared" si="39"/>
        <v xml:space="preserve"> </v>
      </c>
      <c r="AQ51" s="148" t="str">
        <f t="shared" si="39"/>
        <v xml:space="preserve"> </v>
      </c>
      <c r="AR51" s="148" t="str">
        <f t="shared" si="39"/>
        <v xml:space="preserve"> </v>
      </c>
      <c r="AS51" s="148" t="str">
        <f t="shared" si="39"/>
        <v xml:space="preserve"> </v>
      </c>
      <c r="AT51" s="148" t="str">
        <f t="shared" si="39"/>
        <v xml:space="preserve"> </v>
      </c>
      <c r="AU51" s="148" t="str">
        <f t="shared" si="39"/>
        <v xml:space="preserve"> </v>
      </c>
      <c r="AV51" s="148" t="str">
        <f t="shared" si="39"/>
        <v xml:space="preserve"> </v>
      </c>
      <c r="AW51" s="148" t="str">
        <f t="shared" si="39"/>
        <v xml:space="preserve"> </v>
      </c>
      <c r="AX51" s="148" t="str">
        <f t="shared" si="39"/>
        <v xml:space="preserve"> </v>
      </c>
      <c r="AY51" s="148" t="str">
        <f t="shared" si="39"/>
        <v xml:space="preserve"> </v>
      </c>
      <c r="AZ51" s="148" t="str">
        <f t="shared" si="40"/>
        <v xml:space="preserve"> </v>
      </c>
      <c r="BA51" s="148" t="str">
        <f t="shared" si="40"/>
        <v xml:space="preserve"> </v>
      </c>
      <c r="BB51" s="148" t="str">
        <f t="shared" si="40"/>
        <v xml:space="preserve"> </v>
      </c>
      <c r="BC51" s="148" t="str">
        <f t="shared" si="40"/>
        <v xml:space="preserve"> </v>
      </c>
      <c r="BD51" s="148" t="str">
        <f t="shared" si="40"/>
        <v xml:space="preserve"> </v>
      </c>
      <c r="BE51" s="148" t="str">
        <f t="shared" si="40"/>
        <v xml:space="preserve"> </v>
      </c>
      <c r="BF51" s="148" t="str">
        <f t="shared" si="40"/>
        <v xml:space="preserve"> </v>
      </c>
      <c r="BG51" s="148" t="str">
        <f t="shared" si="40"/>
        <v xml:space="preserve"> </v>
      </c>
      <c r="BH51" s="148" t="str">
        <f t="shared" si="40"/>
        <v xml:space="preserve"> </v>
      </c>
      <c r="BI51" s="148" t="str">
        <f t="shared" si="40"/>
        <v xml:space="preserve"> </v>
      </c>
      <c r="BJ51" s="148" t="str">
        <f t="shared" si="41"/>
        <v xml:space="preserve"> </v>
      </c>
      <c r="BK51" s="148" t="str">
        <f t="shared" si="41"/>
        <v xml:space="preserve"> </v>
      </c>
      <c r="BL51" s="148" t="str">
        <f t="shared" si="41"/>
        <v xml:space="preserve"> </v>
      </c>
      <c r="BM51" s="148" t="str">
        <f t="shared" si="41"/>
        <v xml:space="preserve"> </v>
      </c>
      <c r="BN51" s="148" t="str">
        <f t="shared" si="41"/>
        <v xml:space="preserve"> </v>
      </c>
      <c r="BO51" s="148" t="str">
        <f t="shared" si="41"/>
        <v xml:space="preserve"> </v>
      </c>
      <c r="BP51" s="148" t="str">
        <f t="shared" si="41"/>
        <v xml:space="preserve"> </v>
      </c>
      <c r="BQ51" s="148" t="str">
        <f t="shared" si="41"/>
        <v xml:space="preserve"> </v>
      </c>
      <c r="BR51" s="148" t="str">
        <f t="shared" si="41"/>
        <v xml:space="preserve"> </v>
      </c>
      <c r="BS51" s="148" t="str">
        <f t="shared" si="41"/>
        <v xml:space="preserve"> </v>
      </c>
      <c r="BT51" s="148" t="str">
        <f t="shared" si="41"/>
        <v xml:space="preserve"> </v>
      </c>
    </row>
    <row r="52" spans="1:72" ht="16">
      <c r="A52" s="171"/>
      <c r="C52" s="111">
        <v>60</v>
      </c>
      <c r="D52" s="3">
        <v>43101</v>
      </c>
      <c r="E52" s="123"/>
      <c r="F52" s="123"/>
      <c r="H52" s="164">
        <v>44927</v>
      </c>
      <c r="I52" s="123"/>
      <c r="J52" s="123"/>
      <c r="L52" s="147">
        <f t="shared" si="36"/>
        <v>0</v>
      </c>
      <c r="M52" s="147" t="str">
        <f t="shared" si="36"/>
        <v xml:space="preserve"> </v>
      </c>
      <c r="N52" s="147" t="str">
        <f t="shared" si="36"/>
        <v xml:space="preserve"> </v>
      </c>
      <c r="O52" s="147" t="str">
        <f t="shared" si="36"/>
        <v xml:space="preserve"> </v>
      </c>
      <c r="P52" s="147" t="str">
        <f t="shared" si="36"/>
        <v xml:space="preserve"> </v>
      </c>
      <c r="Q52" s="147" t="str">
        <f t="shared" si="36"/>
        <v xml:space="preserve"> </v>
      </c>
      <c r="R52" s="147" t="str">
        <f t="shared" si="36"/>
        <v xml:space="preserve"> </v>
      </c>
      <c r="S52" s="147" t="str">
        <f t="shared" si="36"/>
        <v xml:space="preserve"> </v>
      </c>
      <c r="T52" s="147" t="str">
        <f t="shared" si="36"/>
        <v xml:space="preserve"> </v>
      </c>
      <c r="U52" s="147" t="str">
        <f t="shared" si="36"/>
        <v xml:space="preserve"> </v>
      </c>
      <c r="V52" s="147" t="str">
        <f t="shared" si="37"/>
        <v xml:space="preserve"> </v>
      </c>
      <c r="W52" s="147" t="str">
        <f t="shared" si="37"/>
        <v xml:space="preserve"> </v>
      </c>
      <c r="X52" s="147" t="str">
        <f t="shared" si="37"/>
        <v xml:space="preserve"> </v>
      </c>
      <c r="Y52" s="147" t="str">
        <f t="shared" si="37"/>
        <v xml:space="preserve"> </v>
      </c>
      <c r="Z52" s="147" t="str">
        <f t="shared" si="37"/>
        <v xml:space="preserve"> </v>
      </c>
      <c r="AA52" s="147" t="str">
        <f t="shared" si="37"/>
        <v xml:space="preserve"> </v>
      </c>
      <c r="AB52" s="147" t="str">
        <f t="shared" si="37"/>
        <v xml:space="preserve"> </v>
      </c>
      <c r="AC52" s="147" t="str">
        <f t="shared" si="37"/>
        <v xml:space="preserve"> </v>
      </c>
      <c r="AD52" s="147" t="str">
        <f t="shared" si="37"/>
        <v xml:space="preserve"> </v>
      </c>
      <c r="AE52" s="147" t="str">
        <f t="shared" si="37"/>
        <v xml:space="preserve"> </v>
      </c>
      <c r="AF52" s="147" t="str">
        <f t="shared" si="38"/>
        <v xml:space="preserve"> </v>
      </c>
      <c r="AG52" s="147" t="str">
        <f t="shared" si="38"/>
        <v xml:space="preserve"> </v>
      </c>
      <c r="AH52" s="147" t="str">
        <f t="shared" si="38"/>
        <v xml:space="preserve"> </v>
      </c>
      <c r="AI52" s="147" t="str">
        <f t="shared" si="38"/>
        <v xml:space="preserve"> </v>
      </c>
      <c r="AJ52" s="147" t="str">
        <f t="shared" si="38"/>
        <v xml:space="preserve"> </v>
      </c>
      <c r="AK52" s="147" t="str">
        <f t="shared" si="38"/>
        <v xml:space="preserve"> </v>
      </c>
      <c r="AL52" s="147" t="str">
        <f t="shared" si="38"/>
        <v xml:space="preserve"> </v>
      </c>
      <c r="AM52" s="147" t="str">
        <f t="shared" si="38"/>
        <v xml:space="preserve"> </v>
      </c>
      <c r="AN52" s="147" t="str">
        <f t="shared" si="38"/>
        <v xml:space="preserve"> </v>
      </c>
      <c r="AO52" s="147" t="str">
        <f t="shared" si="38"/>
        <v xml:space="preserve"> </v>
      </c>
      <c r="AP52" s="147" t="str">
        <f t="shared" si="39"/>
        <v xml:space="preserve"> </v>
      </c>
      <c r="AQ52" s="147" t="str">
        <f t="shared" si="39"/>
        <v xml:space="preserve"> </v>
      </c>
      <c r="AR52" s="147" t="str">
        <f t="shared" si="39"/>
        <v xml:space="preserve"> </v>
      </c>
      <c r="AS52" s="147" t="str">
        <f t="shared" si="39"/>
        <v xml:space="preserve"> </v>
      </c>
      <c r="AT52" s="147" t="str">
        <f t="shared" si="39"/>
        <v xml:space="preserve"> </v>
      </c>
      <c r="AU52" s="147" t="str">
        <f t="shared" si="39"/>
        <v xml:space="preserve"> </v>
      </c>
      <c r="AV52" s="147" t="str">
        <f t="shared" si="39"/>
        <v xml:space="preserve"> </v>
      </c>
      <c r="AW52" s="147" t="str">
        <f t="shared" si="39"/>
        <v xml:space="preserve"> </v>
      </c>
      <c r="AX52" s="147" t="str">
        <f t="shared" si="39"/>
        <v xml:space="preserve"> </v>
      </c>
      <c r="AY52" s="147" t="str">
        <f t="shared" si="39"/>
        <v xml:space="preserve"> </v>
      </c>
      <c r="AZ52" s="147" t="str">
        <f t="shared" si="40"/>
        <v xml:space="preserve"> </v>
      </c>
      <c r="BA52" s="147" t="str">
        <f t="shared" si="40"/>
        <v xml:space="preserve"> </v>
      </c>
      <c r="BB52" s="147" t="str">
        <f t="shared" si="40"/>
        <v xml:space="preserve"> </v>
      </c>
      <c r="BC52" s="147" t="str">
        <f t="shared" si="40"/>
        <v xml:space="preserve"> </v>
      </c>
      <c r="BD52" s="147" t="str">
        <f t="shared" si="40"/>
        <v xml:space="preserve"> </v>
      </c>
      <c r="BE52" s="147" t="str">
        <f t="shared" si="40"/>
        <v xml:space="preserve"> </v>
      </c>
      <c r="BF52" s="147" t="str">
        <f t="shared" si="40"/>
        <v xml:space="preserve"> </v>
      </c>
      <c r="BG52" s="147" t="str">
        <f t="shared" si="40"/>
        <v xml:space="preserve"> </v>
      </c>
      <c r="BH52" s="147" t="str">
        <f t="shared" si="40"/>
        <v xml:space="preserve"> </v>
      </c>
      <c r="BI52" s="147" t="str">
        <f t="shared" si="40"/>
        <v xml:space="preserve"> </v>
      </c>
      <c r="BJ52" s="147" t="str">
        <f t="shared" si="41"/>
        <v xml:space="preserve"> </v>
      </c>
      <c r="BK52" s="147" t="str">
        <f t="shared" si="41"/>
        <v xml:space="preserve"> </v>
      </c>
      <c r="BL52" s="147" t="str">
        <f t="shared" si="41"/>
        <v xml:space="preserve"> </v>
      </c>
      <c r="BM52" s="147" t="str">
        <f t="shared" si="41"/>
        <v xml:space="preserve"> </v>
      </c>
      <c r="BN52" s="147" t="str">
        <f t="shared" si="41"/>
        <v xml:space="preserve"> </v>
      </c>
      <c r="BO52" s="147" t="str">
        <f t="shared" si="41"/>
        <v xml:space="preserve"> </v>
      </c>
      <c r="BP52" s="147" t="str">
        <f t="shared" si="41"/>
        <v xml:space="preserve"> </v>
      </c>
      <c r="BQ52" s="147" t="str">
        <f t="shared" si="41"/>
        <v xml:space="preserve"> </v>
      </c>
      <c r="BR52" s="147" t="str">
        <f t="shared" si="41"/>
        <v xml:space="preserve"> </v>
      </c>
      <c r="BS52" s="147" t="str">
        <f t="shared" si="41"/>
        <v xml:space="preserve"> </v>
      </c>
      <c r="BT52" s="147" t="str">
        <f t="shared" si="41"/>
        <v xml:space="preserve"> </v>
      </c>
    </row>
    <row r="53" spans="1:72" ht="16">
      <c r="A53" s="172"/>
      <c r="C53" s="111">
        <v>60</v>
      </c>
      <c r="D53" s="3">
        <v>43101</v>
      </c>
      <c r="E53" s="123"/>
      <c r="F53" s="123"/>
      <c r="H53" s="164">
        <v>44927</v>
      </c>
      <c r="I53" s="123"/>
      <c r="J53" s="123"/>
      <c r="L53" s="148">
        <f t="shared" si="36"/>
        <v>0</v>
      </c>
      <c r="M53" s="148" t="str">
        <f t="shared" si="36"/>
        <v xml:space="preserve"> </v>
      </c>
      <c r="N53" s="148" t="str">
        <f t="shared" si="36"/>
        <v xml:space="preserve"> </v>
      </c>
      <c r="O53" s="148" t="str">
        <f t="shared" si="36"/>
        <v xml:space="preserve"> </v>
      </c>
      <c r="P53" s="148" t="str">
        <f t="shared" si="36"/>
        <v xml:space="preserve"> </v>
      </c>
      <c r="Q53" s="148" t="str">
        <f t="shared" si="36"/>
        <v xml:space="preserve"> </v>
      </c>
      <c r="R53" s="148" t="str">
        <f t="shared" si="36"/>
        <v xml:space="preserve"> </v>
      </c>
      <c r="S53" s="148" t="str">
        <f t="shared" si="36"/>
        <v xml:space="preserve"> </v>
      </c>
      <c r="T53" s="148" t="str">
        <f t="shared" si="36"/>
        <v xml:space="preserve"> </v>
      </c>
      <c r="U53" s="148" t="str">
        <f t="shared" si="36"/>
        <v xml:space="preserve"> </v>
      </c>
      <c r="V53" s="148" t="str">
        <f t="shared" si="37"/>
        <v xml:space="preserve"> </v>
      </c>
      <c r="W53" s="148" t="str">
        <f t="shared" si="37"/>
        <v xml:space="preserve"> </v>
      </c>
      <c r="X53" s="148" t="str">
        <f t="shared" si="37"/>
        <v xml:space="preserve"> </v>
      </c>
      <c r="Y53" s="148" t="str">
        <f t="shared" si="37"/>
        <v xml:space="preserve"> </v>
      </c>
      <c r="Z53" s="148" t="str">
        <f t="shared" si="37"/>
        <v xml:space="preserve"> </v>
      </c>
      <c r="AA53" s="148" t="str">
        <f t="shared" si="37"/>
        <v xml:space="preserve"> </v>
      </c>
      <c r="AB53" s="148" t="str">
        <f t="shared" si="37"/>
        <v xml:space="preserve"> </v>
      </c>
      <c r="AC53" s="148" t="str">
        <f t="shared" si="37"/>
        <v xml:space="preserve"> </v>
      </c>
      <c r="AD53" s="148" t="str">
        <f t="shared" si="37"/>
        <v xml:space="preserve"> </v>
      </c>
      <c r="AE53" s="148" t="str">
        <f t="shared" si="37"/>
        <v xml:space="preserve"> </v>
      </c>
      <c r="AF53" s="148" t="str">
        <f t="shared" si="38"/>
        <v xml:space="preserve"> </v>
      </c>
      <c r="AG53" s="148" t="str">
        <f t="shared" si="38"/>
        <v xml:space="preserve"> </v>
      </c>
      <c r="AH53" s="148" t="str">
        <f t="shared" si="38"/>
        <v xml:space="preserve"> </v>
      </c>
      <c r="AI53" s="148" t="str">
        <f t="shared" si="38"/>
        <v xml:space="preserve"> </v>
      </c>
      <c r="AJ53" s="148" t="str">
        <f t="shared" si="38"/>
        <v xml:space="preserve"> </v>
      </c>
      <c r="AK53" s="148" t="str">
        <f t="shared" si="38"/>
        <v xml:space="preserve"> </v>
      </c>
      <c r="AL53" s="148" t="str">
        <f t="shared" si="38"/>
        <v xml:space="preserve"> </v>
      </c>
      <c r="AM53" s="148" t="str">
        <f t="shared" si="38"/>
        <v xml:space="preserve"> </v>
      </c>
      <c r="AN53" s="148" t="str">
        <f t="shared" si="38"/>
        <v xml:space="preserve"> </v>
      </c>
      <c r="AO53" s="148" t="str">
        <f t="shared" si="38"/>
        <v xml:space="preserve"> </v>
      </c>
      <c r="AP53" s="148" t="str">
        <f t="shared" si="39"/>
        <v xml:space="preserve"> </v>
      </c>
      <c r="AQ53" s="148" t="str">
        <f t="shared" si="39"/>
        <v xml:space="preserve"> </v>
      </c>
      <c r="AR53" s="148" t="str">
        <f t="shared" si="39"/>
        <v xml:space="preserve"> </v>
      </c>
      <c r="AS53" s="148" t="str">
        <f t="shared" si="39"/>
        <v xml:space="preserve"> </v>
      </c>
      <c r="AT53" s="148" t="str">
        <f t="shared" si="39"/>
        <v xml:space="preserve"> </v>
      </c>
      <c r="AU53" s="148" t="str">
        <f t="shared" si="39"/>
        <v xml:space="preserve"> </v>
      </c>
      <c r="AV53" s="148" t="str">
        <f t="shared" si="39"/>
        <v xml:space="preserve"> </v>
      </c>
      <c r="AW53" s="148" t="str">
        <f t="shared" si="39"/>
        <v xml:space="preserve"> </v>
      </c>
      <c r="AX53" s="148" t="str">
        <f t="shared" si="39"/>
        <v xml:space="preserve"> </v>
      </c>
      <c r="AY53" s="148" t="str">
        <f t="shared" si="39"/>
        <v xml:space="preserve"> </v>
      </c>
      <c r="AZ53" s="148" t="str">
        <f t="shared" si="40"/>
        <v xml:space="preserve"> </v>
      </c>
      <c r="BA53" s="148" t="str">
        <f t="shared" si="40"/>
        <v xml:space="preserve"> </v>
      </c>
      <c r="BB53" s="148" t="str">
        <f t="shared" si="40"/>
        <v xml:space="preserve"> </v>
      </c>
      <c r="BC53" s="148" t="str">
        <f t="shared" si="40"/>
        <v xml:space="preserve"> </v>
      </c>
      <c r="BD53" s="148" t="str">
        <f t="shared" si="40"/>
        <v xml:space="preserve"> </v>
      </c>
      <c r="BE53" s="148" t="str">
        <f t="shared" si="40"/>
        <v xml:space="preserve"> </v>
      </c>
      <c r="BF53" s="148" t="str">
        <f t="shared" si="40"/>
        <v xml:space="preserve"> </v>
      </c>
      <c r="BG53" s="148" t="str">
        <f t="shared" si="40"/>
        <v xml:space="preserve"> </v>
      </c>
      <c r="BH53" s="148" t="str">
        <f t="shared" si="40"/>
        <v xml:space="preserve"> </v>
      </c>
      <c r="BI53" s="148" t="str">
        <f t="shared" si="40"/>
        <v xml:space="preserve"> </v>
      </c>
      <c r="BJ53" s="148" t="str">
        <f t="shared" si="41"/>
        <v xml:space="preserve"> </v>
      </c>
      <c r="BK53" s="148" t="str">
        <f t="shared" si="41"/>
        <v xml:space="preserve"> </v>
      </c>
      <c r="BL53" s="148" t="str">
        <f t="shared" si="41"/>
        <v xml:space="preserve"> </v>
      </c>
      <c r="BM53" s="148" t="str">
        <f t="shared" si="41"/>
        <v xml:space="preserve"> </v>
      </c>
      <c r="BN53" s="148" t="str">
        <f t="shared" si="41"/>
        <v xml:space="preserve"> </v>
      </c>
      <c r="BO53" s="148" t="str">
        <f t="shared" si="41"/>
        <v xml:space="preserve"> </v>
      </c>
      <c r="BP53" s="148" t="str">
        <f t="shared" si="41"/>
        <v xml:space="preserve"> </v>
      </c>
      <c r="BQ53" s="148" t="str">
        <f t="shared" si="41"/>
        <v xml:space="preserve"> </v>
      </c>
      <c r="BR53" s="148" t="str">
        <f t="shared" si="41"/>
        <v xml:space="preserve"> </v>
      </c>
      <c r="BS53" s="148" t="str">
        <f t="shared" si="41"/>
        <v xml:space="preserve"> </v>
      </c>
      <c r="BT53" s="148" t="str">
        <f t="shared" si="41"/>
        <v xml:space="preserve"> </v>
      </c>
    </row>
    <row r="54" spans="1:72" ht="16">
      <c r="A54" s="171"/>
      <c r="C54" s="111">
        <v>60</v>
      </c>
      <c r="D54" s="3">
        <v>43101</v>
      </c>
      <c r="E54" s="123"/>
      <c r="F54" s="123"/>
      <c r="H54" s="164">
        <v>44927</v>
      </c>
      <c r="I54" s="123"/>
      <c r="J54" s="123"/>
      <c r="L54" s="147">
        <f t="shared" si="36"/>
        <v>0</v>
      </c>
      <c r="M54" s="147" t="str">
        <f t="shared" si="36"/>
        <v xml:space="preserve"> </v>
      </c>
      <c r="N54" s="147" t="str">
        <f t="shared" si="36"/>
        <v xml:space="preserve"> </v>
      </c>
      <c r="O54" s="147" t="str">
        <f t="shared" si="36"/>
        <v xml:space="preserve"> </v>
      </c>
      <c r="P54" s="147" t="str">
        <f t="shared" si="36"/>
        <v xml:space="preserve"> </v>
      </c>
      <c r="Q54" s="147" t="str">
        <f t="shared" si="36"/>
        <v xml:space="preserve"> </v>
      </c>
      <c r="R54" s="147" t="str">
        <f t="shared" si="36"/>
        <v xml:space="preserve"> </v>
      </c>
      <c r="S54" s="147" t="str">
        <f t="shared" si="36"/>
        <v xml:space="preserve"> </v>
      </c>
      <c r="T54" s="147" t="str">
        <f t="shared" si="36"/>
        <v xml:space="preserve"> </v>
      </c>
      <c r="U54" s="147" t="str">
        <f t="shared" si="36"/>
        <v xml:space="preserve"> </v>
      </c>
      <c r="V54" s="147" t="str">
        <f t="shared" si="37"/>
        <v xml:space="preserve"> </v>
      </c>
      <c r="W54" s="147" t="str">
        <f t="shared" si="37"/>
        <v xml:space="preserve"> </v>
      </c>
      <c r="X54" s="147" t="str">
        <f t="shared" si="37"/>
        <v xml:space="preserve"> </v>
      </c>
      <c r="Y54" s="147" t="str">
        <f t="shared" si="37"/>
        <v xml:space="preserve"> </v>
      </c>
      <c r="Z54" s="147" t="str">
        <f t="shared" si="37"/>
        <v xml:space="preserve"> </v>
      </c>
      <c r="AA54" s="147" t="str">
        <f t="shared" si="37"/>
        <v xml:space="preserve"> </v>
      </c>
      <c r="AB54" s="147" t="str">
        <f t="shared" si="37"/>
        <v xml:space="preserve"> </v>
      </c>
      <c r="AC54" s="147" t="str">
        <f t="shared" si="37"/>
        <v xml:space="preserve"> </v>
      </c>
      <c r="AD54" s="147" t="str">
        <f t="shared" si="37"/>
        <v xml:space="preserve"> </v>
      </c>
      <c r="AE54" s="147" t="str">
        <f t="shared" si="37"/>
        <v xml:space="preserve"> </v>
      </c>
      <c r="AF54" s="147" t="str">
        <f t="shared" si="38"/>
        <v xml:space="preserve"> </v>
      </c>
      <c r="AG54" s="147" t="str">
        <f t="shared" si="38"/>
        <v xml:space="preserve"> </v>
      </c>
      <c r="AH54" s="147" t="str">
        <f t="shared" si="38"/>
        <v xml:space="preserve"> </v>
      </c>
      <c r="AI54" s="147" t="str">
        <f t="shared" si="38"/>
        <v xml:space="preserve"> </v>
      </c>
      <c r="AJ54" s="147" t="str">
        <f t="shared" si="38"/>
        <v xml:space="preserve"> </v>
      </c>
      <c r="AK54" s="147" t="str">
        <f t="shared" si="38"/>
        <v xml:space="preserve"> </v>
      </c>
      <c r="AL54" s="147" t="str">
        <f t="shared" si="38"/>
        <v xml:space="preserve"> </v>
      </c>
      <c r="AM54" s="147" t="str">
        <f t="shared" si="38"/>
        <v xml:space="preserve"> </v>
      </c>
      <c r="AN54" s="147" t="str">
        <f t="shared" si="38"/>
        <v xml:space="preserve"> </v>
      </c>
      <c r="AO54" s="147" t="str">
        <f t="shared" si="38"/>
        <v xml:space="preserve"> </v>
      </c>
      <c r="AP54" s="147" t="str">
        <f t="shared" si="39"/>
        <v xml:space="preserve"> </v>
      </c>
      <c r="AQ54" s="147" t="str">
        <f t="shared" si="39"/>
        <v xml:space="preserve"> </v>
      </c>
      <c r="AR54" s="147" t="str">
        <f t="shared" si="39"/>
        <v xml:space="preserve"> </v>
      </c>
      <c r="AS54" s="147" t="str">
        <f t="shared" si="39"/>
        <v xml:space="preserve"> </v>
      </c>
      <c r="AT54" s="147" t="str">
        <f t="shared" si="39"/>
        <v xml:space="preserve"> </v>
      </c>
      <c r="AU54" s="147" t="str">
        <f t="shared" si="39"/>
        <v xml:space="preserve"> </v>
      </c>
      <c r="AV54" s="147" t="str">
        <f t="shared" si="39"/>
        <v xml:space="preserve"> </v>
      </c>
      <c r="AW54" s="147" t="str">
        <f t="shared" si="39"/>
        <v xml:space="preserve"> </v>
      </c>
      <c r="AX54" s="147" t="str">
        <f t="shared" si="39"/>
        <v xml:space="preserve"> </v>
      </c>
      <c r="AY54" s="147" t="str">
        <f t="shared" si="39"/>
        <v xml:space="preserve"> </v>
      </c>
      <c r="AZ54" s="147" t="str">
        <f t="shared" si="40"/>
        <v xml:space="preserve"> </v>
      </c>
      <c r="BA54" s="147" t="str">
        <f t="shared" si="40"/>
        <v xml:space="preserve"> </v>
      </c>
      <c r="BB54" s="147" t="str">
        <f t="shared" si="40"/>
        <v xml:space="preserve"> </v>
      </c>
      <c r="BC54" s="147" t="str">
        <f t="shared" si="40"/>
        <v xml:space="preserve"> </v>
      </c>
      <c r="BD54" s="147" t="str">
        <f t="shared" si="40"/>
        <v xml:space="preserve"> </v>
      </c>
      <c r="BE54" s="147" t="str">
        <f t="shared" si="40"/>
        <v xml:space="preserve"> </v>
      </c>
      <c r="BF54" s="147" t="str">
        <f t="shared" si="40"/>
        <v xml:space="preserve"> </v>
      </c>
      <c r="BG54" s="147" t="str">
        <f t="shared" si="40"/>
        <v xml:space="preserve"> </v>
      </c>
      <c r="BH54" s="147" t="str">
        <f t="shared" si="40"/>
        <v xml:space="preserve"> </v>
      </c>
      <c r="BI54" s="147" t="str">
        <f t="shared" si="40"/>
        <v xml:space="preserve"> </v>
      </c>
      <c r="BJ54" s="147" t="str">
        <f t="shared" si="41"/>
        <v xml:space="preserve"> </v>
      </c>
      <c r="BK54" s="147" t="str">
        <f t="shared" si="41"/>
        <v xml:space="preserve"> </v>
      </c>
      <c r="BL54" s="147" t="str">
        <f t="shared" si="41"/>
        <v xml:space="preserve"> </v>
      </c>
      <c r="BM54" s="147" t="str">
        <f t="shared" si="41"/>
        <v xml:space="preserve"> </v>
      </c>
      <c r="BN54" s="147" t="str">
        <f t="shared" si="41"/>
        <v xml:space="preserve"> </v>
      </c>
      <c r="BO54" s="147" t="str">
        <f t="shared" si="41"/>
        <v xml:space="preserve"> </v>
      </c>
      <c r="BP54" s="147" t="str">
        <f t="shared" si="41"/>
        <v xml:space="preserve"> </v>
      </c>
      <c r="BQ54" s="147" t="str">
        <f t="shared" si="41"/>
        <v xml:space="preserve"> </v>
      </c>
      <c r="BR54" s="147" t="str">
        <f t="shared" si="41"/>
        <v xml:space="preserve"> </v>
      </c>
      <c r="BS54" s="147" t="str">
        <f t="shared" si="41"/>
        <v xml:space="preserve"> </v>
      </c>
      <c r="BT54" s="147" t="str">
        <f t="shared" si="41"/>
        <v xml:space="preserve"> </v>
      </c>
    </row>
    <row r="55" spans="1:72">
      <c r="A55" s="12"/>
      <c r="C55" s="11"/>
      <c r="D55" s="11"/>
      <c r="E55" s="11"/>
      <c r="F55" s="11"/>
      <c r="H55" s="11"/>
      <c r="I55" s="11"/>
      <c r="J55" s="11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</row>
    <row r="56" spans="1:72" ht="17" thickBot="1">
      <c r="A56" s="169" t="s">
        <v>369</v>
      </c>
      <c r="C56" s="71"/>
      <c r="D56" s="71"/>
      <c r="E56" s="71"/>
      <c r="F56" s="71"/>
      <c r="H56" s="71"/>
      <c r="I56" s="71"/>
      <c r="J56" s="71"/>
      <c r="L56" s="141">
        <f>SUM(L50:L54)</f>
        <v>5400</v>
      </c>
      <c r="M56" s="141">
        <f t="shared" ref="M56:BT56" si="42">SUM(M50:M54)</f>
        <v>0</v>
      </c>
      <c r="N56" s="141">
        <f t="shared" si="42"/>
        <v>0</v>
      </c>
      <c r="O56" s="141">
        <f t="shared" si="42"/>
        <v>0</v>
      </c>
      <c r="P56" s="141">
        <f t="shared" si="42"/>
        <v>0</v>
      </c>
      <c r="Q56" s="141">
        <f t="shared" si="42"/>
        <v>0</v>
      </c>
      <c r="R56" s="141">
        <f t="shared" si="42"/>
        <v>0</v>
      </c>
      <c r="S56" s="141">
        <f t="shared" si="42"/>
        <v>0</v>
      </c>
      <c r="T56" s="141">
        <f t="shared" si="42"/>
        <v>0</v>
      </c>
      <c r="U56" s="141">
        <f t="shared" si="42"/>
        <v>0</v>
      </c>
      <c r="V56" s="141">
        <f t="shared" si="42"/>
        <v>0</v>
      </c>
      <c r="W56" s="141">
        <f t="shared" si="42"/>
        <v>0</v>
      </c>
      <c r="X56" s="141">
        <f t="shared" si="42"/>
        <v>0</v>
      </c>
      <c r="Y56" s="141">
        <f t="shared" si="42"/>
        <v>0</v>
      </c>
      <c r="Z56" s="141">
        <f t="shared" si="42"/>
        <v>0</v>
      </c>
      <c r="AA56" s="141">
        <f t="shared" si="42"/>
        <v>0</v>
      </c>
      <c r="AB56" s="141">
        <f t="shared" si="42"/>
        <v>0</v>
      </c>
      <c r="AC56" s="141">
        <f t="shared" si="42"/>
        <v>0</v>
      </c>
      <c r="AD56" s="141">
        <f t="shared" si="42"/>
        <v>0</v>
      </c>
      <c r="AE56" s="141">
        <f t="shared" si="42"/>
        <v>0</v>
      </c>
      <c r="AF56" s="141">
        <f t="shared" si="42"/>
        <v>0</v>
      </c>
      <c r="AG56" s="141">
        <f t="shared" si="42"/>
        <v>0</v>
      </c>
      <c r="AH56" s="141">
        <f t="shared" si="42"/>
        <v>0</v>
      </c>
      <c r="AI56" s="141">
        <f t="shared" si="42"/>
        <v>0</v>
      </c>
      <c r="AJ56" s="141">
        <f t="shared" si="42"/>
        <v>0</v>
      </c>
      <c r="AK56" s="141">
        <f t="shared" si="42"/>
        <v>0</v>
      </c>
      <c r="AL56" s="141">
        <f t="shared" si="42"/>
        <v>0</v>
      </c>
      <c r="AM56" s="141">
        <f t="shared" si="42"/>
        <v>0</v>
      </c>
      <c r="AN56" s="141">
        <f t="shared" si="42"/>
        <v>0</v>
      </c>
      <c r="AO56" s="141">
        <f t="shared" si="42"/>
        <v>0</v>
      </c>
      <c r="AP56" s="141">
        <f t="shared" si="42"/>
        <v>0</v>
      </c>
      <c r="AQ56" s="141">
        <f t="shared" si="42"/>
        <v>0</v>
      </c>
      <c r="AR56" s="141">
        <f t="shared" si="42"/>
        <v>0</v>
      </c>
      <c r="AS56" s="141">
        <f t="shared" si="42"/>
        <v>0</v>
      </c>
      <c r="AT56" s="141">
        <f t="shared" si="42"/>
        <v>0</v>
      </c>
      <c r="AU56" s="141">
        <f t="shared" si="42"/>
        <v>0</v>
      </c>
      <c r="AV56" s="141">
        <f t="shared" si="42"/>
        <v>0</v>
      </c>
      <c r="AW56" s="141">
        <f t="shared" si="42"/>
        <v>0</v>
      </c>
      <c r="AX56" s="141">
        <f t="shared" si="42"/>
        <v>0</v>
      </c>
      <c r="AY56" s="141">
        <f t="shared" si="42"/>
        <v>0</v>
      </c>
      <c r="AZ56" s="141">
        <f t="shared" si="42"/>
        <v>0</v>
      </c>
      <c r="BA56" s="141">
        <f t="shared" si="42"/>
        <v>0</v>
      </c>
      <c r="BB56" s="141">
        <f t="shared" si="42"/>
        <v>0</v>
      </c>
      <c r="BC56" s="141">
        <f t="shared" si="42"/>
        <v>0</v>
      </c>
      <c r="BD56" s="141">
        <f t="shared" si="42"/>
        <v>0</v>
      </c>
      <c r="BE56" s="141">
        <f t="shared" si="42"/>
        <v>0</v>
      </c>
      <c r="BF56" s="141">
        <f t="shared" si="42"/>
        <v>0</v>
      </c>
      <c r="BG56" s="141">
        <f t="shared" si="42"/>
        <v>0</v>
      </c>
      <c r="BH56" s="141">
        <f t="shared" si="42"/>
        <v>0</v>
      </c>
      <c r="BI56" s="141">
        <f t="shared" si="42"/>
        <v>0</v>
      </c>
      <c r="BJ56" s="141">
        <f t="shared" si="42"/>
        <v>0</v>
      </c>
      <c r="BK56" s="141">
        <f t="shared" si="42"/>
        <v>0</v>
      </c>
      <c r="BL56" s="141">
        <f t="shared" si="42"/>
        <v>0</v>
      </c>
      <c r="BM56" s="141">
        <f t="shared" si="42"/>
        <v>0</v>
      </c>
      <c r="BN56" s="141">
        <f t="shared" si="42"/>
        <v>0</v>
      </c>
      <c r="BO56" s="141">
        <f t="shared" si="42"/>
        <v>0</v>
      </c>
      <c r="BP56" s="141">
        <f t="shared" si="42"/>
        <v>0</v>
      </c>
      <c r="BQ56" s="141">
        <f t="shared" si="42"/>
        <v>0</v>
      </c>
      <c r="BR56" s="141">
        <f t="shared" si="42"/>
        <v>0</v>
      </c>
      <c r="BS56" s="141">
        <f t="shared" si="42"/>
        <v>0</v>
      </c>
      <c r="BT56" s="141">
        <f t="shared" si="42"/>
        <v>0</v>
      </c>
    </row>
    <row r="57" spans="1:72" ht="16" thickTop="1">
      <c r="A57" s="6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</row>
    <row r="58" spans="1:72" ht="18" thickBot="1">
      <c r="A58" s="170" t="s">
        <v>89</v>
      </c>
      <c r="C58" s="106"/>
      <c r="D58" s="109"/>
      <c r="E58" s="110"/>
      <c r="F58" s="110"/>
      <c r="H58" s="109"/>
      <c r="I58" s="110"/>
      <c r="J58" s="110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46"/>
      <c r="AM58" s="146"/>
      <c r="AN58" s="146"/>
      <c r="AO58" s="146"/>
      <c r="AP58" s="146"/>
      <c r="AQ58" s="146"/>
      <c r="AR58" s="146"/>
      <c r="AS58" s="146"/>
      <c r="AT58" s="146"/>
      <c r="AU58" s="146"/>
      <c r="AV58" s="146"/>
      <c r="AW58" s="146"/>
      <c r="AX58" s="146"/>
      <c r="AY58" s="146"/>
      <c r="AZ58" s="146"/>
      <c r="BA58" s="146"/>
      <c r="BB58" s="146"/>
      <c r="BC58" s="146"/>
      <c r="BD58" s="146"/>
      <c r="BE58" s="146"/>
      <c r="BF58" s="146"/>
      <c r="BG58" s="146"/>
      <c r="BH58" s="146"/>
      <c r="BI58" s="146"/>
      <c r="BJ58" s="146"/>
      <c r="BK58" s="146"/>
      <c r="BL58" s="146"/>
      <c r="BM58" s="146"/>
      <c r="BN58" s="146"/>
      <c r="BO58" s="146"/>
      <c r="BP58" s="146"/>
      <c r="BQ58" s="146"/>
      <c r="BR58" s="146"/>
      <c r="BS58" s="146"/>
      <c r="BT58" s="146"/>
    </row>
    <row r="59" spans="1:72" ht="17" thickTop="1">
      <c r="A59" s="171" t="s">
        <v>386</v>
      </c>
      <c r="C59" s="111">
        <v>60</v>
      </c>
      <c r="D59" s="3">
        <v>43101</v>
      </c>
      <c r="E59" s="123"/>
      <c r="F59" s="123"/>
      <c r="H59" s="164">
        <v>44927</v>
      </c>
      <c r="I59" s="123"/>
      <c r="J59" s="123"/>
      <c r="L59" s="147">
        <f t="shared" ref="L59:U63" si="43">IF(L$1&gt;$D59,IF(L$1&lt;($D59+(($C59)*DaysPerMonth)),IF($H59&lt;L$1,$I59+$J59,$E59+$F59)," ")," ")</f>
        <v>0</v>
      </c>
      <c r="M59" s="147" t="str">
        <f t="shared" si="43"/>
        <v xml:space="preserve"> </v>
      </c>
      <c r="N59" s="147" t="str">
        <f t="shared" si="43"/>
        <v xml:space="preserve"> </v>
      </c>
      <c r="O59" s="147" t="str">
        <f t="shared" si="43"/>
        <v xml:space="preserve"> </v>
      </c>
      <c r="P59" s="147" t="str">
        <f t="shared" si="43"/>
        <v xml:space="preserve"> </v>
      </c>
      <c r="Q59" s="147" t="str">
        <f t="shared" si="43"/>
        <v xml:space="preserve"> </v>
      </c>
      <c r="R59" s="147" t="str">
        <f t="shared" si="43"/>
        <v xml:space="preserve"> </v>
      </c>
      <c r="S59" s="147" t="str">
        <f t="shared" si="43"/>
        <v xml:space="preserve"> </v>
      </c>
      <c r="T59" s="147" t="str">
        <f t="shared" si="43"/>
        <v xml:space="preserve"> </v>
      </c>
      <c r="U59" s="147" t="str">
        <f t="shared" si="43"/>
        <v xml:space="preserve"> </v>
      </c>
      <c r="V59" s="147" t="str">
        <f t="shared" ref="V59:AE63" si="44">IF(V$1&gt;$D59,IF(V$1&lt;($D59+(($C59)*DaysPerMonth)),IF($H59&lt;V$1,$I59+$J59,$E59+$F59)," ")," ")</f>
        <v xml:space="preserve"> </v>
      </c>
      <c r="W59" s="147" t="str">
        <f t="shared" si="44"/>
        <v xml:space="preserve"> </v>
      </c>
      <c r="X59" s="147" t="str">
        <f t="shared" si="44"/>
        <v xml:space="preserve"> </v>
      </c>
      <c r="Y59" s="147" t="str">
        <f t="shared" si="44"/>
        <v xml:space="preserve"> </v>
      </c>
      <c r="Z59" s="147" t="str">
        <f t="shared" si="44"/>
        <v xml:space="preserve"> </v>
      </c>
      <c r="AA59" s="147" t="str">
        <f t="shared" si="44"/>
        <v xml:space="preserve"> </v>
      </c>
      <c r="AB59" s="147" t="str">
        <f t="shared" si="44"/>
        <v xml:space="preserve"> </v>
      </c>
      <c r="AC59" s="147" t="str">
        <f t="shared" si="44"/>
        <v xml:space="preserve"> </v>
      </c>
      <c r="AD59" s="147" t="str">
        <f t="shared" si="44"/>
        <v xml:space="preserve"> </v>
      </c>
      <c r="AE59" s="147" t="str">
        <f t="shared" si="44"/>
        <v xml:space="preserve"> </v>
      </c>
      <c r="AF59" s="147" t="str">
        <f t="shared" ref="AF59:AO63" si="45">IF(AF$1&gt;$D59,IF(AF$1&lt;($D59+(($C59)*DaysPerMonth)),IF($H59&lt;AF$1,$I59+$J59,$E59+$F59)," ")," ")</f>
        <v xml:space="preserve"> </v>
      </c>
      <c r="AG59" s="147" t="str">
        <f t="shared" si="45"/>
        <v xml:space="preserve"> </v>
      </c>
      <c r="AH59" s="147" t="str">
        <f t="shared" si="45"/>
        <v xml:space="preserve"> </v>
      </c>
      <c r="AI59" s="147" t="str">
        <f t="shared" si="45"/>
        <v xml:space="preserve"> </v>
      </c>
      <c r="AJ59" s="147" t="str">
        <f t="shared" si="45"/>
        <v xml:space="preserve"> </v>
      </c>
      <c r="AK59" s="147" t="str">
        <f t="shared" si="45"/>
        <v xml:space="preserve"> </v>
      </c>
      <c r="AL59" s="147" t="str">
        <f t="shared" si="45"/>
        <v xml:space="preserve"> </v>
      </c>
      <c r="AM59" s="147" t="str">
        <f t="shared" si="45"/>
        <v xml:space="preserve"> </v>
      </c>
      <c r="AN59" s="147" t="str">
        <f t="shared" si="45"/>
        <v xml:space="preserve"> </v>
      </c>
      <c r="AO59" s="147" t="str">
        <f t="shared" si="45"/>
        <v xml:space="preserve"> </v>
      </c>
      <c r="AP59" s="147" t="str">
        <f t="shared" ref="AP59:AY63" si="46">IF(AP$1&gt;$D59,IF(AP$1&lt;($D59+(($C59)*DaysPerMonth)),IF($H59&lt;AP$1,$I59+$J59,$E59+$F59)," ")," ")</f>
        <v xml:space="preserve"> </v>
      </c>
      <c r="AQ59" s="147" t="str">
        <f t="shared" si="46"/>
        <v xml:space="preserve"> </v>
      </c>
      <c r="AR59" s="147" t="str">
        <f t="shared" si="46"/>
        <v xml:space="preserve"> </v>
      </c>
      <c r="AS59" s="147" t="str">
        <f t="shared" si="46"/>
        <v xml:space="preserve"> </v>
      </c>
      <c r="AT59" s="147" t="str">
        <f t="shared" si="46"/>
        <v xml:space="preserve"> </v>
      </c>
      <c r="AU59" s="147" t="str">
        <f t="shared" si="46"/>
        <v xml:space="preserve"> </v>
      </c>
      <c r="AV59" s="147" t="str">
        <f t="shared" si="46"/>
        <v xml:space="preserve"> </v>
      </c>
      <c r="AW59" s="147" t="str">
        <f t="shared" si="46"/>
        <v xml:space="preserve"> </v>
      </c>
      <c r="AX59" s="147" t="str">
        <f t="shared" si="46"/>
        <v xml:space="preserve"> </v>
      </c>
      <c r="AY59" s="147" t="str">
        <f t="shared" si="46"/>
        <v xml:space="preserve"> </v>
      </c>
      <c r="AZ59" s="147" t="str">
        <f t="shared" ref="AZ59:BI63" si="47">IF(AZ$1&gt;$D59,IF(AZ$1&lt;($D59+(($C59)*DaysPerMonth)),IF($H59&lt;AZ$1,$I59+$J59,$E59+$F59)," ")," ")</f>
        <v xml:space="preserve"> </v>
      </c>
      <c r="BA59" s="147" t="str">
        <f t="shared" si="47"/>
        <v xml:space="preserve"> </v>
      </c>
      <c r="BB59" s="147" t="str">
        <f t="shared" si="47"/>
        <v xml:space="preserve"> </v>
      </c>
      <c r="BC59" s="147" t="str">
        <f t="shared" si="47"/>
        <v xml:space="preserve"> </v>
      </c>
      <c r="BD59" s="147" t="str">
        <f t="shared" si="47"/>
        <v xml:space="preserve"> </v>
      </c>
      <c r="BE59" s="147" t="str">
        <f t="shared" si="47"/>
        <v xml:space="preserve"> </v>
      </c>
      <c r="BF59" s="147" t="str">
        <f t="shared" si="47"/>
        <v xml:space="preserve"> </v>
      </c>
      <c r="BG59" s="147" t="str">
        <f t="shared" si="47"/>
        <v xml:space="preserve"> </v>
      </c>
      <c r="BH59" s="147" t="str">
        <f t="shared" si="47"/>
        <v xml:space="preserve"> </v>
      </c>
      <c r="BI59" s="147" t="str">
        <f t="shared" si="47"/>
        <v xml:space="preserve"> </v>
      </c>
      <c r="BJ59" s="147" t="str">
        <f t="shared" ref="BJ59:BT63" si="48">IF(BJ$1&gt;$D59,IF(BJ$1&lt;($D59+(($C59)*DaysPerMonth)),IF($H59&lt;BJ$1,$I59+$J59,$E59+$F59)," ")," ")</f>
        <v xml:space="preserve"> </v>
      </c>
      <c r="BK59" s="147" t="str">
        <f t="shared" si="48"/>
        <v xml:space="preserve"> </v>
      </c>
      <c r="BL59" s="147" t="str">
        <f t="shared" si="48"/>
        <v xml:space="preserve"> </v>
      </c>
      <c r="BM59" s="147" t="str">
        <f t="shared" si="48"/>
        <v xml:space="preserve"> </v>
      </c>
      <c r="BN59" s="147" t="str">
        <f t="shared" si="48"/>
        <v xml:space="preserve"> </v>
      </c>
      <c r="BO59" s="147" t="str">
        <f t="shared" si="48"/>
        <v xml:space="preserve"> </v>
      </c>
      <c r="BP59" s="147" t="str">
        <f t="shared" si="48"/>
        <v xml:space="preserve"> </v>
      </c>
      <c r="BQ59" s="147" t="str">
        <f t="shared" si="48"/>
        <v xml:space="preserve"> </v>
      </c>
      <c r="BR59" s="147" t="str">
        <f t="shared" si="48"/>
        <v xml:space="preserve"> </v>
      </c>
      <c r="BS59" s="147" t="str">
        <f t="shared" si="48"/>
        <v xml:space="preserve"> </v>
      </c>
      <c r="BT59" s="147" t="str">
        <f t="shared" si="48"/>
        <v xml:space="preserve"> </v>
      </c>
    </row>
    <row r="60" spans="1:72" ht="16">
      <c r="A60" s="172" t="s">
        <v>387</v>
      </c>
      <c r="C60" s="111">
        <v>60</v>
      </c>
      <c r="D60" s="3">
        <v>43101</v>
      </c>
      <c r="E60" s="123"/>
      <c r="F60" s="123">
        <v>0</v>
      </c>
      <c r="H60" s="3">
        <v>44927</v>
      </c>
      <c r="I60" s="123"/>
      <c r="J60" s="123"/>
      <c r="L60" s="148">
        <f t="shared" si="43"/>
        <v>0</v>
      </c>
      <c r="M60" s="148" t="str">
        <f t="shared" si="43"/>
        <v xml:space="preserve"> </v>
      </c>
      <c r="N60" s="148" t="str">
        <f t="shared" si="43"/>
        <v xml:space="preserve"> </v>
      </c>
      <c r="O60" s="148" t="str">
        <f t="shared" si="43"/>
        <v xml:space="preserve"> </v>
      </c>
      <c r="P60" s="148" t="str">
        <f t="shared" si="43"/>
        <v xml:space="preserve"> </v>
      </c>
      <c r="Q60" s="148" t="str">
        <f t="shared" si="43"/>
        <v xml:space="preserve"> </v>
      </c>
      <c r="R60" s="148" t="str">
        <f t="shared" si="43"/>
        <v xml:space="preserve"> </v>
      </c>
      <c r="S60" s="148" t="str">
        <f t="shared" si="43"/>
        <v xml:space="preserve"> </v>
      </c>
      <c r="T60" s="148" t="str">
        <f t="shared" si="43"/>
        <v xml:space="preserve"> </v>
      </c>
      <c r="U60" s="148" t="str">
        <f t="shared" si="43"/>
        <v xml:space="preserve"> </v>
      </c>
      <c r="V60" s="148" t="str">
        <f t="shared" si="44"/>
        <v xml:space="preserve"> </v>
      </c>
      <c r="W60" s="148" t="str">
        <f t="shared" si="44"/>
        <v xml:space="preserve"> </v>
      </c>
      <c r="X60" s="148" t="str">
        <f t="shared" si="44"/>
        <v xml:space="preserve"> </v>
      </c>
      <c r="Y60" s="148" t="str">
        <f t="shared" si="44"/>
        <v xml:space="preserve"> </v>
      </c>
      <c r="Z60" s="148" t="str">
        <f t="shared" si="44"/>
        <v xml:space="preserve"> </v>
      </c>
      <c r="AA60" s="148" t="str">
        <f t="shared" si="44"/>
        <v xml:space="preserve"> </v>
      </c>
      <c r="AB60" s="148" t="str">
        <f t="shared" si="44"/>
        <v xml:space="preserve"> </v>
      </c>
      <c r="AC60" s="148" t="str">
        <f t="shared" si="44"/>
        <v xml:space="preserve"> </v>
      </c>
      <c r="AD60" s="148" t="str">
        <f t="shared" si="44"/>
        <v xml:space="preserve"> </v>
      </c>
      <c r="AE60" s="148" t="str">
        <f t="shared" si="44"/>
        <v xml:space="preserve"> </v>
      </c>
      <c r="AF60" s="148" t="str">
        <f t="shared" si="45"/>
        <v xml:space="preserve"> </v>
      </c>
      <c r="AG60" s="148" t="str">
        <f t="shared" si="45"/>
        <v xml:space="preserve"> </v>
      </c>
      <c r="AH60" s="148" t="str">
        <f t="shared" si="45"/>
        <v xml:space="preserve"> </v>
      </c>
      <c r="AI60" s="148" t="str">
        <f t="shared" si="45"/>
        <v xml:space="preserve"> </v>
      </c>
      <c r="AJ60" s="148" t="str">
        <f t="shared" si="45"/>
        <v xml:space="preserve"> </v>
      </c>
      <c r="AK60" s="148" t="str">
        <f t="shared" si="45"/>
        <v xml:space="preserve"> </v>
      </c>
      <c r="AL60" s="148" t="str">
        <f t="shared" si="45"/>
        <v xml:space="preserve"> </v>
      </c>
      <c r="AM60" s="148" t="str">
        <f t="shared" si="45"/>
        <v xml:space="preserve"> </v>
      </c>
      <c r="AN60" s="148" t="str">
        <f t="shared" si="45"/>
        <v xml:space="preserve"> </v>
      </c>
      <c r="AO60" s="148" t="str">
        <f t="shared" si="45"/>
        <v xml:space="preserve"> </v>
      </c>
      <c r="AP60" s="148" t="str">
        <f t="shared" si="46"/>
        <v xml:space="preserve"> </v>
      </c>
      <c r="AQ60" s="148" t="str">
        <f t="shared" si="46"/>
        <v xml:space="preserve"> </v>
      </c>
      <c r="AR60" s="148" t="str">
        <f t="shared" si="46"/>
        <v xml:space="preserve"> </v>
      </c>
      <c r="AS60" s="148" t="str">
        <f t="shared" si="46"/>
        <v xml:space="preserve"> </v>
      </c>
      <c r="AT60" s="148" t="str">
        <f t="shared" si="46"/>
        <v xml:space="preserve"> </v>
      </c>
      <c r="AU60" s="148" t="str">
        <f t="shared" si="46"/>
        <v xml:space="preserve"> </v>
      </c>
      <c r="AV60" s="148" t="str">
        <f t="shared" si="46"/>
        <v xml:space="preserve"> </v>
      </c>
      <c r="AW60" s="148" t="str">
        <f t="shared" si="46"/>
        <v xml:space="preserve"> </v>
      </c>
      <c r="AX60" s="148" t="str">
        <f t="shared" si="46"/>
        <v xml:space="preserve"> </v>
      </c>
      <c r="AY60" s="148" t="str">
        <f t="shared" si="46"/>
        <v xml:space="preserve"> </v>
      </c>
      <c r="AZ60" s="148" t="str">
        <f t="shared" si="47"/>
        <v xml:space="preserve"> </v>
      </c>
      <c r="BA60" s="148" t="str">
        <f t="shared" si="47"/>
        <v xml:space="preserve"> </v>
      </c>
      <c r="BB60" s="148" t="str">
        <f t="shared" si="47"/>
        <v xml:space="preserve"> </v>
      </c>
      <c r="BC60" s="148" t="str">
        <f t="shared" si="47"/>
        <v xml:space="preserve"> </v>
      </c>
      <c r="BD60" s="148" t="str">
        <f t="shared" si="47"/>
        <v xml:space="preserve"> </v>
      </c>
      <c r="BE60" s="148" t="str">
        <f t="shared" si="47"/>
        <v xml:space="preserve"> </v>
      </c>
      <c r="BF60" s="148" t="str">
        <f t="shared" si="47"/>
        <v xml:space="preserve"> </v>
      </c>
      <c r="BG60" s="148" t="str">
        <f t="shared" si="47"/>
        <v xml:space="preserve"> </v>
      </c>
      <c r="BH60" s="148" t="str">
        <f t="shared" si="47"/>
        <v xml:space="preserve"> </v>
      </c>
      <c r="BI60" s="148" t="str">
        <f t="shared" si="47"/>
        <v xml:space="preserve"> </v>
      </c>
      <c r="BJ60" s="148" t="str">
        <f t="shared" si="48"/>
        <v xml:space="preserve"> </v>
      </c>
      <c r="BK60" s="148" t="str">
        <f t="shared" si="48"/>
        <v xml:space="preserve"> </v>
      </c>
      <c r="BL60" s="148" t="str">
        <f t="shared" si="48"/>
        <v xml:space="preserve"> </v>
      </c>
      <c r="BM60" s="148" t="str">
        <f t="shared" si="48"/>
        <v xml:space="preserve"> </v>
      </c>
      <c r="BN60" s="148" t="str">
        <f t="shared" si="48"/>
        <v xml:space="preserve"> </v>
      </c>
      <c r="BO60" s="148" t="str">
        <f t="shared" si="48"/>
        <v xml:space="preserve"> </v>
      </c>
      <c r="BP60" s="148" t="str">
        <f t="shared" si="48"/>
        <v xml:space="preserve"> </v>
      </c>
      <c r="BQ60" s="148" t="str">
        <f t="shared" si="48"/>
        <v xml:space="preserve"> </v>
      </c>
      <c r="BR60" s="148" t="str">
        <f t="shared" si="48"/>
        <v xml:space="preserve"> </v>
      </c>
      <c r="BS60" s="148" t="str">
        <f t="shared" si="48"/>
        <v xml:space="preserve"> </v>
      </c>
      <c r="BT60" s="148" t="str">
        <f t="shared" si="48"/>
        <v xml:space="preserve"> </v>
      </c>
    </row>
    <row r="61" spans="1:72" ht="16">
      <c r="A61" s="171" t="s">
        <v>388</v>
      </c>
      <c r="C61" s="111">
        <v>60</v>
      </c>
      <c r="D61" s="3">
        <v>43101</v>
      </c>
      <c r="E61" s="123"/>
      <c r="F61" s="123"/>
      <c r="H61" s="164">
        <v>44927</v>
      </c>
      <c r="I61" s="123"/>
      <c r="J61" s="123"/>
      <c r="L61" s="147">
        <f t="shared" si="43"/>
        <v>0</v>
      </c>
      <c r="M61" s="147" t="str">
        <f t="shared" si="43"/>
        <v xml:space="preserve"> </v>
      </c>
      <c r="N61" s="147" t="str">
        <f t="shared" si="43"/>
        <v xml:space="preserve"> </v>
      </c>
      <c r="O61" s="147" t="str">
        <f t="shared" si="43"/>
        <v xml:space="preserve"> </v>
      </c>
      <c r="P61" s="147" t="str">
        <f t="shared" si="43"/>
        <v xml:space="preserve"> </v>
      </c>
      <c r="Q61" s="147" t="str">
        <f t="shared" si="43"/>
        <v xml:space="preserve"> </v>
      </c>
      <c r="R61" s="147" t="str">
        <f t="shared" si="43"/>
        <v xml:space="preserve"> </v>
      </c>
      <c r="S61" s="147" t="str">
        <f t="shared" si="43"/>
        <v xml:space="preserve"> </v>
      </c>
      <c r="T61" s="147" t="str">
        <f t="shared" si="43"/>
        <v xml:space="preserve"> </v>
      </c>
      <c r="U61" s="147" t="str">
        <f t="shared" si="43"/>
        <v xml:space="preserve"> </v>
      </c>
      <c r="V61" s="147" t="str">
        <f t="shared" si="44"/>
        <v xml:space="preserve"> </v>
      </c>
      <c r="W61" s="147" t="str">
        <f t="shared" si="44"/>
        <v xml:space="preserve"> </v>
      </c>
      <c r="X61" s="147" t="str">
        <f t="shared" si="44"/>
        <v xml:space="preserve"> </v>
      </c>
      <c r="Y61" s="147" t="str">
        <f t="shared" si="44"/>
        <v xml:space="preserve"> </v>
      </c>
      <c r="Z61" s="147" t="str">
        <f t="shared" si="44"/>
        <v xml:space="preserve"> </v>
      </c>
      <c r="AA61" s="147" t="str">
        <f t="shared" si="44"/>
        <v xml:space="preserve"> </v>
      </c>
      <c r="AB61" s="147" t="str">
        <f t="shared" si="44"/>
        <v xml:space="preserve"> </v>
      </c>
      <c r="AC61" s="147" t="str">
        <f t="shared" si="44"/>
        <v xml:space="preserve"> </v>
      </c>
      <c r="AD61" s="147" t="str">
        <f t="shared" si="44"/>
        <v xml:space="preserve"> </v>
      </c>
      <c r="AE61" s="147" t="str">
        <f t="shared" si="44"/>
        <v xml:space="preserve"> </v>
      </c>
      <c r="AF61" s="147" t="str">
        <f t="shared" si="45"/>
        <v xml:space="preserve"> </v>
      </c>
      <c r="AG61" s="147" t="str">
        <f t="shared" si="45"/>
        <v xml:space="preserve"> </v>
      </c>
      <c r="AH61" s="147" t="str">
        <f t="shared" si="45"/>
        <v xml:space="preserve"> </v>
      </c>
      <c r="AI61" s="147" t="str">
        <f t="shared" si="45"/>
        <v xml:space="preserve"> </v>
      </c>
      <c r="AJ61" s="147" t="str">
        <f t="shared" si="45"/>
        <v xml:space="preserve"> </v>
      </c>
      <c r="AK61" s="147" t="str">
        <f t="shared" si="45"/>
        <v xml:space="preserve"> </v>
      </c>
      <c r="AL61" s="147" t="str">
        <f t="shared" si="45"/>
        <v xml:space="preserve"> </v>
      </c>
      <c r="AM61" s="147" t="str">
        <f t="shared" si="45"/>
        <v xml:space="preserve"> </v>
      </c>
      <c r="AN61" s="147" t="str">
        <f t="shared" si="45"/>
        <v xml:space="preserve"> </v>
      </c>
      <c r="AO61" s="147" t="str">
        <f t="shared" si="45"/>
        <v xml:space="preserve"> </v>
      </c>
      <c r="AP61" s="147" t="str">
        <f t="shared" si="46"/>
        <v xml:space="preserve"> </v>
      </c>
      <c r="AQ61" s="147" t="str">
        <f t="shared" si="46"/>
        <v xml:space="preserve"> </v>
      </c>
      <c r="AR61" s="147" t="str">
        <f t="shared" si="46"/>
        <v xml:space="preserve"> </v>
      </c>
      <c r="AS61" s="147" t="str">
        <f t="shared" si="46"/>
        <v xml:space="preserve"> </v>
      </c>
      <c r="AT61" s="147" t="str">
        <f t="shared" si="46"/>
        <v xml:space="preserve"> </v>
      </c>
      <c r="AU61" s="147" t="str">
        <f t="shared" si="46"/>
        <v xml:space="preserve"> </v>
      </c>
      <c r="AV61" s="147" t="str">
        <f t="shared" si="46"/>
        <v xml:space="preserve"> </v>
      </c>
      <c r="AW61" s="147" t="str">
        <f t="shared" si="46"/>
        <v xml:space="preserve"> </v>
      </c>
      <c r="AX61" s="147" t="str">
        <f t="shared" si="46"/>
        <v xml:space="preserve"> </v>
      </c>
      <c r="AY61" s="147" t="str">
        <f t="shared" si="46"/>
        <v xml:space="preserve"> </v>
      </c>
      <c r="AZ61" s="147" t="str">
        <f t="shared" si="47"/>
        <v xml:space="preserve"> </v>
      </c>
      <c r="BA61" s="147" t="str">
        <f t="shared" si="47"/>
        <v xml:space="preserve"> </v>
      </c>
      <c r="BB61" s="147" t="str">
        <f t="shared" si="47"/>
        <v xml:space="preserve"> </v>
      </c>
      <c r="BC61" s="147" t="str">
        <f t="shared" si="47"/>
        <v xml:space="preserve"> </v>
      </c>
      <c r="BD61" s="147" t="str">
        <f t="shared" si="47"/>
        <v xml:space="preserve"> </v>
      </c>
      <c r="BE61" s="147" t="str">
        <f t="shared" si="47"/>
        <v xml:space="preserve"> </v>
      </c>
      <c r="BF61" s="147" t="str">
        <f t="shared" si="47"/>
        <v xml:space="preserve"> </v>
      </c>
      <c r="BG61" s="147" t="str">
        <f t="shared" si="47"/>
        <v xml:space="preserve"> </v>
      </c>
      <c r="BH61" s="147" t="str">
        <f t="shared" si="47"/>
        <v xml:space="preserve"> </v>
      </c>
      <c r="BI61" s="147" t="str">
        <f t="shared" si="47"/>
        <v xml:space="preserve"> </v>
      </c>
      <c r="BJ61" s="147" t="str">
        <f t="shared" si="48"/>
        <v xml:space="preserve"> </v>
      </c>
      <c r="BK61" s="147" t="str">
        <f t="shared" si="48"/>
        <v xml:space="preserve"> </v>
      </c>
      <c r="BL61" s="147" t="str">
        <f t="shared" si="48"/>
        <v xml:space="preserve"> </v>
      </c>
      <c r="BM61" s="147" t="str">
        <f t="shared" si="48"/>
        <v xml:space="preserve"> </v>
      </c>
      <c r="BN61" s="147" t="str">
        <f t="shared" si="48"/>
        <v xml:space="preserve"> </v>
      </c>
      <c r="BO61" s="147" t="str">
        <f t="shared" si="48"/>
        <v xml:space="preserve"> </v>
      </c>
      <c r="BP61" s="147" t="str">
        <f t="shared" si="48"/>
        <v xml:space="preserve"> </v>
      </c>
      <c r="BQ61" s="147" t="str">
        <f t="shared" si="48"/>
        <v xml:space="preserve"> </v>
      </c>
      <c r="BR61" s="147" t="str">
        <f t="shared" si="48"/>
        <v xml:space="preserve"> </v>
      </c>
      <c r="BS61" s="147" t="str">
        <f t="shared" si="48"/>
        <v xml:space="preserve"> </v>
      </c>
      <c r="BT61" s="147" t="str">
        <f t="shared" si="48"/>
        <v xml:space="preserve"> </v>
      </c>
    </row>
    <row r="62" spans="1:72" ht="16">
      <c r="A62" s="172"/>
      <c r="C62" s="111">
        <v>60</v>
      </c>
      <c r="D62" s="3">
        <v>43101</v>
      </c>
      <c r="E62" s="123"/>
      <c r="F62" s="123"/>
      <c r="H62" s="164">
        <v>44927</v>
      </c>
      <c r="I62" s="123"/>
      <c r="J62" s="123"/>
      <c r="L62" s="148">
        <f t="shared" si="43"/>
        <v>0</v>
      </c>
      <c r="M62" s="148" t="str">
        <f t="shared" si="43"/>
        <v xml:space="preserve"> </v>
      </c>
      <c r="N62" s="148" t="str">
        <f t="shared" si="43"/>
        <v xml:space="preserve"> </v>
      </c>
      <c r="O62" s="148" t="str">
        <f t="shared" si="43"/>
        <v xml:space="preserve"> </v>
      </c>
      <c r="P62" s="148" t="str">
        <f t="shared" si="43"/>
        <v xml:space="preserve"> </v>
      </c>
      <c r="Q62" s="148" t="str">
        <f t="shared" si="43"/>
        <v xml:space="preserve"> </v>
      </c>
      <c r="R62" s="148" t="str">
        <f t="shared" si="43"/>
        <v xml:space="preserve"> </v>
      </c>
      <c r="S62" s="148" t="str">
        <f t="shared" si="43"/>
        <v xml:space="preserve"> </v>
      </c>
      <c r="T62" s="148" t="str">
        <f t="shared" si="43"/>
        <v xml:space="preserve"> </v>
      </c>
      <c r="U62" s="148" t="str">
        <f t="shared" si="43"/>
        <v xml:space="preserve"> </v>
      </c>
      <c r="V62" s="148" t="str">
        <f t="shared" si="44"/>
        <v xml:space="preserve"> </v>
      </c>
      <c r="W62" s="148" t="str">
        <f t="shared" si="44"/>
        <v xml:space="preserve"> </v>
      </c>
      <c r="X62" s="148" t="str">
        <f t="shared" si="44"/>
        <v xml:space="preserve"> </v>
      </c>
      <c r="Y62" s="148" t="str">
        <f t="shared" si="44"/>
        <v xml:space="preserve"> </v>
      </c>
      <c r="Z62" s="148" t="str">
        <f t="shared" si="44"/>
        <v xml:space="preserve"> </v>
      </c>
      <c r="AA62" s="148" t="str">
        <f t="shared" si="44"/>
        <v xml:space="preserve"> </v>
      </c>
      <c r="AB62" s="148" t="str">
        <f t="shared" si="44"/>
        <v xml:space="preserve"> </v>
      </c>
      <c r="AC62" s="148" t="str">
        <f t="shared" si="44"/>
        <v xml:space="preserve"> </v>
      </c>
      <c r="AD62" s="148" t="str">
        <f t="shared" si="44"/>
        <v xml:space="preserve"> </v>
      </c>
      <c r="AE62" s="148" t="str">
        <f t="shared" si="44"/>
        <v xml:space="preserve"> </v>
      </c>
      <c r="AF62" s="148" t="str">
        <f t="shared" si="45"/>
        <v xml:space="preserve"> </v>
      </c>
      <c r="AG62" s="148" t="str">
        <f t="shared" si="45"/>
        <v xml:space="preserve"> </v>
      </c>
      <c r="AH62" s="148" t="str">
        <f t="shared" si="45"/>
        <v xml:space="preserve"> </v>
      </c>
      <c r="AI62" s="148" t="str">
        <f t="shared" si="45"/>
        <v xml:space="preserve"> </v>
      </c>
      <c r="AJ62" s="148" t="str">
        <f t="shared" si="45"/>
        <v xml:space="preserve"> </v>
      </c>
      <c r="AK62" s="148" t="str">
        <f t="shared" si="45"/>
        <v xml:space="preserve"> </v>
      </c>
      <c r="AL62" s="148" t="str">
        <f t="shared" si="45"/>
        <v xml:space="preserve"> </v>
      </c>
      <c r="AM62" s="148" t="str">
        <f t="shared" si="45"/>
        <v xml:space="preserve"> </v>
      </c>
      <c r="AN62" s="148" t="str">
        <f t="shared" si="45"/>
        <v xml:space="preserve"> </v>
      </c>
      <c r="AO62" s="148" t="str">
        <f t="shared" si="45"/>
        <v xml:space="preserve"> </v>
      </c>
      <c r="AP62" s="148" t="str">
        <f t="shared" si="46"/>
        <v xml:space="preserve"> </v>
      </c>
      <c r="AQ62" s="148" t="str">
        <f t="shared" si="46"/>
        <v xml:space="preserve"> </v>
      </c>
      <c r="AR62" s="148" t="str">
        <f t="shared" si="46"/>
        <v xml:space="preserve"> </v>
      </c>
      <c r="AS62" s="148" t="str">
        <f t="shared" si="46"/>
        <v xml:space="preserve"> </v>
      </c>
      <c r="AT62" s="148" t="str">
        <f t="shared" si="46"/>
        <v xml:space="preserve"> </v>
      </c>
      <c r="AU62" s="148" t="str">
        <f t="shared" si="46"/>
        <v xml:space="preserve"> </v>
      </c>
      <c r="AV62" s="148" t="str">
        <f t="shared" si="46"/>
        <v xml:space="preserve"> </v>
      </c>
      <c r="AW62" s="148" t="str">
        <f t="shared" si="46"/>
        <v xml:space="preserve"> </v>
      </c>
      <c r="AX62" s="148" t="str">
        <f t="shared" si="46"/>
        <v xml:space="preserve"> </v>
      </c>
      <c r="AY62" s="148" t="str">
        <f t="shared" si="46"/>
        <v xml:space="preserve"> </v>
      </c>
      <c r="AZ62" s="148" t="str">
        <f t="shared" si="47"/>
        <v xml:space="preserve"> </v>
      </c>
      <c r="BA62" s="148" t="str">
        <f t="shared" si="47"/>
        <v xml:space="preserve"> </v>
      </c>
      <c r="BB62" s="148" t="str">
        <f t="shared" si="47"/>
        <v xml:space="preserve"> </v>
      </c>
      <c r="BC62" s="148" t="str">
        <f t="shared" si="47"/>
        <v xml:space="preserve"> </v>
      </c>
      <c r="BD62" s="148" t="str">
        <f t="shared" si="47"/>
        <v xml:space="preserve"> </v>
      </c>
      <c r="BE62" s="148" t="str">
        <f t="shared" si="47"/>
        <v xml:space="preserve"> </v>
      </c>
      <c r="BF62" s="148" t="str">
        <f t="shared" si="47"/>
        <v xml:space="preserve"> </v>
      </c>
      <c r="BG62" s="148" t="str">
        <f t="shared" si="47"/>
        <v xml:space="preserve"> </v>
      </c>
      <c r="BH62" s="148" t="str">
        <f t="shared" si="47"/>
        <v xml:space="preserve"> </v>
      </c>
      <c r="BI62" s="148" t="str">
        <f t="shared" si="47"/>
        <v xml:space="preserve"> </v>
      </c>
      <c r="BJ62" s="148" t="str">
        <f t="shared" si="48"/>
        <v xml:space="preserve"> </v>
      </c>
      <c r="BK62" s="148" t="str">
        <f t="shared" si="48"/>
        <v xml:space="preserve"> </v>
      </c>
      <c r="BL62" s="148" t="str">
        <f t="shared" si="48"/>
        <v xml:space="preserve"> </v>
      </c>
      <c r="BM62" s="148" t="str">
        <f t="shared" si="48"/>
        <v xml:space="preserve"> </v>
      </c>
      <c r="BN62" s="148" t="str">
        <f t="shared" si="48"/>
        <v xml:space="preserve"> </v>
      </c>
      <c r="BO62" s="148" t="str">
        <f t="shared" si="48"/>
        <v xml:space="preserve"> </v>
      </c>
      <c r="BP62" s="148" t="str">
        <f t="shared" si="48"/>
        <v xml:space="preserve"> </v>
      </c>
      <c r="BQ62" s="148" t="str">
        <f t="shared" si="48"/>
        <v xml:space="preserve"> </v>
      </c>
      <c r="BR62" s="148" t="str">
        <f t="shared" si="48"/>
        <v xml:space="preserve"> </v>
      </c>
      <c r="BS62" s="148" t="str">
        <f t="shared" si="48"/>
        <v xml:space="preserve"> </v>
      </c>
      <c r="BT62" s="148" t="str">
        <f t="shared" si="48"/>
        <v xml:space="preserve"> </v>
      </c>
    </row>
    <row r="63" spans="1:72" ht="16">
      <c r="A63" s="171"/>
      <c r="C63" s="111">
        <v>60</v>
      </c>
      <c r="D63" s="3">
        <v>43101</v>
      </c>
      <c r="E63" s="123"/>
      <c r="F63" s="123"/>
      <c r="H63" s="164">
        <v>44927</v>
      </c>
      <c r="I63" s="123"/>
      <c r="J63" s="123"/>
      <c r="L63" s="147">
        <f t="shared" si="43"/>
        <v>0</v>
      </c>
      <c r="M63" s="147" t="str">
        <f t="shared" si="43"/>
        <v xml:space="preserve"> </v>
      </c>
      <c r="N63" s="147" t="str">
        <f t="shared" si="43"/>
        <v xml:space="preserve"> </v>
      </c>
      <c r="O63" s="147" t="str">
        <f t="shared" si="43"/>
        <v xml:space="preserve"> </v>
      </c>
      <c r="P63" s="147" t="str">
        <f t="shared" si="43"/>
        <v xml:space="preserve"> </v>
      </c>
      <c r="Q63" s="147" t="str">
        <f t="shared" si="43"/>
        <v xml:space="preserve"> </v>
      </c>
      <c r="R63" s="147" t="str">
        <f t="shared" si="43"/>
        <v xml:space="preserve"> </v>
      </c>
      <c r="S63" s="147" t="str">
        <f t="shared" si="43"/>
        <v xml:space="preserve"> </v>
      </c>
      <c r="T63" s="147" t="str">
        <f t="shared" si="43"/>
        <v xml:space="preserve"> </v>
      </c>
      <c r="U63" s="147" t="str">
        <f t="shared" si="43"/>
        <v xml:space="preserve"> </v>
      </c>
      <c r="V63" s="147" t="str">
        <f t="shared" si="44"/>
        <v xml:space="preserve"> </v>
      </c>
      <c r="W63" s="147" t="str">
        <f t="shared" si="44"/>
        <v xml:space="preserve"> </v>
      </c>
      <c r="X63" s="147" t="str">
        <f t="shared" si="44"/>
        <v xml:space="preserve"> </v>
      </c>
      <c r="Y63" s="147" t="str">
        <f t="shared" si="44"/>
        <v xml:space="preserve"> </v>
      </c>
      <c r="Z63" s="147" t="str">
        <f t="shared" si="44"/>
        <v xml:space="preserve"> </v>
      </c>
      <c r="AA63" s="147" t="str">
        <f t="shared" si="44"/>
        <v xml:space="preserve"> </v>
      </c>
      <c r="AB63" s="147" t="str">
        <f t="shared" si="44"/>
        <v xml:space="preserve"> </v>
      </c>
      <c r="AC63" s="147" t="str">
        <f t="shared" si="44"/>
        <v xml:space="preserve"> </v>
      </c>
      <c r="AD63" s="147" t="str">
        <f t="shared" si="44"/>
        <v xml:space="preserve"> </v>
      </c>
      <c r="AE63" s="147" t="str">
        <f t="shared" si="44"/>
        <v xml:space="preserve"> </v>
      </c>
      <c r="AF63" s="147" t="str">
        <f t="shared" si="45"/>
        <v xml:space="preserve"> </v>
      </c>
      <c r="AG63" s="147" t="str">
        <f t="shared" si="45"/>
        <v xml:space="preserve"> </v>
      </c>
      <c r="AH63" s="147" t="str">
        <f t="shared" si="45"/>
        <v xml:space="preserve"> </v>
      </c>
      <c r="AI63" s="147" t="str">
        <f t="shared" si="45"/>
        <v xml:space="preserve"> </v>
      </c>
      <c r="AJ63" s="147" t="str">
        <f t="shared" si="45"/>
        <v xml:space="preserve"> </v>
      </c>
      <c r="AK63" s="147" t="str">
        <f t="shared" si="45"/>
        <v xml:space="preserve"> </v>
      </c>
      <c r="AL63" s="147" t="str">
        <f t="shared" si="45"/>
        <v xml:space="preserve"> </v>
      </c>
      <c r="AM63" s="147" t="str">
        <f t="shared" si="45"/>
        <v xml:space="preserve"> </v>
      </c>
      <c r="AN63" s="147" t="str">
        <f t="shared" si="45"/>
        <v xml:space="preserve"> </v>
      </c>
      <c r="AO63" s="147" t="str">
        <f t="shared" si="45"/>
        <v xml:space="preserve"> </v>
      </c>
      <c r="AP63" s="147" t="str">
        <f t="shared" si="46"/>
        <v xml:space="preserve"> </v>
      </c>
      <c r="AQ63" s="147" t="str">
        <f t="shared" si="46"/>
        <v xml:space="preserve"> </v>
      </c>
      <c r="AR63" s="147" t="str">
        <f t="shared" si="46"/>
        <v xml:space="preserve"> </v>
      </c>
      <c r="AS63" s="147" t="str">
        <f t="shared" si="46"/>
        <v xml:space="preserve"> </v>
      </c>
      <c r="AT63" s="147" t="str">
        <f t="shared" si="46"/>
        <v xml:space="preserve"> </v>
      </c>
      <c r="AU63" s="147" t="str">
        <f t="shared" si="46"/>
        <v xml:space="preserve"> </v>
      </c>
      <c r="AV63" s="147" t="str">
        <f t="shared" si="46"/>
        <v xml:space="preserve"> </v>
      </c>
      <c r="AW63" s="147" t="str">
        <f t="shared" si="46"/>
        <v xml:space="preserve"> </v>
      </c>
      <c r="AX63" s="147" t="str">
        <f t="shared" si="46"/>
        <v xml:space="preserve"> </v>
      </c>
      <c r="AY63" s="147" t="str">
        <f t="shared" si="46"/>
        <v xml:space="preserve"> </v>
      </c>
      <c r="AZ63" s="147" t="str">
        <f t="shared" si="47"/>
        <v xml:space="preserve"> </v>
      </c>
      <c r="BA63" s="147" t="str">
        <f t="shared" si="47"/>
        <v xml:space="preserve"> </v>
      </c>
      <c r="BB63" s="147" t="str">
        <f t="shared" si="47"/>
        <v xml:space="preserve"> </v>
      </c>
      <c r="BC63" s="147" t="str">
        <f t="shared" si="47"/>
        <v xml:space="preserve"> </v>
      </c>
      <c r="BD63" s="147" t="str">
        <f t="shared" si="47"/>
        <v xml:space="preserve"> </v>
      </c>
      <c r="BE63" s="147" t="str">
        <f t="shared" si="47"/>
        <v xml:space="preserve"> </v>
      </c>
      <c r="BF63" s="147" t="str">
        <f t="shared" si="47"/>
        <v xml:space="preserve"> </v>
      </c>
      <c r="BG63" s="147" t="str">
        <f t="shared" si="47"/>
        <v xml:space="preserve"> </v>
      </c>
      <c r="BH63" s="147" t="str">
        <f t="shared" si="47"/>
        <v xml:space="preserve"> </v>
      </c>
      <c r="BI63" s="147" t="str">
        <f t="shared" si="47"/>
        <v xml:space="preserve"> </v>
      </c>
      <c r="BJ63" s="147" t="str">
        <f t="shared" si="48"/>
        <v xml:space="preserve"> </v>
      </c>
      <c r="BK63" s="147" t="str">
        <f t="shared" si="48"/>
        <v xml:space="preserve"> </v>
      </c>
      <c r="BL63" s="147" t="str">
        <f t="shared" si="48"/>
        <v xml:space="preserve"> </v>
      </c>
      <c r="BM63" s="147" t="str">
        <f t="shared" si="48"/>
        <v xml:space="preserve"> </v>
      </c>
      <c r="BN63" s="147" t="str">
        <f t="shared" si="48"/>
        <v xml:space="preserve"> </v>
      </c>
      <c r="BO63" s="147" t="str">
        <f t="shared" si="48"/>
        <v xml:space="preserve"> </v>
      </c>
      <c r="BP63" s="147" t="str">
        <f t="shared" si="48"/>
        <v xml:space="preserve"> </v>
      </c>
      <c r="BQ63" s="147" t="str">
        <f t="shared" si="48"/>
        <v xml:space="preserve"> </v>
      </c>
      <c r="BR63" s="147" t="str">
        <f t="shared" si="48"/>
        <v xml:space="preserve"> </v>
      </c>
      <c r="BS63" s="147" t="str">
        <f t="shared" si="48"/>
        <v xml:space="preserve"> </v>
      </c>
      <c r="BT63" s="147" t="str">
        <f t="shared" si="48"/>
        <v xml:space="preserve"> </v>
      </c>
    </row>
    <row r="64" spans="1:72">
      <c r="A64" s="12"/>
      <c r="C64" s="11"/>
      <c r="D64" s="11"/>
      <c r="E64" s="11"/>
      <c r="F64" s="11"/>
      <c r="H64" s="11"/>
      <c r="I64" s="11"/>
      <c r="J64" s="11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</row>
    <row r="65" spans="1:72" ht="17" thickBot="1">
      <c r="A65" s="169" t="s">
        <v>328</v>
      </c>
      <c r="C65" s="71"/>
      <c r="D65" s="71"/>
      <c r="E65" s="71"/>
      <c r="F65" s="71"/>
      <c r="H65" s="71"/>
      <c r="I65" s="71"/>
      <c r="J65" s="71"/>
      <c r="L65" s="141">
        <f>SUM(L59:L63)</f>
        <v>0</v>
      </c>
      <c r="M65" s="141">
        <f t="shared" ref="M65:BT65" si="49">SUM(M59:M63)</f>
        <v>0</v>
      </c>
      <c r="N65" s="141">
        <f t="shared" si="49"/>
        <v>0</v>
      </c>
      <c r="O65" s="141">
        <f t="shared" si="49"/>
        <v>0</v>
      </c>
      <c r="P65" s="141">
        <f t="shared" si="49"/>
        <v>0</v>
      </c>
      <c r="Q65" s="141">
        <f t="shared" si="49"/>
        <v>0</v>
      </c>
      <c r="R65" s="141">
        <f t="shared" si="49"/>
        <v>0</v>
      </c>
      <c r="S65" s="141">
        <f t="shared" si="49"/>
        <v>0</v>
      </c>
      <c r="T65" s="141">
        <f t="shared" si="49"/>
        <v>0</v>
      </c>
      <c r="U65" s="141">
        <f t="shared" si="49"/>
        <v>0</v>
      </c>
      <c r="V65" s="141">
        <f t="shared" si="49"/>
        <v>0</v>
      </c>
      <c r="W65" s="141">
        <f t="shared" si="49"/>
        <v>0</v>
      </c>
      <c r="X65" s="141">
        <f t="shared" si="49"/>
        <v>0</v>
      </c>
      <c r="Y65" s="141">
        <f t="shared" si="49"/>
        <v>0</v>
      </c>
      <c r="Z65" s="141">
        <f t="shared" si="49"/>
        <v>0</v>
      </c>
      <c r="AA65" s="141">
        <f t="shared" si="49"/>
        <v>0</v>
      </c>
      <c r="AB65" s="141">
        <f t="shared" si="49"/>
        <v>0</v>
      </c>
      <c r="AC65" s="141">
        <f t="shared" si="49"/>
        <v>0</v>
      </c>
      <c r="AD65" s="141">
        <f t="shared" si="49"/>
        <v>0</v>
      </c>
      <c r="AE65" s="141">
        <f t="shared" si="49"/>
        <v>0</v>
      </c>
      <c r="AF65" s="141">
        <f t="shared" si="49"/>
        <v>0</v>
      </c>
      <c r="AG65" s="141">
        <f t="shared" si="49"/>
        <v>0</v>
      </c>
      <c r="AH65" s="141">
        <f t="shared" si="49"/>
        <v>0</v>
      </c>
      <c r="AI65" s="141">
        <f t="shared" si="49"/>
        <v>0</v>
      </c>
      <c r="AJ65" s="141">
        <f t="shared" si="49"/>
        <v>0</v>
      </c>
      <c r="AK65" s="141">
        <f t="shared" si="49"/>
        <v>0</v>
      </c>
      <c r="AL65" s="141">
        <f t="shared" si="49"/>
        <v>0</v>
      </c>
      <c r="AM65" s="141">
        <f t="shared" si="49"/>
        <v>0</v>
      </c>
      <c r="AN65" s="141">
        <f t="shared" si="49"/>
        <v>0</v>
      </c>
      <c r="AO65" s="141">
        <f t="shared" si="49"/>
        <v>0</v>
      </c>
      <c r="AP65" s="141">
        <f t="shared" si="49"/>
        <v>0</v>
      </c>
      <c r="AQ65" s="141">
        <f t="shared" si="49"/>
        <v>0</v>
      </c>
      <c r="AR65" s="141">
        <f t="shared" si="49"/>
        <v>0</v>
      </c>
      <c r="AS65" s="141">
        <f t="shared" si="49"/>
        <v>0</v>
      </c>
      <c r="AT65" s="141">
        <f t="shared" si="49"/>
        <v>0</v>
      </c>
      <c r="AU65" s="141">
        <f t="shared" si="49"/>
        <v>0</v>
      </c>
      <c r="AV65" s="141">
        <f t="shared" si="49"/>
        <v>0</v>
      </c>
      <c r="AW65" s="141">
        <f t="shared" si="49"/>
        <v>0</v>
      </c>
      <c r="AX65" s="141">
        <f t="shared" si="49"/>
        <v>0</v>
      </c>
      <c r="AY65" s="141">
        <f t="shared" si="49"/>
        <v>0</v>
      </c>
      <c r="AZ65" s="141">
        <f t="shared" si="49"/>
        <v>0</v>
      </c>
      <c r="BA65" s="141">
        <f t="shared" si="49"/>
        <v>0</v>
      </c>
      <c r="BB65" s="141">
        <f t="shared" si="49"/>
        <v>0</v>
      </c>
      <c r="BC65" s="141">
        <f t="shared" si="49"/>
        <v>0</v>
      </c>
      <c r="BD65" s="141">
        <f t="shared" si="49"/>
        <v>0</v>
      </c>
      <c r="BE65" s="141">
        <f t="shared" si="49"/>
        <v>0</v>
      </c>
      <c r="BF65" s="141">
        <f t="shared" si="49"/>
        <v>0</v>
      </c>
      <c r="BG65" s="141">
        <f t="shared" si="49"/>
        <v>0</v>
      </c>
      <c r="BH65" s="141">
        <f t="shared" si="49"/>
        <v>0</v>
      </c>
      <c r="BI65" s="141">
        <f t="shared" si="49"/>
        <v>0</v>
      </c>
      <c r="BJ65" s="141">
        <f t="shared" si="49"/>
        <v>0</v>
      </c>
      <c r="BK65" s="141">
        <f t="shared" si="49"/>
        <v>0</v>
      </c>
      <c r="BL65" s="141">
        <f t="shared" si="49"/>
        <v>0</v>
      </c>
      <c r="BM65" s="141">
        <f t="shared" si="49"/>
        <v>0</v>
      </c>
      <c r="BN65" s="141">
        <f t="shared" si="49"/>
        <v>0</v>
      </c>
      <c r="BO65" s="141">
        <f t="shared" si="49"/>
        <v>0</v>
      </c>
      <c r="BP65" s="141">
        <f t="shared" si="49"/>
        <v>0</v>
      </c>
      <c r="BQ65" s="141">
        <f t="shared" si="49"/>
        <v>0</v>
      </c>
      <c r="BR65" s="141">
        <f t="shared" si="49"/>
        <v>0</v>
      </c>
      <c r="BS65" s="141">
        <f t="shared" si="49"/>
        <v>0</v>
      </c>
      <c r="BT65" s="141">
        <f t="shared" si="49"/>
        <v>0</v>
      </c>
    </row>
    <row r="66" spans="1:72" ht="16" thickTop="1">
      <c r="A66" s="6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</row>
    <row r="67" spans="1:72" ht="17" thickBot="1">
      <c r="A67" s="175" t="s">
        <v>321</v>
      </c>
      <c r="C67" s="71"/>
      <c r="D67" s="71"/>
      <c r="E67" s="71"/>
      <c r="F67" s="71"/>
      <c r="H67" s="71"/>
      <c r="I67" s="71"/>
      <c r="J67" s="71"/>
      <c r="L67" s="141">
        <f t="shared" ref="L67" si="50">SUM(L47+L38+L29+L21+L10+L65)</f>
        <v>9315</v>
      </c>
      <c r="M67" s="141">
        <f t="shared" ref="M67:BT67" si="51">SUM(M47+M38+M29+M21+M10+M65)</f>
        <v>200</v>
      </c>
      <c r="N67" s="141">
        <f t="shared" si="51"/>
        <v>200</v>
      </c>
      <c r="O67" s="141">
        <f t="shared" si="51"/>
        <v>0</v>
      </c>
      <c r="P67" s="141">
        <f t="shared" si="51"/>
        <v>0</v>
      </c>
      <c r="Q67" s="141">
        <f t="shared" si="51"/>
        <v>0</v>
      </c>
      <c r="R67" s="141">
        <f t="shared" si="51"/>
        <v>0</v>
      </c>
      <c r="S67" s="141">
        <f t="shared" si="51"/>
        <v>0</v>
      </c>
      <c r="T67" s="141">
        <f t="shared" si="51"/>
        <v>0</v>
      </c>
      <c r="U67" s="141">
        <f t="shared" si="51"/>
        <v>0</v>
      </c>
      <c r="V67" s="141">
        <f t="shared" si="51"/>
        <v>0</v>
      </c>
      <c r="W67" s="141">
        <f t="shared" si="51"/>
        <v>0</v>
      </c>
      <c r="X67" s="141">
        <f t="shared" si="51"/>
        <v>0</v>
      </c>
      <c r="Y67" s="141">
        <f t="shared" si="51"/>
        <v>0</v>
      </c>
      <c r="Z67" s="141">
        <f t="shared" si="51"/>
        <v>0</v>
      </c>
      <c r="AA67" s="141">
        <f t="shared" si="51"/>
        <v>0</v>
      </c>
      <c r="AB67" s="141">
        <f t="shared" si="51"/>
        <v>0</v>
      </c>
      <c r="AC67" s="141">
        <f t="shared" si="51"/>
        <v>0</v>
      </c>
      <c r="AD67" s="141">
        <f t="shared" si="51"/>
        <v>0</v>
      </c>
      <c r="AE67" s="141">
        <f t="shared" si="51"/>
        <v>0</v>
      </c>
      <c r="AF67" s="141">
        <f t="shared" si="51"/>
        <v>0</v>
      </c>
      <c r="AG67" s="141">
        <f t="shared" si="51"/>
        <v>0</v>
      </c>
      <c r="AH67" s="141">
        <f t="shared" si="51"/>
        <v>0</v>
      </c>
      <c r="AI67" s="141">
        <f t="shared" si="51"/>
        <v>0</v>
      </c>
      <c r="AJ67" s="141">
        <f t="shared" si="51"/>
        <v>0</v>
      </c>
      <c r="AK67" s="141">
        <f t="shared" si="51"/>
        <v>0</v>
      </c>
      <c r="AL67" s="141">
        <f t="shared" si="51"/>
        <v>0</v>
      </c>
      <c r="AM67" s="141">
        <f t="shared" si="51"/>
        <v>0</v>
      </c>
      <c r="AN67" s="141">
        <f t="shared" si="51"/>
        <v>0</v>
      </c>
      <c r="AO67" s="141">
        <f t="shared" si="51"/>
        <v>0</v>
      </c>
      <c r="AP67" s="141">
        <f t="shared" si="51"/>
        <v>0</v>
      </c>
      <c r="AQ67" s="141">
        <f t="shared" si="51"/>
        <v>0</v>
      </c>
      <c r="AR67" s="141">
        <f t="shared" si="51"/>
        <v>0</v>
      </c>
      <c r="AS67" s="141">
        <f t="shared" si="51"/>
        <v>0</v>
      </c>
      <c r="AT67" s="141">
        <f t="shared" si="51"/>
        <v>0</v>
      </c>
      <c r="AU67" s="141">
        <f t="shared" si="51"/>
        <v>0</v>
      </c>
      <c r="AV67" s="141">
        <f t="shared" si="51"/>
        <v>0</v>
      </c>
      <c r="AW67" s="141">
        <f t="shared" si="51"/>
        <v>0</v>
      </c>
      <c r="AX67" s="141">
        <f t="shared" si="51"/>
        <v>0</v>
      </c>
      <c r="AY67" s="141">
        <f t="shared" si="51"/>
        <v>0</v>
      </c>
      <c r="AZ67" s="141">
        <f t="shared" si="51"/>
        <v>0</v>
      </c>
      <c r="BA67" s="141">
        <f t="shared" si="51"/>
        <v>0</v>
      </c>
      <c r="BB67" s="141">
        <f t="shared" si="51"/>
        <v>0</v>
      </c>
      <c r="BC67" s="141">
        <f t="shared" si="51"/>
        <v>0</v>
      </c>
      <c r="BD67" s="141">
        <f t="shared" si="51"/>
        <v>0</v>
      </c>
      <c r="BE67" s="141">
        <f t="shared" si="51"/>
        <v>0</v>
      </c>
      <c r="BF67" s="141">
        <f t="shared" si="51"/>
        <v>0</v>
      </c>
      <c r="BG67" s="141">
        <f t="shared" si="51"/>
        <v>0</v>
      </c>
      <c r="BH67" s="141">
        <f t="shared" si="51"/>
        <v>0</v>
      </c>
      <c r="BI67" s="141">
        <f t="shared" si="51"/>
        <v>0</v>
      </c>
      <c r="BJ67" s="141">
        <f t="shared" si="51"/>
        <v>0</v>
      </c>
      <c r="BK67" s="141">
        <f t="shared" si="51"/>
        <v>0</v>
      </c>
      <c r="BL67" s="141">
        <f t="shared" si="51"/>
        <v>0</v>
      </c>
      <c r="BM67" s="141">
        <f t="shared" si="51"/>
        <v>0</v>
      </c>
      <c r="BN67" s="141">
        <f t="shared" si="51"/>
        <v>0</v>
      </c>
      <c r="BO67" s="141">
        <f t="shared" si="51"/>
        <v>0</v>
      </c>
      <c r="BP67" s="141">
        <f t="shared" si="51"/>
        <v>0</v>
      </c>
      <c r="BQ67" s="141">
        <f t="shared" si="51"/>
        <v>0</v>
      </c>
      <c r="BR67" s="141">
        <f t="shared" si="51"/>
        <v>0</v>
      </c>
      <c r="BS67" s="141">
        <f t="shared" si="51"/>
        <v>0</v>
      </c>
      <c r="BT67" s="141">
        <f t="shared" si="51"/>
        <v>0</v>
      </c>
    </row>
    <row r="68" spans="1:72" ht="16" thickTop="1"/>
  </sheetData>
  <phoneticPr fontId="33" type="noConversion"/>
  <pageMargins left="0.7" right="0.7" top="0.75" bottom="0.75" header="0.3" footer="0.3"/>
  <pageSetup paperSize="3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Q62"/>
  <sheetViews>
    <sheetView workbookViewId="0">
      <selection activeCell="J5" sqref="J5"/>
    </sheetView>
  </sheetViews>
  <sheetFormatPr baseColWidth="10" defaultColWidth="11.5" defaultRowHeight="15"/>
  <cols>
    <col min="1" max="1" width="5" customWidth="1"/>
    <col min="2" max="2" width="53.33203125" customWidth="1"/>
    <col min="3" max="3" width="1.6640625" customWidth="1"/>
    <col min="4" max="7" width="13.33203125" customWidth="1"/>
    <col min="8" max="8" width="1.6640625" customWidth="1"/>
    <col min="9" max="69" width="13.33203125" customWidth="1"/>
  </cols>
  <sheetData>
    <row r="2" spans="2:69" ht="21" thickBot="1">
      <c r="B2" s="74" t="s">
        <v>345</v>
      </c>
    </row>
    <row r="3" spans="2:69" ht="17" thickTop="1">
      <c r="D3" s="192" t="s">
        <v>334</v>
      </c>
      <c r="E3" s="192"/>
      <c r="F3" s="192"/>
      <c r="G3" s="192"/>
    </row>
    <row r="4" spans="2:69" ht="18" thickBot="1">
      <c r="B4" s="124" t="s">
        <v>333</v>
      </c>
      <c r="D4" s="24">
        <v>1</v>
      </c>
      <c r="E4" s="24">
        <v>10</v>
      </c>
      <c r="F4" s="24">
        <v>100</v>
      </c>
      <c r="G4" s="24">
        <v>1000</v>
      </c>
      <c r="I4" s="70">
        <f>'Scaling Factors'!D15</f>
        <v>44926</v>
      </c>
      <c r="J4" s="70">
        <f>'Scaling Factors'!E15</f>
        <v>44957</v>
      </c>
      <c r="K4" s="70">
        <f>'Scaling Factors'!F15</f>
        <v>44985</v>
      </c>
      <c r="L4" s="70">
        <f>'Scaling Factors'!G15</f>
        <v>45016</v>
      </c>
      <c r="M4" s="70">
        <f>'Scaling Factors'!H15</f>
        <v>45046</v>
      </c>
      <c r="N4" s="70">
        <f>'Scaling Factors'!I15</f>
        <v>45077</v>
      </c>
      <c r="O4" s="70">
        <f>'Scaling Factors'!J15</f>
        <v>45107</v>
      </c>
      <c r="P4" s="70">
        <f>'Scaling Factors'!K15</f>
        <v>45138</v>
      </c>
      <c r="Q4" s="70">
        <f>'Scaling Factors'!L15</f>
        <v>45169</v>
      </c>
      <c r="R4" s="70">
        <f>'Scaling Factors'!M15</f>
        <v>45199</v>
      </c>
      <c r="S4" s="70">
        <f>'Scaling Factors'!N15</f>
        <v>45230</v>
      </c>
      <c r="T4" s="70">
        <f>'Scaling Factors'!O15</f>
        <v>45260</v>
      </c>
      <c r="U4" s="70">
        <f>'Scaling Factors'!P15</f>
        <v>45291</v>
      </c>
      <c r="V4" s="70">
        <f>'Scaling Factors'!Q15</f>
        <v>45322</v>
      </c>
      <c r="W4" s="70">
        <f>'Scaling Factors'!R15</f>
        <v>45351</v>
      </c>
      <c r="X4" s="70">
        <f>'Scaling Factors'!S15</f>
        <v>45382</v>
      </c>
      <c r="Y4" s="70">
        <f>'Scaling Factors'!T15</f>
        <v>45412</v>
      </c>
      <c r="Z4" s="70">
        <f>'Scaling Factors'!U15</f>
        <v>45443</v>
      </c>
      <c r="AA4" s="70">
        <f>'Scaling Factors'!V15</f>
        <v>45473</v>
      </c>
      <c r="AB4" s="70">
        <f>'Scaling Factors'!W15</f>
        <v>45504</v>
      </c>
      <c r="AC4" s="70">
        <f>'Scaling Factors'!X15</f>
        <v>45535</v>
      </c>
      <c r="AD4" s="70">
        <f>'Scaling Factors'!Y15</f>
        <v>45565</v>
      </c>
      <c r="AE4" s="70">
        <f>'Scaling Factors'!Z15</f>
        <v>45596</v>
      </c>
      <c r="AF4" s="70">
        <f>'Scaling Factors'!AA15</f>
        <v>45626</v>
      </c>
      <c r="AG4" s="70">
        <f>'Scaling Factors'!AB15</f>
        <v>45657</v>
      </c>
      <c r="AH4" s="70">
        <f>'Scaling Factors'!AC15</f>
        <v>45688</v>
      </c>
      <c r="AI4" s="70">
        <f>'Scaling Factors'!AD15</f>
        <v>45716</v>
      </c>
      <c r="AJ4" s="70">
        <f>'Scaling Factors'!AE15</f>
        <v>45747</v>
      </c>
      <c r="AK4" s="70">
        <f>'Scaling Factors'!AF15</f>
        <v>45777</v>
      </c>
      <c r="AL4" s="70">
        <f>'Scaling Factors'!AG15</f>
        <v>45808</v>
      </c>
      <c r="AM4" s="70">
        <f>'Scaling Factors'!AH15</f>
        <v>45838</v>
      </c>
      <c r="AN4" s="70">
        <f>'Scaling Factors'!AI15</f>
        <v>45869</v>
      </c>
      <c r="AO4" s="70">
        <f>'Scaling Factors'!AJ15</f>
        <v>45900</v>
      </c>
      <c r="AP4" s="70">
        <f>'Scaling Factors'!AK15</f>
        <v>45930</v>
      </c>
      <c r="AQ4" s="70">
        <f>'Scaling Factors'!AL15</f>
        <v>45961</v>
      </c>
      <c r="AR4" s="70">
        <f>'Scaling Factors'!AM15</f>
        <v>45991</v>
      </c>
      <c r="AS4" s="70">
        <f>'Scaling Factors'!AN15</f>
        <v>46022</v>
      </c>
      <c r="AT4" s="70">
        <f>'Scaling Factors'!AO15</f>
        <v>46053</v>
      </c>
      <c r="AU4" s="70">
        <f>'Scaling Factors'!AP15</f>
        <v>46081</v>
      </c>
      <c r="AV4" s="70">
        <f>'Scaling Factors'!AQ15</f>
        <v>46112</v>
      </c>
      <c r="AW4" s="70">
        <f>'Scaling Factors'!AR15</f>
        <v>46142</v>
      </c>
      <c r="AX4" s="70">
        <f>'Scaling Factors'!AS15</f>
        <v>46173</v>
      </c>
      <c r="AY4" s="70">
        <f>'Scaling Factors'!AT15</f>
        <v>46203</v>
      </c>
      <c r="AZ4" s="70">
        <f>'Scaling Factors'!AU15</f>
        <v>46234</v>
      </c>
      <c r="BA4" s="70">
        <f>'Scaling Factors'!AV15</f>
        <v>46265</v>
      </c>
      <c r="BB4" s="70">
        <f>'Scaling Factors'!AW15</f>
        <v>46295</v>
      </c>
      <c r="BC4" s="70">
        <f>'Scaling Factors'!AX15</f>
        <v>46326</v>
      </c>
      <c r="BD4" s="70">
        <f>'Scaling Factors'!AY15</f>
        <v>46356</v>
      </c>
      <c r="BE4" s="70">
        <f>'Scaling Factors'!AZ15</f>
        <v>46387</v>
      </c>
      <c r="BF4" s="70">
        <f>'Scaling Factors'!BA15</f>
        <v>46418</v>
      </c>
      <c r="BG4" s="70">
        <f>'Scaling Factors'!BB15</f>
        <v>46446</v>
      </c>
      <c r="BH4" s="70">
        <f>'Scaling Factors'!BC15</f>
        <v>46477</v>
      </c>
      <c r="BI4" s="70">
        <f>'Scaling Factors'!BD15</f>
        <v>46507</v>
      </c>
      <c r="BJ4" s="70">
        <f>'Scaling Factors'!BE15</f>
        <v>46538</v>
      </c>
      <c r="BK4" s="70">
        <f>'Scaling Factors'!BF15</f>
        <v>46568</v>
      </c>
      <c r="BL4" s="70">
        <f>'Scaling Factors'!BG15</f>
        <v>46599</v>
      </c>
      <c r="BM4" s="70">
        <f>'Scaling Factors'!BH15</f>
        <v>46630</v>
      </c>
      <c r="BN4" s="70">
        <f>'Scaling Factors'!BI15</f>
        <v>46660</v>
      </c>
      <c r="BO4" s="70">
        <f>'Scaling Factors'!BJ15</f>
        <v>46691</v>
      </c>
      <c r="BP4" s="70">
        <f>'Scaling Factors'!BK15</f>
        <v>46721</v>
      </c>
      <c r="BQ4" s="70">
        <f>'Scaling Factors'!BL15</f>
        <v>46752</v>
      </c>
    </row>
    <row r="5" spans="2:69" ht="17" thickTop="1">
      <c r="B5" s="126" t="str">
        <f>Product1Name</f>
        <v>Product 1</v>
      </c>
      <c r="D5" s="123">
        <v>1000</v>
      </c>
      <c r="E5" s="123">
        <v>800</v>
      </c>
      <c r="F5" s="123">
        <v>700</v>
      </c>
      <c r="G5" s="123">
        <v>500</v>
      </c>
      <c r="I5" s="147">
        <f>IF('Product Sales'!E3&gt;=$G$4,'Product Sales'!E3*$G5,IF('Product Sales'!E3&gt;=$F$4,'Product Sales'!E3*$F5,IF('Product Sales'!E3&gt;=$E$4,'Product Sales'!E3*$E5,IF('Product Sales'!E3&gt;=$D$4,'Product Sales'!E3*$D5,0))))</f>
        <v>3000</v>
      </c>
      <c r="J5" s="147">
        <f>IF('Product Sales'!F3&gt;=$G$4,'Product Sales'!F3*$G5,IF('Product Sales'!F3&gt;=$F$4,'Product Sales'!F3*$F5,IF('Product Sales'!F3&gt;=$E$4,'Product Sales'!F3*$E5,IF('Product Sales'!F3&gt;=$D$4,'Product Sales'!F3*$D5,0))))</f>
        <v>3000</v>
      </c>
      <c r="K5" s="147">
        <f>IF('Product Sales'!G3&gt;=$G$4,'Product Sales'!G3*$G5,IF('Product Sales'!G3&gt;=$F$4,'Product Sales'!G3*$F5,IF('Product Sales'!G3&gt;=$E$4,'Product Sales'!G3*$E5,IF('Product Sales'!G3&gt;=$D$4,'Product Sales'!G3*$D5,0))))</f>
        <v>3000</v>
      </c>
      <c r="L5" s="147">
        <f>IF('Product Sales'!H3&gt;=$G$4,'Product Sales'!H3*$G5,IF('Product Sales'!H3&gt;=$F$4,'Product Sales'!H3*$F5,IF('Product Sales'!H3&gt;=$E$4,'Product Sales'!H3*$E5,IF('Product Sales'!H3&gt;=$D$4,'Product Sales'!H3*$D5,0))))</f>
        <v>3000</v>
      </c>
      <c r="M5" s="147">
        <f>IF('Product Sales'!I3&gt;=$G$4,'Product Sales'!I3*$G5,IF('Product Sales'!I3&gt;=$F$4,'Product Sales'!I3*$F5,IF('Product Sales'!I3&gt;=$E$4,'Product Sales'!I3*$E5,IF('Product Sales'!I3&gt;=$D$4,'Product Sales'!I3*$D5,0))))</f>
        <v>3000</v>
      </c>
      <c r="N5" s="147">
        <f>IF('Product Sales'!J3&gt;=$G$4,'Product Sales'!J3*$G5,IF('Product Sales'!J3&gt;=$F$4,'Product Sales'!J3*$F5,IF('Product Sales'!J3&gt;=$E$4,'Product Sales'!J3*$E5,IF('Product Sales'!J3&gt;=$D$4,'Product Sales'!J3*$D5,0))))</f>
        <v>3000</v>
      </c>
      <c r="O5" s="147">
        <f>IF('Product Sales'!K3&gt;=$G$4,'Product Sales'!K3*$G5,IF('Product Sales'!K3&gt;=$F$4,'Product Sales'!K3*$F5,IF('Product Sales'!K3&gt;=$E$4,'Product Sales'!K3*$E5,IF('Product Sales'!K3&gt;=$D$4,'Product Sales'!K3*$D5,0))))</f>
        <v>3000</v>
      </c>
      <c r="P5" s="147">
        <f>IF('Product Sales'!L3&gt;=$G$4,'Product Sales'!L3*$G5,IF('Product Sales'!L3&gt;=$F$4,'Product Sales'!L3*$F5,IF('Product Sales'!L3&gt;=$E$4,'Product Sales'!L3*$E5,IF('Product Sales'!L3&gt;=$D$4,'Product Sales'!L3*$D5,0))))</f>
        <v>3000</v>
      </c>
      <c r="Q5" s="147">
        <f>IF('Product Sales'!M3&gt;=$G$4,'Product Sales'!M3*$G5,IF('Product Sales'!M3&gt;=$F$4,'Product Sales'!M3*$F5,IF('Product Sales'!M3&gt;=$E$4,'Product Sales'!M3*$E5,IF('Product Sales'!M3&gt;=$D$4,'Product Sales'!M3*$D5,0))))</f>
        <v>3000</v>
      </c>
      <c r="R5" s="147">
        <f>IF('Product Sales'!N3&gt;=$G$4,'Product Sales'!N3*$G5,IF('Product Sales'!N3&gt;=$F$4,'Product Sales'!N3*$F5,IF('Product Sales'!N3&gt;=$E$4,'Product Sales'!N3*$E5,IF('Product Sales'!N3&gt;=$D$4,'Product Sales'!N3*$D5,0))))</f>
        <v>3000</v>
      </c>
      <c r="S5" s="147">
        <f>IF('Product Sales'!O3&gt;=$G$4,'Product Sales'!O3*$G5,IF('Product Sales'!O3&gt;=$F$4,'Product Sales'!O3*$F5,IF('Product Sales'!O3&gt;=$E$4,'Product Sales'!O3*$E5,IF('Product Sales'!O3&gt;=$D$4,'Product Sales'!O3*$D5,0))))</f>
        <v>3000</v>
      </c>
      <c r="T5" s="147">
        <f>IF('Product Sales'!P3&gt;=$G$4,'Product Sales'!P3*$G5,IF('Product Sales'!P3&gt;=$F$4,'Product Sales'!P3*$F5,IF('Product Sales'!P3&gt;=$E$4,'Product Sales'!P3*$E5,IF('Product Sales'!P3&gt;=$D$4,'Product Sales'!P3*$D5,0))))</f>
        <v>3000</v>
      </c>
      <c r="U5" s="147">
        <f>IF('Product Sales'!Q3&gt;=$G$4,'Product Sales'!Q3*$G5,IF('Product Sales'!Q3&gt;=$F$4,'Product Sales'!Q3*$F5,IF('Product Sales'!Q3&gt;=$E$4,'Product Sales'!Q3*$E5,IF('Product Sales'!Q3&gt;=$D$4,'Product Sales'!Q3*$D5,0))))</f>
        <v>3000</v>
      </c>
      <c r="V5" s="147">
        <f>IF('Product Sales'!R3&gt;=$G$4,'Product Sales'!R3*$G5,IF('Product Sales'!R3&gt;=$F$4,'Product Sales'!R3*$F5,IF('Product Sales'!R3&gt;=$E$4,'Product Sales'!R3*$E5,IF('Product Sales'!R3&gt;=$D$4,'Product Sales'!R3*$D5,0))))</f>
        <v>3000</v>
      </c>
      <c r="W5" s="147">
        <f>IF('Product Sales'!S3&gt;=$G$4,'Product Sales'!S3*$G5,IF('Product Sales'!S3&gt;=$F$4,'Product Sales'!S3*$F5,IF('Product Sales'!S3&gt;=$E$4,'Product Sales'!S3*$E5,IF('Product Sales'!S3&gt;=$D$4,'Product Sales'!S3*$D5,0))))</f>
        <v>3000</v>
      </c>
      <c r="X5" s="147">
        <f>IF('Product Sales'!T3&gt;=$G$4,'Product Sales'!T3*$G5,IF('Product Sales'!T3&gt;=$F$4,'Product Sales'!T3*$F5,IF('Product Sales'!T3&gt;=$E$4,'Product Sales'!T3*$E5,IF('Product Sales'!T3&gt;=$D$4,'Product Sales'!T3*$D5,0))))</f>
        <v>3000</v>
      </c>
      <c r="Y5" s="147">
        <f>IF('Product Sales'!U3&gt;=$G$4,'Product Sales'!U3*$G5,IF('Product Sales'!U3&gt;=$F$4,'Product Sales'!U3*$F5,IF('Product Sales'!U3&gt;=$E$4,'Product Sales'!U3*$E5,IF('Product Sales'!U3&gt;=$D$4,'Product Sales'!U3*$D5,0))))</f>
        <v>3000</v>
      </c>
      <c r="Z5" s="147">
        <f>IF('Product Sales'!V3&gt;=$G$4,'Product Sales'!V3*$G5,IF('Product Sales'!V3&gt;=$F$4,'Product Sales'!V3*$F5,IF('Product Sales'!V3&gt;=$E$4,'Product Sales'!V3*$E5,IF('Product Sales'!V3&gt;=$D$4,'Product Sales'!V3*$D5,0))))</f>
        <v>3000</v>
      </c>
      <c r="AA5" s="147">
        <f>IF('Product Sales'!W3&gt;=$G$4,'Product Sales'!W3*$G5,IF('Product Sales'!W3&gt;=$F$4,'Product Sales'!W3*$F5,IF('Product Sales'!W3&gt;=$E$4,'Product Sales'!W3*$E5,IF('Product Sales'!W3&gt;=$D$4,'Product Sales'!W3*$D5,0))))</f>
        <v>3000</v>
      </c>
      <c r="AB5" s="147">
        <f>IF('Product Sales'!X3&gt;=$G$4,'Product Sales'!X3*$G5,IF('Product Sales'!X3&gt;=$F$4,'Product Sales'!X3*$F5,IF('Product Sales'!X3&gt;=$E$4,'Product Sales'!X3*$E5,IF('Product Sales'!X3&gt;=$D$4,'Product Sales'!X3*$D5,0))))</f>
        <v>3000</v>
      </c>
      <c r="AC5" s="147">
        <f>IF('Product Sales'!Y3&gt;=$G$4,'Product Sales'!Y3*$G5,IF('Product Sales'!Y3&gt;=$F$4,'Product Sales'!Y3*$F5,IF('Product Sales'!Y3&gt;=$E$4,'Product Sales'!Y3*$E5,IF('Product Sales'!Y3&gt;=$D$4,'Product Sales'!Y3*$D5,0))))</f>
        <v>2000</v>
      </c>
      <c r="AD5" s="147">
        <f>IF('Product Sales'!Z3&gt;=$G$4,'Product Sales'!Z3*$G5,IF('Product Sales'!Z3&gt;=$F$4,'Product Sales'!Z3*$F5,IF('Product Sales'!Z3&gt;=$E$4,'Product Sales'!Z3*$E5,IF('Product Sales'!Z3&gt;=$D$4,'Product Sales'!Z3*$D5,0))))</f>
        <v>2000</v>
      </c>
      <c r="AE5" s="147">
        <f>IF('Product Sales'!AA3&gt;=$G$4,'Product Sales'!AA3*$G5,IF('Product Sales'!AA3&gt;=$F$4,'Product Sales'!AA3*$F5,IF('Product Sales'!AA3&gt;=$E$4,'Product Sales'!AA3*$E5,IF('Product Sales'!AA3&gt;=$D$4,'Product Sales'!AA3*$D5,0))))</f>
        <v>2000</v>
      </c>
      <c r="AF5" s="147">
        <f>IF('Product Sales'!AB3&gt;=$G$4,'Product Sales'!AB3*$G5,IF('Product Sales'!AB3&gt;=$F$4,'Product Sales'!AB3*$F5,IF('Product Sales'!AB3&gt;=$E$4,'Product Sales'!AB3*$E5,IF('Product Sales'!AB3&gt;=$D$4,'Product Sales'!AB3*$D5,0))))</f>
        <v>2000</v>
      </c>
      <c r="AG5" s="147">
        <f>IF('Product Sales'!AC3&gt;=$G$4,'Product Sales'!AC3*$G5,IF('Product Sales'!AC3&gt;=$F$4,'Product Sales'!AC3*$F5,IF('Product Sales'!AC3&gt;=$E$4,'Product Sales'!AC3*$E5,IF('Product Sales'!AC3&gt;=$D$4,'Product Sales'!AC3*$D5,0))))</f>
        <v>2000</v>
      </c>
      <c r="AH5" s="147">
        <f>IF('Product Sales'!AD3&gt;=$G$4,'Product Sales'!AD3*$G5,IF('Product Sales'!AD3&gt;=$F$4,'Product Sales'!AD3*$F5,IF('Product Sales'!AD3&gt;=$E$4,'Product Sales'!AD3*$E5,IF('Product Sales'!AD3&gt;=$D$4,'Product Sales'!AD3*$D5,0))))</f>
        <v>1000</v>
      </c>
      <c r="AI5" s="147">
        <f>IF('Product Sales'!AE3&gt;=$G$4,'Product Sales'!AE3*$G5,IF('Product Sales'!AE3&gt;=$F$4,'Product Sales'!AE3*$F5,IF('Product Sales'!AE3&gt;=$E$4,'Product Sales'!AE3*$E5,IF('Product Sales'!AE3&gt;=$D$4,'Product Sales'!AE3*$D5,0))))</f>
        <v>1000</v>
      </c>
      <c r="AJ5" s="147">
        <f>IF('Product Sales'!AF3&gt;=$G$4,'Product Sales'!AF3*$G5,IF('Product Sales'!AF3&gt;=$F$4,'Product Sales'!AF3*$F5,IF('Product Sales'!AF3&gt;=$E$4,'Product Sales'!AF3*$E5,IF('Product Sales'!AF3&gt;=$D$4,'Product Sales'!AF3*$D5,0))))</f>
        <v>1000</v>
      </c>
      <c r="AK5" s="147">
        <f>IF('Product Sales'!AG3&gt;=$G$4,'Product Sales'!AG3*$G5,IF('Product Sales'!AG3&gt;=$F$4,'Product Sales'!AG3*$F5,IF('Product Sales'!AG3&gt;=$E$4,'Product Sales'!AG3*$E5,IF('Product Sales'!AG3&gt;=$D$4,'Product Sales'!AG3*$D5,0))))</f>
        <v>1000</v>
      </c>
      <c r="AL5" s="147">
        <f>IF('Product Sales'!AH3&gt;=$G$4,'Product Sales'!AH3*$G5,IF('Product Sales'!AH3&gt;=$F$4,'Product Sales'!AH3*$F5,IF('Product Sales'!AH3&gt;=$E$4,'Product Sales'!AH3*$E5,IF('Product Sales'!AH3&gt;=$D$4,'Product Sales'!AH3*$D5,0))))</f>
        <v>0</v>
      </c>
      <c r="AM5" s="147">
        <f>IF('Product Sales'!AI3&gt;=$G$4,'Product Sales'!AI3*$G5,IF('Product Sales'!AI3&gt;=$F$4,'Product Sales'!AI3*$F5,IF('Product Sales'!AI3&gt;=$E$4,'Product Sales'!AI3*$E5,IF('Product Sales'!AI3&gt;=$D$4,'Product Sales'!AI3*$D5,0))))</f>
        <v>0</v>
      </c>
      <c r="AN5" s="147">
        <f>IF('Product Sales'!AJ3&gt;=$G$4,'Product Sales'!AJ3*$G5,IF('Product Sales'!AJ3&gt;=$F$4,'Product Sales'!AJ3*$F5,IF('Product Sales'!AJ3&gt;=$E$4,'Product Sales'!AJ3*$E5,IF('Product Sales'!AJ3&gt;=$D$4,'Product Sales'!AJ3*$D5,0))))</f>
        <v>0</v>
      </c>
      <c r="AO5" s="147">
        <f>IF('Product Sales'!AK3&gt;=$G$4,'Product Sales'!AK3*$G5,IF('Product Sales'!AK3&gt;=$F$4,'Product Sales'!AK3*$F5,IF('Product Sales'!AK3&gt;=$E$4,'Product Sales'!AK3*$E5,IF('Product Sales'!AK3&gt;=$D$4,'Product Sales'!AK3*$D5,0))))</f>
        <v>0</v>
      </c>
      <c r="AP5" s="147">
        <f>IF('Product Sales'!AL3&gt;=$G$4,'Product Sales'!AL3*$G5,IF('Product Sales'!AL3&gt;=$F$4,'Product Sales'!AL3*$F5,IF('Product Sales'!AL3&gt;=$E$4,'Product Sales'!AL3*$E5,IF('Product Sales'!AL3&gt;=$D$4,'Product Sales'!AL3*$D5,0))))</f>
        <v>0</v>
      </c>
      <c r="AQ5" s="147">
        <f>IF('Product Sales'!AM3&gt;=$G$4,'Product Sales'!AM3*$G5,IF('Product Sales'!AM3&gt;=$F$4,'Product Sales'!AM3*$F5,IF('Product Sales'!AM3&gt;=$E$4,'Product Sales'!AM3*$E5,IF('Product Sales'!AM3&gt;=$D$4,'Product Sales'!AM3*$D5,0))))</f>
        <v>0</v>
      </c>
      <c r="AR5" s="147">
        <f>IF('Product Sales'!AN3&gt;=$G$4,'Product Sales'!AN3*$G5,IF('Product Sales'!AN3&gt;=$F$4,'Product Sales'!AN3*$F5,IF('Product Sales'!AN3&gt;=$E$4,'Product Sales'!AN3*$E5,IF('Product Sales'!AN3&gt;=$D$4,'Product Sales'!AN3*$D5,0))))</f>
        <v>0</v>
      </c>
      <c r="AS5" s="147">
        <f>IF('Product Sales'!AO3&gt;=$G$4,'Product Sales'!AO3*$G5,IF('Product Sales'!AO3&gt;=$F$4,'Product Sales'!AO3*$F5,IF('Product Sales'!AO3&gt;=$E$4,'Product Sales'!AO3*$E5,IF('Product Sales'!AO3&gt;=$D$4,'Product Sales'!AO3*$D5,0))))</f>
        <v>0</v>
      </c>
      <c r="AT5" s="147">
        <f>IF('Product Sales'!AP3&gt;=$G$4,'Product Sales'!AP3*$G5,IF('Product Sales'!AP3&gt;=$F$4,'Product Sales'!AP3*$F5,IF('Product Sales'!AP3&gt;=$E$4,'Product Sales'!AP3*$E5,IF('Product Sales'!AP3&gt;=$D$4,'Product Sales'!AP3*$D5,0))))</f>
        <v>0</v>
      </c>
      <c r="AU5" s="147">
        <f>IF('Product Sales'!AQ3&gt;=$G$4,'Product Sales'!AQ3*$G5,IF('Product Sales'!AQ3&gt;=$F$4,'Product Sales'!AQ3*$F5,IF('Product Sales'!AQ3&gt;=$E$4,'Product Sales'!AQ3*$E5,IF('Product Sales'!AQ3&gt;=$D$4,'Product Sales'!AQ3*$D5,0))))</f>
        <v>0</v>
      </c>
      <c r="AV5" s="147">
        <f>IF('Product Sales'!AR3&gt;=$G$4,'Product Sales'!AR3*$G5,IF('Product Sales'!AR3&gt;=$F$4,'Product Sales'!AR3*$F5,IF('Product Sales'!AR3&gt;=$E$4,'Product Sales'!AR3*$E5,IF('Product Sales'!AR3&gt;=$D$4,'Product Sales'!AR3*$D5,0))))</f>
        <v>0</v>
      </c>
      <c r="AW5" s="147">
        <f>IF('Product Sales'!AS3&gt;=$G$4,'Product Sales'!AS3*$G5,IF('Product Sales'!AS3&gt;=$F$4,'Product Sales'!AS3*$F5,IF('Product Sales'!AS3&gt;=$E$4,'Product Sales'!AS3*$E5,IF('Product Sales'!AS3&gt;=$D$4,'Product Sales'!AS3*$D5,0))))</f>
        <v>0</v>
      </c>
      <c r="AX5" s="147">
        <f>IF('Product Sales'!AT3&gt;=$G$4,'Product Sales'!AT3*$G5,IF('Product Sales'!AT3&gt;=$F$4,'Product Sales'!AT3*$F5,IF('Product Sales'!AT3&gt;=$E$4,'Product Sales'!AT3*$E5,IF('Product Sales'!AT3&gt;=$D$4,'Product Sales'!AT3*$D5,0))))</f>
        <v>0</v>
      </c>
      <c r="AY5" s="147">
        <f>IF('Product Sales'!AU3&gt;=$G$4,'Product Sales'!AU3*$G5,IF('Product Sales'!AU3&gt;=$F$4,'Product Sales'!AU3*$F5,IF('Product Sales'!AU3&gt;=$E$4,'Product Sales'!AU3*$E5,IF('Product Sales'!AU3&gt;=$D$4,'Product Sales'!AU3*$D5,0))))</f>
        <v>0</v>
      </c>
      <c r="AZ5" s="147">
        <f>IF('Product Sales'!AV3&gt;=$G$4,'Product Sales'!AV3*$G5,IF('Product Sales'!AV3&gt;=$F$4,'Product Sales'!AV3*$F5,IF('Product Sales'!AV3&gt;=$E$4,'Product Sales'!AV3*$E5,IF('Product Sales'!AV3&gt;=$D$4,'Product Sales'!AV3*$D5,0))))</f>
        <v>0</v>
      </c>
      <c r="BA5" s="147">
        <f>IF('Product Sales'!AW3&gt;=$G$4,'Product Sales'!AW3*$G5,IF('Product Sales'!AW3&gt;=$F$4,'Product Sales'!AW3*$F5,IF('Product Sales'!AW3&gt;=$E$4,'Product Sales'!AW3*$E5,IF('Product Sales'!AW3&gt;=$D$4,'Product Sales'!AW3*$D5,0))))</f>
        <v>0</v>
      </c>
      <c r="BB5" s="147">
        <f>IF('Product Sales'!AX3&gt;=$G$4,'Product Sales'!AX3*$G5,IF('Product Sales'!AX3&gt;=$F$4,'Product Sales'!AX3*$F5,IF('Product Sales'!AX3&gt;=$E$4,'Product Sales'!AX3*$E5,IF('Product Sales'!AX3&gt;=$D$4,'Product Sales'!AX3*$D5,0))))</f>
        <v>0</v>
      </c>
      <c r="BC5" s="147">
        <f>IF('Product Sales'!AY3&gt;=$G$4,'Product Sales'!AY3*$G5,IF('Product Sales'!AY3&gt;=$F$4,'Product Sales'!AY3*$F5,IF('Product Sales'!AY3&gt;=$E$4,'Product Sales'!AY3*$E5,IF('Product Sales'!AY3&gt;=$D$4,'Product Sales'!AY3*$D5,0))))</f>
        <v>0</v>
      </c>
      <c r="BD5" s="147">
        <f>IF('Product Sales'!AZ3&gt;=$G$4,'Product Sales'!AZ3*$G5,IF('Product Sales'!AZ3&gt;=$F$4,'Product Sales'!AZ3*$F5,IF('Product Sales'!AZ3&gt;=$E$4,'Product Sales'!AZ3*$E5,IF('Product Sales'!AZ3&gt;=$D$4,'Product Sales'!AZ3*$D5,0))))</f>
        <v>0</v>
      </c>
      <c r="BE5" s="147">
        <f>IF('Product Sales'!BA3&gt;=$G$4,'Product Sales'!BA3*$G5,IF('Product Sales'!BA3&gt;=$F$4,'Product Sales'!BA3*$F5,IF('Product Sales'!BA3&gt;=$E$4,'Product Sales'!BA3*$E5,IF('Product Sales'!BA3&gt;=$D$4,'Product Sales'!BA3*$D5,0))))</f>
        <v>0</v>
      </c>
      <c r="BF5" s="147">
        <f>IF('Product Sales'!BB3&gt;=$G$4,'Product Sales'!BB3*$G5,IF('Product Sales'!BB3&gt;=$F$4,'Product Sales'!BB3*$F5,IF('Product Sales'!BB3&gt;=$E$4,'Product Sales'!BB3*$E5,IF('Product Sales'!BB3&gt;=$D$4,'Product Sales'!BB3*$D5,0))))</f>
        <v>0</v>
      </c>
      <c r="BG5" s="147">
        <f>IF('Product Sales'!BC3&gt;=$G$4,'Product Sales'!BC3*$G5,IF('Product Sales'!BC3&gt;=$F$4,'Product Sales'!BC3*$F5,IF('Product Sales'!BC3&gt;=$E$4,'Product Sales'!BC3*$E5,IF('Product Sales'!BC3&gt;=$D$4,'Product Sales'!BC3*$D5,0))))</f>
        <v>0</v>
      </c>
      <c r="BH5" s="147">
        <f>IF('Product Sales'!BD3&gt;=$G$4,'Product Sales'!BD3*$G5,IF('Product Sales'!BD3&gt;=$F$4,'Product Sales'!BD3*$F5,IF('Product Sales'!BD3&gt;=$E$4,'Product Sales'!BD3*$E5,IF('Product Sales'!BD3&gt;=$D$4,'Product Sales'!BD3*$D5,0))))</f>
        <v>0</v>
      </c>
      <c r="BI5" s="147">
        <f>IF('Product Sales'!BE3&gt;=$G$4,'Product Sales'!BE3*$G5,IF('Product Sales'!BE3&gt;=$F$4,'Product Sales'!BE3*$F5,IF('Product Sales'!BE3&gt;=$E$4,'Product Sales'!BE3*$E5,IF('Product Sales'!BE3&gt;=$D$4,'Product Sales'!BE3*$D5,0))))</f>
        <v>0</v>
      </c>
      <c r="BJ5" s="147">
        <f>IF('Product Sales'!BF3&gt;=$G$4,'Product Sales'!BF3*$G5,IF('Product Sales'!BF3&gt;=$F$4,'Product Sales'!BF3*$F5,IF('Product Sales'!BF3&gt;=$E$4,'Product Sales'!BF3*$E5,IF('Product Sales'!BF3&gt;=$D$4,'Product Sales'!BF3*$D5,0))))</f>
        <v>0</v>
      </c>
      <c r="BK5" s="147">
        <f>IF('Product Sales'!BG3&gt;=$G$4,'Product Sales'!BG3*$G5,IF('Product Sales'!BG3&gt;=$F$4,'Product Sales'!BG3*$F5,IF('Product Sales'!BG3&gt;=$E$4,'Product Sales'!BG3*$E5,IF('Product Sales'!BG3&gt;=$D$4,'Product Sales'!BG3*$D5,0))))</f>
        <v>0</v>
      </c>
      <c r="BL5" s="147">
        <f>IF('Product Sales'!BH3&gt;=$G$4,'Product Sales'!BH3*$G5,IF('Product Sales'!BH3&gt;=$F$4,'Product Sales'!BH3*$F5,IF('Product Sales'!BH3&gt;=$E$4,'Product Sales'!BH3*$E5,IF('Product Sales'!BH3&gt;=$D$4,'Product Sales'!BH3*$D5,0))))</f>
        <v>0</v>
      </c>
      <c r="BM5" s="147">
        <f>IF('Product Sales'!BI3&gt;=$G$4,'Product Sales'!BI3*$G5,IF('Product Sales'!BI3&gt;=$F$4,'Product Sales'!BI3*$F5,IF('Product Sales'!BI3&gt;=$E$4,'Product Sales'!BI3*$E5,IF('Product Sales'!BI3&gt;=$D$4,'Product Sales'!BI3*$D5,0))))</f>
        <v>0</v>
      </c>
      <c r="BN5" s="147">
        <f>IF('Product Sales'!BJ3&gt;=$G$4,'Product Sales'!BJ3*$G5,IF('Product Sales'!BJ3&gt;=$F$4,'Product Sales'!BJ3*$F5,IF('Product Sales'!BJ3&gt;=$E$4,'Product Sales'!BJ3*$E5,IF('Product Sales'!BJ3&gt;=$D$4,'Product Sales'!BJ3*$D5,0))))</f>
        <v>0</v>
      </c>
      <c r="BO5" s="147">
        <f>IF('Product Sales'!BK3&gt;=$G$4,'Product Sales'!BK3*$G5,IF('Product Sales'!BK3&gt;=$F$4,'Product Sales'!BK3*$F5,IF('Product Sales'!BK3&gt;=$E$4,'Product Sales'!BK3*$E5,IF('Product Sales'!BK3&gt;=$D$4,'Product Sales'!BK3*$D5,0))))</f>
        <v>0</v>
      </c>
      <c r="BP5" s="147">
        <f>IF('Product Sales'!BL3&gt;=$G$4,'Product Sales'!BL3*$G5,IF('Product Sales'!BL3&gt;=$F$4,'Product Sales'!BL3*$F5,IF('Product Sales'!BL3&gt;=$E$4,'Product Sales'!BL3*$E5,IF('Product Sales'!BL3&gt;=$D$4,'Product Sales'!BL3*$D5,0))))</f>
        <v>0</v>
      </c>
      <c r="BQ5" s="147">
        <f>IF('Product Sales'!BM3&gt;=$G$4,'Product Sales'!BM3*$G5,IF('Product Sales'!BM3&gt;=$F$4,'Product Sales'!BM3*$F5,IF('Product Sales'!BM3&gt;=$E$4,'Product Sales'!BM3*$E5,IF('Product Sales'!BM3&gt;=$D$4,'Product Sales'!BM3*$D5,0))))</f>
        <v>0</v>
      </c>
    </row>
    <row r="6" spans="2:69" ht="16">
      <c r="B6" s="127" t="str">
        <f>Product2Name</f>
        <v>Product 2</v>
      </c>
      <c r="D6" s="123">
        <v>0</v>
      </c>
      <c r="E6" s="178">
        <v>0</v>
      </c>
      <c r="F6" s="123">
        <v>0</v>
      </c>
      <c r="G6" s="123">
        <v>0</v>
      </c>
      <c r="I6" s="148">
        <f>IF('Product Sales'!E4&gt;=$G$4,'Product Sales'!E4*$G6,IF('Product Sales'!E4&gt;=$F$4,'Product Sales'!E4*$F6,IF('Product Sales'!E4&gt;=$E$4,'Product Sales'!E4*$E6,IF('Product Sales'!E4&gt;=$D$4,'Product Sales'!E4*$D6,0))))</f>
        <v>0</v>
      </c>
      <c r="J6" s="148">
        <f>IF('Product Sales'!F4&gt;=$G$4,'Product Sales'!F4*$G6,IF('Product Sales'!F4&gt;=$F$4,'Product Sales'!F4*$F6,IF('Product Sales'!F4&gt;=$E$4,'Product Sales'!F4*$E6,IF('Product Sales'!F4&gt;=$D$4,'Product Sales'!F4*$D6,0))))</f>
        <v>0</v>
      </c>
      <c r="K6" s="148">
        <f>IF('Product Sales'!G4&gt;=$G$4,'Product Sales'!G4*$G6,IF('Product Sales'!G4&gt;=$F$4,'Product Sales'!G4*$F6,IF('Product Sales'!G4&gt;=$E$4,'Product Sales'!G4*$E6,IF('Product Sales'!G4&gt;=$D$4,'Product Sales'!G4*$D6,0))))</f>
        <v>0</v>
      </c>
      <c r="L6" s="148">
        <f>IF('Product Sales'!H4&gt;=$G$4,'Product Sales'!H4*$G6,IF('Product Sales'!H4&gt;=$F$4,'Product Sales'!H4*$F6,IF('Product Sales'!H4&gt;=$E$4,'Product Sales'!H4*$E6,IF('Product Sales'!H4&gt;=$D$4,'Product Sales'!H4*$D6,0))))</f>
        <v>0</v>
      </c>
      <c r="M6" s="148">
        <f>IF('Product Sales'!I4&gt;=$G$4,'Product Sales'!I4*$G6,IF('Product Sales'!I4&gt;=$F$4,'Product Sales'!I4*$F6,IF('Product Sales'!I4&gt;=$E$4,'Product Sales'!I4*$E6,IF('Product Sales'!I4&gt;=$D$4,'Product Sales'!I4*$D6,0))))</f>
        <v>0</v>
      </c>
      <c r="N6" s="148">
        <f>IF('Product Sales'!J4&gt;=$G$4,'Product Sales'!J4*$G6,IF('Product Sales'!J4&gt;=$F$4,'Product Sales'!J4*$F6,IF('Product Sales'!J4&gt;=$E$4,'Product Sales'!J4*$E6,IF('Product Sales'!J4&gt;=$D$4,'Product Sales'!J4*$D6,0))))</f>
        <v>0</v>
      </c>
      <c r="O6" s="148">
        <f>IF('Product Sales'!K4&gt;=$G$4,'Product Sales'!K4*$G6,IF('Product Sales'!K4&gt;=$F$4,'Product Sales'!K4*$F6,IF('Product Sales'!K4&gt;=$E$4,'Product Sales'!K4*$E6,IF('Product Sales'!K4&gt;=$D$4,'Product Sales'!K4*$D6,0))))</f>
        <v>0</v>
      </c>
      <c r="P6" s="148">
        <f>IF('Product Sales'!L4&gt;=$G$4,'Product Sales'!L4*$G6,IF('Product Sales'!L4&gt;=$F$4,'Product Sales'!L4*$F6,IF('Product Sales'!L4&gt;=$E$4,'Product Sales'!L4*$E6,IF('Product Sales'!L4&gt;=$D$4,'Product Sales'!L4*$D6,0))))</f>
        <v>0</v>
      </c>
      <c r="Q6" s="148">
        <f>IF('Product Sales'!M4&gt;=$G$4,'Product Sales'!M4*$G6,IF('Product Sales'!M4&gt;=$F$4,'Product Sales'!M4*$F6,IF('Product Sales'!M4&gt;=$E$4,'Product Sales'!M4*$E6,IF('Product Sales'!M4&gt;=$D$4,'Product Sales'!M4*$D6,0))))</f>
        <v>0</v>
      </c>
      <c r="R6" s="148">
        <f>IF('Product Sales'!N4&gt;=$G$4,'Product Sales'!N4*$G6,IF('Product Sales'!N4&gt;=$F$4,'Product Sales'!N4*$F6,IF('Product Sales'!N4&gt;=$E$4,'Product Sales'!N4*$E6,IF('Product Sales'!N4&gt;=$D$4,'Product Sales'!N4*$D6,0))))</f>
        <v>0</v>
      </c>
      <c r="S6" s="148">
        <f>IF('Product Sales'!O4&gt;=$G$4,'Product Sales'!O4*$G6,IF('Product Sales'!O4&gt;=$F$4,'Product Sales'!O4*$F6,IF('Product Sales'!O4&gt;=$E$4,'Product Sales'!O4*$E6,IF('Product Sales'!O4&gt;=$D$4,'Product Sales'!O4*$D6,0))))</f>
        <v>0</v>
      </c>
      <c r="T6" s="148">
        <f>IF('Product Sales'!P4&gt;=$G$4,'Product Sales'!P4*$G6,IF('Product Sales'!P4&gt;=$F$4,'Product Sales'!P4*$F6,IF('Product Sales'!P4&gt;=$E$4,'Product Sales'!P4*$E6,IF('Product Sales'!P4&gt;=$D$4,'Product Sales'!P4*$D6,0))))</f>
        <v>0</v>
      </c>
      <c r="U6" s="148">
        <f>IF('Product Sales'!Q4&gt;=$G$4,'Product Sales'!Q4*$G6,IF('Product Sales'!Q4&gt;=$F$4,'Product Sales'!Q4*$F6,IF('Product Sales'!Q4&gt;=$E$4,'Product Sales'!Q4*$E6,IF('Product Sales'!Q4&gt;=$D$4,'Product Sales'!Q4*$D6,0))))</f>
        <v>0</v>
      </c>
      <c r="V6" s="148">
        <f>IF('Product Sales'!R4&gt;=$G$4,'Product Sales'!R4*$G6,IF('Product Sales'!R4&gt;=$F$4,'Product Sales'!R4*$F6,IF('Product Sales'!R4&gt;=$E$4,'Product Sales'!R4*$E6,IF('Product Sales'!R4&gt;=$D$4,'Product Sales'!R4*$D6,0))))</f>
        <v>0</v>
      </c>
      <c r="W6" s="148">
        <f>IF('Product Sales'!S4&gt;=$G$4,'Product Sales'!S4*$G6,IF('Product Sales'!S4&gt;=$F$4,'Product Sales'!S4*$F6,IF('Product Sales'!S4&gt;=$E$4,'Product Sales'!S4*$E6,IF('Product Sales'!S4&gt;=$D$4,'Product Sales'!S4*$D6,0))))</f>
        <v>0</v>
      </c>
      <c r="X6" s="148">
        <f>IF('Product Sales'!T4&gt;=$G$4,'Product Sales'!T4*$G6,IF('Product Sales'!T4&gt;=$F$4,'Product Sales'!T4*$F6,IF('Product Sales'!T4&gt;=$E$4,'Product Sales'!T4*$E6,IF('Product Sales'!T4&gt;=$D$4,'Product Sales'!T4*$D6,0))))</f>
        <v>0</v>
      </c>
      <c r="Y6" s="148">
        <f>IF('Product Sales'!U4&gt;=$G$4,'Product Sales'!U4*$G6,IF('Product Sales'!U4&gt;=$F$4,'Product Sales'!U4*$F6,IF('Product Sales'!U4&gt;=$E$4,'Product Sales'!U4*$E6,IF('Product Sales'!U4&gt;=$D$4,'Product Sales'!U4*$D6,0))))</f>
        <v>0</v>
      </c>
      <c r="Z6" s="148">
        <f>IF('Product Sales'!V4&gt;=$G$4,'Product Sales'!V4*$G6,IF('Product Sales'!V4&gt;=$F$4,'Product Sales'!V4*$F6,IF('Product Sales'!V4&gt;=$E$4,'Product Sales'!V4*$E6,IF('Product Sales'!V4&gt;=$D$4,'Product Sales'!V4*$D6,0))))</f>
        <v>0</v>
      </c>
      <c r="AA6" s="148">
        <f>IF('Product Sales'!W4&gt;=$G$4,'Product Sales'!W4*$G6,IF('Product Sales'!W4&gt;=$F$4,'Product Sales'!W4*$F6,IF('Product Sales'!W4&gt;=$E$4,'Product Sales'!W4*$E6,IF('Product Sales'!W4&gt;=$D$4,'Product Sales'!W4*$D6,0))))</f>
        <v>0</v>
      </c>
      <c r="AB6" s="148">
        <f>IF('Product Sales'!X4&gt;=$G$4,'Product Sales'!X4*$G6,IF('Product Sales'!X4&gt;=$F$4,'Product Sales'!X4*$F6,IF('Product Sales'!X4&gt;=$E$4,'Product Sales'!X4*$E6,IF('Product Sales'!X4&gt;=$D$4,'Product Sales'!X4*$D6,0))))</f>
        <v>0</v>
      </c>
      <c r="AC6" s="148">
        <f>IF('Product Sales'!Y4&gt;=$G$4,'Product Sales'!Y4*$G6,IF('Product Sales'!Y4&gt;=$F$4,'Product Sales'!Y4*$F6,IF('Product Sales'!Y4&gt;=$E$4,'Product Sales'!Y4*$E6,IF('Product Sales'!Y4&gt;=$D$4,'Product Sales'!Y4*$D6,0))))</f>
        <v>0</v>
      </c>
      <c r="AD6" s="148">
        <f>IF('Product Sales'!Z4&gt;=$G$4,'Product Sales'!Z4*$G6,IF('Product Sales'!Z4&gt;=$F$4,'Product Sales'!Z4*$F6,IF('Product Sales'!Z4&gt;=$E$4,'Product Sales'!Z4*$E6,IF('Product Sales'!Z4&gt;=$D$4,'Product Sales'!Z4*$D6,0))))</f>
        <v>0</v>
      </c>
      <c r="AE6" s="148">
        <f>IF('Product Sales'!AA4&gt;=$G$4,'Product Sales'!AA4*$G6,IF('Product Sales'!AA4&gt;=$F$4,'Product Sales'!AA4*$F6,IF('Product Sales'!AA4&gt;=$E$4,'Product Sales'!AA4*$E6,IF('Product Sales'!AA4&gt;=$D$4,'Product Sales'!AA4*$D6,0))))</f>
        <v>0</v>
      </c>
      <c r="AF6" s="148">
        <f>IF('Product Sales'!AB4&gt;=$G$4,'Product Sales'!AB4*$G6,IF('Product Sales'!AB4&gt;=$F$4,'Product Sales'!AB4*$F6,IF('Product Sales'!AB4&gt;=$E$4,'Product Sales'!AB4*$E6,IF('Product Sales'!AB4&gt;=$D$4,'Product Sales'!AB4*$D6,0))))</f>
        <v>0</v>
      </c>
      <c r="AG6" s="148">
        <f>IF('Product Sales'!AC4&gt;=$G$4,'Product Sales'!AC4*$G6,IF('Product Sales'!AC4&gt;=$F$4,'Product Sales'!AC4*$F6,IF('Product Sales'!AC4&gt;=$E$4,'Product Sales'!AC4*$E6,IF('Product Sales'!AC4&gt;=$D$4,'Product Sales'!AC4*$D6,0))))</f>
        <v>0</v>
      </c>
      <c r="AH6" s="148">
        <f>IF('Product Sales'!AD4&gt;=$G$4,'Product Sales'!AD4*$G6,IF('Product Sales'!AD4&gt;=$F$4,'Product Sales'!AD4*$F6,IF('Product Sales'!AD4&gt;=$E$4,'Product Sales'!AD4*$E6,IF('Product Sales'!AD4&gt;=$D$4,'Product Sales'!AD4*$D6,0))))</f>
        <v>0</v>
      </c>
      <c r="AI6" s="148">
        <f>IF('Product Sales'!AE4&gt;=$G$4,'Product Sales'!AE4*$G6,IF('Product Sales'!AE4&gt;=$F$4,'Product Sales'!AE4*$F6,IF('Product Sales'!AE4&gt;=$E$4,'Product Sales'!AE4*$E6,IF('Product Sales'!AE4&gt;=$D$4,'Product Sales'!AE4*$D6,0))))</f>
        <v>0</v>
      </c>
      <c r="AJ6" s="148">
        <f>IF('Product Sales'!AF4&gt;=$G$4,'Product Sales'!AF4*$G6,IF('Product Sales'!AF4&gt;=$F$4,'Product Sales'!AF4*$F6,IF('Product Sales'!AF4&gt;=$E$4,'Product Sales'!AF4*$E6,IF('Product Sales'!AF4&gt;=$D$4,'Product Sales'!AF4*$D6,0))))</f>
        <v>0</v>
      </c>
      <c r="AK6" s="148">
        <f>IF('Product Sales'!AG4&gt;=$G$4,'Product Sales'!AG4*$G6,IF('Product Sales'!AG4&gt;=$F$4,'Product Sales'!AG4*$F6,IF('Product Sales'!AG4&gt;=$E$4,'Product Sales'!AG4*$E6,IF('Product Sales'!AG4&gt;=$D$4,'Product Sales'!AG4*$D6,0))))</f>
        <v>0</v>
      </c>
      <c r="AL6" s="148">
        <f>IF('Product Sales'!AH4&gt;=$G$4,'Product Sales'!AH4*$G6,IF('Product Sales'!AH4&gt;=$F$4,'Product Sales'!AH4*$F6,IF('Product Sales'!AH4&gt;=$E$4,'Product Sales'!AH4*$E6,IF('Product Sales'!AH4&gt;=$D$4,'Product Sales'!AH4*$D6,0))))</f>
        <v>0</v>
      </c>
      <c r="AM6" s="148">
        <f>IF('Product Sales'!AI4&gt;=$G$4,'Product Sales'!AI4*$G6,IF('Product Sales'!AI4&gt;=$F$4,'Product Sales'!AI4*$F6,IF('Product Sales'!AI4&gt;=$E$4,'Product Sales'!AI4*$E6,IF('Product Sales'!AI4&gt;=$D$4,'Product Sales'!AI4*$D6,0))))</f>
        <v>0</v>
      </c>
      <c r="AN6" s="148">
        <f>IF('Product Sales'!AJ4&gt;=$G$4,'Product Sales'!AJ4*$G6,IF('Product Sales'!AJ4&gt;=$F$4,'Product Sales'!AJ4*$F6,IF('Product Sales'!AJ4&gt;=$E$4,'Product Sales'!AJ4*$E6,IF('Product Sales'!AJ4&gt;=$D$4,'Product Sales'!AJ4*$D6,0))))</f>
        <v>0</v>
      </c>
      <c r="AO6" s="148">
        <f>IF('Product Sales'!AK4&gt;=$G$4,'Product Sales'!AK4*$G6,IF('Product Sales'!AK4&gt;=$F$4,'Product Sales'!AK4*$F6,IF('Product Sales'!AK4&gt;=$E$4,'Product Sales'!AK4*$E6,IF('Product Sales'!AK4&gt;=$D$4,'Product Sales'!AK4*$D6,0))))</f>
        <v>0</v>
      </c>
      <c r="AP6" s="148">
        <f>IF('Product Sales'!AL4&gt;=$G$4,'Product Sales'!AL4*$G6,IF('Product Sales'!AL4&gt;=$F$4,'Product Sales'!AL4*$F6,IF('Product Sales'!AL4&gt;=$E$4,'Product Sales'!AL4*$E6,IF('Product Sales'!AL4&gt;=$D$4,'Product Sales'!AL4*$D6,0))))</f>
        <v>0</v>
      </c>
      <c r="AQ6" s="148">
        <f>IF('Product Sales'!AM4&gt;=$G$4,'Product Sales'!AM4*$G6,IF('Product Sales'!AM4&gt;=$F$4,'Product Sales'!AM4*$F6,IF('Product Sales'!AM4&gt;=$E$4,'Product Sales'!AM4*$E6,IF('Product Sales'!AM4&gt;=$D$4,'Product Sales'!AM4*$D6,0))))</f>
        <v>0</v>
      </c>
      <c r="AR6" s="148">
        <f>IF('Product Sales'!AN4&gt;=$G$4,'Product Sales'!AN4*$G6,IF('Product Sales'!AN4&gt;=$F$4,'Product Sales'!AN4*$F6,IF('Product Sales'!AN4&gt;=$E$4,'Product Sales'!AN4*$E6,IF('Product Sales'!AN4&gt;=$D$4,'Product Sales'!AN4*$D6,0))))</f>
        <v>0</v>
      </c>
      <c r="AS6" s="148">
        <f>IF('Product Sales'!AO4&gt;=$G$4,'Product Sales'!AO4*$G6,IF('Product Sales'!AO4&gt;=$F$4,'Product Sales'!AO4*$F6,IF('Product Sales'!AO4&gt;=$E$4,'Product Sales'!AO4*$E6,IF('Product Sales'!AO4&gt;=$D$4,'Product Sales'!AO4*$D6,0))))</f>
        <v>0</v>
      </c>
      <c r="AT6" s="148">
        <f>IF('Product Sales'!AP4&gt;=$G$4,'Product Sales'!AP4*$G6,IF('Product Sales'!AP4&gt;=$F$4,'Product Sales'!AP4*$F6,IF('Product Sales'!AP4&gt;=$E$4,'Product Sales'!AP4*$E6,IF('Product Sales'!AP4&gt;=$D$4,'Product Sales'!AP4*$D6,0))))</f>
        <v>0</v>
      </c>
      <c r="AU6" s="148">
        <f>IF('Product Sales'!AQ4&gt;=$G$4,'Product Sales'!AQ4*$G6,IF('Product Sales'!AQ4&gt;=$F$4,'Product Sales'!AQ4*$F6,IF('Product Sales'!AQ4&gt;=$E$4,'Product Sales'!AQ4*$E6,IF('Product Sales'!AQ4&gt;=$D$4,'Product Sales'!AQ4*$D6,0))))</f>
        <v>0</v>
      </c>
      <c r="AV6" s="148">
        <f>IF('Product Sales'!AR4&gt;=$G$4,'Product Sales'!AR4*$G6,IF('Product Sales'!AR4&gt;=$F$4,'Product Sales'!AR4*$F6,IF('Product Sales'!AR4&gt;=$E$4,'Product Sales'!AR4*$E6,IF('Product Sales'!AR4&gt;=$D$4,'Product Sales'!AR4*$D6,0))))</f>
        <v>0</v>
      </c>
      <c r="AW6" s="148">
        <f>IF('Product Sales'!AS4&gt;=$G$4,'Product Sales'!AS4*$G6,IF('Product Sales'!AS4&gt;=$F$4,'Product Sales'!AS4*$F6,IF('Product Sales'!AS4&gt;=$E$4,'Product Sales'!AS4*$E6,IF('Product Sales'!AS4&gt;=$D$4,'Product Sales'!AS4*$D6,0))))</f>
        <v>0</v>
      </c>
      <c r="AX6" s="148">
        <f>IF('Product Sales'!AT4&gt;=$G$4,'Product Sales'!AT4*$G6,IF('Product Sales'!AT4&gt;=$F$4,'Product Sales'!AT4*$F6,IF('Product Sales'!AT4&gt;=$E$4,'Product Sales'!AT4*$E6,IF('Product Sales'!AT4&gt;=$D$4,'Product Sales'!AT4*$D6,0))))</f>
        <v>0</v>
      </c>
      <c r="AY6" s="148">
        <f>IF('Product Sales'!AU4&gt;=$G$4,'Product Sales'!AU4*$G6,IF('Product Sales'!AU4&gt;=$F$4,'Product Sales'!AU4*$F6,IF('Product Sales'!AU4&gt;=$E$4,'Product Sales'!AU4*$E6,IF('Product Sales'!AU4&gt;=$D$4,'Product Sales'!AU4*$D6,0))))</f>
        <v>0</v>
      </c>
      <c r="AZ6" s="148">
        <f>IF('Product Sales'!AV4&gt;=$G$4,'Product Sales'!AV4*$G6,IF('Product Sales'!AV4&gt;=$F$4,'Product Sales'!AV4*$F6,IF('Product Sales'!AV4&gt;=$E$4,'Product Sales'!AV4*$E6,IF('Product Sales'!AV4&gt;=$D$4,'Product Sales'!AV4*$D6,0))))</f>
        <v>0</v>
      </c>
      <c r="BA6" s="148">
        <f>IF('Product Sales'!AW4&gt;=$G$4,'Product Sales'!AW4*$G6,IF('Product Sales'!AW4&gt;=$F$4,'Product Sales'!AW4*$F6,IF('Product Sales'!AW4&gt;=$E$4,'Product Sales'!AW4*$E6,IF('Product Sales'!AW4&gt;=$D$4,'Product Sales'!AW4*$D6,0))))</f>
        <v>0</v>
      </c>
      <c r="BB6" s="148">
        <f>IF('Product Sales'!AX4&gt;=$G$4,'Product Sales'!AX4*$G6,IF('Product Sales'!AX4&gt;=$F$4,'Product Sales'!AX4*$F6,IF('Product Sales'!AX4&gt;=$E$4,'Product Sales'!AX4*$E6,IF('Product Sales'!AX4&gt;=$D$4,'Product Sales'!AX4*$D6,0))))</f>
        <v>0</v>
      </c>
      <c r="BC6" s="148">
        <f>IF('Product Sales'!AY4&gt;=$G$4,'Product Sales'!AY4*$G6,IF('Product Sales'!AY4&gt;=$F$4,'Product Sales'!AY4*$F6,IF('Product Sales'!AY4&gt;=$E$4,'Product Sales'!AY4*$E6,IF('Product Sales'!AY4&gt;=$D$4,'Product Sales'!AY4*$D6,0))))</f>
        <v>0</v>
      </c>
      <c r="BD6" s="148">
        <f>IF('Product Sales'!AZ4&gt;=$G$4,'Product Sales'!AZ4*$G6,IF('Product Sales'!AZ4&gt;=$F$4,'Product Sales'!AZ4*$F6,IF('Product Sales'!AZ4&gt;=$E$4,'Product Sales'!AZ4*$E6,IF('Product Sales'!AZ4&gt;=$D$4,'Product Sales'!AZ4*$D6,0))))</f>
        <v>0</v>
      </c>
      <c r="BE6" s="148">
        <f>IF('Product Sales'!BA4&gt;=$G$4,'Product Sales'!BA4*$G6,IF('Product Sales'!BA4&gt;=$F$4,'Product Sales'!BA4*$F6,IF('Product Sales'!BA4&gt;=$E$4,'Product Sales'!BA4*$E6,IF('Product Sales'!BA4&gt;=$D$4,'Product Sales'!BA4*$D6,0))))</f>
        <v>0</v>
      </c>
      <c r="BF6" s="148">
        <f>IF('Product Sales'!BB4&gt;=$G$4,'Product Sales'!BB4*$G6,IF('Product Sales'!BB4&gt;=$F$4,'Product Sales'!BB4*$F6,IF('Product Sales'!BB4&gt;=$E$4,'Product Sales'!BB4*$E6,IF('Product Sales'!BB4&gt;=$D$4,'Product Sales'!BB4*$D6,0))))</f>
        <v>0</v>
      </c>
      <c r="BG6" s="148">
        <f>IF('Product Sales'!BC4&gt;=$G$4,'Product Sales'!BC4*$G6,IF('Product Sales'!BC4&gt;=$F$4,'Product Sales'!BC4*$F6,IF('Product Sales'!BC4&gt;=$E$4,'Product Sales'!BC4*$E6,IF('Product Sales'!BC4&gt;=$D$4,'Product Sales'!BC4*$D6,0))))</f>
        <v>0</v>
      </c>
      <c r="BH6" s="148">
        <f>IF('Product Sales'!BD4&gt;=$G$4,'Product Sales'!BD4*$G6,IF('Product Sales'!BD4&gt;=$F$4,'Product Sales'!BD4*$F6,IF('Product Sales'!BD4&gt;=$E$4,'Product Sales'!BD4*$E6,IF('Product Sales'!BD4&gt;=$D$4,'Product Sales'!BD4*$D6,0))))</f>
        <v>0</v>
      </c>
      <c r="BI6" s="148">
        <f>IF('Product Sales'!BE4&gt;=$G$4,'Product Sales'!BE4*$G6,IF('Product Sales'!BE4&gt;=$F$4,'Product Sales'!BE4*$F6,IF('Product Sales'!BE4&gt;=$E$4,'Product Sales'!BE4*$E6,IF('Product Sales'!BE4&gt;=$D$4,'Product Sales'!BE4*$D6,0))))</f>
        <v>0</v>
      </c>
      <c r="BJ6" s="148">
        <f>IF('Product Sales'!BF4&gt;=$G$4,'Product Sales'!BF4*$G6,IF('Product Sales'!BF4&gt;=$F$4,'Product Sales'!BF4*$F6,IF('Product Sales'!BF4&gt;=$E$4,'Product Sales'!BF4*$E6,IF('Product Sales'!BF4&gt;=$D$4,'Product Sales'!BF4*$D6,0))))</f>
        <v>0</v>
      </c>
      <c r="BK6" s="148">
        <f>IF('Product Sales'!BG4&gt;=$G$4,'Product Sales'!BG4*$G6,IF('Product Sales'!BG4&gt;=$F$4,'Product Sales'!BG4*$F6,IF('Product Sales'!BG4&gt;=$E$4,'Product Sales'!BG4*$E6,IF('Product Sales'!BG4&gt;=$D$4,'Product Sales'!BG4*$D6,0))))</f>
        <v>0</v>
      </c>
      <c r="BL6" s="148">
        <f>IF('Product Sales'!BH4&gt;=$G$4,'Product Sales'!BH4*$G6,IF('Product Sales'!BH4&gt;=$F$4,'Product Sales'!BH4*$F6,IF('Product Sales'!BH4&gt;=$E$4,'Product Sales'!BH4*$E6,IF('Product Sales'!BH4&gt;=$D$4,'Product Sales'!BH4*$D6,0))))</f>
        <v>0</v>
      </c>
      <c r="BM6" s="148">
        <f>IF('Product Sales'!BI4&gt;=$G$4,'Product Sales'!BI4*$G6,IF('Product Sales'!BI4&gt;=$F$4,'Product Sales'!BI4*$F6,IF('Product Sales'!BI4&gt;=$E$4,'Product Sales'!BI4*$E6,IF('Product Sales'!BI4&gt;=$D$4,'Product Sales'!BI4*$D6,0))))</f>
        <v>0</v>
      </c>
      <c r="BN6" s="148">
        <f>IF('Product Sales'!BJ4&gt;=$G$4,'Product Sales'!BJ4*$G6,IF('Product Sales'!BJ4&gt;=$F$4,'Product Sales'!BJ4*$F6,IF('Product Sales'!BJ4&gt;=$E$4,'Product Sales'!BJ4*$E6,IF('Product Sales'!BJ4&gt;=$D$4,'Product Sales'!BJ4*$D6,0))))</f>
        <v>0</v>
      </c>
      <c r="BO6" s="148">
        <f>IF('Product Sales'!BK4&gt;=$G$4,'Product Sales'!BK4*$G6,IF('Product Sales'!BK4&gt;=$F$4,'Product Sales'!BK4*$F6,IF('Product Sales'!BK4&gt;=$E$4,'Product Sales'!BK4*$E6,IF('Product Sales'!BK4&gt;=$D$4,'Product Sales'!BK4*$D6,0))))</f>
        <v>0</v>
      </c>
      <c r="BP6" s="148">
        <f>IF('Product Sales'!BL4&gt;=$G$4,'Product Sales'!BL4*$G6,IF('Product Sales'!BL4&gt;=$F$4,'Product Sales'!BL4*$F6,IF('Product Sales'!BL4&gt;=$E$4,'Product Sales'!BL4*$E6,IF('Product Sales'!BL4&gt;=$D$4,'Product Sales'!BL4*$D6,0))))</f>
        <v>0</v>
      </c>
      <c r="BQ6" s="148">
        <f>IF('Product Sales'!BM4&gt;=$G$4,'Product Sales'!BM4*$G6,IF('Product Sales'!BM4&gt;=$F$4,'Product Sales'!BM4*$F6,IF('Product Sales'!BM4&gt;=$E$4,'Product Sales'!BM4*$E6,IF('Product Sales'!BM4&gt;=$D$4,'Product Sales'!BM4*$D6,0))))</f>
        <v>0</v>
      </c>
    </row>
    <row r="7" spans="2:69" ht="16">
      <c r="B7" s="126" t="str">
        <f>Product3Name</f>
        <v>Product 3</v>
      </c>
      <c r="D7" s="123"/>
      <c r="E7" s="123"/>
      <c r="F7" s="123"/>
      <c r="G7" s="123"/>
      <c r="I7" s="147">
        <f>IF('Product Sales'!E5&gt;=$G$4,'Product Sales'!E5*$G7,IF('Product Sales'!E5&gt;=$F$4,'Product Sales'!E5*$F7,IF('Product Sales'!E5&gt;=$E$4,'Product Sales'!E5*$E7,IF('Product Sales'!E5&gt;=$D$4,'Product Sales'!E5*$D7,0))))</f>
        <v>0</v>
      </c>
      <c r="J7" s="147">
        <f>IF('Product Sales'!F5&gt;=$G$4,'Product Sales'!F5*$G7,IF('Product Sales'!F5&gt;=$F$4,'Product Sales'!F5*$F7,IF('Product Sales'!F5&gt;=$E$4,'Product Sales'!F5*$E7,IF('Product Sales'!F5&gt;=$D$4,'Product Sales'!F5*$D7,0))))</f>
        <v>0</v>
      </c>
      <c r="K7" s="147">
        <f>IF('Product Sales'!G5&gt;=$G$4,'Product Sales'!G5*$G7,IF('Product Sales'!G5&gt;=$F$4,'Product Sales'!G5*$F7,IF('Product Sales'!G5&gt;=$E$4,'Product Sales'!G5*$E7,IF('Product Sales'!G5&gt;=$D$4,'Product Sales'!G5*$D7,0))))</f>
        <v>0</v>
      </c>
      <c r="L7" s="147">
        <f>IF('Product Sales'!H5&gt;=$G$4,'Product Sales'!H5*$G7,IF('Product Sales'!H5&gt;=$F$4,'Product Sales'!H5*$F7,IF('Product Sales'!H5&gt;=$E$4,'Product Sales'!H5*$E7,IF('Product Sales'!H5&gt;=$D$4,'Product Sales'!H5*$D7,0))))</f>
        <v>0</v>
      </c>
      <c r="M7" s="147">
        <f>IF('Product Sales'!I5&gt;=$G$4,'Product Sales'!I5*$G7,IF('Product Sales'!I5&gt;=$F$4,'Product Sales'!I5*$F7,IF('Product Sales'!I5&gt;=$E$4,'Product Sales'!I5*$E7,IF('Product Sales'!I5&gt;=$D$4,'Product Sales'!I5*$D7,0))))</f>
        <v>0</v>
      </c>
      <c r="N7" s="147">
        <f>IF('Product Sales'!J5&gt;=$G$4,'Product Sales'!J5*$G7,IF('Product Sales'!J5&gt;=$F$4,'Product Sales'!J5*$F7,IF('Product Sales'!J5&gt;=$E$4,'Product Sales'!J5*$E7,IF('Product Sales'!J5&gt;=$D$4,'Product Sales'!J5*$D7,0))))</f>
        <v>0</v>
      </c>
      <c r="O7" s="147">
        <f>IF('Product Sales'!K5&gt;=$G$4,'Product Sales'!K5*$G7,IF('Product Sales'!K5&gt;=$F$4,'Product Sales'!K5*$F7,IF('Product Sales'!K5&gt;=$E$4,'Product Sales'!K5*$E7,IF('Product Sales'!K5&gt;=$D$4,'Product Sales'!K5*$D7,0))))</f>
        <v>0</v>
      </c>
      <c r="P7" s="147">
        <f>IF('Product Sales'!L5&gt;=$G$4,'Product Sales'!L5*$G7,IF('Product Sales'!L5&gt;=$F$4,'Product Sales'!L5*$F7,IF('Product Sales'!L5&gt;=$E$4,'Product Sales'!L5*$E7,IF('Product Sales'!L5&gt;=$D$4,'Product Sales'!L5*$D7,0))))</f>
        <v>0</v>
      </c>
      <c r="Q7" s="147">
        <f>IF('Product Sales'!M5&gt;=$G$4,'Product Sales'!M5*$G7,IF('Product Sales'!M5&gt;=$F$4,'Product Sales'!M5*$F7,IF('Product Sales'!M5&gt;=$E$4,'Product Sales'!M5*$E7,IF('Product Sales'!M5&gt;=$D$4,'Product Sales'!M5*$D7,0))))</f>
        <v>0</v>
      </c>
      <c r="R7" s="147">
        <f>IF('Product Sales'!N5&gt;=$G$4,'Product Sales'!N5*$G7,IF('Product Sales'!N5&gt;=$F$4,'Product Sales'!N5*$F7,IF('Product Sales'!N5&gt;=$E$4,'Product Sales'!N5*$E7,IF('Product Sales'!N5&gt;=$D$4,'Product Sales'!N5*$D7,0))))</f>
        <v>0</v>
      </c>
      <c r="S7" s="147">
        <f>IF('Product Sales'!O5&gt;=$G$4,'Product Sales'!O5*$G7,IF('Product Sales'!O5&gt;=$F$4,'Product Sales'!O5*$F7,IF('Product Sales'!O5&gt;=$E$4,'Product Sales'!O5*$E7,IF('Product Sales'!O5&gt;=$D$4,'Product Sales'!O5*$D7,0))))</f>
        <v>0</v>
      </c>
      <c r="T7" s="147">
        <f>IF('Product Sales'!P5&gt;=$G$4,'Product Sales'!P5*$G7,IF('Product Sales'!P5&gt;=$F$4,'Product Sales'!P5*$F7,IF('Product Sales'!P5&gt;=$E$4,'Product Sales'!P5*$E7,IF('Product Sales'!P5&gt;=$D$4,'Product Sales'!P5*$D7,0))))</f>
        <v>0</v>
      </c>
      <c r="U7" s="147">
        <f>IF('Product Sales'!Q5&gt;=$G$4,'Product Sales'!Q5*$G7,IF('Product Sales'!Q5&gt;=$F$4,'Product Sales'!Q5*$F7,IF('Product Sales'!Q5&gt;=$E$4,'Product Sales'!Q5*$E7,IF('Product Sales'!Q5&gt;=$D$4,'Product Sales'!Q5*$D7,0))))</f>
        <v>0</v>
      </c>
      <c r="V7" s="147">
        <f>IF('Product Sales'!R5&gt;=$G$4,'Product Sales'!R5*$G7,IF('Product Sales'!R5&gt;=$F$4,'Product Sales'!R5*$F7,IF('Product Sales'!R5&gt;=$E$4,'Product Sales'!R5*$E7,IF('Product Sales'!R5&gt;=$D$4,'Product Sales'!R5*$D7,0))))</f>
        <v>0</v>
      </c>
      <c r="W7" s="147">
        <f>IF('Product Sales'!S5&gt;=$G$4,'Product Sales'!S5*$G7,IF('Product Sales'!S5&gt;=$F$4,'Product Sales'!S5*$F7,IF('Product Sales'!S5&gt;=$E$4,'Product Sales'!S5*$E7,IF('Product Sales'!S5&gt;=$D$4,'Product Sales'!S5*$D7,0))))</f>
        <v>0</v>
      </c>
      <c r="X7" s="147">
        <f>IF('Product Sales'!T5&gt;=$G$4,'Product Sales'!T5*$G7,IF('Product Sales'!T5&gt;=$F$4,'Product Sales'!T5*$F7,IF('Product Sales'!T5&gt;=$E$4,'Product Sales'!T5*$E7,IF('Product Sales'!T5&gt;=$D$4,'Product Sales'!T5*$D7,0))))</f>
        <v>0</v>
      </c>
      <c r="Y7" s="147">
        <f>IF('Product Sales'!U5&gt;=$G$4,'Product Sales'!U5*$G7,IF('Product Sales'!U5&gt;=$F$4,'Product Sales'!U5*$F7,IF('Product Sales'!U5&gt;=$E$4,'Product Sales'!U5*$E7,IF('Product Sales'!U5&gt;=$D$4,'Product Sales'!U5*$D7,0))))</f>
        <v>0</v>
      </c>
      <c r="Z7" s="147">
        <f>IF('Product Sales'!V5&gt;=$G$4,'Product Sales'!V5*$G7,IF('Product Sales'!V5&gt;=$F$4,'Product Sales'!V5*$F7,IF('Product Sales'!V5&gt;=$E$4,'Product Sales'!V5*$E7,IF('Product Sales'!V5&gt;=$D$4,'Product Sales'!V5*$D7,0))))</f>
        <v>0</v>
      </c>
      <c r="AA7" s="147">
        <f>IF('Product Sales'!W5&gt;=$G$4,'Product Sales'!W5*$G7,IF('Product Sales'!W5&gt;=$F$4,'Product Sales'!W5*$F7,IF('Product Sales'!W5&gt;=$E$4,'Product Sales'!W5*$E7,IF('Product Sales'!W5&gt;=$D$4,'Product Sales'!W5*$D7,0))))</f>
        <v>0</v>
      </c>
      <c r="AB7" s="147">
        <f>IF('Product Sales'!X5&gt;=$G$4,'Product Sales'!X5*$G7,IF('Product Sales'!X5&gt;=$F$4,'Product Sales'!X5*$F7,IF('Product Sales'!X5&gt;=$E$4,'Product Sales'!X5*$E7,IF('Product Sales'!X5&gt;=$D$4,'Product Sales'!X5*$D7,0))))</f>
        <v>0</v>
      </c>
      <c r="AC7" s="147">
        <f>IF('Product Sales'!Y5&gt;=$G$4,'Product Sales'!Y5*$G7,IF('Product Sales'!Y5&gt;=$F$4,'Product Sales'!Y5*$F7,IF('Product Sales'!Y5&gt;=$E$4,'Product Sales'!Y5*$E7,IF('Product Sales'!Y5&gt;=$D$4,'Product Sales'!Y5*$D7,0))))</f>
        <v>0</v>
      </c>
      <c r="AD7" s="147">
        <f>IF('Product Sales'!Z5&gt;=$G$4,'Product Sales'!Z5*$G7,IF('Product Sales'!Z5&gt;=$F$4,'Product Sales'!Z5*$F7,IF('Product Sales'!Z5&gt;=$E$4,'Product Sales'!Z5*$E7,IF('Product Sales'!Z5&gt;=$D$4,'Product Sales'!Z5*$D7,0))))</f>
        <v>0</v>
      </c>
      <c r="AE7" s="147">
        <f>IF('Product Sales'!AA5&gt;=$G$4,'Product Sales'!AA5*$G7,IF('Product Sales'!AA5&gt;=$F$4,'Product Sales'!AA5*$F7,IF('Product Sales'!AA5&gt;=$E$4,'Product Sales'!AA5*$E7,IF('Product Sales'!AA5&gt;=$D$4,'Product Sales'!AA5*$D7,0))))</f>
        <v>0</v>
      </c>
      <c r="AF7" s="147">
        <f>IF('Product Sales'!AB5&gt;=$G$4,'Product Sales'!AB5*$G7,IF('Product Sales'!AB5&gt;=$F$4,'Product Sales'!AB5*$F7,IF('Product Sales'!AB5&gt;=$E$4,'Product Sales'!AB5*$E7,IF('Product Sales'!AB5&gt;=$D$4,'Product Sales'!AB5*$D7,0))))</f>
        <v>0</v>
      </c>
      <c r="AG7" s="147">
        <f>IF('Product Sales'!AC5&gt;=$G$4,'Product Sales'!AC5*$G7,IF('Product Sales'!AC5&gt;=$F$4,'Product Sales'!AC5*$F7,IF('Product Sales'!AC5&gt;=$E$4,'Product Sales'!AC5*$E7,IF('Product Sales'!AC5&gt;=$D$4,'Product Sales'!AC5*$D7,0))))</f>
        <v>0</v>
      </c>
      <c r="AH7" s="147">
        <f>IF('Product Sales'!AD5&gt;=$G$4,'Product Sales'!AD5*$G7,IF('Product Sales'!AD5&gt;=$F$4,'Product Sales'!AD5*$F7,IF('Product Sales'!AD5&gt;=$E$4,'Product Sales'!AD5*$E7,IF('Product Sales'!AD5&gt;=$D$4,'Product Sales'!AD5*$D7,0))))</f>
        <v>0</v>
      </c>
      <c r="AI7" s="147">
        <f>IF('Product Sales'!AE5&gt;=$G$4,'Product Sales'!AE5*$G7,IF('Product Sales'!AE5&gt;=$F$4,'Product Sales'!AE5*$F7,IF('Product Sales'!AE5&gt;=$E$4,'Product Sales'!AE5*$E7,IF('Product Sales'!AE5&gt;=$D$4,'Product Sales'!AE5*$D7,0))))</f>
        <v>0</v>
      </c>
      <c r="AJ7" s="147">
        <f>IF('Product Sales'!AF5&gt;=$G$4,'Product Sales'!AF5*$G7,IF('Product Sales'!AF5&gt;=$F$4,'Product Sales'!AF5*$F7,IF('Product Sales'!AF5&gt;=$E$4,'Product Sales'!AF5*$E7,IF('Product Sales'!AF5&gt;=$D$4,'Product Sales'!AF5*$D7,0))))</f>
        <v>0</v>
      </c>
      <c r="AK7" s="147">
        <f>IF('Product Sales'!AG5&gt;=$G$4,'Product Sales'!AG5*$G7,IF('Product Sales'!AG5&gt;=$F$4,'Product Sales'!AG5*$F7,IF('Product Sales'!AG5&gt;=$E$4,'Product Sales'!AG5*$E7,IF('Product Sales'!AG5&gt;=$D$4,'Product Sales'!AG5*$D7,0))))</f>
        <v>0</v>
      </c>
      <c r="AL7" s="147">
        <f>IF('Product Sales'!AH5&gt;=$G$4,'Product Sales'!AH5*$G7,IF('Product Sales'!AH5&gt;=$F$4,'Product Sales'!AH5*$F7,IF('Product Sales'!AH5&gt;=$E$4,'Product Sales'!AH5*$E7,IF('Product Sales'!AH5&gt;=$D$4,'Product Sales'!AH5*$D7,0))))</f>
        <v>0</v>
      </c>
      <c r="AM7" s="147">
        <f>IF('Product Sales'!AI5&gt;=$G$4,'Product Sales'!AI5*$G7,IF('Product Sales'!AI5&gt;=$F$4,'Product Sales'!AI5*$F7,IF('Product Sales'!AI5&gt;=$E$4,'Product Sales'!AI5*$E7,IF('Product Sales'!AI5&gt;=$D$4,'Product Sales'!AI5*$D7,0))))</f>
        <v>0</v>
      </c>
      <c r="AN7" s="147">
        <f>IF('Product Sales'!AJ5&gt;=$G$4,'Product Sales'!AJ5*$G7,IF('Product Sales'!AJ5&gt;=$F$4,'Product Sales'!AJ5*$F7,IF('Product Sales'!AJ5&gt;=$E$4,'Product Sales'!AJ5*$E7,IF('Product Sales'!AJ5&gt;=$D$4,'Product Sales'!AJ5*$D7,0))))</f>
        <v>0</v>
      </c>
      <c r="AO7" s="147">
        <f>IF('Product Sales'!AK5&gt;=$G$4,'Product Sales'!AK5*$G7,IF('Product Sales'!AK5&gt;=$F$4,'Product Sales'!AK5*$F7,IF('Product Sales'!AK5&gt;=$E$4,'Product Sales'!AK5*$E7,IF('Product Sales'!AK5&gt;=$D$4,'Product Sales'!AK5*$D7,0))))</f>
        <v>0</v>
      </c>
      <c r="AP7" s="147">
        <f>IF('Product Sales'!AL5&gt;=$G$4,'Product Sales'!AL5*$G7,IF('Product Sales'!AL5&gt;=$F$4,'Product Sales'!AL5*$F7,IF('Product Sales'!AL5&gt;=$E$4,'Product Sales'!AL5*$E7,IF('Product Sales'!AL5&gt;=$D$4,'Product Sales'!AL5*$D7,0))))</f>
        <v>0</v>
      </c>
      <c r="AQ7" s="147">
        <f>IF('Product Sales'!AM5&gt;=$G$4,'Product Sales'!AM5*$G7,IF('Product Sales'!AM5&gt;=$F$4,'Product Sales'!AM5*$F7,IF('Product Sales'!AM5&gt;=$E$4,'Product Sales'!AM5*$E7,IF('Product Sales'!AM5&gt;=$D$4,'Product Sales'!AM5*$D7,0))))</f>
        <v>0</v>
      </c>
      <c r="AR7" s="147">
        <f>IF('Product Sales'!AN5&gt;=$G$4,'Product Sales'!AN5*$G7,IF('Product Sales'!AN5&gt;=$F$4,'Product Sales'!AN5*$F7,IF('Product Sales'!AN5&gt;=$E$4,'Product Sales'!AN5*$E7,IF('Product Sales'!AN5&gt;=$D$4,'Product Sales'!AN5*$D7,0))))</f>
        <v>0</v>
      </c>
      <c r="AS7" s="147">
        <f>IF('Product Sales'!AO5&gt;=$G$4,'Product Sales'!AO5*$G7,IF('Product Sales'!AO5&gt;=$F$4,'Product Sales'!AO5*$F7,IF('Product Sales'!AO5&gt;=$E$4,'Product Sales'!AO5*$E7,IF('Product Sales'!AO5&gt;=$D$4,'Product Sales'!AO5*$D7,0))))</f>
        <v>0</v>
      </c>
      <c r="AT7" s="147">
        <f>IF('Product Sales'!AP5&gt;=$G$4,'Product Sales'!AP5*$G7,IF('Product Sales'!AP5&gt;=$F$4,'Product Sales'!AP5*$F7,IF('Product Sales'!AP5&gt;=$E$4,'Product Sales'!AP5*$E7,IF('Product Sales'!AP5&gt;=$D$4,'Product Sales'!AP5*$D7,0))))</f>
        <v>0</v>
      </c>
      <c r="AU7" s="147">
        <f>IF('Product Sales'!AQ5&gt;=$G$4,'Product Sales'!AQ5*$G7,IF('Product Sales'!AQ5&gt;=$F$4,'Product Sales'!AQ5*$F7,IF('Product Sales'!AQ5&gt;=$E$4,'Product Sales'!AQ5*$E7,IF('Product Sales'!AQ5&gt;=$D$4,'Product Sales'!AQ5*$D7,0))))</f>
        <v>0</v>
      </c>
      <c r="AV7" s="147">
        <f>IF('Product Sales'!AR5&gt;=$G$4,'Product Sales'!AR5*$G7,IF('Product Sales'!AR5&gt;=$F$4,'Product Sales'!AR5*$F7,IF('Product Sales'!AR5&gt;=$E$4,'Product Sales'!AR5*$E7,IF('Product Sales'!AR5&gt;=$D$4,'Product Sales'!AR5*$D7,0))))</f>
        <v>0</v>
      </c>
      <c r="AW7" s="147">
        <f>IF('Product Sales'!AS5&gt;=$G$4,'Product Sales'!AS5*$G7,IF('Product Sales'!AS5&gt;=$F$4,'Product Sales'!AS5*$F7,IF('Product Sales'!AS5&gt;=$E$4,'Product Sales'!AS5*$E7,IF('Product Sales'!AS5&gt;=$D$4,'Product Sales'!AS5*$D7,0))))</f>
        <v>0</v>
      </c>
      <c r="AX7" s="147">
        <f>IF('Product Sales'!AT5&gt;=$G$4,'Product Sales'!AT5*$G7,IF('Product Sales'!AT5&gt;=$F$4,'Product Sales'!AT5*$F7,IF('Product Sales'!AT5&gt;=$E$4,'Product Sales'!AT5*$E7,IF('Product Sales'!AT5&gt;=$D$4,'Product Sales'!AT5*$D7,0))))</f>
        <v>0</v>
      </c>
      <c r="AY7" s="147">
        <f>IF('Product Sales'!AU5&gt;=$G$4,'Product Sales'!AU5*$G7,IF('Product Sales'!AU5&gt;=$F$4,'Product Sales'!AU5*$F7,IF('Product Sales'!AU5&gt;=$E$4,'Product Sales'!AU5*$E7,IF('Product Sales'!AU5&gt;=$D$4,'Product Sales'!AU5*$D7,0))))</f>
        <v>0</v>
      </c>
      <c r="AZ7" s="147">
        <f>IF('Product Sales'!AV5&gt;=$G$4,'Product Sales'!AV5*$G7,IF('Product Sales'!AV5&gt;=$F$4,'Product Sales'!AV5*$F7,IF('Product Sales'!AV5&gt;=$E$4,'Product Sales'!AV5*$E7,IF('Product Sales'!AV5&gt;=$D$4,'Product Sales'!AV5*$D7,0))))</f>
        <v>0</v>
      </c>
      <c r="BA7" s="147">
        <f>IF('Product Sales'!AW5&gt;=$G$4,'Product Sales'!AW5*$G7,IF('Product Sales'!AW5&gt;=$F$4,'Product Sales'!AW5*$F7,IF('Product Sales'!AW5&gt;=$E$4,'Product Sales'!AW5*$E7,IF('Product Sales'!AW5&gt;=$D$4,'Product Sales'!AW5*$D7,0))))</f>
        <v>0</v>
      </c>
      <c r="BB7" s="147">
        <f>IF('Product Sales'!AX5&gt;=$G$4,'Product Sales'!AX5*$G7,IF('Product Sales'!AX5&gt;=$F$4,'Product Sales'!AX5*$F7,IF('Product Sales'!AX5&gt;=$E$4,'Product Sales'!AX5*$E7,IF('Product Sales'!AX5&gt;=$D$4,'Product Sales'!AX5*$D7,0))))</f>
        <v>0</v>
      </c>
      <c r="BC7" s="147">
        <f>IF('Product Sales'!AY5&gt;=$G$4,'Product Sales'!AY5*$G7,IF('Product Sales'!AY5&gt;=$F$4,'Product Sales'!AY5*$F7,IF('Product Sales'!AY5&gt;=$E$4,'Product Sales'!AY5*$E7,IF('Product Sales'!AY5&gt;=$D$4,'Product Sales'!AY5*$D7,0))))</f>
        <v>0</v>
      </c>
      <c r="BD7" s="147">
        <f>IF('Product Sales'!AZ5&gt;=$G$4,'Product Sales'!AZ5*$G7,IF('Product Sales'!AZ5&gt;=$F$4,'Product Sales'!AZ5*$F7,IF('Product Sales'!AZ5&gt;=$E$4,'Product Sales'!AZ5*$E7,IF('Product Sales'!AZ5&gt;=$D$4,'Product Sales'!AZ5*$D7,0))))</f>
        <v>0</v>
      </c>
      <c r="BE7" s="147">
        <f>IF('Product Sales'!BA5&gt;=$G$4,'Product Sales'!BA5*$G7,IF('Product Sales'!BA5&gt;=$F$4,'Product Sales'!BA5*$F7,IF('Product Sales'!BA5&gt;=$E$4,'Product Sales'!BA5*$E7,IF('Product Sales'!BA5&gt;=$D$4,'Product Sales'!BA5*$D7,0))))</f>
        <v>0</v>
      </c>
      <c r="BF7" s="147">
        <f>IF('Product Sales'!BB5&gt;=$G$4,'Product Sales'!BB5*$G7,IF('Product Sales'!BB5&gt;=$F$4,'Product Sales'!BB5*$F7,IF('Product Sales'!BB5&gt;=$E$4,'Product Sales'!BB5*$E7,IF('Product Sales'!BB5&gt;=$D$4,'Product Sales'!BB5*$D7,0))))</f>
        <v>0</v>
      </c>
      <c r="BG7" s="147">
        <f>IF('Product Sales'!BC5&gt;=$G$4,'Product Sales'!BC5*$G7,IF('Product Sales'!BC5&gt;=$F$4,'Product Sales'!BC5*$F7,IF('Product Sales'!BC5&gt;=$E$4,'Product Sales'!BC5*$E7,IF('Product Sales'!BC5&gt;=$D$4,'Product Sales'!BC5*$D7,0))))</f>
        <v>0</v>
      </c>
      <c r="BH7" s="147">
        <f>IF('Product Sales'!BD5&gt;=$G$4,'Product Sales'!BD5*$G7,IF('Product Sales'!BD5&gt;=$F$4,'Product Sales'!BD5*$F7,IF('Product Sales'!BD5&gt;=$E$4,'Product Sales'!BD5*$E7,IF('Product Sales'!BD5&gt;=$D$4,'Product Sales'!BD5*$D7,0))))</f>
        <v>0</v>
      </c>
      <c r="BI7" s="147">
        <f>IF('Product Sales'!BE5&gt;=$G$4,'Product Sales'!BE5*$G7,IF('Product Sales'!BE5&gt;=$F$4,'Product Sales'!BE5*$F7,IF('Product Sales'!BE5&gt;=$E$4,'Product Sales'!BE5*$E7,IF('Product Sales'!BE5&gt;=$D$4,'Product Sales'!BE5*$D7,0))))</f>
        <v>0</v>
      </c>
      <c r="BJ7" s="147">
        <f>IF('Product Sales'!BF5&gt;=$G$4,'Product Sales'!BF5*$G7,IF('Product Sales'!BF5&gt;=$F$4,'Product Sales'!BF5*$F7,IF('Product Sales'!BF5&gt;=$E$4,'Product Sales'!BF5*$E7,IF('Product Sales'!BF5&gt;=$D$4,'Product Sales'!BF5*$D7,0))))</f>
        <v>0</v>
      </c>
      <c r="BK7" s="147">
        <f>IF('Product Sales'!BG5&gt;=$G$4,'Product Sales'!BG5*$G7,IF('Product Sales'!BG5&gt;=$F$4,'Product Sales'!BG5*$F7,IF('Product Sales'!BG5&gt;=$E$4,'Product Sales'!BG5*$E7,IF('Product Sales'!BG5&gt;=$D$4,'Product Sales'!BG5*$D7,0))))</f>
        <v>0</v>
      </c>
      <c r="BL7" s="147">
        <f>IF('Product Sales'!BH5&gt;=$G$4,'Product Sales'!BH5*$G7,IF('Product Sales'!BH5&gt;=$F$4,'Product Sales'!BH5*$F7,IF('Product Sales'!BH5&gt;=$E$4,'Product Sales'!BH5*$E7,IF('Product Sales'!BH5&gt;=$D$4,'Product Sales'!BH5*$D7,0))))</f>
        <v>0</v>
      </c>
      <c r="BM7" s="147">
        <f>IF('Product Sales'!BI5&gt;=$G$4,'Product Sales'!BI5*$G7,IF('Product Sales'!BI5&gt;=$F$4,'Product Sales'!BI5*$F7,IF('Product Sales'!BI5&gt;=$E$4,'Product Sales'!BI5*$E7,IF('Product Sales'!BI5&gt;=$D$4,'Product Sales'!BI5*$D7,0))))</f>
        <v>0</v>
      </c>
      <c r="BN7" s="147">
        <f>IF('Product Sales'!BJ5&gt;=$G$4,'Product Sales'!BJ5*$G7,IF('Product Sales'!BJ5&gt;=$F$4,'Product Sales'!BJ5*$F7,IF('Product Sales'!BJ5&gt;=$E$4,'Product Sales'!BJ5*$E7,IF('Product Sales'!BJ5&gt;=$D$4,'Product Sales'!BJ5*$D7,0))))</f>
        <v>0</v>
      </c>
      <c r="BO7" s="147">
        <f>IF('Product Sales'!BK5&gt;=$G$4,'Product Sales'!BK5*$G7,IF('Product Sales'!BK5&gt;=$F$4,'Product Sales'!BK5*$F7,IF('Product Sales'!BK5&gt;=$E$4,'Product Sales'!BK5*$E7,IF('Product Sales'!BK5&gt;=$D$4,'Product Sales'!BK5*$D7,0))))</f>
        <v>0</v>
      </c>
      <c r="BP7" s="147">
        <f>IF('Product Sales'!BL5&gt;=$G$4,'Product Sales'!BL5*$G7,IF('Product Sales'!BL5&gt;=$F$4,'Product Sales'!BL5*$F7,IF('Product Sales'!BL5&gt;=$E$4,'Product Sales'!BL5*$E7,IF('Product Sales'!BL5&gt;=$D$4,'Product Sales'!BL5*$D7,0))))</f>
        <v>0</v>
      </c>
      <c r="BQ7" s="147">
        <f>IF('Product Sales'!BM5&gt;=$G$4,'Product Sales'!BM5*$G7,IF('Product Sales'!BM5&gt;=$F$4,'Product Sales'!BM5*$F7,IF('Product Sales'!BM5&gt;=$E$4,'Product Sales'!BM5*$E7,IF('Product Sales'!BM5&gt;=$D$4,'Product Sales'!BM5*$D7,0))))</f>
        <v>0</v>
      </c>
    </row>
    <row r="8" spans="2:69" ht="16">
      <c r="B8" s="127" t="str">
        <f>Product4Name</f>
        <v>Product 4</v>
      </c>
      <c r="D8" s="123"/>
      <c r="E8" s="123"/>
      <c r="F8" s="123"/>
      <c r="G8" s="123"/>
      <c r="I8" s="148">
        <f>IF('Product Sales'!E6&gt;=$G$4,'Product Sales'!E6*$G8,IF('Product Sales'!E6&gt;=$F$4,'Product Sales'!E6*$F8,IF('Product Sales'!E6&gt;=$E$4,'Product Sales'!E6*$E8,IF('Product Sales'!E6&gt;=$D$4,'Product Sales'!E6*$D8,0))))</f>
        <v>0</v>
      </c>
      <c r="J8" s="148">
        <f>IF('Product Sales'!F6&gt;=$G$4,'Product Sales'!F6*$G8,IF('Product Sales'!F6&gt;=$F$4,'Product Sales'!F6*$F8,IF('Product Sales'!F6&gt;=$E$4,'Product Sales'!F6*$E8,IF('Product Sales'!F6&gt;=$D$4,'Product Sales'!F6*$D8,0))))</f>
        <v>0</v>
      </c>
      <c r="K8" s="148">
        <f>IF('Product Sales'!G6&gt;=$G$4,'Product Sales'!G6*$G8,IF('Product Sales'!G6&gt;=$F$4,'Product Sales'!G6*$F8,IF('Product Sales'!G6&gt;=$E$4,'Product Sales'!G6*$E8,IF('Product Sales'!G6&gt;=$D$4,'Product Sales'!G6*$D8,0))))</f>
        <v>0</v>
      </c>
      <c r="L8" s="148">
        <f>IF('Product Sales'!H6&gt;=$G$4,'Product Sales'!H6*$G8,IF('Product Sales'!H6&gt;=$F$4,'Product Sales'!H6*$F8,IF('Product Sales'!H6&gt;=$E$4,'Product Sales'!H6*$E8,IF('Product Sales'!H6&gt;=$D$4,'Product Sales'!H6*$D8,0))))</f>
        <v>0</v>
      </c>
      <c r="M8" s="148">
        <f>IF('Product Sales'!I6&gt;=$G$4,'Product Sales'!I6*$G8,IF('Product Sales'!I6&gt;=$F$4,'Product Sales'!I6*$F8,IF('Product Sales'!I6&gt;=$E$4,'Product Sales'!I6*$E8,IF('Product Sales'!I6&gt;=$D$4,'Product Sales'!I6*$D8,0))))</f>
        <v>0</v>
      </c>
      <c r="N8" s="148">
        <f>IF('Product Sales'!J6&gt;=$G$4,'Product Sales'!J6*$G8,IF('Product Sales'!J6&gt;=$F$4,'Product Sales'!J6*$F8,IF('Product Sales'!J6&gt;=$E$4,'Product Sales'!J6*$E8,IF('Product Sales'!J6&gt;=$D$4,'Product Sales'!J6*$D8,0))))</f>
        <v>0</v>
      </c>
      <c r="O8" s="148">
        <f>IF('Product Sales'!K6&gt;=$G$4,'Product Sales'!K6*$G8,IF('Product Sales'!K6&gt;=$F$4,'Product Sales'!K6*$F8,IF('Product Sales'!K6&gt;=$E$4,'Product Sales'!K6*$E8,IF('Product Sales'!K6&gt;=$D$4,'Product Sales'!K6*$D8,0))))</f>
        <v>0</v>
      </c>
      <c r="P8" s="148">
        <f>IF('Product Sales'!L6&gt;=$G$4,'Product Sales'!L6*$G8,IF('Product Sales'!L6&gt;=$F$4,'Product Sales'!L6*$F8,IF('Product Sales'!L6&gt;=$E$4,'Product Sales'!L6*$E8,IF('Product Sales'!L6&gt;=$D$4,'Product Sales'!L6*$D8,0))))</f>
        <v>0</v>
      </c>
      <c r="Q8" s="148">
        <f>IF('Product Sales'!M6&gt;=$G$4,'Product Sales'!M6*$G8,IF('Product Sales'!M6&gt;=$F$4,'Product Sales'!M6*$F8,IF('Product Sales'!M6&gt;=$E$4,'Product Sales'!M6*$E8,IF('Product Sales'!M6&gt;=$D$4,'Product Sales'!M6*$D8,0))))</f>
        <v>0</v>
      </c>
      <c r="R8" s="148">
        <f>IF('Product Sales'!N6&gt;=$G$4,'Product Sales'!N6*$G8,IF('Product Sales'!N6&gt;=$F$4,'Product Sales'!N6*$F8,IF('Product Sales'!N6&gt;=$E$4,'Product Sales'!N6*$E8,IF('Product Sales'!N6&gt;=$D$4,'Product Sales'!N6*$D8,0))))</f>
        <v>0</v>
      </c>
      <c r="S8" s="148">
        <f>IF('Product Sales'!O6&gt;=$G$4,'Product Sales'!O6*$G8,IF('Product Sales'!O6&gt;=$F$4,'Product Sales'!O6*$F8,IF('Product Sales'!O6&gt;=$E$4,'Product Sales'!O6*$E8,IF('Product Sales'!O6&gt;=$D$4,'Product Sales'!O6*$D8,0))))</f>
        <v>0</v>
      </c>
      <c r="T8" s="148">
        <f>IF('Product Sales'!P6&gt;=$G$4,'Product Sales'!P6*$G8,IF('Product Sales'!P6&gt;=$F$4,'Product Sales'!P6*$F8,IF('Product Sales'!P6&gt;=$E$4,'Product Sales'!P6*$E8,IF('Product Sales'!P6&gt;=$D$4,'Product Sales'!P6*$D8,0))))</f>
        <v>0</v>
      </c>
      <c r="U8" s="148">
        <f>IF('Product Sales'!Q6&gt;=$G$4,'Product Sales'!Q6*$G8,IF('Product Sales'!Q6&gt;=$F$4,'Product Sales'!Q6*$F8,IF('Product Sales'!Q6&gt;=$E$4,'Product Sales'!Q6*$E8,IF('Product Sales'!Q6&gt;=$D$4,'Product Sales'!Q6*$D8,0))))</f>
        <v>0</v>
      </c>
      <c r="V8" s="148">
        <f>IF('Product Sales'!R6&gt;=$G$4,'Product Sales'!R6*$G8,IF('Product Sales'!R6&gt;=$F$4,'Product Sales'!R6*$F8,IF('Product Sales'!R6&gt;=$E$4,'Product Sales'!R6*$E8,IF('Product Sales'!R6&gt;=$D$4,'Product Sales'!R6*$D8,0))))</f>
        <v>0</v>
      </c>
      <c r="W8" s="148">
        <f>IF('Product Sales'!S6&gt;=$G$4,'Product Sales'!S6*$G8,IF('Product Sales'!S6&gt;=$F$4,'Product Sales'!S6*$F8,IF('Product Sales'!S6&gt;=$E$4,'Product Sales'!S6*$E8,IF('Product Sales'!S6&gt;=$D$4,'Product Sales'!S6*$D8,0))))</f>
        <v>0</v>
      </c>
      <c r="X8" s="148">
        <f>IF('Product Sales'!T6&gt;=$G$4,'Product Sales'!T6*$G8,IF('Product Sales'!T6&gt;=$F$4,'Product Sales'!T6*$F8,IF('Product Sales'!T6&gt;=$E$4,'Product Sales'!T6*$E8,IF('Product Sales'!T6&gt;=$D$4,'Product Sales'!T6*$D8,0))))</f>
        <v>0</v>
      </c>
      <c r="Y8" s="148">
        <f>IF('Product Sales'!U6&gt;=$G$4,'Product Sales'!U6*$G8,IF('Product Sales'!U6&gt;=$F$4,'Product Sales'!U6*$F8,IF('Product Sales'!U6&gt;=$E$4,'Product Sales'!U6*$E8,IF('Product Sales'!U6&gt;=$D$4,'Product Sales'!U6*$D8,0))))</f>
        <v>0</v>
      </c>
      <c r="Z8" s="148">
        <f>IF('Product Sales'!V6&gt;=$G$4,'Product Sales'!V6*$G8,IF('Product Sales'!V6&gt;=$F$4,'Product Sales'!V6*$F8,IF('Product Sales'!V6&gt;=$E$4,'Product Sales'!V6*$E8,IF('Product Sales'!V6&gt;=$D$4,'Product Sales'!V6*$D8,0))))</f>
        <v>0</v>
      </c>
      <c r="AA8" s="148">
        <f>IF('Product Sales'!W6&gt;=$G$4,'Product Sales'!W6*$G8,IF('Product Sales'!W6&gt;=$F$4,'Product Sales'!W6*$F8,IF('Product Sales'!W6&gt;=$E$4,'Product Sales'!W6*$E8,IF('Product Sales'!W6&gt;=$D$4,'Product Sales'!W6*$D8,0))))</f>
        <v>0</v>
      </c>
      <c r="AB8" s="148">
        <f>IF('Product Sales'!X6&gt;=$G$4,'Product Sales'!X6*$G8,IF('Product Sales'!X6&gt;=$F$4,'Product Sales'!X6*$F8,IF('Product Sales'!X6&gt;=$E$4,'Product Sales'!X6*$E8,IF('Product Sales'!X6&gt;=$D$4,'Product Sales'!X6*$D8,0))))</f>
        <v>0</v>
      </c>
      <c r="AC8" s="148">
        <f>IF('Product Sales'!Y6&gt;=$G$4,'Product Sales'!Y6*$G8,IF('Product Sales'!Y6&gt;=$F$4,'Product Sales'!Y6*$F8,IF('Product Sales'!Y6&gt;=$E$4,'Product Sales'!Y6*$E8,IF('Product Sales'!Y6&gt;=$D$4,'Product Sales'!Y6*$D8,0))))</f>
        <v>0</v>
      </c>
      <c r="AD8" s="148">
        <f>IF('Product Sales'!Z6&gt;=$G$4,'Product Sales'!Z6*$G8,IF('Product Sales'!Z6&gt;=$F$4,'Product Sales'!Z6*$F8,IF('Product Sales'!Z6&gt;=$E$4,'Product Sales'!Z6*$E8,IF('Product Sales'!Z6&gt;=$D$4,'Product Sales'!Z6*$D8,0))))</f>
        <v>0</v>
      </c>
      <c r="AE8" s="148">
        <f>IF('Product Sales'!AA6&gt;=$G$4,'Product Sales'!AA6*$G8,IF('Product Sales'!AA6&gt;=$F$4,'Product Sales'!AA6*$F8,IF('Product Sales'!AA6&gt;=$E$4,'Product Sales'!AA6*$E8,IF('Product Sales'!AA6&gt;=$D$4,'Product Sales'!AA6*$D8,0))))</f>
        <v>0</v>
      </c>
      <c r="AF8" s="148">
        <f>IF('Product Sales'!AB6&gt;=$G$4,'Product Sales'!AB6*$G8,IF('Product Sales'!AB6&gt;=$F$4,'Product Sales'!AB6*$F8,IF('Product Sales'!AB6&gt;=$E$4,'Product Sales'!AB6*$E8,IF('Product Sales'!AB6&gt;=$D$4,'Product Sales'!AB6*$D8,0))))</f>
        <v>0</v>
      </c>
      <c r="AG8" s="148">
        <f>IF('Product Sales'!AC6&gt;=$G$4,'Product Sales'!AC6*$G8,IF('Product Sales'!AC6&gt;=$F$4,'Product Sales'!AC6*$F8,IF('Product Sales'!AC6&gt;=$E$4,'Product Sales'!AC6*$E8,IF('Product Sales'!AC6&gt;=$D$4,'Product Sales'!AC6*$D8,0))))</f>
        <v>0</v>
      </c>
      <c r="AH8" s="148">
        <f>IF('Product Sales'!AD6&gt;=$G$4,'Product Sales'!AD6*$G8,IF('Product Sales'!AD6&gt;=$F$4,'Product Sales'!AD6*$F8,IF('Product Sales'!AD6&gt;=$E$4,'Product Sales'!AD6*$E8,IF('Product Sales'!AD6&gt;=$D$4,'Product Sales'!AD6*$D8,0))))</f>
        <v>0</v>
      </c>
      <c r="AI8" s="148">
        <f>IF('Product Sales'!AE6&gt;=$G$4,'Product Sales'!AE6*$G8,IF('Product Sales'!AE6&gt;=$F$4,'Product Sales'!AE6*$F8,IF('Product Sales'!AE6&gt;=$E$4,'Product Sales'!AE6*$E8,IF('Product Sales'!AE6&gt;=$D$4,'Product Sales'!AE6*$D8,0))))</f>
        <v>0</v>
      </c>
      <c r="AJ8" s="148">
        <f>IF('Product Sales'!AF6&gt;=$G$4,'Product Sales'!AF6*$G8,IF('Product Sales'!AF6&gt;=$F$4,'Product Sales'!AF6*$F8,IF('Product Sales'!AF6&gt;=$E$4,'Product Sales'!AF6*$E8,IF('Product Sales'!AF6&gt;=$D$4,'Product Sales'!AF6*$D8,0))))</f>
        <v>0</v>
      </c>
      <c r="AK8" s="148">
        <f>IF('Product Sales'!AG6&gt;=$G$4,'Product Sales'!AG6*$G8,IF('Product Sales'!AG6&gt;=$F$4,'Product Sales'!AG6*$F8,IF('Product Sales'!AG6&gt;=$E$4,'Product Sales'!AG6*$E8,IF('Product Sales'!AG6&gt;=$D$4,'Product Sales'!AG6*$D8,0))))</f>
        <v>0</v>
      </c>
      <c r="AL8" s="148">
        <f>IF('Product Sales'!AH6&gt;=$G$4,'Product Sales'!AH6*$G8,IF('Product Sales'!AH6&gt;=$F$4,'Product Sales'!AH6*$F8,IF('Product Sales'!AH6&gt;=$E$4,'Product Sales'!AH6*$E8,IF('Product Sales'!AH6&gt;=$D$4,'Product Sales'!AH6*$D8,0))))</f>
        <v>0</v>
      </c>
      <c r="AM8" s="148">
        <f>IF('Product Sales'!AI6&gt;=$G$4,'Product Sales'!AI6*$G8,IF('Product Sales'!AI6&gt;=$F$4,'Product Sales'!AI6*$F8,IF('Product Sales'!AI6&gt;=$E$4,'Product Sales'!AI6*$E8,IF('Product Sales'!AI6&gt;=$D$4,'Product Sales'!AI6*$D8,0))))</f>
        <v>0</v>
      </c>
      <c r="AN8" s="148">
        <f>IF('Product Sales'!AJ6&gt;=$G$4,'Product Sales'!AJ6*$G8,IF('Product Sales'!AJ6&gt;=$F$4,'Product Sales'!AJ6*$F8,IF('Product Sales'!AJ6&gt;=$E$4,'Product Sales'!AJ6*$E8,IF('Product Sales'!AJ6&gt;=$D$4,'Product Sales'!AJ6*$D8,0))))</f>
        <v>0</v>
      </c>
      <c r="AO8" s="148">
        <f>IF('Product Sales'!AK6&gt;=$G$4,'Product Sales'!AK6*$G8,IF('Product Sales'!AK6&gt;=$F$4,'Product Sales'!AK6*$F8,IF('Product Sales'!AK6&gt;=$E$4,'Product Sales'!AK6*$E8,IF('Product Sales'!AK6&gt;=$D$4,'Product Sales'!AK6*$D8,0))))</f>
        <v>0</v>
      </c>
      <c r="AP8" s="148">
        <f>IF('Product Sales'!AL6&gt;=$G$4,'Product Sales'!AL6*$G8,IF('Product Sales'!AL6&gt;=$F$4,'Product Sales'!AL6*$F8,IF('Product Sales'!AL6&gt;=$E$4,'Product Sales'!AL6*$E8,IF('Product Sales'!AL6&gt;=$D$4,'Product Sales'!AL6*$D8,0))))</f>
        <v>0</v>
      </c>
      <c r="AQ8" s="148">
        <f>IF('Product Sales'!AM6&gt;=$G$4,'Product Sales'!AM6*$G8,IF('Product Sales'!AM6&gt;=$F$4,'Product Sales'!AM6*$F8,IF('Product Sales'!AM6&gt;=$E$4,'Product Sales'!AM6*$E8,IF('Product Sales'!AM6&gt;=$D$4,'Product Sales'!AM6*$D8,0))))</f>
        <v>0</v>
      </c>
      <c r="AR8" s="148">
        <f>IF('Product Sales'!AN6&gt;=$G$4,'Product Sales'!AN6*$G8,IF('Product Sales'!AN6&gt;=$F$4,'Product Sales'!AN6*$F8,IF('Product Sales'!AN6&gt;=$E$4,'Product Sales'!AN6*$E8,IF('Product Sales'!AN6&gt;=$D$4,'Product Sales'!AN6*$D8,0))))</f>
        <v>0</v>
      </c>
      <c r="AS8" s="148">
        <f>IF('Product Sales'!AO6&gt;=$G$4,'Product Sales'!AO6*$G8,IF('Product Sales'!AO6&gt;=$F$4,'Product Sales'!AO6*$F8,IF('Product Sales'!AO6&gt;=$E$4,'Product Sales'!AO6*$E8,IF('Product Sales'!AO6&gt;=$D$4,'Product Sales'!AO6*$D8,0))))</f>
        <v>0</v>
      </c>
      <c r="AT8" s="148">
        <f>IF('Product Sales'!AP6&gt;=$G$4,'Product Sales'!AP6*$G8,IF('Product Sales'!AP6&gt;=$F$4,'Product Sales'!AP6*$F8,IF('Product Sales'!AP6&gt;=$E$4,'Product Sales'!AP6*$E8,IF('Product Sales'!AP6&gt;=$D$4,'Product Sales'!AP6*$D8,0))))</f>
        <v>0</v>
      </c>
      <c r="AU8" s="148">
        <f>IF('Product Sales'!AQ6&gt;=$G$4,'Product Sales'!AQ6*$G8,IF('Product Sales'!AQ6&gt;=$F$4,'Product Sales'!AQ6*$F8,IF('Product Sales'!AQ6&gt;=$E$4,'Product Sales'!AQ6*$E8,IF('Product Sales'!AQ6&gt;=$D$4,'Product Sales'!AQ6*$D8,0))))</f>
        <v>0</v>
      </c>
      <c r="AV8" s="148">
        <f>IF('Product Sales'!AR6&gt;=$G$4,'Product Sales'!AR6*$G8,IF('Product Sales'!AR6&gt;=$F$4,'Product Sales'!AR6*$F8,IF('Product Sales'!AR6&gt;=$E$4,'Product Sales'!AR6*$E8,IF('Product Sales'!AR6&gt;=$D$4,'Product Sales'!AR6*$D8,0))))</f>
        <v>0</v>
      </c>
      <c r="AW8" s="148">
        <f>IF('Product Sales'!AS6&gt;=$G$4,'Product Sales'!AS6*$G8,IF('Product Sales'!AS6&gt;=$F$4,'Product Sales'!AS6*$F8,IF('Product Sales'!AS6&gt;=$E$4,'Product Sales'!AS6*$E8,IF('Product Sales'!AS6&gt;=$D$4,'Product Sales'!AS6*$D8,0))))</f>
        <v>0</v>
      </c>
      <c r="AX8" s="148">
        <f>IF('Product Sales'!AT6&gt;=$G$4,'Product Sales'!AT6*$G8,IF('Product Sales'!AT6&gt;=$F$4,'Product Sales'!AT6*$F8,IF('Product Sales'!AT6&gt;=$E$4,'Product Sales'!AT6*$E8,IF('Product Sales'!AT6&gt;=$D$4,'Product Sales'!AT6*$D8,0))))</f>
        <v>0</v>
      </c>
      <c r="AY8" s="148">
        <f>IF('Product Sales'!AU6&gt;=$G$4,'Product Sales'!AU6*$G8,IF('Product Sales'!AU6&gt;=$F$4,'Product Sales'!AU6*$F8,IF('Product Sales'!AU6&gt;=$E$4,'Product Sales'!AU6*$E8,IF('Product Sales'!AU6&gt;=$D$4,'Product Sales'!AU6*$D8,0))))</f>
        <v>0</v>
      </c>
      <c r="AZ8" s="148">
        <f>IF('Product Sales'!AV6&gt;=$G$4,'Product Sales'!AV6*$G8,IF('Product Sales'!AV6&gt;=$F$4,'Product Sales'!AV6*$F8,IF('Product Sales'!AV6&gt;=$E$4,'Product Sales'!AV6*$E8,IF('Product Sales'!AV6&gt;=$D$4,'Product Sales'!AV6*$D8,0))))</f>
        <v>0</v>
      </c>
      <c r="BA8" s="148">
        <f>IF('Product Sales'!AW6&gt;=$G$4,'Product Sales'!AW6*$G8,IF('Product Sales'!AW6&gt;=$F$4,'Product Sales'!AW6*$F8,IF('Product Sales'!AW6&gt;=$E$4,'Product Sales'!AW6*$E8,IF('Product Sales'!AW6&gt;=$D$4,'Product Sales'!AW6*$D8,0))))</f>
        <v>0</v>
      </c>
      <c r="BB8" s="148">
        <f>IF('Product Sales'!AX6&gt;=$G$4,'Product Sales'!AX6*$G8,IF('Product Sales'!AX6&gt;=$F$4,'Product Sales'!AX6*$F8,IF('Product Sales'!AX6&gt;=$E$4,'Product Sales'!AX6*$E8,IF('Product Sales'!AX6&gt;=$D$4,'Product Sales'!AX6*$D8,0))))</f>
        <v>0</v>
      </c>
      <c r="BC8" s="148">
        <f>IF('Product Sales'!AY6&gt;=$G$4,'Product Sales'!AY6*$G8,IF('Product Sales'!AY6&gt;=$F$4,'Product Sales'!AY6*$F8,IF('Product Sales'!AY6&gt;=$E$4,'Product Sales'!AY6*$E8,IF('Product Sales'!AY6&gt;=$D$4,'Product Sales'!AY6*$D8,0))))</f>
        <v>0</v>
      </c>
      <c r="BD8" s="148">
        <f>IF('Product Sales'!AZ6&gt;=$G$4,'Product Sales'!AZ6*$G8,IF('Product Sales'!AZ6&gt;=$F$4,'Product Sales'!AZ6*$F8,IF('Product Sales'!AZ6&gt;=$E$4,'Product Sales'!AZ6*$E8,IF('Product Sales'!AZ6&gt;=$D$4,'Product Sales'!AZ6*$D8,0))))</f>
        <v>0</v>
      </c>
      <c r="BE8" s="148">
        <f>IF('Product Sales'!BA6&gt;=$G$4,'Product Sales'!BA6*$G8,IF('Product Sales'!BA6&gt;=$F$4,'Product Sales'!BA6*$F8,IF('Product Sales'!BA6&gt;=$E$4,'Product Sales'!BA6*$E8,IF('Product Sales'!BA6&gt;=$D$4,'Product Sales'!BA6*$D8,0))))</f>
        <v>0</v>
      </c>
      <c r="BF8" s="148">
        <f>IF('Product Sales'!BB6&gt;=$G$4,'Product Sales'!BB6*$G8,IF('Product Sales'!BB6&gt;=$F$4,'Product Sales'!BB6*$F8,IF('Product Sales'!BB6&gt;=$E$4,'Product Sales'!BB6*$E8,IF('Product Sales'!BB6&gt;=$D$4,'Product Sales'!BB6*$D8,0))))</f>
        <v>0</v>
      </c>
      <c r="BG8" s="148">
        <f>IF('Product Sales'!BC6&gt;=$G$4,'Product Sales'!BC6*$G8,IF('Product Sales'!BC6&gt;=$F$4,'Product Sales'!BC6*$F8,IF('Product Sales'!BC6&gt;=$E$4,'Product Sales'!BC6*$E8,IF('Product Sales'!BC6&gt;=$D$4,'Product Sales'!BC6*$D8,0))))</f>
        <v>0</v>
      </c>
      <c r="BH8" s="148">
        <f>IF('Product Sales'!BD6&gt;=$G$4,'Product Sales'!BD6*$G8,IF('Product Sales'!BD6&gt;=$F$4,'Product Sales'!BD6*$F8,IF('Product Sales'!BD6&gt;=$E$4,'Product Sales'!BD6*$E8,IF('Product Sales'!BD6&gt;=$D$4,'Product Sales'!BD6*$D8,0))))</f>
        <v>0</v>
      </c>
      <c r="BI8" s="148">
        <f>IF('Product Sales'!BE6&gt;=$G$4,'Product Sales'!BE6*$G8,IF('Product Sales'!BE6&gt;=$F$4,'Product Sales'!BE6*$F8,IF('Product Sales'!BE6&gt;=$E$4,'Product Sales'!BE6*$E8,IF('Product Sales'!BE6&gt;=$D$4,'Product Sales'!BE6*$D8,0))))</f>
        <v>0</v>
      </c>
      <c r="BJ8" s="148">
        <f>IF('Product Sales'!BF6&gt;=$G$4,'Product Sales'!BF6*$G8,IF('Product Sales'!BF6&gt;=$F$4,'Product Sales'!BF6*$F8,IF('Product Sales'!BF6&gt;=$E$4,'Product Sales'!BF6*$E8,IF('Product Sales'!BF6&gt;=$D$4,'Product Sales'!BF6*$D8,0))))</f>
        <v>0</v>
      </c>
      <c r="BK8" s="148">
        <f>IF('Product Sales'!BG6&gt;=$G$4,'Product Sales'!BG6*$G8,IF('Product Sales'!BG6&gt;=$F$4,'Product Sales'!BG6*$F8,IF('Product Sales'!BG6&gt;=$E$4,'Product Sales'!BG6*$E8,IF('Product Sales'!BG6&gt;=$D$4,'Product Sales'!BG6*$D8,0))))</f>
        <v>0</v>
      </c>
      <c r="BL8" s="148">
        <f>IF('Product Sales'!BH6&gt;=$G$4,'Product Sales'!BH6*$G8,IF('Product Sales'!BH6&gt;=$F$4,'Product Sales'!BH6*$F8,IF('Product Sales'!BH6&gt;=$E$4,'Product Sales'!BH6*$E8,IF('Product Sales'!BH6&gt;=$D$4,'Product Sales'!BH6*$D8,0))))</f>
        <v>0</v>
      </c>
      <c r="BM8" s="148">
        <f>IF('Product Sales'!BI6&gt;=$G$4,'Product Sales'!BI6*$G8,IF('Product Sales'!BI6&gt;=$F$4,'Product Sales'!BI6*$F8,IF('Product Sales'!BI6&gt;=$E$4,'Product Sales'!BI6*$E8,IF('Product Sales'!BI6&gt;=$D$4,'Product Sales'!BI6*$D8,0))))</f>
        <v>0</v>
      </c>
      <c r="BN8" s="148">
        <f>IF('Product Sales'!BJ6&gt;=$G$4,'Product Sales'!BJ6*$G8,IF('Product Sales'!BJ6&gt;=$F$4,'Product Sales'!BJ6*$F8,IF('Product Sales'!BJ6&gt;=$E$4,'Product Sales'!BJ6*$E8,IF('Product Sales'!BJ6&gt;=$D$4,'Product Sales'!BJ6*$D8,0))))</f>
        <v>0</v>
      </c>
      <c r="BO8" s="148">
        <f>IF('Product Sales'!BK6&gt;=$G$4,'Product Sales'!BK6*$G8,IF('Product Sales'!BK6&gt;=$F$4,'Product Sales'!BK6*$F8,IF('Product Sales'!BK6&gt;=$E$4,'Product Sales'!BK6*$E8,IF('Product Sales'!BK6&gt;=$D$4,'Product Sales'!BK6*$D8,0))))</f>
        <v>0</v>
      </c>
      <c r="BP8" s="148">
        <f>IF('Product Sales'!BL6&gt;=$G$4,'Product Sales'!BL6*$G8,IF('Product Sales'!BL6&gt;=$F$4,'Product Sales'!BL6*$F8,IF('Product Sales'!BL6&gt;=$E$4,'Product Sales'!BL6*$E8,IF('Product Sales'!BL6&gt;=$D$4,'Product Sales'!BL6*$D8,0))))</f>
        <v>0</v>
      </c>
      <c r="BQ8" s="148">
        <f>IF('Product Sales'!BM6&gt;=$G$4,'Product Sales'!BM6*$G8,IF('Product Sales'!BM6&gt;=$F$4,'Product Sales'!BM6*$F8,IF('Product Sales'!BM6&gt;=$E$4,'Product Sales'!BM6*$E8,IF('Product Sales'!BM6&gt;=$D$4,'Product Sales'!BM6*$D8,0))))</f>
        <v>0</v>
      </c>
    </row>
    <row r="9" spans="2:69" ht="16">
      <c r="B9" s="126" t="str">
        <f>Product5Name</f>
        <v>Product 5</v>
      </c>
      <c r="D9" s="123"/>
      <c r="E9" s="123"/>
      <c r="F9" s="123"/>
      <c r="G9" s="123"/>
      <c r="I9" s="147">
        <f>IF('Product Sales'!E7&gt;=$G$4,'Product Sales'!E7*$G9,IF('Product Sales'!E7&gt;=$F$4,'Product Sales'!E7*$F9,IF('Product Sales'!E7&gt;=$E$4,'Product Sales'!E7*$E9,IF('Product Sales'!E7&gt;=$D$4,'Product Sales'!E7*$D9,0))))</f>
        <v>0</v>
      </c>
      <c r="J9" s="147">
        <f>IF('Product Sales'!F7&gt;=$G$4,'Product Sales'!F7*$G9,IF('Product Sales'!F7&gt;=$F$4,'Product Sales'!F7*$F9,IF('Product Sales'!F7&gt;=$E$4,'Product Sales'!F7*$E9,IF('Product Sales'!F7&gt;=$D$4,'Product Sales'!F7*$D9,0))))</f>
        <v>0</v>
      </c>
      <c r="K9" s="147">
        <f>IF('Product Sales'!G7&gt;=$G$4,'Product Sales'!G7*$G9,IF('Product Sales'!G7&gt;=$F$4,'Product Sales'!G7*$F9,IF('Product Sales'!G7&gt;=$E$4,'Product Sales'!G7*$E9,IF('Product Sales'!G7&gt;=$D$4,'Product Sales'!G7*$D9,0))))</f>
        <v>0</v>
      </c>
      <c r="L9" s="147">
        <f>IF('Product Sales'!H7&gt;=$G$4,'Product Sales'!H7*$G9,IF('Product Sales'!H7&gt;=$F$4,'Product Sales'!H7*$F9,IF('Product Sales'!H7&gt;=$E$4,'Product Sales'!H7*$E9,IF('Product Sales'!H7&gt;=$D$4,'Product Sales'!H7*$D9,0))))</f>
        <v>0</v>
      </c>
      <c r="M9" s="147">
        <f>IF('Product Sales'!I7&gt;=$G$4,'Product Sales'!I7*$G9,IF('Product Sales'!I7&gt;=$F$4,'Product Sales'!I7*$F9,IF('Product Sales'!I7&gt;=$E$4,'Product Sales'!I7*$E9,IF('Product Sales'!I7&gt;=$D$4,'Product Sales'!I7*$D9,0))))</f>
        <v>0</v>
      </c>
      <c r="N9" s="147">
        <f>IF('Product Sales'!J7&gt;=$G$4,'Product Sales'!J7*$G9,IF('Product Sales'!J7&gt;=$F$4,'Product Sales'!J7*$F9,IF('Product Sales'!J7&gt;=$E$4,'Product Sales'!J7*$E9,IF('Product Sales'!J7&gt;=$D$4,'Product Sales'!J7*$D9,0))))</f>
        <v>0</v>
      </c>
      <c r="O9" s="147">
        <f>IF('Product Sales'!K7&gt;=$G$4,'Product Sales'!K7*$G9,IF('Product Sales'!K7&gt;=$F$4,'Product Sales'!K7*$F9,IF('Product Sales'!K7&gt;=$E$4,'Product Sales'!K7*$E9,IF('Product Sales'!K7&gt;=$D$4,'Product Sales'!K7*$D9,0))))</f>
        <v>0</v>
      </c>
      <c r="P9" s="147">
        <f>IF('Product Sales'!L7&gt;=$G$4,'Product Sales'!L7*$G9,IF('Product Sales'!L7&gt;=$F$4,'Product Sales'!L7*$F9,IF('Product Sales'!L7&gt;=$E$4,'Product Sales'!L7*$E9,IF('Product Sales'!L7&gt;=$D$4,'Product Sales'!L7*$D9,0))))</f>
        <v>0</v>
      </c>
      <c r="Q9" s="147">
        <f>IF('Product Sales'!M7&gt;=$G$4,'Product Sales'!M7*$G9,IF('Product Sales'!M7&gt;=$F$4,'Product Sales'!M7*$F9,IF('Product Sales'!M7&gt;=$E$4,'Product Sales'!M7*$E9,IF('Product Sales'!M7&gt;=$D$4,'Product Sales'!M7*$D9,0))))</f>
        <v>0</v>
      </c>
      <c r="R9" s="147">
        <f>IF('Product Sales'!N7&gt;=$G$4,'Product Sales'!N7*$G9,IF('Product Sales'!N7&gt;=$F$4,'Product Sales'!N7*$F9,IF('Product Sales'!N7&gt;=$E$4,'Product Sales'!N7*$E9,IF('Product Sales'!N7&gt;=$D$4,'Product Sales'!N7*$D9,0))))</f>
        <v>0</v>
      </c>
      <c r="S9" s="147">
        <f>IF('Product Sales'!O7&gt;=$G$4,'Product Sales'!O7*$G9,IF('Product Sales'!O7&gt;=$F$4,'Product Sales'!O7*$F9,IF('Product Sales'!O7&gt;=$E$4,'Product Sales'!O7*$E9,IF('Product Sales'!O7&gt;=$D$4,'Product Sales'!O7*$D9,0))))</f>
        <v>0</v>
      </c>
      <c r="T9" s="147">
        <f>IF('Product Sales'!P7&gt;=$G$4,'Product Sales'!P7*$G9,IF('Product Sales'!P7&gt;=$F$4,'Product Sales'!P7*$F9,IF('Product Sales'!P7&gt;=$E$4,'Product Sales'!P7*$E9,IF('Product Sales'!P7&gt;=$D$4,'Product Sales'!P7*$D9,0))))</f>
        <v>0</v>
      </c>
      <c r="U9" s="147">
        <f>IF('Product Sales'!Q7&gt;=$G$4,'Product Sales'!Q7*$G9,IF('Product Sales'!Q7&gt;=$F$4,'Product Sales'!Q7*$F9,IF('Product Sales'!Q7&gt;=$E$4,'Product Sales'!Q7*$E9,IF('Product Sales'!Q7&gt;=$D$4,'Product Sales'!Q7*$D9,0))))</f>
        <v>0</v>
      </c>
      <c r="V9" s="147">
        <f>IF('Product Sales'!R7&gt;=$G$4,'Product Sales'!R7*$G9,IF('Product Sales'!R7&gt;=$F$4,'Product Sales'!R7*$F9,IF('Product Sales'!R7&gt;=$E$4,'Product Sales'!R7*$E9,IF('Product Sales'!R7&gt;=$D$4,'Product Sales'!R7*$D9,0))))</f>
        <v>0</v>
      </c>
      <c r="W9" s="147">
        <f>IF('Product Sales'!S7&gt;=$G$4,'Product Sales'!S7*$G9,IF('Product Sales'!S7&gt;=$F$4,'Product Sales'!S7*$F9,IF('Product Sales'!S7&gt;=$E$4,'Product Sales'!S7*$E9,IF('Product Sales'!S7&gt;=$D$4,'Product Sales'!S7*$D9,0))))</f>
        <v>0</v>
      </c>
      <c r="X9" s="147">
        <f>IF('Product Sales'!T7&gt;=$G$4,'Product Sales'!T7*$G9,IF('Product Sales'!T7&gt;=$F$4,'Product Sales'!T7*$F9,IF('Product Sales'!T7&gt;=$E$4,'Product Sales'!T7*$E9,IF('Product Sales'!T7&gt;=$D$4,'Product Sales'!T7*$D9,0))))</f>
        <v>0</v>
      </c>
      <c r="Y9" s="147">
        <f>IF('Product Sales'!U7&gt;=$G$4,'Product Sales'!U7*$G9,IF('Product Sales'!U7&gt;=$F$4,'Product Sales'!U7*$F9,IF('Product Sales'!U7&gt;=$E$4,'Product Sales'!U7*$E9,IF('Product Sales'!U7&gt;=$D$4,'Product Sales'!U7*$D9,0))))</f>
        <v>0</v>
      </c>
      <c r="Z9" s="147">
        <f>IF('Product Sales'!V7&gt;=$G$4,'Product Sales'!V7*$G9,IF('Product Sales'!V7&gt;=$F$4,'Product Sales'!V7*$F9,IF('Product Sales'!V7&gt;=$E$4,'Product Sales'!V7*$E9,IF('Product Sales'!V7&gt;=$D$4,'Product Sales'!V7*$D9,0))))</f>
        <v>0</v>
      </c>
      <c r="AA9" s="147">
        <f>IF('Product Sales'!W7&gt;=$G$4,'Product Sales'!W7*$G9,IF('Product Sales'!W7&gt;=$F$4,'Product Sales'!W7*$F9,IF('Product Sales'!W7&gt;=$E$4,'Product Sales'!W7*$E9,IF('Product Sales'!W7&gt;=$D$4,'Product Sales'!W7*$D9,0))))</f>
        <v>0</v>
      </c>
      <c r="AB9" s="147">
        <f>IF('Product Sales'!X7&gt;=$G$4,'Product Sales'!X7*$G9,IF('Product Sales'!X7&gt;=$F$4,'Product Sales'!X7*$F9,IF('Product Sales'!X7&gt;=$E$4,'Product Sales'!X7*$E9,IF('Product Sales'!X7&gt;=$D$4,'Product Sales'!X7*$D9,0))))</f>
        <v>0</v>
      </c>
      <c r="AC9" s="147">
        <f>IF('Product Sales'!Y7&gt;=$G$4,'Product Sales'!Y7*$G9,IF('Product Sales'!Y7&gt;=$F$4,'Product Sales'!Y7*$F9,IF('Product Sales'!Y7&gt;=$E$4,'Product Sales'!Y7*$E9,IF('Product Sales'!Y7&gt;=$D$4,'Product Sales'!Y7*$D9,0))))</f>
        <v>0</v>
      </c>
      <c r="AD9" s="147">
        <f>IF('Product Sales'!Z7&gt;=$G$4,'Product Sales'!Z7*$G9,IF('Product Sales'!Z7&gt;=$F$4,'Product Sales'!Z7*$F9,IF('Product Sales'!Z7&gt;=$E$4,'Product Sales'!Z7*$E9,IF('Product Sales'!Z7&gt;=$D$4,'Product Sales'!Z7*$D9,0))))</f>
        <v>0</v>
      </c>
      <c r="AE9" s="147">
        <f>IF('Product Sales'!AA7&gt;=$G$4,'Product Sales'!AA7*$G9,IF('Product Sales'!AA7&gt;=$F$4,'Product Sales'!AA7*$F9,IF('Product Sales'!AA7&gt;=$E$4,'Product Sales'!AA7*$E9,IF('Product Sales'!AA7&gt;=$D$4,'Product Sales'!AA7*$D9,0))))</f>
        <v>0</v>
      </c>
      <c r="AF9" s="147">
        <f>IF('Product Sales'!AB7&gt;=$G$4,'Product Sales'!AB7*$G9,IF('Product Sales'!AB7&gt;=$F$4,'Product Sales'!AB7*$F9,IF('Product Sales'!AB7&gt;=$E$4,'Product Sales'!AB7*$E9,IF('Product Sales'!AB7&gt;=$D$4,'Product Sales'!AB7*$D9,0))))</f>
        <v>0</v>
      </c>
      <c r="AG9" s="147">
        <f>IF('Product Sales'!AC7&gt;=$G$4,'Product Sales'!AC7*$G9,IF('Product Sales'!AC7&gt;=$F$4,'Product Sales'!AC7*$F9,IF('Product Sales'!AC7&gt;=$E$4,'Product Sales'!AC7*$E9,IF('Product Sales'!AC7&gt;=$D$4,'Product Sales'!AC7*$D9,0))))</f>
        <v>0</v>
      </c>
      <c r="AH9" s="147">
        <f>IF('Product Sales'!AD7&gt;=$G$4,'Product Sales'!AD7*$G9,IF('Product Sales'!AD7&gt;=$F$4,'Product Sales'!AD7*$F9,IF('Product Sales'!AD7&gt;=$E$4,'Product Sales'!AD7*$E9,IF('Product Sales'!AD7&gt;=$D$4,'Product Sales'!AD7*$D9,0))))</f>
        <v>0</v>
      </c>
      <c r="AI9" s="147">
        <f>IF('Product Sales'!AE7&gt;=$G$4,'Product Sales'!AE7*$G9,IF('Product Sales'!AE7&gt;=$F$4,'Product Sales'!AE7*$F9,IF('Product Sales'!AE7&gt;=$E$4,'Product Sales'!AE7*$E9,IF('Product Sales'!AE7&gt;=$D$4,'Product Sales'!AE7*$D9,0))))</f>
        <v>0</v>
      </c>
      <c r="AJ9" s="147">
        <f>IF('Product Sales'!AF7&gt;=$G$4,'Product Sales'!AF7*$G9,IF('Product Sales'!AF7&gt;=$F$4,'Product Sales'!AF7*$F9,IF('Product Sales'!AF7&gt;=$E$4,'Product Sales'!AF7*$E9,IF('Product Sales'!AF7&gt;=$D$4,'Product Sales'!AF7*$D9,0))))</f>
        <v>0</v>
      </c>
      <c r="AK9" s="147">
        <f>IF('Product Sales'!AG7&gt;=$G$4,'Product Sales'!AG7*$G9,IF('Product Sales'!AG7&gt;=$F$4,'Product Sales'!AG7*$F9,IF('Product Sales'!AG7&gt;=$E$4,'Product Sales'!AG7*$E9,IF('Product Sales'!AG7&gt;=$D$4,'Product Sales'!AG7*$D9,0))))</f>
        <v>0</v>
      </c>
      <c r="AL9" s="147">
        <f>IF('Product Sales'!AH7&gt;=$G$4,'Product Sales'!AH7*$G9,IF('Product Sales'!AH7&gt;=$F$4,'Product Sales'!AH7*$F9,IF('Product Sales'!AH7&gt;=$E$4,'Product Sales'!AH7*$E9,IF('Product Sales'!AH7&gt;=$D$4,'Product Sales'!AH7*$D9,0))))</f>
        <v>0</v>
      </c>
      <c r="AM9" s="147">
        <f>IF('Product Sales'!AI7&gt;=$G$4,'Product Sales'!AI7*$G9,IF('Product Sales'!AI7&gt;=$F$4,'Product Sales'!AI7*$F9,IF('Product Sales'!AI7&gt;=$E$4,'Product Sales'!AI7*$E9,IF('Product Sales'!AI7&gt;=$D$4,'Product Sales'!AI7*$D9,0))))</f>
        <v>0</v>
      </c>
      <c r="AN9" s="147">
        <f>IF('Product Sales'!AJ7&gt;=$G$4,'Product Sales'!AJ7*$G9,IF('Product Sales'!AJ7&gt;=$F$4,'Product Sales'!AJ7*$F9,IF('Product Sales'!AJ7&gt;=$E$4,'Product Sales'!AJ7*$E9,IF('Product Sales'!AJ7&gt;=$D$4,'Product Sales'!AJ7*$D9,0))))</f>
        <v>0</v>
      </c>
      <c r="AO9" s="147">
        <f>IF('Product Sales'!AK7&gt;=$G$4,'Product Sales'!AK7*$G9,IF('Product Sales'!AK7&gt;=$F$4,'Product Sales'!AK7*$F9,IF('Product Sales'!AK7&gt;=$E$4,'Product Sales'!AK7*$E9,IF('Product Sales'!AK7&gt;=$D$4,'Product Sales'!AK7*$D9,0))))</f>
        <v>0</v>
      </c>
      <c r="AP9" s="147">
        <f>IF('Product Sales'!AL7&gt;=$G$4,'Product Sales'!AL7*$G9,IF('Product Sales'!AL7&gt;=$F$4,'Product Sales'!AL7*$F9,IF('Product Sales'!AL7&gt;=$E$4,'Product Sales'!AL7*$E9,IF('Product Sales'!AL7&gt;=$D$4,'Product Sales'!AL7*$D9,0))))</f>
        <v>0</v>
      </c>
      <c r="AQ9" s="147">
        <f>IF('Product Sales'!AM7&gt;=$G$4,'Product Sales'!AM7*$G9,IF('Product Sales'!AM7&gt;=$F$4,'Product Sales'!AM7*$F9,IF('Product Sales'!AM7&gt;=$E$4,'Product Sales'!AM7*$E9,IF('Product Sales'!AM7&gt;=$D$4,'Product Sales'!AM7*$D9,0))))</f>
        <v>0</v>
      </c>
      <c r="AR9" s="147">
        <f>IF('Product Sales'!AN7&gt;=$G$4,'Product Sales'!AN7*$G9,IF('Product Sales'!AN7&gt;=$F$4,'Product Sales'!AN7*$F9,IF('Product Sales'!AN7&gt;=$E$4,'Product Sales'!AN7*$E9,IF('Product Sales'!AN7&gt;=$D$4,'Product Sales'!AN7*$D9,0))))</f>
        <v>0</v>
      </c>
      <c r="AS9" s="147">
        <f>IF('Product Sales'!AO7&gt;=$G$4,'Product Sales'!AO7*$G9,IF('Product Sales'!AO7&gt;=$F$4,'Product Sales'!AO7*$F9,IF('Product Sales'!AO7&gt;=$E$4,'Product Sales'!AO7*$E9,IF('Product Sales'!AO7&gt;=$D$4,'Product Sales'!AO7*$D9,0))))</f>
        <v>0</v>
      </c>
      <c r="AT9" s="147">
        <f>IF('Product Sales'!AP7&gt;=$G$4,'Product Sales'!AP7*$G9,IF('Product Sales'!AP7&gt;=$F$4,'Product Sales'!AP7*$F9,IF('Product Sales'!AP7&gt;=$E$4,'Product Sales'!AP7*$E9,IF('Product Sales'!AP7&gt;=$D$4,'Product Sales'!AP7*$D9,0))))</f>
        <v>0</v>
      </c>
      <c r="AU9" s="147">
        <f>IF('Product Sales'!AQ7&gt;=$G$4,'Product Sales'!AQ7*$G9,IF('Product Sales'!AQ7&gt;=$F$4,'Product Sales'!AQ7*$F9,IF('Product Sales'!AQ7&gt;=$E$4,'Product Sales'!AQ7*$E9,IF('Product Sales'!AQ7&gt;=$D$4,'Product Sales'!AQ7*$D9,0))))</f>
        <v>0</v>
      </c>
      <c r="AV9" s="147">
        <f>IF('Product Sales'!AR7&gt;=$G$4,'Product Sales'!AR7*$G9,IF('Product Sales'!AR7&gt;=$F$4,'Product Sales'!AR7*$F9,IF('Product Sales'!AR7&gt;=$E$4,'Product Sales'!AR7*$E9,IF('Product Sales'!AR7&gt;=$D$4,'Product Sales'!AR7*$D9,0))))</f>
        <v>0</v>
      </c>
      <c r="AW9" s="147">
        <f>IF('Product Sales'!AS7&gt;=$G$4,'Product Sales'!AS7*$G9,IF('Product Sales'!AS7&gt;=$F$4,'Product Sales'!AS7*$F9,IF('Product Sales'!AS7&gt;=$E$4,'Product Sales'!AS7*$E9,IF('Product Sales'!AS7&gt;=$D$4,'Product Sales'!AS7*$D9,0))))</f>
        <v>0</v>
      </c>
      <c r="AX9" s="147">
        <f>IF('Product Sales'!AT7&gt;=$G$4,'Product Sales'!AT7*$G9,IF('Product Sales'!AT7&gt;=$F$4,'Product Sales'!AT7*$F9,IF('Product Sales'!AT7&gt;=$E$4,'Product Sales'!AT7*$E9,IF('Product Sales'!AT7&gt;=$D$4,'Product Sales'!AT7*$D9,0))))</f>
        <v>0</v>
      </c>
      <c r="AY9" s="147">
        <f>IF('Product Sales'!AU7&gt;=$G$4,'Product Sales'!AU7*$G9,IF('Product Sales'!AU7&gt;=$F$4,'Product Sales'!AU7*$F9,IF('Product Sales'!AU7&gt;=$E$4,'Product Sales'!AU7*$E9,IF('Product Sales'!AU7&gt;=$D$4,'Product Sales'!AU7*$D9,0))))</f>
        <v>0</v>
      </c>
      <c r="AZ9" s="147">
        <f>IF('Product Sales'!AV7&gt;=$G$4,'Product Sales'!AV7*$G9,IF('Product Sales'!AV7&gt;=$F$4,'Product Sales'!AV7*$F9,IF('Product Sales'!AV7&gt;=$E$4,'Product Sales'!AV7*$E9,IF('Product Sales'!AV7&gt;=$D$4,'Product Sales'!AV7*$D9,0))))</f>
        <v>0</v>
      </c>
      <c r="BA9" s="147">
        <f>IF('Product Sales'!AW7&gt;=$G$4,'Product Sales'!AW7*$G9,IF('Product Sales'!AW7&gt;=$F$4,'Product Sales'!AW7*$F9,IF('Product Sales'!AW7&gt;=$E$4,'Product Sales'!AW7*$E9,IF('Product Sales'!AW7&gt;=$D$4,'Product Sales'!AW7*$D9,0))))</f>
        <v>0</v>
      </c>
      <c r="BB9" s="147">
        <f>IF('Product Sales'!AX7&gt;=$G$4,'Product Sales'!AX7*$G9,IF('Product Sales'!AX7&gt;=$F$4,'Product Sales'!AX7*$F9,IF('Product Sales'!AX7&gt;=$E$4,'Product Sales'!AX7*$E9,IF('Product Sales'!AX7&gt;=$D$4,'Product Sales'!AX7*$D9,0))))</f>
        <v>0</v>
      </c>
      <c r="BC9" s="147">
        <f>IF('Product Sales'!AY7&gt;=$G$4,'Product Sales'!AY7*$G9,IF('Product Sales'!AY7&gt;=$F$4,'Product Sales'!AY7*$F9,IF('Product Sales'!AY7&gt;=$E$4,'Product Sales'!AY7*$E9,IF('Product Sales'!AY7&gt;=$D$4,'Product Sales'!AY7*$D9,0))))</f>
        <v>0</v>
      </c>
      <c r="BD9" s="147">
        <f>IF('Product Sales'!AZ7&gt;=$G$4,'Product Sales'!AZ7*$G9,IF('Product Sales'!AZ7&gt;=$F$4,'Product Sales'!AZ7*$F9,IF('Product Sales'!AZ7&gt;=$E$4,'Product Sales'!AZ7*$E9,IF('Product Sales'!AZ7&gt;=$D$4,'Product Sales'!AZ7*$D9,0))))</f>
        <v>0</v>
      </c>
      <c r="BE9" s="147">
        <f>IF('Product Sales'!BA7&gt;=$G$4,'Product Sales'!BA7*$G9,IF('Product Sales'!BA7&gt;=$F$4,'Product Sales'!BA7*$F9,IF('Product Sales'!BA7&gt;=$E$4,'Product Sales'!BA7*$E9,IF('Product Sales'!BA7&gt;=$D$4,'Product Sales'!BA7*$D9,0))))</f>
        <v>0</v>
      </c>
      <c r="BF9" s="147">
        <f>IF('Product Sales'!BB7&gt;=$G$4,'Product Sales'!BB7*$G9,IF('Product Sales'!BB7&gt;=$F$4,'Product Sales'!BB7*$F9,IF('Product Sales'!BB7&gt;=$E$4,'Product Sales'!BB7*$E9,IF('Product Sales'!BB7&gt;=$D$4,'Product Sales'!BB7*$D9,0))))</f>
        <v>0</v>
      </c>
      <c r="BG9" s="147">
        <f>IF('Product Sales'!BC7&gt;=$G$4,'Product Sales'!BC7*$G9,IF('Product Sales'!BC7&gt;=$F$4,'Product Sales'!BC7*$F9,IF('Product Sales'!BC7&gt;=$E$4,'Product Sales'!BC7*$E9,IF('Product Sales'!BC7&gt;=$D$4,'Product Sales'!BC7*$D9,0))))</f>
        <v>0</v>
      </c>
      <c r="BH9" s="147">
        <f>IF('Product Sales'!BD7&gt;=$G$4,'Product Sales'!BD7*$G9,IF('Product Sales'!BD7&gt;=$F$4,'Product Sales'!BD7*$F9,IF('Product Sales'!BD7&gt;=$E$4,'Product Sales'!BD7*$E9,IF('Product Sales'!BD7&gt;=$D$4,'Product Sales'!BD7*$D9,0))))</f>
        <v>0</v>
      </c>
      <c r="BI9" s="147">
        <f>IF('Product Sales'!BE7&gt;=$G$4,'Product Sales'!BE7*$G9,IF('Product Sales'!BE7&gt;=$F$4,'Product Sales'!BE7*$F9,IF('Product Sales'!BE7&gt;=$E$4,'Product Sales'!BE7*$E9,IF('Product Sales'!BE7&gt;=$D$4,'Product Sales'!BE7*$D9,0))))</f>
        <v>0</v>
      </c>
      <c r="BJ9" s="147">
        <f>IF('Product Sales'!BF7&gt;=$G$4,'Product Sales'!BF7*$G9,IF('Product Sales'!BF7&gt;=$F$4,'Product Sales'!BF7*$F9,IF('Product Sales'!BF7&gt;=$E$4,'Product Sales'!BF7*$E9,IF('Product Sales'!BF7&gt;=$D$4,'Product Sales'!BF7*$D9,0))))</f>
        <v>0</v>
      </c>
      <c r="BK9" s="147">
        <f>IF('Product Sales'!BG7&gt;=$G$4,'Product Sales'!BG7*$G9,IF('Product Sales'!BG7&gt;=$F$4,'Product Sales'!BG7*$F9,IF('Product Sales'!BG7&gt;=$E$4,'Product Sales'!BG7*$E9,IF('Product Sales'!BG7&gt;=$D$4,'Product Sales'!BG7*$D9,0))))</f>
        <v>0</v>
      </c>
      <c r="BL9" s="147">
        <f>IF('Product Sales'!BH7&gt;=$G$4,'Product Sales'!BH7*$G9,IF('Product Sales'!BH7&gt;=$F$4,'Product Sales'!BH7*$F9,IF('Product Sales'!BH7&gt;=$E$4,'Product Sales'!BH7*$E9,IF('Product Sales'!BH7&gt;=$D$4,'Product Sales'!BH7*$D9,0))))</f>
        <v>0</v>
      </c>
      <c r="BM9" s="147">
        <f>IF('Product Sales'!BI7&gt;=$G$4,'Product Sales'!BI7*$G9,IF('Product Sales'!BI7&gt;=$F$4,'Product Sales'!BI7*$F9,IF('Product Sales'!BI7&gt;=$E$4,'Product Sales'!BI7*$E9,IF('Product Sales'!BI7&gt;=$D$4,'Product Sales'!BI7*$D9,0))))</f>
        <v>0</v>
      </c>
      <c r="BN9" s="147">
        <f>IF('Product Sales'!BJ7&gt;=$G$4,'Product Sales'!BJ7*$G9,IF('Product Sales'!BJ7&gt;=$F$4,'Product Sales'!BJ7*$F9,IF('Product Sales'!BJ7&gt;=$E$4,'Product Sales'!BJ7*$E9,IF('Product Sales'!BJ7&gt;=$D$4,'Product Sales'!BJ7*$D9,0))))</f>
        <v>0</v>
      </c>
      <c r="BO9" s="147">
        <f>IF('Product Sales'!BK7&gt;=$G$4,'Product Sales'!BK7*$G9,IF('Product Sales'!BK7&gt;=$F$4,'Product Sales'!BK7*$F9,IF('Product Sales'!BK7&gt;=$E$4,'Product Sales'!BK7*$E9,IF('Product Sales'!BK7&gt;=$D$4,'Product Sales'!BK7*$D9,0))))</f>
        <v>0</v>
      </c>
      <c r="BP9" s="147">
        <f>IF('Product Sales'!BL7&gt;=$G$4,'Product Sales'!BL7*$G9,IF('Product Sales'!BL7&gt;=$F$4,'Product Sales'!BL7*$F9,IF('Product Sales'!BL7&gt;=$E$4,'Product Sales'!BL7*$E9,IF('Product Sales'!BL7&gt;=$D$4,'Product Sales'!BL7*$D9,0))))</f>
        <v>0</v>
      </c>
      <c r="BQ9" s="147">
        <f>IF('Product Sales'!BM7&gt;=$G$4,'Product Sales'!BM7*$G9,IF('Product Sales'!BM7&gt;=$F$4,'Product Sales'!BM7*$F9,IF('Product Sales'!BM7&gt;=$E$4,'Product Sales'!BM7*$E9,IF('Product Sales'!BM7&gt;=$D$4,'Product Sales'!BM7*$D9,0))))</f>
        <v>0</v>
      </c>
    </row>
    <row r="10" spans="2:69" ht="16">
      <c r="B10" s="127" t="str">
        <f>Product6Name</f>
        <v>Product 6</v>
      </c>
      <c r="D10" s="123"/>
      <c r="E10" s="123"/>
      <c r="F10" s="123"/>
      <c r="G10" s="123"/>
      <c r="I10" s="148">
        <f>IF('Product Sales'!E8&gt;=$G$4,'Product Sales'!E8*$G10,IF('Product Sales'!E8&gt;=$F$4,'Product Sales'!E8*$F10,IF('Product Sales'!E8&gt;=$E$4,'Product Sales'!E8*$E10,IF('Product Sales'!E8&gt;=$D$4,'Product Sales'!E8*$D10,0))))</f>
        <v>0</v>
      </c>
      <c r="J10" s="148">
        <f>IF('Product Sales'!F8&gt;=$G$4,'Product Sales'!F8*$G10,IF('Product Sales'!F8&gt;=$F$4,'Product Sales'!F8*$F10,IF('Product Sales'!F8&gt;=$E$4,'Product Sales'!F8*$E10,IF('Product Sales'!F8&gt;=$D$4,'Product Sales'!F8*$D10,0))))</f>
        <v>0</v>
      </c>
      <c r="K10" s="148">
        <f>IF('Product Sales'!G8&gt;=$G$4,'Product Sales'!G8*$G10,IF('Product Sales'!G8&gt;=$F$4,'Product Sales'!G8*$F10,IF('Product Sales'!G8&gt;=$E$4,'Product Sales'!G8*$E10,IF('Product Sales'!G8&gt;=$D$4,'Product Sales'!G8*$D10,0))))</f>
        <v>0</v>
      </c>
      <c r="L10" s="148">
        <f>IF('Product Sales'!H8&gt;=$G$4,'Product Sales'!H8*$G10,IF('Product Sales'!H8&gt;=$F$4,'Product Sales'!H8*$F10,IF('Product Sales'!H8&gt;=$E$4,'Product Sales'!H8*$E10,IF('Product Sales'!H8&gt;=$D$4,'Product Sales'!H8*$D10,0))))</f>
        <v>0</v>
      </c>
      <c r="M10" s="148">
        <f>IF('Product Sales'!I8&gt;=$G$4,'Product Sales'!I8*$G10,IF('Product Sales'!I8&gt;=$F$4,'Product Sales'!I8*$F10,IF('Product Sales'!I8&gt;=$E$4,'Product Sales'!I8*$E10,IF('Product Sales'!I8&gt;=$D$4,'Product Sales'!I8*$D10,0))))</f>
        <v>0</v>
      </c>
      <c r="N10" s="148">
        <f>IF('Product Sales'!J8&gt;=$G$4,'Product Sales'!J8*$G10,IF('Product Sales'!J8&gt;=$F$4,'Product Sales'!J8*$F10,IF('Product Sales'!J8&gt;=$E$4,'Product Sales'!J8*$E10,IF('Product Sales'!J8&gt;=$D$4,'Product Sales'!J8*$D10,0))))</f>
        <v>0</v>
      </c>
      <c r="O10" s="148">
        <f>IF('Product Sales'!K8&gt;=$G$4,'Product Sales'!K8*$G10,IF('Product Sales'!K8&gt;=$F$4,'Product Sales'!K8*$F10,IF('Product Sales'!K8&gt;=$E$4,'Product Sales'!K8*$E10,IF('Product Sales'!K8&gt;=$D$4,'Product Sales'!K8*$D10,0))))</f>
        <v>0</v>
      </c>
      <c r="P10" s="148">
        <f>IF('Product Sales'!L8&gt;=$G$4,'Product Sales'!L8*$G10,IF('Product Sales'!L8&gt;=$F$4,'Product Sales'!L8*$F10,IF('Product Sales'!L8&gt;=$E$4,'Product Sales'!L8*$E10,IF('Product Sales'!L8&gt;=$D$4,'Product Sales'!L8*$D10,0))))</f>
        <v>0</v>
      </c>
      <c r="Q10" s="148">
        <f>IF('Product Sales'!M8&gt;=$G$4,'Product Sales'!M8*$G10,IF('Product Sales'!M8&gt;=$F$4,'Product Sales'!M8*$F10,IF('Product Sales'!M8&gt;=$E$4,'Product Sales'!M8*$E10,IF('Product Sales'!M8&gt;=$D$4,'Product Sales'!M8*$D10,0))))</f>
        <v>0</v>
      </c>
      <c r="R10" s="148">
        <f>IF('Product Sales'!N8&gt;=$G$4,'Product Sales'!N8*$G10,IF('Product Sales'!N8&gt;=$F$4,'Product Sales'!N8*$F10,IF('Product Sales'!N8&gt;=$E$4,'Product Sales'!N8*$E10,IF('Product Sales'!N8&gt;=$D$4,'Product Sales'!N8*$D10,0))))</f>
        <v>0</v>
      </c>
      <c r="S10" s="148">
        <f>IF('Product Sales'!O8&gt;=$G$4,'Product Sales'!O8*$G10,IF('Product Sales'!O8&gt;=$F$4,'Product Sales'!O8*$F10,IF('Product Sales'!O8&gt;=$E$4,'Product Sales'!O8*$E10,IF('Product Sales'!O8&gt;=$D$4,'Product Sales'!O8*$D10,0))))</f>
        <v>0</v>
      </c>
      <c r="T10" s="148">
        <f>IF('Product Sales'!P8&gt;=$G$4,'Product Sales'!P8*$G10,IF('Product Sales'!P8&gt;=$F$4,'Product Sales'!P8*$F10,IF('Product Sales'!P8&gt;=$E$4,'Product Sales'!P8*$E10,IF('Product Sales'!P8&gt;=$D$4,'Product Sales'!P8*$D10,0))))</f>
        <v>0</v>
      </c>
      <c r="U10" s="148">
        <f>IF('Product Sales'!Q8&gt;=$G$4,'Product Sales'!Q8*$G10,IF('Product Sales'!Q8&gt;=$F$4,'Product Sales'!Q8*$F10,IF('Product Sales'!Q8&gt;=$E$4,'Product Sales'!Q8*$E10,IF('Product Sales'!Q8&gt;=$D$4,'Product Sales'!Q8*$D10,0))))</f>
        <v>0</v>
      </c>
      <c r="V10" s="148">
        <f>IF('Product Sales'!R8&gt;=$G$4,'Product Sales'!R8*$G10,IF('Product Sales'!R8&gt;=$F$4,'Product Sales'!R8*$F10,IF('Product Sales'!R8&gt;=$E$4,'Product Sales'!R8*$E10,IF('Product Sales'!R8&gt;=$D$4,'Product Sales'!R8*$D10,0))))</f>
        <v>0</v>
      </c>
      <c r="W10" s="148">
        <f>IF('Product Sales'!S8&gt;=$G$4,'Product Sales'!S8*$G10,IF('Product Sales'!S8&gt;=$F$4,'Product Sales'!S8*$F10,IF('Product Sales'!S8&gt;=$E$4,'Product Sales'!S8*$E10,IF('Product Sales'!S8&gt;=$D$4,'Product Sales'!S8*$D10,0))))</f>
        <v>0</v>
      </c>
      <c r="X10" s="148">
        <f>IF('Product Sales'!T8&gt;=$G$4,'Product Sales'!T8*$G10,IF('Product Sales'!T8&gt;=$F$4,'Product Sales'!T8*$F10,IF('Product Sales'!T8&gt;=$E$4,'Product Sales'!T8*$E10,IF('Product Sales'!T8&gt;=$D$4,'Product Sales'!T8*$D10,0))))</f>
        <v>0</v>
      </c>
      <c r="Y10" s="148">
        <f>IF('Product Sales'!U8&gt;=$G$4,'Product Sales'!U8*$G10,IF('Product Sales'!U8&gt;=$F$4,'Product Sales'!U8*$F10,IF('Product Sales'!U8&gt;=$E$4,'Product Sales'!U8*$E10,IF('Product Sales'!U8&gt;=$D$4,'Product Sales'!U8*$D10,0))))</f>
        <v>0</v>
      </c>
      <c r="Z10" s="148">
        <f>IF('Product Sales'!V8&gt;=$G$4,'Product Sales'!V8*$G10,IF('Product Sales'!V8&gt;=$F$4,'Product Sales'!V8*$F10,IF('Product Sales'!V8&gt;=$E$4,'Product Sales'!V8*$E10,IF('Product Sales'!V8&gt;=$D$4,'Product Sales'!V8*$D10,0))))</f>
        <v>0</v>
      </c>
      <c r="AA10" s="148">
        <f>IF('Product Sales'!W8&gt;=$G$4,'Product Sales'!W8*$G10,IF('Product Sales'!W8&gt;=$F$4,'Product Sales'!W8*$F10,IF('Product Sales'!W8&gt;=$E$4,'Product Sales'!W8*$E10,IF('Product Sales'!W8&gt;=$D$4,'Product Sales'!W8*$D10,0))))</f>
        <v>0</v>
      </c>
      <c r="AB10" s="148">
        <f>IF('Product Sales'!X8&gt;=$G$4,'Product Sales'!X8*$G10,IF('Product Sales'!X8&gt;=$F$4,'Product Sales'!X8*$F10,IF('Product Sales'!X8&gt;=$E$4,'Product Sales'!X8*$E10,IF('Product Sales'!X8&gt;=$D$4,'Product Sales'!X8*$D10,0))))</f>
        <v>0</v>
      </c>
      <c r="AC10" s="148">
        <f>IF('Product Sales'!Y8&gt;=$G$4,'Product Sales'!Y8*$G10,IF('Product Sales'!Y8&gt;=$F$4,'Product Sales'!Y8*$F10,IF('Product Sales'!Y8&gt;=$E$4,'Product Sales'!Y8*$E10,IF('Product Sales'!Y8&gt;=$D$4,'Product Sales'!Y8*$D10,0))))</f>
        <v>0</v>
      </c>
      <c r="AD10" s="148">
        <f>IF('Product Sales'!Z8&gt;=$G$4,'Product Sales'!Z8*$G10,IF('Product Sales'!Z8&gt;=$F$4,'Product Sales'!Z8*$F10,IF('Product Sales'!Z8&gt;=$E$4,'Product Sales'!Z8*$E10,IF('Product Sales'!Z8&gt;=$D$4,'Product Sales'!Z8*$D10,0))))</f>
        <v>0</v>
      </c>
      <c r="AE10" s="148">
        <f>IF('Product Sales'!AA8&gt;=$G$4,'Product Sales'!AA8*$G10,IF('Product Sales'!AA8&gt;=$F$4,'Product Sales'!AA8*$F10,IF('Product Sales'!AA8&gt;=$E$4,'Product Sales'!AA8*$E10,IF('Product Sales'!AA8&gt;=$D$4,'Product Sales'!AA8*$D10,0))))</f>
        <v>0</v>
      </c>
      <c r="AF10" s="148">
        <f>IF('Product Sales'!AB8&gt;=$G$4,'Product Sales'!AB8*$G10,IF('Product Sales'!AB8&gt;=$F$4,'Product Sales'!AB8*$F10,IF('Product Sales'!AB8&gt;=$E$4,'Product Sales'!AB8*$E10,IF('Product Sales'!AB8&gt;=$D$4,'Product Sales'!AB8*$D10,0))))</f>
        <v>0</v>
      </c>
      <c r="AG10" s="148">
        <f>IF('Product Sales'!AC8&gt;=$G$4,'Product Sales'!AC8*$G10,IF('Product Sales'!AC8&gt;=$F$4,'Product Sales'!AC8*$F10,IF('Product Sales'!AC8&gt;=$E$4,'Product Sales'!AC8*$E10,IF('Product Sales'!AC8&gt;=$D$4,'Product Sales'!AC8*$D10,0))))</f>
        <v>0</v>
      </c>
      <c r="AH10" s="148">
        <f>IF('Product Sales'!AD8&gt;=$G$4,'Product Sales'!AD8*$G10,IF('Product Sales'!AD8&gt;=$F$4,'Product Sales'!AD8*$F10,IF('Product Sales'!AD8&gt;=$E$4,'Product Sales'!AD8*$E10,IF('Product Sales'!AD8&gt;=$D$4,'Product Sales'!AD8*$D10,0))))</f>
        <v>0</v>
      </c>
      <c r="AI10" s="148">
        <f>IF('Product Sales'!AE8&gt;=$G$4,'Product Sales'!AE8*$G10,IF('Product Sales'!AE8&gt;=$F$4,'Product Sales'!AE8*$F10,IF('Product Sales'!AE8&gt;=$E$4,'Product Sales'!AE8*$E10,IF('Product Sales'!AE8&gt;=$D$4,'Product Sales'!AE8*$D10,0))))</f>
        <v>0</v>
      </c>
      <c r="AJ10" s="148">
        <f>IF('Product Sales'!AF8&gt;=$G$4,'Product Sales'!AF8*$G10,IF('Product Sales'!AF8&gt;=$F$4,'Product Sales'!AF8*$F10,IF('Product Sales'!AF8&gt;=$E$4,'Product Sales'!AF8*$E10,IF('Product Sales'!AF8&gt;=$D$4,'Product Sales'!AF8*$D10,0))))</f>
        <v>0</v>
      </c>
      <c r="AK10" s="148">
        <f>IF('Product Sales'!AG8&gt;=$G$4,'Product Sales'!AG8*$G10,IF('Product Sales'!AG8&gt;=$F$4,'Product Sales'!AG8*$F10,IF('Product Sales'!AG8&gt;=$E$4,'Product Sales'!AG8*$E10,IF('Product Sales'!AG8&gt;=$D$4,'Product Sales'!AG8*$D10,0))))</f>
        <v>0</v>
      </c>
      <c r="AL10" s="148">
        <f>IF('Product Sales'!AH8&gt;=$G$4,'Product Sales'!AH8*$G10,IF('Product Sales'!AH8&gt;=$F$4,'Product Sales'!AH8*$F10,IF('Product Sales'!AH8&gt;=$E$4,'Product Sales'!AH8*$E10,IF('Product Sales'!AH8&gt;=$D$4,'Product Sales'!AH8*$D10,0))))</f>
        <v>0</v>
      </c>
      <c r="AM10" s="148">
        <f>IF('Product Sales'!AI8&gt;=$G$4,'Product Sales'!AI8*$G10,IF('Product Sales'!AI8&gt;=$F$4,'Product Sales'!AI8*$F10,IF('Product Sales'!AI8&gt;=$E$4,'Product Sales'!AI8*$E10,IF('Product Sales'!AI8&gt;=$D$4,'Product Sales'!AI8*$D10,0))))</f>
        <v>0</v>
      </c>
      <c r="AN10" s="148">
        <f>IF('Product Sales'!AJ8&gt;=$G$4,'Product Sales'!AJ8*$G10,IF('Product Sales'!AJ8&gt;=$F$4,'Product Sales'!AJ8*$F10,IF('Product Sales'!AJ8&gt;=$E$4,'Product Sales'!AJ8*$E10,IF('Product Sales'!AJ8&gt;=$D$4,'Product Sales'!AJ8*$D10,0))))</f>
        <v>0</v>
      </c>
      <c r="AO10" s="148">
        <f>IF('Product Sales'!AK8&gt;=$G$4,'Product Sales'!AK8*$G10,IF('Product Sales'!AK8&gt;=$F$4,'Product Sales'!AK8*$F10,IF('Product Sales'!AK8&gt;=$E$4,'Product Sales'!AK8*$E10,IF('Product Sales'!AK8&gt;=$D$4,'Product Sales'!AK8*$D10,0))))</f>
        <v>0</v>
      </c>
      <c r="AP10" s="148">
        <f>IF('Product Sales'!AL8&gt;=$G$4,'Product Sales'!AL8*$G10,IF('Product Sales'!AL8&gt;=$F$4,'Product Sales'!AL8*$F10,IF('Product Sales'!AL8&gt;=$E$4,'Product Sales'!AL8*$E10,IF('Product Sales'!AL8&gt;=$D$4,'Product Sales'!AL8*$D10,0))))</f>
        <v>0</v>
      </c>
      <c r="AQ10" s="148">
        <f>IF('Product Sales'!AM8&gt;=$G$4,'Product Sales'!AM8*$G10,IF('Product Sales'!AM8&gt;=$F$4,'Product Sales'!AM8*$F10,IF('Product Sales'!AM8&gt;=$E$4,'Product Sales'!AM8*$E10,IF('Product Sales'!AM8&gt;=$D$4,'Product Sales'!AM8*$D10,0))))</f>
        <v>0</v>
      </c>
      <c r="AR10" s="148">
        <f>IF('Product Sales'!AN8&gt;=$G$4,'Product Sales'!AN8*$G10,IF('Product Sales'!AN8&gt;=$F$4,'Product Sales'!AN8*$F10,IF('Product Sales'!AN8&gt;=$E$4,'Product Sales'!AN8*$E10,IF('Product Sales'!AN8&gt;=$D$4,'Product Sales'!AN8*$D10,0))))</f>
        <v>0</v>
      </c>
      <c r="AS10" s="148">
        <f>IF('Product Sales'!AO8&gt;=$G$4,'Product Sales'!AO8*$G10,IF('Product Sales'!AO8&gt;=$F$4,'Product Sales'!AO8*$F10,IF('Product Sales'!AO8&gt;=$E$4,'Product Sales'!AO8*$E10,IF('Product Sales'!AO8&gt;=$D$4,'Product Sales'!AO8*$D10,0))))</f>
        <v>0</v>
      </c>
      <c r="AT10" s="148">
        <f>IF('Product Sales'!AP8&gt;=$G$4,'Product Sales'!AP8*$G10,IF('Product Sales'!AP8&gt;=$F$4,'Product Sales'!AP8*$F10,IF('Product Sales'!AP8&gt;=$E$4,'Product Sales'!AP8*$E10,IF('Product Sales'!AP8&gt;=$D$4,'Product Sales'!AP8*$D10,0))))</f>
        <v>0</v>
      </c>
      <c r="AU10" s="148">
        <f>IF('Product Sales'!AQ8&gt;=$G$4,'Product Sales'!AQ8*$G10,IF('Product Sales'!AQ8&gt;=$F$4,'Product Sales'!AQ8*$F10,IF('Product Sales'!AQ8&gt;=$E$4,'Product Sales'!AQ8*$E10,IF('Product Sales'!AQ8&gt;=$D$4,'Product Sales'!AQ8*$D10,0))))</f>
        <v>0</v>
      </c>
      <c r="AV10" s="148">
        <f>IF('Product Sales'!AR8&gt;=$G$4,'Product Sales'!AR8*$G10,IF('Product Sales'!AR8&gt;=$F$4,'Product Sales'!AR8*$F10,IF('Product Sales'!AR8&gt;=$E$4,'Product Sales'!AR8*$E10,IF('Product Sales'!AR8&gt;=$D$4,'Product Sales'!AR8*$D10,0))))</f>
        <v>0</v>
      </c>
      <c r="AW10" s="148">
        <f>IF('Product Sales'!AS8&gt;=$G$4,'Product Sales'!AS8*$G10,IF('Product Sales'!AS8&gt;=$F$4,'Product Sales'!AS8*$F10,IF('Product Sales'!AS8&gt;=$E$4,'Product Sales'!AS8*$E10,IF('Product Sales'!AS8&gt;=$D$4,'Product Sales'!AS8*$D10,0))))</f>
        <v>0</v>
      </c>
      <c r="AX10" s="148">
        <f>IF('Product Sales'!AT8&gt;=$G$4,'Product Sales'!AT8*$G10,IF('Product Sales'!AT8&gt;=$F$4,'Product Sales'!AT8*$F10,IF('Product Sales'!AT8&gt;=$E$4,'Product Sales'!AT8*$E10,IF('Product Sales'!AT8&gt;=$D$4,'Product Sales'!AT8*$D10,0))))</f>
        <v>0</v>
      </c>
      <c r="AY10" s="148">
        <f>IF('Product Sales'!AU8&gt;=$G$4,'Product Sales'!AU8*$G10,IF('Product Sales'!AU8&gt;=$F$4,'Product Sales'!AU8*$F10,IF('Product Sales'!AU8&gt;=$E$4,'Product Sales'!AU8*$E10,IF('Product Sales'!AU8&gt;=$D$4,'Product Sales'!AU8*$D10,0))))</f>
        <v>0</v>
      </c>
      <c r="AZ10" s="148">
        <f>IF('Product Sales'!AV8&gt;=$G$4,'Product Sales'!AV8*$G10,IF('Product Sales'!AV8&gt;=$F$4,'Product Sales'!AV8*$F10,IF('Product Sales'!AV8&gt;=$E$4,'Product Sales'!AV8*$E10,IF('Product Sales'!AV8&gt;=$D$4,'Product Sales'!AV8*$D10,0))))</f>
        <v>0</v>
      </c>
      <c r="BA10" s="148">
        <f>IF('Product Sales'!AW8&gt;=$G$4,'Product Sales'!AW8*$G10,IF('Product Sales'!AW8&gt;=$F$4,'Product Sales'!AW8*$F10,IF('Product Sales'!AW8&gt;=$E$4,'Product Sales'!AW8*$E10,IF('Product Sales'!AW8&gt;=$D$4,'Product Sales'!AW8*$D10,0))))</f>
        <v>0</v>
      </c>
      <c r="BB10" s="148">
        <f>IF('Product Sales'!AX8&gt;=$G$4,'Product Sales'!AX8*$G10,IF('Product Sales'!AX8&gt;=$F$4,'Product Sales'!AX8*$F10,IF('Product Sales'!AX8&gt;=$E$4,'Product Sales'!AX8*$E10,IF('Product Sales'!AX8&gt;=$D$4,'Product Sales'!AX8*$D10,0))))</f>
        <v>0</v>
      </c>
      <c r="BC10" s="148">
        <f>IF('Product Sales'!AY8&gt;=$G$4,'Product Sales'!AY8*$G10,IF('Product Sales'!AY8&gt;=$F$4,'Product Sales'!AY8*$F10,IF('Product Sales'!AY8&gt;=$E$4,'Product Sales'!AY8*$E10,IF('Product Sales'!AY8&gt;=$D$4,'Product Sales'!AY8*$D10,0))))</f>
        <v>0</v>
      </c>
      <c r="BD10" s="148">
        <f>IF('Product Sales'!AZ8&gt;=$G$4,'Product Sales'!AZ8*$G10,IF('Product Sales'!AZ8&gt;=$F$4,'Product Sales'!AZ8*$F10,IF('Product Sales'!AZ8&gt;=$E$4,'Product Sales'!AZ8*$E10,IF('Product Sales'!AZ8&gt;=$D$4,'Product Sales'!AZ8*$D10,0))))</f>
        <v>0</v>
      </c>
      <c r="BE10" s="148">
        <f>IF('Product Sales'!BA8&gt;=$G$4,'Product Sales'!BA8*$G10,IF('Product Sales'!BA8&gt;=$F$4,'Product Sales'!BA8*$F10,IF('Product Sales'!BA8&gt;=$E$4,'Product Sales'!BA8*$E10,IF('Product Sales'!BA8&gt;=$D$4,'Product Sales'!BA8*$D10,0))))</f>
        <v>0</v>
      </c>
      <c r="BF10" s="148">
        <f>IF('Product Sales'!BB8&gt;=$G$4,'Product Sales'!BB8*$G10,IF('Product Sales'!BB8&gt;=$F$4,'Product Sales'!BB8*$F10,IF('Product Sales'!BB8&gt;=$E$4,'Product Sales'!BB8*$E10,IF('Product Sales'!BB8&gt;=$D$4,'Product Sales'!BB8*$D10,0))))</f>
        <v>0</v>
      </c>
      <c r="BG10" s="148">
        <f>IF('Product Sales'!BC8&gt;=$G$4,'Product Sales'!BC8*$G10,IF('Product Sales'!BC8&gt;=$F$4,'Product Sales'!BC8*$F10,IF('Product Sales'!BC8&gt;=$E$4,'Product Sales'!BC8*$E10,IF('Product Sales'!BC8&gt;=$D$4,'Product Sales'!BC8*$D10,0))))</f>
        <v>0</v>
      </c>
      <c r="BH10" s="148">
        <f>IF('Product Sales'!BD8&gt;=$G$4,'Product Sales'!BD8*$G10,IF('Product Sales'!BD8&gt;=$F$4,'Product Sales'!BD8*$F10,IF('Product Sales'!BD8&gt;=$E$4,'Product Sales'!BD8*$E10,IF('Product Sales'!BD8&gt;=$D$4,'Product Sales'!BD8*$D10,0))))</f>
        <v>0</v>
      </c>
      <c r="BI10" s="148">
        <f>IF('Product Sales'!BE8&gt;=$G$4,'Product Sales'!BE8*$G10,IF('Product Sales'!BE8&gt;=$F$4,'Product Sales'!BE8*$F10,IF('Product Sales'!BE8&gt;=$E$4,'Product Sales'!BE8*$E10,IF('Product Sales'!BE8&gt;=$D$4,'Product Sales'!BE8*$D10,0))))</f>
        <v>0</v>
      </c>
      <c r="BJ10" s="148">
        <f>IF('Product Sales'!BF8&gt;=$G$4,'Product Sales'!BF8*$G10,IF('Product Sales'!BF8&gt;=$F$4,'Product Sales'!BF8*$F10,IF('Product Sales'!BF8&gt;=$E$4,'Product Sales'!BF8*$E10,IF('Product Sales'!BF8&gt;=$D$4,'Product Sales'!BF8*$D10,0))))</f>
        <v>0</v>
      </c>
      <c r="BK10" s="148">
        <f>IF('Product Sales'!BG8&gt;=$G$4,'Product Sales'!BG8*$G10,IF('Product Sales'!BG8&gt;=$F$4,'Product Sales'!BG8*$F10,IF('Product Sales'!BG8&gt;=$E$4,'Product Sales'!BG8*$E10,IF('Product Sales'!BG8&gt;=$D$4,'Product Sales'!BG8*$D10,0))))</f>
        <v>0</v>
      </c>
      <c r="BL10" s="148">
        <f>IF('Product Sales'!BH8&gt;=$G$4,'Product Sales'!BH8*$G10,IF('Product Sales'!BH8&gt;=$F$4,'Product Sales'!BH8*$F10,IF('Product Sales'!BH8&gt;=$E$4,'Product Sales'!BH8*$E10,IF('Product Sales'!BH8&gt;=$D$4,'Product Sales'!BH8*$D10,0))))</f>
        <v>0</v>
      </c>
      <c r="BM10" s="148">
        <f>IF('Product Sales'!BI8&gt;=$G$4,'Product Sales'!BI8*$G10,IF('Product Sales'!BI8&gt;=$F$4,'Product Sales'!BI8*$F10,IF('Product Sales'!BI8&gt;=$E$4,'Product Sales'!BI8*$E10,IF('Product Sales'!BI8&gt;=$D$4,'Product Sales'!BI8*$D10,0))))</f>
        <v>0</v>
      </c>
      <c r="BN10" s="148">
        <f>IF('Product Sales'!BJ8&gt;=$G$4,'Product Sales'!BJ8*$G10,IF('Product Sales'!BJ8&gt;=$F$4,'Product Sales'!BJ8*$F10,IF('Product Sales'!BJ8&gt;=$E$4,'Product Sales'!BJ8*$E10,IF('Product Sales'!BJ8&gt;=$D$4,'Product Sales'!BJ8*$D10,0))))</f>
        <v>0</v>
      </c>
      <c r="BO10" s="148">
        <f>IF('Product Sales'!BK8&gt;=$G$4,'Product Sales'!BK8*$G10,IF('Product Sales'!BK8&gt;=$F$4,'Product Sales'!BK8*$F10,IF('Product Sales'!BK8&gt;=$E$4,'Product Sales'!BK8*$E10,IF('Product Sales'!BK8&gt;=$D$4,'Product Sales'!BK8*$D10,0))))</f>
        <v>0</v>
      </c>
      <c r="BP10" s="148">
        <f>IF('Product Sales'!BL8&gt;=$G$4,'Product Sales'!BL8*$G10,IF('Product Sales'!BL8&gt;=$F$4,'Product Sales'!BL8*$F10,IF('Product Sales'!BL8&gt;=$E$4,'Product Sales'!BL8*$E10,IF('Product Sales'!BL8&gt;=$D$4,'Product Sales'!BL8*$D10,0))))</f>
        <v>0</v>
      </c>
      <c r="BQ10" s="148">
        <f>IF('Product Sales'!BM8&gt;=$G$4,'Product Sales'!BM8*$G10,IF('Product Sales'!BM8&gt;=$F$4,'Product Sales'!BM8*$F10,IF('Product Sales'!BM8&gt;=$E$4,'Product Sales'!BM8*$E10,IF('Product Sales'!BM8&gt;=$D$4,'Product Sales'!BM8*$D10,0))))</f>
        <v>0</v>
      </c>
    </row>
    <row r="11" spans="2:69" ht="16">
      <c r="B11" s="126" t="str">
        <f>Product7Name</f>
        <v>Product 7</v>
      </c>
      <c r="D11" s="123"/>
      <c r="E11" s="123"/>
      <c r="F11" s="123"/>
      <c r="G11" s="123"/>
      <c r="I11" s="147">
        <f>IF('Product Sales'!E9&gt;=$G$4,'Product Sales'!E9*$G11,IF('Product Sales'!E9&gt;=$F$4,'Product Sales'!E9*$F11,IF('Product Sales'!E9&gt;=$E$4,'Product Sales'!E9*$E11,IF('Product Sales'!E9&gt;=$D$4,'Product Sales'!E9*$D11,0))))</f>
        <v>0</v>
      </c>
      <c r="J11" s="147">
        <f>IF('Product Sales'!F9&gt;=$G$4,'Product Sales'!F9*$G11,IF('Product Sales'!F9&gt;=$F$4,'Product Sales'!F9*$F11,IF('Product Sales'!F9&gt;=$E$4,'Product Sales'!F9*$E11,IF('Product Sales'!F9&gt;=$D$4,'Product Sales'!F9*$D11,0))))</f>
        <v>0</v>
      </c>
      <c r="K11" s="147">
        <f>IF('Product Sales'!G9&gt;=$G$4,'Product Sales'!G9*$G11,IF('Product Sales'!G9&gt;=$F$4,'Product Sales'!G9*$F11,IF('Product Sales'!G9&gt;=$E$4,'Product Sales'!G9*$E11,IF('Product Sales'!G9&gt;=$D$4,'Product Sales'!G9*$D11,0))))</f>
        <v>0</v>
      </c>
      <c r="L11" s="147">
        <f>IF('Product Sales'!H9&gt;=$G$4,'Product Sales'!H9*$G11,IF('Product Sales'!H9&gt;=$F$4,'Product Sales'!H9*$F11,IF('Product Sales'!H9&gt;=$E$4,'Product Sales'!H9*$E11,IF('Product Sales'!H9&gt;=$D$4,'Product Sales'!H9*$D11,0))))</f>
        <v>0</v>
      </c>
      <c r="M11" s="147">
        <f>IF('Product Sales'!I9&gt;=$G$4,'Product Sales'!I9*$G11,IF('Product Sales'!I9&gt;=$F$4,'Product Sales'!I9*$F11,IF('Product Sales'!I9&gt;=$E$4,'Product Sales'!I9*$E11,IF('Product Sales'!I9&gt;=$D$4,'Product Sales'!I9*$D11,0))))</f>
        <v>0</v>
      </c>
      <c r="N11" s="147">
        <f>IF('Product Sales'!J9&gt;=$G$4,'Product Sales'!J9*$G11,IF('Product Sales'!J9&gt;=$F$4,'Product Sales'!J9*$F11,IF('Product Sales'!J9&gt;=$E$4,'Product Sales'!J9*$E11,IF('Product Sales'!J9&gt;=$D$4,'Product Sales'!J9*$D11,0))))</f>
        <v>0</v>
      </c>
      <c r="O11" s="147">
        <f>IF('Product Sales'!K9&gt;=$G$4,'Product Sales'!K9*$G11,IF('Product Sales'!K9&gt;=$F$4,'Product Sales'!K9*$F11,IF('Product Sales'!K9&gt;=$E$4,'Product Sales'!K9*$E11,IF('Product Sales'!K9&gt;=$D$4,'Product Sales'!K9*$D11,0))))</f>
        <v>0</v>
      </c>
      <c r="P11" s="147">
        <f>IF('Product Sales'!L9&gt;=$G$4,'Product Sales'!L9*$G11,IF('Product Sales'!L9&gt;=$F$4,'Product Sales'!L9*$F11,IF('Product Sales'!L9&gt;=$E$4,'Product Sales'!L9*$E11,IF('Product Sales'!L9&gt;=$D$4,'Product Sales'!L9*$D11,0))))</f>
        <v>0</v>
      </c>
      <c r="Q11" s="147">
        <f>IF('Product Sales'!M9&gt;=$G$4,'Product Sales'!M9*$G11,IF('Product Sales'!M9&gt;=$F$4,'Product Sales'!M9*$F11,IF('Product Sales'!M9&gt;=$E$4,'Product Sales'!M9*$E11,IF('Product Sales'!M9&gt;=$D$4,'Product Sales'!M9*$D11,0))))</f>
        <v>0</v>
      </c>
      <c r="R11" s="147">
        <f>IF('Product Sales'!N9&gt;=$G$4,'Product Sales'!N9*$G11,IF('Product Sales'!N9&gt;=$F$4,'Product Sales'!N9*$F11,IF('Product Sales'!N9&gt;=$E$4,'Product Sales'!N9*$E11,IF('Product Sales'!N9&gt;=$D$4,'Product Sales'!N9*$D11,0))))</f>
        <v>0</v>
      </c>
      <c r="S11" s="147">
        <f>IF('Product Sales'!O9&gt;=$G$4,'Product Sales'!O9*$G11,IF('Product Sales'!O9&gt;=$F$4,'Product Sales'!O9*$F11,IF('Product Sales'!O9&gt;=$E$4,'Product Sales'!O9*$E11,IF('Product Sales'!O9&gt;=$D$4,'Product Sales'!O9*$D11,0))))</f>
        <v>0</v>
      </c>
      <c r="T11" s="147">
        <f>IF('Product Sales'!P9&gt;=$G$4,'Product Sales'!P9*$G11,IF('Product Sales'!P9&gt;=$F$4,'Product Sales'!P9*$F11,IF('Product Sales'!P9&gt;=$E$4,'Product Sales'!P9*$E11,IF('Product Sales'!P9&gt;=$D$4,'Product Sales'!P9*$D11,0))))</f>
        <v>0</v>
      </c>
      <c r="U11" s="147">
        <f>IF('Product Sales'!Q9&gt;=$G$4,'Product Sales'!Q9*$G11,IF('Product Sales'!Q9&gt;=$F$4,'Product Sales'!Q9*$F11,IF('Product Sales'!Q9&gt;=$E$4,'Product Sales'!Q9*$E11,IF('Product Sales'!Q9&gt;=$D$4,'Product Sales'!Q9*$D11,0))))</f>
        <v>0</v>
      </c>
      <c r="V11" s="147">
        <f>IF('Product Sales'!R9&gt;=$G$4,'Product Sales'!R9*$G11,IF('Product Sales'!R9&gt;=$F$4,'Product Sales'!R9*$F11,IF('Product Sales'!R9&gt;=$E$4,'Product Sales'!R9*$E11,IF('Product Sales'!R9&gt;=$D$4,'Product Sales'!R9*$D11,0))))</f>
        <v>0</v>
      </c>
      <c r="W11" s="147">
        <f>IF('Product Sales'!S9&gt;=$G$4,'Product Sales'!S9*$G11,IF('Product Sales'!S9&gt;=$F$4,'Product Sales'!S9*$F11,IF('Product Sales'!S9&gt;=$E$4,'Product Sales'!S9*$E11,IF('Product Sales'!S9&gt;=$D$4,'Product Sales'!S9*$D11,0))))</f>
        <v>0</v>
      </c>
      <c r="X11" s="147">
        <f>IF('Product Sales'!T9&gt;=$G$4,'Product Sales'!T9*$G11,IF('Product Sales'!T9&gt;=$F$4,'Product Sales'!T9*$F11,IF('Product Sales'!T9&gt;=$E$4,'Product Sales'!T9*$E11,IF('Product Sales'!T9&gt;=$D$4,'Product Sales'!T9*$D11,0))))</f>
        <v>0</v>
      </c>
      <c r="Y11" s="147">
        <f>IF('Product Sales'!U9&gt;=$G$4,'Product Sales'!U9*$G11,IF('Product Sales'!U9&gt;=$F$4,'Product Sales'!U9*$F11,IF('Product Sales'!U9&gt;=$E$4,'Product Sales'!U9*$E11,IF('Product Sales'!U9&gt;=$D$4,'Product Sales'!U9*$D11,0))))</f>
        <v>0</v>
      </c>
      <c r="Z11" s="147">
        <f>IF('Product Sales'!V9&gt;=$G$4,'Product Sales'!V9*$G11,IF('Product Sales'!V9&gt;=$F$4,'Product Sales'!V9*$F11,IF('Product Sales'!V9&gt;=$E$4,'Product Sales'!V9*$E11,IF('Product Sales'!V9&gt;=$D$4,'Product Sales'!V9*$D11,0))))</f>
        <v>0</v>
      </c>
      <c r="AA11" s="147">
        <f>IF('Product Sales'!W9&gt;=$G$4,'Product Sales'!W9*$G11,IF('Product Sales'!W9&gt;=$F$4,'Product Sales'!W9*$F11,IF('Product Sales'!W9&gt;=$E$4,'Product Sales'!W9*$E11,IF('Product Sales'!W9&gt;=$D$4,'Product Sales'!W9*$D11,0))))</f>
        <v>0</v>
      </c>
      <c r="AB11" s="147">
        <f>IF('Product Sales'!X9&gt;=$G$4,'Product Sales'!X9*$G11,IF('Product Sales'!X9&gt;=$F$4,'Product Sales'!X9*$F11,IF('Product Sales'!X9&gt;=$E$4,'Product Sales'!X9*$E11,IF('Product Sales'!X9&gt;=$D$4,'Product Sales'!X9*$D11,0))))</f>
        <v>0</v>
      </c>
      <c r="AC11" s="147">
        <f>IF('Product Sales'!Y9&gt;=$G$4,'Product Sales'!Y9*$G11,IF('Product Sales'!Y9&gt;=$F$4,'Product Sales'!Y9*$F11,IF('Product Sales'!Y9&gt;=$E$4,'Product Sales'!Y9*$E11,IF('Product Sales'!Y9&gt;=$D$4,'Product Sales'!Y9*$D11,0))))</f>
        <v>0</v>
      </c>
      <c r="AD11" s="147">
        <f>IF('Product Sales'!Z9&gt;=$G$4,'Product Sales'!Z9*$G11,IF('Product Sales'!Z9&gt;=$F$4,'Product Sales'!Z9*$F11,IF('Product Sales'!Z9&gt;=$E$4,'Product Sales'!Z9*$E11,IF('Product Sales'!Z9&gt;=$D$4,'Product Sales'!Z9*$D11,0))))</f>
        <v>0</v>
      </c>
      <c r="AE11" s="147">
        <f>IF('Product Sales'!AA9&gt;=$G$4,'Product Sales'!AA9*$G11,IF('Product Sales'!AA9&gt;=$F$4,'Product Sales'!AA9*$F11,IF('Product Sales'!AA9&gt;=$E$4,'Product Sales'!AA9*$E11,IF('Product Sales'!AA9&gt;=$D$4,'Product Sales'!AA9*$D11,0))))</f>
        <v>0</v>
      </c>
      <c r="AF11" s="147">
        <f>IF('Product Sales'!AB9&gt;=$G$4,'Product Sales'!AB9*$G11,IF('Product Sales'!AB9&gt;=$F$4,'Product Sales'!AB9*$F11,IF('Product Sales'!AB9&gt;=$E$4,'Product Sales'!AB9*$E11,IF('Product Sales'!AB9&gt;=$D$4,'Product Sales'!AB9*$D11,0))))</f>
        <v>0</v>
      </c>
      <c r="AG11" s="147">
        <f>IF('Product Sales'!AC9&gt;=$G$4,'Product Sales'!AC9*$G11,IF('Product Sales'!AC9&gt;=$F$4,'Product Sales'!AC9*$F11,IF('Product Sales'!AC9&gt;=$E$4,'Product Sales'!AC9*$E11,IF('Product Sales'!AC9&gt;=$D$4,'Product Sales'!AC9*$D11,0))))</f>
        <v>0</v>
      </c>
      <c r="AH11" s="147">
        <f>IF('Product Sales'!AD9&gt;=$G$4,'Product Sales'!AD9*$G11,IF('Product Sales'!AD9&gt;=$F$4,'Product Sales'!AD9*$F11,IF('Product Sales'!AD9&gt;=$E$4,'Product Sales'!AD9*$E11,IF('Product Sales'!AD9&gt;=$D$4,'Product Sales'!AD9*$D11,0))))</f>
        <v>0</v>
      </c>
      <c r="AI11" s="147">
        <f>IF('Product Sales'!AE9&gt;=$G$4,'Product Sales'!AE9*$G11,IF('Product Sales'!AE9&gt;=$F$4,'Product Sales'!AE9*$F11,IF('Product Sales'!AE9&gt;=$E$4,'Product Sales'!AE9*$E11,IF('Product Sales'!AE9&gt;=$D$4,'Product Sales'!AE9*$D11,0))))</f>
        <v>0</v>
      </c>
      <c r="AJ11" s="147">
        <f>IF('Product Sales'!AF9&gt;=$G$4,'Product Sales'!AF9*$G11,IF('Product Sales'!AF9&gt;=$F$4,'Product Sales'!AF9*$F11,IF('Product Sales'!AF9&gt;=$E$4,'Product Sales'!AF9*$E11,IF('Product Sales'!AF9&gt;=$D$4,'Product Sales'!AF9*$D11,0))))</f>
        <v>0</v>
      </c>
      <c r="AK11" s="147">
        <f>IF('Product Sales'!AG9&gt;=$G$4,'Product Sales'!AG9*$G11,IF('Product Sales'!AG9&gt;=$F$4,'Product Sales'!AG9*$F11,IF('Product Sales'!AG9&gt;=$E$4,'Product Sales'!AG9*$E11,IF('Product Sales'!AG9&gt;=$D$4,'Product Sales'!AG9*$D11,0))))</f>
        <v>0</v>
      </c>
      <c r="AL11" s="147">
        <f>IF('Product Sales'!AH9&gt;=$G$4,'Product Sales'!AH9*$G11,IF('Product Sales'!AH9&gt;=$F$4,'Product Sales'!AH9*$F11,IF('Product Sales'!AH9&gt;=$E$4,'Product Sales'!AH9*$E11,IF('Product Sales'!AH9&gt;=$D$4,'Product Sales'!AH9*$D11,0))))</f>
        <v>0</v>
      </c>
      <c r="AM11" s="147">
        <f>IF('Product Sales'!AI9&gt;=$G$4,'Product Sales'!AI9*$G11,IF('Product Sales'!AI9&gt;=$F$4,'Product Sales'!AI9*$F11,IF('Product Sales'!AI9&gt;=$E$4,'Product Sales'!AI9*$E11,IF('Product Sales'!AI9&gt;=$D$4,'Product Sales'!AI9*$D11,0))))</f>
        <v>0</v>
      </c>
      <c r="AN11" s="147">
        <f>IF('Product Sales'!AJ9&gt;=$G$4,'Product Sales'!AJ9*$G11,IF('Product Sales'!AJ9&gt;=$F$4,'Product Sales'!AJ9*$F11,IF('Product Sales'!AJ9&gt;=$E$4,'Product Sales'!AJ9*$E11,IF('Product Sales'!AJ9&gt;=$D$4,'Product Sales'!AJ9*$D11,0))))</f>
        <v>0</v>
      </c>
      <c r="AO11" s="147">
        <f>IF('Product Sales'!AK9&gt;=$G$4,'Product Sales'!AK9*$G11,IF('Product Sales'!AK9&gt;=$F$4,'Product Sales'!AK9*$F11,IF('Product Sales'!AK9&gt;=$E$4,'Product Sales'!AK9*$E11,IF('Product Sales'!AK9&gt;=$D$4,'Product Sales'!AK9*$D11,0))))</f>
        <v>0</v>
      </c>
      <c r="AP11" s="147">
        <f>IF('Product Sales'!AL9&gt;=$G$4,'Product Sales'!AL9*$G11,IF('Product Sales'!AL9&gt;=$F$4,'Product Sales'!AL9*$F11,IF('Product Sales'!AL9&gt;=$E$4,'Product Sales'!AL9*$E11,IF('Product Sales'!AL9&gt;=$D$4,'Product Sales'!AL9*$D11,0))))</f>
        <v>0</v>
      </c>
      <c r="AQ11" s="147">
        <f>IF('Product Sales'!AM9&gt;=$G$4,'Product Sales'!AM9*$G11,IF('Product Sales'!AM9&gt;=$F$4,'Product Sales'!AM9*$F11,IF('Product Sales'!AM9&gt;=$E$4,'Product Sales'!AM9*$E11,IF('Product Sales'!AM9&gt;=$D$4,'Product Sales'!AM9*$D11,0))))</f>
        <v>0</v>
      </c>
      <c r="AR11" s="147">
        <f>IF('Product Sales'!AN9&gt;=$G$4,'Product Sales'!AN9*$G11,IF('Product Sales'!AN9&gt;=$F$4,'Product Sales'!AN9*$F11,IF('Product Sales'!AN9&gt;=$E$4,'Product Sales'!AN9*$E11,IF('Product Sales'!AN9&gt;=$D$4,'Product Sales'!AN9*$D11,0))))</f>
        <v>0</v>
      </c>
      <c r="AS11" s="147">
        <f>IF('Product Sales'!AO9&gt;=$G$4,'Product Sales'!AO9*$G11,IF('Product Sales'!AO9&gt;=$F$4,'Product Sales'!AO9*$F11,IF('Product Sales'!AO9&gt;=$E$4,'Product Sales'!AO9*$E11,IF('Product Sales'!AO9&gt;=$D$4,'Product Sales'!AO9*$D11,0))))</f>
        <v>0</v>
      </c>
      <c r="AT11" s="147">
        <f>IF('Product Sales'!AP9&gt;=$G$4,'Product Sales'!AP9*$G11,IF('Product Sales'!AP9&gt;=$F$4,'Product Sales'!AP9*$F11,IF('Product Sales'!AP9&gt;=$E$4,'Product Sales'!AP9*$E11,IF('Product Sales'!AP9&gt;=$D$4,'Product Sales'!AP9*$D11,0))))</f>
        <v>0</v>
      </c>
      <c r="AU11" s="147">
        <f>IF('Product Sales'!AQ9&gt;=$G$4,'Product Sales'!AQ9*$G11,IF('Product Sales'!AQ9&gt;=$F$4,'Product Sales'!AQ9*$F11,IF('Product Sales'!AQ9&gt;=$E$4,'Product Sales'!AQ9*$E11,IF('Product Sales'!AQ9&gt;=$D$4,'Product Sales'!AQ9*$D11,0))))</f>
        <v>0</v>
      </c>
      <c r="AV11" s="147">
        <f>IF('Product Sales'!AR9&gt;=$G$4,'Product Sales'!AR9*$G11,IF('Product Sales'!AR9&gt;=$F$4,'Product Sales'!AR9*$F11,IF('Product Sales'!AR9&gt;=$E$4,'Product Sales'!AR9*$E11,IF('Product Sales'!AR9&gt;=$D$4,'Product Sales'!AR9*$D11,0))))</f>
        <v>0</v>
      </c>
      <c r="AW11" s="147">
        <f>IF('Product Sales'!AS9&gt;=$G$4,'Product Sales'!AS9*$G11,IF('Product Sales'!AS9&gt;=$F$4,'Product Sales'!AS9*$F11,IF('Product Sales'!AS9&gt;=$E$4,'Product Sales'!AS9*$E11,IF('Product Sales'!AS9&gt;=$D$4,'Product Sales'!AS9*$D11,0))))</f>
        <v>0</v>
      </c>
      <c r="AX11" s="147">
        <f>IF('Product Sales'!AT9&gt;=$G$4,'Product Sales'!AT9*$G11,IF('Product Sales'!AT9&gt;=$F$4,'Product Sales'!AT9*$F11,IF('Product Sales'!AT9&gt;=$E$4,'Product Sales'!AT9*$E11,IF('Product Sales'!AT9&gt;=$D$4,'Product Sales'!AT9*$D11,0))))</f>
        <v>0</v>
      </c>
      <c r="AY11" s="147">
        <f>IF('Product Sales'!AU9&gt;=$G$4,'Product Sales'!AU9*$G11,IF('Product Sales'!AU9&gt;=$F$4,'Product Sales'!AU9*$F11,IF('Product Sales'!AU9&gt;=$E$4,'Product Sales'!AU9*$E11,IF('Product Sales'!AU9&gt;=$D$4,'Product Sales'!AU9*$D11,0))))</f>
        <v>0</v>
      </c>
      <c r="AZ11" s="147">
        <f>IF('Product Sales'!AV9&gt;=$G$4,'Product Sales'!AV9*$G11,IF('Product Sales'!AV9&gt;=$F$4,'Product Sales'!AV9*$F11,IF('Product Sales'!AV9&gt;=$E$4,'Product Sales'!AV9*$E11,IF('Product Sales'!AV9&gt;=$D$4,'Product Sales'!AV9*$D11,0))))</f>
        <v>0</v>
      </c>
      <c r="BA11" s="147">
        <f>IF('Product Sales'!AW9&gt;=$G$4,'Product Sales'!AW9*$G11,IF('Product Sales'!AW9&gt;=$F$4,'Product Sales'!AW9*$F11,IF('Product Sales'!AW9&gt;=$E$4,'Product Sales'!AW9*$E11,IF('Product Sales'!AW9&gt;=$D$4,'Product Sales'!AW9*$D11,0))))</f>
        <v>0</v>
      </c>
      <c r="BB11" s="147">
        <f>IF('Product Sales'!AX9&gt;=$G$4,'Product Sales'!AX9*$G11,IF('Product Sales'!AX9&gt;=$F$4,'Product Sales'!AX9*$F11,IF('Product Sales'!AX9&gt;=$E$4,'Product Sales'!AX9*$E11,IF('Product Sales'!AX9&gt;=$D$4,'Product Sales'!AX9*$D11,0))))</f>
        <v>0</v>
      </c>
      <c r="BC11" s="147">
        <f>IF('Product Sales'!AY9&gt;=$G$4,'Product Sales'!AY9*$G11,IF('Product Sales'!AY9&gt;=$F$4,'Product Sales'!AY9*$F11,IF('Product Sales'!AY9&gt;=$E$4,'Product Sales'!AY9*$E11,IF('Product Sales'!AY9&gt;=$D$4,'Product Sales'!AY9*$D11,0))))</f>
        <v>0</v>
      </c>
      <c r="BD11" s="147">
        <f>IF('Product Sales'!AZ9&gt;=$G$4,'Product Sales'!AZ9*$G11,IF('Product Sales'!AZ9&gt;=$F$4,'Product Sales'!AZ9*$F11,IF('Product Sales'!AZ9&gt;=$E$4,'Product Sales'!AZ9*$E11,IF('Product Sales'!AZ9&gt;=$D$4,'Product Sales'!AZ9*$D11,0))))</f>
        <v>0</v>
      </c>
      <c r="BE11" s="147">
        <f>IF('Product Sales'!BA9&gt;=$G$4,'Product Sales'!BA9*$G11,IF('Product Sales'!BA9&gt;=$F$4,'Product Sales'!BA9*$F11,IF('Product Sales'!BA9&gt;=$E$4,'Product Sales'!BA9*$E11,IF('Product Sales'!BA9&gt;=$D$4,'Product Sales'!BA9*$D11,0))))</f>
        <v>0</v>
      </c>
      <c r="BF11" s="147">
        <f>IF('Product Sales'!BB9&gt;=$G$4,'Product Sales'!BB9*$G11,IF('Product Sales'!BB9&gt;=$F$4,'Product Sales'!BB9*$F11,IF('Product Sales'!BB9&gt;=$E$4,'Product Sales'!BB9*$E11,IF('Product Sales'!BB9&gt;=$D$4,'Product Sales'!BB9*$D11,0))))</f>
        <v>0</v>
      </c>
      <c r="BG11" s="147">
        <f>IF('Product Sales'!BC9&gt;=$G$4,'Product Sales'!BC9*$G11,IF('Product Sales'!BC9&gt;=$F$4,'Product Sales'!BC9*$F11,IF('Product Sales'!BC9&gt;=$E$4,'Product Sales'!BC9*$E11,IF('Product Sales'!BC9&gt;=$D$4,'Product Sales'!BC9*$D11,0))))</f>
        <v>0</v>
      </c>
      <c r="BH11" s="147">
        <f>IF('Product Sales'!BD9&gt;=$G$4,'Product Sales'!BD9*$G11,IF('Product Sales'!BD9&gt;=$F$4,'Product Sales'!BD9*$F11,IF('Product Sales'!BD9&gt;=$E$4,'Product Sales'!BD9*$E11,IF('Product Sales'!BD9&gt;=$D$4,'Product Sales'!BD9*$D11,0))))</f>
        <v>0</v>
      </c>
      <c r="BI11" s="147">
        <f>IF('Product Sales'!BE9&gt;=$G$4,'Product Sales'!BE9*$G11,IF('Product Sales'!BE9&gt;=$F$4,'Product Sales'!BE9*$F11,IF('Product Sales'!BE9&gt;=$E$4,'Product Sales'!BE9*$E11,IF('Product Sales'!BE9&gt;=$D$4,'Product Sales'!BE9*$D11,0))))</f>
        <v>0</v>
      </c>
      <c r="BJ11" s="147">
        <f>IF('Product Sales'!BF9&gt;=$G$4,'Product Sales'!BF9*$G11,IF('Product Sales'!BF9&gt;=$F$4,'Product Sales'!BF9*$F11,IF('Product Sales'!BF9&gt;=$E$4,'Product Sales'!BF9*$E11,IF('Product Sales'!BF9&gt;=$D$4,'Product Sales'!BF9*$D11,0))))</f>
        <v>0</v>
      </c>
      <c r="BK11" s="147">
        <f>IF('Product Sales'!BG9&gt;=$G$4,'Product Sales'!BG9*$G11,IF('Product Sales'!BG9&gt;=$F$4,'Product Sales'!BG9*$F11,IF('Product Sales'!BG9&gt;=$E$4,'Product Sales'!BG9*$E11,IF('Product Sales'!BG9&gt;=$D$4,'Product Sales'!BG9*$D11,0))))</f>
        <v>0</v>
      </c>
      <c r="BL11" s="147">
        <f>IF('Product Sales'!BH9&gt;=$G$4,'Product Sales'!BH9*$G11,IF('Product Sales'!BH9&gt;=$F$4,'Product Sales'!BH9*$F11,IF('Product Sales'!BH9&gt;=$E$4,'Product Sales'!BH9*$E11,IF('Product Sales'!BH9&gt;=$D$4,'Product Sales'!BH9*$D11,0))))</f>
        <v>0</v>
      </c>
      <c r="BM11" s="147">
        <f>IF('Product Sales'!BI9&gt;=$G$4,'Product Sales'!BI9*$G11,IF('Product Sales'!BI9&gt;=$F$4,'Product Sales'!BI9*$F11,IF('Product Sales'!BI9&gt;=$E$4,'Product Sales'!BI9*$E11,IF('Product Sales'!BI9&gt;=$D$4,'Product Sales'!BI9*$D11,0))))</f>
        <v>0</v>
      </c>
      <c r="BN11" s="147">
        <f>IF('Product Sales'!BJ9&gt;=$G$4,'Product Sales'!BJ9*$G11,IF('Product Sales'!BJ9&gt;=$F$4,'Product Sales'!BJ9*$F11,IF('Product Sales'!BJ9&gt;=$E$4,'Product Sales'!BJ9*$E11,IF('Product Sales'!BJ9&gt;=$D$4,'Product Sales'!BJ9*$D11,0))))</f>
        <v>0</v>
      </c>
      <c r="BO11" s="147">
        <f>IF('Product Sales'!BK9&gt;=$G$4,'Product Sales'!BK9*$G11,IF('Product Sales'!BK9&gt;=$F$4,'Product Sales'!BK9*$F11,IF('Product Sales'!BK9&gt;=$E$4,'Product Sales'!BK9*$E11,IF('Product Sales'!BK9&gt;=$D$4,'Product Sales'!BK9*$D11,0))))</f>
        <v>0</v>
      </c>
      <c r="BP11" s="147">
        <f>IF('Product Sales'!BL9&gt;=$G$4,'Product Sales'!BL9*$G11,IF('Product Sales'!BL9&gt;=$F$4,'Product Sales'!BL9*$F11,IF('Product Sales'!BL9&gt;=$E$4,'Product Sales'!BL9*$E11,IF('Product Sales'!BL9&gt;=$D$4,'Product Sales'!BL9*$D11,0))))</f>
        <v>0</v>
      </c>
      <c r="BQ11" s="147">
        <f>IF('Product Sales'!BM9&gt;=$G$4,'Product Sales'!BM9*$G11,IF('Product Sales'!BM9&gt;=$F$4,'Product Sales'!BM9*$F11,IF('Product Sales'!BM9&gt;=$E$4,'Product Sales'!BM9*$E11,IF('Product Sales'!BM9&gt;=$D$4,'Product Sales'!BM9*$D11,0))))</f>
        <v>0</v>
      </c>
    </row>
    <row r="12" spans="2:69" ht="16">
      <c r="B12" s="127" t="str">
        <f>Product8Name</f>
        <v>Product 8</v>
      </c>
      <c r="D12" s="123"/>
      <c r="E12" s="123"/>
      <c r="F12" s="123"/>
      <c r="G12" s="123"/>
      <c r="I12" s="148">
        <f>IF('Product Sales'!E10&gt;=$G$4,'Product Sales'!E10*$G12,IF('Product Sales'!E10&gt;=$F$4,'Product Sales'!E10*$F12,IF('Product Sales'!E10&gt;=$E$4,'Product Sales'!E10*$E12,IF('Product Sales'!E10&gt;=$D$4,'Product Sales'!E10*$D12,0))))</f>
        <v>0</v>
      </c>
      <c r="J12" s="148">
        <f>IF('Product Sales'!F10&gt;=$G$4,'Product Sales'!F10*$G12,IF('Product Sales'!F10&gt;=$F$4,'Product Sales'!F10*$F12,IF('Product Sales'!F10&gt;=$E$4,'Product Sales'!F10*$E12,IF('Product Sales'!F10&gt;=$D$4,'Product Sales'!F10*$D12,0))))</f>
        <v>0</v>
      </c>
      <c r="K12" s="148">
        <f>IF('Product Sales'!G10&gt;=$G$4,'Product Sales'!G10*$G12,IF('Product Sales'!G10&gt;=$F$4,'Product Sales'!G10*$F12,IF('Product Sales'!G10&gt;=$E$4,'Product Sales'!G10*$E12,IF('Product Sales'!G10&gt;=$D$4,'Product Sales'!G10*$D12,0))))</f>
        <v>0</v>
      </c>
      <c r="L12" s="148">
        <f>IF('Product Sales'!H10&gt;=$G$4,'Product Sales'!H10*$G12,IF('Product Sales'!H10&gt;=$F$4,'Product Sales'!H10*$F12,IF('Product Sales'!H10&gt;=$E$4,'Product Sales'!H10*$E12,IF('Product Sales'!H10&gt;=$D$4,'Product Sales'!H10*$D12,0))))</f>
        <v>0</v>
      </c>
      <c r="M12" s="148">
        <f>IF('Product Sales'!I10&gt;=$G$4,'Product Sales'!I10*$G12,IF('Product Sales'!I10&gt;=$F$4,'Product Sales'!I10*$F12,IF('Product Sales'!I10&gt;=$E$4,'Product Sales'!I10*$E12,IF('Product Sales'!I10&gt;=$D$4,'Product Sales'!I10*$D12,0))))</f>
        <v>0</v>
      </c>
      <c r="N12" s="148">
        <f>IF('Product Sales'!J10&gt;=$G$4,'Product Sales'!J10*$G12,IF('Product Sales'!J10&gt;=$F$4,'Product Sales'!J10*$F12,IF('Product Sales'!J10&gt;=$E$4,'Product Sales'!J10*$E12,IF('Product Sales'!J10&gt;=$D$4,'Product Sales'!J10*$D12,0))))</f>
        <v>0</v>
      </c>
      <c r="O12" s="148">
        <f>IF('Product Sales'!K10&gt;=$G$4,'Product Sales'!K10*$G12,IF('Product Sales'!K10&gt;=$F$4,'Product Sales'!K10*$F12,IF('Product Sales'!K10&gt;=$E$4,'Product Sales'!K10*$E12,IF('Product Sales'!K10&gt;=$D$4,'Product Sales'!K10*$D12,0))))</f>
        <v>0</v>
      </c>
      <c r="P12" s="148">
        <f>IF('Product Sales'!L10&gt;=$G$4,'Product Sales'!L10*$G12,IF('Product Sales'!L10&gt;=$F$4,'Product Sales'!L10*$F12,IF('Product Sales'!L10&gt;=$E$4,'Product Sales'!L10*$E12,IF('Product Sales'!L10&gt;=$D$4,'Product Sales'!L10*$D12,0))))</f>
        <v>0</v>
      </c>
      <c r="Q12" s="148">
        <f>IF('Product Sales'!M10&gt;=$G$4,'Product Sales'!M10*$G12,IF('Product Sales'!M10&gt;=$F$4,'Product Sales'!M10*$F12,IF('Product Sales'!M10&gt;=$E$4,'Product Sales'!M10*$E12,IF('Product Sales'!M10&gt;=$D$4,'Product Sales'!M10*$D12,0))))</f>
        <v>0</v>
      </c>
      <c r="R12" s="148">
        <f>IF('Product Sales'!N10&gt;=$G$4,'Product Sales'!N10*$G12,IF('Product Sales'!N10&gt;=$F$4,'Product Sales'!N10*$F12,IF('Product Sales'!N10&gt;=$E$4,'Product Sales'!N10*$E12,IF('Product Sales'!N10&gt;=$D$4,'Product Sales'!N10*$D12,0))))</f>
        <v>0</v>
      </c>
      <c r="S12" s="148">
        <f>IF('Product Sales'!O10&gt;=$G$4,'Product Sales'!O10*$G12,IF('Product Sales'!O10&gt;=$F$4,'Product Sales'!O10*$F12,IF('Product Sales'!O10&gt;=$E$4,'Product Sales'!O10*$E12,IF('Product Sales'!O10&gt;=$D$4,'Product Sales'!O10*$D12,0))))</f>
        <v>0</v>
      </c>
      <c r="T12" s="148">
        <f>IF('Product Sales'!P10&gt;=$G$4,'Product Sales'!P10*$G12,IF('Product Sales'!P10&gt;=$F$4,'Product Sales'!P10*$F12,IF('Product Sales'!P10&gt;=$E$4,'Product Sales'!P10*$E12,IF('Product Sales'!P10&gt;=$D$4,'Product Sales'!P10*$D12,0))))</f>
        <v>0</v>
      </c>
      <c r="U12" s="148">
        <f>IF('Product Sales'!Q10&gt;=$G$4,'Product Sales'!Q10*$G12,IF('Product Sales'!Q10&gt;=$F$4,'Product Sales'!Q10*$F12,IF('Product Sales'!Q10&gt;=$E$4,'Product Sales'!Q10*$E12,IF('Product Sales'!Q10&gt;=$D$4,'Product Sales'!Q10*$D12,0))))</f>
        <v>0</v>
      </c>
      <c r="V12" s="148">
        <f>IF('Product Sales'!R10&gt;=$G$4,'Product Sales'!R10*$G12,IF('Product Sales'!R10&gt;=$F$4,'Product Sales'!R10*$F12,IF('Product Sales'!R10&gt;=$E$4,'Product Sales'!R10*$E12,IF('Product Sales'!R10&gt;=$D$4,'Product Sales'!R10*$D12,0))))</f>
        <v>0</v>
      </c>
      <c r="W12" s="148">
        <f>IF('Product Sales'!S10&gt;=$G$4,'Product Sales'!S10*$G12,IF('Product Sales'!S10&gt;=$F$4,'Product Sales'!S10*$F12,IF('Product Sales'!S10&gt;=$E$4,'Product Sales'!S10*$E12,IF('Product Sales'!S10&gt;=$D$4,'Product Sales'!S10*$D12,0))))</f>
        <v>0</v>
      </c>
      <c r="X12" s="148">
        <f>IF('Product Sales'!T10&gt;=$G$4,'Product Sales'!T10*$G12,IF('Product Sales'!T10&gt;=$F$4,'Product Sales'!T10*$F12,IF('Product Sales'!T10&gt;=$E$4,'Product Sales'!T10*$E12,IF('Product Sales'!T10&gt;=$D$4,'Product Sales'!T10*$D12,0))))</f>
        <v>0</v>
      </c>
      <c r="Y12" s="148">
        <f>IF('Product Sales'!U10&gt;=$G$4,'Product Sales'!U10*$G12,IF('Product Sales'!U10&gt;=$F$4,'Product Sales'!U10*$F12,IF('Product Sales'!U10&gt;=$E$4,'Product Sales'!U10*$E12,IF('Product Sales'!U10&gt;=$D$4,'Product Sales'!U10*$D12,0))))</f>
        <v>0</v>
      </c>
      <c r="Z12" s="148">
        <f>IF('Product Sales'!V10&gt;=$G$4,'Product Sales'!V10*$G12,IF('Product Sales'!V10&gt;=$F$4,'Product Sales'!V10*$F12,IF('Product Sales'!V10&gt;=$E$4,'Product Sales'!V10*$E12,IF('Product Sales'!V10&gt;=$D$4,'Product Sales'!V10*$D12,0))))</f>
        <v>0</v>
      </c>
      <c r="AA12" s="148">
        <f>IF('Product Sales'!W10&gt;=$G$4,'Product Sales'!W10*$G12,IF('Product Sales'!W10&gt;=$F$4,'Product Sales'!W10*$F12,IF('Product Sales'!W10&gt;=$E$4,'Product Sales'!W10*$E12,IF('Product Sales'!W10&gt;=$D$4,'Product Sales'!W10*$D12,0))))</f>
        <v>0</v>
      </c>
      <c r="AB12" s="148">
        <f>IF('Product Sales'!X10&gt;=$G$4,'Product Sales'!X10*$G12,IF('Product Sales'!X10&gt;=$F$4,'Product Sales'!X10*$F12,IF('Product Sales'!X10&gt;=$E$4,'Product Sales'!X10*$E12,IF('Product Sales'!X10&gt;=$D$4,'Product Sales'!X10*$D12,0))))</f>
        <v>0</v>
      </c>
      <c r="AC12" s="148">
        <f>IF('Product Sales'!Y10&gt;=$G$4,'Product Sales'!Y10*$G12,IF('Product Sales'!Y10&gt;=$F$4,'Product Sales'!Y10*$F12,IF('Product Sales'!Y10&gt;=$E$4,'Product Sales'!Y10*$E12,IF('Product Sales'!Y10&gt;=$D$4,'Product Sales'!Y10*$D12,0))))</f>
        <v>0</v>
      </c>
      <c r="AD12" s="148">
        <f>IF('Product Sales'!Z10&gt;=$G$4,'Product Sales'!Z10*$G12,IF('Product Sales'!Z10&gt;=$F$4,'Product Sales'!Z10*$F12,IF('Product Sales'!Z10&gt;=$E$4,'Product Sales'!Z10*$E12,IF('Product Sales'!Z10&gt;=$D$4,'Product Sales'!Z10*$D12,0))))</f>
        <v>0</v>
      </c>
      <c r="AE12" s="148">
        <f>IF('Product Sales'!AA10&gt;=$G$4,'Product Sales'!AA10*$G12,IF('Product Sales'!AA10&gt;=$F$4,'Product Sales'!AA10*$F12,IF('Product Sales'!AA10&gt;=$E$4,'Product Sales'!AA10*$E12,IF('Product Sales'!AA10&gt;=$D$4,'Product Sales'!AA10*$D12,0))))</f>
        <v>0</v>
      </c>
      <c r="AF12" s="148">
        <f>IF('Product Sales'!AB10&gt;=$G$4,'Product Sales'!AB10*$G12,IF('Product Sales'!AB10&gt;=$F$4,'Product Sales'!AB10*$F12,IF('Product Sales'!AB10&gt;=$E$4,'Product Sales'!AB10*$E12,IF('Product Sales'!AB10&gt;=$D$4,'Product Sales'!AB10*$D12,0))))</f>
        <v>0</v>
      </c>
      <c r="AG12" s="148">
        <f>IF('Product Sales'!AC10&gt;=$G$4,'Product Sales'!AC10*$G12,IF('Product Sales'!AC10&gt;=$F$4,'Product Sales'!AC10*$F12,IF('Product Sales'!AC10&gt;=$E$4,'Product Sales'!AC10*$E12,IF('Product Sales'!AC10&gt;=$D$4,'Product Sales'!AC10*$D12,0))))</f>
        <v>0</v>
      </c>
      <c r="AH12" s="148">
        <f>IF('Product Sales'!AD10&gt;=$G$4,'Product Sales'!AD10*$G12,IF('Product Sales'!AD10&gt;=$F$4,'Product Sales'!AD10*$F12,IF('Product Sales'!AD10&gt;=$E$4,'Product Sales'!AD10*$E12,IF('Product Sales'!AD10&gt;=$D$4,'Product Sales'!AD10*$D12,0))))</f>
        <v>0</v>
      </c>
      <c r="AI12" s="148">
        <f>IF('Product Sales'!AE10&gt;=$G$4,'Product Sales'!AE10*$G12,IF('Product Sales'!AE10&gt;=$F$4,'Product Sales'!AE10*$F12,IF('Product Sales'!AE10&gt;=$E$4,'Product Sales'!AE10*$E12,IF('Product Sales'!AE10&gt;=$D$4,'Product Sales'!AE10*$D12,0))))</f>
        <v>0</v>
      </c>
      <c r="AJ12" s="148">
        <f>IF('Product Sales'!AF10&gt;=$G$4,'Product Sales'!AF10*$G12,IF('Product Sales'!AF10&gt;=$F$4,'Product Sales'!AF10*$F12,IF('Product Sales'!AF10&gt;=$E$4,'Product Sales'!AF10*$E12,IF('Product Sales'!AF10&gt;=$D$4,'Product Sales'!AF10*$D12,0))))</f>
        <v>0</v>
      </c>
      <c r="AK12" s="148">
        <f>IF('Product Sales'!AG10&gt;=$G$4,'Product Sales'!AG10*$G12,IF('Product Sales'!AG10&gt;=$F$4,'Product Sales'!AG10*$F12,IF('Product Sales'!AG10&gt;=$E$4,'Product Sales'!AG10*$E12,IF('Product Sales'!AG10&gt;=$D$4,'Product Sales'!AG10*$D12,0))))</f>
        <v>0</v>
      </c>
      <c r="AL12" s="148">
        <f>IF('Product Sales'!AH10&gt;=$G$4,'Product Sales'!AH10*$G12,IF('Product Sales'!AH10&gt;=$F$4,'Product Sales'!AH10*$F12,IF('Product Sales'!AH10&gt;=$E$4,'Product Sales'!AH10*$E12,IF('Product Sales'!AH10&gt;=$D$4,'Product Sales'!AH10*$D12,0))))</f>
        <v>0</v>
      </c>
      <c r="AM12" s="148">
        <f>IF('Product Sales'!AI10&gt;=$G$4,'Product Sales'!AI10*$G12,IF('Product Sales'!AI10&gt;=$F$4,'Product Sales'!AI10*$F12,IF('Product Sales'!AI10&gt;=$E$4,'Product Sales'!AI10*$E12,IF('Product Sales'!AI10&gt;=$D$4,'Product Sales'!AI10*$D12,0))))</f>
        <v>0</v>
      </c>
      <c r="AN12" s="148">
        <f>IF('Product Sales'!AJ10&gt;=$G$4,'Product Sales'!AJ10*$G12,IF('Product Sales'!AJ10&gt;=$F$4,'Product Sales'!AJ10*$F12,IF('Product Sales'!AJ10&gt;=$E$4,'Product Sales'!AJ10*$E12,IF('Product Sales'!AJ10&gt;=$D$4,'Product Sales'!AJ10*$D12,0))))</f>
        <v>0</v>
      </c>
      <c r="AO12" s="148">
        <f>IF('Product Sales'!AK10&gt;=$G$4,'Product Sales'!AK10*$G12,IF('Product Sales'!AK10&gt;=$F$4,'Product Sales'!AK10*$F12,IF('Product Sales'!AK10&gt;=$E$4,'Product Sales'!AK10*$E12,IF('Product Sales'!AK10&gt;=$D$4,'Product Sales'!AK10*$D12,0))))</f>
        <v>0</v>
      </c>
      <c r="AP12" s="148">
        <f>IF('Product Sales'!AL10&gt;=$G$4,'Product Sales'!AL10*$G12,IF('Product Sales'!AL10&gt;=$F$4,'Product Sales'!AL10*$F12,IF('Product Sales'!AL10&gt;=$E$4,'Product Sales'!AL10*$E12,IF('Product Sales'!AL10&gt;=$D$4,'Product Sales'!AL10*$D12,0))))</f>
        <v>0</v>
      </c>
      <c r="AQ12" s="148">
        <f>IF('Product Sales'!AM10&gt;=$G$4,'Product Sales'!AM10*$G12,IF('Product Sales'!AM10&gt;=$F$4,'Product Sales'!AM10*$F12,IF('Product Sales'!AM10&gt;=$E$4,'Product Sales'!AM10*$E12,IF('Product Sales'!AM10&gt;=$D$4,'Product Sales'!AM10*$D12,0))))</f>
        <v>0</v>
      </c>
      <c r="AR12" s="148">
        <f>IF('Product Sales'!AN10&gt;=$G$4,'Product Sales'!AN10*$G12,IF('Product Sales'!AN10&gt;=$F$4,'Product Sales'!AN10*$F12,IF('Product Sales'!AN10&gt;=$E$4,'Product Sales'!AN10*$E12,IF('Product Sales'!AN10&gt;=$D$4,'Product Sales'!AN10*$D12,0))))</f>
        <v>0</v>
      </c>
      <c r="AS12" s="148">
        <f>IF('Product Sales'!AO10&gt;=$G$4,'Product Sales'!AO10*$G12,IF('Product Sales'!AO10&gt;=$F$4,'Product Sales'!AO10*$F12,IF('Product Sales'!AO10&gt;=$E$4,'Product Sales'!AO10*$E12,IF('Product Sales'!AO10&gt;=$D$4,'Product Sales'!AO10*$D12,0))))</f>
        <v>0</v>
      </c>
      <c r="AT12" s="148">
        <f>IF('Product Sales'!AP10&gt;=$G$4,'Product Sales'!AP10*$G12,IF('Product Sales'!AP10&gt;=$F$4,'Product Sales'!AP10*$F12,IF('Product Sales'!AP10&gt;=$E$4,'Product Sales'!AP10*$E12,IF('Product Sales'!AP10&gt;=$D$4,'Product Sales'!AP10*$D12,0))))</f>
        <v>0</v>
      </c>
      <c r="AU12" s="148">
        <f>IF('Product Sales'!AQ10&gt;=$G$4,'Product Sales'!AQ10*$G12,IF('Product Sales'!AQ10&gt;=$F$4,'Product Sales'!AQ10*$F12,IF('Product Sales'!AQ10&gt;=$E$4,'Product Sales'!AQ10*$E12,IF('Product Sales'!AQ10&gt;=$D$4,'Product Sales'!AQ10*$D12,0))))</f>
        <v>0</v>
      </c>
      <c r="AV12" s="148">
        <f>IF('Product Sales'!AR10&gt;=$G$4,'Product Sales'!AR10*$G12,IF('Product Sales'!AR10&gt;=$F$4,'Product Sales'!AR10*$F12,IF('Product Sales'!AR10&gt;=$E$4,'Product Sales'!AR10*$E12,IF('Product Sales'!AR10&gt;=$D$4,'Product Sales'!AR10*$D12,0))))</f>
        <v>0</v>
      </c>
      <c r="AW12" s="148">
        <f>IF('Product Sales'!AS10&gt;=$G$4,'Product Sales'!AS10*$G12,IF('Product Sales'!AS10&gt;=$F$4,'Product Sales'!AS10*$F12,IF('Product Sales'!AS10&gt;=$E$4,'Product Sales'!AS10*$E12,IF('Product Sales'!AS10&gt;=$D$4,'Product Sales'!AS10*$D12,0))))</f>
        <v>0</v>
      </c>
      <c r="AX12" s="148">
        <f>IF('Product Sales'!AT10&gt;=$G$4,'Product Sales'!AT10*$G12,IF('Product Sales'!AT10&gt;=$F$4,'Product Sales'!AT10*$F12,IF('Product Sales'!AT10&gt;=$E$4,'Product Sales'!AT10*$E12,IF('Product Sales'!AT10&gt;=$D$4,'Product Sales'!AT10*$D12,0))))</f>
        <v>0</v>
      </c>
      <c r="AY12" s="148">
        <f>IF('Product Sales'!AU10&gt;=$G$4,'Product Sales'!AU10*$G12,IF('Product Sales'!AU10&gt;=$F$4,'Product Sales'!AU10*$F12,IF('Product Sales'!AU10&gt;=$E$4,'Product Sales'!AU10*$E12,IF('Product Sales'!AU10&gt;=$D$4,'Product Sales'!AU10*$D12,0))))</f>
        <v>0</v>
      </c>
      <c r="AZ12" s="148">
        <f>IF('Product Sales'!AV10&gt;=$G$4,'Product Sales'!AV10*$G12,IF('Product Sales'!AV10&gt;=$F$4,'Product Sales'!AV10*$F12,IF('Product Sales'!AV10&gt;=$E$4,'Product Sales'!AV10*$E12,IF('Product Sales'!AV10&gt;=$D$4,'Product Sales'!AV10*$D12,0))))</f>
        <v>0</v>
      </c>
      <c r="BA12" s="148">
        <f>IF('Product Sales'!AW10&gt;=$G$4,'Product Sales'!AW10*$G12,IF('Product Sales'!AW10&gt;=$F$4,'Product Sales'!AW10*$F12,IF('Product Sales'!AW10&gt;=$E$4,'Product Sales'!AW10*$E12,IF('Product Sales'!AW10&gt;=$D$4,'Product Sales'!AW10*$D12,0))))</f>
        <v>0</v>
      </c>
      <c r="BB12" s="148">
        <f>IF('Product Sales'!AX10&gt;=$G$4,'Product Sales'!AX10*$G12,IF('Product Sales'!AX10&gt;=$F$4,'Product Sales'!AX10*$F12,IF('Product Sales'!AX10&gt;=$E$4,'Product Sales'!AX10*$E12,IF('Product Sales'!AX10&gt;=$D$4,'Product Sales'!AX10*$D12,0))))</f>
        <v>0</v>
      </c>
      <c r="BC12" s="148">
        <f>IF('Product Sales'!AY10&gt;=$G$4,'Product Sales'!AY10*$G12,IF('Product Sales'!AY10&gt;=$F$4,'Product Sales'!AY10*$F12,IF('Product Sales'!AY10&gt;=$E$4,'Product Sales'!AY10*$E12,IF('Product Sales'!AY10&gt;=$D$4,'Product Sales'!AY10*$D12,0))))</f>
        <v>0</v>
      </c>
      <c r="BD12" s="148">
        <f>IF('Product Sales'!AZ10&gt;=$G$4,'Product Sales'!AZ10*$G12,IF('Product Sales'!AZ10&gt;=$F$4,'Product Sales'!AZ10*$F12,IF('Product Sales'!AZ10&gt;=$E$4,'Product Sales'!AZ10*$E12,IF('Product Sales'!AZ10&gt;=$D$4,'Product Sales'!AZ10*$D12,0))))</f>
        <v>0</v>
      </c>
      <c r="BE12" s="148">
        <f>IF('Product Sales'!BA10&gt;=$G$4,'Product Sales'!BA10*$G12,IF('Product Sales'!BA10&gt;=$F$4,'Product Sales'!BA10*$F12,IF('Product Sales'!BA10&gt;=$E$4,'Product Sales'!BA10*$E12,IF('Product Sales'!BA10&gt;=$D$4,'Product Sales'!BA10*$D12,0))))</f>
        <v>0</v>
      </c>
      <c r="BF12" s="148">
        <f>IF('Product Sales'!BB10&gt;=$G$4,'Product Sales'!BB10*$G12,IF('Product Sales'!BB10&gt;=$F$4,'Product Sales'!BB10*$F12,IF('Product Sales'!BB10&gt;=$E$4,'Product Sales'!BB10*$E12,IF('Product Sales'!BB10&gt;=$D$4,'Product Sales'!BB10*$D12,0))))</f>
        <v>0</v>
      </c>
      <c r="BG12" s="148">
        <f>IF('Product Sales'!BC10&gt;=$G$4,'Product Sales'!BC10*$G12,IF('Product Sales'!BC10&gt;=$F$4,'Product Sales'!BC10*$F12,IF('Product Sales'!BC10&gt;=$E$4,'Product Sales'!BC10*$E12,IF('Product Sales'!BC10&gt;=$D$4,'Product Sales'!BC10*$D12,0))))</f>
        <v>0</v>
      </c>
      <c r="BH12" s="148">
        <f>IF('Product Sales'!BD10&gt;=$G$4,'Product Sales'!BD10*$G12,IF('Product Sales'!BD10&gt;=$F$4,'Product Sales'!BD10*$F12,IF('Product Sales'!BD10&gt;=$E$4,'Product Sales'!BD10*$E12,IF('Product Sales'!BD10&gt;=$D$4,'Product Sales'!BD10*$D12,0))))</f>
        <v>0</v>
      </c>
      <c r="BI12" s="148">
        <f>IF('Product Sales'!BE10&gt;=$G$4,'Product Sales'!BE10*$G12,IF('Product Sales'!BE10&gt;=$F$4,'Product Sales'!BE10*$F12,IF('Product Sales'!BE10&gt;=$E$4,'Product Sales'!BE10*$E12,IF('Product Sales'!BE10&gt;=$D$4,'Product Sales'!BE10*$D12,0))))</f>
        <v>0</v>
      </c>
      <c r="BJ12" s="148">
        <f>IF('Product Sales'!BF10&gt;=$G$4,'Product Sales'!BF10*$G12,IF('Product Sales'!BF10&gt;=$F$4,'Product Sales'!BF10*$F12,IF('Product Sales'!BF10&gt;=$E$4,'Product Sales'!BF10*$E12,IF('Product Sales'!BF10&gt;=$D$4,'Product Sales'!BF10*$D12,0))))</f>
        <v>0</v>
      </c>
      <c r="BK12" s="148">
        <f>IF('Product Sales'!BG10&gt;=$G$4,'Product Sales'!BG10*$G12,IF('Product Sales'!BG10&gt;=$F$4,'Product Sales'!BG10*$F12,IF('Product Sales'!BG10&gt;=$E$4,'Product Sales'!BG10*$E12,IF('Product Sales'!BG10&gt;=$D$4,'Product Sales'!BG10*$D12,0))))</f>
        <v>0</v>
      </c>
      <c r="BL12" s="148">
        <f>IF('Product Sales'!BH10&gt;=$G$4,'Product Sales'!BH10*$G12,IF('Product Sales'!BH10&gt;=$F$4,'Product Sales'!BH10*$F12,IF('Product Sales'!BH10&gt;=$E$4,'Product Sales'!BH10*$E12,IF('Product Sales'!BH10&gt;=$D$4,'Product Sales'!BH10*$D12,0))))</f>
        <v>0</v>
      </c>
      <c r="BM12" s="148">
        <f>IF('Product Sales'!BI10&gt;=$G$4,'Product Sales'!BI10*$G12,IF('Product Sales'!BI10&gt;=$F$4,'Product Sales'!BI10*$F12,IF('Product Sales'!BI10&gt;=$E$4,'Product Sales'!BI10*$E12,IF('Product Sales'!BI10&gt;=$D$4,'Product Sales'!BI10*$D12,0))))</f>
        <v>0</v>
      </c>
      <c r="BN12" s="148">
        <f>IF('Product Sales'!BJ10&gt;=$G$4,'Product Sales'!BJ10*$G12,IF('Product Sales'!BJ10&gt;=$F$4,'Product Sales'!BJ10*$F12,IF('Product Sales'!BJ10&gt;=$E$4,'Product Sales'!BJ10*$E12,IF('Product Sales'!BJ10&gt;=$D$4,'Product Sales'!BJ10*$D12,0))))</f>
        <v>0</v>
      </c>
      <c r="BO12" s="148">
        <f>IF('Product Sales'!BK10&gt;=$G$4,'Product Sales'!BK10*$G12,IF('Product Sales'!BK10&gt;=$F$4,'Product Sales'!BK10*$F12,IF('Product Sales'!BK10&gt;=$E$4,'Product Sales'!BK10*$E12,IF('Product Sales'!BK10&gt;=$D$4,'Product Sales'!BK10*$D12,0))))</f>
        <v>0</v>
      </c>
      <c r="BP12" s="148">
        <f>IF('Product Sales'!BL10&gt;=$G$4,'Product Sales'!BL10*$G12,IF('Product Sales'!BL10&gt;=$F$4,'Product Sales'!BL10*$F12,IF('Product Sales'!BL10&gt;=$E$4,'Product Sales'!BL10*$E12,IF('Product Sales'!BL10&gt;=$D$4,'Product Sales'!BL10*$D12,0))))</f>
        <v>0</v>
      </c>
      <c r="BQ12" s="148">
        <f>IF('Product Sales'!BM10&gt;=$G$4,'Product Sales'!BM10*$G12,IF('Product Sales'!BM10&gt;=$F$4,'Product Sales'!BM10*$F12,IF('Product Sales'!BM10&gt;=$E$4,'Product Sales'!BM10*$E12,IF('Product Sales'!BM10&gt;=$D$4,'Product Sales'!BM10*$D12,0))))</f>
        <v>0</v>
      </c>
    </row>
    <row r="13" spans="2:69" ht="16">
      <c r="B13" s="126" t="str">
        <f>Product9Name</f>
        <v>Product 9</v>
      </c>
      <c r="D13" s="123"/>
      <c r="E13" s="123"/>
      <c r="F13" s="123"/>
      <c r="G13" s="123"/>
      <c r="I13" s="147">
        <f>IF('Product Sales'!E11&gt;=$G$4,'Product Sales'!E11*$G13,IF('Product Sales'!E11&gt;=$F$4,'Product Sales'!E11*$F13,IF('Product Sales'!E11&gt;=$E$4,'Product Sales'!E11*$E13,IF('Product Sales'!E11&gt;=$D$4,'Product Sales'!E11*$D13,0))))</f>
        <v>0</v>
      </c>
      <c r="J13" s="147">
        <f>IF('Product Sales'!F11&gt;=$G$4,'Product Sales'!F11*$G13,IF('Product Sales'!F11&gt;=$F$4,'Product Sales'!F11*$F13,IF('Product Sales'!F11&gt;=$E$4,'Product Sales'!F11*$E13,IF('Product Sales'!F11&gt;=$D$4,'Product Sales'!F11*$D13,0))))</f>
        <v>0</v>
      </c>
      <c r="K13" s="147">
        <f>IF('Product Sales'!G11&gt;=$G$4,'Product Sales'!G11*$G13,IF('Product Sales'!G11&gt;=$F$4,'Product Sales'!G11*$F13,IF('Product Sales'!G11&gt;=$E$4,'Product Sales'!G11*$E13,IF('Product Sales'!G11&gt;=$D$4,'Product Sales'!G11*$D13,0))))</f>
        <v>0</v>
      </c>
      <c r="L13" s="147">
        <f>IF('Product Sales'!H11&gt;=$G$4,'Product Sales'!H11*$G13,IF('Product Sales'!H11&gt;=$F$4,'Product Sales'!H11*$F13,IF('Product Sales'!H11&gt;=$E$4,'Product Sales'!H11*$E13,IF('Product Sales'!H11&gt;=$D$4,'Product Sales'!H11*$D13,0))))</f>
        <v>0</v>
      </c>
      <c r="M13" s="147">
        <f>IF('Product Sales'!I11&gt;=$G$4,'Product Sales'!I11*$G13,IF('Product Sales'!I11&gt;=$F$4,'Product Sales'!I11*$F13,IF('Product Sales'!I11&gt;=$E$4,'Product Sales'!I11*$E13,IF('Product Sales'!I11&gt;=$D$4,'Product Sales'!I11*$D13,0))))</f>
        <v>0</v>
      </c>
      <c r="N13" s="147">
        <f>IF('Product Sales'!J11&gt;=$G$4,'Product Sales'!J11*$G13,IF('Product Sales'!J11&gt;=$F$4,'Product Sales'!J11*$F13,IF('Product Sales'!J11&gt;=$E$4,'Product Sales'!J11*$E13,IF('Product Sales'!J11&gt;=$D$4,'Product Sales'!J11*$D13,0))))</f>
        <v>0</v>
      </c>
      <c r="O13" s="147">
        <f>IF('Product Sales'!K11&gt;=$G$4,'Product Sales'!K11*$G13,IF('Product Sales'!K11&gt;=$F$4,'Product Sales'!K11*$F13,IF('Product Sales'!K11&gt;=$E$4,'Product Sales'!K11*$E13,IF('Product Sales'!K11&gt;=$D$4,'Product Sales'!K11*$D13,0))))</f>
        <v>0</v>
      </c>
      <c r="P13" s="147">
        <f>IF('Product Sales'!L11&gt;=$G$4,'Product Sales'!L11*$G13,IF('Product Sales'!L11&gt;=$F$4,'Product Sales'!L11*$F13,IF('Product Sales'!L11&gt;=$E$4,'Product Sales'!L11*$E13,IF('Product Sales'!L11&gt;=$D$4,'Product Sales'!L11*$D13,0))))</f>
        <v>0</v>
      </c>
      <c r="Q13" s="147">
        <f>IF('Product Sales'!M11&gt;=$G$4,'Product Sales'!M11*$G13,IF('Product Sales'!M11&gt;=$F$4,'Product Sales'!M11*$F13,IF('Product Sales'!M11&gt;=$E$4,'Product Sales'!M11*$E13,IF('Product Sales'!M11&gt;=$D$4,'Product Sales'!M11*$D13,0))))</f>
        <v>0</v>
      </c>
      <c r="R13" s="147">
        <f>IF('Product Sales'!N11&gt;=$G$4,'Product Sales'!N11*$G13,IF('Product Sales'!N11&gt;=$F$4,'Product Sales'!N11*$F13,IF('Product Sales'!N11&gt;=$E$4,'Product Sales'!N11*$E13,IF('Product Sales'!N11&gt;=$D$4,'Product Sales'!N11*$D13,0))))</f>
        <v>0</v>
      </c>
      <c r="S13" s="147">
        <f>IF('Product Sales'!O11&gt;=$G$4,'Product Sales'!O11*$G13,IF('Product Sales'!O11&gt;=$F$4,'Product Sales'!O11*$F13,IF('Product Sales'!O11&gt;=$E$4,'Product Sales'!O11*$E13,IF('Product Sales'!O11&gt;=$D$4,'Product Sales'!O11*$D13,0))))</f>
        <v>0</v>
      </c>
      <c r="T13" s="147">
        <f>IF('Product Sales'!P11&gt;=$G$4,'Product Sales'!P11*$G13,IF('Product Sales'!P11&gt;=$F$4,'Product Sales'!P11*$F13,IF('Product Sales'!P11&gt;=$E$4,'Product Sales'!P11*$E13,IF('Product Sales'!P11&gt;=$D$4,'Product Sales'!P11*$D13,0))))</f>
        <v>0</v>
      </c>
      <c r="U13" s="147">
        <f>IF('Product Sales'!Q11&gt;=$G$4,'Product Sales'!Q11*$G13,IF('Product Sales'!Q11&gt;=$F$4,'Product Sales'!Q11*$F13,IF('Product Sales'!Q11&gt;=$E$4,'Product Sales'!Q11*$E13,IF('Product Sales'!Q11&gt;=$D$4,'Product Sales'!Q11*$D13,0))))</f>
        <v>0</v>
      </c>
      <c r="V13" s="147">
        <f>IF('Product Sales'!R11&gt;=$G$4,'Product Sales'!R11*$G13,IF('Product Sales'!R11&gt;=$F$4,'Product Sales'!R11*$F13,IF('Product Sales'!R11&gt;=$E$4,'Product Sales'!R11*$E13,IF('Product Sales'!R11&gt;=$D$4,'Product Sales'!R11*$D13,0))))</f>
        <v>0</v>
      </c>
      <c r="W13" s="147">
        <f>IF('Product Sales'!S11&gt;=$G$4,'Product Sales'!S11*$G13,IF('Product Sales'!S11&gt;=$F$4,'Product Sales'!S11*$F13,IF('Product Sales'!S11&gt;=$E$4,'Product Sales'!S11*$E13,IF('Product Sales'!S11&gt;=$D$4,'Product Sales'!S11*$D13,0))))</f>
        <v>0</v>
      </c>
      <c r="X13" s="147">
        <f>IF('Product Sales'!T11&gt;=$G$4,'Product Sales'!T11*$G13,IF('Product Sales'!T11&gt;=$F$4,'Product Sales'!T11*$F13,IF('Product Sales'!T11&gt;=$E$4,'Product Sales'!T11*$E13,IF('Product Sales'!T11&gt;=$D$4,'Product Sales'!T11*$D13,0))))</f>
        <v>0</v>
      </c>
      <c r="Y13" s="147">
        <f>IF('Product Sales'!U11&gt;=$G$4,'Product Sales'!U11*$G13,IF('Product Sales'!U11&gt;=$F$4,'Product Sales'!U11*$F13,IF('Product Sales'!U11&gt;=$E$4,'Product Sales'!U11*$E13,IF('Product Sales'!U11&gt;=$D$4,'Product Sales'!U11*$D13,0))))</f>
        <v>0</v>
      </c>
      <c r="Z13" s="147">
        <f>IF('Product Sales'!V11&gt;=$G$4,'Product Sales'!V11*$G13,IF('Product Sales'!V11&gt;=$F$4,'Product Sales'!V11*$F13,IF('Product Sales'!V11&gt;=$E$4,'Product Sales'!V11*$E13,IF('Product Sales'!V11&gt;=$D$4,'Product Sales'!V11*$D13,0))))</f>
        <v>0</v>
      </c>
      <c r="AA13" s="147">
        <f>IF('Product Sales'!W11&gt;=$G$4,'Product Sales'!W11*$G13,IF('Product Sales'!W11&gt;=$F$4,'Product Sales'!W11*$F13,IF('Product Sales'!W11&gt;=$E$4,'Product Sales'!W11*$E13,IF('Product Sales'!W11&gt;=$D$4,'Product Sales'!W11*$D13,0))))</f>
        <v>0</v>
      </c>
      <c r="AB13" s="147">
        <f>IF('Product Sales'!X11&gt;=$G$4,'Product Sales'!X11*$G13,IF('Product Sales'!X11&gt;=$F$4,'Product Sales'!X11*$F13,IF('Product Sales'!X11&gt;=$E$4,'Product Sales'!X11*$E13,IF('Product Sales'!X11&gt;=$D$4,'Product Sales'!X11*$D13,0))))</f>
        <v>0</v>
      </c>
      <c r="AC13" s="147">
        <f>IF('Product Sales'!Y11&gt;=$G$4,'Product Sales'!Y11*$G13,IF('Product Sales'!Y11&gt;=$F$4,'Product Sales'!Y11*$F13,IF('Product Sales'!Y11&gt;=$E$4,'Product Sales'!Y11*$E13,IF('Product Sales'!Y11&gt;=$D$4,'Product Sales'!Y11*$D13,0))))</f>
        <v>0</v>
      </c>
      <c r="AD13" s="147">
        <f>IF('Product Sales'!Z11&gt;=$G$4,'Product Sales'!Z11*$G13,IF('Product Sales'!Z11&gt;=$F$4,'Product Sales'!Z11*$F13,IF('Product Sales'!Z11&gt;=$E$4,'Product Sales'!Z11*$E13,IF('Product Sales'!Z11&gt;=$D$4,'Product Sales'!Z11*$D13,0))))</f>
        <v>0</v>
      </c>
      <c r="AE13" s="147">
        <f>IF('Product Sales'!AA11&gt;=$G$4,'Product Sales'!AA11*$G13,IF('Product Sales'!AA11&gt;=$F$4,'Product Sales'!AA11*$F13,IF('Product Sales'!AA11&gt;=$E$4,'Product Sales'!AA11*$E13,IF('Product Sales'!AA11&gt;=$D$4,'Product Sales'!AA11*$D13,0))))</f>
        <v>0</v>
      </c>
      <c r="AF13" s="147">
        <f>IF('Product Sales'!AB11&gt;=$G$4,'Product Sales'!AB11*$G13,IF('Product Sales'!AB11&gt;=$F$4,'Product Sales'!AB11*$F13,IF('Product Sales'!AB11&gt;=$E$4,'Product Sales'!AB11*$E13,IF('Product Sales'!AB11&gt;=$D$4,'Product Sales'!AB11*$D13,0))))</f>
        <v>0</v>
      </c>
      <c r="AG13" s="147">
        <f>IF('Product Sales'!AC11&gt;=$G$4,'Product Sales'!AC11*$G13,IF('Product Sales'!AC11&gt;=$F$4,'Product Sales'!AC11*$F13,IF('Product Sales'!AC11&gt;=$E$4,'Product Sales'!AC11*$E13,IF('Product Sales'!AC11&gt;=$D$4,'Product Sales'!AC11*$D13,0))))</f>
        <v>0</v>
      </c>
      <c r="AH13" s="147">
        <f>IF('Product Sales'!AD11&gt;=$G$4,'Product Sales'!AD11*$G13,IF('Product Sales'!AD11&gt;=$F$4,'Product Sales'!AD11*$F13,IF('Product Sales'!AD11&gt;=$E$4,'Product Sales'!AD11*$E13,IF('Product Sales'!AD11&gt;=$D$4,'Product Sales'!AD11*$D13,0))))</f>
        <v>0</v>
      </c>
      <c r="AI13" s="147">
        <f>IF('Product Sales'!AE11&gt;=$G$4,'Product Sales'!AE11*$G13,IF('Product Sales'!AE11&gt;=$F$4,'Product Sales'!AE11*$F13,IF('Product Sales'!AE11&gt;=$E$4,'Product Sales'!AE11*$E13,IF('Product Sales'!AE11&gt;=$D$4,'Product Sales'!AE11*$D13,0))))</f>
        <v>0</v>
      </c>
      <c r="AJ13" s="147">
        <f>IF('Product Sales'!AF11&gt;=$G$4,'Product Sales'!AF11*$G13,IF('Product Sales'!AF11&gt;=$F$4,'Product Sales'!AF11*$F13,IF('Product Sales'!AF11&gt;=$E$4,'Product Sales'!AF11*$E13,IF('Product Sales'!AF11&gt;=$D$4,'Product Sales'!AF11*$D13,0))))</f>
        <v>0</v>
      </c>
      <c r="AK13" s="147">
        <f>IF('Product Sales'!AG11&gt;=$G$4,'Product Sales'!AG11*$G13,IF('Product Sales'!AG11&gt;=$F$4,'Product Sales'!AG11*$F13,IF('Product Sales'!AG11&gt;=$E$4,'Product Sales'!AG11*$E13,IF('Product Sales'!AG11&gt;=$D$4,'Product Sales'!AG11*$D13,0))))</f>
        <v>0</v>
      </c>
      <c r="AL13" s="147">
        <f>IF('Product Sales'!AH11&gt;=$G$4,'Product Sales'!AH11*$G13,IF('Product Sales'!AH11&gt;=$F$4,'Product Sales'!AH11*$F13,IF('Product Sales'!AH11&gt;=$E$4,'Product Sales'!AH11*$E13,IF('Product Sales'!AH11&gt;=$D$4,'Product Sales'!AH11*$D13,0))))</f>
        <v>0</v>
      </c>
      <c r="AM13" s="147">
        <f>IF('Product Sales'!AI11&gt;=$G$4,'Product Sales'!AI11*$G13,IF('Product Sales'!AI11&gt;=$F$4,'Product Sales'!AI11*$F13,IF('Product Sales'!AI11&gt;=$E$4,'Product Sales'!AI11*$E13,IF('Product Sales'!AI11&gt;=$D$4,'Product Sales'!AI11*$D13,0))))</f>
        <v>0</v>
      </c>
      <c r="AN13" s="147">
        <f>IF('Product Sales'!AJ11&gt;=$G$4,'Product Sales'!AJ11*$G13,IF('Product Sales'!AJ11&gt;=$F$4,'Product Sales'!AJ11*$F13,IF('Product Sales'!AJ11&gt;=$E$4,'Product Sales'!AJ11*$E13,IF('Product Sales'!AJ11&gt;=$D$4,'Product Sales'!AJ11*$D13,0))))</f>
        <v>0</v>
      </c>
      <c r="AO13" s="147">
        <f>IF('Product Sales'!AK11&gt;=$G$4,'Product Sales'!AK11*$G13,IF('Product Sales'!AK11&gt;=$F$4,'Product Sales'!AK11*$F13,IF('Product Sales'!AK11&gt;=$E$4,'Product Sales'!AK11*$E13,IF('Product Sales'!AK11&gt;=$D$4,'Product Sales'!AK11*$D13,0))))</f>
        <v>0</v>
      </c>
      <c r="AP13" s="147">
        <f>IF('Product Sales'!AL11&gt;=$G$4,'Product Sales'!AL11*$G13,IF('Product Sales'!AL11&gt;=$F$4,'Product Sales'!AL11*$F13,IF('Product Sales'!AL11&gt;=$E$4,'Product Sales'!AL11*$E13,IF('Product Sales'!AL11&gt;=$D$4,'Product Sales'!AL11*$D13,0))))</f>
        <v>0</v>
      </c>
      <c r="AQ13" s="147">
        <f>IF('Product Sales'!AM11&gt;=$G$4,'Product Sales'!AM11*$G13,IF('Product Sales'!AM11&gt;=$F$4,'Product Sales'!AM11*$F13,IF('Product Sales'!AM11&gt;=$E$4,'Product Sales'!AM11*$E13,IF('Product Sales'!AM11&gt;=$D$4,'Product Sales'!AM11*$D13,0))))</f>
        <v>0</v>
      </c>
      <c r="AR13" s="147">
        <f>IF('Product Sales'!AN11&gt;=$G$4,'Product Sales'!AN11*$G13,IF('Product Sales'!AN11&gt;=$F$4,'Product Sales'!AN11*$F13,IF('Product Sales'!AN11&gt;=$E$4,'Product Sales'!AN11*$E13,IF('Product Sales'!AN11&gt;=$D$4,'Product Sales'!AN11*$D13,0))))</f>
        <v>0</v>
      </c>
      <c r="AS13" s="147">
        <f>IF('Product Sales'!AO11&gt;=$G$4,'Product Sales'!AO11*$G13,IF('Product Sales'!AO11&gt;=$F$4,'Product Sales'!AO11*$F13,IF('Product Sales'!AO11&gt;=$E$4,'Product Sales'!AO11*$E13,IF('Product Sales'!AO11&gt;=$D$4,'Product Sales'!AO11*$D13,0))))</f>
        <v>0</v>
      </c>
      <c r="AT13" s="147">
        <f>IF('Product Sales'!AP11&gt;=$G$4,'Product Sales'!AP11*$G13,IF('Product Sales'!AP11&gt;=$F$4,'Product Sales'!AP11*$F13,IF('Product Sales'!AP11&gt;=$E$4,'Product Sales'!AP11*$E13,IF('Product Sales'!AP11&gt;=$D$4,'Product Sales'!AP11*$D13,0))))</f>
        <v>0</v>
      </c>
      <c r="AU13" s="147">
        <f>IF('Product Sales'!AQ11&gt;=$G$4,'Product Sales'!AQ11*$G13,IF('Product Sales'!AQ11&gt;=$F$4,'Product Sales'!AQ11*$F13,IF('Product Sales'!AQ11&gt;=$E$4,'Product Sales'!AQ11*$E13,IF('Product Sales'!AQ11&gt;=$D$4,'Product Sales'!AQ11*$D13,0))))</f>
        <v>0</v>
      </c>
      <c r="AV13" s="147">
        <f>IF('Product Sales'!AR11&gt;=$G$4,'Product Sales'!AR11*$G13,IF('Product Sales'!AR11&gt;=$F$4,'Product Sales'!AR11*$F13,IF('Product Sales'!AR11&gt;=$E$4,'Product Sales'!AR11*$E13,IF('Product Sales'!AR11&gt;=$D$4,'Product Sales'!AR11*$D13,0))))</f>
        <v>0</v>
      </c>
      <c r="AW13" s="147">
        <f>IF('Product Sales'!AS11&gt;=$G$4,'Product Sales'!AS11*$G13,IF('Product Sales'!AS11&gt;=$F$4,'Product Sales'!AS11*$F13,IF('Product Sales'!AS11&gt;=$E$4,'Product Sales'!AS11*$E13,IF('Product Sales'!AS11&gt;=$D$4,'Product Sales'!AS11*$D13,0))))</f>
        <v>0</v>
      </c>
      <c r="AX13" s="147">
        <f>IF('Product Sales'!AT11&gt;=$G$4,'Product Sales'!AT11*$G13,IF('Product Sales'!AT11&gt;=$F$4,'Product Sales'!AT11*$F13,IF('Product Sales'!AT11&gt;=$E$4,'Product Sales'!AT11*$E13,IF('Product Sales'!AT11&gt;=$D$4,'Product Sales'!AT11*$D13,0))))</f>
        <v>0</v>
      </c>
      <c r="AY13" s="147">
        <f>IF('Product Sales'!AU11&gt;=$G$4,'Product Sales'!AU11*$G13,IF('Product Sales'!AU11&gt;=$F$4,'Product Sales'!AU11*$F13,IF('Product Sales'!AU11&gt;=$E$4,'Product Sales'!AU11*$E13,IF('Product Sales'!AU11&gt;=$D$4,'Product Sales'!AU11*$D13,0))))</f>
        <v>0</v>
      </c>
      <c r="AZ13" s="147">
        <f>IF('Product Sales'!AV11&gt;=$G$4,'Product Sales'!AV11*$G13,IF('Product Sales'!AV11&gt;=$F$4,'Product Sales'!AV11*$F13,IF('Product Sales'!AV11&gt;=$E$4,'Product Sales'!AV11*$E13,IF('Product Sales'!AV11&gt;=$D$4,'Product Sales'!AV11*$D13,0))))</f>
        <v>0</v>
      </c>
      <c r="BA13" s="147">
        <f>IF('Product Sales'!AW11&gt;=$G$4,'Product Sales'!AW11*$G13,IF('Product Sales'!AW11&gt;=$F$4,'Product Sales'!AW11*$F13,IF('Product Sales'!AW11&gt;=$E$4,'Product Sales'!AW11*$E13,IF('Product Sales'!AW11&gt;=$D$4,'Product Sales'!AW11*$D13,0))))</f>
        <v>0</v>
      </c>
      <c r="BB13" s="147">
        <f>IF('Product Sales'!AX11&gt;=$G$4,'Product Sales'!AX11*$G13,IF('Product Sales'!AX11&gt;=$F$4,'Product Sales'!AX11*$F13,IF('Product Sales'!AX11&gt;=$E$4,'Product Sales'!AX11*$E13,IF('Product Sales'!AX11&gt;=$D$4,'Product Sales'!AX11*$D13,0))))</f>
        <v>0</v>
      </c>
      <c r="BC13" s="147">
        <f>IF('Product Sales'!AY11&gt;=$G$4,'Product Sales'!AY11*$G13,IF('Product Sales'!AY11&gt;=$F$4,'Product Sales'!AY11*$F13,IF('Product Sales'!AY11&gt;=$E$4,'Product Sales'!AY11*$E13,IF('Product Sales'!AY11&gt;=$D$4,'Product Sales'!AY11*$D13,0))))</f>
        <v>0</v>
      </c>
      <c r="BD13" s="147">
        <f>IF('Product Sales'!AZ11&gt;=$G$4,'Product Sales'!AZ11*$G13,IF('Product Sales'!AZ11&gt;=$F$4,'Product Sales'!AZ11*$F13,IF('Product Sales'!AZ11&gt;=$E$4,'Product Sales'!AZ11*$E13,IF('Product Sales'!AZ11&gt;=$D$4,'Product Sales'!AZ11*$D13,0))))</f>
        <v>0</v>
      </c>
      <c r="BE13" s="147">
        <f>IF('Product Sales'!BA11&gt;=$G$4,'Product Sales'!BA11*$G13,IF('Product Sales'!BA11&gt;=$F$4,'Product Sales'!BA11*$F13,IF('Product Sales'!BA11&gt;=$E$4,'Product Sales'!BA11*$E13,IF('Product Sales'!BA11&gt;=$D$4,'Product Sales'!BA11*$D13,0))))</f>
        <v>0</v>
      </c>
      <c r="BF13" s="147">
        <f>IF('Product Sales'!BB11&gt;=$G$4,'Product Sales'!BB11*$G13,IF('Product Sales'!BB11&gt;=$F$4,'Product Sales'!BB11*$F13,IF('Product Sales'!BB11&gt;=$E$4,'Product Sales'!BB11*$E13,IF('Product Sales'!BB11&gt;=$D$4,'Product Sales'!BB11*$D13,0))))</f>
        <v>0</v>
      </c>
      <c r="BG13" s="147">
        <f>IF('Product Sales'!BC11&gt;=$G$4,'Product Sales'!BC11*$G13,IF('Product Sales'!BC11&gt;=$F$4,'Product Sales'!BC11*$F13,IF('Product Sales'!BC11&gt;=$E$4,'Product Sales'!BC11*$E13,IF('Product Sales'!BC11&gt;=$D$4,'Product Sales'!BC11*$D13,0))))</f>
        <v>0</v>
      </c>
      <c r="BH13" s="147">
        <f>IF('Product Sales'!BD11&gt;=$G$4,'Product Sales'!BD11*$G13,IF('Product Sales'!BD11&gt;=$F$4,'Product Sales'!BD11*$F13,IF('Product Sales'!BD11&gt;=$E$4,'Product Sales'!BD11*$E13,IF('Product Sales'!BD11&gt;=$D$4,'Product Sales'!BD11*$D13,0))))</f>
        <v>0</v>
      </c>
      <c r="BI13" s="147">
        <f>IF('Product Sales'!BE11&gt;=$G$4,'Product Sales'!BE11*$G13,IF('Product Sales'!BE11&gt;=$F$4,'Product Sales'!BE11*$F13,IF('Product Sales'!BE11&gt;=$E$4,'Product Sales'!BE11*$E13,IF('Product Sales'!BE11&gt;=$D$4,'Product Sales'!BE11*$D13,0))))</f>
        <v>0</v>
      </c>
      <c r="BJ13" s="147">
        <f>IF('Product Sales'!BF11&gt;=$G$4,'Product Sales'!BF11*$G13,IF('Product Sales'!BF11&gt;=$F$4,'Product Sales'!BF11*$F13,IF('Product Sales'!BF11&gt;=$E$4,'Product Sales'!BF11*$E13,IF('Product Sales'!BF11&gt;=$D$4,'Product Sales'!BF11*$D13,0))))</f>
        <v>0</v>
      </c>
      <c r="BK13" s="147">
        <f>IF('Product Sales'!BG11&gt;=$G$4,'Product Sales'!BG11*$G13,IF('Product Sales'!BG11&gt;=$F$4,'Product Sales'!BG11*$F13,IF('Product Sales'!BG11&gt;=$E$4,'Product Sales'!BG11*$E13,IF('Product Sales'!BG11&gt;=$D$4,'Product Sales'!BG11*$D13,0))))</f>
        <v>0</v>
      </c>
      <c r="BL13" s="147">
        <f>IF('Product Sales'!BH11&gt;=$G$4,'Product Sales'!BH11*$G13,IF('Product Sales'!BH11&gt;=$F$4,'Product Sales'!BH11*$F13,IF('Product Sales'!BH11&gt;=$E$4,'Product Sales'!BH11*$E13,IF('Product Sales'!BH11&gt;=$D$4,'Product Sales'!BH11*$D13,0))))</f>
        <v>0</v>
      </c>
      <c r="BM13" s="147">
        <f>IF('Product Sales'!BI11&gt;=$G$4,'Product Sales'!BI11*$G13,IF('Product Sales'!BI11&gt;=$F$4,'Product Sales'!BI11*$F13,IF('Product Sales'!BI11&gt;=$E$4,'Product Sales'!BI11*$E13,IF('Product Sales'!BI11&gt;=$D$4,'Product Sales'!BI11*$D13,0))))</f>
        <v>0</v>
      </c>
      <c r="BN13" s="147">
        <f>IF('Product Sales'!BJ11&gt;=$G$4,'Product Sales'!BJ11*$G13,IF('Product Sales'!BJ11&gt;=$F$4,'Product Sales'!BJ11*$F13,IF('Product Sales'!BJ11&gt;=$E$4,'Product Sales'!BJ11*$E13,IF('Product Sales'!BJ11&gt;=$D$4,'Product Sales'!BJ11*$D13,0))))</f>
        <v>0</v>
      </c>
      <c r="BO13" s="147">
        <f>IF('Product Sales'!BK11&gt;=$G$4,'Product Sales'!BK11*$G13,IF('Product Sales'!BK11&gt;=$F$4,'Product Sales'!BK11*$F13,IF('Product Sales'!BK11&gt;=$E$4,'Product Sales'!BK11*$E13,IF('Product Sales'!BK11&gt;=$D$4,'Product Sales'!BK11*$D13,0))))</f>
        <v>0</v>
      </c>
      <c r="BP13" s="147">
        <f>IF('Product Sales'!BL11&gt;=$G$4,'Product Sales'!BL11*$G13,IF('Product Sales'!BL11&gt;=$F$4,'Product Sales'!BL11*$F13,IF('Product Sales'!BL11&gt;=$E$4,'Product Sales'!BL11*$E13,IF('Product Sales'!BL11&gt;=$D$4,'Product Sales'!BL11*$D13,0))))</f>
        <v>0</v>
      </c>
      <c r="BQ13" s="147">
        <f>IF('Product Sales'!BM11&gt;=$G$4,'Product Sales'!BM11*$G13,IF('Product Sales'!BM11&gt;=$F$4,'Product Sales'!BM11*$F13,IF('Product Sales'!BM11&gt;=$E$4,'Product Sales'!BM11*$E13,IF('Product Sales'!BM11&gt;=$D$4,'Product Sales'!BM11*$D13,0))))</f>
        <v>0</v>
      </c>
    </row>
    <row r="14" spans="2:69" ht="16">
      <c r="B14" s="127" t="str">
        <f>Product10Name</f>
        <v>Product 10</v>
      </c>
      <c r="D14" s="123"/>
      <c r="E14" s="123"/>
      <c r="F14" s="123"/>
      <c r="G14" s="123"/>
      <c r="I14" s="148">
        <f>IF('Product Sales'!E12&gt;=$G$4,'Product Sales'!E12*$G14,IF('Product Sales'!E12&gt;=$F$4,'Product Sales'!E12*$F14,IF('Product Sales'!E12&gt;=$E$4,'Product Sales'!E12*$E14,IF('Product Sales'!E12&gt;=$D$4,'Product Sales'!E12*$D14,0))))</f>
        <v>0</v>
      </c>
      <c r="J14" s="148">
        <f>IF('Product Sales'!F12&gt;=$G$4,'Product Sales'!F12*$G14,IF('Product Sales'!F12&gt;=$F$4,'Product Sales'!F12*$F14,IF('Product Sales'!F12&gt;=$E$4,'Product Sales'!F12*$E14,IF('Product Sales'!F12&gt;=$D$4,'Product Sales'!F12*$D14,0))))</f>
        <v>0</v>
      </c>
      <c r="K14" s="148">
        <f>IF('Product Sales'!G12&gt;=$G$4,'Product Sales'!G12*$G14,IF('Product Sales'!G12&gt;=$F$4,'Product Sales'!G12*$F14,IF('Product Sales'!G12&gt;=$E$4,'Product Sales'!G12*$E14,IF('Product Sales'!G12&gt;=$D$4,'Product Sales'!G12*$D14,0))))</f>
        <v>0</v>
      </c>
      <c r="L14" s="148">
        <f>IF('Product Sales'!H12&gt;=$G$4,'Product Sales'!H12*$G14,IF('Product Sales'!H12&gt;=$F$4,'Product Sales'!H12*$F14,IF('Product Sales'!H12&gt;=$E$4,'Product Sales'!H12*$E14,IF('Product Sales'!H12&gt;=$D$4,'Product Sales'!H12*$D14,0))))</f>
        <v>0</v>
      </c>
      <c r="M14" s="148">
        <f>IF('Product Sales'!I12&gt;=$G$4,'Product Sales'!I12*$G14,IF('Product Sales'!I12&gt;=$F$4,'Product Sales'!I12*$F14,IF('Product Sales'!I12&gt;=$E$4,'Product Sales'!I12*$E14,IF('Product Sales'!I12&gt;=$D$4,'Product Sales'!I12*$D14,0))))</f>
        <v>0</v>
      </c>
      <c r="N14" s="148">
        <f>IF('Product Sales'!J12&gt;=$G$4,'Product Sales'!J12*$G14,IF('Product Sales'!J12&gt;=$F$4,'Product Sales'!J12*$F14,IF('Product Sales'!J12&gt;=$E$4,'Product Sales'!J12*$E14,IF('Product Sales'!J12&gt;=$D$4,'Product Sales'!J12*$D14,0))))</f>
        <v>0</v>
      </c>
      <c r="O14" s="148">
        <f>IF('Product Sales'!K12&gt;=$G$4,'Product Sales'!K12*$G14,IF('Product Sales'!K12&gt;=$F$4,'Product Sales'!K12*$F14,IF('Product Sales'!K12&gt;=$E$4,'Product Sales'!K12*$E14,IF('Product Sales'!K12&gt;=$D$4,'Product Sales'!K12*$D14,0))))</f>
        <v>0</v>
      </c>
      <c r="P14" s="148">
        <f>IF('Product Sales'!L12&gt;=$G$4,'Product Sales'!L12*$G14,IF('Product Sales'!L12&gt;=$F$4,'Product Sales'!L12*$F14,IF('Product Sales'!L12&gt;=$E$4,'Product Sales'!L12*$E14,IF('Product Sales'!L12&gt;=$D$4,'Product Sales'!L12*$D14,0))))</f>
        <v>0</v>
      </c>
      <c r="Q14" s="148">
        <f>IF('Product Sales'!M12&gt;=$G$4,'Product Sales'!M12*$G14,IF('Product Sales'!M12&gt;=$F$4,'Product Sales'!M12*$F14,IF('Product Sales'!M12&gt;=$E$4,'Product Sales'!M12*$E14,IF('Product Sales'!M12&gt;=$D$4,'Product Sales'!M12*$D14,0))))</f>
        <v>0</v>
      </c>
      <c r="R14" s="148">
        <f>IF('Product Sales'!N12&gt;=$G$4,'Product Sales'!N12*$G14,IF('Product Sales'!N12&gt;=$F$4,'Product Sales'!N12*$F14,IF('Product Sales'!N12&gt;=$E$4,'Product Sales'!N12*$E14,IF('Product Sales'!N12&gt;=$D$4,'Product Sales'!N12*$D14,0))))</f>
        <v>0</v>
      </c>
      <c r="S14" s="148">
        <f>IF('Product Sales'!O12&gt;=$G$4,'Product Sales'!O12*$G14,IF('Product Sales'!O12&gt;=$F$4,'Product Sales'!O12*$F14,IF('Product Sales'!O12&gt;=$E$4,'Product Sales'!O12*$E14,IF('Product Sales'!O12&gt;=$D$4,'Product Sales'!O12*$D14,0))))</f>
        <v>0</v>
      </c>
      <c r="T14" s="148">
        <f>IF('Product Sales'!P12&gt;=$G$4,'Product Sales'!P12*$G14,IF('Product Sales'!P12&gt;=$F$4,'Product Sales'!P12*$F14,IF('Product Sales'!P12&gt;=$E$4,'Product Sales'!P12*$E14,IF('Product Sales'!P12&gt;=$D$4,'Product Sales'!P12*$D14,0))))</f>
        <v>0</v>
      </c>
      <c r="U14" s="148">
        <f>IF('Product Sales'!Q12&gt;=$G$4,'Product Sales'!Q12*$G14,IF('Product Sales'!Q12&gt;=$F$4,'Product Sales'!Q12*$F14,IF('Product Sales'!Q12&gt;=$E$4,'Product Sales'!Q12*$E14,IF('Product Sales'!Q12&gt;=$D$4,'Product Sales'!Q12*$D14,0))))</f>
        <v>0</v>
      </c>
      <c r="V14" s="148">
        <f>IF('Product Sales'!R12&gt;=$G$4,'Product Sales'!R12*$G14,IF('Product Sales'!R12&gt;=$F$4,'Product Sales'!R12*$F14,IF('Product Sales'!R12&gt;=$E$4,'Product Sales'!R12*$E14,IF('Product Sales'!R12&gt;=$D$4,'Product Sales'!R12*$D14,0))))</f>
        <v>0</v>
      </c>
      <c r="W14" s="148">
        <f>IF('Product Sales'!S12&gt;=$G$4,'Product Sales'!S12*$G14,IF('Product Sales'!S12&gt;=$F$4,'Product Sales'!S12*$F14,IF('Product Sales'!S12&gt;=$E$4,'Product Sales'!S12*$E14,IF('Product Sales'!S12&gt;=$D$4,'Product Sales'!S12*$D14,0))))</f>
        <v>0</v>
      </c>
      <c r="X14" s="148">
        <f>IF('Product Sales'!T12&gt;=$G$4,'Product Sales'!T12*$G14,IF('Product Sales'!T12&gt;=$F$4,'Product Sales'!T12*$F14,IF('Product Sales'!T12&gt;=$E$4,'Product Sales'!T12*$E14,IF('Product Sales'!T12&gt;=$D$4,'Product Sales'!T12*$D14,0))))</f>
        <v>0</v>
      </c>
      <c r="Y14" s="148">
        <f>IF('Product Sales'!U12&gt;=$G$4,'Product Sales'!U12*$G14,IF('Product Sales'!U12&gt;=$F$4,'Product Sales'!U12*$F14,IF('Product Sales'!U12&gt;=$E$4,'Product Sales'!U12*$E14,IF('Product Sales'!U12&gt;=$D$4,'Product Sales'!U12*$D14,0))))</f>
        <v>0</v>
      </c>
      <c r="Z14" s="148">
        <f>IF('Product Sales'!V12&gt;=$G$4,'Product Sales'!V12*$G14,IF('Product Sales'!V12&gt;=$F$4,'Product Sales'!V12*$F14,IF('Product Sales'!V12&gt;=$E$4,'Product Sales'!V12*$E14,IF('Product Sales'!V12&gt;=$D$4,'Product Sales'!V12*$D14,0))))</f>
        <v>0</v>
      </c>
      <c r="AA14" s="148">
        <f>IF('Product Sales'!W12&gt;=$G$4,'Product Sales'!W12*$G14,IF('Product Sales'!W12&gt;=$F$4,'Product Sales'!W12*$F14,IF('Product Sales'!W12&gt;=$E$4,'Product Sales'!W12*$E14,IF('Product Sales'!W12&gt;=$D$4,'Product Sales'!W12*$D14,0))))</f>
        <v>0</v>
      </c>
      <c r="AB14" s="148">
        <f>IF('Product Sales'!X12&gt;=$G$4,'Product Sales'!X12*$G14,IF('Product Sales'!X12&gt;=$F$4,'Product Sales'!X12*$F14,IF('Product Sales'!X12&gt;=$E$4,'Product Sales'!X12*$E14,IF('Product Sales'!X12&gt;=$D$4,'Product Sales'!X12*$D14,0))))</f>
        <v>0</v>
      </c>
      <c r="AC14" s="148">
        <f>IF('Product Sales'!Y12&gt;=$G$4,'Product Sales'!Y12*$G14,IF('Product Sales'!Y12&gt;=$F$4,'Product Sales'!Y12*$F14,IF('Product Sales'!Y12&gt;=$E$4,'Product Sales'!Y12*$E14,IF('Product Sales'!Y12&gt;=$D$4,'Product Sales'!Y12*$D14,0))))</f>
        <v>0</v>
      </c>
      <c r="AD14" s="148">
        <f>IF('Product Sales'!Z12&gt;=$G$4,'Product Sales'!Z12*$G14,IF('Product Sales'!Z12&gt;=$F$4,'Product Sales'!Z12*$F14,IF('Product Sales'!Z12&gt;=$E$4,'Product Sales'!Z12*$E14,IF('Product Sales'!Z12&gt;=$D$4,'Product Sales'!Z12*$D14,0))))</f>
        <v>0</v>
      </c>
      <c r="AE14" s="148">
        <f>IF('Product Sales'!AA12&gt;=$G$4,'Product Sales'!AA12*$G14,IF('Product Sales'!AA12&gt;=$F$4,'Product Sales'!AA12*$F14,IF('Product Sales'!AA12&gt;=$E$4,'Product Sales'!AA12*$E14,IF('Product Sales'!AA12&gt;=$D$4,'Product Sales'!AA12*$D14,0))))</f>
        <v>0</v>
      </c>
      <c r="AF14" s="148">
        <f>IF('Product Sales'!AB12&gt;=$G$4,'Product Sales'!AB12*$G14,IF('Product Sales'!AB12&gt;=$F$4,'Product Sales'!AB12*$F14,IF('Product Sales'!AB12&gt;=$E$4,'Product Sales'!AB12*$E14,IF('Product Sales'!AB12&gt;=$D$4,'Product Sales'!AB12*$D14,0))))</f>
        <v>0</v>
      </c>
      <c r="AG14" s="148">
        <f>IF('Product Sales'!AC12&gt;=$G$4,'Product Sales'!AC12*$G14,IF('Product Sales'!AC12&gt;=$F$4,'Product Sales'!AC12*$F14,IF('Product Sales'!AC12&gt;=$E$4,'Product Sales'!AC12*$E14,IF('Product Sales'!AC12&gt;=$D$4,'Product Sales'!AC12*$D14,0))))</f>
        <v>0</v>
      </c>
      <c r="AH14" s="148">
        <f>IF('Product Sales'!AD12&gt;=$G$4,'Product Sales'!AD12*$G14,IF('Product Sales'!AD12&gt;=$F$4,'Product Sales'!AD12*$F14,IF('Product Sales'!AD12&gt;=$E$4,'Product Sales'!AD12*$E14,IF('Product Sales'!AD12&gt;=$D$4,'Product Sales'!AD12*$D14,0))))</f>
        <v>0</v>
      </c>
      <c r="AI14" s="148">
        <f>IF('Product Sales'!AE12&gt;=$G$4,'Product Sales'!AE12*$G14,IF('Product Sales'!AE12&gt;=$F$4,'Product Sales'!AE12*$F14,IF('Product Sales'!AE12&gt;=$E$4,'Product Sales'!AE12*$E14,IF('Product Sales'!AE12&gt;=$D$4,'Product Sales'!AE12*$D14,0))))</f>
        <v>0</v>
      </c>
      <c r="AJ14" s="148">
        <f>IF('Product Sales'!AF12&gt;=$G$4,'Product Sales'!AF12*$G14,IF('Product Sales'!AF12&gt;=$F$4,'Product Sales'!AF12*$F14,IF('Product Sales'!AF12&gt;=$E$4,'Product Sales'!AF12*$E14,IF('Product Sales'!AF12&gt;=$D$4,'Product Sales'!AF12*$D14,0))))</f>
        <v>0</v>
      </c>
      <c r="AK14" s="148">
        <f>IF('Product Sales'!AG12&gt;=$G$4,'Product Sales'!AG12*$G14,IF('Product Sales'!AG12&gt;=$F$4,'Product Sales'!AG12*$F14,IF('Product Sales'!AG12&gt;=$E$4,'Product Sales'!AG12*$E14,IF('Product Sales'!AG12&gt;=$D$4,'Product Sales'!AG12*$D14,0))))</f>
        <v>0</v>
      </c>
      <c r="AL14" s="148">
        <f>IF('Product Sales'!AH12&gt;=$G$4,'Product Sales'!AH12*$G14,IF('Product Sales'!AH12&gt;=$F$4,'Product Sales'!AH12*$F14,IF('Product Sales'!AH12&gt;=$E$4,'Product Sales'!AH12*$E14,IF('Product Sales'!AH12&gt;=$D$4,'Product Sales'!AH12*$D14,0))))</f>
        <v>0</v>
      </c>
      <c r="AM14" s="148">
        <f>IF('Product Sales'!AI12&gt;=$G$4,'Product Sales'!AI12*$G14,IF('Product Sales'!AI12&gt;=$F$4,'Product Sales'!AI12*$F14,IF('Product Sales'!AI12&gt;=$E$4,'Product Sales'!AI12*$E14,IF('Product Sales'!AI12&gt;=$D$4,'Product Sales'!AI12*$D14,0))))</f>
        <v>0</v>
      </c>
      <c r="AN14" s="148">
        <f>IF('Product Sales'!AJ12&gt;=$G$4,'Product Sales'!AJ12*$G14,IF('Product Sales'!AJ12&gt;=$F$4,'Product Sales'!AJ12*$F14,IF('Product Sales'!AJ12&gt;=$E$4,'Product Sales'!AJ12*$E14,IF('Product Sales'!AJ12&gt;=$D$4,'Product Sales'!AJ12*$D14,0))))</f>
        <v>0</v>
      </c>
      <c r="AO14" s="148">
        <f>IF('Product Sales'!AK12&gt;=$G$4,'Product Sales'!AK12*$G14,IF('Product Sales'!AK12&gt;=$F$4,'Product Sales'!AK12*$F14,IF('Product Sales'!AK12&gt;=$E$4,'Product Sales'!AK12*$E14,IF('Product Sales'!AK12&gt;=$D$4,'Product Sales'!AK12*$D14,0))))</f>
        <v>0</v>
      </c>
      <c r="AP14" s="148">
        <f>IF('Product Sales'!AL12&gt;=$G$4,'Product Sales'!AL12*$G14,IF('Product Sales'!AL12&gt;=$F$4,'Product Sales'!AL12*$F14,IF('Product Sales'!AL12&gt;=$E$4,'Product Sales'!AL12*$E14,IF('Product Sales'!AL12&gt;=$D$4,'Product Sales'!AL12*$D14,0))))</f>
        <v>0</v>
      </c>
      <c r="AQ14" s="148">
        <f>IF('Product Sales'!AM12&gt;=$G$4,'Product Sales'!AM12*$G14,IF('Product Sales'!AM12&gt;=$F$4,'Product Sales'!AM12*$F14,IF('Product Sales'!AM12&gt;=$E$4,'Product Sales'!AM12*$E14,IF('Product Sales'!AM12&gt;=$D$4,'Product Sales'!AM12*$D14,0))))</f>
        <v>0</v>
      </c>
      <c r="AR14" s="148">
        <f>IF('Product Sales'!AN12&gt;=$G$4,'Product Sales'!AN12*$G14,IF('Product Sales'!AN12&gt;=$F$4,'Product Sales'!AN12*$F14,IF('Product Sales'!AN12&gt;=$E$4,'Product Sales'!AN12*$E14,IF('Product Sales'!AN12&gt;=$D$4,'Product Sales'!AN12*$D14,0))))</f>
        <v>0</v>
      </c>
      <c r="AS14" s="148">
        <f>IF('Product Sales'!AO12&gt;=$G$4,'Product Sales'!AO12*$G14,IF('Product Sales'!AO12&gt;=$F$4,'Product Sales'!AO12*$F14,IF('Product Sales'!AO12&gt;=$E$4,'Product Sales'!AO12*$E14,IF('Product Sales'!AO12&gt;=$D$4,'Product Sales'!AO12*$D14,0))))</f>
        <v>0</v>
      </c>
      <c r="AT14" s="148">
        <f>IF('Product Sales'!AP12&gt;=$G$4,'Product Sales'!AP12*$G14,IF('Product Sales'!AP12&gt;=$F$4,'Product Sales'!AP12*$F14,IF('Product Sales'!AP12&gt;=$E$4,'Product Sales'!AP12*$E14,IF('Product Sales'!AP12&gt;=$D$4,'Product Sales'!AP12*$D14,0))))</f>
        <v>0</v>
      </c>
      <c r="AU14" s="148">
        <f>IF('Product Sales'!AQ12&gt;=$G$4,'Product Sales'!AQ12*$G14,IF('Product Sales'!AQ12&gt;=$F$4,'Product Sales'!AQ12*$F14,IF('Product Sales'!AQ12&gt;=$E$4,'Product Sales'!AQ12*$E14,IF('Product Sales'!AQ12&gt;=$D$4,'Product Sales'!AQ12*$D14,0))))</f>
        <v>0</v>
      </c>
      <c r="AV14" s="148">
        <f>IF('Product Sales'!AR12&gt;=$G$4,'Product Sales'!AR12*$G14,IF('Product Sales'!AR12&gt;=$F$4,'Product Sales'!AR12*$F14,IF('Product Sales'!AR12&gt;=$E$4,'Product Sales'!AR12*$E14,IF('Product Sales'!AR12&gt;=$D$4,'Product Sales'!AR12*$D14,0))))</f>
        <v>0</v>
      </c>
      <c r="AW14" s="148">
        <f>IF('Product Sales'!AS12&gt;=$G$4,'Product Sales'!AS12*$G14,IF('Product Sales'!AS12&gt;=$F$4,'Product Sales'!AS12*$F14,IF('Product Sales'!AS12&gt;=$E$4,'Product Sales'!AS12*$E14,IF('Product Sales'!AS12&gt;=$D$4,'Product Sales'!AS12*$D14,0))))</f>
        <v>0</v>
      </c>
      <c r="AX14" s="148">
        <f>IF('Product Sales'!AT12&gt;=$G$4,'Product Sales'!AT12*$G14,IF('Product Sales'!AT12&gt;=$F$4,'Product Sales'!AT12*$F14,IF('Product Sales'!AT12&gt;=$E$4,'Product Sales'!AT12*$E14,IF('Product Sales'!AT12&gt;=$D$4,'Product Sales'!AT12*$D14,0))))</f>
        <v>0</v>
      </c>
      <c r="AY14" s="148">
        <f>IF('Product Sales'!AU12&gt;=$G$4,'Product Sales'!AU12*$G14,IF('Product Sales'!AU12&gt;=$F$4,'Product Sales'!AU12*$F14,IF('Product Sales'!AU12&gt;=$E$4,'Product Sales'!AU12*$E14,IF('Product Sales'!AU12&gt;=$D$4,'Product Sales'!AU12*$D14,0))))</f>
        <v>0</v>
      </c>
      <c r="AZ14" s="148">
        <f>IF('Product Sales'!AV12&gt;=$G$4,'Product Sales'!AV12*$G14,IF('Product Sales'!AV12&gt;=$F$4,'Product Sales'!AV12*$F14,IF('Product Sales'!AV12&gt;=$E$4,'Product Sales'!AV12*$E14,IF('Product Sales'!AV12&gt;=$D$4,'Product Sales'!AV12*$D14,0))))</f>
        <v>0</v>
      </c>
      <c r="BA14" s="148">
        <f>IF('Product Sales'!AW12&gt;=$G$4,'Product Sales'!AW12*$G14,IF('Product Sales'!AW12&gt;=$F$4,'Product Sales'!AW12*$F14,IF('Product Sales'!AW12&gt;=$E$4,'Product Sales'!AW12*$E14,IF('Product Sales'!AW12&gt;=$D$4,'Product Sales'!AW12*$D14,0))))</f>
        <v>0</v>
      </c>
      <c r="BB14" s="148">
        <f>IF('Product Sales'!AX12&gt;=$G$4,'Product Sales'!AX12*$G14,IF('Product Sales'!AX12&gt;=$F$4,'Product Sales'!AX12*$F14,IF('Product Sales'!AX12&gt;=$E$4,'Product Sales'!AX12*$E14,IF('Product Sales'!AX12&gt;=$D$4,'Product Sales'!AX12*$D14,0))))</f>
        <v>0</v>
      </c>
      <c r="BC14" s="148">
        <f>IF('Product Sales'!AY12&gt;=$G$4,'Product Sales'!AY12*$G14,IF('Product Sales'!AY12&gt;=$F$4,'Product Sales'!AY12*$F14,IF('Product Sales'!AY12&gt;=$E$4,'Product Sales'!AY12*$E14,IF('Product Sales'!AY12&gt;=$D$4,'Product Sales'!AY12*$D14,0))))</f>
        <v>0</v>
      </c>
      <c r="BD14" s="148">
        <f>IF('Product Sales'!AZ12&gt;=$G$4,'Product Sales'!AZ12*$G14,IF('Product Sales'!AZ12&gt;=$F$4,'Product Sales'!AZ12*$F14,IF('Product Sales'!AZ12&gt;=$E$4,'Product Sales'!AZ12*$E14,IF('Product Sales'!AZ12&gt;=$D$4,'Product Sales'!AZ12*$D14,0))))</f>
        <v>0</v>
      </c>
      <c r="BE14" s="148">
        <f>IF('Product Sales'!BA12&gt;=$G$4,'Product Sales'!BA12*$G14,IF('Product Sales'!BA12&gt;=$F$4,'Product Sales'!BA12*$F14,IF('Product Sales'!BA12&gt;=$E$4,'Product Sales'!BA12*$E14,IF('Product Sales'!BA12&gt;=$D$4,'Product Sales'!BA12*$D14,0))))</f>
        <v>0</v>
      </c>
      <c r="BF14" s="148">
        <f>IF('Product Sales'!BB12&gt;=$G$4,'Product Sales'!BB12*$G14,IF('Product Sales'!BB12&gt;=$F$4,'Product Sales'!BB12*$F14,IF('Product Sales'!BB12&gt;=$E$4,'Product Sales'!BB12*$E14,IF('Product Sales'!BB12&gt;=$D$4,'Product Sales'!BB12*$D14,0))))</f>
        <v>0</v>
      </c>
      <c r="BG14" s="148">
        <f>IF('Product Sales'!BC12&gt;=$G$4,'Product Sales'!BC12*$G14,IF('Product Sales'!BC12&gt;=$F$4,'Product Sales'!BC12*$F14,IF('Product Sales'!BC12&gt;=$E$4,'Product Sales'!BC12*$E14,IF('Product Sales'!BC12&gt;=$D$4,'Product Sales'!BC12*$D14,0))))</f>
        <v>0</v>
      </c>
      <c r="BH14" s="148">
        <f>IF('Product Sales'!BD12&gt;=$G$4,'Product Sales'!BD12*$G14,IF('Product Sales'!BD12&gt;=$F$4,'Product Sales'!BD12*$F14,IF('Product Sales'!BD12&gt;=$E$4,'Product Sales'!BD12*$E14,IF('Product Sales'!BD12&gt;=$D$4,'Product Sales'!BD12*$D14,0))))</f>
        <v>0</v>
      </c>
      <c r="BI14" s="148">
        <f>IF('Product Sales'!BE12&gt;=$G$4,'Product Sales'!BE12*$G14,IF('Product Sales'!BE12&gt;=$F$4,'Product Sales'!BE12*$F14,IF('Product Sales'!BE12&gt;=$E$4,'Product Sales'!BE12*$E14,IF('Product Sales'!BE12&gt;=$D$4,'Product Sales'!BE12*$D14,0))))</f>
        <v>0</v>
      </c>
      <c r="BJ14" s="148">
        <f>IF('Product Sales'!BF12&gt;=$G$4,'Product Sales'!BF12*$G14,IF('Product Sales'!BF12&gt;=$F$4,'Product Sales'!BF12*$F14,IF('Product Sales'!BF12&gt;=$E$4,'Product Sales'!BF12*$E14,IF('Product Sales'!BF12&gt;=$D$4,'Product Sales'!BF12*$D14,0))))</f>
        <v>0</v>
      </c>
      <c r="BK14" s="148">
        <f>IF('Product Sales'!BG12&gt;=$G$4,'Product Sales'!BG12*$G14,IF('Product Sales'!BG12&gt;=$F$4,'Product Sales'!BG12*$F14,IF('Product Sales'!BG12&gt;=$E$4,'Product Sales'!BG12*$E14,IF('Product Sales'!BG12&gt;=$D$4,'Product Sales'!BG12*$D14,0))))</f>
        <v>0</v>
      </c>
      <c r="BL14" s="148">
        <f>IF('Product Sales'!BH12&gt;=$G$4,'Product Sales'!BH12*$G14,IF('Product Sales'!BH12&gt;=$F$4,'Product Sales'!BH12*$F14,IF('Product Sales'!BH12&gt;=$E$4,'Product Sales'!BH12*$E14,IF('Product Sales'!BH12&gt;=$D$4,'Product Sales'!BH12*$D14,0))))</f>
        <v>0</v>
      </c>
      <c r="BM14" s="148">
        <f>IF('Product Sales'!BI12&gt;=$G$4,'Product Sales'!BI12*$G14,IF('Product Sales'!BI12&gt;=$F$4,'Product Sales'!BI12*$F14,IF('Product Sales'!BI12&gt;=$E$4,'Product Sales'!BI12*$E14,IF('Product Sales'!BI12&gt;=$D$4,'Product Sales'!BI12*$D14,0))))</f>
        <v>0</v>
      </c>
      <c r="BN14" s="148">
        <f>IF('Product Sales'!BJ12&gt;=$G$4,'Product Sales'!BJ12*$G14,IF('Product Sales'!BJ12&gt;=$F$4,'Product Sales'!BJ12*$F14,IF('Product Sales'!BJ12&gt;=$E$4,'Product Sales'!BJ12*$E14,IF('Product Sales'!BJ12&gt;=$D$4,'Product Sales'!BJ12*$D14,0))))</f>
        <v>0</v>
      </c>
      <c r="BO14" s="148">
        <f>IF('Product Sales'!BK12&gt;=$G$4,'Product Sales'!BK12*$G14,IF('Product Sales'!BK12&gt;=$F$4,'Product Sales'!BK12*$F14,IF('Product Sales'!BK12&gt;=$E$4,'Product Sales'!BK12*$E14,IF('Product Sales'!BK12&gt;=$D$4,'Product Sales'!BK12*$D14,0))))</f>
        <v>0</v>
      </c>
      <c r="BP14" s="148">
        <f>IF('Product Sales'!BL12&gt;=$G$4,'Product Sales'!BL12*$G14,IF('Product Sales'!BL12&gt;=$F$4,'Product Sales'!BL12*$F14,IF('Product Sales'!BL12&gt;=$E$4,'Product Sales'!BL12*$E14,IF('Product Sales'!BL12&gt;=$D$4,'Product Sales'!BL12*$D14,0))))</f>
        <v>0</v>
      </c>
      <c r="BQ14" s="148">
        <f>IF('Product Sales'!BM12&gt;=$G$4,'Product Sales'!BM12*$G14,IF('Product Sales'!BM12&gt;=$F$4,'Product Sales'!BM12*$F14,IF('Product Sales'!BM12&gt;=$E$4,'Product Sales'!BM12*$E14,IF('Product Sales'!BM12&gt;=$D$4,'Product Sales'!BM12*$D14,0))))</f>
        <v>0</v>
      </c>
    </row>
    <row r="15" spans="2:69">
      <c r="B15" s="22"/>
      <c r="C15" s="11"/>
      <c r="D15" s="11"/>
      <c r="E15" s="11"/>
      <c r="F15" s="11"/>
      <c r="G15" s="11"/>
      <c r="H15" s="11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</row>
    <row r="16" spans="2:69" ht="17" thickBot="1">
      <c r="B16" s="71" t="s">
        <v>81</v>
      </c>
      <c r="C16" s="71"/>
      <c r="D16" s="71"/>
      <c r="E16" s="71"/>
      <c r="F16" s="71"/>
      <c r="G16" s="71"/>
      <c r="H16" s="71"/>
      <c r="I16" s="71">
        <f>SUM(I5:I14)</f>
        <v>3000</v>
      </c>
      <c r="J16" s="71">
        <f t="shared" ref="J16:BQ16" si="0">SUM(J5:J14)</f>
        <v>3000</v>
      </c>
      <c r="K16" s="71">
        <f t="shared" si="0"/>
        <v>3000</v>
      </c>
      <c r="L16" s="71">
        <f t="shared" si="0"/>
        <v>3000</v>
      </c>
      <c r="M16" s="71">
        <f t="shared" si="0"/>
        <v>3000</v>
      </c>
      <c r="N16" s="71">
        <f t="shared" si="0"/>
        <v>3000</v>
      </c>
      <c r="O16" s="71">
        <f t="shared" si="0"/>
        <v>3000</v>
      </c>
      <c r="P16" s="71">
        <f t="shared" si="0"/>
        <v>3000</v>
      </c>
      <c r="Q16" s="71">
        <f t="shared" si="0"/>
        <v>3000</v>
      </c>
      <c r="R16" s="71">
        <f t="shared" si="0"/>
        <v>3000</v>
      </c>
      <c r="S16" s="71">
        <f t="shared" si="0"/>
        <v>3000</v>
      </c>
      <c r="T16" s="71">
        <f t="shared" si="0"/>
        <v>3000</v>
      </c>
      <c r="U16" s="71">
        <f t="shared" si="0"/>
        <v>3000</v>
      </c>
      <c r="V16" s="71">
        <f t="shared" si="0"/>
        <v>3000</v>
      </c>
      <c r="W16" s="71">
        <f t="shared" si="0"/>
        <v>3000</v>
      </c>
      <c r="X16" s="71">
        <f t="shared" si="0"/>
        <v>3000</v>
      </c>
      <c r="Y16" s="71">
        <f t="shared" si="0"/>
        <v>3000</v>
      </c>
      <c r="Z16" s="71">
        <f t="shared" si="0"/>
        <v>3000</v>
      </c>
      <c r="AA16" s="71">
        <f t="shared" si="0"/>
        <v>3000</v>
      </c>
      <c r="AB16" s="71">
        <f t="shared" si="0"/>
        <v>3000</v>
      </c>
      <c r="AC16" s="71">
        <f t="shared" si="0"/>
        <v>2000</v>
      </c>
      <c r="AD16" s="71">
        <f t="shared" si="0"/>
        <v>2000</v>
      </c>
      <c r="AE16" s="71">
        <f t="shared" si="0"/>
        <v>2000</v>
      </c>
      <c r="AF16" s="71">
        <f t="shared" si="0"/>
        <v>2000</v>
      </c>
      <c r="AG16" s="71">
        <f t="shared" si="0"/>
        <v>2000</v>
      </c>
      <c r="AH16" s="71">
        <f t="shared" si="0"/>
        <v>1000</v>
      </c>
      <c r="AI16" s="71">
        <f t="shared" si="0"/>
        <v>1000</v>
      </c>
      <c r="AJ16" s="71">
        <f t="shared" si="0"/>
        <v>1000</v>
      </c>
      <c r="AK16" s="71">
        <f t="shared" si="0"/>
        <v>1000</v>
      </c>
      <c r="AL16" s="71">
        <f t="shared" si="0"/>
        <v>0</v>
      </c>
      <c r="AM16" s="71">
        <f t="shared" si="0"/>
        <v>0</v>
      </c>
      <c r="AN16" s="71">
        <f t="shared" si="0"/>
        <v>0</v>
      </c>
      <c r="AO16" s="71">
        <f t="shared" si="0"/>
        <v>0</v>
      </c>
      <c r="AP16" s="71">
        <f t="shared" si="0"/>
        <v>0</v>
      </c>
      <c r="AQ16" s="71">
        <f t="shared" si="0"/>
        <v>0</v>
      </c>
      <c r="AR16" s="71">
        <f t="shared" si="0"/>
        <v>0</v>
      </c>
      <c r="AS16" s="71">
        <f t="shared" si="0"/>
        <v>0</v>
      </c>
      <c r="AT16" s="71">
        <f t="shared" si="0"/>
        <v>0</v>
      </c>
      <c r="AU16" s="71">
        <f t="shared" si="0"/>
        <v>0</v>
      </c>
      <c r="AV16" s="71">
        <f t="shared" si="0"/>
        <v>0</v>
      </c>
      <c r="AW16" s="71">
        <f t="shared" si="0"/>
        <v>0</v>
      </c>
      <c r="AX16" s="71">
        <f t="shared" si="0"/>
        <v>0</v>
      </c>
      <c r="AY16" s="71">
        <f t="shared" si="0"/>
        <v>0</v>
      </c>
      <c r="AZ16" s="71">
        <f t="shared" si="0"/>
        <v>0</v>
      </c>
      <c r="BA16" s="71">
        <f t="shared" si="0"/>
        <v>0</v>
      </c>
      <c r="BB16" s="71">
        <f t="shared" si="0"/>
        <v>0</v>
      </c>
      <c r="BC16" s="71">
        <f t="shared" si="0"/>
        <v>0</v>
      </c>
      <c r="BD16" s="71">
        <f t="shared" si="0"/>
        <v>0</v>
      </c>
      <c r="BE16" s="71">
        <f t="shared" si="0"/>
        <v>0</v>
      </c>
      <c r="BF16" s="71">
        <f t="shared" si="0"/>
        <v>0</v>
      </c>
      <c r="BG16" s="71">
        <f t="shared" si="0"/>
        <v>0</v>
      </c>
      <c r="BH16" s="71">
        <f t="shared" si="0"/>
        <v>0</v>
      </c>
      <c r="BI16" s="71">
        <f t="shared" si="0"/>
        <v>0</v>
      </c>
      <c r="BJ16" s="71">
        <f t="shared" si="0"/>
        <v>0</v>
      </c>
      <c r="BK16" s="71">
        <f t="shared" si="0"/>
        <v>0</v>
      </c>
      <c r="BL16" s="71">
        <f t="shared" si="0"/>
        <v>0</v>
      </c>
      <c r="BM16" s="71">
        <f t="shared" si="0"/>
        <v>0</v>
      </c>
      <c r="BN16" s="71">
        <f t="shared" si="0"/>
        <v>0</v>
      </c>
      <c r="BO16" s="71">
        <f t="shared" si="0"/>
        <v>0</v>
      </c>
      <c r="BP16" s="71">
        <f t="shared" si="0"/>
        <v>0</v>
      </c>
      <c r="BQ16" s="71">
        <f t="shared" si="0"/>
        <v>0</v>
      </c>
    </row>
    <row r="17" spans="2:69" ht="16" thickTop="1"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</row>
    <row r="18" spans="2:69" ht="16">
      <c r="D18" s="192" t="s">
        <v>335</v>
      </c>
      <c r="E18" s="192"/>
      <c r="F18" s="192"/>
      <c r="G18" s="192"/>
      <c r="I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</row>
    <row r="19" spans="2:69" ht="18" thickBot="1">
      <c r="B19" s="124" t="s">
        <v>17</v>
      </c>
      <c r="D19" s="24">
        <v>1</v>
      </c>
      <c r="E19" s="24">
        <v>10</v>
      </c>
      <c r="F19" s="24">
        <v>100</v>
      </c>
      <c r="G19" s="24">
        <v>1000</v>
      </c>
      <c r="I19" s="70">
        <f>I4</f>
        <v>44926</v>
      </c>
      <c r="J19" s="70">
        <f t="shared" ref="J19:BQ19" si="1">J4</f>
        <v>44957</v>
      </c>
      <c r="K19" s="70">
        <f t="shared" si="1"/>
        <v>44985</v>
      </c>
      <c r="L19" s="70">
        <f t="shared" si="1"/>
        <v>45016</v>
      </c>
      <c r="M19" s="70">
        <f t="shared" si="1"/>
        <v>45046</v>
      </c>
      <c r="N19" s="70">
        <f t="shared" si="1"/>
        <v>45077</v>
      </c>
      <c r="O19" s="70">
        <f t="shared" si="1"/>
        <v>45107</v>
      </c>
      <c r="P19" s="70">
        <f t="shared" si="1"/>
        <v>45138</v>
      </c>
      <c r="Q19" s="70">
        <f t="shared" si="1"/>
        <v>45169</v>
      </c>
      <c r="R19" s="70">
        <f t="shared" si="1"/>
        <v>45199</v>
      </c>
      <c r="S19" s="70">
        <f t="shared" si="1"/>
        <v>45230</v>
      </c>
      <c r="T19" s="70">
        <f t="shared" si="1"/>
        <v>45260</v>
      </c>
      <c r="U19" s="70">
        <f t="shared" si="1"/>
        <v>45291</v>
      </c>
      <c r="V19" s="70">
        <f t="shared" si="1"/>
        <v>45322</v>
      </c>
      <c r="W19" s="70">
        <f t="shared" si="1"/>
        <v>45351</v>
      </c>
      <c r="X19" s="70">
        <f t="shared" si="1"/>
        <v>45382</v>
      </c>
      <c r="Y19" s="70">
        <f t="shared" si="1"/>
        <v>45412</v>
      </c>
      <c r="Z19" s="70">
        <f t="shared" si="1"/>
        <v>45443</v>
      </c>
      <c r="AA19" s="70">
        <f t="shared" si="1"/>
        <v>45473</v>
      </c>
      <c r="AB19" s="70">
        <f t="shared" si="1"/>
        <v>45504</v>
      </c>
      <c r="AC19" s="70">
        <f t="shared" si="1"/>
        <v>45535</v>
      </c>
      <c r="AD19" s="70">
        <f t="shared" si="1"/>
        <v>45565</v>
      </c>
      <c r="AE19" s="70">
        <f t="shared" si="1"/>
        <v>45596</v>
      </c>
      <c r="AF19" s="70">
        <f t="shared" si="1"/>
        <v>45626</v>
      </c>
      <c r="AG19" s="70">
        <f t="shared" si="1"/>
        <v>45657</v>
      </c>
      <c r="AH19" s="70">
        <f t="shared" si="1"/>
        <v>45688</v>
      </c>
      <c r="AI19" s="70">
        <f t="shared" si="1"/>
        <v>45716</v>
      </c>
      <c r="AJ19" s="70">
        <f t="shared" si="1"/>
        <v>45747</v>
      </c>
      <c r="AK19" s="70">
        <f t="shared" si="1"/>
        <v>45777</v>
      </c>
      <c r="AL19" s="70">
        <f t="shared" si="1"/>
        <v>45808</v>
      </c>
      <c r="AM19" s="70">
        <f t="shared" si="1"/>
        <v>45838</v>
      </c>
      <c r="AN19" s="70">
        <f t="shared" si="1"/>
        <v>45869</v>
      </c>
      <c r="AO19" s="70">
        <f t="shared" si="1"/>
        <v>45900</v>
      </c>
      <c r="AP19" s="70">
        <f t="shared" si="1"/>
        <v>45930</v>
      </c>
      <c r="AQ19" s="70">
        <f t="shared" si="1"/>
        <v>45961</v>
      </c>
      <c r="AR19" s="70">
        <f t="shared" si="1"/>
        <v>45991</v>
      </c>
      <c r="AS19" s="70">
        <f t="shared" si="1"/>
        <v>46022</v>
      </c>
      <c r="AT19" s="70">
        <f t="shared" si="1"/>
        <v>46053</v>
      </c>
      <c r="AU19" s="70">
        <f t="shared" si="1"/>
        <v>46081</v>
      </c>
      <c r="AV19" s="70">
        <f t="shared" si="1"/>
        <v>46112</v>
      </c>
      <c r="AW19" s="70">
        <f t="shared" si="1"/>
        <v>46142</v>
      </c>
      <c r="AX19" s="70">
        <f t="shared" si="1"/>
        <v>46173</v>
      </c>
      <c r="AY19" s="70">
        <f t="shared" si="1"/>
        <v>46203</v>
      </c>
      <c r="AZ19" s="70">
        <f t="shared" si="1"/>
        <v>46234</v>
      </c>
      <c r="BA19" s="70">
        <f t="shared" si="1"/>
        <v>46265</v>
      </c>
      <c r="BB19" s="70">
        <f t="shared" si="1"/>
        <v>46295</v>
      </c>
      <c r="BC19" s="70">
        <f t="shared" si="1"/>
        <v>46326</v>
      </c>
      <c r="BD19" s="70">
        <f t="shared" si="1"/>
        <v>46356</v>
      </c>
      <c r="BE19" s="70">
        <f t="shared" si="1"/>
        <v>46387</v>
      </c>
      <c r="BF19" s="70">
        <f t="shared" si="1"/>
        <v>46418</v>
      </c>
      <c r="BG19" s="70">
        <f t="shared" si="1"/>
        <v>46446</v>
      </c>
      <c r="BH19" s="70">
        <f t="shared" si="1"/>
        <v>46477</v>
      </c>
      <c r="BI19" s="70">
        <f t="shared" si="1"/>
        <v>46507</v>
      </c>
      <c r="BJ19" s="70">
        <f t="shared" si="1"/>
        <v>46538</v>
      </c>
      <c r="BK19" s="70">
        <f t="shared" si="1"/>
        <v>46568</v>
      </c>
      <c r="BL19" s="70">
        <f t="shared" si="1"/>
        <v>46599</v>
      </c>
      <c r="BM19" s="70">
        <f t="shared" si="1"/>
        <v>46630</v>
      </c>
      <c r="BN19" s="70">
        <f t="shared" si="1"/>
        <v>46660</v>
      </c>
      <c r="BO19" s="70">
        <f t="shared" si="1"/>
        <v>46691</v>
      </c>
      <c r="BP19" s="70">
        <f t="shared" si="1"/>
        <v>46721</v>
      </c>
      <c r="BQ19" s="70">
        <f t="shared" si="1"/>
        <v>46752</v>
      </c>
    </row>
    <row r="20" spans="2:69" ht="17" thickTop="1">
      <c r="B20" s="126" t="str">
        <f>Subscription1Name</f>
        <v>Subscription Plan 1</v>
      </c>
      <c r="D20" s="123">
        <v>10</v>
      </c>
      <c r="E20" s="123">
        <v>9</v>
      </c>
      <c r="F20" s="123">
        <v>8</v>
      </c>
      <c r="G20" s="123">
        <v>7</v>
      </c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  <c r="BA20" s="147"/>
      <c r="BB20" s="147"/>
      <c r="BC20" s="147"/>
      <c r="BD20" s="147"/>
      <c r="BE20" s="147"/>
      <c r="BF20" s="147"/>
      <c r="BG20" s="147"/>
      <c r="BH20" s="147"/>
      <c r="BI20" s="147"/>
      <c r="BJ20" s="147"/>
      <c r="BK20" s="147"/>
      <c r="BL20" s="147"/>
      <c r="BM20" s="147"/>
      <c r="BN20" s="147"/>
      <c r="BO20" s="147"/>
      <c r="BP20" s="147"/>
      <c r="BQ20" s="147"/>
    </row>
    <row r="21" spans="2:69" ht="16">
      <c r="B21" s="127" t="str">
        <f>Subscription2Name</f>
        <v>Subscription Plan 2</v>
      </c>
      <c r="D21" s="123"/>
      <c r="E21" s="123"/>
      <c r="F21" s="123"/>
      <c r="G21" s="123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  <c r="BC21" s="148"/>
      <c r="BD21" s="148"/>
      <c r="BE21" s="148"/>
      <c r="BF21" s="148"/>
      <c r="BG21" s="148"/>
      <c r="BH21" s="148"/>
      <c r="BI21" s="148"/>
      <c r="BJ21" s="148"/>
      <c r="BK21" s="148"/>
      <c r="BL21" s="148"/>
      <c r="BM21" s="148"/>
      <c r="BN21" s="148"/>
      <c r="BO21" s="148"/>
      <c r="BP21" s="148"/>
      <c r="BQ21" s="148"/>
    </row>
    <row r="22" spans="2:69" ht="16">
      <c r="B22" s="126" t="str">
        <f>Subscription3Name</f>
        <v>Subscription Plan 3</v>
      </c>
      <c r="D22" s="123"/>
      <c r="E22" s="123"/>
      <c r="F22" s="123"/>
      <c r="G22" s="123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  <c r="BA22" s="147"/>
      <c r="BB22" s="147"/>
      <c r="BC22" s="147"/>
      <c r="BD22" s="147"/>
      <c r="BE22" s="147"/>
      <c r="BF22" s="147"/>
      <c r="BG22" s="147"/>
      <c r="BH22" s="147"/>
      <c r="BI22" s="147"/>
      <c r="BJ22" s="147"/>
      <c r="BK22" s="147"/>
      <c r="BL22" s="147"/>
      <c r="BM22" s="147"/>
      <c r="BN22" s="147"/>
      <c r="BO22" s="147"/>
      <c r="BP22" s="147"/>
      <c r="BQ22" s="147"/>
    </row>
    <row r="23" spans="2:69" ht="16">
      <c r="B23" s="127" t="str">
        <f>Subscription4Name</f>
        <v>Subscription Plan 4</v>
      </c>
      <c r="D23" s="123"/>
      <c r="E23" s="123"/>
      <c r="F23" s="123"/>
      <c r="G23" s="123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  <c r="BD23" s="148"/>
      <c r="BE23" s="148"/>
      <c r="BF23" s="148"/>
      <c r="BG23" s="148"/>
      <c r="BH23" s="148"/>
      <c r="BI23" s="148"/>
      <c r="BJ23" s="148"/>
      <c r="BK23" s="148"/>
      <c r="BL23" s="148"/>
      <c r="BM23" s="148"/>
      <c r="BN23" s="148"/>
      <c r="BO23" s="148"/>
      <c r="BP23" s="148"/>
      <c r="BQ23" s="148"/>
    </row>
    <row r="24" spans="2:69" ht="16">
      <c r="B24" s="126" t="str">
        <f>Subscription5Name</f>
        <v>Subscription Plan 5</v>
      </c>
      <c r="D24" s="123"/>
      <c r="E24" s="123"/>
      <c r="F24" s="123"/>
      <c r="G24" s="123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  <c r="BA24" s="147"/>
      <c r="BB24" s="147"/>
      <c r="BC24" s="147"/>
      <c r="BD24" s="147"/>
      <c r="BE24" s="147"/>
      <c r="BF24" s="147"/>
      <c r="BG24" s="147"/>
      <c r="BH24" s="147"/>
      <c r="BI24" s="147"/>
      <c r="BJ24" s="147"/>
      <c r="BK24" s="147"/>
      <c r="BL24" s="147"/>
      <c r="BM24" s="147"/>
      <c r="BN24" s="147"/>
      <c r="BO24" s="147"/>
      <c r="BP24" s="147"/>
      <c r="BQ24" s="147"/>
    </row>
    <row r="25" spans="2:69" ht="16">
      <c r="B25" s="127" t="str">
        <f>Subscription6Name</f>
        <v>Subscription Plan 6</v>
      </c>
      <c r="D25" s="123"/>
      <c r="E25" s="123"/>
      <c r="F25" s="123"/>
      <c r="G25" s="123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148"/>
      <c r="BF25" s="148"/>
      <c r="BG25" s="148"/>
      <c r="BH25" s="148"/>
      <c r="BI25" s="148"/>
      <c r="BJ25" s="148"/>
      <c r="BK25" s="148"/>
      <c r="BL25" s="148"/>
      <c r="BM25" s="148"/>
      <c r="BN25" s="148"/>
      <c r="BO25" s="148"/>
      <c r="BP25" s="148"/>
      <c r="BQ25" s="148"/>
    </row>
    <row r="26" spans="2:69" ht="16">
      <c r="B26" s="126" t="str">
        <f>Subscription7Name</f>
        <v>Subscription Plan 7</v>
      </c>
      <c r="D26" s="123"/>
      <c r="E26" s="123"/>
      <c r="F26" s="123"/>
      <c r="G26" s="123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  <c r="BA26" s="147"/>
      <c r="BB26" s="147"/>
      <c r="BC26" s="147"/>
      <c r="BD26" s="147"/>
      <c r="BE26" s="147"/>
      <c r="BF26" s="147"/>
      <c r="BG26" s="147"/>
      <c r="BH26" s="147"/>
      <c r="BI26" s="147"/>
      <c r="BJ26" s="147"/>
      <c r="BK26" s="147"/>
      <c r="BL26" s="147"/>
      <c r="BM26" s="147"/>
      <c r="BN26" s="147"/>
      <c r="BO26" s="147"/>
      <c r="BP26" s="147"/>
      <c r="BQ26" s="147"/>
    </row>
    <row r="27" spans="2:69" ht="16">
      <c r="B27" s="127" t="str">
        <f>Subscription8Name</f>
        <v>Subscription Plan 8</v>
      </c>
      <c r="D27" s="123"/>
      <c r="E27" s="123"/>
      <c r="F27" s="123"/>
      <c r="G27" s="123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  <c r="AX27" s="148"/>
      <c r="AY27" s="148"/>
      <c r="AZ27" s="148"/>
      <c r="BA27" s="148"/>
      <c r="BB27" s="148"/>
      <c r="BC27" s="148"/>
      <c r="BD27" s="148"/>
      <c r="BE27" s="148"/>
      <c r="BF27" s="148"/>
      <c r="BG27" s="148"/>
      <c r="BH27" s="148"/>
      <c r="BI27" s="148"/>
      <c r="BJ27" s="148"/>
      <c r="BK27" s="148"/>
      <c r="BL27" s="148"/>
      <c r="BM27" s="148"/>
      <c r="BN27" s="148"/>
      <c r="BO27" s="148"/>
      <c r="BP27" s="148"/>
      <c r="BQ27" s="148"/>
    </row>
    <row r="28" spans="2:69" ht="16">
      <c r="B28" s="126" t="str">
        <f>Subscription9Name</f>
        <v>Subscription Plan 9</v>
      </c>
      <c r="D28" s="123"/>
      <c r="E28" s="123"/>
      <c r="F28" s="123"/>
      <c r="G28" s="123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  <c r="BA28" s="147"/>
      <c r="BB28" s="147"/>
      <c r="BC28" s="147"/>
      <c r="BD28" s="147"/>
      <c r="BE28" s="147"/>
      <c r="BF28" s="147"/>
      <c r="BG28" s="147"/>
      <c r="BH28" s="147"/>
      <c r="BI28" s="147"/>
      <c r="BJ28" s="147"/>
      <c r="BK28" s="147"/>
      <c r="BL28" s="147"/>
      <c r="BM28" s="147"/>
      <c r="BN28" s="147"/>
      <c r="BO28" s="147"/>
      <c r="BP28" s="147"/>
      <c r="BQ28" s="147"/>
    </row>
    <row r="29" spans="2:69" ht="16">
      <c r="B29" s="127" t="str">
        <f>Subscription10Name</f>
        <v>Subscription Plan 10</v>
      </c>
      <c r="D29" s="123"/>
      <c r="E29" s="123"/>
      <c r="F29" s="123"/>
      <c r="G29" s="123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48"/>
      <c r="AG29" s="148"/>
      <c r="AH29" s="148"/>
      <c r="AI29" s="148"/>
      <c r="AJ29" s="148"/>
      <c r="AK29" s="148"/>
      <c r="AL29" s="148"/>
      <c r="AM29" s="148"/>
      <c r="AN29" s="148"/>
      <c r="AO29" s="148"/>
      <c r="AP29" s="148"/>
      <c r="AQ29" s="148"/>
      <c r="AR29" s="148"/>
      <c r="AS29" s="148"/>
      <c r="AT29" s="148"/>
      <c r="AU29" s="148"/>
      <c r="AV29" s="148"/>
      <c r="AW29" s="148"/>
      <c r="AX29" s="148"/>
      <c r="AY29" s="148"/>
      <c r="AZ29" s="148"/>
      <c r="BA29" s="148"/>
      <c r="BB29" s="148"/>
      <c r="BC29" s="148"/>
      <c r="BD29" s="148"/>
      <c r="BE29" s="148"/>
      <c r="BF29" s="148"/>
      <c r="BG29" s="148"/>
      <c r="BH29" s="148"/>
      <c r="BI29" s="148"/>
      <c r="BJ29" s="148"/>
      <c r="BK29" s="148"/>
      <c r="BL29" s="148"/>
      <c r="BM29" s="148"/>
      <c r="BN29" s="148"/>
      <c r="BO29" s="148"/>
      <c r="BP29" s="148"/>
      <c r="BQ29" s="148"/>
    </row>
    <row r="30" spans="2:69">
      <c r="B30" s="22"/>
      <c r="C30" s="11"/>
      <c r="D30" s="11"/>
      <c r="E30" s="11"/>
      <c r="F30" s="11"/>
      <c r="G30" s="11"/>
      <c r="H30" s="11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</row>
    <row r="31" spans="2:69" ht="17" thickBot="1">
      <c r="B31" s="71" t="s">
        <v>81</v>
      </c>
      <c r="C31" s="71"/>
      <c r="D31" s="71"/>
      <c r="E31" s="71"/>
      <c r="F31" s="71"/>
      <c r="G31" s="71"/>
      <c r="H31" s="71"/>
      <c r="I31" s="71">
        <f>SUM(I20:I29)</f>
        <v>0</v>
      </c>
      <c r="J31" s="71">
        <f t="shared" ref="J31:BC31" si="2">SUM(J20:J29)</f>
        <v>0</v>
      </c>
      <c r="K31" s="71">
        <f t="shared" si="2"/>
        <v>0</v>
      </c>
      <c r="L31" s="71">
        <f t="shared" si="2"/>
        <v>0</v>
      </c>
      <c r="M31" s="71">
        <f t="shared" si="2"/>
        <v>0</v>
      </c>
      <c r="N31" s="71">
        <f t="shared" si="2"/>
        <v>0</v>
      </c>
      <c r="O31" s="71">
        <f t="shared" si="2"/>
        <v>0</v>
      </c>
      <c r="P31" s="71">
        <f t="shared" si="2"/>
        <v>0</v>
      </c>
      <c r="Q31" s="71">
        <f t="shared" si="2"/>
        <v>0</v>
      </c>
      <c r="R31" s="71">
        <f t="shared" si="2"/>
        <v>0</v>
      </c>
      <c r="S31" s="71">
        <f t="shared" si="2"/>
        <v>0</v>
      </c>
      <c r="T31" s="71">
        <f t="shared" si="2"/>
        <v>0</v>
      </c>
      <c r="U31" s="71">
        <f t="shared" si="2"/>
        <v>0</v>
      </c>
      <c r="V31" s="71">
        <f t="shared" si="2"/>
        <v>0</v>
      </c>
      <c r="W31" s="71">
        <f t="shared" si="2"/>
        <v>0</v>
      </c>
      <c r="X31" s="71">
        <f t="shared" si="2"/>
        <v>0</v>
      </c>
      <c r="Y31" s="71">
        <f t="shared" si="2"/>
        <v>0</v>
      </c>
      <c r="Z31" s="71">
        <f t="shared" si="2"/>
        <v>0</v>
      </c>
      <c r="AA31" s="71">
        <f t="shared" si="2"/>
        <v>0</v>
      </c>
      <c r="AB31" s="71">
        <f t="shared" si="2"/>
        <v>0</v>
      </c>
      <c r="AC31" s="71">
        <f t="shared" si="2"/>
        <v>0</v>
      </c>
      <c r="AD31" s="71">
        <f t="shared" si="2"/>
        <v>0</v>
      </c>
      <c r="AE31" s="71">
        <f t="shared" si="2"/>
        <v>0</v>
      </c>
      <c r="AF31" s="71">
        <f t="shared" si="2"/>
        <v>0</v>
      </c>
      <c r="AG31" s="71">
        <f t="shared" si="2"/>
        <v>0</v>
      </c>
      <c r="AH31" s="71">
        <f t="shared" si="2"/>
        <v>0</v>
      </c>
      <c r="AI31" s="71">
        <f t="shared" si="2"/>
        <v>0</v>
      </c>
      <c r="AJ31" s="71">
        <f t="shared" si="2"/>
        <v>0</v>
      </c>
      <c r="AK31" s="71">
        <f t="shared" si="2"/>
        <v>0</v>
      </c>
      <c r="AL31" s="71">
        <f t="shared" si="2"/>
        <v>0</v>
      </c>
      <c r="AM31" s="71">
        <f t="shared" si="2"/>
        <v>0</v>
      </c>
      <c r="AN31" s="71">
        <f t="shared" si="2"/>
        <v>0</v>
      </c>
      <c r="AO31" s="71">
        <f t="shared" si="2"/>
        <v>0</v>
      </c>
      <c r="AP31" s="71">
        <f t="shared" si="2"/>
        <v>0</v>
      </c>
      <c r="AQ31" s="71">
        <f t="shared" si="2"/>
        <v>0</v>
      </c>
      <c r="AR31" s="71">
        <f t="shared" si="2"/>
        <v>0</v>
      </c>
      <c r="AS31" s="71">
        <f t="shared" si="2"/>
        <v>0</v>
      </c>
      <c r="AT31" s="71">
        <f t="shared" si="2"/>
        <v>0</v>
      </c>
      <c r="AU31" s="71">
        <f t="shared" si="2"/>
        <v>0</v>
      </c>
      <c r="AV31" s="71">
        <f t="shared" si="2"/>
        <v>0</v>
      </c>
      <c r="AW31" s="71">
        <f t="shared" si="2"/>
        <v>0</v>
      </c>
      <c r="AX31" s="71">
        <f t="shared" si="2"/>
        <v>0</v>
      </c>
      <c r="AY31" s="71">
        <f t="shared" si="2"/>
        <v>0</v>
      </c>
      <c r="AZ31" s="71">
        <f t="shared" si="2"/>
        <v>0</v>
      </c>
      <c r="BA31" s="71">
        <f t="shared" si="2"/>
        <v>0</v>
      </c>
      <c r="BB31" s="71">
        <f t="shared" si="2"/>
        <v>0</v>
      </c>
      <c r="BC31" s="71">
        <f t="shared" si="2"/>
        <v>0</v>
      </c>
      <c r="BD31" s="71">
        <f>SUM(BD20:BD29)</f>
        <v>0</v>
      </c>
      <c r="BE31" s="71">
        <f t="shared" ref="BE31:BQ31" si="3">SUM(BE20:BE29)</f>
        <v>0</v>
      </c>
      <c r="BF31" s="71">
        <f t="shared" si="3"/>
        <v>0</v>
      </c>
      <c r="BG31" s="71">
        <f t="shared" si="3"/>
        <v>0</v>
      </c>
      <c r="BH31" s="71">
        <f t="shared" si="3"/>
        <v>0</v>
      </c>
      <c r="BI31" s="71">
        <f t="shared" si="3"/>
        <v>0</v>
      </c>
      <c r="BJ31" s="71">
        <f t="shared" si="3"/>
        <v>0</v>
      </c>
      <c r="BK31" s="71">
        <f t="shared" si="3"/>
        <v>0</v>
      </c>
      <c r="BL31" s="71">
        <f t="shared" si="3"/>
        <v>0</v>
      </c>
      <c r="BM31" s="71">
        <f t="shared" si="3"/>
        <v>0</v>
      </c>
      <c r="BN31" s="71">
        <f t="shared" si="3"/>
        <v>0</v>
      </c>
      <c r="BO31" s="71">
        <f t="shared" si="3"/>
        <v>0</v>
      </c>
      <c r="BP31" s="71">
        <f t="shared" si="3"/>
        <v>0</v>
      </c>
      <c r="BQ31" s="71">
        <f t="shared" si="3"/>
        <v>0</v>
      </c>
    </row>
    <row r="32" spans="2:69" ht="16" thickTop="1"/>
    <row r="33" spans="2:69" ht="16">
      <c r="D33" s="192" t="s">
        <v>336</v>
      </c>
      <c r="E33" s="192"/>
      <c r="F33" s="192"/>
      <c r="G33" s="192"/>
    </row>
    <row r="34" spans="2:69" ht="18" thickBot="1">
      <c r="B34" s="124" t="s">
        <v>19</v>
      </c>
      <c r="D34" s="24">
        <v>1</v>
      </c>
      <c r="E34" s="24">
        <v>3</v>
      </c>
      <c r="F34" s="24">
        <v>10</v>
      </c>
      <c r="G34" s="24">
        <v>30</v>
      </c>
      <c r="I34" s="70">
        <f>I4</f>
        <v>44926</v>
      </c>
      <c r="J34" s="70">
        <f t="shared" ref="J34:BQ34" si="4">J4</f>
        <v>44957</v>
      </c>
      <c r="K34" s="70">
        <f t="shared" si="4"/>
        <v>44985</v>
      </c>
      <c r="L34" s="70">
        <f t="shared" si="4"/>
        <v>45016</v>
      </c>
      <c r="M34" s="70">
        <f t="shared" si="4"/>
        <v>45046</v>
      </c>
      <c r="N34" s="70">
        <f t="shared" si="4"/>
        <v>45077</v>
      </c>
      <c r="O34" s="70">
        <f t="shared" si="4"/>
        <v>45107</v>
      </c>
      <c r="P34" s="70">
        <f t="shared" si="4"/>
        <v>45138</v>
      </c>
      <c r="Q34" s="70">
        <f t="shared" si="4"/>
        <v>45169</v>
      </c>
      <c r="R34" s="70">
        <f t="shared" si="4"/>
        <v>45199</v>
      </c>
      <c r="S34" s="70">
        <f t="shared" si="4"/>
        <v>45230</v>
      </c>
      <c r="T34" s="70">
        <f t="shared" si="4"/>
        <v>45260</v>
      </c>
      <c r="U34" s="70">
        <f t="shared" si="4"/>
        <v>45291</v>
      </c>
      <c r="V34" s="70">
        <f t="shared" si="4"/>
        <v>45322</v>
      </c>
      <c r="W34" s="70">
        <f t="shared" si="4"/>
        <v>45351</v>
      </c>
      <c r="X34" s="70">
        <f t="shared" si="4"/>
        <v>45382</v>
      </c>
      <c r="Y34" s="70">
        <f t="shared" si="4"/>
        <v>45412</v>
      </c>
      <c r="Z34" s="70">
        <f t="shared" si="4"/>
        <v>45443</v>
      </c>
      <c r="AA34" s="70">
        <f t="shared" si="4"/>
        <v>45473</v>
      </c>
      <c r="AB34" s="70">
        <f t="shared" si="4"/>
        <v>45504</v>
      </c>
      <c r="AC34" s="70">
        <f t="shared" si="4"/>
        <v>45535</v>
      </c>
      <c r="AD34" s="70">
        <f t="shared" si="4"/>
        <v>45565</v>
      </c>
      <c r="AE34" s="70">
        <f t="shared" si="4"/>
        <v>45596</v>
      </c>
      <c r="AF34" s="70">
        <f t="shared" si="4"/>
        <v>45626</v>
      </c>
      <c r="AG34" s="70">
        <f t="shared" si="4"/>
        <v>45657</v>
      </c>
      <c r="AH34" s="70">
        <f t="shared" si="4"/>
        <v>45688</v>
      </c>
      <c r="AI34" s="70">
        <f t="shared" si="4"/>
        <v>45716</v>
      </c>
      <c r="AJ34" s="70">
        <f t="shared" si="4"/>
        <v>45747</v>
      </c>
      <c r="AK34" s="70">
        <f t="shared" si="4"/>
        <v>45777</v>
      </c>
      <c r="AL34" s="70">
        <f t="shared" si="4"/>
        <v>45808</v>
      </c>
      <c r="AM34" s="70">
        <f t="shared" si="4"/>
        <v>45838</v>
      </c>
      <c r="AN34" s="70">
        <f t="shared" si="4"/>
        <v>45869</v>
      </c>
      <c r="AO34" s="70">
        <f t="shared" si="4"/>
        <v>45900</v>
      </c>
      <c r="AP34" s="70">
        <f t="shared" si="4"/>
        <v>45930</v>
      </c>
      <c r="AQ34" s="70">
        <f t="shared" si="4"/>
        <v>45961</v>
      </c>
      <c r="AR34" s="70">
        <f t="shared" si="4"/>
        <v>45991</v>
      </c>
      <c r="AS34" s="70">
        <f t="shared" si="4"/>
        <v>46022</v>
      </c>
      <c r="AT34" s="70">
        <f t="shared" si="4"/>
        <v>46053</v>
      </c>
      <c r="AU34" s="70">
        <f t="shared" si="4"/>
        <v>46081</v>
      </c>
      <c r="AV34" s="70">
        <f t="shared" si="4"/>
        <v>46112</v>
      </c>
      <c r="AW34" s="70">
        <f t="shared" si="4"/>
        <v>46142</v>
      </c>
      <c r="AX34" s="70">
        <f t="shared" si="4"/>
        <v>46173</v>
      </c>
      <c r="AY34" s="70">
        <f t="shared" si="4"/>
        <v>46203</v>
      </c>
      <c r="AZ34" s="70">
        <f t="shared" si="4"/>
        <v>46234</v>
      </c>
      <c r="BA34" s="70">
        <f t="shared" si="4"/>
        <v>46265</v>
      </c>
      <c r="BB34" s="70">
        <f t="shared" si="4"/>
        <v>46295</v>
      </c>
      <c r="BC34" s="70">
        <f t="shared" si="4"/>
        <v>46326</v>
      </c>
      <c r="BD34" s="70">
        <f t="shared" si="4"/>
        <v>46356</v>
      </c>
      <c r="BE34" s="70">
        <f t="shared" si="4"/>
        <v>46387</v>
      </c>
      <c r="BF34" s="70">
        <f t="shared" si="4"/>
        <v>46418</v>
      </c>
      <c r="BG34" s="70">
        <f t="shared" si="4"/>
        <v>46446</v>
      </c>
      <c r="BH34" s="70">
        <f t="shared" si="4"/>
        <v>46477</v>
      </c>
      <c r="BI34" s="70">
        <f t="shared" si="4"/>
        <v>46507</v>
      </c>
      <c r="BJ34" s="70">
        <f t="shared" si="4"/>
        <v>46538</v>
      </c>
      <c r="BK34" s="70">
        <f t="shared" si="4"/>
        <v>46568</v>
      </c>
      <c r="BL34" s="70">
        <f t="shared" si="4"/>
        <v>46599</v>
      </c>
      <c r="BM34" s="70">
        <f t="shared" si="4"/>
        <v>46630</v>
      </c>
      <c r="BN34" s="70">
        <f t="shared" si="4"/>
        <v>46660</v>
      </c>
      <c r="BO34" s="70">
        <f t="shared" si="4"/>
        <v>46691</v>
      </c>
      <c r="BP34" s="70">
        <f t="shared" si="4"/>
        <v>46721</v>
      </c>
      <c r="BQ34" s="70">
        <f t="shared" si="4"/>
        <v>46752</v>
      </c>
    </row>
    <row r="35" spans="2:69" ht="17" thickTop="1">
      <c r="B35" s="126" t="str">
        <f>Installation1Name</f>
        <v>Installation Type 1</v>
      </c>
      <c r="D35" s="123">
        <v>0</v>
      </c>
      <c r="E35" s="123">
        <v>0</v>
      </c>
      <c r="F35" s="123"/>
      <c r="G35" s="123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47"/>
      <c r="BA35" s="147"/>
      <c r="BB35" s="147"/>
      <c r="BC35" s="147"/>
      <c r="BD35" s="147"/>
      <c r="BE35" s="147"/>
      <c r="BF35" s="147"/>
      <c r="BG35" s="147"/>
      <c r="BH35" s="147"/>
      <c r="BI35" s="147"/>
      <c r="BJ35" s="147"/>
      <c r="BK35" s="147"/>
      <c r="BL35" s="147"/>
      <c r="BM35" s="147"/>
      <c r="BN35" s="147"/>
      <c r="BO35" s="147"/>
      <c r="BP35" s="147"/>
      <c r="BQ35" s="147"/>
    </row>
    <row r="36" spans="2:69" ht="16">
      <c r="B36" s="127" t="str">
        <f>Installation2Name</f>
        <v>Installation Type 2</v>
      </c>
      <c r="D36" s="123"/>
      <c r="E36" s="123"/>
      <c r="F36" s="123"/>
      <c r="G36" s="123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48"/>
      <c r="AG36" s="148"/>
      <c r="AH36" s="148"/>
      <c r="AI36" s="148"/>
      <c r="AJ36" s="148"/>
      <c r="AK36" s="148"/>
      <c r="AL36" s="148"/>
      <c r="AM36" s="148"/>
      <c r="AN36" s="148"/>
      <c r="AO36" s="148"/>
      <c r="AP36" s="148"/>
      <c r="AQ36" s="148"/>
      <c r="AR36" s="148"/>
      <c r="AS36" s="148"/>
      <c r="AT36" s="148"/>
      <c r="AU36" s="148"/>
      <c r="AV36" s="148"/>
      <c r="AW36" s="148"/>
      <c r="AX36" s="148"/>
      <c r="AY36" s="148"/>
      <c r="AZ36" s="148"/>
      <c r="BA36" s="148"/>
      <c r="BB36" s="148"/>
      <c r="BC36" s="148"/>
      <c r="BD36" s="148"/>
      <c r="BE36" s="148"/>
      <c r="BF36" s="148"/>
      <c r="BG36" s="148"/>
      <c r="BH36" s="148"/>
      <c r="BI36" s="148"/>
      <c r="BJ36" s="148"/>
      <c r="BK36" s="148"/>
      <c r="BL36" s="148"/>
      <c r="BM36" s="148"/>
      <c r="BN36" s="148"/>
      <c r="BO36" s="148"/>
      <c r="BP36" s="148"/>
      <c r="BQ36" s="148"/>
    </row>
    <row r="37" spans="2:69" ht="16">
      <c r="B37" s="126" t="str">
        <f>Installation3Name</f>
        <v>Installation Type 3</v>
      </c>
      <c r="D37" s="123"/>
      <c r="E37" s="123"/>
      <c r="F37" s="123"/>
      <c r="G37" s="123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47"/>
      <c r="BA37" s="147"/>
      <c r="BB37" s="147"/>
      <c r="BC37" s="147"/>
      <c r="BD37" s="147"/>
      <c r="BE37" s="147"/>
      <c r="BF37" s="147"/>
      <c r="BG37" s="147"/>
      <c r="BH37" s="147"/>
      <c r="BI37" s="147"/>
      <c r="BJ37" s="147"/>
      <c r="BK37" s="147"/>
      <c r="BL37" s="147"/>
      <c r="BM37" s="147"/>
      <c r="BN37" s="147"/>
      <c r="BO37" s="147"/>
      <c r="BP37" s="147"/>
      <c r="BQ37" s="147"/>
    </row>
    <row r="38" spans="2:69" ht="16">
      <c r="B38" s="127" t="str">
        <f>Installation4Name</f>
        <v>Installation Type 4</v>
      </c>
      <c r="D38" s="123"/>
      <c r="E38" s="123"/>
      <c r="F38" s="123"/>
      <c r="G38" s="123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48"/>
      <c r="AG38" s="148"/>
      <c r="AH38" s="148"/>
      <c r="AI38" s="148"/>
      <c r="AJ38" s="148"/>
      <c r="AK38" s="148"/>
      <c r="AL38" s="148"/>
      <c r="AM38" s="148"/>
      <c r="AN38" s="148"/>
      <c r="AO38" s="148"/>
      <c r="AP38" s="148"/>
      <c r="AQ38" s="148"/>
      <c r="AR38" s="148"/>
      <c r="AS38" s="148"/>
      <c r="AT38" s="148"/>
      <c r="AU38" s="148"/>
      <c r="AV38" s="148"/>
      <c r="AW38" s="148"/>
      <c r="AX38" s="148"/>
      <c r="AY38" s="148"/>
      <c r="AZ38" s="148"/>
      <c r="BA38" s="148"/>
      <c r="BB38" s="148"/>
      <c r="BC38" s="148"/>
      <c r="BD38" s="148"/>
      <c r="BE38" s="148"/>
      <c r="BF38" s="148"/>
      <c r="BG38" s="148"/>
      <c r="BH38" s="148"/>
      <c r="BI38" s="148"/>
      <c r="BJ38" s="148"/>
      <c r="BK38" s="148"/>
      <c r="BL38" s="148"/>
      <c r="BM38" s="148"/>
      <c r="BN38" s="148"/>
      <c r="BO38" s="148"/>
      <c r="BP38" s="148"/>
      <c r="BQ38" s="148"/>
    </row>
    <row r="39" spans="2:69" ht="16">
      <c r="B39" s="126" t="str">
        <f>Installation5Name</f>
        <v>Installation Type 5</v>
      </c>
      <c r="D39" s="123"/>
      <c r="E39" s="123"/>
      <c r="F39" s="123"/>
      <c r="G39" s="123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47"/>
      <c r="BA39" s="147"/>
      <c r="BB39" s="147"/>
      <c r="BC39" s="147"/>
      <c r="BD39" s="147"/>
      <c r="BE39" s="147"/>
      <c r="BF39" s="147"/>
      <c r="BG39" s="147"/>
      <c r="BH39" s="147"/>
      <c r="BI39" s="147"/>
      <c r="BJ39" s="147"/>
      <c r="BK39" s="147"/>
      <c r="BL39" s="147"/>
      <c r="BM39" s="147"/>
      <c r="BN39" s="147"/>
      <c r="BO39" s="147"/>
      <c r="BP39" s="147"/>
      <c r="BQ39" s="147"/>
    </row>
    <row r="40" spans="2:69" ht="16">
      <c r="B40" s="127" t="str">
        <f>Installation6Name</f>
        <v>Installation Type 6</v>
      </c>
      <c r="D40" s="123"/>
      <c r="E40" s="123"/>
      <c r="F40" s="123"/>
      <c r="G40" s="123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48"/>
      <c r="AG40" s="148"/>
      <c r="AH40" s="148"/>
      <c r="AI40" s="148"/>
      <c r="AJ40" s="148"/>
      <c r="AK40" s="148"/>
      <c r="AL40" s="148"/>
      <c r="AM40" s="148"/>
      <c r="AN40" s="148"/>
      <c r="AO40" s="148"/>
      <c r="AP40" s="148"/>
      <c r="AQ40" s="148"/>
      <c r="AR40" s="148"/>
      <c r="AS40" s="148"/>
      <c r="AT40" s="148"/>
      <c r="AU40" s="148"/>
      <c r="AV40" s="148"/>
      <c r="AW40" s="148"/>
      <c r="AX40" s="148"/>
      <c r="AY40" s="148"/>
      <c r="AZ40" s="148"/>
      <c r="BA40" s="148"/>
      <c r="BB40" s="148"/>
      <c r="BC40" s="148"/>
      <c r="BD40" s="148"/>
      <c r="BE40" s="148"/>
      <c r="BF40" s="148"/>
      <c r="BG40" s="148"/>
      <c r="BH40" s="148"/>
      <c r="BI40" s="148"/>
      <c r="BJ40" s="148"/>
      <c r="BK40" s="148"/>
      <c r="BL40" s="148"/>
      <c r="BM40" s="148"/>
      <c r="BN40" s="148"/>
      <c r="BO40" s="148"/>
      <c r="BP40" s="148"/>
      <c r="BQ40" s="148"/>
    </row>
    <row r="41" spans="2:69" ht="16">
      <c r="B41" s="126" t="str">
        <f>Installation7Name</f>
        <v>Installation Type 7</v>
      </c>
      <c r="D41" s="123"/>
      <c r="E41" s="123"/>
      <c r="F41" s="123"/>
      <c r="G41" s="123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  <c r="AZ41" s="147"/>
      <c r="BA41" s="147"/>
      <c r="BB41" s="147"/>
      <c r="BC41" s="147"/>
      <c r="BD41" s="147"/>
      <c r="BE41" s="147"/>
      <c r="BF41" s="147"/>
      <c r="BG41" s="147"/>
      <c r="BH41" s="147"/>
      <c r="BI41" s="147"/>
      <c r="BJ41" s="147"/>
      <c r="BK41" s="147"/>
      <c r="BL41" s="147"/>
      <c r="BM41" s="147"/>
      <c r="BN41" s="147"/>
      <c r="BO41" s="147"/>
      <c r="BP41" s="147"/>
      <c r="BQ41" s="147"/>
    </row>
    <row r="42" spans="2:69" ht="16">
      <c r="B42" s="127" t="str">
        <f>Installation8Name</f>
        <v>Installation Type 8</v>
      </c>
      <c r="D42" s="123"/>
      <c r="E42" s="123"/>
      <c r="F42" s="123"/>
      <c r="G42" s="123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48"/>
      <c r="AG42" s="148"/>
      <c r="AH42" s="148"/>
      <c r="AI42" s="148"/>
      <c r="AJ42" s="148"/>
      <c r="AK42" s="148"/>
      <c r="AL42" s="148"/>
      <c r="AM42" s="148"/>
      <c r="AN42" s="148"/>
      <c r="AO42" s="148"/>
      <c r="AP42" s="148"/>
      <c r="AQ42" s="148"/>
      <c r="AR42" s="148"/>
      <c r="AS42" s="148"/>
      <c r="AT42" s="148"/>
      <c r="AU42" s="148"/>
      <c r="AV42" s="148"/>
      <c r="AW42" s="148"/>
      <c r="AX42" s="148"/>
      <c r="AY42" s="148"/>
      <c r="AZ42" s="148"/>
      <c r="BA42" s="148"/>
      <c r="BB42" s="148"/>
      <c r="BC42" s="148"/>
      <c r="BD42" s="148"/>
      <c r="BE42" s="148"/>
      <c r="BF42" s="148"/>
      <c r="BG42" s="148"/>
      <c r="BH42" s="148"/>
      <c r="BI42" s="148"/>
      <c r="BJ42" s="148"/>
      <c r="BK42" s="148"/>
      <c r="BL42" s="148"/>
      <c r="BM42" s="148"/>
      <c r="BN42" s="148"/>
      <c r="BO42" s="148"/>
      <c r="BP42" s="148"/>
      <c r="BQ42" s="148"/>
    </row>
    <row r="43" spans="2:69" ht="16">
      <c r="B43" s="126" t="str">
        <f>Installation9Name</f>
        <v>Installation Type 9</v>
      </c>
      <c r="D43" s="123"/>
      <c r="E43" s="123"/>
      <c r="F43" s="123"/>
      <c r="G43" s="123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7"/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/>
      <c r="BN43" s="147"/>
      <c r="BO43" s="147"/>
      <c r="BP43" s="147"/>
      <c r="BQ43" s="147"/>
    </row>
    <row r="44" spans="2:69" ht="16">
      <c r="B44" s="127" t="str">
        <f>Installation10Name</f>
        <v>Installation Type 10</v>
      </c>
      <c r="D44" s="123"/>
      <c r="E44" s="123"/>
      <c r="F44" s="123"/>
      <c r="G44" s="123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48"/>
      <c r="AG44" s="148"/>
      <c r="AH44" s="148"/>
      <c r="AI44" s="148"/>
      <c r="AJ44" s="148"/>
      <c r="AK44" s="148"/>
      <c r="AL44" s="148"/>
      <c r="AM44" s="148"/>
      <c r="AN44" s="148"/>
      <c r="AO44" s="148"/>
      <c r="AP44" s="148"/>
      <c r="AQ44" s="148"/>
      <c r="AR44" s="148"/>
      <c r="AS44" s="148"/>
      <c r="AT44" s="148"/>
      <c r="AU44" s="148"/>
      <c r="AV44" s="148"/>
      <c r="AW44" s="148"/>
      <c r="AX44" s="148"/>
      <c r="AY44" s="148"/>
      <c r="AZ44" s="148"/>
      <c r="BA44" s="148"/>
      <c r="BB44" s="148"/>
      <c r="BC44" s="148"/>
      <c r="BD44" s="148"/>
      <c r="BE44" s="148"/>
      <c r="BF44" s="148"/>
      <c r="BG44" s="148"/>
      <c r="BH44" s="148"/>
      <c r="BI44" s="148"/>
      <c r="BJ44" s="148"/>
      <c r="BK44" s="148"/>
      <c r="BL44" s="148"/>
      <c r="BM44" s="148"/>
      <c r="BN44" s="148"/>
      <c r="BO44" s="148"/>
      <c r="BP44" s="148"/>
      <c r="BQ44" s="148"/>
    </row>
    <row r="45" spans="2:69">
      <c r="B45" s="22"/>
      <c r="C45" s="11"/>
      <c r="D45" s="11"/>
      <c r="E45" s="11"/>
      <c r="F45" s="11"/>
      <c r="G45" s="11"/>
      <c r="H45" s="11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</row>
    <row r="46" spans="2:69" ht="17" thickBot="1">
      <c r="B46" s="71" t="s">
        <v>81</v>
      </c>
      <c r="C46" s="71"/>
      <c r="D46" s="71"/>
      <c r="E46" s="71"/>
      <c r="F46" s="71"/>
      <c r="G46" s="71"/>
      <c r="H46" s="71"/>
      <c r="I46" s="71">
        <f>SUM(I35:I44)</f>
        <v>0</v>
      </c>
      <c r="J46" s="71">
        <f t="shared" ref="J46:BC46" si="5">SUM(J35:J44)</f>
        <v>0</v>
      </c>
      <c r="K46" s="71">
        <f t="shared" si="5"/>
        <v>0</v>
      </c>
      <c r="L46" s="71">
        <f t="shared" si="5"/>
        <v>0</v>
      </c>
      <c r="M46" s="71">
        <f t="shared" si="5"/>
        <v>0</v>
      </c>
      <c r="N46" s="71">
        <f t="shared" si="5"/>
        <v>0</v>
      </c>
      <c r="O46" s="71">
        <f t="shared" si="5"/>
        <v>0</v>
      </c>
      <c r="P46" s="71">
        <f t="shared" si="5"/>
        <v>0</v>
      </c>
      <c r="Q46" s="71">
        <f t="shared" si="5"/>
        <v>0</v>
      </c>
      <c r="R46" s="71">
        <f t="shared" si="5"/>
        <v>0</v>
      </c>
      <c r="S46" s="71">
        <f t="shared" si="5"/>
        <v>0</v>
      </c>
      <c r="T46" s="71">
        <f t="shared" si="5"/>
        <v>0</v>
      </c>
      <c r="U46" s="71">
        <f t="shared" si="5"/>
        <v>0</v>
      </c>
      <c r="V46" s="71">
        <f t="shared" si="5"/>
        <v>0</v>
      </c>
      <c r="W46" s="71">
        <f t="shared" si="5"/>
        <v>0</v>
      </c>
      <c r="X46" s="71">
        <f t="shared" si="5"/>
        <v>0</v>
      </c>
      <c r="Y46" s="71">
        <f t="shared" si="5"/>
        <v>0</v>
      </c>
      <c r="Z46" s="71">
        <f t="shared" si="5"/>
        <v>0</v>
      </c>
      <c r="AA46" s="71">
        <f t="shared" si="5"/>
        <v>0</v>
      </c>
      <c r="AB46" s="71">
        <f t="shared" si="5"/>
        <v>0</v>
      </c>
      <c r="AC46" s="71">
        <f t="shared" si="5"/>
        <v>0</v>
      </c>
      <c r="AD46" s="71">
        <f t="shared" si="5"/>
        <v>0</v>
      </c>
      <c r="AE46" s="71">
        <f t="shared" si="5"/>
        <v>0</v>
      </c>
      <c r="AF46" s="71">
        <f t="shared" si="5"/>
        <v>0</v>
      </c>
      <c r="AG46" s="71">
        <f t="shared" si="5"/>
        <v>0</v>
      </c>
      <c r="AH46" s="71">
        <f t="shared" si="5"/>
        <v>0</v>
      </c>
      <c r="AI46" s="71">
        <f t="shared" si="5"/>
        <v>0</v>
      </c>
      <c r="AJ46" s="71">
        <f t="shared" si="5"/>
        <v>0</v>
      </c>
      <c r="AK46" s="71">
        <f t="shared" si="5"/>
        <v>0</v>
      </c>
      <c r="AL46" s="71">
        <f t="shared" si="5"/>
        <v>0</v>
      </c>
      <c r="AM46" s="71">
        <f t="shared" si="5"/>
        <v>0</v>
      </c>
      <c r="AN46" s="71">
        <f t="shared" si="5"/>
        <v>0</v>
      </c>
      <c r="AO46" s="71">
        <f t="shared" si="5"/>
        <v>0</v>
      </c>
      <c r="AP46" s="71">
        <f t="shared" si="5"/>
        <v>0</v>
      </c>
      <c r="AQ46" s="71">
        <f t="shared" si="5"/>
        <v>0</v>
      </c>
      <c r="AR46" s="71">
        <f t="shared" si="5"/>
        <v>0</v>
      </c>
      <c r="AS46" s="71">
        <f t="shared" si="5"/>
        <v>0</v>
      </c>
      <c r="AT46" s="71">
        <f t="shared" si="5"/>
        <v>0</v>
      </c>
      <c r="AU46" s="71">
        <f t="shared" si="5"/>
        <v>0</v>
      </c>
      <c r="AV46" s="71">
        <f t="shared" si="5"/>
        <v>0</v>
      </c>
      <c r="AW46" s="71">
        <f t="shared" si="5"/>
        <v>0</v>
      </c>
      <c r="AX46" s="71">
        <f t="shared" si="5"/>
        <v>0</v>
      </c>
      <c r="AY46" s="71">
        <f t="shared" si="5"/>
        <v>0</v>
      </c>
      <c r="AZ46" s="71">
        <f t="shared" si="5"/>
        <v>0</v>
      </c>
      <c r="BA46" s="71">
        <f t="shared" si="5"/>
        <v>0</v>
      </c>
      <c r="BB46" s="71">
        <f t="shared" si="5"/>
        <v>0</v>
      </c>
      <c r="BC46" s="71">
        <f t="shared" si="5"/>
        <v>0</v>
      </c>
      <c r="BD46" s="71">
        <f>SUM(BD35:BD44)</f>
        <v>0</v>
      </c>
      <c r="BE46" s="71">
        <f t="shared" ref="BE46:BQ46" si="6">SUM(BE35:BE44)</f>
        <v>0</v>
      </c>
      <c r="BF46" s="71">
        <f t="shared" si="6"/>
        <v>0</v>
      </c>
      <c r="BG46" s="71">
        <f t="shared" si="6"/>
        <v>0</v>
      </c>
      <c r="BH46" s="71">
        <f t="shared" si="6"/>
        <v>0</v>
      </c>
      <c r="BI46" s="71">
        <f t="shared" si="6"/>
        <v>0</v>
      </c>
      <c r="BJ46" s="71">
        <f t="shared" si="6"/>
        <v>0</v>
      </c>
      <c r="BK46" s="71">
        <f t="shared" si="6"/>
        <v>0</v>
      </c>
      <c r="BL46" s="71">
        <f t="shared" si="6"/>
        <v>0</v>
      </c>
      <c r="BM46" s="71">
        <f t="shared" si="6"/>
        <v>0</v>
      </c>
      <c r="BN46" s="71">
        <f t="shared" si="6"/>
        <v>0</v>
      </c>
      <c r="BO46" s="71">
        <f t="shared" si="6"/>
        <v>0</v>
      </c>
      <c r="BP46" s="71">
        <f t="shared" si="6"/>
        <v>0</v>
      </c>
      <c r="BQ46" s="71">
        <f t="shared" si="6"/>
        <v>0</v>
      </c>
    </row>
    <row r="47" spans="2:69" ht="16" thickTop="1"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</row>
    <row r="48" spans="2:69" ht="16">
      <c r="D48" s="193" t="s">
        <v>421</v>
      </c>
      <c r="E48" s="193"/>
      <c r="F48" s="193"/>
      <c r="G48" s="193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</row>
    <row r="49" spans="2:69" ht="18" thickBot="1">
      <c r="B49" s="124" t="s">
        <v>364</v>
      </c>
      <c r="D49" s="24"/>
      <c r="E49" s="24"/>
      <c r="F49" s="24"/>
      <c r="G49" s="24"/>
      <c r="I49" s="70">
        <f>I4</f>
        <v>44926</v>
      </c>
      <c r="J49" s="70">
        <f t="shared" ref="J49:BQ49" si="7">J4</f>
        <v>44957</v>
      </c>
      <c r="K49" s="70">
        <f t="shared" si="7"/>
        <v>44985</v>
      </c>
      <c r="L49" s="70">
        <f t="shared" si="7"/>
        <v>45016</v>
      </c>
      <c r="M49" s="70">
        <f t="shared" si="7"/>
        <v>45046</v>
      </c>
      <c r="N49" s="70">
        <f t="shared" si="7"/>
        <v>45077</v>
      </c>
      <c r="O49" s="70">
        <f t="shared" si="7"/>
        <v>45107</v>
      </c>
      <c r="P49" s="70">
        <f t="shared" si="7"/>
        <v>45138</v>
      </c>
      <c r="Q49" s="70">
        <f t="shared" si="7"/>
        <v>45169</v>
      </c>
      <c r="R49" s="70">
        <f t="shared" si="7"/>
        <v>45199</v>
      </c>
      <c r="S49" s="70">
        <f t="shared" si="7"/>
        <v>45230</v>
      </c>
      <c r="T49" s="70">
        <f t="shared" si="7"/>
        <v>45260</v>
      </c>
      <c r="U49" s="70">
        <f t="shared" si="7"/>
        <v>45291</v>
      </c>
      <c r="V49" s="70">
        <f t="shared" si="7"/>
        <v>45322</v>
      </c>
      <c r="W49" s="70">
        <f t="shared" si="7"/>
        <v>45351</v>
      </c>
      <c r="X49" s="70">
        <f t="shared" si="7"/>
        <v>45382</v>
      </c>
      <c r="Y49" s="70">
        <f t="shared" si="7"/>
        <v>45412</v>
      </c>
      <c r="Z49" s="70">
        <f t="shared" si="7"/>
        <v>45443</v>
      </c>
      <c r="AA49" s="70">
        <f t="shared" si="7"/>
        <v>45473</v>
      </c>
      <c r="AB49" s="70">
        <f t="shared" si="7"/>
        <v>45504</v>
      </c>
      <c r="AC49" s="70">
        <f t="shared" si="7"/>
        <v>45535</v>
      </c>
      <c r="AD49" s="70">
        <f t="shared" si="7"/>
        <v>45565</v>
      </c>
      <c r="AE49" s="70">
        <f t="shared" si="7"/>
        <v>45596</v>
      </c>
      <c r="AF49" s="70">
        <f t="shared" si="7"/>
        <v>45626</v>
      </c>
      <c r="AG49" s="70">
        <f t="shared" si="7"/>
        <v>45657</v>
      </c>
      <c r="AH49" s="70">
        <f t="shared" si="7"/>
        <v>45688</v>
      </c>
      <c r="AI49" s="70">
        <f t="shared" si="7"/>
        <v>45716</v>
      </c>
      <c r="AJ49" s="70">
        <f t="shared" si="7"/>
        <v>45747</v>
      </c>
      <c r="AK49" s="70">
        <f t="shared" si="7"/>
        <v>45777</v>
      </c>
      <c r="AL49" s="70">
        <f t="shared" si="7"/>
        <v>45808</v>
      </c>
      <c r="AM49" s="70">
        <f t="shared" si="7"/>
        <v>45838</v>
      </c>
      <c r="AN49" s="70">
        <f t="shared" si="7"/>
        <v>45869</v>
      </c>
      <c r="AO49" s="70">
        <f t="shared" si="7"/>
        <v>45900</v>
      </c>
      <c r="AP49" s="70">
        <f t="shared" si="7"/>
        <v>45930</v>
      </c>
      <c r="AQ49" s="70">
        <f t="shared" si="7"/>
        <v>45961</v>
      </c>
      <c r="AR49" s="70">
        <f t="shared" si="7"/>
        <v>45991</v>
      </c>
      <c r="AS49" s="70">
        <f t="shared" si="7"/>
        <v>46022</v>
      </c>
      <c r="AT49" s="70">
        <f t="shared" si="7"/>
        <v>46053</v>
      </c>
      <c r="AU49" s="70">
        <f t="shared" si="7"/>
        <v>46081</v>
      </c>
      <c r="AV49" s="70">
        <f t="shared" si="7"/>
        <v>46112</v>
      </c>
      <c r="AW49" s="70">
        <f t="shared" si="7"/>
        <v>46142</v>
      </c>
      <c r="AX49" s="70">
        <f t="shared" si="7"/>
        <v>46173</v>
      </c>
      <c r="AY49" s="70">
        <f t="shared" si="7"/>
        <v>46203</v>
      </c>
      <c r="AZ49" s="70">
        <f t="shared" si="7"/>
        <v>46234</v>
      </c>
      <c r="BA49" s="70">
        <f t="shared" si="7"/>
        <v>46265</v>
      </c>
      <c r="BB49" s="70">
        <f t="shared" si="7"/>
        <v>46295</v>
      </c>
      <c r="BC49" s="70">
        <f t="shared" si="7"/>
        <v>46326</v>
      </c>
      <c r="BD49" s="70">
        <f t="shared" si="7"/>
        <v>46356</v>
      </c>
      <c r="BE49" s="70">
        <f t="shared" si="7"/>
        <v>46387</v>
      </c>
      <c r="BF49" s="70">
        <f t="shared" si="7"/>
        <v>46418</v>
      </c>
      <c r="BG49" s="70">
        <f t="shared" si="7"/>
        <v>46446</v>
      </c>
      <c r="BH49" s="70">
        <f t="shared" si="7"/>
        <v>46477</v>
      </c>
      <c r="BI49" s="70">
        <f t="shared" si="7"/>
        <v>46507</v>
      </c>
      <c r="BJ49" s="70">
        <f t="shared" si="7"/>
        <v>46538</v>
      </c>
      <c r="BK49" s="70">
        <f t="shared" si="7"/>
        <v>46568</v>
      </c>
      <c r="BL49" s="70">
        <f t="shared" si="7"/>
        <v>46599</v>
      </c>
      <c r="BM49" s="70">
        <f t="shared" si="7"/>
        <v>46630</v>
      </c>
      <c r="BN49" s="70">
        <f t="shared" si="7"/>
        <v>46660</v>
      </c>
      <c r="BO49" s="70">
        <f t="shared" si="7"/>
        <v>46691</v>
      </c>
      <c r="BP49" s="70">
        <f t="shared" si="7"/>
        <v>46721</v>
      </c>
      <c r="BQ49" s="70">
        <f t="shared" si="7"/>
        <v>46752</v>
      </c>
    </row>
    <row r="50" spans="2:69" ht="17" thickTop="1">
      <c r="B50" s="126" t="str">
        <f>Service1Name</f>
        <v>Service 1</v>
      </c>
      <c r="D50" s="123"/>
      <c r="E50" s="123"/>
      <c r="F50" s="123"/>
      <c r="G50" s="123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147"/>
      <c r="BA50" s="147"/>
      <c r="BB50" s="147"/>
      <c r="BC50" s="147"/>
      <c r="BD50" s="147"/>
      <c r="BE50" s="147"/>
      <c r="BF50" s="147"/>
      <c r="BG50" s="147"/>
      <c r="BH50" s="147"/>
      <c r="BI50" s="147"/>
      <c r="BJ50" s="147"/>
      <c r="BK50" s="147"/>
      <c r="BL50" s="147"/>
      <c r="BM50" s="147"/>
      <c r="BN50" s="147"/>
      <c r="BO50" s="147"/>
      <c r="BP50" s="147"/>
      <c r="BQ50" s="147"/>
    </row>
    <row r="51" spans="2:69" ht="16">
      <c r="B51" s="127" t="str">
        <f>Service2Name</f>
        <v>Service 2</v>
      </c>
      <c r="D51" s="123"/>
      <c r="E51" s="123"/>
      <c r="F51" s="123"/>
      <c r="G51" s="123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48"/>
      <c r="AG51" s="148"/>
      <c r="AH51" s="148"/>
      <c r="AI51" s="148"/>
      <c r="AJ51" s="148"/>
      <c r="AK51" s="148"/>
      <c r="AL51" s="148"/>
      <c r="AM51" s="148"/>
      <c r="AN51" s="148"/>
      <c r="AO51" s="148"/>
      <c r="AP51" s="148"/>
      <c r="AQ51" s="148"/>
      <c r="AR51" s="148"/>
      <c r="AS51" s="148"/>
      <c r="AT51" s="148"/>
      <c r="AU51" s="148"/>
      <c r="AV51" s="148"/>
      <c r="AW51" s="148"/>
      <c r="AX51" s="148"/>
      <c r="AY51" s="148"/>
      <c r="AZ51" s="148"/>
      <c r="BA51" s="148"/>
      <c r="BB51" s="148"/>
      <c r="BC51" s="148"/>
      <c r="BD51" s="148"/>
      <c r="BE51" s="148"/>
      <c r="BF51" s="148"/>
      <c r="BG51" s="148"/>
      <c r="BH51" s="148"/>
      <c r="BI51" s="148"/>
      <c r="BJ51" s="148"/>
      <c r="BK51" s="148"/>
      <c r="BL51" s="148"/>
      <c r="BM51" s="148"/>
      <c r="BN51" s="148"/>
      <c r="BO51" s="148"/>
      <c r="BP51" s="148"/>
      <c r="BQ51" s="148"/>
    </row>
    <row r="52" spans="2:69" ht="16">
      <c r="B52" s="126" t="str">
        <f>Service3Name</f>
        <v>Service 3</v>
      </c>
      <c r="D52" s="123"/>
      <c r="E52" s="123"/>
      <c r="F52" s="123"/>
      <c r="G52" s="123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  <c r="AW52" s="147"/>
      <c r="AX52" s="147"/>
      <c r="AY52" s="147"/>
      <c r="AZ52" s="147"/>
      <c r="BA52" s="147"/>
      <c r="BB52" s="147"/>
      <c r="BC52" s="147"/>
      <c r="BD52" s="147"/>
      <c r="BE52" s="147"/>
      <c r="BF52" s="147"/>
      <c r="BG52" s="147"/>
      <c r="BH52" s="147"/>
      <c r="BI52" s="147"/>
      <c r="BJ52" s="147"/>
      <c r="BK52" s="147"/>
      <c r="BL52" s="147"/>
      <c r="BM52" s="147"/>
      <c r="BN52" s="147"/>
      <c r="BO52" s="147"/>
      <c r="BP52" s="147"/>
      <c r="BQ52" s="147"/>
    </row>
    <row r="53" spans="2:69" ht="16">
      <c r="B53" s="127" t="str">
        <f>Service4Name</f>
        <v>Service 4</v>
      </c>
      <c r="D53" s="123"/>
      <c r="E53" s="123"/>
      <c r="F53" s="123"/>
      <c r="G53" s="123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48"/>
      <c r="AG53" s="148"/>
      <c r="AH53" s="148"/>
      <c r="AI53" s="148"/>
      <c r="AJ53" s="148"/>
      <c r="AK53" s="148"/>
      <c r="AL53" s="148"/>
      <c r="AM53" s="148"/>
      <c r="AN53" s="148"/>
      <c r="AO53" s="148"/>
      <c r="AP53" s="148"/>
      <c r="AQ53" s="148"/>
      <c r="AR53" s="148"/>
      <c r="AS53" s="148"/>
      <c r="AT53" s="148"/>
      <c r="AU53" s="148"/>
      <c r="AV53" s="148"/>
      <c r="AW53" s="148"/>
      <c r="AX53" s="148"/>
      <c r="AY53" s="148"/>
      <c r="AZ53" s="148"/>
      <c r="BA53" s="148"/>
      <c r="BB53" s="148"/>
      <c r="BC53" s="148"/>
      <c r="BD53" s="148"/>
      <c r="BE53" s="148"/>
      <c r="BF53" s="148"/>
      <c r="BG53" s="148"/>
      <c r="BH53" s="148"/>
      <c r="BI53" s="148"/>
      <c r="BJ53" s="148"/>
      <c r="BK53" s="148"/>
      <c r="BL53" s="148"/>
      <c r="BM53" s="148"/>
      <c r="BN53" s="148"/>
      <c r="BO53" s="148"/>
      <c r="BP53" s="148"/>
      <c r="BQ53" s="148"/>
    </row>
    <row r="54" spans="2:69" ht="16">
      <c r="B54" s="126" t="str">
        <f>Service5Name</f>
        <v>Service 5</v>
      </c>
      <c r="D54" s="123"/>
      <c r="E54" s="123"/>
      <c r="F54" s="123"/>
      <c r="G54" s="123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147"/>
      <c r="AT54" s="147"/>
      <c r="AU54" s="147"/>
      <c r="AV54" s="147"/>
      <c r="AW54" s="147"/>
      <c r="AX54" s="147"/>
      <c r="AY54" s="147"/>
      <c r="AZ54" s="147"/>
      <c r="BA54" s="147"/>
      <c r="BB54" s="147"/>
      <c r="BC54" s="147"/>
      <c r="BD54" s="147"/>
      <c r="BE54" s="147"/>
      <c r="BF54" s="147"/>
      <c r="BG54" s="147"/>
      <c r="BH54" s="147"/>
      <c r="BI54" s="147"/>
      <c r="BJ54" s="147"/>
      <c r="BK54" s="147"/>
      <c r="BL54" s="147"/>
      <c r="BM54" s="147"/>
      <c r="BN54" s="147"/>
      <c r="BO54" s="147"/>
      <c r="BP54" s="147"/>
      <c r="BQ54" s="147"/>
    </row>
    <row r="55" spans="2:69" ht="16">
      <c r="B55" s="127" t="str">
        <f>Service6Name</f>
        <v>Service 6</v>
      </c>
      <c r="D55" s="123"/>
      <c r="E55" s="123"/>
      <c r="F55" s="123"/>
      <c r="G55" s="123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48"/>
      <c r="AG55" s="148"/>
      <c r="AH55" s="148"/>
      <c r="AI55" s="148"/>
      <c r="AJ55" s="148"/>
      <c r="AK55" s="148"/>
      <c r="AL55" s="148"/>
      <c r="AM55" s="148"/>
      <c r="AN55" s="148"/>
      <c r="AO55" s="148"/>
      <c r="AP55" s="148"/>
      <c r="AQ55" s="148"/>
      <c r="AR55" s="148"/>
      <c r="AS55" s="148"/>
      <c r="AT55" s="148"/>
      <c r="AU55" s="148"/>
      <c r="AV55" s="148"/>
      <c r="AW55" s="148"/>
      <c r="AX55" s="148"/>
      <c r="AY55" s="148"/>
      <c r="AZ55" s="148"/>
      <c r="BA55" s="148"/>
      <c r="BB55" s="148"/>
      <c r="BC55" s="148"/>
      <c r="BD55" s="148"/>
      <c r="BE55" s="148"/>
      <c r="BF55" s="148"/>
      <c r="BG55" s="148"/>
      <c r="BH55" s="148"/>
      <c r="BI55" s="148"/>
      <c r="BJ55" s="148"/>
      <c r="BK55" s="148"/>
      <c r="BL55" s="148"/>
      <c r="BM55" s="148"/>
      <c r="BN55" s="148"/>
      <c r="BO55" s="148"/>
      <c r="BP55" s="148"/>
      <c r="BQ55" s="148"/>
    </row>
    <row r="56" spans="2:69" ht="16">
      <c r="B56" s="126" t="str">
        <f>Service7Name</f>
        <v>Service 7</v>
      </c>
      <c r="D56" s="123"/>
      <c r="E56" s="123"/>
      <c r="F56" s="123"/>
      <c r="G56" s="123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  <c r="AW56" s="147"/>
      <c r="AX56" s="147"/>
      <c r="AY56" s="147"/>
      <c r="AZ56" s="147"/>
      <c r="BA56" s="147"/>
      <c r="BB56" s="147"/>
      <c r="BC56" s="147"/>
      <c r="BD56" s="147"/>
      <c r="BE56" s="147"/>
      <c r="BF56" s="147"/>
      <c r="BG56" s="147"/>
      <c r="BH56" s="147"/>
      <c r="BI56" s="147"/>
      <c r="BJ56" s="147"/>
      <c r="BK56" s="147"/>
      <c r="BL56" s="147"/>
      <c r="BM56" s="147"/>
      <c r="BN56" s="147"/>
      <c r="BO56" s="147"/>
      <c r="BP56" s="147"/>
      <c r="BQ56" s="147"/>
    </row>
    <row r="57" spans="2:69" ht="16">
      <c r="B57" s="127" t="str">
        <f>Service8Name</f>
        <v>Service 8</v>
      </c>
      <c r="D57" s="123"/>
      <c r="E57" s="123"/>
      <c r="F57" s="123"/>
      <c r="G57" s="123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8"/>
      <c r="BH57" s="148"/>
      <c r="BI57" s="148"/>
      <c r="BJ57" s="148"/>
      <c r="BK57" s="148"/>
      <c r="BL57" s="148"/>
      <c r="BM57" s="148"/>
      <c r="BN57" s="148"/>
      <c r="BO57" s="148"/>
      <c r="BP57" s="148"/>
      <c r="BQ57" s="148"/>
    </row>
    <row r="58" spans="2:69" ht="16">
      <c r="B58" s="126" t="str">
        <f>Service9Name</f>
        <v>Service 9</v>
      </c>
      <c r="D58" s="123"/>
      <c r="E58" s="123"/>
      <c r="F58" s="123"/>
      <c r="G58" s="123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7"/>
      <c r="BG58" s="147"/>
      <c r="BH58" s="147"/>
      <c r="BI58" s="147"/>
      <c r="BJ58" s="147"/>
      <c r="BK58" s="147"/>
      <c r="BL58" s="147"/>
      <c r="BM58" s="147"/>
      <c r="BN58" s="147"/>
      <c r="BO58" s="147"/>
      <c r="BP58" s="147"/>
      <c r="BQ58" s="147"/>
    </row>
    <row r="59" spans="2:69" ht="16">
      <c r="B59" s="127" t="str">
        <f>Service10Name</f>
        <v>Service 10</v>
      </c>
      <c r="D59" s="123"/>
      <c r="E59" s="123"/>
      <c r="F59" s="123"/>
      <c r="G59" s="123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8"/>
      <c r="AQ59" s="148"/>
      <c r="AR59" s="148"/>
      <c r="AS59" s="148"/>
      <c r="AT59" s="148"/>
      <c r="AU59" s="148"/>
      <c r="AV59" s="148"/>
      <c r="AW59" s="148"/>
      <c r="AX59" s="148"/>
      <c r="AY59" s="148"/>
      <c r="AZ59" s="148"/>
      <c r="BA59" s="148"/>
      <c r="BB59" s="148"/>
      <c r="BC59" s="148"/>
      <c r="BD59" s="148"/>
      <c r="BE59" s="148"/>
      <c r="BF59" s="148"/>
      <c r="BG59" s="148"/>
      <c r="BH59" s="148"/>
      <c r="BI59" s="148"/>
      <c r="BJ59" s="148"/>
      <c r="BK59" s="148"/>
      <c r="BL59" s="148"/>
      <c r="BM59" s="148"/>
      <c r="BN59" s="148"/>
      <c r="BO59" s="148"/>
      <c r="BP59" s="148"/>
      <c r="BQ59" s="148"/>
    </row>
    <row r="60" spans="2:69">
      <c r="B60" s="22"/>
      <c r="C60" s="63"/>
      <c r="D60" s="63"/>
      <c r="E60" s="63"/>
      <c r="F60" s="63"/>
      <c r="G60" s="63"/>
      <c r="H60" s="63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</row>
    <row r="61" spans="2:69" ht="17" thickBot="1">
      <c r="B61" s="71" t="s">
        <v>81</v>
      </c>
      <c r="C61" s="71"/>
      <c r="D61" s="71"/>
      <c r="E61" s="71"/>
      <c r="F61" s="71"/>
      <c r="G61" s="71"/>
      <c r="H61" s="71"/>
      <c r="I61" s="71">
        <f>SUM(I50:I59)</f>
        <v>0</v>
      </c>
      <c r="J61" s="71">
        <f t="shared" ref="J61:BC61" si="8">SUM(J50:J59)</f>
        <v>0</v>
      </c>
      <c r="K61" s="71">
        <f t="shared" si="8"/>
        <v>0</v>
      </c>
      <c r="L61" s="71">
        <f t="shared" si="8"/>
        <v>0</v>
      </c>
      <c r="M61" s="71">
        <f t="shared" si="8"/>
        <v>0</v>
      </c>
      <c r="N61" s="71">
        <f t="shared" si="8"/>
        <v>0</v>
      </c>
      <c r="O61" s="71">
        <f t="shared" si="8"/>
        <v>0</v>
      </c>
      <c r="P61" s="71">
        <f t="shared" si="8"/>
        <v>0</v>
      </c>
      <c r="Q61" s="71">
        <f t="shared" si="8"/>
        <v>0</v>
      </c>
      <c r="R61" s="71">
        <f t="shared" si="8"/>
        <v>0</v>
      </c>
      <c r="S61" s="71">
        <f t="shared" si="8"/>
        <v>0</v>
      </c>
      <c r="T61" s="71">
        <f t="shared" si="8"/>
        <v>0</v>
      </c>
      <c r="U61" s="71">
        <f t="shared" si="8"/>
        <v>0</v>
      </c>
      <c r="V61" s="71">
        <f t="shared" si="8"/>
        <v>0</v>
      </c>
      <c r="W61" s="71">
        <f t="shared" si="8"/>
        <v>0</v>
      </c>
      <c r="X61" s="71">
        <f t="shared" si="8"/>
        <v>0</v>
      </c>
      <c r="Y61" s="71">
        <f t="shared" si="8"/>
        <v>0</v>
      </c>
      <c r="Z61" s="71">
        <f t="shared" si="8"/>
        <v>0</v>
      </c>
      <c r="AA61" s="71">
        <f t="shared" si="8"/>
        <v>0</v>
      </c>
      <c r="AB61" s="71">
        <f t="shared" si="8"/>
        <v>0</v>
      </c>
      <c r="AC61" s="71">
        <f t="shared" si="8"/>
        <v>0</v>
      </c>
      <c r="AD61" s="71">
        <f t="shared" si="8"/>
        <v>0</v>
      </c>
      <c r="AE61" s="71">
        <f t="shared" si="8"/>
        <v>0</v>
      </c>
      <c r="AF61" s="71">
        <f t="shared" si="8"/>
        <v>0</v>
      </c>
      <c r="AG61" s="71">
        <f t="shared" si="8"/>
        <v>0</v>
      </c>
      <c r="AH61" s="71">
        <f t="shared" si="8"/>
        <v>0</v>
      </c>
      <c r="AI61" s="71">
        <f t="shared" si="8"/>
        <v>0</v>
      </c>
      <c r="AJ61" s="71">
        <f t="shared" si="8"/>
        <v>0</v>
      </c>
      <c r="AK61" s="71">
        <f t="shared" si="8"/>
        <v>0</v>
      </c>
      <c r="AL61" s="71">
        <f t="shared" si="8"/>
        <v>0</v>
      </c>
      <c r="AM61" s="71">
        <f t="shared" si="8"/>
        <v>0</v>
      </c>
      <c r="AN61" s="71">
        <f t="shared" si="8"/>
        <v>0</v>
      </c>
      <c r="AO61" s="71">
        <f t="shared" si="8"/>
        <v>0</v>
      </c>
      <c r="AP61" s="71">
        <f t="shared" si="8"/>
        <v>0</v>
      </c>
      <c r="AQ61" s="71">
        <f t="shared" si="8"/>
        <v>0</v>
      </c>
      <c r="AR61" s="71">
        <f t="shared" si="8"/>
        <v>0</v>
      </c>
      <c r="AS61" s="71">
        <f t="shared" si="8"/>
        <v>0</v>
      </c>
      <c r="AT61" s="71">
        <f t="shared" si="8"/>
        <v>0</v>
      </c>
      <c r="AU61" s="71">
        <f t="shared" si="8"/>
        <v>0</v>
      </c>
      <c r="AV61" s="71">
        <f t="shared" si="8"/>
        <v>0</v>
      </c>
      <c r="AW61" s="71">
        <f t="shared" si="8"/>
        <v>0</v>
      </c>
      <c r="AX61" s="71">
        <f t="shared" si="8"/>
        <v>0</v>
      </c>
      <c r="AY61" s="71">
        <f t="shared" si="8"/>
        <v>0</v>
      </c>
      <c r="AZ61" s="71">
        <f t="shared" si="8"/>
        <v>0</v>
      </c>
      <c r="BA61" s="71">
        <f t="shared" si="8"/>
        <v>0</v>
      </c>
      <c r="BB61" s="71">
        <f t="shared" si="8"/>
        <v>0</v>
      </c>
      <c r="BC61" s="71">
        <f t="shared" si="8"/>
        <v>0</v>
      </c>
      <c r="BD61" s="71">
        <f>SUM(BD50:BD59)</f>
        <v>0</v>
      </c>
      <c r="BE61" s="71">
        <f t="shared" ref="BE61:BQ61" si="9">SUM(BE50:BE59)</f>
        <v>0</v>
      </c>
      <c r="BF61" s="71">
        <f t="shared" si="9"/>
        <v>0</v>
      </c>
      <c r="BG61" s="71">
        <f t="shared" si="9"/>
        <v>0</v>
      </c>
      <c r="BH61" s="71">
        <f t="shared" si="9"/>
        <v>0</v>
      </c>
      <c r="BI61" s="71">
        <f t="shared" si="9"/>
        <v>0</v>
      </c>
      <c r="BJ61" s="71">
        <f t="shared" si="9"/>
        <v>0</v>
      </c>
      <c r="BK61" s="71">
        <f t="shared" si="9"/>
        <v>0</v>
      </c>
      <c r="BL61" s="71">
        <f t="shared" si="9"/>
        <v>0</v>
      </c>
      <c r="BM61" s="71">
        <f t="shared" si="9"/>
        <v>0</v>
      </c>
      <c r="BN61" s="71">
        <f t="shared" si="9"/>
        <v>0</v>
      </c>
      <c r="BO61" s="71">
        <f t="shared" si="9"/>
        <v>0</v>
      </c>
      <c r="BP61" s="71">
        <f t="shared" si="9"/>
        <v>0</v>
      </c>
      <c r="BQ61" s="71">
        <f t="shared" si="9"/>
        <v>0</v>
      </c>
    </row>
    <row r="62" spans="2:69" ht="16" thickTop="1"/>
  </sheetData>
  <mergeCells count="4">
    <mergeCell ref="D3:G3"/>
    <mergeCell ref="D18:G18"/>
    <mergeCell ref="D33:G33"/>
    <mergeCell ref="D48:G48"/>
  </mergeCells>
  <phoneticPr fontId="33" type="noConversion"/>
  <pageMargins left="0.7" right="0.7" top="0.75" bottom="0.75" header="0.3" footer="0.3"/>
  <pageSetup paperSize="3" scale="50" orientation="landscape" horizontalDpi="0" verticalDpi="0"/>
  <colBreaks count="6" manualBreakCount="6">
    <brk id="9" max="1048575" man="1"/>
    <brk id="21" max="1048575" man="1"/>
    <brk id="33" max="1048575" man="1"/>
    <brk id="45" max="1048575" man="1"/>
    <brk id="57" max="1048575" man="1"/>
    <brk id="6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209</vt:i4>
      </vt:variant>
    </vt:vector>
  </HeadingPairs>
  <TitlesOfParts>
    <vt:vector size="222" baseType="lpstr">
      <vt:lpstr>Annual Profit &amp; Loss</vt:lpstr>
      <vt:lpstr>Quarterly Profit &amp; Loss</vt:lpstr>
      <vt:lpstr>Profit &amp; Loss</vt:lpstr>
      <vt:lpstr>Grants</vt:lpstr>
      <vt:lpstr>Product Sales</vt:lpstr>
      <vt:lpstr>Subscription Sales</vt:lpstr>
      <vt:lpstr>Headcount</vt:lpstr>
      <vt:lpstr>Fixed Costs</vt:lpstr>
      <vt:lpstr>Variable Costs</vt:lpstr>
      <vt:lpstr>Licensing</vt:lpstr>
      <vt:lpstr>Variables</vt:lpstr>
      <vt:lpstr>Scaling Factors</vt:lpstr>
      <vt:lpstr>Homework</vt:lpstr>
      <vt:lpstr>BulkDirectSaleModifierMix</vt:lpstr>
      <vt:lpstr>BulkDirectSaleModifierPrice</vt:lpstr>
      <vt:lpstr>BulkWholesaleModifierMix</vt:lpstr>
      <vt:lpstr>BulkWholesaleModifierPrice</vt:lpstr>
      <vt:lpstr>CompanyName</vt:lpstr>
      <vt:lpstr>DaysPerMonth</vt:lpstr>
      <vt:lpstr>DirectSaleModifierMix</vt:lpstr>
      <vt:lpstr>DirectSaleModifierPrice</vt:lpstr>
      <vt:lpstr>Factor10Alpha</vt:lpstr>
      <vt:lpstr>Factor10Peak</vt:lpstr>
      <vt:lpstr>Factor10Time0</vt:lpstr>
      <vt:lpstr>Factor10Time1</vt:lpstr>
      <vt:lpstr>Factor10Time2</vt:lpstr>
      <vt:lpstr>Factor10Value1</vt:lpstr>
      <vt:lpstr>Factor10Value2</vt:lpstr>
      <vt:lpstr>Factor1Alpha</vt:lpstr>
      <vt:lpstr>Factor1Peak</vt:lpstr>
      <vt:lpstr>Factor1Time0</vt:lpstr>
      <vt:lpstr>Factor1Time1</vt:lpstr>
      <vt:lpstr>Factor1Time2</vt:lpstr>
      <vt:lpstr>Factor1Value1</vt:lpstr>
      <vt:lpstr>Factor1Value2</vt:lpstr>
      <vt:lpstr>Factor2Alpha</vt:lpstr>
      <vt:lpstr>Factor2Peak</vt:lpstr>
      <vt:lpstr>Factor2Time0</vt:lpstr>
      <vt:lpstr>Factor2Time1</vt:lpstr>
      <vt:lpstr>Factor2Time2</vt:lpstr>
      <vt:lpstr>Factor2Value1</vt:lpstr>
      <vt:lpstr>Factor2Value2</vt:lpstr>
      <vt:lpstr>Factor3Alpha</vt:lpstr>
      <vt:lpstr>Factor3Peak</vt:lpstr>
      <vt:lpstr>Factor3Time0</vt:lpstr>
      <vt:lpstr>Factor3Time1</vt:lpstr>
      <vt:lpstr>Factor3Time2</vt:lpstr>
      <vt:lpstr>Factor3Value1</vt:lpstr>
      <vt:lpstr>Factor3Value2</vt:lpstr>
      <vt:lpstr>Factor4Alpha</vt:lpstr>
      <vt:lpstr>Factor4Peak</vt:lpstr>
      <vt:lpstr>Factor4Time0</vt:lpstr>
      <vt:lpstr>Factor4Time1</vt:lpstr>
      <vt:lpstr>Factor4Time2</vt:lpstr>
      <vt:lpstr>Factor4Value1</vt:lpstr>
      <vt:lpstr>Factor4Value2</vt:lpstr>
      <vt:lpstr>Factor5Alpha</vt:lpstr>
      <vt:lpstr>Factor5Peak</vt:lpstr>
      <vt:lpstr>Factor5Time0</vt:lpstr>
      <vt:lpstr>Factor5Time1</vt:lpstr>
      <vt:lpstr>Factor5Time2</vt:lpstr>
      <vt:lpstr>Factor5Value1</vt:lpstr>
      <vt:lpstr>Factor5Value2</vt:lpstr>
      <vt:lpstr>Factor6Alpha</vt:lpstr>
      <vt:lpstr>Factor6Peak</vt:lpstr>
      <vt:lpstr>Factor6Time0</vt:lpstr>
      <vt:lpstr>Factor6Time1</vt:lpstr>
      <vt:lpstr>Factor6Time2</vt:lpstr>
      <vt:lpstr>Factor6Value1</vt:lpstr>
      <vt:lpstr>Factor6Value2</vt:lpstr>
      <vt:lpstr>Factor7Alpha</vt:lpstr>
      <vt:lpstr>Factor7Peak</vt:lpstr>
      <vt:lpstr>Factor7Time0</vt:lpstr>
      <vt:lpstr>Factor7Time1</vt:lpstr>
      <vt:lpstr>Factor7Time2</vt:lpstr>
      <vt:lpstr>Factor7Value1</vt:lpstr>
      <vt:lpstr>Factor7Value2</vt:lpstr>
      <vt:lpstr>Factor8Alpha</vt:lpstr>
      <vt:lpstr>Factor8Peak</vt:lpstr>
      <vt:lpstr>Factor8Time0</vt:lpstr>
      <vt:lpstr>Factor8Time1</vt:lpstr>
      <vt:lpstr>Factor8Time2</vt:lpstr>
      <vt:lpstr>Factor8Value1</vt:lpstr>
      <vt:lpstr>Factor8Value2</vt:lpstr>
      <vt:lpstr>Factor9Alpha</vt:lpstr>
      <vt:lpstr>Factor9Peak</vt:lpstr>
      <vt:lpstr>Factor9Time0</vt:lpstr>
      <vt:lpstr>Factor9Time1</vt:lpstr>
      <vt:lpstr>Factor9Time2</vt:lpstr>
      <vt:lpstr>Factor9Value1</vt:lpstr>
      <vt:lpstr>Factor9Value2</vt:lpstr>
      <vt:lpstr>FederalIncomeTax1</vt:lpstr>
      <vt:lpstr>FederalIncomeTax1C</vt:lpstr>
      <vt:lpstr>FederalIncomeTax2</vt:lpstr>
      <vt:lpstr>FederalIncomeTax2C</vt:lpstr>
      <vt:lpstr>FederalIncomeTax3</vt:lpstr>
      <vt:lpstr>FederalIncomeTax3C</vt:lpstr>
      <vt:lpstr>FederalIncomeTax4</vt:lpstr>
      <vt:lpstr>FederalIncomeTax4C</vt:lpstr>
      <vt:lpstr>FederalIncomeTax5</vt:lpstr>
      <vt:lpstr>FederalIncomeTax5C</vt:lpstr>
      <vt:lpstr>FederalIncomeTax6</vt:lpstr>
      <vt:lpstr>FederalIncomeTax6C</vt:lpstr>
      <vt:lpstr>FederalIncomeTax7</vt:lpstr>
      <vt:lpstr>FederalIncomeTax7C</vt:lpstr>
      <vt:lpstr>FederalIncomeTax8</vt:lpstr>
      <vt:lpstr>FederalIncomeTax8C</vt:lpstr>
      <vt:lpstr>Installation10Name</vt:lpstr>
      <vt:lpstr>Installation10Price</vt:lpstr>
      <vt:lpstr>Installation1Name</vt:lpstr>
      <vt:lpstr>Installation1Price</vt:lpstr>
      <vt:lpstr>Installation2Name</vt:lpstr>
      <vt:lpstr>Installation2Price</vt:lpstr>
      <vt:lpstr>Installation3Name</vt:lpstr>
      <vt:lpstr>Installation3Price</vt:lpstr>
      <vt:lpstr>Installation4Name</vt:lpstr>
      <vt:lpstr>Installation4Price</vt:lpstr>
      <vt:lpstr>Installation5Name</vt:lpstr>
      <vt:lpstr>Installation5Price</vt:lpstr>
      <vt:lpstr>Installation6Name</vt:lpstr>
      <vt:lpstr>Installation6Price</vt:lpstr>
      <vt:lpstr>Installation7Name</vt:lpstr>
      <vt:lpstr>Installation7Price</vt:lpstr>
      <vt:lpstr>Installation8Name</vt:lpstr>
      <vt:lpstr>Installation8Price</vt:lpstr>
      <vt:lpstr>Installation9Name</vt:lpstr>
      <vt:lpstr>Installation9Price</vt:lpstr>
      <vt:lpstr>MonthsPerYear</vt:lpstr>
      <vt:lpstr>PreparedBy</vt:lpstr>
      <vt:lpstr>PreparedDate</vt:lpstr>
      <vt:lpstr>'Annual Profit &amp; Loss'!Print_Area</vt:lpstr>
      <vt:lpstr>'Fixed Costs'!Print_Area</vt:lpstr>
      <vt:lpstr>Headcount!Print_Area</vt:lpstr>
      <vt:lpstr>Licensing!Print_Area</vt:lpstr>
      <vt:lpstr>'Product Sales'!Print_Area</vt:lpstr>
      <vt:lpstr>'Quarterly Profit &amp; Loss'!Print_Area</vt:lpstr>
      <vt:lpstr>'Subscription Sales'!Print_Area</vt:lpstr>
      <vt:lpstr>'Variable Costs'!Print_Area</vt:lpstr>
      <vt:lpstr>'Annual Profit &amp; Loss'!Print_Titles</vt:lpstr>
      <vt:lpstr>'Fixed Costs'!Print_Titles</vt:lpstr>
      <vt:lpstr>Headcount!Print_Titles</vt:lpstr>
      <vt:lpstr>Licensing!Print_Titles</vt:lpstr>
      <vt:lpstr>'Product Sales'!Print_Titles</vt:lpstr>
      <vt:lpstr>'Quarterly Profit &amp; Loss'!Print_Titles</vt:lpstr>
      <vt:lpstr>'Subscription Sales'!Print_Titles</vt:lpstr>
      <vt:lpstr>'Variable Costs'!Print_Titles</vt:lpstr>
      <vt:lpstr>Product10Name</vt:lpstr>
      <vt:lpstr>Product10Price</vt:lpstr>
      <vt:lpstr>Product1CustomerLTV</vt:lpstr>
      <vt:lpstr>Product1Name</vt:lpstr>
      <vt:lpstr>Product1Price</vt:lpstr>
      <vt:lpstr>Product2Name</vt:lpstr>
      <vt:lpstr>Product2Price</vt:lpstr>
      <vt:lpstr>Product3Name</vt:lpstr>
      <vt:lpstr>Product3Price</vt:lpstr>
      <vt:lpstr>Product4Name</vt:lpstr>
      <vt:lpstr>Product4Price</vt:lpstr>
      <vt:lpstr>Product5Name</vt:lpstr>
      <vt:lpstr>Product5Price</vt:lpstr>
      <vt:lpstr>Product6Name</vt:lpstr>
      <vt:lpstr>Product6Price</vt:lpstr>
      <vt:lpstr>Product7Name</vt:lpstr>
      <vt:lpstr>Product7Price</vt:lpstr>
      <vt:lpstr>Product8Name</vt:lpstr>
      <vt:lpstr>Product8Price</vt:lpstr>
      <vt:lpstr>Product9Name</vt:lpstr>
      <vt:lpstr>Product9Price</vt:lpstr>
      <vt:lpstr>SalesTax1</vt:lpstr>
      <vt:lpstr>Service10Name</vt:lpstr>
      <vt:lpstr>Service10Price</vt:lpstr>
      <vt:lpstr>Service1Name</vt:lpstr>
      <vt:lpstr>Service1Price</vt:lpstr>
      <vt:lpstr>Service2Name</vt:lpstr>
      <vt:lpstr>Service2Price</vt:lpstr>
      <vt:lpstr>Service3Name</vt:lpstr>
      <vt:lpstr>Service3Price</vt:lpstr>
      <vt:lpstr>Service4Name</vt:lpstr>
      <vt:lpstr>Service4Price</vt:lpstr>
      <vt:lpstr>Service5Name</vt:lpstr>
      <vt:lpstr>Service5Price</vt:lpstr>
      <vt:lpstr>Service6Name</vt:lpstr>
      <vt:lpstr>Service6Price</vt:lpstr>
      <vt:lpstr>Service7Name</vt:lpstr>
      <vt:lpstr>Service7Price</vt:lpstr>
      <vt:lpstr>Service8Name</vt:lpstr>
      <vt:lpstr>Service8Price</vt:lpstr>
      <vt:lpstr>Service9Name</vt:lpstr>
      <vt:lpstr>Service9Price</vt:lpstr>
      <vt:lpstr>StateIncomeTax1</vt:lpstr>
      <vt:lpstr>StateIncomeTax10</vt:lpstr>
      <vt:lpstr>StateIncomeTax2</vt:lpstr>
      <vt:lpstr>StateIncomeTax3</vt:lpstr>
      <vt:lpstr>StateIncomeTax4</vt:lpstr>
      <vt:lpstr>StateIncomeTax5</vt:lpstr>
      <vt:lpstr>StateIncomeTax6</vt:lpstr>
      <vt:lpstr>StateIncomeTax7</vt:lpstr>
      <vt:lpstr>StateIncomeTax8</vt:lpstr>
      <vt:lpstr>StateIncomeTax9</vt:lpstr>
      <vt:lpstr>StaticChurnRate</vt:lpstr>
      <vt:lpstr>Subscription10Name</vt:lpstr>
      <vt:lpstr>Subscription10Price</vt:lpstr>
      <vt:lpstr>Subscription1Name</vt:lpstr>
      <vt:lpstr>Subscription1Price</vt:lpstr>
      <vt:lpstr>Subscription2Name</vt:lpstr>
      <vt:lpstr>Subscription2Price</vt:lpstr>
      <vt:lpstr>Subscription3Name</vt:lpstr>
      <vt:lpstr>Subscription3Price</vt:lpstr>
      <vt:lpstr>Subscription4Name</vt:lpstr>
      <vt:lpstr>Subscription4Price</vt:lpstr>
      <vt:lpstr>Subscription5Name</vt:lpstr>
      <vt:lpstr>Subscription5Price</vt:lpstr>
      <vt:lpstr>Subscription6Name</vt:lpstr>
      <vt:lpstr>Subscription6Price</vt:lpstr>
      <vt:lpstr>Subscription7Name</vt:lpstr>
      <vt:lpstr>Subscription7Price</vt:lpstr>
      <vt:lpstr>Subscription8Name</vt:lpstr>
      <vt:lpstr>Subscription8Price</vt:lpstr>
      <vt:lpstr>Subscription9Name</vt:lpstr>
      <vt:lpstr>Subscription9Price</vt:lpstr>
      <vt:lpstr>Time</vt:lpstr>
      <vt:lpstr>WholesaleModifierMix</vt:lpstr>
      <vt:lpstr>WholesaleModifierPrice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Taylor</dc:creator>
  <cp:lastModifiedBy>Evan Taylor</cp:lastModifiedBy>
  <cp:lastPrinted>2021-11-18T03:29:23Z</cp:lastPrinted>
  <dcterms:created xsi:type="dcterms:W3CDTF">2017-07-31T21:33:31Z</dcterms:created>
  <dcterms:modified xsi:type="dcterms:W3CDTF">2022-12-16T19:01:48Z</dcterms:modified>
</cp:coreProperties>
</file>