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0620" yWindow="0" windowWidth="20480" windowHeight="26220" tabRatio="500" activeTab="1"/>
  </bookViews>
  <sheets>
    <sheet name="Inputs" sheetId="1" r:id="rId1"/>
    <sheet name="Calculations" sheetId="2" r:id="rId2"/>
  </sheets>
  <definedNames>
    <definedName name="dt">Inputs!$B$11</definedName>
    <definedName name="g">Inputs!$B$7</definedName>
    <definedName name="phi0">Inputs!$B$9</definedName>
    <definedName name="v0">Inputs!$B$8</definedName>
    <definedName name="x0">Calculations!$C$2</definedName>
    <definedName name="y0">Inputs!$B$10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  <c r="A25" i="1"/>
  <c r="E38" i="2"/>
  <c r="C38" i="2"/>
  <c r="E39" i="2"/>
  <c r="C39" i="2"/>
  <c r="E40" i="2"/>
  <c r="C40" i="2"/>
  <c r="E41" i="2"/>
  <c r="C41" i="2"/>
  <c r="E42" i="2"/>
  <c r="C42" i="2"/>
  <c r="E43" i="2"/>
  <c r="C43" i="2"/>
  <c r="E44" i="2"/>
  <c r="C44" i="2"/>
  <c r="E45" i="2"/>
  <c r="C45" i="2"/>
  <c r="E46" i="2"/>
  <c r="C46" i="2"/>
  <c r="E47" i="2"/>
  <c r="C47" i="2"/>
  <c r="E48" i="2"/>
  <c r="C48" i="2"/>
  <c r="E49" i="2"/>
  <c r="C49" i="2"/>
  <c r="E50" i="2"/>
  <c r="C50" i="2"/>
  <c r="E51" i="2"/>
  <c r="C51" i="2"/>
  <c r="E52" i="2"/>
  <c r="C5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D38" i="2"/>
  <c r="F39" i="2"/>
  <c r="D39" i="2"/>
  <c r="F40" i="2"/>
  <c r="D40" i="2"/>
  <c r="F41" i="2"/>
  <c r="D41" i="2"/>
  <c r="F42" i="2"/>
  <c r="D42" i="2"/>
  <c r="F43" i="2"/>
  <c r="D43" i="2"/>
  <c r="F44" i="2"/>
  <c r="D44" i="2"/>
  <c r="F45" i="2"/>
  <c r="D45" i="2"/>
  <c r="F46" i="2"/>
  <c r="D46" i="2"/>
  <c r="F47" i="2"/>
  <c r="D47" i="2"/>
  <c r="F48" i="2"/>
  <c r="D48" i="2"/>
  <c r="F49" i="2"/>
  <c r="D49" i="2"/>
  <c r="F50" i="2"/>
  <c r="D50" i="2"/>
  <c r="F51" i="2"/>
  <c r="D51" i="2"/>
  <c r="F52" i="2"/>
  <c r="D52" i="2"/>
  <c r="E4" i="2"/>
  <c r="C4" i="2"/>
  <c r="E5" i="2"/>
  <c r="C5" i="2"/>
  <c r="E6" i="2"/>
  <c r="C6" i="2"/>
  <c r="E7" i="2"/>
  <c r="C7" i="2"/>
  <c r="E8" i="2"/>
  <c r="C8" i="2"/>
  <c r="E9" i="2"/>
  <c r="C9" i="2"/>
  <c r="E10" i="2"/>
  <c r="C10" i="2"/>
  <c r="E11" i="2"/>
  <c r="C11" i="2"/>
  <c r="E12" i="2"/>
  <c r="C12" i="2"/>
  <c r="E13" i="2"/>
  <c r="C13" i="2"/>
  <c r="E14" i="2"/>
  <c r="C14" i="2"/>
  <c r="E15" i="2"/>
  <c r="C15" i="2"/>
  <c r="E16" i="2"/>
  <c r="C16" i="2"/>
  <c r="E17" i="2"/>
  <c r="C17" i="2"/>
  <c r="E18" i="2"/>
  <c r="C18" i="2"/>
  <c r="E19" i="2"/>
  <c r="C19" i="2"/>
  <c r="E20" i="2"/>
  <c r="C20" i="2"/>
  <c r="E21" i="2"/>
  <c r="C21" i="2"/>
  <c r="E22" i="2"/>
  <c r="C22" i="2"/>
  <c r="E23" i="2"/>
  <c r="C23" i="2"/>
  <c r="E24" i="2"/>
  <c r="C24" i="2"/>
  <c r="E25" i="2"/>
  <c r="C25" i="2"/>
  <c r="E26" i="2"/>
  <c r="C26" i="2"/>
  <c r="E27" i="2"/>
  <c r="C27" i="2"/>
  <c r="E28" i="2"/>
  <c r="C28" i="2"/>
  <c r="E29" i="2"/>
  <c r="C29" i="2"/>
  <c r="E30" i="2"/>
  <c r="C30" i="2"/>
  <c r="E31" i="2"/>
  <c r="C31" i="2"/>
  <c r="E32" i="2"/>
  <c r="C32" i="2"/>
  <c r="E33" i="2"/>
  <c r="C33" i="2"/>
  <c r="E34" i="2"/>
  <c r="C34" i="2"/>
  <c r="E35" i="2"/>
  <c r="C35" i="2"/>
  <c r="E36" i="2"/>
  <c r="C36" i="2"/>
  <c r="E37" i="2"/>
  <c r="C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B15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" i="2"/>
  <c r="E3" i="2"/>
  <c r="C3" i="2"/>
  <c r="D2" i="2"/>
  <c r="E2" i="2"/>
</calcChain>
</file>

<file path=xl/sharedStrings.xml><?xml version="1.0" encoding="utf-8"?>
<sst xmlns="http://schemas.openxmlformats.org/spreadsheetml/2006/main" count="22" uniqueCount="22">
  <si>
    <t>Programming Lab</t>
  </si>
  <si>
    <t>Ballistic Motion: Constant Acceleration in 2D</t>
  </si>
  <si>
    <t>Marcus Forst</t>
  </si>
  <si>
    <t>PHYS 2511--Prof. Matthew Newby</t>
  </si>
  <si>
    <t>Inputs</t>
  </si>
  <si>
    <t>Outputs</t>
  </si>
  <si>
    <t>Plot?</t>
  </si>
  <si>
    <t>x</t>
  </si>
  <si>
    <t>y</t>
  </si>
  <si>
    <t>t</t>
  </si>
  <si>
    <t>vx</t>
  </si>
  <si>
    <t>vy</t>
  </si>
  <si>
    <t>Initial velocity angle</t>
  </si>
  <si>
    <t>Initial velocity magnitude</t>
  </si>
  <si>
    <t>Gravitational constant</t>
  </si>
  <si>
    <t>Highest point</t>
  </si>
  <si>
    <t>Distance to ground</t>
  </si>
  <si>
    <t>Flight time</t>
  </si>
  <si>
    <t>Initial Height</t>
  </si>
  <si>
    <t>Time step</t>
  </si>
  <si>
    <t>abs</t>
  </si>
  <si>
    <t>miny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</si>
</sst>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Calculations!$B$2:$B$52</c:f>
              <c:numCache>
                <c:formatCode>General</c:formatCod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Calculations!$D$2:$D$52</c:f>
              <c:numCache>
                <c:formatCode>General</c:formatCode>
                <c:ptCount val="51"/>
                <c:pt idx="0">
                  <c:v>15.0</c:v>
                </c:pt>
                <c:pt idx="1">
                  <c:v>15.84992352453412</c:v>
                </c:pt>
                <c:pt idx="2">
                  <c:v>16.69592704906824</c:v>
                </c:pt>
                <c:pt idx="3">
                  <c:v>17.53507057360235</c:v>
                </c:pt>
                <c:pt idx="4">
                  <c:v>18.36441409813647</c:v>
                </c:pt>
                <c:pt idx="5">
                  <c:v>19.18101762267059</c:v>
                </c:pt>
                <c:pt idx="6">
                  <c:v>19.98194114720471</c:v>
                </c:pt>
                <c:pt idx="7">
                  <c:v>20.76424467173883</c:v>
                </c:pt>
                <c:pt idx="8">
                  <c:v>21.52498819627295</c:v>
                </c:pt>
                <c:pt idx="9">
                  <c:v>22.26123172080707</c:v>
                </c:pt>
                <c:pt idx="10">
                  <c:v>22.97003524534118</c:v>
                </c:pt>
                <c:pt idx="11">
                  <c:v>23.6484587698753</c:v>
                </c:pt>
                <c:pt idx="12">
                  <c:v>24.29356229440942</c:v>
                </c:pt>
                <c:pt idx="13">
                  <c:v>24.90240581894354</c:v>
                </c:pt>
                <c:pt idx="14">
                  <c:v>25.47204934347766</c:v>
                </c:pt>
                <c:pt idx="15">
                  <c:v>25.99955286801178</c:v>
                </c:pt>
                <c:pt idx="16">
                  <c:v>26.4819763925459</c:v>
                </c:pt>
                <c:pt idx="17">
                  <c:v>26.91637991708001</c:v>
                </c:pt>
                <c:pt idx="18">
                  <c:v>27.29982344161413</c:v>
                </c:pt>
                <c:pt idx="19">
                  <c:v>27.62936696614825</c:v>
                </c:pt>
                <c:pt idx="20">
                  <c:v>27.90207049068237</c:v>
                </c:pt>
                <c:pt idx="21">
                  <c:v>28.11499401521648</c:v>
                </c:pt>
                <c:pt idx="22">
                  <c:v>28.26519753975061</c:v>
                </c:pt>
                <c:pt idx="23">
                  <c:v>28.34974106428473</c:v>
                </c:pt>
                <c:pt idx="24">
                  <c:v>28.36568458881885</c:v>
                </c:pt>
                <c:pt idx="25">
                  <c:v>28.31008811335296</c:v>
                </c:pt>
                <c:pt idx="26">
                  <c:v>28.18001163788708</c:v>
                </c:pt>
                <c:pt idx="27">
                  <c:v>27.9725151624212</c:v>
                </c:pt>
                <c:pt idx="28">
                  <c:v>27.68465868695532</c:v>
                </c:pt>
                <c:pt idx="29">
                  <c:v>27.31350221148944</c:v>
                </c:pt>
                <c:pt idx="30">
                  <c:v>26.85610573602356</c:v>
                </c:pt>
                <c:pt idx="31">
                  <c:v>26.30952926055768</c:v>
                </c:pt>
                <c:pt idx="32">
                  <c:v>25.6708327850918</c:v>
                </c:pt>
                <c:pt idx="33">
                  <c:v>24.93707630962592</c:v>
                </c:pt>
                <c:pt idx="34">
                  <c:v>24.10531983416003</c:v>
                </c:pt>
                <c:pt idx="35">
                  <c:v>23.17262335869415</c:v>
                </c:pt>
                <c:pt idx="36">
                  <c:v>22.13604688322827</c:v>
                </c:pt>
                <c:pt idx="37">
                  <c:v>20.99265040776239</c:v>
                </c:pt>
                <c:pt idx="38">
                  <c:v>19.7394939322965</c:v>
                </c:pt>
                <c:pt idx="39">
                  <c:v>18.37363745683063</c:v>
                </c:pt>
                <c:pt idx="40">
                  <c:v>16.89214098136474</c:v>
                </c:pt>
                <c:pt idx="41">
                  <c:v>15.29206450589886</c:v>
                </c:pt>
                <c:pt idx="42">
                  <c:v>13.57046803043298</c:v>
                </c:pt>
                <c:pt idx="43">
                  <c:v>11.7244115549671</c:v>
                </c:pt>
                <c:pt idx="44">
                  <c:v>9.750955079501217</c:v>
                </c:pt>
                <c:pt idx="45">
                  <c:v>7.647158604035336</c:v>
                </c:pt>
                <c:pt idx="46">
                  <c:v>5.410082128569453</c:v>
                </c:pt>
                <c:pt idx="47">
                  <c:v>3.036785653103573</c:v>
                </c:pt>
                <c:pt idx="48">
                  <c:v>0.524329177637689</c:v>
                </c:pt>
                <c:pt idx="49">
                  <c:v>-2.130227297828192</c:v>
                </c:pt>
                <c:pt idx="50">
                  <c:v>-4.92982377329407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74088"/>
        <c:axId val="2132719304"/>
      </c:scatterChart>
      <c:valAx>
        <c:axId val="213267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19304"/>
        <c:crosses val="autoZero"/>
        <c:crossBetween val="midCat"/>
      </c:valAx>
      <c:valAx>
        <c:axId val="213271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7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677333</xdr:colOff>
      <xdr:row>8</xdr:row>
      <xdr:rowOff>84667</xdr:rowOff>
    </xdr:from>
    <xdr:to>
      <xdr:col>8</xdr:col>
      <xdr:colOff>270933</xdr:colOff>
      <xdr:row>22</xdr:row>
      <xdr:rowOff>101601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1" max="1" width="22.83203125" customWidth="1"/>
  </cols>
  <sheetData>
    <row r="1" spans="1:2">
      <c r="A1" t="s">
        <v>2</v>
      </c>
    </row>
    <row r="2" spans="1:2">
      <c r="A2" t="s">
        <v>3</v>
      </c>
    </row>
    <row r="3" spans="1:2">
      <c r="A3" t="s">
        <v>0</v>
      </c>
    </row>
    <row r="4" spans="1:2">
      <c r="A4" t="s">
        <v>1</v>
      </c>
    </row>
    <row r="6" spans="1:2">
      <c r="A6" t="s">
        <v>4</v>
      </c>
    </row>
    <row r="7" spans="1:2">
      <c r="A7" t="s">
        <v>14</v>
      </c>
      <c r="B7">
        <v>-9.8000000000000007</v>
      </c>
    </row>
    <row r="8" spans="1:2">
      <c r="A8" t="s">
        <v>13</v>
      </c>
      <c r="B8">
        <v>100</v>
      </c>
    </row>
    <row r="9" spans="1:2">
      <c r="A9" t="s">
        <v>12</v>
      </c>
      <c r="B9">
        <v>45</v>
      </c>
    </row>
    <row r="10" spans="1:2">
      <c r="A10" t="s">
        <v>18</v>
      </c>
      <c r="B10">
        <v>15</v>
      </c>
    </row>
    <row r="11" spans="1:2">
      <c r="A11" t="s">
        <v>19</v>
      </c>
      <c r="B11">
        <v>0.01</v>
      </c>
    </row>
    <row r="14" spans="1:2">
      <c r="A14" t="s">
        <v>5</v>
      </c>
    </row>
    <row r="15" spans="1:2">
      <c r="A15" t="s">
        <v>15</v>
      </c>
      <c r="B15">
        <f>MAX(Calculations!D2:D37)</f>
        <v>28.365684588818848</v>
      </c>
    </row>
    <row r="16" spans="1:2">
      <c r="A16" t="s">
        <v>16</v>
      </c>
    </row>
    <row r="17" spans="1:1">
      <c r="A17" t="s">
        <v>17</v>
      </c>
    </row>
    <row r="18" spans="1:1">
      <c r="A18" t="s">
        <v>6</v>
      </c>
    </row>
    <row r="25" spans="1:1">
      <c r="A25">
        <f>ABS(-15)</f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showRuler="0" zoomScale="150" zoomScaleNormal="150" zoomScalePageLayoutView="150" workbookViewId="0">
      <selection activeCell="I11" sqref="I11"/>
    </sheetView>
  </sheetViews>
  <sheetFormatPr baseColWidth="10" defaultRowHeight="15" x14ac:dyDescent="0"/>
  <sheetData>
    <row r="1" spans="1:9">
      <c r="B1" t="s">
        <v>9</v>
      </c>
      <c r="C1" t="s">
        <v>7</v>
      </c>
      <c r="D1" t="s">
        <v>8</v>
      </c>
      <c r="E1" t="s">
        <v>10</v>
      </c>
      <c r="F1" t="s">
        <v>11</v>
      </c>
      <c r="G1" t="s">
        <v>20</v>
      </c>
      <c r="I1" t="s">
        <v>21</v>
      </c>
    </row>
    <row r="2" spans="1:9">
      <c r="A2">
        <v>0</v>
      </c>
      <c r="B2">
        <v>0</v>
      </c>
      <c r="C2">
        <v>0</v>
      </c>
      <c r="D2">
        <f>y0</f>
        <v>15</v>
      </c>
      <c r="E2">
        <f>v0*COS(phi0)</f>
        <v>52.53219888177297</v>
      </c>
      <c r="F2">
        <f>v0*SIN(phi0)</f>
        <v>85.090352453411839</v>
      </c>
      <c r="G2">
        <f>ABS(D2)</f>
        <v>15</v>
      </c>
      <c r="I2">
        <f>MIN(Calculations!G2:G52)</f>
        <v>0.52432917763768927</v>
      </c>
    </row>
    <row r="3" spans="1:9">
      <c r="A3">
        <v>1</v>
      </c>
      <c r="B3">
        <f>0+dt*A3</f>
        <v>0.01</v>
      </c>
      <c r="C3">
        <f>x0+E3*dt*A3</f>
        <v>0.52532198881772973</v>
      </c>
      <c r="D3">
        <f>y0+F3*dt*A3</f>
        <v>15.849923524534118</v>
      </c>
      <c r="E3">
        <f>v0*COS(phi0)</f>
        <v>52.53219888177297</v>
      </c>
      <c r="F3">
        <f>F2+g*dt*A3</f>
        <v>84.99235245341184</v>
      </c>
      <c r="G3">
        <f t="shared" ref="G3:G52" si="0">ABS(D3)</f>
        <v>15.849923524534118</v>
      </c>
    </row>
    <row r="4" spans="1:9">
      <c r="A4">
        <v>2</v>
      </c>
      <c r="B4">
        <f>0+dt*A4</f>
        <v>0.02</v>
      </c>
      <c r="C4">
        <f>x0+E4*dt*A4</f>
        <v>1.0506439776354595</v>
      </c>
      <c r="D4">
        <f>y0+F4*dt*A4</f>
        <v>16.695927049068239</v>
      </c>
      <c r="E4">
        <f>v0*COS(phi0)</f>
        <v>52.53219888177297</v>
      </c>
      <c r="F4">
        <f>F3+g*dt*A4</f>
        <v>84.796352453411842</v>
      </c>
      <c r="G4">
        <f t="shared" si="0"/>
        <v>16.695927049068239</v>
      </c>
    </row>
    <row r="5" spans="1:9">
      <c r="A5">
        <v>3</v>
      </c>
      <c r="B5">
        <f>0+dt*A5</f>
        <v>0.03</v>
      </c>
      <c r="C5">
        <f>x0+E5*dt*A5</f>
        <v>1.5759659664531891</v>
      </c>
      <c r="D5">
        <f>y0+F5*dt*A5</f>
        <v>17.535070573602354</v>
      </c>
      <c r="E5">
        <f>v0*COS(phi0)</f>
        <v>52.53219888177297</v>
      </c>
      <c r="F5">
        <f>F4+g*dt*A5</f>
        <v>84.502352453411845</v>
      </c>
      <c r="G5">
        <f t="shared" si="0"/>
        <v>17.535070573602354</v>
      </c>
    </row>
    <row r="6" spans="1:9">
      <c r="A6">
        <v>4</v>
      </c>
      <c r="B6">
        <f>0+dt*A6</f>
        <v>0.04</v>
      </c>
      <c r="C6">
        <f>x0+E6*dt*A6</f>
        <v>2.1012879552709189</v>
      </c>
      <c r="D6">
        <f>y0+F6*dt*A6</f>
        <v>18.364414098136475</v>
      </c>
      <c r="E6">
        <f>v0*COS(phi0)</f>
        <v>52.53219888177297</v>
      </c>
      <c r="F6">
        <f>F5+g*dt*A6</f>
        <v>84.110352453411849</v>
      </c>
      <c r="G6">
        <f t="shared" si="0"/>
        <v>18.364414098136475</v>
      </c>
    </row>
    <row r="7" spans="1:9">
      <c r="A7">
        <v>5</v>
      </c>
      <c r="B7">
        <f>0+dt*A7</f>
        <v>0.05</v>
      </c>
      <c r="C7">
        <f>x0+E7*dt*A7</f>
        <v>2.6266099440886488</v>
      </c>
      <c r="D7">
        <f>y0+F7*dt*A7</f>
        <v>19.181017622670595</v>
      </c>
      <c r="E7">
        <f>v0*COS(phi0)</f>
        <v>52.53219888177297</v>
      </c>
      <c r="F7">
        <f>F6+g*dt*A7</f>
        <v>83.620352453411854</v>
      </c>
      <c r="G7">
        <f t="shared" si="0"/>
        <v>19.181017622670595</v>
      </c>
    </row>
    <row r="8" spans="1:9">
      <c r="A8">
        <v>6</v>
      </c>
      <c r="B8">
        <f>0+dt*A8</f>
        <v>0.06</v>
      </c>
      <c r="C8">
        <f>x0+E8*dt*A8</f>
        <v>3.1519319329063782</v>
      </c>
      <c r="D8">
        <f>y0+F8*dt*A8</f>
        <v>19.981941147204711</v>
      </c>
      <c r="E8">
        <f>v0*COS(phi0)</f>
        <v>52.53219888177297</v>
      </c>
      <c r="F8">
        <f>F7+g*dt*A8</f>
        <v>83.03235245341186</v>
      </c>
      <c r="G8">
        <f t="shared" si="0"/>
        <v>19.981941147204711</v>
      </c>
    </row>
    <row r="9" spans="1:9">
      <c r="A9">
        <v>7</v>
      </c>
      <c r="B9">
        <f>0+dt*A9</f>
        <v>7.0000000000000007E-2</v>
      </c>
      <c r="C9">
        <f>x0+E9*dt*A9</f>
        <v>3.677253921724108</v>
      </c>
      <c r="D9">
        <f>y0+F9*dt*A9</f>
        <v>20.76424467173883</v>
      </c>
      <c r="E9">
        <f>v0*COS(phi0)</f>
        <v>52.53219888177297</v>
      </c>
      <c r="F9">
        <f>F8+g*dt*A9</f>
        <v>82.346352453411853</v>
      </c>
      <c r="G9">
        <f t="shared" si="0"/>
        <v>20.76424467173883</v>
      </c>
    </row>
    <row r="10" spans="1:9">
      <c r="A10">
        <v>8</v>
      </c>
      <c r="B10">
        <f>0+dt*A10</f>
        <v>0.08</v>
      </c>
      <c r="C10">
        <f>x0+E10*dt*A10</f>
        <v>4.2025759105418379</v>
      </c>
      <c r="D10">
        <f>y0+F10*dt*A10</f>
        <v>21.524988196272947</v>
      </c>
      <c r="E10">
        <f>v0*COS(phi0)</f>
        <v>52.53219888177297</v>
      </c>
      <c r="F10">
        <f>F9+g*dt*A10</f>
        <v>81.562352453411847</v>
      </c>
      <c r="G10">
        <f t="shared" si="0"/>
        <v>21.524988196272947</v>
      </c>
    </row>
    <row r="11" spans="1:9">
      <c r="A11">
        <v>9</v>
      </c>
      <c r="B11">
        <f>0+dt*A11</f>
        <v>0.09</v>
      </c>
      <c r="C11">
        <f>x0+E11*dt*A11</f>
        <v>4.7278978993595677</v>
      </c>
      <c r="D11">
        <f>y0+F11*dt*A11</f>
        <v>22.261231720807068</v>
      </c>
      <c r="E11">
        <f>v0*COS(phi0)</f>
        <v>52.53219888177297</v>
      </c>
      <c r="F11">
        <f>F10+g*dt*A11</f>
        <v>80.680352453411842</v>
      </c>
      <c r="G11">
        <f t="shared" si="0"/>
        <v>22.261231720807068</v>
      </c>
    </row>
    <row r="12" spans="1:9">
      <c r="A12">
        <v>10</v>
      </c>
      <c r="B12">
        <f>0+dt*A12</f>
        <v>0.1</v>
      </c>
      <c r="C12">
        <f>x0+E12*dt*A12</f>
        <v>5.2532198881772976</v>
      </c>
      <c r="D12">
        <f>y0+F12*dt*A12</f>
        <v>22.970035245341183</v>
      </c>
      <c r="E12">
        <f>v0*COS(phi0)</f>
        <v>52.53219888177297</v>
      </c>
      <c r="F12">
        <f>F11+g*dt*A12</f>
        <v>79.700352453411838</v>
      </c>
      <c r="G12">
        <f t="shared" si="0"/>
        <v>22.970035245341183</v>
      </c>
    </row>
    <row r="13" spans="1:9">
      <c r="A13">
        <v>11</v>
      </c>
      <c r="B13">
        <f>0+dt*A13</f>
        <v>0.11</v>
      </c>
      <c r="C13">
        <f>x0+E13*dt*A13</f>
        <v>5.7785418769950274</v>
      </c>
      <c r="D13">
        <f>y0+F13*dt*A13</f>
        <v>23.648458769875305</v>
      </c>
      <c r="E13">
        <f>v0*COS(phi0)</f>
        <v>52.53219888177297</v>
      </c>
      <c r="F13">
        <f>F12+g*dt*A13</f>
        <v>78.622352453411835</v>
      </c>
      <c r="G13">
        <f t="shared" si="0"/>
        <v>23.648458769875305</v>
      </c>
    </row>
    <row r="14" spans="1:9">
      <c r="A14">
        <v>12</v>
      </c>
      <c r="B14">
        <f>0+dt*A14</f>
        <v>0.12</v>
      </c>
      <c r="C14">
        <f>x0+E14*dt*A14</f>
        <v>6.3038638658127564</v>
      </c>
      <c r="D14">
        <f>y0+F14*dt*A14</f>
        <v>24.293562294409419</v>
      </c>
      <c r="E14">
        <f>v0*COS(phi0)</f>
        <v>52.53219888177297</v>
      </c>
      <c r="F14">
        <f>F13+g*dt*A14</f>
        <v>77.446352453411833</v>
      </c>
      <c r="G14">
        <f t="shared" si="0"/>
        <v>24.293562294409419</v>
      </c>
    </row>
    <row r="15" spans="1:9">
      <c r="A15">
        <v>13</v>
      </c>
      <c r="B15">
        <f>0+dt*A15</f>
        <v>0.13</v>
      </c>
      <c r="C15">
        <f>x0+E15*dt*A15</f>
        <v>6.8291858546304862</v>
      </c>
      <c r="D15">
        <f>y0+F15*dt*A15</f>
        <v>24.902405818943539</v>
      </c>
      <c r="E15">
        <f>v0*COS(phi0)</f>
        <v>52.53219888177297</v>
      </c>
      <c r="F15">
        <f>F14+g*dt*A15</f>
        <v>76.172352453411833</v>
      </c>
      <c r="G15">
        <f t="shared" si="0"/>
        <v>24.902405818943539</v>
      </c>
    </row>
    <row r="16" spans="1:9">
      <c r="A16">
        <v>14</v>
      </c>
      <c r="B16">
        <f>0+dt*A16</f>
        <v>0.14000000000000001</v>
      </c>
      <c r="C16">
        <f>x0+E16*dt*A16</f>
        <v>7.3545078434482161</v>
      </c>
      <c r="D16">
        <f>y0+F16*dt*A16</f>
        <v>25.472049343477657</v>
      </c>
      <c r="E16">
        <f>v0*COS(phi0)</f>
        <v>52.53219888177297</v>
      </c>
      <c r="F16">
        <f>F15+g*dt*A16</f>
        <v>74.800352453411833</v>
      </c>
      <c r="G16">
        <f t="shared" si="0"/>
        <v>25.472049343477657</v>
      </c>
    </row>
    <row r="17" spans="1:7">
      <c r="A17">
        <v>15</v>
      </c>
      <c r="B17">
        <f>0+dt*A17</f>
        <v>0.15</v>
      </c>
      <c r="C17">
        <f>x0+E17*dt*A17</f>
        <v>7.8798298322659459</v>
      </c>
      <c r="D17">
        <f>y0+F17*dt*A17</f>
        <v>25.999552868011776</v>
      </c>
      <c r="E17">
        <f>v0*COS(phi0)</f>
        <v>52.53219888177297</v>
      </c>
      <c r="F17">
        <f>F16+g*dt*A17</f>
        <v>73.330352453411834</v>
      </c>
      <c r="G17">
        <f t="shared" si="0"/>
        <v>25.999552868011776</v>
      </c>
    </row>
    <row r="18" spans="1:7">
      <c r="A18">
        <v>16</v>
      </c>
      <c r="B18">
        <f>0+dt*A18</f>
        <v>0.16</v>
      </c>
      <c r="C18">
        <f>x0+E18*dt*A18</f>
        <v>8.4051518210836758</v>
      </c>
      <c r="D18">
        <f>y0+F18*dt*A18</f>
        <v>26.481976392545896</v>
      </c>
      <c r="E18">
        <f>v0*COS(phi0)</f>
        <v>52.53219888177297</v>
      </c>
      <c r="F18">
        <f>F17+g*dt*A18</f>
        <v>71.762352453411836</v>
      </c>
      <c r="G18">
        <f t="shared" si="0"/>
        <v>26.481976392545896</v>
      </c>
    </row>
    <row r="19" spans="1:7">
      <c r="A19">
        <v>17</v>
      </c>
      <c r="B19">
        <f>0+dt*A19</f>
        <v>0.17</v>
      </c>
      <c r="C19">
        <f>x0+E19*dt*A19</f>
        <v>8.9304738099014056</v>
      </c>
      <c r="D19">
        <f>y0+F19*dt*A19</f>
        <v>26.916379917080015</v>
      </c>
      <c r="E19">
        <f>v0*COS(phi0)</f>
        <v>52.53219888177297</v>
      </c>
      <c r="F19">
        <f>F18+g*dt*A19</f>
        <v>70.096352453411839</v>
      </c>
      <c r="G19">
        <f t="shared" si="0"/>
        <v>26.916379917080015</v>
      </c>
    </row>
    <row r="20" spans="1:7">
      <c r="A20">
        <v>18</v>
      </c>
      <c r="B20">
        <f>0+dt*A20</f>
        <v>0.18</v>
      </c>
      <c r="C20">
        <f>x0+E20*dt*A20</f>
        <v>9.4557957987191354</v>
      </c>
      <c r="D20">
        <f>y0+F20*dt*A20</f>
        <v>27.299823441614134</v>
      </c>
      <c r="E20">
        <f>v0*COS(phi0)</f>
        <v>52.53219888177297</v>
      </c>
      <c r="F20">
        <f>F19+g*dt*A20</f>
        <v>68.332352453411843</v>
      </c>
      <c r="G20">
        <f t="shared" si="0"/>
        <v>27.299823441614134</v>
      </c>
    </row>
    <row r="21" spans="1:7">
      <c r="A21">
        <v>19</v>
      </c>
      <c r="B21">
        <f>0+dt*A21</f>
        <v>0.19</v>
      </c>
      <c r="C21">
        <f>x0+E21*dt*A21</f>
        <v>9.9811177875368653</v>
      </c>
      <c r="D21">
        <f>y0+F21*dt*A21</f>
        <v>27.629366966148254</v>
      </c>
      <c r="E21">
        <f>v0*COS(phi0)</f>
        <v>52.53219888177297</v>
      </c>
      <c r="F21">
        <f>F20+g*dt*A21</f>
        <v>66.470352453411849</v>
      </c>
      <c r="G21">
        <f t="shared" si="0"/>
        <v>27.629366966148254</v>
      </c>
    </row>
    <row r="22" spans="1:7">
      <c r="A22">
        <v>20</v>
      </c>
      <c r="B22">
        <f>0+dt*A22</f>
        <v>0.2</v>
      </c>
      <c r="C22">
        <f>x0+E22*dt*A22</f>
        <v>10.506439776354595</v>
      </c>
      <c r="D22">
        <f>y0+F22*dt*A22</f>
        <v>27.90207049068237</v>
      </c>
      <c r="E22">
        <f>v0*COS(phi0)</f>
        <v>52.53219888177297</v>
      </c>
      <c r="F22">
        <f>F21+g*dt*A22</f>
        <v>64.510352453411855</v>
      </c>
      <c r="G22">
        <f t="shared" si="0"/>
        <v>27.90207049068237</v>
      </c>
    </row>
    <row r="23" spans="1:7">
      <c r="A23">
        <v>21</v>
      </c>
      <c r="B23">
        <f>0+dt*A23</f>
        <v>0.21</v>
      </c>
      <c r="C23">
        <f>x0+E23*dt*A23</f>
        <v>11.031761765172325</v>
      </c>
      <c r="D23">
        <f>y0+F23*dt*A23</f>
        <v>28.114994015216489</v>
      </c>
      <c r="E23">
        <f>v0*COS(phi0)</f>
        <v>52.53219888177297</v>
      </c>
      <c r="F23">
        <f>F22+g*dt*A23</f>
        <v>62.452352453411855</v>
      </c>
      <c r="G23">
        <f t="shared" si="0"/>
        <v>28.114994015216489</v>
      </c>
    </row>
    <row r="24" spans="1:7">
      <c r="A24">
        <v>22</v>
      </c>
      <c r="B24">
        <f>0+dt*A24</f>
        <v>0.22</v>
      </c>
      <c r="C24">
        <f>x0+E24*dt*A24</f>
        <v>11.557083753990055</v>
      </c>
      <c r="D24">
        <f>y0+F24*dt*A24</f>
        <v>28.265197539750609</v>
      </c>
      <c r="E24">
        <f>v0*COS(phi0)</f>
        <v>52.53219888177297</v>
      </c>
      <c r="F24">
        <f>F23+g*dt*A24</f>
        <v>60.296352453411856</v>
      </c>
      <c r="G24">
        <f t="shared" si="0"/>
        <v>28.265197539750609</v>
      </c>
    </row>
    <row r="25" spans="1:7">
      <c r="A25">
        <v>23</v>
      </c>
      <c r="B25">
        <f>0+dt*A25</f>
        <v>0.23</v>
      </c>
      <c r="C25">
        <f>x0+E25*dt*A25</f>
        <v>12.082405742807785</v>
      </c>
      <c r="D25">
        <f>y0+F25*dt*A25</f>
        <v>28.349741064284729</v>
      </c>
      <c r="E25">
        <f>v0*COS(phi0)</f>
        <v>52.53219888177297</v>
      </c>
      <c r="F25">
        <f>F24+g*dt*A25</f>
        <v>58.042352453411858</v>
      </c>
      <c r="G25">
        <f t="shared" si="0"/>
        <v>28.349741064284729</v>
      </c>
    </row>
    <row r="26" spans="1:7">
      <c r="A26">
        <v>24</v>
      </c>
      <c r="B26">
        <f>0+dt*A26</f>
        <v>0.24</v>
      </c>
      <c r="C26">
        <f>x0+E26*dt*A26</f>
        <v>12.607727731625513</v>
      </c>
      <c r="D26">
        <f>y0+F26*dt*A26</f>
        <v>28.365684588818848</v>
      </c>
      <c r="E26">
        <f>v0*COS(phi0)</f>
        <v>52.53219888177297</v>
      </c>
      <c r="F26">
        <f>F25+g*dt*A26</f>
        <v>55.690352453411862</v>
      </c>
      <c r="G26">
        <f t="shared" si="0"/>
        <v>28.365684588818848</v>
      </c>
    </row>
    <row r="27" spans="1:7">
      <c r="A27">
        <v>25</v>
      </c>
      <c r="B27">
        <f>0+dt*A27</f>
        <v>0.25</v>
      </c>
      <c r="C27">
        <f>x0+E27*dt*A27</f>
        <v>13.133049720443243</v>
      </c>
      <c r="D27">
        <f>y0+F27*dt*A27</f>
        <v>28.310088113352961</v>
      </c>
      <c r="E27">
        <f>v0*COS(phi0)</f>
        <v>52.53219888177297</v>
      </c>
      <c r="F27">
        <f>F26+g*dt*A27</f>
        <v>53.240352453411859</v>
      </c>
      <c r="G27">
        <f t="shared" si="0"/>
        <v>28.310088113352961</v>
      </c>
    </row>
    <row r="28" spans="1:7">
      <c r="A28">
        <v>26</v>
      </c>
      <c r="B28">
        <f>0+dt*A28</f>
        <v>0.26</v>
      </c>
      <c r="C28">
        <f>x0+E28*dt*A28</f>
        <v>13.658371709260972</v>
      </c>
      <c r="D28">
        <f>y0+F28*dt*A28</f>
        <v>28.180011637887084</v>
      </c>
      <c r="E28">
        <f>v0*COS(phi0)</f>
        <v>52.53219888177297</v>
      </c>
      <c r="F28">
        <f>F27+g*dt*A28</f>
        <v>50.692352453411857</v>
      </c>
      <c r="G28">
        <f t="shared" si="0"/>
        <v>28.180011637887084</v>
      </c>
    </row>
    <row r="29" spans="1:7">
      <c r="A29">
        <v>27</v>
      </c>
      <c r="B29">
        <f>0+dt*A29</f>
        <v>0.27</v>
      </c>
      <c r="C29">
        <f>x0+E29*dt*A29</f>
        <v>14.183693698078702</v>
      </c>
      <c r="D29">
        <f>y0+F29*dt*A29</f>
        <v>27.972515162421203</v>
      </c>
      <c r="E29">
        <f>v0*COS(phi0)</f>
        <v>52.53219888177297</v>
      </c>
      <c r="F29">
        <f>F28+g*dt*A29</f>
        <v>48.046352453411856</v>
      </c>
      <c r="G29">
        <f t="shared" si="0"/>
        <v>27.972515162421203</v>
      </c>
    </row>
    <row r="30" spans="1:7">
      <c r="A30">
        <v>28</v>
      </c>
      <c r="B30">
        <f>0+dt*A30</f>
        <v>0.28000000000000003</v>
      </c>
      <c r="C30">
        <f>x0+E30*dt*A30</f>
        <v>14.709015686896432</v>
      </c>
      <c r="D30">
        <f>y0+F30*dt*A30</f>
        <v>27.68465868695532</v>
      </c>
      <c r="E30">
        <f>v0*COS(phi0)</f>
        <v>52.53219888177297</v>
      </c>
      <c r="F30">
        <f>F29+g*dt*A30</f>
        <v>45.302352453411856</v>
      </c>
      <c r="G30">
        <f t="shared" si="0"/>
        <v>27.68465868695532</v>
      </c>
    </row>
    <row r="31" spans="1:7">
      <c r="A31">
        <v>29</v>
      </c>
      <c r="B31">
        <f>0+dt*A31</f>
        <v>0.28999999999999998</v>
      </c>
      <c r="C31">
        <f>x0+E31*dt*A31</f>
        <v>15.234337675714162</v>
      </c>
      <c r="D31">
        <f>y0+F31*dt*A31</f>
        <v>27.313502211489439</v>
      </c>
      <c r="E31">
        <f>v0*COS(phi0)</f>
        <v>52.53219888177297</v>
      </c>
      <c r="F31">
        <f>F30+g*dt*A31</f>
        <v>42.460352453411858</v>
      </c>
      <c r="G31">
        <f t="shared" si="0"/>
        <v>27.313502211489439</v>
      </c>
    </row>
    <row r="32" spans="1:7">
      <c r="A32">
        <v>30</v>
      </c>
      <c r="B32">
        <f>0+dt*A32</f>
        <v>0.3</v>
      </c>
      <c r="C32">
        <f>x0+E32*dt*A32</f>
        <v>15.759659664531892</v>
      </c>
      <c r="D32">
        <f>y0+F32*dt*A32</f>
        <v>26.856105736023558</v>
      </c>
      <c r="E32">
        <f>v0*COS(phi0)</f>
        <v>52.53219888177297</v>
      </c>
      <c r="F32">
        <f>F31+g*dt*A32</f>
        <v>39.52035245341186</v>
      </c>
      <c r="G32">
        <f t="shared" si="0"/>
        <v>26.856105736023558</v>
      </c>
    </row>
    <row r="33" spans="1:7">
      <c r="A33">
        <v>31</v>
      </c>
      <c r="B33">
        <f>0+dt*A33</f>
        <v>0.31</v>
      </c>
      <c r="C33">
        <f>x0+E33*dt*A33</f>
        <v>16.284981653349622</v>
      </c>
      <c r="D33">
        <f>y0+F33*dt*A33</f>
        <v>26.309529260557678</v>
      </c>
      <c r="E33">
        <f>v0*COS(phi0)</f>
        <v>52.53219888177297</v>
      </c>
      <c r="F33">
        <f>F32+g*dt*A33</f>
        <v>36.482352453411863</v>
      </c>
      <c r="G33">
        <f t="shared" si="0"/>
        <v>26.309529260557678</v>
      </c>
    </row>
    <row r="34" spans="1:7">
      <c r="A34">
        <v>32</v>
      </c>
      <c r="B34">
        <f>0+dt*A34</f>
        <v>0.32</v>
      </c>
      <c r="C34">
        <f>x0+E34*dt*A34</f>
        <v>16.810303642167352</v>
      </c>
      <c r="D34">
        <f>y0+F34*dt*A34</f>
        <v>25.670832785091797</v>
      </c>
      <c r="E34">
        <f>v0*COS(phi0)</f>
        <v>52.53219888177297</v>
      </c>
      <c r="F34">
        <f>F33+g*dt*A34</f>
        <v>33.34635245341186</v>
      </c>
      <c r="G34">
        <f t="shared" si="0"/>
        <v>25.670832785091797</v>
      </c>
    </row>
    <row r="35" spans="1:7">
      <c r="A35">
        <v>33</v>
      </c>
      <c r="B35">
        <f>0+dt*A35</f>
        <v>0.33</v>
      </c>
      <c r="C35">
        <f>x0+E35*dt*A35</f>
        <v>17.335625630985081</v>
      </c>
      <c r="D35">
        <f>y0+F35*dt*A35</f>
        <v>24.937076309625915</v>
      </c>
      <c r="E35">
        <f>v0*COS(phi0)</f>
        <v>52.53219888177297</v>
      </c>
      <c r="F35">
        <f>F34+g*dt*A35</f>
        <v>30.112352453411859</v>
      </c>
      <c r="G35">
        <f t="shared" si="0"/>
        <v>24.937076309625915</v>
      </c>
    </row>
    <row r="36" spans="1:7">
      <c r="A36">
        <v>34</v>
      </c>
      <c r="B36">
        <f>0+dt*A36</f>
        <v>0.34</v>
      </c>
      <c r="C36">
        <f>x0+E36*dt*A36</f>
        <v>17.860947619802811</v>
      </c>
      <c r="D36">
        <f>y0+F36*dt*A36</f>
        <v>24.105319834160031</v>
      </c>
      <c r="E36">
        <f>v0*COS(phi0)</f>
        <v>52.53219888177297</v>
      </c>
      <c r="F36">
        <f>F35+g*dt*A36</f>
        <v>26.780352453411858</v>
      </c>
      <c r="G36">
        <f t="shared" si="0"/>
        <v>24.105319834160031</v>
      </c>
    </row>
    <row r="37" spans="1:7">
      <c r="A37">
        <v>35</v>
      </c>
      <c r="B37">
        <f>0+dt*A37</f>
        <v>0.35000000000000003</v>
      </c>
      <c r="C37">
        <f>x0+E37*dt*A37</f>
        <v>18.386269608620541</v>
      </c>
      <c r="D37">
        <f>y0+F37*dt*A37</f>
        <v>23.172623358694153</v>
      </c>
      <c r="E37">
        <f>v0*COS(phi0)</f>
        <v>52.53219888177297</v>
      </c>
      <c r="F37">
        <f>F36+g*dt*A37</f>
        <v>23.350352453411858</v>
      </c>
      <c r="G37">
        <f t="shared" si="0"/>
        <v>23.172623358694153</v>
      </c>
    </row>
    <row r="38" spans="1:7">
      <c r="A38">
        <v>36</v>
      </c>
      <c r="B38">
        <f>0+dt*A38</f>
        <v>0.36</v>
      </c>
      <c r="C38">
        <f>x0+E38*dt*A38</f>
        <v>18.911591597438271</v>
      </c>
      <c r="D38">
        <f>y0+F38*dt*A38</f>
        <v>22.136046883228268</v>
      </c>
      <c r="E38">
        <f>v0*COS(phi0)</f>
        <v>52.53219888177297</v>
      </c>
      <c r="F38">
        <f>F37+g*dt*A38</f>
        <v>19.82235245341186</v>
      </c>
      <c r="G38">
        <f t="shared" si="0"/>
        <v>22.136046883228268</v>
      </c>
    </row>
    <row r="39" spans="1:7">
      <c r="A39">
        <v>37</v>
      </c>
      <c r="B39">
        <f>0+dt*A39</f>
        <v>0.37</v>
      </c>
      <c r="C39">
        <f>x0+E39*dt*A39</f>
        <v>19.436913586256001</v>
      </c>
      <c r="D39">
        <f>y0+F39*dt*A39</f>
        <v>20.992650407762387</v>
      </c>
      <c r="E39">
        <f>v0*COS(phi0)</f>
        <v>52.53219888177297</v>
      </c>
      <c r="F39">
        <f>F38+g*dt*A39</f>
        <v>16.196352453411858</v>
      </c>
      <c r="G39">
        <f t="shared" si="0"/>
        <v>20.992650407762387</v>
      </c>
    </row>
    <row r="40" spans="1:7">
      <c r="A40">
        <v>38</v>
      </c>
      <c r="B40">
        <f>0+dt*A40</f>
        <v>0.38</v>
      </c>
      <c r="C40">
        <f>x0+E40*dt*A40</f>
        <v>19.962235575073731</v>
      </c>
      <c r="D40">
        <f>y0+F40*dt*A40</f>
        <v>19.739493932296504</v>
      </c>
      <c r="E40">
        <f>v0*COS(phi0)</f>
        <v>52.53219888177297</v>
      </c>
      <c r="F40">
        <f>F39+g*dt*A40</f>
        <v>12.472352453411858</v>
      </c>
      <c r="G40">
        <f t="shared" si="0"/>
        <v>19.739493932296504</v>
      </c>
    </row>
    <row r="41" spans="1:7">
      <c r="A41">
        <v>39</v>
      </c>
      <c r="B41">
        <f>0+dt*A41</f>
        <v>0.39</v>
      </c>
      <c r="C41">
        <f>x0+E41*dt*A41</f>
        <v>20.48755756389146</v>
      </c>
      <c r="D41">
        <f>y0+F41*dt*A41</f>
        <v>18.373637456830625</v>
      </c>
      <c r="E41">
        <f>v0*COS(phi0)</f>
        <v>52.53219888177297</v>
      </c>
      <c r="F41">
        <f>F40+g*dt*A41</f>
        <v>8.650352453411859</v>
      </c>
      <c r="G41">
        <f t="shared" si="0"/>
        <v>18.373637456830625</v>
      </c>
    </row>
    <row r="42" spans="1:7">
      <c r="A42">
        <v>40</v>
      </c>
      <c r="B42">
        <f>0+dt*A42</f>
        <v>0.4</v>
      </c>
      <c r="C42">
        <f>x0+E42*dt*A42</f>
        <v>21.01287955270919</v>
      </c>
      <c r="D42">
        <f>y0+F42*dt*A42</f>
        <v>16.892140981364744</v>
      </c>
      <c r="E42">
        <f>v0*COS(phi0)</f>
        <v>52.53219888177297</v>
      </c>
      <c r="F42">
        <f>F41+g*dt*A42</f>
        <v>4.7303524534118591</v>
      </c>
      <c r="G42">
        <f t="shared" si="0"/>
        <v>16.892140981364744</v>
      </c>
    </row>
    <row r="43" spans="1:7">
      <c r="A43">
        <v>41</v>
      </c>
      <c r="B43">
        <f>0+dt*A43</f>
        <v>0.41000000000000003</v>
      </c>
      <c r="C43">
        <f>x0+E43*dt*A43</f>
        <v>21.53820154152692</v>
      </c>
      <c r="D43">
        <f>y0+F43*dt*A43</f>
        <v>15.292064505898862</v>
      </c>
      <c r="E43">
        <f>v0*COS(phi0)</f>
        <v>52.53219888177297</v>
      </c>
      <c r="F43">
        <f>F42+g*dt*A43</f>
        <v>0.71235245341185927</v>
      </c>
      <c r="G43">
        <f t="shared" si="0"/>
        <v>15.292064505898862</v>
      </c>
    </row>
    <row r="44" spans="1:7">
      <c r="A44">
        <v>42</v>
      </c>
      <c r="B44">
        <f>0+dt*A44</f>
        <v>0.42</v>
      </c>
      <c r="C44">
        <f>x0+E44*dt*A44</f>
        <v>22.06352353034465</v>
      </c>
      <c r="D44">
        <f>y0+F44*dt*A44</f>
        <v>13.570468030432981</v>
      </c>
      <c r="E44">
        <f>v0*COS(phi0)</f>
        <v>52.53219888177297</v>
      </c>
      <c r="F44">
        <f>F43+g*dt*A44</f>
        <v>-3.4036475465881413</v>
      </c>
      <c r="G44">
        <f t="shared" si="0"/>
        <v>13.570468030432981</v>
      </c>
    </row>
    <row r="45" spans="1:7">
      <c r="A45">
        <v>43</v>
      </c>
      <c r="B45">
        <f>0+dt*A45</f>
        <v>0.43</v>
      </c>
      <c r="C45">
        <f>x0+E45*dt*A45</f>
        <v>22.58884551916238</v>
      </c>
      <c r="D45">
        <f>y0+F45*dt*A45</f>
        <v>11.724411554967098</v>
      </c>
      <c r="E45">
        <f>v0*COS(phi0)</f>
        <v>52.53219888177297</v>
      </c>
      <c r="F45">
        <f>F44+g*dt*A45</f>
        <v>-7.6176475465881417</v>
      </c>
      <c r="G45">
        <f t="shared" si="0"/>
        <v>11.724411554967098</v>
      </c>
    </row>
    <row r="46" spans="1:7">
      <c r="A46">
        <v>44</v>
      </c>
      <c r="B46">
        <f>0+dt*A46</f>
        <v>0.44</v>
      </c>
      <c r="C46">
        <f>x0+E46*dt*A46</f>
        <v>23.11416750798011</v>
      </c>
      <c r="D46">
        <f>y0+F46*dt*A46</f>
        <v>9.7509550795012174</v>
      </c>
      <c r="E46">
        <f>v0*COS(phi0)</f>
        <v>52.53219888177297</v>
      </c>
      <c r="F46">
        <f>F45+g*dt*A46</f>
        <v>-11.929647546588143</v>
      </c>
      <c r="G46">
        <f t="shared" si="0"/>
        <v>9.7509550795012174</v>
      </c>
    </row>
    <row r="47" spans="1:7">
      <c r="A47">
        <v>45</v>
      </c>
      <c r="B47">
        <f>0+dt*A47</f>
        <v>0.45</v>
      </c>
      <c r="C47">
        <f>x0+E47*dt*A47</f>
        <v>23.63948949679784</v>
      </c>
      <c r="D47">
        <f>y0+F47*dt*A47</f>
        <v>7.6471586040353356</v>
      </c>
      <c r="E47">
        <f>v0*COS(phi0)</f>
        <v>52.53219888177297</v>
      </c>
      <c r="F47">
        <f>F46+g*dt*A47</f>
        <v>-16.339647546588143</v>
      </c>
      <c r="G47">
        <f t="shared" si="0"/>
        <v>7.6471586040353356</v>
      </c>
    </row>
    <row r="48" spans="1:7">
      <c r="A48">
        <v>46</v>
      </c>
      <c r="B48">
        <f>0+dt*A48</f>
        <v>0.46</v>
      </c>
      <c r="C48">
        <f>x0+E48*dt*A48</f>
        <v>24.164811485615569</v>
      </c>
      <c r="D48">
        <f>y0+F48*dt*A48</f>
        <v>5.4100821285694529</v>
      </c>
      <c r="E48">
        <f>v0*COS(phi0)</f>
        <v>52.53219888177297</v>
      </c>
      <c r="F48">
        <f>F47+g*dt*A48</f>
        <v>-20.847647546588142</v>
      </c>
      <c r="G48">
        <f t="shared" si="0"/>
        <v>5.4100821285694529</v>
      </c>
    </row>
    <row r="49" spans="1:7">
      <c r="A49">
        <v>47</v>
      </c>
      <c r="B49">
        <f>0+dt*A49</f>
        <v>0.47000000000000003</v>
      </c>
      <c r="C49">
        <f>x0+E49*dt*A49</f>
        <v>24.690133474433299</v>
      </c>
      <c r="D49">
        <f>y0+F49*dt*A49</f>
        <v>3.0367856531035731</v>
      </c>
      <c r="E49">
        <f>v0*COS(phi0)</f>
        <v>52.53219888177297</v>
      </c>
      <c r="F49">
        <f>F48+g*dt*A49</f>
        <v>-25.453647546588144</v>
      </c>
      <c r="G49">
        <f t="shared" si="0"/>
        <v>3.0367856531035731</v>
      </c>
    </row>
    <row r="50" spans="1:7">
      <c r="A50">
        <v>48</v>
      </c>
      <c r="B50">
        <f>0+dt*A50</f>
        <v>0.48</v>
      </c>
      <c r="C50">
        <f>x0+E50*dt*A50</f>
        <v>25.215455463251025</v>
      </c>
      <c r="D50">
        <f>y0+F50*dt*A50</f>
        <v>0.52432917763768927</v>
      </c>
      <c r="E50">
        <f>v0*COS(phi0)</f>
        <v>52.53219888177297</v>
      </c>
      <c r="F50">
        <f>F49+g*dt*A50</f>
        <v>-30.157647546588144</v>
      </c>
      <c r="G50">
        <f t="shared" si="0"/>
        <v>0.52432917763768927</v>
      </c>
    </row>
    <row r="51" spans="1:7">
      <c r="A51">
        <v>49</v>
      </c>
      <c r="B51">
        <f>0+dt*A51</f>
        <v>0.49</v>
      </c>
      <c r="C51">
        <f>x0+E51*dt*A51</f>
        <v>25.740777452068755</v>
      </c>
      <c r="D51">
        <f>y0+F51*dt*A51</f>
        <v>-2.130227297828192</v>
      </c>
      <c r="E51">
        <f>v0*COS(phi0)</f>
        <v>52.53219888177297</v>
      </c>
      <c r="F51">
        <f>F50+g*dt*A51</f>
        <v>-34.959647546588144</v>
      </c>
      <c r="G51">
        <f t="shared" si="0"/>
        <v>2.130227297828192</v>
      </c>
    </row>
    <row r="52" spans="1:7">
      <c r="A52">
        <v>50</v>
      </c>
      <c r="B52">
        <f>0+dt*A52</f>
        <v>0.5</v>
      </c>
      <c r="C52">
        <f>x0+E52*dt*A52</f>
        <v>26.266099440886485</v>
      </c>
      <c r="D52">
        <f>y0+F52*dt*A52</f>
        <v>-4.9298237732940713</v>
      </c>
      <c r="E52">
        <f>v0*COS(phi0)</f>
        <v>52.53219888177297</v>
      </c>
      <c r="F52">
        <f>F51+g*dt*A52</f>
        <v>-39.859647546588143</v>
      </c>
      <c r="G52">
        <f t="shared" si="0"/>
        <v>4.9298237732940713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Calculations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2018-01-16T19:55:30Z</dcterms:created>
  <dcterms:modified xsi:type="dcterms:W3CDTF">2018-01-18T20:07:21Z</dcterms:modified>
</cp:coreProperties>
</file>