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8mar\Documents\Marcus\2017-2018 School Year\Spring\SC1\"/>
    </mc:Choice>
  </mc:AlternateContent>
  <bookViews>
    <workbookView xWindow="0" yWindow="0" windowWidth="19176" windowHeight="6336" xr2:uid="{9DB237C7-6245-4C64-A8C4-3FD023278944}"/>
  </bookViews>
  <sheets>
    <sheet name="Inputs" sheetId="1" r:id="rId1"/>
    <sheet name="Calculations" sheetId="2" r:id="rId2"/>
  </sheets>
  <definedNames>
    <definedName name="A">Inputs!$B$13</definedName>
    <definedName name="dt">Inputs!$B$8</definedName>
    <definedName name="E0">Inputs!$B$14</definedName>
    <definedName name="Ef">Inputs!$B$15</definedName>
    <definedName name="k">Inputs!$B$7</definedName>
    <definedName name="m">Inputs!$B$9</definedName>
    <definedName name="v0">Inputs!$B$6</definedName>
    <definedName name="wub">Inputs!$B$10</definedName>
    <definedName name="x0">Inputs!$B$5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I103" i="2" l="1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F2" i="2"/>
  <c r="C2" i="2"/>
  <c r="E3" i="2" l="1"/>
  <c r="F3" i="2" s="1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E2" i="2"/>
  <c r="B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3" i="2"/>
  <c r="B10" i="1"/>
  <c r="D2" i="2" l="1"/>
  <c r="C3" i="2" l="1"/>
  <c r="D3" i="2" s="1"/>
  <c r="E4" i="2" l="1"/>
  <c r="F4" i="2" l="1"/>
  <c r="C4" i="2" s="1"/>
  <c r="E5" i="2" s="1"/>
  <c r="F5" i="2" s="1"/>
  <c r="C5" i="2" l="1"/>
  <c r="D5" i="2" s="1"/>
  <c r="D4" i="2"/>
  <c r="E6" i="2" l="1"/>
  <c r="F6" i="2" s="1"/>
  <c r="C6" i="2" s="1"/>
  <c r="D6" i="2" l="1"/>
  <c r="E7" i="2"/>
  <c r="F7" i="2" s="1"/>
  <c r="C7" i="2" l="1"/>
  <c r="D7" i="2" l="1"/>
  <c r="E8" i="2"/>
  <c r="F8" i="2" s="1"/>
  <c r="C8" i="2" l="1"/>
  <c r="D8" i="2" l="1"/>
  <c r="E9" i="2"/>
  <c r="F9" i="2" s="1"/>
  <c r="C9" i="2" l="1"/>
  <c r="E10" i="2" s="1"/>
  <c r="F10" i="2" s="1"/>
  <c r="C10" i="2" l="1"/>
  <c r="E11" i="2" s="1"/>
  <c r="F11" i="2" s="1"/>
  <c r="D9" i="2"/>
  <c r="C11" i="2" l="1"/>
  <c r="D10" i="2"/>
  <c r="D11" i="2" l="1"/>
  <c r="E12" i="2"/>
  <c r="F12" i="2" s="1"/>
  <c r="C12" i="2" l="1"/>
  <c r="D12" i="2" l="1"/>
  <c r="E13" i="2"/>
  <c r="F13" i="2" s="1"/>
  <c r="C13" i="2" l="1"/>
  <c r="D13" i="2" l="1"/>
  <c r="E14" i="2"/>
  <c r="F14" i="2" s="1"/>
  <c r="C14" i="2" l="1"/>
  <c r="D14" i="2" l="1"/>
  <c r="E15" i="2"/>
  <c r="F15" i="2" s="1"/>
  <c r="C15" i="2" l="1"/>
  <c r="D15" i="2" l="1"/>
  <c r="E16" i="2"/>
  <c r="F16" i="2" s="1"/>
  <c r="C16" i="2" l="1"/>
  <c r="D16" i="2" l="1"/>
  <c r="E17" i="2"/>
  <c r="F17" i="2" s="1"/>
  <c r="C17" i="2" l="1"/>
  <c r="D17" i="2" l="1"/>
  <c r="E18" i="2"/>
  <c r="F18" i="2" s="1"/>
  <c r="C18" i="2" l="1"/>
  <c r="D18" i="2" l="1"/>
  <c r="E19" i="2"/>
  <c r="F19" i="2" s="1"/>
  <c r="C19" i="2" l="1"/>
  <c r="D19" i="2" l="1"/>
  <c r="E20" i="2"/>
  <c r="F20" i="2" s="1"/>
  <c r="C20" i="2" l="1"/>
  <c r="D20" i="2" l="1"/>
  <c r="E21" i="2"/>
  <c r="F21" i="2" s="1"/>
  <c r="C21" i="2" l="1"/>
  <c r="D21" i="2" l="1"/>
  <c r="E22" i="2"/>
  <c r="F22" i="2" s="1"/>
  <c r="C22" i="2" l="1"/>
  <c r="D22" i="2" l="1"/>
  <c r="E23" i="2"/>
  <c r="F23" i="2" s="1"/>
  <c r="C23" i="2" l="1"/>
  <c r="D23" i="2" l="1"/>
  <c r="E24" i="2"/>
  <c r="F24" i="2" s="1"/>
  <c r="C24" i="2" l="1"/>
  <c r="D24" i="2" l="1"/>
  <c r="E25" i="2"/>
  <c r="F25" i="2" s="1"/>
  <c r="C25" i="2" l="1"/>
  <c r="D25" i="2" l="1"/>
  <c r="E26" i="2"/>
  <c r="F26" i="2" s="1"/>
  <c r="C26" i="2" l="1"/>
  <c r="D26" i="2" l="1"/>
  <c r="E27" i="2"/>
  <c r="F27" i="2" s="1"/>
  <c r="C27" i="2" l="1"/>
  <c r="D27" i="2" l="1"/>
  <c r="E28" i="2"/>
  <c r="F28" i="2" s="1"/>
  <c r="C28" i="2" l="1"/>
  <c r="D28" i="2" l="1"/>
  <c r="E29" i="2"/>
  <c r="F29" i="2" s="1"/>
  <c r="C29" i="2" l="1"/>
  <c r="D29" i="2" l="1"/>
  <c r="E30" i="2"/>
  <c r="F30" i="2" s="1"/>
  <c r="C30" i="2" l="1"/>
  <c r="D30" i="2" l="1"/>
  <c r="E31" i="2"/>
  <c r="F31" i="2" s="1"/>
  <c r="C31" i="2" l="1"/>
  <c r="D31" i="2" l="1"/>
  <c r="E32" i="2"/>
  <c r="F32" i="2" s="1"/>
  <c r="C32" i="2" l="1"/>
  <c r="D32" i="2" l="1"/>
  <c r="E33" i="2"/>
  <c r="F33" i="2" s="1"/>
  <c r="C33" i="2" l="1"/>
  <c r="D33" i="2" l="1"/>
  <c r="E34" i="2"/>
  <c r="F34" i="2" s="1"/>
  <c r="C34" i="2" l="1"/>
  <c r="E35" i="2" s="1"/>
  <c r="F35" i="2" s="1"/>
  <c r="C35" i="2" l="1"/>
  <c r="E36" i="2" s="1"/>
  <c r="F36" i="2" s="1"/>
  <c r="D34" i="2"/>
  <c r="C36" i="2" l="1"/>
  <c r="D35" i="2"/>
  <c r="D36" i="2" l="1"/>
  <c r="E37" i="2"/>
  <c r="F37" i="2" s="1"/>
  <c r="C37" i="2" l="1"/>
  <c r="D37" i="2" l="1"/>
  <c r="E38" i="2"/>
  <c r="F38" i="2" s="1"/>
  <c r="C38" i="2" l="1"/>
  <c r="D38" i="2" l="1"/>
  <c r="E39" i="2"/>
  <c r="F39" i="2" s="1"/>
  <c r="C39" i="2" l="1"/>
  <c r="D39" i="2" l="1"/>
  <c r="E40" i="2"/>
  <c r="F40" i="2" s="1"/>
  <c r="C40" i="2" l="1"/>
  <c r="D40" i="2" l="1"/>
  <c r="E41" i="2"/>
  <c r="F41" i="2" s="1"/>
  <c r="C41" i="2" l="1"/>
  <c r="D41" i="2" l="1"/>
  <c r="E42" i="2"/>
  <c r="F42" i="2" s="1"/>
  <c r="C42" i="2" l="1"/>
  <c r="D42" i="2" l="1"/>
  <c r="E43" i="2"/>
  <c r="F43" i="2" s="1"/>
  <c r="C43" i="2" l="1"/>
  <c r="D43" i="2" l="1"/>
  <c r="E44" i="2"/>
  <c r="F44" i="2" s="1"/>
  <c r="C44" i="2" l="1"/>
  <c r="D44" i="2" l="1"/>
  <c r="E45" i="2"/>
  <c r="F45" i="2" s="1"/>
  <c r="C45" i="2" l="1"/>
  <c r="D45" i="2" l="1"/>
  <c r="E46" i="2"/>
  <c r="F46" i="2" s="1"/>
  <c r="C46" i="2" l="1"/>
  <c r="D46" i="2" l="1"/>
  <c r="E47" i="2"/>
  <c r="F47" i="2" s="1"/>
  <c r="C47" i="2" l="1"/>
  <c r="D47" i="2" l="1"/>
  <c r="E48" i="2"/>
  <c r="F48" i="2" s="1"/>
  <c r="C48" i="2" l="1"/>
  <c r="D48" i="2" l="1"/>
  <c r="E49" i="2"/>
  <c r="F49" i="2" s="1"/>
  <c r="C49" i="2" l="1"/>
  <c r="E50" i="2" s="1"/>
  <c r="F50" i="2" s="1"/>
  <c r="C50" i="2" l="1"/>
  <c r="E51" i="2" s="1"/>
  <c r="F51" i="2" s="1"/>
  <c r="D49" i="2"/>
  <c r="C51" i="2" l="1"/>
  <c r="D50" i="2"/>
  <c r="D51" i="2" l="1"/>
  <c r="E52" i="2"/>
  <c r="F52" i="2" s="1"/>
  <c r="C52" i="2" l="1"/>
  <c r="D52" i="2" l="1"/>
  <c r="E53" i="2"/>
  <c r="F53" i="2" s="1"/>
  <c r="C53" i="2" l="1"/>
  <c r="D53" i="2" l="1"/>
  <c r="E54" i="2"/>
  <c r="F54" i="2" s="1"/>
  <c r="C54" i="2" l="1"/>
  <c r="D54" i="2" l="1"/>
  <c r="E55" i="2"/>
  <c r="F55" i="2" s="1"/>
  <c r="C55" i="2" l="1"/>
  <c r="D55" i="2" l="1"/>
  <c r="E56" i="2"/>
  <c r="F56" i="2" s="1"/>
  <c r="C56" i="2" l="1"/>
  <c r="D56" i="2" l="1"/>
  <c r="E57" i="2"/>
  <c r="F57" i="2" s="1"/>
  <c r="C57" i="2" l="1"/>
  <c r="E58" i="2" s="1"/>
  <c r="F58" i="2" s="1"/>
  <c r="C58" i="2" l="1"/>
  <c r="E59" i="2" s="1"/>
  <c r="F59" i="2" s="1"/>
  <c r="D57" i="2"/>
  <c r="C59" i="2" l="1"/>
  <c r="D58" i="2"/>
  <c r="D59" i="2" l="1"/>
  <c r="E60" i="2"/>
  <c r="F60" i="2" s="1"/>
  <c r="C60" i="2" l="1"/>
  <c r="D60" i="2" l="1"/>
  <c r="E61" i="2"/>
  <c r="F61" i="2" s="1"/>
  <c r="C61" i="2" l="1"/>
  <c r="D61" i="2" l="1"/>
  <c r="E62" i="2"/>
  <c r="F62" i="2" s="1"/>
  <c r="C62" i="2" l="1"/>
  <c r="D62" i="2" l="1"/>
  <c r="E63" i="2"/>
  <c r="F63" i="2" s="1"/>
  <c r="C63" i="2" l="1"/>
  <c r="D63" i="2" l="1"/>
  <c r="E64" i="2"/>
  <c r="F64" i="2" s="1"/>
  <c r="C64" i="2" l="1"/>
  <c r="D64" i="2" l="1"/>
  <c r="E65" i="2"/>
  <c r="F65" i="2" s="1"/>
  <c r="C65" i="2" l="1"/>
  <c r="D65" i="2" l="1"/>
  <c r="E66" i="2"/>
  <c r="F66" i="2" s="1"/>
  <c r="C66" i="2" l="1"/>
  <c r="D66" i="2" l="1"/>
  <c r="E67" i="2"/>
  <c r="F67" i="2" s="1"/>
  <c r="C67" i="2" l="1"/>
  <c r="D67" i="2" l="1"/>
  <c r="E68" i="2"/>
  <c r="F68" i="2" s="1"/>
  <c r="C68" i="2" l="1"/>
  <c r="D68" i="2" l="1"/>
  <c r="E69" i="2"/>
  <c r="F69" i="2" s="1"/>
  <c r="C69" i="2" l="1"/>
  <c r="D69" i="2" l="1"/>
  <c r="E70" i="2"/>
  <c r="F70" i="2" s="1"/>
  <c r="C70" i="2" l="1"/>
  <c r="D70" i="2" l="1"/>
  <c r="E71" i="2"/>
  <c r="F71" i="2" s="1"/>
  <c r="C71" i="2" l="1"/>
  <c r="D71" i="2" l="1"/>
  <c r="E72" i="2"/>
  <c r="F72" i="2" s="1"/>
  <c r="C72" i="2" l="1"/>
  <c r="D72" i="2" l="1"/>
  <c r="E73" i="2"/>
  <c r="F73" i="2" s="1"/>
  <c r="C73" i="2" l="1"/>
  <c r="D73" i="2" l="1"/>
  <c r="E74" i="2"/>
  <c r="F74" i="2" s="1"/>
  <c r="C74" i="2" l="1"/>
  <c r="D74" i="2" l="1"/>
  <c r="E75" i="2"/>
  <c r="F75" i="2" s="1"/>
  <c r="C75" i="2" l="1"/>
  <c r="D75" i="2" l="1"/>
  <c r="E76" i="2"/>
  <c r="F76" i="2" s="1"/>
  <c r="C76" i="2" l="1"/>
  <c r="D76" i="2" l="1"/>
  <c r="E77" i="2"/>
  <c r="F77" i="2" s="1"/>
  <c r="C77" i="2" l="1"/>
  <c r="D77" i="2" l="1"/>
  <c r="E78" i="2"/>
  <c r="F78" i="2" s="1"/>
  <c r="C78" i="2" l="1"/>
  <c r="D78" i="2" l="1"/>
  <c r="E79" i="2"/>
  <c r="F79" i="2" s="1"/>
  <c r="C79" i="2" l="1"/>
  <c r="D79" i="2" l="1"/>
  <c r="E80" i="2"/>
  <c r="F80" i="2" s="1"/>
  <c r="C80" i="2" l="1"/>
  <c r="D80" i="2" l="1"/>
  <c r="E81" i="2"/>
  <c r="F81" i="2" s="1"/>
  <c r="C81" i="2" l="1"/>
  <c r="D81" i="2" l="1"/>
  <c r="E82" i="2"/>
  <c r="F82" i="2" s="1"/>
  <c r="C82" i="2" l="1"/>
  <c r="D82" i="2" l="1"/>
  <c r="E83" i="2"/>
  <c r="F83" i="2" s="1"/>
  <c r="C83" i="2" l="1"/>
  <c r="D83" i="2" l="1"/>
  <c r="E84" i="2"/>
  <c r="F84" i="2" s="1"/>
  <c r="C84" i="2" l="1"/>
  <c r="D84" i="2" l="1"/>
  <c r="E85" i="2"/>
  <c r="F85" i="2" s="1"/>
  <c r="C85" i="2" l="1"/>
  <c r="D85" i="2" l="1"/>
  <c r="E86" i="2"/>
  <c r="F86" i="2" s="1"/>
  <c r="C86" i="2" l="1"/>
  <c r="D86" i="2" l="1"/>
  <c r="E87" i="2"/>
  <c r="F87" i="2" s="1"/>
  <c r="C87" i="2" l="1"/>
  <c r="D87" i="2" l="1"/>
  <c r="E88" i="2"/>
  <c r="F88" i="2" s="1"/>
  <c r="C88" i="2" l="1"/>
  <c r="D88" i="2" l="1"/>
  <c r="E89" i="2"/>
  <c r="F89" i="2" s="1"/>
  <c r="C89" i="2" l="1"/>
  <c r="D89" i="2" l="1"/>
  <c r="E90" i="2"/>
  <c r="F90" i="2" s="1"/>
  <c r="C90" i="2" l="1"/>
  <c r="D90" i="2" l="1"/>
  <c r="E91" i="2"/>
  <c r="F91" i="2" s="1"/>
  <c r="C91" i="2" l="1"/>
  <c r="D91" i="2" l="1"/>
  <c r="E92" i="2"/>
  <c r="F92" i="2" s="1"/>
  <c r="C92" i="2" l="1"/>
  <c r="D92" i="2" l="1"/>
  <c r="E93" i="2"/>
  <c r="F93" i="2" s="1"/>
  <c r="C93" i="2" l="1"/>
  <c r="D93" i="2" l="1"/>
  <c r="E94" i="2"/>
  <c r="F94" i="2" s="1"/>
  <c r="C94" i="2" l="1"/>
  <c r="D94" i="2" l="1"/>
  <c r="E95" i="2"/>
  <c r="F95" i="2" s="1"/>
  <c r="C95" i="2" l="1"/>
  <c r="E96" i="2" s="1"/>
  <c r="F96" i="2" s="1"/>
  <c r="C96" i="2" l="1"/>
  <c r="D95" i="2"/>
  <c r="D96" i="2" l="1"/>
  <c r="E97" i="2"/>
  <c r="F97" i="2" s="1"/>
  <c r="C97" i="2" l="1"/>
  <c r="D97" i="2" l="1"/>
  <c r="E98" i="2"/>
  <c r="F98" i="2" s="1"/>
  <c r="C98" i="2" l="1"/>
  <c r="D98" i="2" l="1"/>
  <c r="E99" i="2"/>
  <c r="F99" i="2" s="1"/>
  <c r="C99" i="2" l="1"/>
  <c r="D99" i="2" l="1"/>
  <c r="E100" i="2"/>
  <c r="F100" i="2" s="1"/>
  <c r="C100" i="2" l="1"/>
  <c r="D100" i="2" l="1"/>
  <c r="E101" i="2"/>
  <c r="F101" i="2" s="1"/>
  <c r="C101" i="2" l="1"/>
  <c r="D101" i="2" l="1"/>
  <c r="E102" i="2"/>
  <c r="F102" i="2" s="1"/>
  <c r="C102" i="2" l="1"/>
  <c r="D102" i="2" l="1"/>
  <c r="B13" i="1" s="1"/>
  <c r="E103" i="2"/>
  <c r="F103" i="2" s="1"/>
  <c r="J200" i="2" l="1"/>
  <c r="J3" i="2"/>
  <c r="J7" i="2"/>
  <c r="J11" i="2"/>
  <c r="J15" i="2"/>
  <c r="J19" i="2"/>
  <c r="J23" i="2"/>
  <c r="J27" i="2"/>
  <c r="J31" i="2"/>
  <c r="J35" i="2"/>
  <c r="J39" i="2"/>
  <c r="J43" i="2"/>
  <c r="J47" i="2"/>
  <c r="J51" i="2"/>
  <c r="J55" i="2"/>
  <c r="J59" i="2"/>
  <c r="J63" i="2"/>
  <c r="J67" i="2"/>
  <c r="J71" i="2"/>
  <c r="J75" i="2"/>
  <c r="J79" i="2"/>
  <c r="J83" i="2"/>
  <c r="J87" i="2"/>
  <c r="J91" i="2"/>
  <c r="J95" i="2"/>
  <c r="J99" i="2"/>
  <c r="J103" i="2"/>
  <c r="J107" i="2"/>
  <c r="J111" i="2"/>
  <c r="J115" i="2"/>
  <c r="J119" i="2"/>
  <c r="J123" i="2"/>
  <c r="J127" i="2"/>
  <c r="J131" i="2"/>
  <c r="J135" i="2"/>
  <c r="J139" i="2"/>
  <c r="J143" i="2"/>
  <c r="J147" i="2"/>
  <c r="J151" i="2"/>
  <c r="J155" i="2"/>
  <c r="J159" i="2"/>
  <c r="J163" i="2"/>
  <c r="J167" i="2"/>
  <c r="J171" i="2"/>
  <c r="J175" i="2"/>
  <c r="J179" i="2"/>
  <c r="J183" i="2"/>
  <c r="J187" i="2"/>
  <c r="J191" i="2"/>
  <c r="J195" i="2"/>
  <c r="J38" i="2"/>
  <c r="J54" i="2"/>
  <c r="J66" i="2"/>
  <c r="J82" i="2"/>
  <c r="J90" i="2"/>
  <c r="J102" i="2"/>
  <c r="J114" i="2"/>
  <c r="J122" i="2"/>
  <c r="J138" i="2"/>
  <c r="J150" i="2"/>
  <c r="J162" i="2"/>
  <c r="J170" i="2"/>
  <c r="J182" i="2"/>
  <c r="J194" i="2"/>
  <c r="J197" i="2"/>
  <c r="J4" i="2"/>
  <c r="J8" i="2"/>
  <c r="J12" i="2"/>
  <c r="J16" i="2"/>
  <c r="J20" i="2"/>
  <c r="J24" i="2"/>
  <c r="J28" i="2"/>
  <c r="J32" i="2"/>
  <c r="J36" i="2"/>
  <c r="J40" i="2"/>
  <c r="J44" i="2"/>
  <c r="J48" i="2"/>
  <c r="J52" i="2"/>
  <c r="J56" i="2"/>
  <c r="J60" i="2"/>
  <c r="J64" i="2"/>
  <c r="J68" i="2"/>
  <c r="J72" i="2"/>
  <c r="J76" i="2"/>
  <c r="J80" i="2"/>
  <c r="J84" i="2"/>
  <c r="J88" i="2"/>
  <c r="J92" i="2"/>
  <c r="J96" i="2"/>
  <c r="J100" i="2"/>
  <c r="J104" i="2"/>
  <c r="J108" i="2"/>
  <c r="J112" i="2"/>
  <c r="J116" i="2"/>
  <c r="J120" i="2"/>
  <c r="J124" i="2"/>
  <c r="J128" i="2"/>
  <c r="J132" i="2"/>
  <c r="J136" i="2"/>
  <c r="J140" i="2"/>
  <c r="J144" i="2"/>
  <c r="J148" i="2"/>
  <c r="J152" i="2"/>
  <c r="J156" i="2"/>
  <c r="J160" i="2"/>
  <c r="J164" i="2"/>
  <c r="J168" i="2"/>
  <c r="J172" i="2"/>
  <c r="J176" i="2"/>
  <c r="J180" i="2"/>
  <c r="J184" i="2"/>
  <c r="J188" i="2"/>
  <c r="J192" i="2"/>
  <c r="J196" i="2"/>
  <c r="J14" i="2"/>
  <c r="J30" i="2"/>
  <c r="J42" i="2"/>
  <c r="J50" i="2"/>
  <c r="J62" i="2"/>
  <c r="J74" i="2"/>
  <c r="J86" i="2"/>
  <c r="J98" i="2"/>
  <c r="J110" i="2"/>
  <c r="J130" i="2"/>
  <c r="J142" i="2"/>
  <c r="J154" i="2"/>
  <c r="J166" i="2"/>
  <c r="J178" i="2"/>
  <c r="J190" i="2"/>
  <c r="J198" i="2"/>
  <c r="J5" i="2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2" i="2"/>
  <c r="J6" i="2"/>
  <c r="J10" i="2"/>
  <c r="J18" i="2"/>
  <c r="J22" i="2"/>
  <c r="J26" i="2"/>
  <c r="J34" i="2"/>
  <c r="J46" i="2"/>
  <c r="J58" i="2"/>
  <c r="J70" i="2"/>
  <c r="J78" i="2"/>
  <c r="J94" i="2"/>
  <c r="J106" i="2"/>
  <c r="J118" i="2"/>
  <c r="J126" i="2"/>
  <c r="J134" i="2"/>
  <c r="J146" i="2"/>
  <c r="J158" i="2"/>
  <c r="J174" i="2"/>
  <c r="J186" i="2"/>
  <c r="J199" i="2"/>
  <c r="C103" i="2"/>
  <c r="D103" i="2" l="1"/>
  <c r="E104" i="2"/>
  <c r="F104" i="2" s="1"/>
  <c r="C104" i="2" l="1"/>
  <c r="D104" i="2" l="1"/>
  <c r="E105" i="2"/>
  <c r="F105" i="2" s="1"/>
  <c r="C105" i="2" l="1"/>
  <c r="D105" i="2" l="1"/>
  <c r="E106" i="2"/>
  <c r="F106" i="2" s="1"/>
  <c r="C106" i="2" l="1"/>
  <c r="D106" i="2" l="1"/>
  <c r="E107" i="2"/>
  <c r="F107" i="2" s="1"/>
  <c r="C107" i="2" l="1"/>
  <c r="D107" i="2" l="1"/>
  <c r="E108" i="2"/>
  <c r="F108" i="2" s="1"/>
  <c r="C108" i="2" l="1"/>
  <c r="D108" i="2" l="1"/>
  <c r="E109" i="2"/>
  <c r="F109" i="2" s="1"/>
  <c r="C109" i="2" l="1"/>
  <c r="D109" i="2" l="1"/>
  <c r="E110" i="2"/>
  <c r="F110" i="2" s="1"/>
  <c r="C110" i="2" l="1"/>
  <c r="D110" i="2" l="1"/>
  <c r="E111" i="2"/>
  <c r="F111" i="2" s="1"/>
  <c r="C111" i="2" l="1"/>
  <c r="D111" i="2" l="1"/>
  <c r="E112" i="2"/>
  <c r="F112" i="2" s="1"/>
  <c r="C112" i="2" l="1"/>
  <c r="D112" i="2" l="1"/>
  <c r="E113" i="2"/>
  <c r="F113" i="2" s="1"/>
  <c r="C113" i="2" l="1"/>
  <c r="D113" i="2" l="1"/>
  <c r="E114" i="2"/>
  <c r="F114" i="2" s="1"/>
  <c r="C114" i="2" l="1"/>
  <c r="D114" i="2" l="1"/>
  <c r="E115" i="2"/>
  <c r="F115" i="2" s="1"/>
  <c r="C115" i="2" l="1"/>
  <c r="D115" i="2" l="1"/>
  <c r="E116" i="2"/>
  <c r="F116" i="2" s="1"/>
  <c r="C116" i="2" l="1"/>
  <c r="D116" i="2" l="1"/>
  <c r="E117" i="2"/>
  <c r="F117" i="2" s="1"/>
  <c r="C117" i="2" l="1"/>
  <c r="D117" i="2" l="1"/>
  <c r="E118" i="2"/>
  <c r="F118" i="2" s="1"/>
  <c r="C118" i="2" l="1"/>
  <c r="D118" i="2" l="1"/>
  <c r="E119" i="2"/>
  <c r="F119" i="2" s="1"/>
  <c r="C119" i="2" l="1"/>
  <c r="D119" i="2" l="1"/>
  <c r="E120" i="2"/>
  <c r="F120" i="2" s="1"/>
  <c r="C120" i="2" l="1"/>
  <c r="D120" i="2" l="1"/>
  <c r="E121" i="2"/>
  <c r="F121" i="2" s="1"/>
  <c r="C121" i="2" l="1"/>
  <c r="D121" i="2" l="1"/>
  <c r="E122" i="2"/>
  <c r="F122" i="2" s="1"/>
  <c r="C122" i="2" l="1"/>
  <c r="D122" i="2" l="1"/>
  <c r="E123" i="2"/>
  <c r="F123" i="2" s="1"/>
  <c r="C123" i="2" l="1"/>
  <c r="D123" i="2" l="1"/>
  <c r="E124" i="2"/>
  <c r="F124" i="2" s="1"/>
  <c r="C124" i="2" l="1"/>
  <c r="D124" i="2" l="1"/>
  <c r="E125" i="2"/>
  <c r="F125" i="2" s="1"/>
  <c r="C125" i="2" l="1"/>
  <c r="D125" i="2" l="1"/>
  <c r="E126" i="2"/>
  <c r="F126" i="2" s="1"/>
  <c r="C126" i="2" l="1"/>
  <c r="D126" i="2" l="1"/>
  <c r="E127" i="2"/>
  <c r="F127" i="2" s="1"/>
  <c r="C127" i="2" l="1"/>
  <c r="E128" i="2" s="1"/>
  <c r="F128" i="2" s="1"/>
  <c r="C128" i="2" l="1"/>
  <c r="E129" i="2" s="1"/>
  <c r="F129" i="2" s="1"/>
  <c r="D127" i="2"/>
  <c r="C129" i="2" l="1"/>
  <c r="D128" i="2"/>
  <c r="D129" i="2" l="1"/>
  <c r="E130" i="2"/>
  <c r="F130" i="2" s="1"/>
  <c r="C130" i="2" l="1"/>
  <c r="D130" i="2" l="1"/>
  <c r="E131" i="2"/>
  <c r="F131" i="2" s="1"/>
  <c r="C131" i="2" l="1"/>
  <c r="D131" i="2" l="1"/>
  <c r="E132" i="2"/>
  <c r="F132" i="2" s="1"/>
  <c r="C132" i="2" l="1"/>
  <c r="D132" i="2" l="1"/>
  <c r="E133" i="2"/>
  <c r="F133" i="2" s="1"/>
  <c r="C133" i="2" l="1"/>
  <c r="D133" i="2" l="1"/>
  <c r="E134" i="2"/>
  <c r="F134" i="2" s="1"/>
  <c r="C134" i="2" l="1"/>
  <c r="D134" i="2" l="1"/>
  <c r="E135" i="2"/>
  <c r="F135" i="2" s="1"/>
  <c r="C135" i="2" l="1"/>
  <c r="D135" i="2" l="1"/>
  <c r="E136" i="2"/>
  <c r="F136" i="2" s="1"/>
  <c r="C136" i="2" l="1"/>
  <c r="D136" i="2" l="1"/>
  <c r="E137" i="2"/>
  <c r="F137" i="2" s="1"/>
  <c r="C137" i="2" l="1"/>
  <c r="D137" i="2" l="1"/>
  <c r="E138" i="2"/>
  <c r="F138" i="2" s="1"/>
  <c r="C138" i="2" l="1"/>
  <c r="D138" i="2" l="1"/>
  <c r="E139" i="2"/>
  <c r="F139" i="2" s="1"/>
  <c r="C139" i="2" l="1"/>
  <c r="D139" i="2" l="1"/>
  <c r="E140" i="2"/>
  <c r="F140" i="2" s="1"/>
  <c r="C140" i="2" l="1"/>
  <c r="D140" i="2" l="1"/>
  <c r="E141" i="2"/>
  <c r="F141" i="2" s="1"/>
  <c r="C141" i="2" l="1"/>
  <c r="D141" i="2" l="1"/>
  <c r="E142" i="2"/>
  <c r="F142" i="2" s="1"/>
  <c r="C142" i="2" l="1"/>
  <c r="D142" i="2" l="1"/>
  <c r="E143" i="2"/>
  <c r="F143" i="2" s="1"/>
  <c r="C143" i="2" l="1"/>
  <c r="D143" i="2" l="1"/>
  <c r="E144" i="2"/>
  <c r="F144" i="2" s="1"/>
  <c r="C144" i="2" l="1"/>
  <c r="D144" i="2" l="1"/>
  <c r="E145" i="2"/>
  <c r="F145" i="2" s="1"/>
  <c r="C145" i="2" l="1"/>
  <c r="D145" i="2" l="1"/>
  <c r="E146" i="2"/>
  <c r="F146" i="2" s="1"/>
  <c r="C146" i="2" l="1"/>
  <c r="D146" i="2" l="1"/>
  <c r="E147" i="2"/>
  <c r="F147" i="2" s="1"/>
  <c r="C147" i="2" l="1"/>
  <c r="D147" i="2" l="1"/>
  <c r="E148" i="2"/>
  <c r="F148" i="2" s="1"/>
  <c r="C148" i="2" l="1"/>
  <c r="D148" i="2" l="1"/>
  <c r="E149" i="2"/>
  <c r="F149" i="2" s="1"/>
  <c r="C149" i="2" l="1"/>
  <c r="D149" i="2" l="1"/>
  <c r="E150" i="2"/>
  <c r="F150" i="2" s="1"/>
  <c r="C150" i="2" l="1"/>
  <c r="D150" i="2" l="1"/>
  <c r="E151" i="2"/>
  <c r="F151" i="2" s="1"/>
  <c r="C151" i="2" l="1"/>
  <c r="D151" i="2" l="1"/>
  <c r="E152" i="2"/>
  <c r="F152" i="2" s="1"/>
  <c r="C152" i="2" l="1"/>
  <c r="D152" i="2" l="1"/>
  <c r="E153" i="2"/>
  <c r="F153" i="2" s="1"/>
  <c r="C153" i="2" l="1"/>
  <c r="D153" i="2" l="1"/>
  <c r="E154" i="2"/>
  <c r="F154" i="2" s="1"/>
  <c r="C154" i="2" l="1"/>
  <c r="D154" i="2" l="1"/>
  <c r="E155" i="2"/>
  <c r="F155" i="2" s="1"/>
  <c r="C155" i="2" l="1"/>
  <c r="D155" i="2" l="1"/>
  <c r="E156" i="2"/>
  <c r="F156" i="2" l="1"/>
  <c r="C156" i="2" l="1"/>
  <c r="E157" i="2" l="1"/>
  <c r="F157" i="2" s="1"/>
  <c r="D156" i="2"/>
  <c r="C157" i="2" l="1"/>
  <c r="E158" i="2" l="1"/>
  <c r="F158" i="2" s="1"/>
  <c r="D157" i="2"/>
  <c r="C158" i="2" l="1"/>
  <c r="D158" i="2" l="1"/>
  <c r="E159" i="2"/>
  <c r="F159" i="2" s="1"/>
  <c r="C159" i="2" l="1"/>
  <c r="E160" i="2" l="1"/>
  <c r="F160" i="2" s="1"/>
  <c r="D159" i="2"/>
  <c r="C160" i="2" l="1"/>
  <c r="E161" i="2" l="1"/>
  <c r="F161" i="2" s="1"/>
  <c r="D160" i="2"/>
  <c r="C161" i="2" l="1"/>
  <c r="D161" i="2" l="1"/>
  <c r="E162" i="2"/>
  <c r="F162" i="2" s="1"/>
  <c r="C162" i="2" l="1"/>
  <c r="D162" i="2" l="1"/>
  <c r="E163" i="2"/>
  <c r="F163" i="2" s="1"/>
  <c r="C163" i="2" l="1"/>
  <c r="E164" i="2" l="1"/>
  <c r="F164" i="2" s="1"/>
  <c r="D163" i="2"/>
  <c r="C164" i="2" l="1"/>
  <c r="E165" i="2" l="1"/>
  <c r="F165" i="2" s="1"/>
  <c r="D164" i="2"/>
  <c r="C165" i="2" l="1"/>
  <c r="E166" i="2" l="1"/>
  <c r="F166" i="2" s="1"/>
  <c r="D165" i="2"/>
  <c r="C166" i="2" l="1"/>
  <c r="E167" i="2" l="1"/>
  <c r="F167" i="2" s="1"/>
  <c r="C167" i="2" s="1"/>
  <c r="D166" i="2"/>
  <c r="E168" i="2" l="1"/>
  <c r="F168" i="2" s="1"/>
  <c r="D167" i="2"/>
  <c r="C168" i="2" l="1"/>
  <c r="E169" i="2" l="1"/>
  <c r="F169" i="2" s="1"/>
  <c r="C169" i="2" s="1"/>
  <c r="D168" i="2"/>
  <c r="E170" i="2" l="1"/>
  <c r="F170" i="2" s="1"/>
  <c r="D169" i="2"/>
  <c r="C170" i="2" l="1"/>
  <c r="E171" i="2" l="1"/>
  <c r="F171" i="2" s="1"/>
  <c r="C171" i="2" s="1"/>
  <c r="D170" i="2"/>
  <c r="E172" i="2" l="1"/>
  <c r="F172" i="2" s="1"/>
  <c r="D171" i="2"/>
  <c r="C172" i="2" l="1"/>
  <c r="E173" i="2" l="1"/>
  <c r="F173" i="2" s="1"/>
  <c r="C173" i="2" s="1"/>
  <c r="D172" i="2"/>
  <c r="E174" i="2" l="1"/>
  <c r="F174" i="2" s="1"/>
  <c r="D173" i="2"/>
  <c r="C174" i="2" l="1"/>
  <c r="D174" i="2" l="1"/>
  <c r="E175" i="2"/>
  <c r="F175" i="2" s="1"/>
  <c r="C175" i="2" s="1"/>
  <c r="D175" i="2" l="1"/>
  <c r="E176" i="2"/>
  <c r="F176" i="2"/>
  <c r="C176" i="2" s="1"/>
  <c r="E177" i="2" l="1"/>
  <c r="F177" i="2" s="1"/>
  <c r="D176" i="2"/>
  <c r="C177" i="2" l="1"/>
  <c r="D177" i="2" l="1"/>
  <c r="E178" i="2"/>
  <c r="F178" i="2" s="1"/>
  <c r="C178" i="2" l="1"/>
  <c r="E179" i="2" l="1"/>
  <c r="F179" i="2" s="1"/>
  <c r="D178" i="2"/>
  <c r="C179" i="2" l="1"/>
  <c r="D179" i="2" l="1"/>
  <c r="E180" i="2"/>
  <c r="F180" i="2" s="1"/>
  <c r="C180" i="2" l="1"/>
  <c r="E181" i="2" l="1"/>
  <c r="F181" i="2" s="1"/>
  <c r="D180" i="2"/>
  <c r="C181" i="2" l="1"/>
  <c r="E182" i="2" l="1"/>
  <c r="F182" i="2" s="1"/>
  <c r="D181" i="2"/>
  <c r="C182" i="2" l="1"/>
  <c r="E183" i="2" l="1"/>
  <c r="F183" i="2" s="1"/>
  <c r="C183" i="2" s="1"/>
  <c r="D182" i="2"/>
  <c r="E184" i="2" l="1"/>
  <c r="F184" i="2" s="1"/>
  <c r="D183" i="2"/>
  <c r="C184" i="2" l="1"/>
  <c r="D184" i="2" l="1"/>
  <c r="E185" i="2"/>
  <c r="F185" i="2" l="1"/>
  <c r="C185" i="2" l="1"/>
  <c r="D185" i="2" l="1"/>
  <c r="E186" i="2"/>
  <c r="F186" i="2" s="1"/>
  <c r="C186" i="2" s="1"/>
  <c r="E187" i="2" l="1"/>
  <c r="F187" i="2" s="1"/>
  <c r="D186" i="2"/>
  <c r="C187" i="2" l="1"/>
  <c r="D187" i="2" l="1"/>
  <c r="E188" i="2"/>
  <c r="F188" i="2" s="1"/>
  <c r="C188" i="2" s="1"/>
  <c r="E189" i="2" l="1"/>
  <c r="D188" i="2"/>
  <c r="F189" i="2"/>
  <c r="C189" i="2" s="1"/>
  <c r="E190" i="2" l="1"/>
  <c r="F190" i="2" s="1"/>
  <c r="D189" i="2"/>
  <c r="C190" i="2" l="1"/>
  <c r="D190" i="2" l="1"/>
  <c r="E191" i="2"/>
  <c r="F191" i="2" s="1"/>
  <c r="C191" i="2" l="1"/>
  <c r="E192" i="2" l="1"/>
  <c r="F192" i="2" s="1"/>
  <c r="D191" i="2"/>
  <c r="C192" i="2" l="1"/>
  <c r="D192" i="2" l="1"/>
  <c r="E193" i="2"/>
  <c r="F193" i="2" s="1"/>
  <c r="C193" i="2" l="1"/>
  <c r="D193" i="2" l="1"/>
  <c r="E194" i="2"/>
  <c r="F194" i="2" s="1"/>
  <c r="C194" i="2" l="1"/>
  <c r="D194" i="2" l="1"/>
  <c r="E195" i="2"/>
  <c r="F195" i="2" s="1"/>
  <c r="C195" i="2" l="1"/>
  <c r="E196" i="2" l="1"/>
  <c r="F196" i="2" s="1"/>
  <c r="D195" i="2"/>
  <c r="C196" i="2" l="1"/>
  <c r="E197" i="2" l="1"/>
  <c r="F197" i="2" s="1"/>
  <c r="C197" i="2" s="1"/>
  <c r="D196" i="2"/>
  <c r="E198" i="2" l="1"/>
  <c r="F198" i="2" s="1"/>
  <c r="D197" i="2"/>
  <c r="C198" i="2" l="1"/>
  <c r="E199" i="2" l="1"/>
  <c r="F199" i="2" s="1"/>
  <c r="C199" i="2" s="1"/>
  <c r="D198" i="2"/>
  <c r="D199" i="2" l="1"/>
  <c r="E200" i="2"/>
  <c r="F200" i="2" s="1"/>
  <c r="C200" i="2" l="1"/>
  <c r="D200" i="2" s="1"/>
  <c r="B15" i="1" l="1"/>
</calcChain>
</file>

<file path=xl/sharedStrings.xml><?xml version="1.0" encoding="utf-8"?>
<sst xmlns="http://schemas.openxmlformats.org/spreadsheetml/2006/main" count="21" uniqueCount="20">
  <si>
    <t>Marcus Forst</t>
  </si>
  <si>
    <t>Dr. Newby</t>
  </si>
  <si>
    <t>Initial Position</t>
  </si>
  <si>
    <t>Initial Velocity</t>
  </si>
  <si>
    <t>Spring Constant</t>
  </si>
  <si>
    <t>Time Step</t>
  </si>
  <si>
    <t>Object Mass</t>
  </si>
  <si>
    <t>Inputs:</t>
  </si>
  <si>
    <t>Outputs:</t>
  </si>
  <si>
    <t>Amplitude</t>
  </si>
  <si>
    <t>Starting Total Energy</t>
  </si>
  <si>
    <t>Ending Total Energy</t>
  </si>
  <si>
    <t>Plot of x vs t:</t>
  </si>
  <si>
    <t>Angular Frequency</t>
  </si>
  <si>
    <t>x</t>
  </si>
  <si>
    <t>a</t>
  </si>
  <si>
    <t>t</t>
  </si>
  <si>
    <t>x_analytical</t>
  </si>
  <si>
    <t>x_abs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</si>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</sst>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1D Harmonic Motion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Calculations!$C$1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Calculations!$B$2:$B$200</c:f>
              <c:numCache>
                <c:formatCode>General</c:formatCode>
                <c:ptCount val="1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</c:numCache>
            </c:numRef>
          </c:xVal>
          <c:yVal>
            <c:numRef>
              <c:f>Calculations!$C$2:$C$200</c:f>
              <c:numCache>
                <c:formatCode>General</c:formatCode>
                <c:ptCount val="199"/>
                <c:pt idx="0">
                  <c:v>1</c:v>
                </c:pt>
                <c:pt idx="1">
                  <c:v>1.496</c:v>
                </c:pt>
                <c:pt idx="2">
                  <c:v>1.986016</c:v>
                </c:pt>
                <c:pt idx="3">
                  <c:v>2.4680879359999999</c:v>
                </c:pt>
                <c:pt idx="4">
                  <c:v>2.9402875202559997</c:v>
                </c:pt>
                <c:pt idx="5">
                  <c:v>3.4007259544309756</c:v>
                </c:pt>
                <c:pt idx="6">
                  <c:v>3.847561484788228</c:v>
                </c:pt>
                <c:pt idx="7">
                  <c:v>4.2790067692063269</c:v>
                </c:pt>
                <c:pt idx="8">
                  <c:v>4.693336026547601</c:v>
                </c:pt>
                <c:pt idx="9">
                  <c:v>5.0888919397826848</c:v>
                </c:pt>
                <c:pt idx="10">
                  <c:v>5.464092285258638</c:v>
                </c:pt>
                <c:pt idx="11">
                  <c:v>5.8174362615935564</c:v>
                </c:pt>
                <c:pt idx="12">
                  <c:v>6.1475104928821009</c:v>
                </c:pt>
                <c:pt idx="13">
                  <c:v>6.4529946821991171</c:v>
                </c:pt>
                <c:pt idx="14">
                  <c:v>6.7326668927873365</c:v>
                </c:pt>
                <c:pt idx="15">
                  <c:v>6.9854084358044064</c:v>
                </c:pt>
                <c:pt idx="16">
                  <c:v>7.210208345078259</c:v>
                </c:pt>
                <c:pt idx="17">
                  <c:v>7.4061674209717978</c:v>
                </c:pt>
                <c:pt idx="18">
                  <c:v>7.5725018271814495</c:v>
                </c:pt>
                <c:pt idx="19">
                  <c:v>7.7085462260823761</c:v>
                </c:pt>
                <c:pt idx="20">
                  <c:v>7.813756440078973</c:v>
                </c:pt>
                <c:pt idx="21">
                  <c:v>7.8877116283152535</c:v>
                </c:pt>
                <c:pt idx="22">
                  <c:v>7.9301159700382735</c:v>
                </c:pt>
                <c:pt idx="23">
                  <c:v>7.9407998478811406</c:v>
                </c:pt>
                <c:pt idx="24">
                  <c:v>7.9197205263324824</c:v>
                </c:pt>
                <c:pt idx="25">
                  <c:v>7.8669623226784946</c:v>
                </c:pt>
                <c:pt idx="26">
                  <c:v>7.7827362697337925</c:v>
                </c:pt>
                <c:pt idx="27">
                  <c:v>7.6673792717101552</c:v>
                </c:pt>
                <c:pt idx="28">
                  <c:v>7.5213527565996774</c:v>
                </c:pt>
                <c:pt idx="29">
                  <c:v>7.3452408304628012</c:v>
                </c:pt>
                <c:pt idx="30">
                  <c:v>7.1397479410040736</c:v>
                </c:pt>
                <c:pt idx="31">
                  <c:v>6.9056960597813299</c:v>
                </c:pt>
                <c:pt idx="32">
                  <c:v>6.644021394319461</c:v>
                </c:pt>
                <c:pt idx="33">
                  <c:v>6.355770643280314</c:v>
                </c:pt>
                <c:pt idx="34">
                  <c:v>6.0420968096680454</c:v>
                </c:pt>
                <c:pt idx="35">
                  <c:v>5.704254588817105</c:v>
                </c:pt>
                <c:pt idx="36">
                  <c:v>5.3435953496108963</c:v>
                </c:pt>
                <c:pt idx="37">
                  <c:v>4.9615617290062435</c:v>
                </c:pt>
                <c:pt idx="38">
                  <c:v>4.5596818614855659</c:v>
                </c:pt>
                <c:pt idx="39">
                  <c:v>4.1395632665189463</c:v>
                </c:pt>
                <c:pt idx="40">
                  <c:v>3.7028864184862509</c:v>
                </c:pt>
                <c:pt idx="41">
                  <c:v>3.2513980247796104</c:v>
                </c:pt>
                <c:pt idx="42">
                  <c:v>2.7869040389738515</c:v>
                </c:pt>
                <c:pt idx="43">
                  <c:v>2.3112624370121972</c:v>
                </c:pt>
                <c:pt idx="44">
                  <c:v>1.8263757853024942</c:v>
                </c:pt>
                <c:pt idx="45">
                  <c:v>1.3341836304515811</c:v>
                </c:pt>
                <c:pt idx="46">
                  <c:v>0.83665474107886162</c:v>
                </c:pt>
                <c:pt idx="47">
                  <c:v>0.33577923274182675</c:v>
                </c:pt>
                <c:pt idx="48">
                  <c:v>-0.16643939252617546</c:v>
                </c:pt>
                <c:pt idx="49">
                  <c:v>-0.66799226022407288</c:v>
                </c:pt>
                <c:pt idx="50">
                  <c:v>-1.1668731588810739</c:v>
                </c:pt>
                <c:pt idx="51">
                  <c:v>-1.6610865649025508</c:v>
                </c:pt>
                <c:pt idx="52">
                  <c:v>-2.1486556246644173</c:v>
                </c:pt>
                <c:pt idx="53">
                  <c:v>-2.6276300619276265</c:v>
                </c:pt>
                <c:pt idx="54">
                  <c:v>-3.096093978943125</c:v>
                </c:pt>
                <c:pt idx="55">
                  <c:v>-3.5521735200428508</c:v>
                </c:pt>
                <c:pt idx="56">
                  <c:v>-3.9940443670624055</c:v>
                </c:pt>
                <c:pt idx="57">
                  <c:v>-4.4199390366137106</c:v>
                </c:pt>
                <c:pt idx="58">
                  <c:v>-4.8281539500185602</c:v>
                </c:pt>
                <c:pt idx="59">
                  <c:v>-5.2170562476233364</c:v>
                </c:pt>
                <c:pt idx="60">
                  <c:v>-5.5850903202376188</c:v>
                </c:pt>
                <c:pt idx="61">
                  <c:v>-5.9307840315709504</c:v>
                </c:pt>
                <c:pt idx="62">
                  <c:v>-6.2527546067779989</c:v>
                </c:pt>
                <c:pt idx="63">
                  <c:v>-6.549714163557935</c:v>
                </c:pt>
                <c:pt idx="64">
                  <c:v>-6.8204748636836392</c:v>
                </c:pt>
                <c:pt idx="65">
                  <c:v>-7.0639536643546093</c:v>
                </c:pt>
                <c:pt idx="66">
                  <c:v>-7.2791766503681608</c:v>
                </c:pt>
                <c:pt idx="67">
                  <c:v>-7.4652829297802397</c:v>
                </c:pt>
                <c:pt idx="68">
                  <c:v>-7.6215280774731973</c:v>
                </c:pt>
                <c:pt idx="69">
                  <c:v>-7.7472871128562621</c:v>
                </c:pt>
                <c:pt idx="70">
                  <c:v>-7.8420569997879017</c:v>
                </c:pt>
                <c:pt idx="71">
                  <c:v>-7.9054586587203897</c:v>
                </c:pt>
                <c:pt idx="72">
                  <c:v>-7.9372384830179961</c:v>
                </c:pt>
                <c:pt idx="73">
                  <c:v>-7.937269353383531</c:v>
                </c:pt>
                <c:pt idx="74">
                  <c:v>-7.9055511463355321</c:v>
                </c:pt>
                <c:pt idx="75">
                  <c:v>-7.8422107347021903</c:v>
                </c:pt>
                <c:pt idx="76">
                  <c:v>-7.7475014801300404</c:v>
                </c:pt>
                <c:pt idx="77">
                  <c:v>-7.6218022196373703</c:v>
                </c:pt>
                <c:pt idx="78">
                  <c:v>-7.4656157502661502</c:v>
                </c:pt>
                <c:pt idx="79">
                  <c:v>-7.2795668178938655</c:v>
                </c:pt>
                <c:pt idx="80">
                  <c:v>-7.0643996182500057</c:v>
                </c:pt>
                <c:pt idx="81">
                  <c:v>-6.8209748201331459</c:v>
                </c:pt>
                <c:pt idx="82">
                  <c:v>-6.5502661227357537</c:v>
                </c:pt>
                <c:pt idx="83">
                  <c:v>-6.2533563608474179</c:v>
                </c:pt>
                <c:pt idx="84">
                  <c:v>-5.9314331735156927</c:v>
                </c:pt>
                <c:pt idx="85">
                  <c:v>-5.5857842534899049</c:v>
                </c:pt>
                <c:pt idx="86">
                  <c:v>-5.2177921964501577</c:v>
                </c:pt>
                <c:pt idx="87">
                  <c:v>-4.8289289706246095</c:v>
                </c:pt>
                <c:pt idx="88">
                  <c:v>-4.4207500289165633</c:v>
                </c:pt>
                <c:pt idx="89">
                  <c:v>-3.9948880870928507</c:v>
                </c:pt>
                <c:pt idx="90">
                  <c:v>-3.5530465929207664</c:v>
                </c:pt>
                <c:pt idx="91">
                  <c:v>-3.096992912376999</c:v>
                </c:pt>
                <c:pt idx="92">
                  <c:v>-2.6285512601837238</c:v>
                </c:pt>
                <c:pt idx="93">
                  <c:v>-2.1495954029497133</c:v>
                </c:pt>
                <c:pt idx="94">
                  <c:v>-1.6620411641039041</c:v>
                </c:pt>
                <c:pt idx="95">
                  <c:v>-1.1678387606016793</c:v>
                </c:pt>
                <c:pt idx="96">
                  <c:v>-0.6689650020570479</c:v>
                </c:pt>
                <c:pt idx="97">
                  <c:v>-0.16741538350418828</c:v>
                </c:pt>
                <c:pt idx="98">
                  <c:v>0.33480389658268817</c:v>
                </c:pt>
                <c:pt idx="99">
                  <c:v>0.83568396108323384</c:v>
                </c:pt>
                <c:pt idx="100">
                  <c:v>1.3332212897394464</c:v>
                </c:pt>
                <c:pt idx="101">
                  <c:v>1.8254257332367012</c:v>
                </c:pt>
                <c:pt idx="102">
                  <c:v>2.3103284738010093</c:v>
                </c:pt>
                <c:pt idx="103">
                  <c:v>2.7859899004701134</c:v>
                </c:pt>
                <c:pt idx="104">
                  <c:v>3.2505073675373368</c:v>
                </c:pt>
                <c:pt idx="105">
                  <c:v>3.7020228051344111</c:v>
                </c:pt>
                <c:pt idx="106">
                  <c:v>4.1387301515109476</c:v>
                </c:pt>
                <c:pt idx="107">
                  <c:v>4.5588825772814401</c:v>
                </c:pt>
                <c:pt idx="108">
                  <c:v>4.9607994727428073</c:v>
                </c:pt>
                <c:pt idx="109">
                  <c:v>5.3428731703132035</c:v>
                </c:pt>
                <c:pt idx="110">
                  <c:v>5.7035753752023464</c:v>
                </c:pt>
                <c:pt idx="111">
                  <c:v>6.0414632785906797</c:v>
                </c:pt>
                <c:pt idx="112">
                  <c:v>6.3551853288646507</c:v>
                </c:pt>
                <c:pt idx="113">
                  <c:v>6.6434866378231634</c:v>
                </c:pt>
                <c:pt idx="114">
                  <c:v>6.9052140002303828</c:v>
                </c:pt>
                <c:pt idx="115">
                  <c:v>7.1393205066366807</c:v>
                </c:pt>
                <c:pt idx="116">
                  <c:v>7.3448697310164324</c:v>
                </c:pt>
                <c:pt idx="117">
                  <c:v>7.5210394764721178</c:v>
                </c:pt>
                <c:pt idx="118">
                  <c:v>7.6671250640219153</c:v>
                </c:pt>
                <c:pt idx="119">
                  <c:v>7.7825421513156252</c:v>
                </c:pt>
                <c:pt idx="120">
                  <c:v>7.8668290700040719</c:v>
                </c:pt>
                <c:pt idx="121">
                  <c:v>7.919648672412503</c:v>
                </c:pt>
                <c:pt idx="122">
                  <c:v>7.9407896801312834</c:v>
                </c:pt>
                <c:pt idx="123">
                  <c:v>7.9301675291295393</c:v>
                </c:pt>
                <c:pt idx="124">
                  <c:v>7.8878247080112764</c:v>
                </c:pt>
                <c:pt idx="125">
                  <c:v>7.8139305880609689</c:v>
                </c:pt>
                <c:pt idx="126">
                  <c:v>7.7087807457584177</c:v>
                </c:pt>
                <c:pt idx="127">
                  <c:v>7.5727957804728323</c:v>
                </c:pt>
                <c:pt idx="128">
                  <c:v>7.4065196320653559</c:v>
                </c:pt>
                <c:pt idx="129">
                  <c:v>7.2106174051296179</c:v>
                </c:pt>
                <c:pt idx="130">
                  <c:v>6.9858727085733614</c:v>
                </c:pt>
                <c:pt idx="131">
                  <c:v>6.7331845211828112</c:v>
                </c:pt>
                <c:pt idx="132">
                  <c:v>6.4535635957075304</c:v>
                </c:pt>
                <c:pt idx="133">
                  <c:v>6.1481284158494187</c:v>
                </c:pt>
                <c:pt idx="134">
                  <c:v>5.8181007223279098</c:v>
                </c:pt>
                <c:pt idx="135">
                  <c:v>5.4648006259170891</c:v>
                </c:pt>
                <c:pt idx="136">
                  <c:v>5.0896413270026004</c:v>
                </c:pt>
                <c:pt idx="137">
                  <c:v>4.6941234627801007</c:v>
                </c:pt>
                <c:pt idx="138">
                  <c:v>4.2798291047064811</c:v>
                </c:pt>
                <c:pt idx="139">
                  <c:v>3.8484154302140352</c:v>
                </c:pt>
                <c:pt idx="140">
                  <c:v>3.4016080940007334</c:v>
                </c:pt>
                <c:pt idx="141">
                  <c:v>2.9411943254114288</c:v>
                </c:pt>
                <c:pt idx="142">
                  <c:v>2.4690157795204781</c:v>
                </c:pt>
                <c:pt idx="143">
                  <c:v>1.9869611705114458</c:v>
                </c:pt>
                <c:pt idx="144">
                  <c:v>1.4969587168203677</c:v>
                </c:pt>
                <c:pt idx="145">
                  <c:v>1.0009684282620082</c:v>
                </c:pt>
                <c:pt idx="146">
                  <c:v>0.50097426599060046</c:v>
                </c:pt>
                <c:pt idx="147">
                  <c:v>-1.0237933447696523E-3</c:v>
                </c:pt>
                <c:pt idx="148">
                  <c:v>-0.5030177575067607</c:v>
                </c:pt>
                <c:pt idx="149">
                  <c:v>-1.0029996506387246</c:v>
                </c:pt>
                <c:pt idx="150">
                  <c:v>-1.4989695451681337</c:v>
                </c:pt>
                <c:pt idx="151">
                  <c:v>-1.9889435615168702</c:v>
                </c:pt>
                <c:pt idx="152">
                  <c:v>-2.4709618036195393</c:v>
                </c:pt>
                <c:pt idx="153">
                  <c:v>-2.9430961985077304</c:v>
                </c:pt>
                <c:pt idx="154">
                  <c:v>-3.4034582086018905</c:v>
                </c:pt>
                <c:pt idx="155">
                  <c:v>-3.8502063858616431</c:v>
                </c:pt>
                <c:pt idx="156">
                  <c:v>-4.2815537375779487</c:v>
                </c:pt>
                <c:pt idx="157">
                  <c:v>-4.6957748743439431</c:v>
                </c:pt>
                <c:pt idx="158">
                  <c:v>-5.091212911612562</c:v>
                </c:pt>
                <c:pt idx="159">
                  <c:v>-5.4662860972347298</c:v>
                </c:pt>
                <c:pt idx="160">
                  <c:v>-5.8194941384679595</c:v>
                </c:pt>
                <c:pt idx="161">
                  <c:v>-6.1494242031473165</c:v>
                </c:pt>
                <c:pt idx="162">
                  <c:v>-6.4547565710140846</c:v>
                </c:pt>
                <c:pt idx="163">
                  <c:v>-6.7342699125967966</c:v>
                </c:pt>
                <c:pt idx="164">
                  <c:v>-6.9868461745291208</c:v>
                </c:pt>
                <c:pt idx="165">
                  <c:v>-7.2114750517633288</c:v>
                </c:pt>
                <c:pt idx="166">
                  <c:v>-7.4072580287904835</c:v>
                </c:pt>
                <c:pt idx="167">
                  <c:v>-7.5734119737024761</c:v>
                </c:pt>
                <c:pt idx="168">
                  <c:v>-7.7092722707196586</c:v>
                </c:pt>
                <c:pt idx="169">
                  <c:v>-7.8142954786539631</c:v>
                </c:pt>
                <c:pt idx="170">
                  <c:v>-7.8880615046736517</c:v>
                </c:pt>
                <c:pt idx="171">
                  <c:v>-7.9302752846746456</c:v>
                </c:pt>
                <c:pt idx="172">
                  <c:v>-7.940767963536941</c:v>
                </c:pt>
                <c:pt idx="173">
                  <c:v>-7.9194975705450883</c:v>
                </c:pt>
                <c:pt idx="174">
                  <c:v>-7.8665491872710556</c:v>
                </c:pt>
                <c:pt idx="175">
                  <c:v>-7.7821346072479383</c:v>
                </c:pt>
                <c:pt idx="176">
                  <c:v>-7.6665914887958291</c:v>
                </c:pt>
                <c:pt idx="177">
                  <c:v>-7.5203820043885372</c:v>
                </c:pt>
                <c:pt idx="178">
                  <c:v>-7.3440909919636912</c:v>
                </c:pt>
                <c:pt idx="179">
                  <c:v>-7.1384236155709901</c:v>
                </c:pt>
                <c:pt idx="180">
                  <c:v>-6.9042025447160054</c:v>
                </c:pt>
                <c:pt idx="181">
                  <c:v>-6.6423646636821561</c:v>
                </c:pt>
                <c:pt idx="182">
                  <c:v>-6.353957323993578</c:v>
                </c:pt>
                <c:pt idx="183">
                  <c:v>-6.0401341550090262</c:v>
                </c:pt>
                <c:pt idx="184">
                  <c:v>-5.7021504494044377</c:v>
                </c:pt>
                <c:pt idx="185">
                  <c:v>-5.3413581420022318</c:v>
                </c:pt>
                <c:pt idx="186">
                  <c:v>-4.9592004020320166</c:v>
                </c:pt>
                <c:pt idx="187">
                  <c:v>-4.5572058604536734</c:v>
                </c:pt>
                <c:pt idx="188">
                  <c:v>-4.1369824954335161</c:v>
                </c:pt>
                <c:pt idx="189">
                  <c:v>-3.7002112004316245</c:v>
                </c:pt>
                <c:pt idx="190">
                  <c:v>-3.2486390606280064</c:v>
                </c:pt>
                <c:pt idx="191">
                  <c:v>-2.7840723645818763</c:v>
                </c:pt>
                <c:pt idx="192">
                  <c:v>-2.3083693790774187</c:v>
                </c:pt>
                <c:pt idx="193">
                  <c:v>-1.8234329160566514</c:v>
                </c:pt>
                <c:pt idx="194">
                  <c:v>-1.3312027213716575</c:v>
                </c:pt>
                <c:pt idx="195">
                  <c:v>-0.83364771580117702</c:v>
                </c:pt>
                <c:pt idx="196">
                  <c:v>-0.33275811936749189</c:v>
                </c:pt>
                <c:pt idx="197">
                  <c:v>0.16946250954366315</c:v>
                </c:pt>
                <c:pt idx="198">
                  <c:v>0.67100528841664353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39-4C75-B1FF-B33C73534AFC}"/>
            </c:ext>
          </c:extLst>
        </c:ser>
        <c:ser>
          <c:idx val="1"/>
          <c:order val="1"/>
          <c:tx>
            <c:strRef>
              <c:f>Calculations!$J$1</c:f>
              <c:strCache>
                <c:ptCount val="1"/>
                <c:pt idx="0">
                  <c:v>x_analytical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Calculations!$B$2:$B$200</c:f>
              <c:numCache>
                <c:formatCode>General</c:formatCode>
                <c:ptCount val="19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</c:numCache>
            </c:numRef>
          </c:xVal>
          <c:yVal>
            <c:numRef>
              <c:f>Calculations!$J$2:$J$200</c:f>
              <c:numCache>
                <c:formatCode>General</c:formatCode>
                <c:ptCount val="199"/>
                <c:pt idx="0">
                  <c:v>0.99650019239864573</c:v>
                </c:pt>
                <c:pt idx="1">
                  <c:v>1.4924258521542815</c:v>
                </c:pt>
                <c:pt idx="2">
                  <c:v>1.9823837981371351</c:v>
                </c:pt>
                <c:pt idx="3">
                  <c:v>2.4644148517534386</c:v>
                </c:pt>
                <c:pt idx="4">
                  <c:v>2.9365915314111111</c:v>
                </c:pt>
                <c:pt idx="5">
                  <c:v>3.3970257598764904</c:v>
                </c:pt>
                <c:pt idx="6">
                  <c:v>3.8438764140661714</c:v>
                </c:pt>
                <c:pt idx="7">
                  <c:v>4.275356687084833</c:v>
                </c:pt>
                <c:pt idx="8">
                  <c:v>4.6897412330707278</c:v>
                </c:pt>
                <c:pt idx="9">
                  <c:v>5.0853730662789793</c:v>
                </c:pt>
                <c:pt idx="10">
                  <c:v>5.460670186815535</c:v>
                </c:pt>
                <c:pt idx="11">
                  <c:v>5.8141319065276944</c:v>
                </c:pt>
                <c:pt idx="12">
                  <c:v>6.1443448497560684</c:v>
                </c:pt>
                <c:pt idx="13">
                  <c:v>6.4499886049529671</c:v>
                </c:pt>
                <c:pt idx="14">
                  <c:v>6.7298410045682795</c:v>
                </c:pt>
                <c:pt idx="15">
                  <c:v>6.9827830120903256</c:v>
                </c:pt>
                <c:pt idx="16">
                  <c:v>7.2078031967000662</c:v>
                </c:pt>
                <c:pt idx="17">
                  <c:v>7.4040017776459726</c:v>
                </c:pt>
                <c:pt idx="18">
                  <c:v>7.5705942221674931</c:v>
                </c:pt>
                <c:pt idx="19">
                  <c:v>7.7069143825801847</c:v>
                </c:pt>
                <c:pt idx="20">
                  <c:v>7.8124171599783798</c:v>
                </c:pt>
                <c:pt idx="21">
                  <c:v>7.8866806839040988</c:v>
                </c:pt>
                <c:pt idx="22">
                  <c:v>7.9294079992664708</c:v>
                </c:pt>
                <c:pt idx="23">
                  <c:v>7.9404282537662043</c:v>
                </c:pt>
                <c:pt idx="24">
                  <c:v>7.9196973810770128</c:v>
                </c:pt>
                <c:pt idx="25">
                  <c:v>7.8672982770521758</c:v>
                </c:pt>
                <c:pt idx="26">
                  <c:v>7.7834404682516363</c:v>
                </c:pt>
                <c:pt idx="27">
                  <c:v>7.6684592741150892</c:v>
                </c:pt>
                <c:pt idx="28">
                  <c:v>7.5228144661312646</c:v>
                </c:pt>
                <c:pt idx="29">
                  <c:v>7.3470884293649084</c:v>
                </c:pt>
                <c:pt idx="30">
                  <c:v>7.1419838336929438</c:v>
                </c:pt>
                <c:pt idx="31">
                  <c:v>6.9083208240617218</c:v>
                </c:pt>
                <c:pt idx="32">
                  <c:v>6.6470337410006266</c:v>
                </c:pt>
                <c:pt idx="33">
                  <c:v>6.3591673845055769</c:v>
                </c:pt>
                <c:pt idx="34">
                  <c:v>6.0458728362319096</c:v>
                </c:pt>
                <c:pt idx="35">
                  <c:v>5.7084028567023513</c:v>
                </c:pt>
                <c:pt idx="36">
                  <c:v>5.348106875935037</c:v>
                </c:pt>
                <c:pt idx="37">
                  <c:v>4.9664255975224449</c:v>
                </c:pt>
                <c:pt idx="38">
                  <c:v>4.5648852377377072</c:v>
                </c:pt>
                <c:pt idx="39">
                  <c:v>4.1450914227041871</c:v>
                </c:pt>
                <c:pt idx="40">
                  <c:v>3.70872276803156</c:v>
                </c:pt>
                <c:pt idx="41">
                  <c:v>3.2575241665912165</c:v>
                </c:pt>
                <c:pt idx="42">
                  <c:v>2.7932998112709959</c:v>
                </c:pt>
                <c:pt idx="43">
                  <c:v>2.3179059806088826</c:v>
                </c:pt>
                <c:pt idx="44">
                  <c:v>1.8332436161535977</c:v>
                </c:pt>
                <c:pt idx="45">
                  <c:v>1.3412507212326337</c:v>
                </c:pt>
                <c:pt idx="46">
                  <c:v>0.84389461152260636</c:v>
                </c:pt>
                <c:pt idx="47">
                  <c:v>0.34316404840929599</c:v>
                </c:pt>
                <c:pt idx="48">
                  <c:v>-0.15893871340660359</c:v>
                </c:pt>
                <c:pt idx="49">
                  <c:v>-0.66040593225889355</c:v>
                </c:pt>
                <c:pt idx="50">
                  <c:v>-1.1592324078060006</c:v>
                </c:pt>
                <c:pt idx="51">
                  <c:v>-1.6534234991590233</c:v>
                </c:pt>
                <c:pt idx="52">
                  <c:v>-2.1410031007861479</c:v>
                </c:pt>
                <c:pt idx="53">
                  <c:v>-2.6200215443003394</c:v>
                </c:pt>
                <c:pt idx="54">
                  <c:v>-3.088563394533641</c:v>
                </c:pt>
                <c:pt idx="55">
                  <c:v>-3.5447551087242948</c:v>
                </c:pt>
                <c:pt idx="56">
                  <c:v>-3.9867725281900626</c:v>
                </c:pt>
                <c:pt idx="57">
                  <c:v>-4.41284817253106</c:v>
                </c:pt>
                <c:pt idx="58">
                  <c:v>-4.821278307195052</c:v>
                </c:pt>
                <c:pt idx="59">
                  <c:v>-5.2104297561442845</c:v>
                </c:pt>
                <c:pt idx="60">
                  <c:v>-5.5787464323823777</c:v>
                </c:pt>
                <c:pt idx="61">
                  <c:v>-5.9247555602278208</c:v>
                </c:pt>
                <c:pt idx="62">
                  <c:v>-6.2470735644532098</c:v>
                </c:pt>
                <c:pt idx="63">
                  <c:v>-6.5444116027416976</c:v>
                </c:pt>
                <c:pt idx="64">
                  <c:v>-6.8155807193379871</c:v>
                </c:pt>
                <c:pt idx="65">
                  <c:v>-7.0594965992863097</c:v>
                </c:pt>
                <c:pt idx="66">
                  <c:v>-7.27518390424469</c:v>
                </c:pt>
                <c:pt idx="67">
                  <c:v>-7.4617801725380231</c:v>
                </c:pt>
                <c:pt idx="68">
                  <c:v>-7.6185392678549908</c:v>
                </c:pt>
                <c:pt idx="69">
                  <c:v>-7.7448343627985841</c:v>
                </c:pt>
                <c:pt idx="70">
                  <c:v>-7.8401604453600386</c:v>
                </c:pt>
                <c:pt idx="71">
                  <c:v>-7.9041363382936076</c:v>
                </c:pt>
                <c:pt idx="72">
                  <c:v>-7.936506223317374</c:v>
                </c:pt>
                <c:pt idx="73">
                  <c:v>-7.9371406640453337</c:v>
                </c:pt>
                <c:pt idx="74">
                  <c:v>-7.9060371235603855</c:v>
                </c:pt>
                <c:pt idx="75">
                  <c:v>-7.84331997455861</c:v>
                </c:pt>
                <c:pt idx="76">
                  <c:v>-7.7492400020242984</c:v>
                </c:pt>
                <c:pt idx="77">
                  <c:v>-7.624173400424346</c:v>
                </c:pt>
                <c:pt idx="78">
                  <c:v>-7.468620269431919</c:v>
                </c:pt>
                <c:pt idx="79">
                  <c:v>-7.2832026141944652</c:v>
                </c:pt>
                <c:pt idx="80">
                  <c:v>-7.0686618581423524</c:v>
                </c:pt>
                <c:pt idx="81">
                  <c:v>-6.8258558782835852</c:v>
                </c:pt>
                <c:pt idx="82">
                  <c:v>-6.5557555748394565</c:v>
                </c:pt>
                <c:pt idx="83">
                  <c:v>-6.2594409889380174</c:v>
                </c:pt>
                <c:pt idx="84">
                  <c:v>-5.9380969838894408</c:v>
                </c:pt>
                <c:pt idx="85">
                  <c:v>-5.5930085073123603</c:v>
                </c:pt>
                <c:pt idx="86">
                  <c:v>-5.2255554530564696</c:v>
                </c:pt>
                <c:pt idx="87">
                  <c:v>-4.837207143466693</c:v>
                </c:pt>
                <c:pt idx="88">
                  <c:v>-4.4295164540526919</c:v>
                </c:pt>
                <c:pt idx="89">
                  <c:v>-4.0041136040570118</c:v>
                </c:pt>
                <c:pt idx="90">
                  <c:v>-3.5626996377514448</c:v>
                </c:pt>
                <c:pt idx="91">
                  <c:v>-3.107039622527739</c:v>
                </c:pt>
                <c:pt idx="92">
                  <c:v>-2.638955590981082</c:v>
                </c:pt>
                <c:pt idx="93">
                  <c:v>-2.1603192552088477</c:v>
                </c:pt>
                <c:pt idx="94">
                  <c:v>-1.6730445224574295</c:v>
                </c:pt>
                <c:pt idx="95">
                  <c:v>-1.1790798420447954</c:v>
                </c:pt>
                <c:pt idx="96">
                  <c:v>-0.6804004141608323</c:v>
                </c:pt>
                <c:pt idx="97">
                  <c:v>-0.17900029169984058</c:v>
                </c:pt>
                <c:pt idx="98">
                  <c:v>0.32311559329272205</c:v>
                </c:pt>
                <c:pt idx="99">
                  <c:v>0.82393944667545915</c:v>
                </c:pt>
                <c:pt idx="100">
                  <c:v>1.3214686407109626</c:v>
                </c:pt>
                <c:pt idx="101">
                  <c:v>1.8137137219069057</c:v>
                </c:pt>
                <c:pt idx="102">
                  <c:v>2.2987063661777549</c:v>
                </c:pt>
                <c:pt idx="103">
                  <c:v>2.7745072495170917</c:v>
                </c:pt>
                <c:pt idx="104">
                  <c:v>3.239213802708143</c:v>
                </c:pt>
                <c:pt idx="105">
                  <c:v>3.6909678190642854</c:v>
                </c:pt>
                <c:pt idx="106">
                  <c:v>4.1279628847784711</c:v>
                </c:pt>
                <c:pt idx="107">
                  <c:v>4.5484516021702479</c:v>
                </c:pt>
                <c:pt idx="108">
                  <c:v>4.9507525769469254</c:v>
                </c:pt>
                <c:pt idx="109">
                  <c:v>5.333257141539173</c:v>
                </c:pt>
                <c:pt idx="110">
                  <c:v>5.694435787626726</c:v>
                </c:pt>
                <c:pt idx="111">
                  <c:v>6.0328442821325483</c:v>
                </c:pt>
                <c:pt idx="112">
                  <c:v>6.3471294422297895</c:v>
                </c:pt>
                <c:pt idx="113">
                  <c:v>6.6360345462690651</c:v>
                </c:pt>
                <c:pt idx="114">
                  <c:v>6.8984043589896746</c:v>
                </c:pt>
                <c:pt idx="115">
                  <c:v>7.1331897509205087</c:v>
                </c:pt>
                <c:pt idx="116">
                  <c:v>7.3394518934992963</c:v>
                </c:pt>
                <c:pt idx="117">
                  <c:v>7.5163660131352463</c:v>
                </c:pt>
                <c:pt idx="118">
                  <c:v>7.6632246892038571</c:v>
                </c:pt>
                <c:pt idx="119">
                  <c:v>7.7794406827863201</c:v>
                </c:pt>
                <c:pt idx="120">
                  <c:v>7.8645492848423002</c:v>
                </c:pt>
                <c:pt idx="121">
                  <c:v>7.9182101744265836</c:v>
                </c:pt>
                <c:pt idx="122">
                  <c:v>7.9402087795191445</c:v>
                </c:pt>
                <c:pt idx="123">
                  <c:v>7.9304571350271766</c:v>
                </c:pt>
                <c:pt idx="124">
                  <c:v>7.8889942345281874</c:v>
                </c:pt>
                <c:pt idx="125">
                  <c:v>7.8159858743476782</c:v>
                </c:pt>
                <c:pt idx="126">
                  <c:v>7.7117239905948667</c:v>
                </c:pt>
                <c:pt idx="127">
                  <c:v>7.5766254918074551</c:v>
                </c:pt>
                <c:pt idx="128">
                  <c:v>7.4112305918732755</c:v>
                </c:pt>
                <c:pt idx="129">
                  <c:v>7.2162006498949411</c:v>
                </c:pt>
                <c:pt idx="130">
                  <c:v>6.9923155256350995</c:v>
                </c:pt>
                <c:pt idx="131">
                  <c:v>6.7404704611170869</c:v>
                </c:pt>
                <c:pt idx="132">
                  <c:v>6.4616725008503488</c:v>
                </c:pt>
                <c:pt idx="133">
                  <c:v>6.157036464994877</c:v>
                </c:pt>
                <c:pt idx="134">
                  <c:v>5.8277804915668732</c:v>
                </c:pt>
                <c:pt idx="135">
                  <c:v>5.4752211655106144</c:v>
                </c:pt>
                <c:pt idx="136">
                  <c:v>5.1007682541138966</c:v>
                </c:pt>
                <c:pt idx="137">
                  <c:v>4.7059190698183233</c:v>
                </c:pt>
                <c:pt idx="138">
                  <c:v>4.2922524829656892</c:v>
                </c:pt>
                <c:pt idx="139">
                  <c:v>3.8614226084215018</c:v>
                </c:pt>
                <c:pt idx="140">
                  <c:v>3.4151521913206686</c:v>
                </c:pt>
                <c:pt idx="141">
                  <c:v>2.9552257183836996</c:v>
                </c:pt>
                <c:pt idx="142">
                  <c:v>2.4834822823488438</c:v>
                </c:pt>
                <c:pt idx="143">
                  <c:v>2.0018082280528127</c:v>
                </c:pt>
                <c:pt idx="144">
                  <c:v>1.5121296095663566</c:v>
                </c:pt>
                <c:pt idx="145">
                  <c:v>1.0164044885456436</c:v>
                </c:pt>
                <c:pt idx="146">
                  <c:v>0.51661510459605164</c:v>
                </c:pt>
                <c:pt idx="147">
                  <c:v>1.4759948956378789E-2</c:v>
                </c:pt>
                <c:pt idx="148">
                  <c:v>-0.48715422680181147</c:v>
                </c:pt>
                <c:pt idx="149">
                  <c:v>-0.98712043510515057</c:v>
                </c:pt>
                <c:pt idx="150">
                  <c:v>-1.4831394776531877</c:v>
                </c:pt>
                <c:pt idx="151">
                  <c:v>-1.9732279395462651</c:v>
                </c:pt>
                <c:pt idx="152">
                  <c:v>-2.4554261203009728</c:v>
                </c:pt>
                <c:pt idx="153">
                  <c:v>-2.9278058700394807</c:v>
                </c:pt>
                <c:pt idx="154">
                  <c:v>-3.3884782995185292</c:v>
                </c:pt>
                <c:pt idx="155">
                  <c:v>-3.8356013331682166</c:v>
                </c:pt>
                <c:pt idx="156">
                  <c:v>-4.2673870749385054</c:v>
                </c:pt>
                <c:pt idx="157">
                  <c:v>-4.6821089574998815</c:v>
                </c:pt>
                <c:pt idx="158">
                  <c:v>-5.0781086462108753</c:v>
                </c:pt>
                <c:pt idx="159">
                  <c:v>-5.453802670245854</c:v>
                </c:pt>
                <c:pt idx="160">
                  <c:v>-5.8076887543672475</c:v>
                </c:pt>
                <c:pt idx="161">
                  <c:v>-6.1383518260237731</c:v>
                </c:pt>
                <c:pt idx="162">
                  <c:v>-6.4444696737541207</c:v>
                </c:pt>
                <c:pt idx="163">
                  <c:v>-6.7248182342700815</c:v>
                </c:pt>
                <c:pt idx="164">
                  <c:v>-6.9782764870778369</c:v>
                </c:pt>
                <c:pt idx="165">
                  <c:v>-7.2038309370654297</c:v>
                </c:pt>
                <c:pt idx="166">
                  <c:v>-7.4005796671320985</c:v>
                </c:pt>
                <c:pt idx="167">
                  <c:v>-7.5677359446542205</c:v>
                </c:pt>
                <c:pt idx="168">
                  <c:v>-7.7046313673670443</c:v>
                </c:pt>
                <c:pt idx="169">
                  <c:v>-7.8107185360826117</c:v>
                </c:pt>
                <c:pt idx="170">
                  <c:v>-7.8855732435567507</c:v>
                </c:pt>
                <c:pt idx="171">
                  <c:v>-7.9288961707525445</c:v>
                </c:pt>
                <c:pt idx="172">
                  <c:v>-7.9405140837174075</c:v>
                </c:pt>
                <c:pt idx="173">
                  <c:v>-7.9203805262879658</c:v>
                </c:pt>
                <c:pt idx="174">
                  <c:v>-7.8685760058527743</c:v>
                </c:pt>
                <c:pt idx="175">
                  <c:v>-7.7853076714300906</c:v>
                </c:pt>
                <c:pt idx="176">
                  <c:v>-7.6709084853479537</c:v>
                </c:pt>
                <c:pt idx="177">
                  <c:v>-7.525835891838792</c:v>
                </c:pt>
                <c:pt idx="178">
                  <c:v>-7.3506699878722968</c:v>
                </c:pt>
                <c:pt idx="179">
                  <c:v>-7.1461112035409302</c:v>
                </c:pt>
                <c:pt idx="180">
                  <c:v>-6.912977501273355</c:v>
                </c:pt>
                <c:pt idx="181">
                  <c:v>-6.6522011050751289</c:v>
                </c:pt>
                <c:pt idx="182">
                  <c:v>-6.3648247728755551</c:v>
                </c:pt>
                <c:pt idx="183">
                  <c:v>-6.0519976268860489</c:v>
                </c:pt>
                <c:pt idx="184">
                  <c:v>-5.7149705586433415</c:v>
                </c:pt>
                <c:pt idx="185">
                  <c:v>-5.3550912271108944</c:v>
                </c:pt>
                <c:pt idx="186">
                  <c:v>-4.9737986698396712</c:v>
                </c:pt>
                <c:pt idx="187">
                  <c:v>-4.5726175487365026</c:v>
                </c:pt>
                <c:pt idx="188">
                  <c:v>-4.1531520534489239</c:v>
                </c:pt>
                <c:pt idx="189">
                  <c:v>-3.7170794867453218</c:v>
                </c:pt>
                <c:pt idx="190">
                  <c:v>-3.2661435575399795</c:v>
                </c:pt>
                <c:pt idx="191">
                  <c:v>-2.8021474083819347</c:v>
                </c:pt>
                <c:pt idx="192">
                  <c:v>-2.3269464052887696</c:v>
                </c:pt>
                <c:pt idx="193">
                  <c:v>-1.842440718756033</c:v>
                </c:pt>
                <c:pt idx="194">
                  <c:v>-1.3505677256083626</c:v>
                </c:pt>
                <c:pt idx="195">
                  <c:v>-0.85329426207515613</c:v>
                </c:pt>
                <c:pt idx="196">
                  <c:v>-0.35260875906761796</c:v>
                </c:pt>
                <c:pt idx="197">
                  <c:v>0.14948670889384605</c:v>
                </c:pt>
                <c:pt idx="198">
                  <c:v>0.65098442930875899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39-4C75-B1FF-B33C73534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109016"/>
        <c:axId val="405115576"/>
      </c:scatterChart>
      <c:valAx>
        <c:axId val="40510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1988685600612119"/>
              <c:y val="0.91527192818526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15576"/>
        <c:crosses val="autoZero"/>
        <c:crossBetween val="midCat"/>
      </c:valAx>
      <c:valAx>
        <c:axId val="40511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09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26894</xdr:colOff>
      <xdr:row>8</xdr:row>
      <xdr:rowOff>44823</xdr:rowOff>
    </xdr:from>
    <xdr:to>
      <xdr:col>12</xdr:col>
      <xdr:colOff>318441</xdr:colOff>
      <xdr:row>26</xdr:row>
      <xdr:rowOff>145871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1B91B-C4AF-4608-A3C6-33AA50DC2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668B-77D5-448F-B353-4AFE53C4F396}">
  <dimension ref="A1:B16"/>
  <sheetViews>
    <sheetView tabSelected="1" topLeftCell="A2" zoomScale="85" zoomScaleNormal="85" workbookViewId="0">
      <selection activeCell="B8" sqref="B8"/>
    </sheetView>
  </sheetViews>
  <sheetFormatPr defaultRowHeight="14.4" x14ac:dyDescent="0.3"/>
  <cols>
    <col min="1" max="1" width="18.21875" customWidth="1"/>
    <col min="2" max="2" width="12.109375" bestFit="1" customWidth="1"/>
  </cols>
  <sheetData>
    <row r="1" spans="1:2" x14ac:dyDescent="0.3">
      <c r="A1" t="s">
        <v>0</v>
      </c>
    </row>
    <row r="2" spans="1:2" x14ac:dyDescent="0.3">
      <c r="A2" t="s">
        <v>1</v>
      </c>
    </row>
    <row r="4" spans="1:2" x14ac:dyDescent="0.3">
      <c r="A4" t="s">
        <v>7</v>
      </c>
    </row>
    <row r="5" spans="1:2" x14ac:dyDescent="0.3">
      <c r="A5" t="s">
        <v>2</v>
      </c>
      <c r="B5">
        <v>1</v>
      </c>
    </row>
    <row r="6" spans="1:2" x14ac:dyDescent="0.3">
      <c r="A6" t="s">
        <v>3</v>
      </c>
      <c r="B6">
        <v>5</v>
      </c>
    </row>
    <row r="7" spans="1:2" x14ac:dyDescent="0.3">
      <c r="A7" t="s">
        <v>4</v>
      </c>
      <c r="B7">
        <v>2</v>
      </c>
    </row>
    <row r="8" spans="1:2" x14ac:dyDescent="0.3">
      <c r="A8" t="s">
        <v>5</v>
      </c>
      <c r="B8">
        <v>0.1</v>
      </c>
    </row>
    <row r="9" spans="1:2" x14ac:dyDescent="0.3">
      <c r="A9" t="s">
        <v>6</v>
      </c>
      <c r="B9">
        <v>5</v>
      </c>
    </row>
    <row r="10" spans="1:2" x14ac:dyDescent="0.3">
      <c r="A10" t="s">
        <v>13</v>
      </c>
      <c r="B10">
        <f>SQRT(k/m)</f>
        <v>0.63245553203367588</v>
      </c>
    </row>
    <row r="12" spans="1:2" x14ac:dyDescent="0.3">
      <c r="A12" t="s">
        <v>8</v>
      </c>
    </row>
    <row r="13" spans="1:2" x14ac:dyDescent="0.3">
      <c r="A13" t="s">
        <v>9</v>
      </c>
      <c r="B13">
        <f>MAX(Calculations!D2:D102)</f>
        <v>7.9407998478811406</v>
      </c>
    </row>
    <row r="14" spans="1:2" x14ac:dyDescent="0.3">
      <c r="A14" t="s">
        <v>10</v>
      </c>
      <c r="B14">
        <f>0.5*m*(v0)^2+0.5*k*(x0)^2</f>
        <v>63.5</v>
      </c>
    </row>
    <row r="15" spans="1:2" x14ac:dyDescent="0.3">
      <c r="A15" t="s">
        <v>11</v>
      </c>
      <c r="B15">
        <f>0.5*m*(Calculations!F200)^2+0.5*k*(Calculations!C200)^2</f>
        <v>63.33653785699093</v>
      </c>
    </row>
    <row r="16" spans="1:2" x14ac:dyDescent="0.3">
      <c r="A16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B7A86-3DCA-461B-8DAC-73CCF01D3F1C}">
  <dimension ref="A1:J200"/>
  <sheetViews>
    <sheetView topLeftCell="A7" zoomScale="115" zoomScaleNormal="115" workbookViewId="0">
      <selection activeCell="J1" activeCellId="1" sqref="B1:C200 J1:J200"/>
    </sheetView>
  </sheetViews>
  <sheetFormatPr defaultRowHeight="14.4" x14ac:dyDescent="0.3"/>
  <cols>
    <col min="10" max="10" width="10.6640625" bestFit="1" customWidth="1"/>
  </cols>
  <sheetData>
    <row r="1" spans="1:10" x14ac:dyDescent="0.3">
      <c r="B1" t="s">
        <v>16</v>
      </c>
      <c r="C1" t="s">
        <v>14</v>
      </c>
      <c r="D1" t="s">
        <v>18</v>
      </c>
      <c r="E1" t="s">
        <v>15</v>
      </c>
      <c r="F1" t="s">
        <v>19</v>
      </c>
      <c r="I1" t="s">
        <v>16</v>
      </c>
      <c r="J1" t="s">
        <v>17</v>
      </c>
    </row>
    <row r="2" spans="1:10" x14ac:dyDescent="0.3">
      <c r="A2">
        <v>0</v>
      </c>
      <c r="B2">
        <f t="shared" ref="B2:B33" si="0">dt*A2</f>
        <v>0</v>
      </c>
      <c r="C2">
        <f>x0</f>
        <v>1</v>
      </c>
      <c r="D2">
        <f>ABS(C2)</f>
        <v>1</v>
      </c>
      <c r="E2">
        <f>-(k/m)*x0</f>
        <v>-0.4</v>
      </c>
      <c r="F2">
        <f>v0</f>
        <v>5</v>
      </c>
      <c r="H2">
        <v>0</v>
      </c>
      <c r="I2">
        <f t="shared" ref="I2:I33" si="1">dt*H2</f>
        <v>0</v>
      </c>
      <c r="J2">
        <f>A*SIN(wub*I2+ATAN(wub*x0/v0))</f>
        <v>0.99650019239864573</v>
      </c>
    </row>
    <row r="3" spans="1:10" x14ac:dyDescent="0.3">
      <c r="A3">
        <v>1</v>
      </c>
      <c r="B3">
        <f t="shared" si="0"/>
        <v>0.1</v>
      </c>
      <c r="C3">
        <f t="shared" ref="C3:C34" si="2">C2+dt*F3</f>
        <v>1.496</v>
      </c>
      <c r="D3">
        <f t="shared" ref="D3:D66" si="3">ABS(C3)</f>
        <v>1.496</v>
      </c>
      <c r="E3">
        <f t="shared" ref="E3:E34" si="4">-(k/m)*C2</f>
        <v>-0.4</v>
      </c>
      <c r="F3">
        <f t="shared" ref="F3:F34" si="5">F2+dt*E3</f>
        <v>4.96</v>
      </c>
      <c r="H3">
        <v>1</v>
      </c>
      <c r="I3">
        <f t="shared" si="1"/>
        <v>0.1</v>
      </c>
      <c r="J3">
        <f>A*SIN(wub*I3+ATAN(wub*x0/v0))</f>
        <v>1.4924258521542815</v>
      </c>
    </row>
    <row r="4" spans="1:10" x14ac:dyDescent="0.3">
      <c r="A4">
        <v>2</v>
      </c>
      <c r="B4">
        <f t="shared" si="0"/>
        <v>0.2</v>
      </c>
      <c r="C4">
        <f t="shared" si="2"/>
        <v>1.986016</v>
      </c>
      <c r="D4">
        <f t="shared" si="3"/>
        <v>1.986016</v>
      </c>
      <c r="E4">
        <f t="shared" si="4"/>
        <v>-0.59840000000000004</v>
      </c>
      <c r="F4">
        <f t="shared" si="5"/>
        <v>4.9001599999999996</v>
      </c>
      <c r="H4">
        <v>2</v>
      </c>
      <c r="I4">
        <f t="shared" si="1"/>
        <v>0.2</v>
      </c>
      <c r="J4">
        <f>A*SIN(wub*I4+ATAN(wub*x0/v0))</f>
        <v>1.9823837981371351</v>
      </c>
    </row>
    <row r="5" spans="1:10" x14ac:dyDescent="0.3">
      <c r="A5">
        <v>3</v>
      </c>
      <c r="B5">
        <f t="shared" si="0"/>
        <v>0.30000000000000004</v>
      </c>
      <c r="C5">
        <f t="shared" si="2"/>
        <v>2.4680879359999999</v>
      </c>
      <c r="D5">
        <f t="shared" si="3"/>
        <v>2.4680879359999999</v>
      </c>
      <c r="E5">
        <f t="shared" si="4"/>
        <v>-0.79440640000000007</v>
      </c>
      <c r="F5">
        <f t="shared" si="5"/>
        <v>4.82071936</v>
      </c>
      <c r="H5">
        <v>3</v>
      </c>
      <c r="I5">
        <f t="shared" si="1"/>
        <v>0.30000000000000004</v>
      </c>
      <c r="J5">
        <f>A*SIN(wub*I5+ATAN(wub*x0/v0))</f>
        <v>2.4644148517534386</v>
      </c>
    </row>
    <row r="6" spans="1:10" x14ac:dyDescent="0.3">
      <c r="A6">
        <v>4</v>
      </c>
      <c r="B6">
        <f t="shared" si="0"/>
        <v>0.4</v>
      </c>
      <c r="C6">
        <f t="shared" si="2"/>
        <v>2.9402875202559997</v>
      </c>
      <c r="D6">
        <f t="shared" si="3"/>
        <v>2.9402875202559997</v>
      </c>
      <c r="E6">
        <f t="shared" si="4"/>
        <v>-0.98723517439999997</v>
      </c>
      <c r="F6">
        <f t="shared" si="5"/>
        <v>4.7219958425600002</v>
      </c>
      <c r="H6">
        <v>4</v>
      </c>
      <c r="I6">
        <f t="shared" si="1"/>
        <v>0.4</v>
      </c>
      <c r="J6">
        <f>A*SIN(wub*I6+ATAN(wub*x0/v0))</f>
        <v>2.9365915314111111</v>
      </c>
    </row>
    <row r="7" spans="1:10" x14ac:dyDescent="0.3">
      <c r="A7">
        <v>5</v>
      </c>
      <c r="B7">
        <f t="shared" si="0"/>
        <v>0.5</v>
      </c>
      <c r="C7">
        <f t="shared" si="2"/>
        <v>3.4007259544309756</v>
      </c>
      <c r="D7">
        <f t="shared" si="3"/>
        <v>3.4007259544309756</v>
      </c>
      <c r="E7">
        <f t="shared" si="4"/>
        <v>-1.1761150081023999</v>
      </c>
      <c r="F7">
        <f t="shared" si="5"/>
        <v>4.6043843417497605</v>
      </c>
      <c r="H7">
        <v>5</v>
      </c>
      <c r="I7">
        <f t="shared" si="1"/>
        <v>0.5</v>
      </c>
      <c r="J7">
        <f>A*SIN(wub*I7+ATAN(wub*x0/v0))</f>
        <v>3.3970257598764904</v>
      </c>
    </row>
    <row r="8" spans="1:10" x14ac:dyDescent="0.3">
      <c r="A8">
        <v>6</v>
      </c>
      <c r="B8">
        <f t="shared" si="0"/>
        <v>0.60000000000000009</v>
      </c>
      <c r="C8">
        <f t="shared" si="2"/>
        <v>3.847561484788228</v>
      </c>
      <c r="D8">
        <f t="shared" si="3"/>
        <v>3.847561484788228</v>
      </c>
      <c r="E8">
        <f t="shared" si="4"/>
        <v>-1.3602903817723904</v>
      </c>
      <c r="F8">
        <f t="shared" si="5"/>
        <v>4.4683553035725216</v>
      </c>
      <c r="H8">
        <v>6</v>
      </c>
      <c r="I8">
        <f t="shared" si="1"/>
        <v>0.60000000000000009</v>
      </c>
      <c r="J8">
        <f>A*SIN(wub*I8+ATAN(wub*x0/v0))</f>
        <v>3.8438764140661714</v>
      </c>
    </row>
    <row r="9" spans="1:10" x14ac:dyDescent="0.3">
      <c r="A9">
        <v>7</v>
      </c>
      <c r="B9">
        <f t="shared" si="0"/>
        <v>0.70000000000000007</v>
      </c>
      <c r="C9">
        <f t="shared" si="2"/>
        <v>4.2790067692063269</v>
      </c>
      <c r="D9">
        <f t="shared" si="3"/>
        <v>4.2790067692063269</v>
      </c>
      <c r="E9">
        <f t="shared" si="4"/>
        <v>-1.5390245939152913</v>
      </c>
      <c r="F9">
        <f t="shared" si="5"/>
        <v>4.3144528441809928</v>
      </c>
      <c r="H9">
        <v>7</v>
      </c>
      <c r="I9">
        <f t="shared" si="1"/>
        <v>0.70000000000000007</v>
      </c>
      <c r="J9">
        <f>A*SIN(wub*I9+ATAN(wub*x0/v0))</f>
        <v>4.275356687084833</v>
      </c>
    </row>
    <row r="10" spans="1:10" x14ac:dyDescent="0.3">
      <c r="A10">
        <v>8</v>
      </c>
      <c r="B10">
        <f t="shared" si="0"/>
        <v>0.8</v>
      </c>
      <c r="C10">
        <f t="shared" si="2"/>
        <v>4.693336026547601</v>
      </c>
      <c r="D10">
        <f t="shared" si="3"/>
        <v>4.693336026547601</v>
      </c>
      <c r="E10">
        <f t="shared" si="4"/>
        <v>-1.7116027076825309</v>
      </c>
      <c r="F10">
        <f t="shared" si="5"/>
        <v>4.1432925734127402</v>
      </c>
      <c r="H10">
        <v>8</v>
      </c>
      <c r="I10">
        <f t="shared" si="1"/>
        <v>0.8</v>
      </c>
      <c r="J10">
        <f>A*SIN(wub*I10+ATAN(wub*x0/v0))</f>
        <v>4.6897412330707278</v>
      </c>
    </row>
    <row r="11" spans="1:10" x14ac:dyDescent="0.3">
      <c r="A11">
        <v>9</v>
      </c>
      <c r="B11">
        <f t="shared" si="0"/>
        <v>0.9</v>
      </c>
      <c r="C11">
        <f t="shared" si="2"/>
        <v>5.0888919397826848</v>
      </c>
      <c r="D11">
        <f t="shared" si="3"/>
        <v>5.0888919397826848</v>
      </c>
      <c r="E11">
        <f t="shared" si="4"/>
        <v>-1.8773344106190404</v>
      </c>
      <c r="F11">
        <f t="shared" si="5"/>
        <v>3.9555591323508361</v>
      </c>
      <c r="H11">
        <v>9</v>
      </c>
      <c r="I11">
        <f t="shared" si="1"/>
        <v>0.9</v>
      </c>
      <c r="J11">
        <f>A*SIN(wub*I11+ATAN(wub*x0/v0))</f>
        <v>5.0853730662789793</v>
      </c>
    </row>
    <row r="12" spans="1:10" x14ac:dyDescent="0.3">
      <c r="A12">
        <v>10</v>
      </c>
      <c r="B12">
        <f t="shared" si="0"/>
        <v>1</v>
      </c>
      <c r="C12">
        <f t="shared" si="2"/>
        <v>5.464092285258638</v>
      </c>
      <c r="D12">
        <f t="shared" si="3"/>
        <v>5.464092285258638</v>
      </c>
      <c r="E12">
        <f t="shared" si="4"/>
        <v>-2.0355567759130739</v>
      </c>
      <c r="F12">
        <f t="shared" si="5"/>
        <v>3.7520034547595289</v>
      </c>
      <c r="H12">
        <v>10</v>
      </c>
      <c r="I12">
        <f t="shared" si="1"/>
        <v>1</v>
      </c>
      <c r="J12">
        <f>A*SIN(wub*I12+ATAN(wub*x0/v0))</f>
        <v>5.460670186815535</v>
      </c>
    </row>
    <row r="13" spans="1:10" x14ac:dyDescent="0.3">
      <c r="A13">
        <v>11</v>
      </c>
      <c r="B13">
        <f t="shared" si="0"/>
        <v>1.1000000000000001</v>
      </c>
      <c r="C13">
        <f t="shared" si="2"/>
        <v>5.8174362615935564</v>
      </c>
      <c r="D13">
        <f t="shared" si="3"/>
        <v>5.8174362615935564</v>
      </c>
      <c r="E13">
        <f t="shared" si="4"/>
        <v>-2.1856369141034553</v>
      </c>
      <c r="F13">
        <f t="shared" si="5"/>
        <v>3.5334397633491834</v>
      </c>
      <c r="H13">
        <v>11</v>
      </c>
      <c r="I13">
        <f t="shared" si="1"/>
        <v>1.1000000000000001</v>
      </c>
      <c r="J13">
        <f>A*SIN(wub*I13+ATAN(wub*x0/v0))</f>
        <v>5.8141319065276944</v>
      </c>
    </row>
    <row r="14" spans="1:10" x14ac:dyDescent="0.3">
      <c r="A14">
        <v>12</v>
      </c>
      <c r="B14">
        <f t="shared" si="0"/>
        <v>1.2000000000000002</v>
      </c>
      <c r="C14">
        <f t="shared" si="2"/>
        <v>6.1475104928821009</v>
      </c>
      <c r="D14">
        <f t="shared" si="3"/>
        <v>6.1475104928821009</v>
      </c>
      <c r="E14">
        <f t="shared" si="4"/>
        <v>-2.3269745046374228</v>
      </c>
      <c r="F14">
        <f t="shared" si="5"/>
        <v>3.3007423128854412</v>
      </c>
      <c r="H14">
        <v>12</v>
      </c>
      <c r="I14">
        <f t="shared" si="1"/>
        <v>1.2000000000000002</v>
      </c>
      <c r="J14">
        <f>A*SIN(wub*I14+ATAN(wub*x0/v0))</f>
        <v>6.1443448497560684</v>
      </c>
    </row>
    <row r="15" spans="1:10" x14ac:dyDescent="0.3">
      <c r="A15">
        <v>13</v>
      </c>
      <c r="B15">
        <f t="shared" si="0"/>
        <v>1.3</v>
      </c>
      <c r="C15">
        <f t="shared" si="2"/>
        <v>6.4529946821991171</v>
      </c>
      <c r="D15">
        <f t="shared" si="3"/>
        <v>6.4529946821991171</v>
      </c>
      <c r="E15">
        <f t="shared" si="4"/>
        <v>-2.4590041971528405</v>
      </c>
      <c r="F15">
        <f t="shared" si="5"/>
        <v>3.0548418931701571</v>
      </c>
      <c r="H15">
        <v>13</v>
      </c>
      <c r="I15">
        <f t="shared" si="1"/>
        <v>1.3</v>
      </c>
      <c r="J15">
        <f>A*SIN(wub*I15+ATAN(wub*x0/v0))</f>
        <v>6.4499886049529671</v>
      </c>
    </row>
    <row r="16" spans="1:10" x14ac:dyDescent="0.3">
      <c r="A16">
        <v>14</v>
      </c>
      <c r="B16">
        <f t="shared" si="0"/>
        <v>1.4000000000000001</v>
      </c>
      <c r="C16">
        <f t="shared" si="2"/>
        <v>6.7326668927873365</v>
      </c>
      <c r="D16">
        <f t="shared" si="3"/>
        <v>6.7326668927873365</v>
      </c>
      <c r="E16">
        <f t="shared" si="4"/>
        <v>-2.5811978728796472</v>
      </c>
      <c r="F16">
        <f t="shared" si="5"/>
        <v>2.7967221058821923</v>
      </c>
      <c r="H16">
        <v>14</v>
      </c>
      <c r="I16">
        <f t="shared" si="1"/>
        <v>1.4000000000000001</v>
      </c>
      <c r="J16">
        <f>A*SIN(wub*I16+ATAN(wub*x0/v0))</f>
        <v>6.7298410045682795</v>
      </c>
    </row>
    <row r="17" spans="1:10" x14ac:dyDescent="0.3">
      <c r="A17">
        <v>15</v>
      </c>
      <c r="B17">
        <f t="shared" si="0"/>
        <v>1.5</v>
      </c>
      <c r="C17">
        <f t="shared" si="2"/>
        <v>6.9854084358044064</v>
      </c>
      <c r="D17">
        <f t="shared" si="3"/>
        <v>6.9854084358044064</v>
      </c>
      <c r="E17">
        <f t="shared" si="4"/>
        <v>-2.6930667571149347</v>
      </c>
      <c r="F17">
        <f t="shared" si="5"/>
        <v>2.5274154301706986</v>
      </c>
      <c r="H17">
        <v>15</v>
      </c>
      <c r="I17">
        <f t="shared" si="1"/>
        <v>1.5</v>
      </c>
      <c r="J17">
        <f>A*SIN(wub*I17+ATAN(wub*x0/v0))</f>
        <v>6.9827830120903256</v>
      </c>
    </row>
    <row r="18" spans="1:10" x14ac:dyDescent="0.3">
      <c r="A18">
        <v>16</v>
      </c>
      <c r="B18">
        <f t="shared" si="0"/>
        <v>1.6</v>
      </c>
      <c r="C18">
        <f t="shared" si="2"/>
        <v>7.210208345078259</v>
      </c>
      <c r="D18">
        <f t="shared" si="3"/>
        <v>7.210208345078259</v>
      </c>
      <c r="E18">
        <f t="shared" si="4"/>
        <v>-2.7941633743217626</v>
      </c>
      <c r="F18">
        <f t="shared" si="5"/>
        <v>2.2479990927385223</v>
      </c>
      <c r="H18">
        <v>16</v>
      </c>
      <c r="I18">
        <f t="shared" si="1"/>
        <v>1.6</v>
      </c>
      <c r="J18">
        <f>A*SIN(wub*I18+ATAN(wub*x0/v0))</f>
        <v>7.2078031967000662</v>
      </c>
    </row>
    <row r="19" spans="1:10" x14ac:dyDescent="0.3">
      <c r="A19">
        <v>17</v>
      </c>
      <c r="B19">
        <f t="shared" si="0"/>
        <v>1.7000000000000002</v>
      </c>
      <c r="C19">
        <f t="shared" si="2"/>
        <v>7.4061674209717978</v>
      </c>
      <c r="D19">
        <f t="shared" si="3"/>
        <v>7.4061674209717978</v>
      </c>
      <c r="E19">
        <f t="shared" si="4"/>
        <v>-2.8840833380313038</v>
      </c>
      <c r="F19">
        <f t="shared" si="5"/>
        <v>1.9595907589353918</v>
      </c>
      <c r="H19">
        <v>17</v>
      </c>
      <c r="I19">
        <f t="shared" si="1"/>
        <v>1.7000000000000002</v>
      </c>
      <c r="J19">
        <f>A*SIN(wub*I19+ATAN(wub*x0/v0))</f>
        <v>7.4040017776459726</v>
      </c>
    </row>
    <row r="20" spans="1:10" x14ac:dyDescent="0.3">
      <c r="A20">
        <v>18</v>
      </c>
      <c r="B20">
        <f t="shared" si="0"/>
        <v>1.8</v>
      </c>
      <c r="C20">
        <f t="shared" si="2"/>
        <v>7.5725018271814495</v>
      </c>
      <c r="D20">
        <f t="shared" si="3"/>
        <v>7.5725018271814495</v>
      </c>
      <c r="E20">
        <f t="shared" si="4"/>
        <v>-2.9624669683887195</v>
      </c>
      <c r="F20">
        <f t="shared" si="5"/>
        <v>1.6633440620965199</v>
      </c>
      <c r="H20">
        <v>18</v>
      </c>
      <c r="I20">
        <f t="shared" si="1"/>
        <v>1.8</v>
      </c>
      <c r="J20">
        <f>A*SIN(wub*I20+ATAN(wub*x0/v0))</f>
        <v>7.5705942221674931</v>
      </c>
    </row>
    <row r="21" spans="1:10" x14ac:dyDescent="0.3">
      <c r="A21">
        <v>19</v>
      </c>
      <c r="B21">
        <f t="shared" si="0"/>
        <v>1.9000000000000001</v>
      </c>
      <c r="C21">
        <f t="shared" si="2"/>
        <v>7.7085462260823761</v>
      </c>
      <c r="D21">
        <f t="shared" si="3"/>
        <v>7.7085462260823761</v>
      </c>
      <c r="E21">
        <f t="shared" si="4"/>
        <v>-3.0290007308725801</v>
      </c>
      <c r="F21">
        <f t="shared" si="5"/>
        <v>1.3604439890092619</v>
      </c>
      <c r="H21">
        <v>19</v>
      </c>
      <c r="I21">
        <f t="shared" si="1"/>
        <v>1.9000000000000001</v>
      </c>
      <c r="J21">
        <f>A*SIN(wub*I21+ATAN(wub*x0/v0))</f>
        <v>7.7069143825801847</v>
      </c>
    </row>
    <row r="22" spans="1:10" x14ac:dyDescent="0.3">
      <c r="A22">
        <v>20</v>
      </c>
      <c r="B22">
        <f t="shared" si="0"/>
        <v>2</v>
      </c>
      <c r="C22">
        <f t="shared" si="2"/>
        <v>7.813756440078973</v>
      </c>
      <c r="D22">
        <f t="shared" si="3"/>
        <v>7.813756440078973</v>
      </c>
      <c r="E22">
        <f t="shared" si="4"/>
        <v>-3.0834184904329507</v>
      </c>
      <c r="F22">
        <f t="shared" si="5"/>
        <v>1.0521021399659669</v>
      </c>
      <c r="H22">
        <v>20</v>
      </c>
      <c r="I22">
        <f t="shared" si="1"/>
        <v>2</v>
      </c>
      <c r="J22">
        <f>A*SIN(wub*I22+ATAN(wub*x0/v0))</f>
        <v>7.8124171599783798</v>
      </c>
    </row>
    <row r="23" spans="1:10" x14ac:dyDescent="0.3">
      <c r="A23">
        <v>21</v>
      </c>
      <c r="B23">
        <f t="shared" si="0"/>
        <v>2.1</v>
      </c>
      <c r="C23">
        <f t="shared" si="2"/>
        <v>7.8877116283152535</v>
      </c>
      <c r="D23">
        <f t="shared" si="3"/>
        <v>7.8877116283152535</v>
      </c>
      <c r="E23">
        <f t="shared" si="4"/>
        <v>-3.1255025760315895</v>
      </c>
      <c r="F23">
        <f t="shared" si="5"/>
        <v>0.739551882362808</v>
      </c>
      <c r="H23">
        <v>21</v>
      </c>
      <c r="I23">
        <f t="shared" si="1"/>
        <v>2.1</v>
      </c>
      <c r="J23">
        <f>A*SIN(wub*I23+ATAN(wub*x0/v0))</f>
        <v>7.8866806839040988</v>
      </c>
    </row>
    <row r="24" spans="1:10" x14ac:dyDescent="0.3">
      <c r="A24">
        <v>22</v>
      </c>
      <c r="B24">
        <f t="shared" si="0"/>
        <v>2.2000000000000002</v>
      </c>
      <c r="C24">
        <f t="shared" si="2"/>
        <v>7.9301159700382735</v>
      </c>
      <c r="D24">
        <f t="shared" si="3"/>
        <v>7.9301159700382735</v>
      </c>
      <c r="E24">
        <f t="shared" si="4"/>
        <v>-3.1550846513261015</v>
      </c>
      <c r="F24">
        <f t="shared" si="5"/>
        <v>0.42404341723019784</v>
      </c>
      <c r="H24">
        <v>22</v>
      </c>
      <c r="I24">
        <f t="shared" si="1"/>
        <v>2.2000000000000002</v>
      </c>
      <c r="J24">
        <f>A*SIN(wub*I24+ATAN(wub*x0/v0))</f>
        <v>7.9294079992664708</v>
      </c>
    </row>
    <row r="25" spans="1:10" x14ac:dyDescent="0.3">
      <c r="A25">
        <v>23</v>
      </c>
      <c r="B25">
        <f t="shared" si="0"/>
        <v>2.3000000000000003</v>
      </c>
      <c r="C25">
        <f t="shared" si="2"/>
        <v>7.9407998478811406</v>
      </c>
      <c r="D25">
        <f t="shared" si="3"/>
        <v>7.9407998478811406</v>
      </c>
      <c r="E25">
        <f t="shared" si="4"/>
        <v>-3.1720463880153096</v>
      </c>
      <c r="F25">
        <f t="shared" si="5"/>
        <v>0.10683877842866685</v>
      </c>
      <c r="H25">
        <v>23</v>
      </c>
      <c r="I25">
        <f t="shared" si="1"/>
        <v>2.3000000000000003</v>
      </c>
      <c r="J25">
        <f>A*SIN(wub*I25+ATAN(wub*x0/v0))</f>
        <v>7.9404282537662043</v>
      </c>
    </row>
    <row r="26" spans="1:10" x14ac:dyDescent="0.3">
      <c r="A26">
        <v>24</v>
      </c>
      <c r="B26">
        <f t="shared" si="0"/>
        <v>2.4000000000000004</v>
      </c>
      <c r="C26">
        <f t="shared" si="2"/>
        <v>7.9197205263324824</v>
      </c>
      <c r="D26">
        <f t="shared" si="3"/>
        <v>7.9197205263324824</v>
      </c>
      <c r="E26">
        <f t="shared" si="4"/>
        <v>-3.1763199391524566</v>
      </c>
      <c r="F26">
        <f t="shared" si="5"/>
        <v>-0.21079321548657881</v>
      </c>
      <c r="H26">
        <v>24</v>
      </c>
      <c r="I26">
        <f t="shared" si="1"/>
        <v>2.4000000000000004</v>
      </c>
      <c r="J26">
        <f>A*SIN(wub*I26+ATAN(wub*x0/v0))</f>
        <v>7.9196973810770128</v>
      </c>
    </row>
    <row r="27" spans="1:10" x14ac:dyDescent="0.3">
      <c r="A27">
        <v>25</v>
      </c>
      <c r="B27">
        <f t="shared" si="0"/>
        <v>2.5</v>
      </c>
      <c r="C27">
        <f t="shared" si="2"/>
        <v>7.8669623226784946</v>
      </c>
      <c r="D27">
        <f t="shared" si="3"/>
        <v>7.8669623226784946</v>
      </c>
      <c r="E27">
        <f t="shared" si="4"/>
        <v>-3.1678882105329933</v>
      </c>
      <c r="F27">
        <f t="shared" si="5"/>
        <v>-0.52758203653987823</v>
      </c>
      <c r="H27">
        <v>25</v>
      </c>
      <c r="I27">
        <f t="shared" si="1"/>
        <v>2.5</v>
      </c>
      <c r="J27">
        <f>A*SIN(wub*I27+ATAN(wub*x0/v0))</f>
        <v>7.8672982770521758</v>
      </c>
    </row>
    <row r="28" spans="1:10" x14ac:dyDescent="0.3">
      <c r="A28">
        <v>26</v>
      </c>
      <c r="B28">
        <f t="shared" si="0"/>
        <v>2.6</v>
      </c>
      <c r="C28">
        <f t="shared" si="2"/>
        <v>7.7827362697337925</v>
      </c>
      <c r="D28">
        <f t="shared" si="3"/>
        <v>7.7827362697337925</v>
      </c>
      <c r="E28">
        <f t="shared" si="4"/>
        <v>-3.1467849290713978</v>
      </c>
      <c r="F28">
        <f t="shared" si="5"/>
        <v>-0.84226052944701801</v>
      </c>
      <c r="H28">
        <v>26</v>
      </c>
      <c r="I28">
        <f t="shared" si="1"/>
        <v>2.6</v>
      </c>
      <c r="J28">
        <f>A*SIN(wub*I28+ATAN(wub*x0/v0))</f>
        <v>7.7834404682516363</v>
      </c>
    </row>
    <row r="29" spans="1:10" x14ac:dyDescent="0.3">
      <c r="A29">
        <v>27</v>
      </c>
      <c r="B29">
        <f t="shared" si="0"/>
        <v>2.7</v>
      </c>
      <c r="C29">
        <f t="shared" si="2"/>
        <v>7.6673792717101552</v>
      </c>
      <c r="D29">
        <f t="shared" si="3"/>
        <v>7.6673792717101552</v>
      </c>
      <c r="E29">
        <f t="shared" si="4"/>
        <v>-3.1130945078935173</v>
      </c>
      <c r="F29">
        <f t="shared" si="5"/>
        <v>-1.1535699802363697</v>
      </c>
      <c r="H29">
        <v>27</v>
      </c>
      <c r="I29">
        <f t="shared" si="1"/>
        <v>2.7</v>
      </c>
      <c r="J29">
        <f>A*SIN(wub*I29+ATAN(wub*x0/v0))</f>
        <v>7.6684592741150892</v>
      </c>
    </row>
    <row r="30" spans="1:10" x14ac:dyDescent="0.3">
      <c r="A30">
        <v>28</v>
      </c>
      <c r="B30">
        <f t="shared" si="0"/>
        <v>2.8000000000000003</v>
      </c>
      <c r="C30">
        <f t="shared" si="2"/>
        <v>7.5213527565996774</v>
      </c>
      <c r="D30">
        <f t="shared" si="3"/>
        <v>7.5213527565996774</v>
      </c>
      <c r="E30">
        <f t="shared" si="4"/>
        <v>-3.0669517086840621</v>
      </c>
      <c r="F30">
        <f t="shared" si="5"/>
        <v>-1.4602651511047759</v>
      </c>
      <c r="H30">
        <v>28</v>
      </c>
      <c r="I30">
        <f t="shared" si="1"/>
        <v>2.8000000000000003</v>
      </c>
      <c r="J30">
        <f>A*SIN(wub*I30+ATAN(wub*x0/v0))</f>
        <v>7.5228144661312646</v>
      </c>
    </row>
    <row r="31" spans="1:10" x14ac:dyDescent="0.3">
      <c r="A31">
        <v>29</v>
      </c>
      <c r="B31">
        <f t="shared" si="0"/>
        <v>2.9000000000000004</v>
      </c>
      <c r="C31">
        <f t="shared" si="2"/>
        <v>7.3452408304628012</v>
      </c>
      <c r="D31">
        <f t="shared" si="3"/>
        <v>7.3452408304628012</v>
      </c>
      <c r="E31">
        <f t="shared" si="4"/>
        <v>-3.008541102639871</v>
      </c>
      <c r="F31">
        <f t="shared" si="5"/>
        <v>-1.761119261368763</v>
      </c>
      <c r="H31">
        <v>29</v>
      </c>
      <c r="I31">
        <f t="shared" si="1"/>
        <v>2.9000000000000004</v>
      </c>
      <c r="J31">
        <f>A*SIN(wub*I31+ATAN(wub*x0/v0))</f>
        <v>7.3470884293649084</v>
      </c>
    </row>
    <row r="32" spans="1:10" x14ac:dyDescent="0.3">
      <c r="A32">
        <v>30</v>
      </c>
      <c r="B32">
        <f t="shared" si="0"/>
        <v>3</v>
      </c>
      <c r="C32">
        <f t="shared" si="2"/>
        <v>7.1397479410040736</v>
      </c>
      <c r="D32">
        <f t="shared" si="3"/>
        <v>7.1397479410040736</v>
      </c>
      <c r="E32">
        <f t="shared" si="4"/>
        <v>-2.9380963321851206</v>
      </c>
      <c r="F32">
        <f t="shared" si="5"/>
        <v>-2.0549288945872748</v>
      </c>
      <c r="H32">
        <v>30</v>
      </c>
      <c r="I32">
        <f t="shared" si="1"/>
        <v>3</v>
      </c>
      <c r="J32">
        <f>A*SIN(wub*I32+ATAN(wub*x0/v0))</f>
        <v>7.1419838336929438</v>
      </c>
    </row>
    <row r="33" spans="1:10" x14ac:dyDescent="0.3">
      <c r="A33">
        <v>31</v>
      </c>
      <c r="B33">
        <f t="shared" si="0"/>
        <v>3.1</v>
      </c>
      <c r="C33">
        <f t="shared" si="2"/>
        <v>6.9056960597813299</v>
      </c>
      <c r="D33">
        <f t="shared" si="3"/>
        <v>6.9056960597813299</v>
      </c>
      <c r="E33">
        <f t="shared" si="4"/>
        <v>-2.8558991764016297</v>
      </c>
      <c r="F33">
        <f t="shared" si="5"/>
        <v>-2.3405188122274376</v>
      </c>
      <c r="H33">
        <v>31</v>
      </c>
      <c r="I33">
        <f t="shared" si="1"/>
        <v>3.1</v>
      </c>
      <c r="J33">
        <f>A*SIN(wub*I33+ATAN(wub*x0/v0))</f>
        <v>6.9083208240617218</v>
      </c>
    </row>
    <row r="34" spans="1:10" x14ac:dyDescent="0.3">
      <c r="A34">
        <v>32</v>
      </c>
      <c r="B34">
        <f t="shared" ref="B34:B65" si="6">dt*A34</f>
        <v>3.2</v>
      </c>
      <c r="C34">
        <f t="shared" si="2"/>
        <v>6.644021394319461</v>
      </c>
      <c r="D34">
        <f t="shared" si="3"/>
        <v>6.644021394319461</v>
      </c>
      <c r="E34">
        <f t="shared" si="4"/>
        <v>-2.762278423912532</v>
      </c>
      <c r="F34">
        <f t="shared" si="5"/>
        <v>-2.6167466546186908</v>
      </c>
      <c r="H34">
        <v>32</v>
      </c>
      <c r="I34">
        <f t="shared" ref="I34:I65" si="7">dt*H34</f>
        <v>3.2</v>
      </c>
      <c r="J34">
        <f>A*SIN(wub*I34+ATAN(wub*x0/v0))</f>
        <v>6.6470337410006266</v>
      </c>
    </row>
    <row r="35" spans="1:10" x14ac:dyDescent="0.3">
      <c r="A35">
        <v>33</v>
      </c>
      <c r="B35">
        <f t="shared" si="6"/>
        <v>3.3000000000000003</v>
      </c>
      <c r="C35">
        <f t="shared" ref="C35:C66" si="8">C34+dt*F35</f>
        <v>6.355770643280314</v>
      </c>
      <c r="D35">
        <f t="shared" si="3"/>
        <v>6.355770643280314</v>
      </c>
      <c r="E35">
        <f t="shared" ref="E35:E66" si="9">-(k/m)*C34</f>
        <v>-2.6576085577277846</v>
      </c>
      <c r="F35">
        <f t="shared" ref="F35:F66" si="10">F34+dt*E35</f>
        <v>-2.8825075103914695</v>
      </c>
      <c r="H35">
        <v>33</v>
      </c>
      <c r="I35">
        <f t="shared" si="7"/>
        <v>3.3000000000000003</v>
      </c>
      <c r="J35">
        <f>A*SIN(wub*I35+ATAN(wub*x0/v0))</f>
        <v>6.3591673845055769</v>
      </c>
    </row>
    <row r="36" spans="1:10" x14ac:dyDescent="0.3">
      <c r="A36">
        <v>34</v>
      </c>
      <c r="B36">
        <f t="shared" si="6"/>
        <v>3.4000000000000004</v>
      </c>
      <c r="C36">
        <f t="shared" si="8"/>
        <v>6.0420968096680454</v>
      </c>
      <c r="D36">
        <f t="shared" si="3"/>
        <v>6.0420968096680454</v>
      </c>
      <c r="E36">
        <f t="shared" si="9"/>
        <v>-2.5423082573121256</v>
      </c>
      <c r="F36">
        <f t="shared" si="10"/>
        <v>-3.1367383361226819</v>
      </c>
      <c r="H36">
        <v>34</v>
      </c>
      <c r="I36">
        <f t="shared" si="7"/>
        <v>3.4000000000000004</v>
      </c>
      <c r="J36">
        <f>A*SIN(wub*I36+ATAN(wub*x0/v0))</f>
        <v>6.0458728362319096</v>
      </c>
    </row>
    <row r="37" spans="1:10" x14ac:dyDescent="0.3">
      <c r="A37">
        <v>35</v>
      </c>
      <c r="B37">
        <f t="shared" si="6"/>
        <v>3.5</v>
      </c>
      <c r="C37">
        <f t="shared" si="8"/>
        <v>5.704254588817105</v>
      </c>
      <c r="D37">
        <f t="shared" si="3"/>
        <v>5.704254588817105</v>
      </c>
      <c r="E37">
        <f t="shared" si="9"/>
        <v>-2.4168387238672184</v>
      </c>
      <c r="F37">
        <f t="shared" si="10"/>
        <v>-3.378422208509404</v>
      </c>
      <c r="H37">
        <v>35</v>
      </c>
      <c r="I37">
        <f t="shared" si="7"/>
        <v>3.5</v>
      </c>
      <c r="J37">
        <f>A*SIN(wub*I37+ATAN(wub*x0/v0))</f>
        <v>5.7084028567023513</v>
      </c>
    </row>
    <row r="38" spans="1:10" x14ac:dyDescent="0.3">
      <c r="A38">
        <v>36</v>
      </c>
      <c r="B38">
        <f t="shared" si="6"/>
        <v>3.6</v>
      </c>
      <c r="C38">
        <f t="shared" si="8"/>
        <v>5.3435953496108963</v>
      </c>
      <c r="D38">
        <f t="shared" si="3"/>
        <v>5.3435953496108963</v>
      </c>
      <c r="E38">
        <f t="shared" si="9"/>
        <v>-2.2817018355268419</v>
      </c>
      <c r="F38">
        <f t="shared" si="10"/>
        <v>-3.6065923920620881</v>
      </c>
      <c r="H38">
        <v>36</v>
      </c>
      <c r="I38">
        <f t="shared" si="7"/>
        <v>3.6</v>
      </c>
      <c r="J38">
        <f>A*SIN(wub*I38+ATAN(wub*x0/v0))</f>
        <v>5.348106875935037</v>
      </c>
    </row>
    <row r="39" spans="1:10" x14ac:dyDescent="0.3">
      <c r="A39">
        <v>37</v>
      </c>
      <c r="B39">
        <f t="shared" si="6"/>
        <v>3.7</v>
      </c>
      <c r="C39">
        <f t="shared" si="8"/>
        <v>4.9615617290062435</v>
      </c>
      <c r="D39">
        <f t="shared" si="3"/>
        <v>4.9615617290062435</v>
      </c>
      <c r="E39">
        <f t="shared" si="9"/>
        <v>-2.1374381398443587</v>
      </c>
      <c r="F39">
        <f t="shared" si="10"/>
        <v>-3.820336206046524</v>
      </c>
      <c r="H39">
        <v>37</v>
      </c>
      <c r="I39">
        <f t="shared" si="7"/>
        <v>3.7</v>
      </c>
      <c r="J39">
        <f>A*SIN(wub*I39+ATAN(wub*x0/v0))</f>
        <v>4.9664255975224449</v>
      </c>
    </row>
    <row r="40" spans="1:10" x14ac:dyDescent="0.3">
      <c r="A40">
        <v>38</v>
      </c>
      <c r="B40">
        <f t="shared" si="6"/>
        <v>3.8000000000000003</v>
      </c>
      <c r="C40">
        <f t="shared" si="8"/>
        <v>4.5596818614855659</v>
      </c>
      <c r="D40">
        <f t="shared" si="3"/>
        <v>4.5596818614855659</v>
      </c>
      <c r="E40">
        <f t="shared" si="9"/>
        <v>-1.9846246916024974</v>
      </c>
      <c r="F40">
        <f t="shared" si="10"/>
        <v>-4.0187986752067735</v>
      </c>
      <c r="H40">
        <v>38</v>
      </c>
      <c r="I40">
        <f t="shared" si="7"/>
        <v>3.8000000000000003</v>
      </c>
      <c r="J40">
        <f>A*SIN(wub*I40+ATAN(wub*x0/v0))</f>
        <v>4.5648852377377072</v>
      </c>
    </row>
    <row r="41" spans="1:10" x14ac:dyDescent="0.3">
      <c r="A41">
        <v>39</v>
      </c>
      <c r="B41">
        <f t="shared" si="6"/>
        <v>3.9000000000000004</v>
      </c>
      <c r="C41">
        <f t="shared" si="8"/>
        <v>4.1395632665189463</v>
      </c>
      <c r="D41">
        <f t="shared" si="3"/>
        <v>4.1395632665189463</v>
      </c>
      <c r="E41">
        <f t="shared" si="9"/>
        <v>-1.8238727445942264</v>
      </c>
      <c r="F41">
        <f t="shared" si="10"/>
        <v>-4.2011859496661961</v>
      </c>
      <c r="H41">
        <v>39</v>
      </c>
      <c r="I41">
        <f t="shared" si="7"/>
        <v>3.9000000000000004</v>
      </c>
      <c r="J41">
        <f>A*SIN(wub*I41+ATAN(wub*x0/v0))</f>
        <v>4.1450914227041871</v>
      </c>
    </row>
    <row r="42" spans="1:10" x14ac:dyDescent="0.3">
      <c r="A42">
        <v>40</v>
      </c>
      <c r="B42">
        <f t="shared" si="6"/>
        <v>4</v>
      </c>
      <c r="C42">
        <f t="shared" si="8"/>
        <v>3.7028864184862509</v>
      </c>
      <c r="D42">
        <f t="shared" si="3"/>
        <v>3.7028864184862509</v>
      </c>
      <c r="E42">
        <f t="shared" si="9"/>
        <v>-1.6558253066075785</v>
      </c>
      <c r="F42">
        <f t="shared" si="10"/>
        <v>-4.3667684803269537</v>
      </c>
      <c r="H42">
        <v>40</v>
      </c>
      <c r="I42">
        <f t="shared" si="7"/>
        <v>4</v>
      </c>
      <c r="J42">
        <f>A*SIN(wub*I42+ATAN(wub*x0/v0))</f>
        <v>3.70872276803156</v>
      </c>
    </row>
    <row r="43" spans="1:10" x14ac:dyDescent="0.3">
      <c r="A43">
        <v>41</v>
      </c>
      <c r="B43">
        <f t="shared" si="6"/>
        <v>4.1000000000000005</v>
      </c>
      <c r="C43">
        <f t="shared" si="8"/>
        <v>3.2513980247796104</v>
      </c>
      <c r="D43">
        <f t="shared" si="3"/>
        <v>3.2513980247796104</v>
      </c>
      <c r="E43">
        <f t="shared" si="9"/>
        <v>-1.4811545673945004</v>
      </c>
      <c r="F43">
        <f t="shared" si="10"/>
        <v>-4.5148839370664042</v>
      </c>
      <c r="H43">
        <v>41</v>
      </c>
      <c r="I43">
        <f t="shared" si="7"/>
        <v>4.1000000000000005</v>
      </c>
      <c r="J43">
        <f>A*SIN(wub*I43+ATAN(wub*x0/v0))</f>
        <v>3.2575241665912165</v>
      </c>
    </row>
    <row r="44" spans="1:10" x14ac:dyDescent="0.3">
      <c r="A44">
        <v>42</v>
      </c>
      <c r="B44">
        <f t="shared" si="6"/>
        <v>4.2</v>
      </c>
      <c r="C44">
        <f t="shared" si="8"/>
        <v>2.7869040389738515</v>
      </c>
      <c r="D44">
        <f t="shared" si="3"/>
        <v>2.7869040389738515</v>
      </c>
      <c r="E44">
        <f t="shared" si="9"/>
        <v>-1.3005592099118441</v>
      </c>
      <c r="F44">
        <f t="shared" si="10"/>
        <v>-4.6449398580575885</v>
      </c>
      <c r="H44">
        <v>42</v>
      </c>
      <c r="I44">
        <f t="shared" si="7"/>
        <v>4.2</v>
      </c>
      <c r="J44">
        <f>A*SIN(wub*I44+ATAN(wub*x0/v0))</f>
        <v>2.7932998112709959</v>
      </c>
    </row>
    <row r="45" spans="1:10" x14ac:dyDescent="0.3">
      <c r="A45">
        <v>43</v>
      </c>
      <c r="B45">
        <f t="shared" si="6"/>
        <v>4.3</v>
      </c>
      <c r="C45">
        <f t="shared" si="8"/>
        <v>2.3112624370121972</v>
      </c>
      <c r="D45">
        <f t="shared" si="3"/>
        <v>2.3112624370121972</v>
      </c>
      <c r="E45">
        <f t="shared" si="9"/>
        <v>-1.1147616155895406</v>
      </c>
      <c r="F45">
        <f t="shared" si="10"/>
        <v>-4.7564160196165428</v>
      </c>
      <c r="H45">
        <v>43</v>
      </c>
      <c r="I45">
        <f t="shared" si="7"/>
        <v>4.3</v>
      </c>
      <c r="J45">
        <f>A*SIN(wub*I45+ATAN(wub*x0/v0))</f>
        <v>2.3179059806088826</v>
      </c>
    </row>
    <row r="46" spans="1:10" x14ac:dyDescent="0.3">
      <c r="A46">
        <v>44</v>
      </c>
      <c r="B46">
        <f t="shared" si="6"/>
        <v>4.4000000000000004</v>
      </c>
      <c r="C46">
        <f t="shared" si="8"/>
        <v>1.8263757853024942</v>
      </c>
      <c r="D46">
        <f t="shared" si="3"/>
        <v>1.8263757853024942</v>
      </c>
      <c r="E46">
        <f t="shared" si="9"/>
        <v>-0.92450497480487892</v>
      </c>
      <c r="F46">
        <f t="shared" si="10"/>
        <v>-4.8488665170970311</v>
      </c>
      <c r="H46">
        <v>44</v>
      </c>
      <c r="I46">
        <f t="shared" si="7"/>
        <v>4.4000000000000004</v>
      </c>
      <c r="J46">
        <f>A*SIN(wub*I46+ATAN(wub*x0/v0))</f>
        <v>1.8332436161535977</v>
      </c>
    </row>
    <row r="47" spans="1:10" x14ac:dyDescent="0.3">
      <c r="A47">
        <v>45</v>
      </c>
      <c r="B47">
        <f t="shared" si="6"/>
        <v>4.5</v>
      </c>
      <c r="C47">
        <f t="shared" si="8"/>
        <v>1.3341836304515811</v>
      </c>
      <c r="D47">
        <f t="shared" si="3"/>
        <v>1.3341836304515811</v>
      </c>
      <c r="E47">
        <f t="shared" si="9"/>
        <v>-0.73055031412099769</v>
      </c>
      <c r="F47">
        <f t="shared" si="10"/>
        <v>-4.9219215485091308</v>
      </c>
      <c r="H47">
        <v>45</v>
      </c>
      <c r="I47">
        <f t="shared" si="7"/>
        <v>4.5</v>
      </c>
      <c r="J47">
        <f>A*SIN(wub*I47+ATAN(wub*x0/v0))</f>
        <v>1.3412507212326337</v>
      </c>
    </row>
    <row r="48" spans="1:10" x14ac:dyDescent="0.3">
      <c r="A48">
        <v>46</v>
      </c>
      <c r="B48">
        <f t="shared" si="6"/>
        <v>4.6000000000000005</v>
      </c>
      <c r="C48">
        <f t="shared" si="8"/>
        <v>0.83665474107886162</v>
      </c>
      <c r="D48">
        <f t="shared" si="3"/>
        <v>0.83665474107886162</v>
      </c>
      <c r="E48">
        <f t="shared" si="9"/>
        <v>-0.53367345218063245</v>
      </c>
      <c r="F48">
        <f t="shared" si="10"/>
        <v>-4.9752888937271944</v>
      </c>
      <c r="H48">
        <v>46</v>
      </c>
      <c r="I48">
        <f t="shared" si="7"/>
        <v>4.6000000000000005</v>
      </c>
      <c r="J48">
        <f>A*SIN(wub*I48+ATAN(wub*x0/v0))</f>
        <v>0.84389461152260636</v>
      </c>
    </row>
    <row r="49" spans="1:10" x14ac:dyDescent="0.3">
      <c r="A49">
        <v>47</v>
      </c>
      <c r="B49">
        <f t="shared" si="6"/>
        <v>4.7</v>
      </c>
      <c r="C49">
        <f t="shared" si="8"/>
        <v>0.33577923274182675</v>
      </c>
      <c r="D49">
        <f t="shared" si="3"/>
        <v>0.33577923274182675</v>
      </c>
      <c r="E49">
        <f t="shared" si="9"/>
        <v>-0.33466189643154465</v>
      </c>
      <c r="F49">
        <f t="shared" si="10"/>
        <v>-5.0087550833703487</v>
      </c>
      <c r="H49">
        <v>47</v>
      </c>
      <c r="I49">
        <f t="shared" si="7"/>
        <v>4.7</v>
      </c>
      <c r="J49">
        <f>A*SIN(wub*I49+ATAN(wub*x0/v0))</f>
        <v>0.34316404840929599</v>
      </c>
    </row>
    <row r="50" spans="1:10" x14ac:dyDescent="0.3">
      <c r="A50">
        <v>48</v>
      </c>
      <c r="B50">
        <f t="shared" si="6"/>
        <v>4.8000000000000007</v>
      </c>
      <c r="C50">
        <f t="shared" si="8"/>
        <v>-0.16643939252617546</v>
      </c>
      <c r="D50">
        <f t="shared" si="3"/>
        <v>0.16643939252617546</v>
      </c>
      <c r="E50">
        <f t="shared" si="9"/>
        <v>-0.13431169309673072</v>
      </c>
      <c r="F50">
        <f t="shared" si="10"/>
        <v>-5.0221862526800214</v>
      </c>
      <c r="H50">
        <v>48</v>
      </c>
      <c r="I50">
        <f t="shared" si="7"/>
        <v>4.8000000000000007</v>
      </c>
      <c r="J50">
        <f>A*SIN(wub*I50+ATAN(wub*x0/v0))</f>
        <v>-0.15893871340660359</v>
      </c>
    </row>
    <row r="51" spans="1:10" x14ac:dyDescent="0.3">
      <c r="A51">
        <v>49</v>
      </c>
      <c r="B51">
        <f t="shared" si="6"/>
        <v>4.9000000000000004</v>
      </c>
      <c r="C51">
        <f t="shared" si="8"/>
        <v>-0.66799226022407288</v>
      </c>
      <c r="D51">
        <f t="shared" si="3"/>
        <v>0.66799226022407288</v>
      </c>
      <c r="E51">
        <f t="shared" si="9"/>
        <v>6.657575701047018E-2</v>
      </c>
      <c r="F51">
        <f t="shared" si="10"/>
        <v>-5.015528676978974</v>
      </c>
      <c r="H51">
        <v>49</v>
      </c>
      <c r="I51">
        <f t="shared" si="7"/>
        <v>4.9000000000000004</v>
      </c>
      <c r="J51">
        <f>A*SIN(wub*I51+ATAN(wub*x0/v0))</f>
        <v>-0.66040593225889355</v>
      </c>
    </row>
    <row r="52" spans="1:10" x14ac:dyDescent="0.3">
      <c r="A52">
        <v>50</v>
      </c>
      <c r="B52">
        <f t="shared" si="6"/>
        <v>5</v>
      </c>
      <c r="C52">
        <f t="shared" si="8"/>
        <v>-1.1668731588810739</v>
      </c>
      <c r="D52">
        <f t="shared" si="3"/>
        <v>1.1668731588810739</v>
      </c>
      <c r="E52">
        <f t="shared" si="9"/>
        <v>0.26719690408962915</v>
      </c>
      <c r="F52">
        <f t="shared" si="10"/>
        <v>-4.9888089865700112</v>
      </c>
      <c r="H52">
        <v>50</v>
      </c>
      <c r="I52">
        <f t="shared" si="7"/>
        <v>5</v>
      </c>
      <c r="J52">
        <f>A*SIN(wub*I52+ATAN(wub*x0/v0))</f>
        <v>-1.1592324078060006</v>
      </c>
    </row>
    <row r="53" spans="1:10" x14ac:dyDescent="0.3">
      <c r="A53">
        <v>51</v>
      </c>
      <c r="B53">
        <f t="shared" si="6"/>
        <v>5.1000000000000005</v>
      </c>
      <c r="C53">
        <f t="shared" si="8"/>
        <v>-1.6610865649025508</v>
      </c>
      <c r="D53">
        <f t="shared" si="3"/>
        <v>1.6610865649025508</v>
      </c>
      <c r="E53">
        <f t="shared" si="9"/>
        <v>0.46674926355242957</v>
      </c>
      <c r="F53">
        <f t="shared" si="10"/>
        <v>-4.9421340602147685</v>
      </c>
      <c r="H53">
        <v>51</v>
      </c>
      <c r="I53">
        <f t="shared" si="7"/>
        <v>5.1000000000000005</v>
      </c>
      <c r="J53">
        <f>A*SIN(wub*I53+ATAN(wub*x0/v0))</f>
        <v>-1.6534234991590233</v>
      </c>
    </row>
    <row r="54" spans="1:10" x14ac:dyDescent="0.3">
      <c r="A54">
        <v>52</v>
      </c>
      <c r="B54">
        <f t="shared" si="6"/>
        <v>5.2</v>
      </c>
      <c r="C54">
        <f t="shared" si="8"/>
        <v>-2.1486556246644173</v>
      </c>
      <c r="D54">
        <f t="shared" si="3"/>
        <v>2.1486556246644173</v>
      </c>
      <c r="E54">
        <f t="shared" si="9"/>
        <v>0.66443462596102032</v>
      </c>
      <c r="F54">
        <f t="shared" si="10"/>
        <v>-4.8756905976186662</v>
      </c>
      <c r="H54">
        <v>52</v>
      </c>
      <c r="I54">
        <f t="shared" si="7"/>
        <v>5.2</v>
      </c>
      <c r="J54">
        <f>A*SIN(wub*I54+ATAN(wub*x0/v0))</f>
        <v>-2.1410031007861479</v>
      </c>
    </row>
    <row r="55" spans="1:10" x14ac:dyDescent="0.3">
      <c r="A55">
        <v>53</v>
      </c>
      <c r="B55">
        <f t="shared" si="6"/>
        <v>5.3000000000000007</v>
      </c>
      <c r="C55">
        <f t="shared" si="8"/>
        <v>-2.6276300619276265</v>
      </c>
      <c r="D55">
        <f t="shared" si="3"/>
        <v>2.6276300619276265</v>
      </c>
      <c r="E55">
        <f t="shared" si="9"/>
        <v>0.85946224986576691</v>
      </c>
      <c r="F55">
        <f t="shared" si="10"/>
        <v>-4.7897443726320894</v>
      </c>
      <c r="H55">
        <v>53</v>
      </c>
      <c r="I55">
        <f t="shared" si="7"/>
        <v>5.3000000000000007</v>
      </c>
      <c r="J55">
        <f>A*SIN(wub*I55+ATAN(wub*x0/v0))</f>
        <v>-2.6200215443003394</v>
      </c>
    </row>
    <row r="56" spans="1:10" x14ac:dyDescent="0.3">
      <c r="A56">
        <v>54</v>
      </c>
      <c r="B56">
        <f t="shared" si="6"/>
        <v>5.4</v>
      </c>
      <c r="C56">
        <f t="shared" si="8"/>
        <v>-3.096093978943125</v>
      </c>
      <c r="D56">
        <f t="shared" si="3"/>
        <v>3.096093978943125</v>
      </c>
      <c r="E56">
        <f t="shared" si="9"/>
        <v>1.0510520247710506</v>
      </c>
      <c r="F56">
        <f t="shared" si="10"/>
        <v>-4.6846391701549841</v>
      </c>
      <c r="H56">
        <v>54</v>
      </c>
      <c r="I56">
        <f t="shared" si="7"/>
        <v>5.4</v>
      </c>
      <c r="J56">
        <f>A*SIN(wub*I56+ATAN(wub*x0/v0))</f>
        <v>-3.088563394533641</v>
      </c>
    </row>
    <row r="57" spans="1:10" x14ac:dyDescent="0.3">
      <c r="A57">
        <v>55</v>
      </c>
      <c r="B57">
        <f t="shared" si="6"/>
        <v>5.5</v>
      </c>
      <c r="C57">
        <f t="shared" si="8"/>
        <v>-3.5521735200428508</v>
      </c>
      <c r="D57">
        <f t="shared" si="3"/>
        <v>3.5521735200428508</v>
      </c>
      <c r="E57">
        <f t="shared" si="9"/>
        <v>1.2384375915772501</v>
      </c>
      <c r="F57">
        <f t="shared" si="10"/>
        <v>-4.560795410997259</v>
      </c>
      <c r="H57">
        <v>55</v>
      </c>
      <c r="I57">
        <f t="shared" si="7"/>
        <v>5.5</v>
      </c>
      <c r="J57">
        <f>A*SIN(wub*I57+ATAN(wub*x0/v0))</f>
        <v>-3.5447551087242948</v>
      </c>
    </row>
    <row r="58" spans="1:10" x14ac:dyDescent="0.3">
      <c r="A58">
        <v>56</v>
      </c>
      <c r="B58">
        <f t="shared" si="6"/>
        <v>5.6000000000000005</v>
      </c>
      <c r="C58">
        <f t="shared" si="8"/>
        <v>-3.9940443670624055</v>
      </c>
      <c r="D58">
        <f t="shared" si="3"/>
        <v>3.9940443670624055</v>
      </c>
      <c r="E58">
        <f t="shared" si="9"/>
        <v>1.4208694080171405</v>
      </c>
      <c r="F58">
        <f t="shared" si="10"/>
        <v>-4.4187084701955452</v>
      </c>
      <c r="H58">
        <v>56</v>
      </c>
      <c r="I58">
        <f t="shared" si="7"/>
        <v>5.6000000000000005</v>
      </c>
      <c r="J58">
        <f>A*SIN(wub*I58+ATAN(wub*x0/v0))</f>
        <v>-3.9867725281900626</v>
      </c>
    </row>
    <row r="59" spans="1:10" x14ac:dyDescent="0.3">
      <c r="A59">
        <v>57</v>
      </c>
      <c r="B59">
        <f t="shared" si="6"/>
        <v>5.7</v>
      </c>
      <c r="C59">
        <f t="shared" si="8"/>
        <v>-4.4199390366137106</v>
      </c>
      <c r="D59">
        <f t="shared" si="3"/>
        <v>4.4199390366137106</v>
      </c>
      <c r="E59">
        <f t="shared" si="9"/>
        <v>1.5976177468249624</v>
      </c>
      <c r="F59">
        <f t="shared" si="10"/>
        <v>-4.2589466955130488</v>
      </c>
      <c r="H59">
        <v>57</v>
      </c>
      <c r="I59">
        <f t="shared" si="7"/>
        <v>5.7</v>
      </c>
      <c r="J59">
        <f>A*SIN(wub*I59+ATAN(wub*x0/v0))</f>
        <v>-4.41284817253106</v>
      </c>
    </row>
    <row r="60" spans="1:10" x14ac:dyDescent="0.3">
      <c r="A60">
        <v>58</v>
      </c>
      <c r="B60">
        <f t="shared" si="6"/>
        <v>5.8000000000000007</v>
      </c>
      <c r="C60">
        <f t="shared" si="8"/>
        <v>-4.8281539500185602</v>
      </c>
      <c r="D60">
        <f t="shared" si="3"/>
        <v>4.8281539500185602</v>
      </c>
      <c r="E60">
        <f t="shared" si="9"/>
        <v>1.7679756146454844</v>
      </c>
      <c r="F60">
        <f t="shared" si="10"/>
        <v>-4.0821491340485005</v>
      </c>
      <c r="H60">
        <v>58</v>
      </c>
      <c r="I60">
        <f t="shared" si="7"/>
        <v>5.8000000000000007</v>
      </c>
      <c r="J60">
        <f>A*SIN(wub*I60+ATAN(wub*x0/v0))</f>
        <v>-4.821278307195052</v>
      </c>
    </row>
    <row r="61" spans="1:10" x14ac:dyDescent="0.3">
      <c r="A61">
        <v>59</v>
      </c>
      <c r="B61">
        <f t="shared" si="6"/>
        <v>5.9</v>
      </c>
      <c r="C61">
        <f t="shared" si="8"/>
        <v>-5.2170562476233364</v>
      </c>
      <c r="D61">
        <f t="shared" si="3"/>
        <v>5.2170562476233364</v>
      </c>
      <c r="E61">
        <f t="shared" si="9"/>
        <v>1.9312615800074242</v>
      </c>
      <c r="F61">
        <f t="shared" si="10"/>
        <v>-3.8890229760477579</v>
      </c>
      <c r="H61">
        <v>59</v>
      </c>
      <c r="I61">
        <f t="shared" si="7"/>
        <v>5.9</v>
      </c>
      <c r="J61">
        <f>A*SIN(wub*I61+ATAN(wub*x0/v0))</f>
        <v>-5.2104297561442845</v>
      </c>
    </row>
    <row r="62" spans="1:10" x14ac:dyDescent="0.3">
      <c r="A62">
        <v>60</v>
      </c>
      <c r="B62">
        <f t="shared" si="6"/>
        <v>6</v>
      </c>
      <c r="C62">
        <f t="shared" si="8"/>
        <v>-5.5850903202376188</v>
      </c>
      <c r="D62">
        <f t="shared" si="3"/>
        <v>5.5850903202376188</v>
      </c>
      <c r="E62">
        <f t="shared" si="9"/>
        <v>2.0868224990493345</v>
      </c>
      <c r="F62">
        <f t="shared" si="10"/>
        <v>-3.6803407261428243</v>
      </c>
      <c r="H62">
        <v>60</v>
      </c>
      <c r="I62">
        <f t="shared" si="7"/>
        <v>6</v>
      </c>
      <c r="J62">
        <f>A*SIN(wub*I62+ATAN(wub*x0/v0))</f>
        <v>-5.5787464323823777</v>
      </c>
    </row>
    <row r="63" spans="1:10" x14ac:dyDescent="0.3">
      <c r="A63">
        <v>61</v>
      </c>
      <c r="B63">
        <f t="shared" si="6"/>
        <v>6.1000000000000005</v>
      </c>
      <c r="C63">
        <f t="shared" si="8"/>
        <v>-5.9307840315709504</v>
      </c>
      <c r="D63">
        <f t="shared" si="3"/>
        <v>5.9307840315709504</v>
      </c>
      <c r="E63">
        <f t="shared" si="9"/>
        <v>2.2340361280950476</v>
      </c>
      <c r="F63">
        <f t="shared" si="10"/>
        <v>-3.4569371133333195</v>
      </c>
      <c r="H63">
        <v>61</v>
      </c>
      <c r="I63">
        <f t="shared" si="7"/>
        <v>6.1000000000000005</v>
      </c>
      <c r="J63">
        <f>A*SIN(wub*I63+ATAN(wub*x0/v0))</f>
        <v>-5.9247555602278208</v>
      </c>
    </row>
    <row r="64" spans="1:10" x14ac:dyDescent="0.3">
      <c r="A64">
        <v>62</v>
      </c>
      <c r="B64">
        <f t="shared" si="6"/>
        <v>6.2</v>
      </c>
      <c r="C64">
        <f t="shared" si="8"/>
        <v>-6.2527546067779989</v>
      </c>
      <c r="D64">
        <f t="shared" si="3"/>
        <v>6.2527546067779989</v>
      </c>
      <c r="E64">
        <f t="shared" si="9"/>
        <v>2.3723136126283801</v>
      </c>
      <c r="F64">
        <f t="shared" si="10"/>
        <v>-3.2197057520704817</v>
      </c>
      <c r="H64">
        <v>62</v>
      </c>
      <c r="I64">
        <f t="shared" si="7"/>
        <v>6.2</v>
      </c>
      <c r="J64">
        <f>A*SIN(wub*I64+ATAN(wub*x0/v0))</f>
        <v>-6.2470735644532098</v>
      </c>
    </row>
    <row r="65" spans="1:10" x14ac:dyDescent="0.3">
      <c r="A65">
        <v>63</v>
      </c>
      <c r="B65">
        <f t="shared" si="6"/>
        <v>6.3000000000000007</v>
      </c>
      <c r="C65">
        <f t="shared" si="8"/>
        <v>-6.549714163557935</v>
      </c>
      <c r="D65">
        <f t="shared" si="3"/>
        <v>6.549714163557935</v>
      </c>
      <c r="E65">
        <f t="shared" si="9"/>
        <v>2.5011018427111997</v>
      </c>
      <c r="F65">
        <f t="shared" si="10"/>
        <v>-2.9695955677993617</v>
      </c>
      <c r="H65">
        <v>63</v>
      </c>
      <c r="I65">
        <f t="shared" si="7"/>
        <v>6.3000000000000007</v>
      </c>
      <c r="J65">
        <f>A*SIN(wub*I65+ATAN(wub*x0/v0))</f>
        <v>-6.5444116027416976</v>
      </c>
    </row>
    <row r="66" spans="1:10" x14ac:dyDescent="0.3">
      <c r="A66">
        <v>64</v>
      </c>
      <c r="B66">
        <f t="shared" ref="B66:B97" si="11">dt*A66</f>
        <v>6.4</v>
      </c>
      <c r="C66">
        <f t="shared" si="8"/>
        <v>-6.8204748636836392</v>
      </c>
      <c r="D66">
        <f t="shared" si="3"/>
        <v>6.8204748636836392</v>
      </c>
      <c r="E66">
        <f t="shared" si="9"/>
        <v>2.6198856654231744</v>
      </c>
      <c r="F66">
        <f t="shared" si="10"/>
        <v>-2.7076070012570441</v>
      </c>
      <c r="H66">
        <v>64</v>
      </c>
      <c r="I66">
        <f t="shared" ref="I66:I97" si="12">dt*H66</f>
        <v>6.4</v>
      </c>
      <c r="J66">
        <f>A*SIN(wub*I66+ATAN(wub*x0/v0))</f>
        <v>-6.8155807193379871</v>
      </c>
    </row>
    <row r="67" spans="1:10" x14ac:dyDescent="0.3">
      <c r="A67">
        <v>65</v>
      </c>
      <c r="B67">
        <f t="shared" si="11"/>
        <v>6.5</v>
      </c>
      <c r="C67">
        <f t="shared" ref="C67:C98" si="13">C66+dt*F67</f>
        <v>-7.0639536643546093</v>
      </c>
      <c r="D67">
        <f t="shared" ref="D67:D130" si="14">ABS(C67)</f>
        <v>7.0639536643546093</v>
      </c>
      <c r="E67">
        <f t="shared" ref="E67:E98" si="15">-(k/m)*C66</f>
        <v>2.7281899454734559</v>
      </c>
      <c r="F67">
        <f t="shared" ref="F67:F98" si="16">F66+dt*E67</f>
        <v>-2.4347880067096987</v>
      </c>
      <c r="H67">
        <v>65</v>
      </c>
      <c r="I67">
        <f t="shared" si="12"/>
        <v>6.5</v>
      </c>
      <c r="J67">
        <f>A*SIN(wub*I67+ATAN(wub*x0/v0))</f>
        <v>-7.0594965992863097</v>
      </c>
    </row>
    <row r="68" spans="1:10" x14ac:dyDescent="0.3">
      <c r="A68">
        <v>66</v>
      </c>
      <c r="B68">
        <f t="shared" si="11"/>
        <v>6.6000000000000005</v>
      </c>
      <c r="C68">
        <f t="shared" si="13"/>
        <v>-7.2791766503681608</v>
      </c>
      <c r="D68">
        <f t="shared" si="14"/>
        <v>7.2791766503681608</v>
      </c>
      <c r="E68">
        <f t="shared" si="15"/>
        <v>2.8255814657418439</v>
      </c>
      <c r="F68">
        <f t="shared" si="16"/>
        <v>-2.1522298601355145</v>
      </c>
      <c r="H68">
        <v>66</v>
      </c>
      <c r="I68">
        <f t="shared" si="12"/>
        <v>6.6000000000000005</v>
      </c>
      <c r="J68">
        <f>A*SIN(wub*I68+ATAN(wub*x0/v0))</f>
        <v>-7.27518390424469</v>
      </c>
    </row>
    <row r="69" spans="1:10" x14ac:dyDescent="0.3">
      <c r="A69">
        <v>67</v>
      </c>
      <c r="B69">
        <f t="shared" si="11"/>
        <v>6.7</v>
      </c>
      <c r="C69">
        <f t="shared" si="13"/>
        <v>-7.4652829297802397</v>
      </c>
      <c r="D69">
        <f t="shared" si="14"/>
        <v>7.4652829297802397</v>
      </c>
      <c r="E69">
        <f t="shared" si="15"/>
        <v>2.9116706601472644</v>
      </c>
      <c r="F69">
        <f t="shared" si="16"/>
        <v>-1.861062794120788</v>
      </c>
      <c r="H69">
        <v>67</v>
      </c>
      <c r="I69">
        <f t="shared" si="12"/>
        <v>6.7</v>
      </c>
      <c r="J69">
        <f>A*SIN(wub*I69+ATAN(wub*x0/v0))</f>
        <v>-7.4617801725380231</v>
      </c>
    </row>
    <row r="70" spans="1:10" x14ac:dyDescent="0.3">
      <c r="A70">
        <v>68</v>
      </c>
      <c r="B70">
        <f t="shared" si="11"/>
        <v>6.8000000000000007</v>
      </c>
      <c r="C70">
        <f t="shared" si="13"/>
        <v>-7.6215280774731973</v>
      </c>
      <c r="D70">
        <f t="shared" si="14"/>
        <v>7.6215280774731973</v>
      </c>
      <c r="E70">
        <f t="shared" si="15"/>
        <v>2.9861131719120961</v>
      </c>
      <c r="F70">
        <f t="shared" si="16"/>
        <v>-1.5624514769295783</v>
      </c>
      <c r="H70">
        <v>68</v>
      </c>
      <c r="I70">
        <f t="shared" si="12"/>
        <v>6.8000000000000007</v>
      </c>
      <c r="J70">
        <f>A*SIN(wub*I70+ATAN(wub*x0/v0))</f>
        <v>-7.6185392678549908</v>
      </c>
    </row>
    <row r="71" spans="1:10" x14ac:dyDescent="0.3">
      <c r="A71">
        <v>69</v>
      </c>
      <c r="B71">
        <f t="shared" si="11"/>
        <v>6.9</v>
      </c>
      <c r="C71">
        <f t="shared" si="13"/>
        <v>-7.7472871128562621</v>
      </c>
      <c r="D71">
        <f t="shared" si="14"/>
        <v>7.7472871128562621</v>
      </c>
      <c r="E71">
        <f t="shared" si="15"/>
        <v>3.048611230989279</v>
      </c>
      <c r="F71">
        <f t="shared" si="16"/>
        <v>-1.2575903538306503</v>
      </c>
      <c r="H71">
        <v>69</v>
      </c>
      <c r="I71">
        <f t="shared" si="12"/>
        <v>6.9</v>
      </c>
      <c r="J71">
        <f>A*SIN(wub*I71+ATAN(wub*x0/v0))</f>
        <v>-7.7448343627985841</v>
      </c>
    </row>
    <row r="72" spans="1:10" x14ac:dyDescent="0.3">
      <c r="A72">
        <v>70</v>
      </c>
      <c r="B72">
        <f t="shared" si="11"/>
        <v>7</v>
      </c>
      <c r="C72">
        <f t="shared" si="13"/>
        <v>-7.8420569997879017</v>
      </c>
      <c r="D72">
        <f t="shared" si="14"/>
        <v>7.8420569997879017</v>
      </c>
      <c r="E72">
        <f t="shared" si="15"/>
        <v>3.098914845142505</v>
      </c>
      <c r="F72">
        <f t="shared" si="16"/>
        <v>-0.94769886931639979</v>
      </c>
      <c r="H72">
        <v>70</v>
      </c>
      <c r="I72">
        <f t="shared" si="12"/>
        <v>7</v>
      </c>
      <c r="J72">
        <f>A*SIN(wub*I72+ATAN(wub*x0/v0))</f>
        <v>-7.8401604453600386</v>
      </c>
    </row>
    <row r="73" spans="1:10" x14ac:dyDescent="0.3">
      <c r="A73">
        <v>71</v>
      </c>
      <c r="B73">
        <f t="shared" si="11"/>
        <v>7.1000000000000005</v>
      </c>
      <c r="C73">
        <f t="shared" si="13"/>
        <v>-7.9054586587203897</v>
      </c>
      <c r="D73">
        <f t="shared" si="14"/>
        <v>7.9054586587203897</v>
      </c>
      <c r="E73">
        <f t="shared" si="15"/>
        <v>3.1368227999151608</v>
      </c>
      <c r="F73">
        <f t="shared" si="16"/>
        <v>-0.63401658932488369</v>
      </c>
      <c r="H73">
        <v>71</v>
      </c>
      <c r="I73">
        <f t="shared" si="12"/>
        <v>7.1000000000000005</v>
      </c>
      <c r="J73">
        <f>A*SIN(wub*I73+ATAN(wub*x0/v0))</f>
        <v>-7.9041363382936076</v>
      </c>
    </row>
    <row r="74" spans="1:10" x14ac:dyDescent="0.3">
      <c r="A74">
        <v>72</v>
      </c>
      <c r="B74">
        <f t="shared" si="11"/>
        <v>7.2</v>
      </c>
      <c r="C74">
        <f t="shared" si="13"/>
        <v>-7.9372384830179961</v>
      </c>
      <c r="D74">
        <f t="shared" si="14"/>
        <v>7.9372384830179961</v>
      </c>
      <c r="E74">
        <f t="shared" si="15"/>
        <v>3.162183463488156</v>
      </c>
      <c r="F74">
        <f t="shared" si="16"/>
        <v>-0.31779824297606807</v>
      </c>
      <c r="H74">
        <v>72</v>
      </c>
      <c r="I74">
        <f t="shared" si="12"/>
        <v>7.2</v>
      </c>
      <c r="J74">
        <f>A*SIN(wub*I74+ATAN(wub*x0/v0))</f>
        <v>-7.936506223317374</v>
      </c>
    </row>
    <row r="75" spans="1:10" x14ac:dyDescent="0.3">
      <c r="A75">
        <v>73</v>
      </c>
      <c r="B75">
        <f t="shared" si="11"/>
        <v>7.3000000000000007</v>
      </c>
      <c r="C75">
        <f t="shared" si="13"/>
        <v>-7.937269353383531</v>
      </c>
      <c r="D75">
        <f t="shared" si="14"/>
        <v>7.937269353383531</v>
      </c>
      <c r="E75">
        <f t="shared" si="15"/>
        <v>3.1748953932071986</v>
      </c>
      <c r="F75">
        <f t="shared" si="16"/>
        <v>-3.0870365534818589E-4</v>
      </c>
      <c r="H75">
        <v>73</v>
      </c>
      <c r="I75">
        <f t="shared" si="12"/>
        <v>7.3000000000000007</v>
      </c>
      <c r="J75">
        <f>A*SIN(wub*I75+ATAN(wub*x0/v0))</f>
        <v>-7.9371406640453337</v>
      </c>
    </row>
    <row r="76" spans="1:10" x14ac:dyDescent="0.3">
      <c r="A76">
        <v>74</v>
      </c>
      <c r="B76">
        <f t="shared" si="11"/>
        <v>7.4</v>
      </c>
      <c r="C76">
        <f t="shared" si="13"/>
        <v>-7.9055511463355321</v>
      </c>
      <c r="D76">
        <f t="shared" si="14"/>
        <v>7.9055511463355321</v>
      </c>
      <c r="E76">
        <f t="shared" si="15"/>
        <v>3.1749077413534126</v>
      </c>
      <c r="F76">
        <f t="shared" si="16"/>
        <v>0.31718207047999308</v>
      </c>
      <c r="H76">
        <v>74</v>
      </c>
      <c r="I76">
        <f t="shared" si="12"/>
        <v>7.4</v>
      </c>
      <c r="J76">
        <f>A*SIN(wub*I76+ATAN(wub*x0/v0))</f>
        <v>-7.9060371235603855</v>
      </c>
    </row>
    <row r="77" spans="1:10" x14ac:dyDescent="0.3">
      <c r="A77">
        <v>75</v>
      </c>
      <c r="B77">
        <f t="shared" si="11"/>
        <v>7.5</v>
      </c>
      <c r="C77">
        <f t="shared" si="13"/>
        <v>-7.8422107347021903</v>
      </c>
      <c r="D77">
        <f t="shared" si="14"/>
        <v>7.8422107347021903</v>
      </c>
      <c r="E77">
        <f t="shared" si="15"/>
        <v>3.1622204585342129</v>
      </c>
      <c r="F77">
        <f t="shared" si="16"/>
        <v>0.63340411633341431</v>
      </c>
      <c r="H77">
        <v>75</v>
      </c>
      <c r="I77">
        <f t="shared" si="12"/>
        <v>7.5</v>
      </c>
      <c r="J77">
        <f>A*SIN(wub*I77+ATAN(wub*x0/v0))</f>
        <v>-7.84331997455861</v>
      </c>
    </row>
    <row r="78" spans="1:10" x14ac:dyDescent="0.3">
      <c r="A78">
        <v>76</v>
      </c>
      <c r="B78">
        <f t="shared" si="11"/>
        <v>7.6000000000000005</v>
      </c>
      <c r="C78">
        <f t="shared" si="13"/>
        <v>-7.7475014801300404</v>
      </c>
      <c r="D78">
        <f t="shared" si="14"/>
        <v>7.7475014801300404</v>
      </c>
      <c r="E78">
        <f t="shared" si="15"/>
        <v>3.1368842938808763</v>
      </c>
      <c r="F78">
        <f t="shared" si="16"/>
        <v>0.94709254572150203</v>
      </c>
      <c r="H78">
        <v>76</v>
      </c>
      <c r="I78">
        <f t="shared" si="12"/>
        <v>7.6000000000000005</v>
      </c>
      <c r="J78">
        <f>A*SIN(wub*I78+ATAN(wub*x0/v0))</f>
        <v>-7.7492400020242984</v>
      </c>
    </row>
    <row r="79" spans="1:10" x14ac:dyDescent="0.3">
      <c r="A79">
        <v>77</v>
      </c>
      <c r="B79">
        <f t="shared" si="11"/>
        <v>7.7</v>
      </c>
      <c r="C79">
        <f t="shared" si="13"/>
        <v>-7.6218022196373703</v>
      </c>
      <c r="D79">
        <f t="shared" si="14"/>
        <v>7.6218022196373703</v>
      </c>
      <c r="E79">
        <f t="shared" si="15"/>
        <v>3.0990005920520165</v>
      </c>
      <c r="F79">
        <f t="shared" si="16"/>
        <v>1.2569926049267037</v>
      </c>
      <c r="H79">
        <v>77</v>
      </c>
      <c r="I79">
        <f t="shared" si="12"/>
        <v>7.7</v>
      </c>
      <c r="J79">
        <f>A*SIN(wub*I79+ATAN(wub*x0/v0))</f>
        <v>-7.624173400424346</v>
      </c>
    </row>
    <row r="80" spans="1:10" x14ac:dyDescent="0.3">
      <c r="A80">
        <v>78</v>
      </c>
      <c r="B80">
        <f t="shared" si="11"/>
        <v>7.8000000000000007</v>
      </c>
      <c r="C80">
        <f t="shared" si="13"/>
        <v>-7.4656157502661502</v>
      </c>
      <c r="D80">
        <f t="shared" si="14"/>
        <v>7.4656157502661502</v>
      </c>
      <c r="E80">
        <f t="shared" si="15"/>
        <v>3.0487208878549481</v>
      </c>
      <c r="F80">
        <f t="shared" si="16"/>
        <v>1.5618646937121985</v>
      </c>
      <c r="H80">
        <v>78</v>
      </c>
      <c r="I80">
        <f t="shared" si="12"/>
        <v>7.8000000000000007</v>
      </c>
      <c r="J80">
        <f>A*SIN(wub*I80+ATAN(wub*x0/v0))</f>
        <v>-7.468620269431919</v>
      </c>
    </row>
    <row r="81" spans="1:10" x14ac:dyDescent="0.3">
      <c r="A81">
        <v>79</v>
      </c>
      <c r="B81">
        <f t="shared" si="11"/>
        <v>7.9</v>
      </c>
      <c r="C81">
        <f t="shared" si="13"/>
        <v>-7.2795668178938655</v>
      </c>
      <c r="D81">
        <f t="shared" si="14"/>
        <v>7.2795668178938655</v>
      </c>
      <c r="E81">
        <f t="shared" si="15"/>
        <v>2.9862463001064601</v>
      </c>
      <c r="F81">
        <f t="shared" si="16"/>
        <v>1.8604893237228446</v>
      </c>
      <c r="H81">
        <v>79</v>
      </c>
      <c r="I81">
        <f t="shared" si="12"/>
        <v>7.9</v>
      </c>
      <c r="J81">
        <f>A*SIN(wub*I81+ATAN(wub*x0/v0))</f>
        <v>-7.2832026141944652</v>
      </c>
    </row>
    <row r="82" spans="1:10" x14ac:dyDescent="0.3">
      <c r="A82">
        <v>80</v>
      </c>
      <c r="B82">
        <f t="shared" si="11"/>
        <v>8</v>
      </c>
      <c r="C82">
        <f t="shared" si="13"/>
        <v>-7.0643996182500057</v>
      </c>
      <c r="D82">
        <f t="shared" si="14"/>
        <v>7.0643996182500057</v>
      </c>
      <c r="E82">
        <f t="shared" si="15"/>
        <v>2.9118267271575462</v>
      </c>
      <c r="F82">
        <f t="shared" si="16"/>
        <v>2.1516719964385991</v>
      </c>
      <c r="H82">
        <v>80</v>
      </c>
      <c r="I82">
        <f t="shared" si="12"/>
        <v>8</v>
      </c>
      <c r="J82">
        <f>A*SIN(wub*I82+ATAN(wub*x0/v0))</f>
        <v>-7.0686618581423524</v>
      </c>
    </row>
    <row r="83" spans="1:10" x14ac:dyDescent="0.3">
      <c r="A83">
        <v>81</v>
      </c>
      <c r="B83">
        <f t="shared" si="11"/>
        <v>8.1</v>
      </c>
      <c r="C83">
        <f t="shared" si="13"/>
        <v>-6.8209748201331459</v>
      </c>
      <c r="D83">
        <f t="shared" si="14"/>
        <v>6.8209748201331459</v>
      </c>
      <c r="E83">
        <f t="shared" si="15"/>
        <v>2.8257598473000023</v>
      </c>
      <c r="F83">
        <f t="shared" si="16"/>
        <v>2.4342479811685993</v>
      </c>
      <c r="H83">
        <v>81</v>
      </c>
      <c r="I83">
        <f t="shared" si="12"/>
        <v>8.1</v>
      </c>
      <c r="J83">
        <f>A*SIN(wub*I83+ATAN(wub*x0/v0))</f>
        <v>-6.8258558782835852</v>
      </c>
    </row>
    <row r="84" spans="1:10" x14ac:dyDescent="0.3">
      <c r="A84">
        <v>82</v>
      </c>
      <c r="B84">
        <f t="shared" si="11"/>
        <v>8.2000000000000011</v>
      </c>
      <c r="C84">
        <f t="shared" si="13"/>
        <v>-6.5502661227357537</v>
      </c>
      <c r="D84">
        <f t="shared" si="14"/>
        <v>6.5502661227357537</v>
      </c>
      <c r="E84">
        <f t="shared" si="15"/>
        <v>2.7283899280532586</v>
      </c>
      <c r="F84">
        <f t="shared" si="16"/>
        <v>2.7070869739739249</v>
      </c>
      <c r="H84">
        <v>82</v>
      </c>
      <c r="I84">
        <f t="shared" si="12"/>
        <v>8.2000000000000011</v>
      </c>
      <c r="J84">
        <f>A*SIN(wub*I84+ATAN(wub*x0/v0))</f>
        <v>-6.5557555748394565</v>
      </c>
    </row>
    <row r="85" spans="1:10" x14ac:dyDescent="0.3">
      <c r="A85">
        <v>83</v>
      </c>
      <c r="B85">
        <f t="shared" si="11"/>
        <v>8.3000000000000007</v>
      </c>
      <c r="C85">
        <f t="shared" si="13"/>
        <v>-6.2533563608474179</v>
      </c>
      <c r="D85">
        <f t="shared" si="14"/>
        <v>6.2533563608474179</v>
      </c>
      <c r="E85">
        <f t="shared" si="15"/>
        <v>2.6201064490943016</v>
      </c>
      <c r="F85">
        <f t="shared" si="16"/>
        <v>2.9690976188833549</v>
      </c>
      <c r="H85">
        <v>83</v>
      </c>
      <c r="I85">
        <f t="shared" si="12"/>
        <v>8.3000000000000007</v>
      </c>
      <c r="J85">
        <f>A*SIN(wub*I85+ATAN(wub*x0/v0))</f>
        <v>-6.2594409889380174</v>
      </c>
    </row>
    <row r="86" spans="1:10" x14ac:dyDescent="0.3">
      <c r="A86">
        <v>84</v>
      </c>
      <c r="B86">
        <f t="shared" si="11"/>
        <v>8.4</v>
      </c>
      <c r="C86">
        <f t="shared" si="13"/>
        <v>-5.9314331735156927</v>
      </c>
      <c r="D86">
        <f t="shared" si="14"/>
        <v>5.9314331735156927</v>
      </c>
      <c r="E86">
        <f t="shared" si="15"/>
        <v>2.5013425443389674</v>
      </c>
      <c r="F86">
        <f t="shared" si="16"/>
        <v>3.2192318733172516</v>
      </c>
      <c r="H86">
        <v>84</v>
      </c>
      <c r="I86">
        <f t="shared" si="12"/>
        <v>8.4</v>
      </c>
      <c r="J86">
        <f>A*SIN(wub*I86+ATAN(wub*x0/v0))</f>
        <v>-5.9380969838894408</v>
      </c>
    </row>
    <row r="87" spans="1:10" x14ac:dyDescent="0.3">
      <c r="A87">
        <v>85</v>
      </c>
      <c r="B87">
        <f t="shared" si="11"/>
        <v>8.5</v>
      </c>
      <c r="C87">
        <f t="shared" si="13"/>
        <v>-5.5857842534899049</v>
      </c>
      <c r="D87">
        <f t="shared" si="14"/>
        <v>5.5857842534899049</v>
      </c>
      <c r="E87">
        <f t="shared" si="15"/>
        <v>2.3725732694062773</v>
      </c>
      <c r="F87">
        <f t="shared" si="16"/>
        <v>3.4564892002578791</v>
      </c>
      <c r="H87">
        <v>85</v>
      </c>
      <c r="I87">
        <f t="shared" si="12"/>
        <v>8.5</v>
      </c>
      <c r="J87">
        <f>A*SIN(wub*I87+ATAN(wub*x0/v0))</f>
        <v>-5.5930085073123603</v>
      </c>
    </row>
    <row r="88" spans="1:10" x14ac:dyDescent="0.3">
      <c r="A88">
        <v>86</v>
      </c>
      <c r="B88">
        <f t="shared" si="11"/>
        <v>8.6</v>
      </c>
      <c r="C88">
        <f t="shared" si="13"/>
        <v>-5.2177921964501577</v>
      </c>
      <c r="D88">
        <f t="shared" si="14"/>
        <v>5.2177921964501577</v>
      </c>
      <c r="E88">
        <f t="shared" si="15"/>
        <v>2.234313701395962</v>
      </c>
      <c r="F88">
        <f t="shared" si="16"/>
        <v>3.6799205703974751</v>
      </c>
      <c r="H88">
        <v>86</v>
      </c>
      <c r="I88">
        <f t="shared" si="12"/>
        <v>8.6</v>
      </c>
      <c r="J88">
        <f>A*SIN(wub*I88+ATAN(wub*x0/v0))</f>
        <v>-5.2255554530564696</v>
      </c>
    </row>
    <row r="89" spans="1:10" x14ac:dyDescent="0.3">
      <c r="A89">
        <v>87</v>
      </c>
      <c r="B89">
        <f t="shared" si="11"/>
        <v>8.7000000000000011</v>
      </c>
      <c r="C89">
        <f t="shared" si="13"/>
        <v>-4.8289289706246095</v>
      </c>
      <c r="D89">
        <f t="shared" si="14"/>
        <v>4.8289289706246095</v>
      </c>
      <c r="E89">
        <f t="shared" si="15"/>
        <v>2.0871168785800633</v>
      </c>
      <c r="F89">
        <f t="shared" si="16"/>
        <v>3.8886322582554813</v>
      </c>
      <c r="H89">
        <v>87</v>
      </c>
      <c r="I89">
        <f t="shared" si="12"/>
        <v>8.7000000000000011</v>
      </c>
      <c r="J89">
        <f>A*SIN(wub*I89+ATAN(wub*x0/v0))</f>
        <v>-4.837207143466693</v>
      </c>
    </row>
    <row r="90" spans="1:10" x14ac:dyDescent="0.3">
      <c r="A90">
        <v>88</v>
      </c>
      <c r="B90">
        <f t="shared" si="11"/>
        <v>8.8000000000000007</v>
      </c>
      <c r="C90">
        <f t="shared" si="13"/>
        <v>-4.4207500289165633</v>
      </c>
      <c r="D90">
        <f t="shared" si="14"/>
        <v>4.4207500289165633</v>
      </c>
      <c r="E90">
        <f t="shared" si="15"/>
        <v>1.9315715882498439</v>
      </c>
      <c r="F90">
        <f t="shared" si="16"/>
        <v>4.0817894170804658</v>
      </c>
      <c r="H90">
        <v>88</v>
      </c>
      <c r="I90">
        <f t="shared" si="12"/>
        <v>8.8000000000000007</v>
      </c>
      <c r="J90">
        <f>A*SIN(wub*I90+ATAN(wub*x0/v0))</f>
        <v>-4.4295164540526919</v>
      </c>
    </row>
    <row r="91" spans="1:10" x14ac:dyDescent="0.3">
      <c r="A91">
        <v>89</v>
      </c>
      <c r="B91">
        <f t="shared" si="11"/>
        <v>8.9</v>
      </c>
      <c r="C91">
        <f t="shared" si="13"/>
        <v>-3.9948880870928507</v>
      </c>
      <c r="D91">
        <f t="shared" si="14"/>
        <v>3.9948880870928507</v>
      </c>
      <c r="E91">
        <f t="shared" si="15"/>
        <v>1.7683000115666254</v>
      </c>
      <c r="F91">
        <f t="shared" si="16"/>
        <v>4.258619418237128</v>
      </c>
      <c r="H91">
        <v>89</v>
      </c>
      <c r="I91">
        <f t="shared" si="12"/>
        <v>8.9</v>
      </c>
      <c r="J91">
        <f>A*SIN(wub*I91+ATAN(wub*x0/v0))</f>
        <v>-4.0041136040570118</v>
      </c>
    </row>
    <row r="92" spans="1:10" x14ac:dyDescent="0.3">
      <c r="A92">
        <v>90</v>
      </c>
      <c r="B92">
        <f t="shared" si="11"/>
        <v>9</v>
      </c>
      <c r="C92">
        <f t="shared" si="13"/>
        <v>-3.5530465929207664</v>
      </c>
      <c r="D92">
        <f t="shared" si="14"/>
        <v>3.5530465929207664</v>
      </c>
      <c r="E92">
        <f t="shared" si="15"/>
        <v>1.5979552348371404</v>
      </c>
      <c r="F92">
        <f t="shared" si="16"/>
        <v>4.418414941720842</v>
      </c>
      <c r="H92">
        <v>90</v>
      </c>
      <c r="I92">
        <f t="shared" si="12"/>
        <v>9</v>
      </c>
      <c r="J92">
        <f>A*SIN(wub*I92+ATAN(wub*x0/v0))</f>
        <v>-3.5626996377514448</v>
      </c>
    </row>
    <row r="93" spans="1:10" x14ac:dyDescent="0.3">
      <c r="A93">
        <v>91</v>
      </c>
      <c r="B93">
        <f t="shared" si="11"/>
        <v>9.1</v>
      </c>
      <c r="C93">
        <f t="shared" si="13"/>
        <v>-3.096992912376999</v>
      </c>
      <c r="D93">
        <f t="shared" si="14"/>
        <v>3.096992912376999</v>
      </c>
      <c r="E93">
        <f t="shared" si="15"/>
        <v>1.4212186371683067</v>
      </c>
      <c r="F93">
        <f t="shared" si="16"/>
        <v>4.5605368054376729</v>
      </c>
      <c r="H93">
        <v>91</v>
      </c>
      <c r="I93">
        <f t="shared" si="12"/>
        <v>9.1</v>
      </c>
      <c r="J93">
        <f>A*SIN(wub*I93+ATAN(wub*x0/v0))</f>
        <v>-3.107039622527739</v>
      </c>
    </row>
    <row r="94" spans="1:10" x14ac:dyDescent="0.3">
      <c r="A94">
        <v>92</v>
      </c>
      <c r="B94">
        <f t="shared" si="11"/>
        <v>9.2000000000000011</v>
      </c>
      <c r="C94">
        <f t="shared" si="13"/>
        <v>-2.6285512601837238</v>
      </c>
      <c r="D94">
        <f t="shared" si="14"/>
        <v>2.6285512601837238</v>
      </c>
      <c r="E94">
        <f t="shared" si="15"/>
        <v>1.2387971649507996</v>
      </c>
      <c r="F94">
        <f t="shared" si="16"/>
        <v>4.6844165219327527</v>
      </c>
      <c r="H94">
        <v>92</v>
      </c>
      <c r="I94">
        <f t="shared" si="12"/>
        <v>9.2000000000000011</v>
      </c>
      <c r="J94">
        <f>A*SIN(wub*I94+ATAN(wub*x0/v0))</f>
        <v>-2.638955590981082</v>
      </c>
    </row>
    <row r="95" spans="1:10" x14ac:dyDescent="0.3">
      <c r="A95">
        <v>93</v>
      </c>
      <c r="B95">
        <f t="shared" si="11"/>
        <v>9.3000000000000007</v>
      </c>
      <c r="C95">
        <f t="shared" si="13"/>
        <v>-2.1495954029497133</v>
      </c>
      <c r="D95">
        <f t="shared" si="14"/>
        <v>2.1495954029497133</v>
      </c>
      <c r="E95">
        <f t="shared" si="15"/>
        <v>1.0514205040734896</v>
      </c>
      <c r="F95">
        <f t="shared" si="16"/>
        <v>4.789558572340102</v>
      </c>
      <c r="H95">
        <v>93</v>
      </c>
      <c r="I95">
        <f t="shared" si="12"/>
        <v>9.3000000000000007</v>
      </c>
      <c r="J95">
        <f>A*SIN(wub*I95+ATAN(wub*x0/v0))</f>
        <v>-2.1603192552088477</v>
      </c>
    </row>
    <row r="96" spans="1:10" x14ac:dyDescent="0.3">
      <c r="A96">
        <v>94</v>
      </c>
      <c r="B96">
        <f t="shared" si="11"/>
        <v>9.4</v>
      </c>
      <c r="C96">
        <f t="shared" si="13"/>
        <v>-1.6620411641039041</v>
      </c>
      <c r="D96">
        <f t="shared" si="14"/>
        <v>1.6620411641039041</v>
      </c>
      <c r="E96">
        <f t="shared" si="15"/>
        <v>0.85983816117988532</v>
      </c>
      <c r="F96">
        <f t="shared" si="16"/>
        <v>4.8755423884580908</v>
      </c>
      <c r="H96">
        <v>94</v>
      </c>
      <c r="I96">
        <f t="shared" si="12"/>
        <v>9.4</v>
      </c>
      <c r="J96">
        <f>A*SIN(wub*I96+ATAN(wub*x0/v0))</f>
        <v>-1.6730445224574295</v>
      </c>
    </row>
    <row r="97" spans="1:10" x14ac:dyDescent="0.3">
      <c r="A97">
        <v>95</v>
      </c>
      <c r="B97">
        <f t="shared" si="11"/>
        <v>9.5</v>
      </c>
      <c r="C97">
        <f t="shared" si="13"/>
        <v>-1.1678387606016793</v>
      </c>
      <c r="D97">
        <f t="shared" si="14"/>
        <v>1.1678387606016793</v>
      </c>
      <c r="E97">
        <f t="shared" si="15"/>
        <v>0.66481646564156172</v>
      </c>
      <c r="F97">
        <f t="shared" si="16"/>
        <v>4.9420240350222473</v>
      </c>
      <c r="H97">
        <v>95</v>
      </c>
      <c r="I97">
        <f t="shared" si="12"/>
        <v>9.5</v>
      </c>
      <c r="J97">
        <f>A*SIN(wub*I97+ATAN(wub*x0/v0))</f>
        <v>-1.1790798420447954</v>
      </c>
    </row>
    <row r="98" spans="1:10" x14ac:dyDescent="0.3">
      <c r="A98">
        <v>96</v>
      </c>
      <c r="B98">
        <f t="shared" ref="B98:B129" si="17">dt*A98</f>
        <v>9.6000000000000014</v>
      </c>
      <c r="C98">
        <f t="shared" si="13"/>
        <v>-0.6689650020570479</v>
      </c>
      <c r="D98">
        <f t="shared" si="14"/>
        <v>0.6689650020570479</v>
      </c>
      <c r="E98">
        <f t="shared" si="15"/>
        <v>0.46713550424067174</v>
      </c>
      <c r="F98">
        <f t="shared" si="16"/>
        <v>4.9887375854463141</v>
      </c>
      <c r="H98">
        <v>96</v>
      </c>
      <c r="I98">
        <f t="shared" ref="I98:I161" si="18">dt*H98</f>
        <v>9.6000000000000014</v>
      </c>
      <c r="J98">
        <f>A*SIN(wub*I98+ATAN(wub*x0/v0))</f>
        <v>-0.6804004141608323</v>
      </c>
    </row>
    <row r="99" spans="1:10" x14ac:dyDescent="0.3">
      <c r="A99">
        <v>97</v>
      </c>
      <c r="B99">
        <f t="shared" si="17"/>
        <v>9.7000000000000011</v>
      </c>
      <c r="C99">
        <f t="shared" ref="C99:C130" si="19">C98+dt*F99</f>
        <v>-0.16741538350418828</v>
      </c>
      <c r="D99">
        <f t="shared" si="14"/>
        <v>0.16741538350418828</v>
      </c>
      <c r="E99">
        <f t="shared" ref="E99:E130" si="20">-(k/m)*C98</f>
        <v>0.26758600082281919</v>
      </c>
      <c r="F99">
        <f t="shared" ref="F99:F130" si="21">F98+dt*E99</f>
        <v>5.0154961855285958</v>
      </c>
      <c r="H99">
        <v>97</v>
      </c>
      <c r="I99">
        <f t="shared" si="18"/>
        <v>9.7000000000000011</v>
      </c>
      <c r="J99">
        <f>A*SIN(wub*I99+ATAN(wub*x0/v0))</f>
        <v>-0.17900029169984058</v>
      </c>
    </row>
    <row r="100" spans="1:10" x14ac:dyDescent="0.3">
      <c r="A100">
        <v>98</v>
      </c>
      <c r="B100">
        <f t="shared" si="17"/>
        <v>9.8000000000000007</v>
      </c>
      <c r="C100">
        <f t="shared" si="19"/>
        <v>0.33480389658268817</v>
      </c>
      <c r="D100">
        <f t="shared" si="14"/>
        <v>0.33480389658268817</v>
      </c>
      <c r="E100">
        <f t="shared" si="20"/>
        <v>6.6966153401675318E-2</v>
      </c>
      <c r="F100">
        <f t="shared" si="21"/>
        <v>5.0221928008687637</v>
      </c>
      <c r="H100">
        <v>98</v>
      </c>
      <c r="I100">
        <f t="shared" si="18"/>
        <v>9.8000000000000007</v>
      </c>
      <c r="J100">
        <f>A*SIN(wub*I100+ATAN(wub*x0/v0))</f>
        <v>0.32311559329272205</v>
      </c>
    </row>
    <row r="101" spans="1:10" x14ac:dyDescent="0.3">
      <c r="A101">
        <v>99</v>
      </c>
      <c r="B101">
        <f t="shared" si="17"/>
        <v>9.9</v>
      </c>
      <c r="C101">
        <f t="shared" si="19"/>
        <v>0.83568396108323384</v>
      </c>
      <c r="D101">
        <f t="shared" si="14"/>
        <v>0.83568396108323384</v>
      </c>
      <c r="E101">
        <f t="shared" si="20"/>
        <v>-0.13392155863307528</v>
      </c>
      <c r="F101">
        <f t="shared" si="21"/>
        <v>5.0088006450054561</v>
      </c>
      <c r="H101">
        <v>99</v>
      </c>
      <c r="I101">
        <f t="shared" si="18"/>
        <v>9.9</v>
      </c>
      <c r="J101">
        <f>A*SIN(wub*I101+ATAN(wub*x0/v0))</f>
        <v>0.82393944667545915</v>
      </c>
    </row>
    <row r="102" spans="1:10" x14ac:dyDescent="0.3">
      <c r="A102">
        <v>100</v>
      </c>
      <c r="B102">
        <f t="shared" si="17"/>
        <v>10</v>
      </c>
      <c r="C102">
        <f t="shared" si="19"/>
        <v>1.3332212897394464</v>
      </c>
      <c r="D102">
        <f t="shared" si="14"/>
        <v>1.3332212897394464</v>
      </c>
      <c r="E102">
        <f t="shared" si="20"/>
        <v>-0.33427358443329358</v>
      </c>
      <c r="F102">
        <f t="shared" si="21"/>
        <v>4.9753732865621263</v>
      </c>
      <c r="H102">
        <v>100</v>
      </c>
      <c r="I102">
        <f t="shared" si="18"/>
        <v>10</v>
      </c>
      <c r="J102">
        <f>A*SIN(wub*I102+ATAN(wub*x0/v0))</f>
        <v>1.3214686407109626</v>
      </c>
    </row>
    <row r="103" spans="1:10" x14ac:dyDescent="0.3">
      <c r="A103">
        <v>101</v>
      </c>
      <c r="B103">
        <f t="shared" si="17"/>
        <v>10.100000000000001</v>
      </c>
      <c r="C103">
        <f t="shared" si="19"/>
        <v>1.8254257332367012</v>
      </c>
      <c r="D103">
        <f t="shared" si="14"/>
        <v>1.8254257332367012</v>
      </c>
      <c r="E103">
        <f t="shared" si="20"/>
        <v>-0.53328851589577864</v>
      </c>
      <c r="F103">
        <f t="shared" si="21"/>
        <v>4.9220444349725483</v>
      </c>
      <c r="H103">
        <v>101</v>
      </c>
      <c r="I103">
        <f t="shared" si="18"/>
        <v>10.100000000000001</v>
      </c>
      <c r="J103">
        <f>A*SIN(wub*I103+ATAN(wub*x0/v0))</f>
        <v>1.8137137219069057</v>
      </c>
    </row>
    <row r="104" spans="1:10" x14ac:dyDescent="0.3">
      <c r="A104">
        <v>102</v>
      </c>
      <c r="B104">
        <f t="shared" si="17"/>
        <v>10.200000000000001</v>
      </c>
      <c r="C104">
        <f t="shared" si="19"/>
        <v>2.3103284738010093</v>
      </c>
      <c r="D104">
        <f t="shared" si="14"/>
        <v>2.3103284738010093</v>
      </c>
      <c r="E104">
        <f t="shared" si="20"/>
        <v>-0.73017029329468053</v>
      </c>
      <c r="F104">
        <f t="shared" si="21"/>
        <v>4.8490274056430804</v>
      </c>
      <c r="H104">
        <v>102</v>
      </c>
      <c r="I104">
        <f t="shared" si="18"/>
        <v>10.200000000000001</v>
      </c>
      <c r="J104">
        <f>A*SIN(wub*I104+ATAN(wub*x0/v0))</f>
        <v>2.2987063661777549</v>
      </c>
    </row>
    <row r="105" spans="1:10" x14ac:dyDescent="0.3">
      <c r="A105">
        <v>103</v>
      </c>
      <c r="B105">
        <f t="shared" si="17"/>
        <v>10.3</v>
      </c>
      <c r="C105">
        <f t="shared" si="19"/>
        <v>2.7859899004701134</v>
      </c>
      <c r="D105">
        <f t="shared" si="14"/>
        <v>2.7859899004701134</v>
      </c>
      <c r="E105">
        <f t="shared" si="20"/>
        <v>-0.92413138952040375</v>
      </c>
      <c r="F105">
        <f t="shared" si="21"/>
        <v>4.7566142666910398</v>
      </c>
      <c r="H105">
        <v>103</v>
      </c>
      <c r="I105">
        <f t="shared" si="18"/>
        <v>10.3</v>
      </c>
      <c r="J105">
        <f>A*SIN(wub*I105+ATAN(wub*x0/v0))</f>
        <v>2.7745072495170917</v>
      </c>
    </row>
    <row r="106" spans="1:10" x14ac:dyDescent="0.3">
      <c r="A106">
        <v>104</v>
      </c>
      <c r="B106">
        <f t="shared" si="17"/>
        <v>10.4</v>
      </c>
      <c r="C106">
        <f t="shared" si="19"/>
        <v>3.2505073675373368</v>
      </c>
      <c r="D106">
        <f t="shared" si="14"/>
        <v>3.2505073675373368</v>
      </c>
      <c r="E106">
        <f t="shared" si="20"/>
        <v>-1.1143959601880453</v>
      </c>
      <c r="F106">
        <f t="shared" si="21"/>
        <v>4.645174670672235</v>
      </c>
      <c r="H106">
        <v>104</v>
      </c>
      <c r="I106">
        <f t="shared" si="18"/>
        <v>10.4</v>
      </c>
      <c r="J106">
        <f>A*SIN(wub*I106+ATAN(wub*x0/v0))</f>
        <v>3.239213802708143</v>
      </c>
    </row>
    <row r="107" spans="1:10" x14ac:dyDescent="0.3">
      <c r="A107">
        <v>105</v>
      </c>
      <c r="B107">
        <f t="shared" si="17"/>
        <v>10.5</v>
      </c>
      <c r="C107">
        <f t="shared" si="19"/>
        <v>3.7020228051344111</v>
      </c>
      <c r="D107">
        <f t="shared" si="14"/>
        <v>3.7020228051344111</v>
      </c>
      <c r="E107">
        <f t="shared" si="20"/>
        <v>-1.3002029470149348</v>
      </c>
      <c r="F107">
        <f t="shared" si="21"/>
        <v>4.5151543759707415</v>
      </c>
      <c r="H107">
        <v>105</v>
      </c>
      <c r="I107">
        <f t="shared" si="18"/>
        <v>10.5</v>
      </c>
      <c r="J107">
        <f>A*SIN(wub*I107+ATAN(wub*x0/v0))</f>
        <v>3.6909678190642854</v>
      </c>
    </row>
    <row r="108" spans="1:10" x14ac:dyDescent="0.3">
      <c r="A108">
        <v>106</v>
      </c>
      <c r="B108">
        <f t="shared" si="17"/>
        <v>10.600000000000001</v>
      </c>
      <c r="C108">
        <f t="shared" si="19"/>
        <v>4.1387301515109476</v>
      </c>
      <c r="D108">
        <f t="shared" si="14"/>
        <v>4.1387301515109476</v>
      </c>
      <c r="E108">
        <f t="shared" si="20"/>
        <v>-1.4808091220537645</v>
      </c>
      <c r="F108">
        <f t="shared" si="21"/>
        <v>4.3670734637653652</v>
      </c>
      <c r="H108">
        <v>106</v>
      </c>
      <c r="I108">
        <f t="shared" si="18"/>
        <v>10.600000000000001</v>
      </c>
      <c r="J108">
        <f>A*SIN(wub*I108+ATAN(wub*x0/v0))</f>
        <v>4.1279628847784711</v>
      </c>
    </row>
    <row r="109" spans="1:10" x14ac:dyDescent="0.3">
      <c r="A109">
        <v>107</v>
      </c>
      <c r="B109">
        <f t="shared" si="17"/>
        <v>10.700000000000001</v>
      </c>
      <c r="C109">
        <f t="shared" si="19"/>
        <v>4.5588825772814401</v>
      </c>
      <c r="D109">
        <f t="shared" si="14"/>
        <v>4.5588825772814401</v>
      </c>
      <c r="E109">
        <f t="shared" si="20"/>
        <v>-1.655492060604379</v>
      </c>
      <c r="F109">
        <f t="shared" si="21"/>
        <v>4.2015242577049277</v>
      </c>
      <c r="H109">
        <v>107</v>
      </c>
      <c r="I109">
        <f t="shared" si="18"/>
        <v>10.700000000000001</v>
      </c>
      <c r="J109">
        <f>A*SIN(wub*I109+ATAN(wub*x0/v0))</f>
        <v>4.5484516021702479</v>
      </c>
    </row>
    <row r="110" spans="1:10" x14ac:dyDescent="0.3">
      <c r="A110">
        <v>108</v>
      </c>
      <c r="B110">
        <f t="shared" si="17"/>
        <v>10.8</v>
      </c>
      <c r="C110">
        <f t="shared" si="19"/>
        <v>4.9607994727428073</v>
      </c>
      <c r="D110">
        <f t="shared" si="14"/>
        <v>4.9607994727428073</v>
      </c>
      <c r="E110">
        <f t="shared" si="20"/>
        <v>-1.823553030912576</v>
      </c>
      <c r="F110">
        <f t="shared" si="21"/>
        <v>4.0191689546136704</v>
      </c>
      <c r="H110">
        <v>108</v>
      </c>
      <c r="I110">
        <f t="shared" si="18"/>
        <v>10.8</v>
      </c>
      <c r="J110">
        <f>A*SIN(wub*I110+ATAN(wub*x0/v0))</f>
        <v>4.9507525769469254</v>
      </c>
    </row>
    <row r="111" spans="1:10" x14ac:dyDescent="0.3">
      <c r="A111">
        <v>109</v>
      </c>
      <c r="B111">
        <f t="shared" si="17"/>
        <v>10.9</v>
      </c>
      <c r="C111">
        <f t="shared" si="19"/>
        <v>5.3428731703132035</v>
      </c>
      <c r="D111">
        <f t="shared" si="14"/>
        <v>5.3428731703132035</v>
      </c>
      <c r="E111">
        <f t="shared" si="20"/>
        <v>-1.9843197890971229</v>
      </c>
      <c r="F111">
        <f t="shared" si="21"/>
        <v>3.8207369757039582</v>
      </c>
      <c r="H111">
        <v>109</v>
      </c>
      <c r="I111">
        <f t="shared" si="18"/>
        <v>10.9</v>
      </c>
      <c r="J111">
        <f>A*SIN(wub*I111+ATAN(wub*x0/v0))</f>
        <v>5.333257141539173</v>
      </c>
    </row>
    <row r="112" spans="1:10" x14ac:dyDescent="0.3">
      <c r="A112">
        <v>110</v>
      </c>
      <c r="B112">
        <f t="shared" si="17"/>
        <v>11</v>
      </c>
      <c r="C112">
        <f t="shared" si="19"/>
        <v>5.7035753752023464</v>
      </c>
      <c r="D112">
        <f t="shared" si="14"/>
        <v>5.7035753752023464</v>
      </c>
      <c r="E112">
        <f t="shared" si="20"/>
        <v>-2.1371492681252815</v>
      </c>
      <c r="F112">
        <f t="shared" si="21"/>
        <v>3.6070220488914302</v>
      </c>
      <c r="H112">
        <v>110</v>
      </c>
      <c r="I112">
        <f t="shared" si="18"/>
        <v>11</v>
      </c>
      <c r="J112">
        <f>A*SIN(wub*I112+ATAN(wub*x0/v0))</f>
        <v>5.694435787626726</v>
      </c>
    </row>
    <row r="113" spans="1:10" x14ac:dyDescent="0.3">
      <c r="A113">
        <v>111</v>
      </c>
      <c r="B113">
        <f t="shared" si="17"/>
        <v>11.100000000000001</v>
      </c>
      <c r="C113">
        <f t="shared" si="19"/>
        <v>6.0414632785906797</v>
      </c>
      <c r="D113">
        <f t="shared" si="14"/>
        <v>6.0414632785906797</v>
      </c>
      <c r="E113">
        <f t="shared" si="20"/>
        <v>-2.2814301500809386</v>
      </c>
      <c r="F113">
        <f t="shared" si="21"/>
        <v>3.3788790338833365</v>
      </c>
      <c r="H113">
        <v>111</v>
      </c>
      <c r="I113">
        <f t="shared" si="18"/>
        <v>11.100000000000001</v>
      </c>
      <c r="J113">
        <f>A*SIN(wub*I113+ATAN(wub*x0/v0))</f>
        <v>6.0328442821325483</v>
      </c>
    </row>
    <row r="114" spans="1:10" x14ac:dyDescent="0.3">
      <c r="A114">
        <v>112</v>
      </c>
      <c r="B114">
        <f t="shared" si="17"/>
        <v>11.200000000000001</v>
      </c>
      <c r="C114">
        <f t="shared" si="19"/>
        <v>6.3551853288646507</v>
      </c>
      <c r="D114">
        <f t="shared" si="14"/>
        <v>6.3551853288646507</v>
      </c>
      <c r="E114">
        <f t="shared" si="20"/>
        <v>-2.4165853114362719</v>
      </c>
      <c r="F114">
        <f t="shared" si="21"/>
        <v>3.1372205027397095</v>
      </c>
      <c r="H114">
        <v>112</v>
      </c>
      <c r="I114">
        <f t="shared" si="18"/>
        <v>11.200000000000001</v>
      </c>
      <c r="J114">
        <f>A*SIN(wub*I114+ATAN(wub*x0/v0))</f>
        <v>6.3471294422297895</v>
      </c>
    </row>
    <row r="115" spans="1:10" x14ac:dyDescent="0.3">
      <c r="A115">
        <v>113</v>
      </c>
      <c r="B115">
        <f t="shared" si="17"/>
        <v>11.3</v>
      </c>
      <c r="C115">
        <f t="shared" si="19"/>
        <v>6.6434866378231634</v>
      </c>
      <c r="D115">
        <f t="shared" si="14"/>
        <v>6.6434866378231634</v>
      </c>
      <c r="E115">
        <f t="shared" si="20"/>
        <v>-2.5420741315458604</v>
      </c>
      <c r="F115">
        <f t="shared" si="21"/>
        <v>2.8830130895851234</v>
      </c>
      <c r="H115">
        <v>113</v>
      </c>
      <c r="I115">
        <f t="shared" si="18"/>
        <v>11.3</v>
      </c>
      <c r="J115">
        <f>A*SIN(wub*I115+ATAN(wub*x0/v0))</f>
        <v>6.6360345462690651</v>
      </c>
    </row>
    <row r="116" spans="1:10" x14ac:dyDescent="0.3">
      <c r="A116">
        <v>114</v>
      </c>
      <c r="B116">
        <f t="shared" si="17"/>
        <v>11.4</v>
      </c>
      <c r="C116">
        <f t="shared" si="19"/>
        <v>6.9052140002303828</v>
      </c>
      <c r="D116">
        <f t="shared" si="14"/>
        <v>6.9052140002303828</v>
      </c>
      <c r="E116">
        <f t="shared" si="20"/>
        <v>-2.6573946551292655</v>
      </c>
      <c r="F116">
        <f t="shared" si="21"/>
        <v>2.617273624072197</v>
      </c>
      <c r="H116">
        <v>114</v>
      </c>
      <c r="I116">
        <f t="shared" si="18"/>
        <v>11.4</v>
      </c>
      <c r="J116">
        <f>A*SIN(wub*I116+ATAN(wub*x0/v0))</f>
        <v>6.8984043589896746</v>
      </c>
    </row>
    <row r="117" spans="1:10" x14ac:dyDescent="0.3">
      <c r="A117">
        <v>115</v>
      </c>
      <c r="B117">
        <f t="shared" si="17"/>
        <v>11.5</v>
      </c>
      <c r="C117">
        <f t="shared" si="19"/>
        <v>7.1393205066366807</v>
      </c>
      <c r="D117">
        <f t="shared" si="14"/>
        <v>7.1393205066366807</v>
      </c>
      <c r="E117">
        <f t="shared" si="20"/>
        <v>-2.7620856000921532</v>
      </c>
      <c r="F117">
        <f t="shared" si="21"/>
        <v>2.3410650640629815</v>
      </c>
      <c r="H117">
        <v>115</v>
      </c>
      <c r="I117">
        <f t="shared" si="18"/>
        <v>11.5</v>
      </c>
      <c r="J117">
        <f>A*SIN(wub*I117+ATAN(wub*x0/v0))</f>
        <v>7.1331897509205087</v>
      </c>
    </row>
    <row r="118" spans="1:10" x14ac:dyDescent="0.3">
      <c r="A118">
        <v>116</v>
      </c>
      <c r="B118">
        <f t="shared" si="17"/>
        <v>11.600000000000001</v>
      </c>
      <c r="C118">
        <f t="shared" si="19"/>
        <v>7.3448697310164324</v>
      </c>
      <c r="D118">
        <f t="shared" si="14"/>
        <v>7.3448697310164324</v>
      </c>
      <c r="E118">
        <f t="shared" si="20"/>
        <v>-2.8557282026546726</v>
      </c>
      <c r="F118">
        <f t="shared" si="21"/>
        <v>2.0554922437975143</v>
      </c>
      <c r="H118">
        <v>116</v>
      </c>
      <c r="I118">
        <f t="shared" si="18"/>
        <v>11.600000000000001</v>
      </c>
      <c r="J118">
        <f>A*SIN(wub*I118+ATAN(wub*x0/v0))</f>
        <v>7.3394518934992963</v>
      </c>
    </row>
    <row r="119" spans="1:10" x14ac:dyDescent="0.3">
      <c r="A119">
        <v>117</v>
      </c>
      <c r="B119">
        <f t="shared" si="17"/>
        <v>11.700000000000001</v>
      </c>
      <c r="C119">
        <f t="shared" si="19"/>
        <v>7.5210394764721178</v>
      </c>
      <c r="D119">
        <f t="shared" si="14"/>
        <v>7.5210394764721178</v>
      </c>
      <c r="E119">
        <f t="shared" si="20"/>
        <v>-2.9379478924065729</v>
      </c>
      <c r="F119">
        <f t="shared" si="21"/>
        <v>1.7616974545568569</v>
      </c>
      <c r="H119">
        <v>117</v>
      </c>
      <c r="I119">
        <f t="shared" si="18"/>
        <v>11.700000000000001</v>
      </c>
      <c r="J119">
        <f>A*SIN(wub*I119+ATAN(wub*x0/v0))</f>
        <v>7.5163660131352463</v>
      </c>
    </row>
    <row r="120" spans="1:10" x14ac:dyDescent="0.3">
      <c r="A120">
        <v>118</v>
      </c>
      <c r="B120">
        <f t="shared" si="17"/>
        <v>11.8</v>
      </c>
      <c r="C120">
        <f t="shared" si="19"/>
        <v>7.6671250640219153</v>
      </c>
      <c r="D120">
        <f t="shared" si="14"/>
        <v>7.6671250640219153</v>
      </c>
      <c r="E120">
        <f t="shared" si="20"/>
        <v>-3.0084157905888471</v>
      </c>
      <c r="F120">
        <f t="shared" si="21"/>
        <v>1.4608558754979721</v>
      </c>
      <c r="H120">
        <v>118</v>
      </c>
      <c r="I120">
        <f t="shared" si="18"/>
        <v>11.8</v>
      </c>
      <c r="J120">
        <f>A*SIN(wub*I120+ATAN(wub*x0/v0))</f>
        <v>7.6632246892038571</v>
      </c>
    </row>
    <row r="121" spans="1:10" x14ac:dyDescent="0.3">
      <c r="A121">
        <v>119</v>
      </c>
      <c r="B121">
        <f t="shared" si="17"/>
        <v>11.9</v>
      </c>
      <c r="C121">
        <f t="shared" si="19"/>
        <v>7.7825421513156252</v>
      </c>
      <c r="D121">
        <f t="shared" si="14"/>
        <v>7.7825421513156252</v>
      </c>
      <c r="E121">
        <f t="shared" si="20"/>
        <v>-3.0668500256087663</v>
      </c>
      <c r="F121">
        <f t="shared" si="21"/>
        <v>1.1541708729370954</v>
      </c>
      <c r="H121">
        <v>119</v>
      </c>
      <c r="I121">
        <f t="shared" si="18"/>
        <v>11.9</v>
      </c>
      <c r="J121">
        <f>A*SIN(wub*I121+ATAN(wub*x0/v0))</f>
        <v>7.7794406827863201</v>
      </c>
    </row>
    <row r="122" spans="1:10" x14ac:dyDescent="0.3">
      <c r="A122">
        <v>120</v>
      </c>
      <c r="B122">
        <f t="shared" si="17"/>
        <v>12</v>
      </c>
      <c r="C122">
        <f t="shared" si="19"/>
        <v>7.8668290700040719</v>
      </c>
      <c r="D122">
        <f t="shared" si="14"/>
        <v>7.8668290700040719</v>
      </c>
      <c r="E122">
        <f t="shared" si="20"/>
        <v>-3.1130168605262503</v>
      </c>
      <c r="F122">
        <f t="shared" si="21"/>
        <v>0.84286918688447043</v>
      </c>
      <c r="H122">
        <v>120</v>
      </c>
      <c r="I122">
        <f t="shared" si="18"/>
        <v>12</v>
      </c>
      <c r="J122">
        <f>A*SIN(wub*I122+ATAN(wub*x0/v0))</f>
        <v>7.8645492848423002</v>
      </c>
    </row>
    <row r="123" spans="1:10" x14ac:dyDescent="0.3">
      <c r="A123">
        <v>121</v>
      </c>
      <c r="B123">
        <f t="shared" si="17"/>
        <v>12.100000000000001</v>
      </c>
      <c r="C123">
        <f t="shared" si="19"/>
        <v>7.919648672412503</v>
      </c>
      <c r="D123">
        <f t="shared" si="14"/>
        <v>7.919648672412503</v>
      </c>
      <c r="E123">
        <f t="shared" si="20"/>
        <v>-3.1467316280016289</v>
      </c>
      <c r="F123">
        <f t="shared" si="21"/>
        <v>0.52819602408430755</v>
      </c>
      <c r="H123">
        <v>121</v>
      </c>
      <c r="I123">
        <f t="shared" si="18"/>
        <v>12.100000000000001</v>
      </c>
      <c r="J123">
        <f>A*SIN(wub*I123+ATAN(wub*x0/v0))</f>
        <v>7.9182101744265836</v>
      </c>
    </row>
    <row r="124" spans="1:10" x14ac:dyDescent="0.3">
      <c r="A124">
        <v>122</v>
      </c>
      <c r="B124">
        <f t="shared" si="17"/>
        <v>12.200000000000001</v>
      </c>
      <c r="C124">
        <f t="shared" si="19"/>
        <v>7.9407896801312834</v>
      </c>
      <c r="D124">
        <f t="shared" si="14"/>
        <v>7.9407896801312834</v>
      </c>
      <c r="E124">
        <f t="shared" si="20"/>
        <v>-3.1678594689650015</v>
      </c>
      <c r="F124">
        <f t="shared" si="21"/>
        <v>0.21141007718780735</v>
      </c>
      <c r="H124">
        <v>122</v>
      </c>
      <c r="I124">
        <f t="shared" si="18"/>
        <v>12.200000000000001</v>
      </c>
      <c r="J124">
        <f>A*SIN(wub*I124+ATAN(wub*x0/v0))</f>
        <v>7.9402087795191445</v>
      </c>
    </row>
    <row r="125" spans="1:10" x14ac:dyDescent="0.3">
      <c r="A125">
        <v>123</v>
      </c>
      <c r="B125">
        <f t="shared" si="17"/>
        <v>12.3</v>
      </c>
      <c r="C125">
        <f t="shared" si="19"/>
        <v>7.9301675291295393</v>
      </c>
      <c r="D125">
        <f t="shared" si="14"/>
        <v>7.9301675291295393</v>
      </c>
      <c r="E125">
        <f t="shared" si="20"/>
        <v>-3.1763158720525135</v>
      </c>
      <c r="F125">
        <f t="shared" si="21"/>
        <v>-0.10622151001744401</v>
      </c>
      <c r="H125">
        <v>123</v>
      </c>
      <c r="I125">
        <f t="shared" si="18"/>
        <v>12.3</v>
      </c>
      <c r="J125">
        <f>A*SIN(wub*I125+ATAN(wub*x0/v0))</f>
        <v>7.9304571350271766</v>
      </c>
    </row>
    <row r="126" spans="1:10" x14ac:dyDescent="0.3">
      <c r="A126">
        <v>124</v>
      </c>
      <c r="B126">
        <f t="shared" si="17"/>
        <v>12.4</v>
      </c>
      <c r="C126">
        <f t="shared" si="19"/>
        <v>7.8878247080112764</v>
      </c>
      <c r="D126">
        <f t="shared" si="14"/>
        <v>7.8878247080112764</v>
      </c>
      <c r="E126">
        <f t="shared" si="20"/>
        <v>-3.1720670116518157</v>
      </c>
      <c r="F126">
        <f t="shared" si="21"/>
        <v>-0.42342821118262558</v>
      </c>
      <c r="H126">
        <v>124</v>
      </c>
      <c r="I126">
        <f t="shared" si="18"/>
        <v>12.4</v>
      </c>
      <c r="J126">
        <f>A*SIN(wub*I126+ATAN(wub*x0/v0))</f>
        <v>7.8889942345281874</v>
      </c>
    </row>
    <row r="127" spans="1:10" x14ac:dyDescent="0.3">
      <c r="A127">
        <v>125</v>
      </c>
      <c r="B127">
        <f t="shared" si="17"/>
        <v>12.5</v>
      </c>
      <c r="C127">
        <f t="shared" si="19"/>
        <v>7.8139305880609689</v>
      </c>
      <c r="D127">
        <f t="shared" si="14"/>
        <v>7.8139305880609689</v>
      </c>
      <c r="E127">
        <f t="shared" si="20"/>
        <v>-3.1551298832045109</v>
      </c>
      <c r="F127">
        <f t="shared" si="21"/>
        <v>-0.73894119950307668</v>
      </c>
      <c r="H127">
        <v>125</v>
      </c>
      <c r="I127">
        <f t="shared" si="18"/>
        <v>12.5</v>
      </c>
      <c r="J127">
        <f>A*SIN(wub*I127+ATAN(wub*x0/v0))</f>
        <v>7.8159858743476782</v>
      </c>
    </row>
    <row r="128" spans="1:10" x14ac:dyDescent="0.3">
      <c r="A128">
        <v>126</v>
      </c>
      <c r="B128">
        <f t="shared" si="17"/>
        <v>12.600000000000001</v>
      </c>
      <c r="C128">
        <f t="shared" si="19"/>
        <v>7.7087807457584177</v>
      </c>
      <c r="D128">
        <f t="shared" si="14"/>
        <v>7.7087807457584177</v>
      </c>
      <c r="E128">
        <f t="shared" si="20"/>
        <v>-3.1255722352243875</v>
      </c>
      <c r="F128">
        <f t="shared" si="21"/>
        <v>-1.0514984230255155</v>
      </c>
      <c r="H128">
        <v>126</v>
      </c>
      <c r="I128">
        <f t="shared" si="18"/>
        <v>12.600000000000001</v>
      </c>
      <c r="J128">
        <f>A*SIN(wub*I128+ATAN(wub*x0/v0))</f>
        <v>7.7117239905948667</v>
      </c>
    </row>
    <row r="129" spans="1:10" x14ac:dyDescent="0.3">
      <c r="A129">
        <v>127</v>
      </c>
      <c r="B129">
        <f t="shared" si="17"/>
        <v>12.700000000000001</v>
      </c>
      <c r="C129">
        <f t="shared" si="19"/>
        <v>7.5727957804728323</v>
      </c>
      <c r="D129">
        <f t="shared" si="14"/>
        <v>7.5727957804728323</v>
      </c>
      <c r="E129">
        <f t="shared" si="20"/>
        <v>-3.0835122983033671</v>
      </c>
      <c r="F129">
        <f t="shared" si="21"/>
        <v>-1.3598496528558524</v>
      </c>
      <c r="H129">
        <v>127</v>
      </c>
      <c r="I129">
        <f t="shared" si="18"/>
        <v>12.700000000000001</v>
      </c>
      <c r="J129">
        <f>A*SIN(wub*I129+ATAN(wub*x0/v0))</f>
        <v>7.5766254918074551</v>
      </c>
    </row>
    <row r="130" spans="1:10" x14ac:dyDescent="0.3">
      <c r="A130">
        <v>128</v>
      </c>
      <c r="B130">
        <f t="shared" ref="B130:B161" si="22">dt*A130</f>
        <v>12.8</v>
      </c>
      <c r="C130">
        <f t="shared" si="19"/>
        <v>7.4065196320653559</v>
      </c>
      <c r="D130">
        <f t="shared" si="14"/>
        <v>7.4065196320653559</v>
      </c>
      <c r="E130">
        <f t="shared" si="20"/>
        <v>-3.0291183121891332</v>
      </c>
      <c r="F130">
        <f t="shared" si="21"/>
        <v>-1.6627614840747658</v>
      </c>
      <c r="H130">
        <v>128</v>
      </c>
      <c r="I130">
        <f t="shared" si="18"/>
        <v>12.8</v>
      </c>
      <c r="J130">
        <f>A*SIN(wub*I130+ATAN(wub*x0/v0))</f>
        <v>7.4112305918732755</v>
      </c>
    </row>
    <row r="131" spans="1:10" x14ac:dyDescent="0.3">
      <c r="A131">
        <v>129</v>
      </c>
      <c r="B131">
        <f t="shared" si="22"/>
        <v>12.9</v>
      </c>
      <c r="C131">
        <f t="shared" ref="C131:C162" si="23">C130+dt*F131</f>
        <v>7.2106174051296179</v>
      </c>
      <c r="D131">
        <f t="shared" ref="D131:D194" si="24">ABS(C131)</f>
        <v>7.2106174051296179</v>
      </c>
      <c r="E131">
        <f t="shared" ref="E131:E162" si="25">-(k/m)*C130</f>
        <v>-2.9626078528261424</v>
      </c>
      <c r="F131">
        <f t="shared" ref="F131:F162" si="26">F130+dt*E131</f>
        <v>-1.95902226935738</v>
      </c>
      <c r="H131">
        <v>129</v>
      </c>
      <c r="I131">
        <f t="shared" si="18"/>
        <v>12.9</v>
      </c>
      <c r="J131">
        <f>A*SIN(wub*I131+ATAN(wub*x0/v0))</f>
        <v>7.2162006498949411</v>
      </c>
    </row>
    <row r="132" spans="1:10" x14ac:dyDescent="0.3">
      <c r="A132">
        <v>130</v>
      </c>
      <c r="B132">
        <f t="shared" si="22"/>
        <v>13</v>
      </c>
      <c r="C132">
        <f t="shared" si="23"/>
        <v>6.9858727085733614</v>
      </c>
      <c r="D132">
        <f t="shared" si="24"/>
        <v>6.9858727085733614</v>
      </c>
      <c r="E132">
        <f t="shared" si="25"/>
        <v>-2.8842469620518472</v>
      </c>
      <c r="F132">
        <f t="shared" si="26"/>
        <v>-2.2474469655625646</v>
      </c>
      <c r="H132">
        <v>130</v>
      </c>
      <c r="I132">
        <f t="shared" si="18"/>
        <v>13</v>
      </c>
      <c r="J132">
        <f>A*SIN(wub*I132+ATAN(wub*x0/v0))</f>
        <v>6.9923155256350995</v>
      </c>
    </row>
    <row r="133" spans="1:10" x14ac:dyDescent="0.3">
      <c r="A133">
        <v>131</v>
      </c>
      <c r="B133">
        <f t="shared" si="22"/>
        <v>13.100000000000001</v>
      </c>
      <c r="C133">
        <f t="shared" si="23"/>
        <v>6.7331845211828112</v>
      </c>
      <c r="D133">
        <f t="shared" si="24"/>
        <v>6.7331845211828112</v>
      </c>
      <c r="E133">
        <f t="shared" si="25"/>
        <v>-2.7943490834293447</v>
      </c>
      <c r="F133">
        <f t="shared" si="26"/>
        <v>-2.526881873905499</v>
      </c>
      <c r="H133">
        <v>131</v>
      </c>
      <c r="I133">
        <f t="shared" si="18"/>
        <v>13.100000000000001</v>
      </c>
      <c r="J133">
        <f>A*SIN(wub*I133+ATAN(wub*x0/v0))</f>
        <v>6.7404704611170869</v>
      </c>
    </row>
    <row r="134" spans="1:10" x14ac:dyDescent="0.3">
      <c r="A134">
        <v>132</v>
      </c>
      <c r="B134">
        <f t="shared" si="22"/>
        <v>13.200000000000001</v>
      </c>
      <c r="C134">
        <f t="shared" si="23"/>
        <v>6.4535635957075304</v>
      </c>
      <c r="D134">
        <f t="shared" si="24"/>
        <v>6.4535635957075304</v>
      </c>
      <c r="E134">
        <f t="shared" si="25"/>
        <v>-2.6932738084731245</v>
      </c>
      <c r="F134">
        <f t="shared" si="26"/>
        <v>-2.7962092547528115</v>
      </c>
      <c r="H134">
        <v>132</v>
      </c>
      <c r="I134">
        <f t="shared" si="18"/>
        <v>13.200000000000001</v>
      </c>
      <c r="J134">
        <f>A*SIN(wub*I134+ATAN(wub*x0/v0))</f>
        <v>6.4616725008503488</v>
      </c>
    </row>
    <row r="135" spans="1:10" x14ac:dyDescent="0.3">
      <c r="A135">
        <v>133</v>
      </c>
      <c r="B135">
        <f t="shared" si="22"/>
        <v>13.3</v>
      </c>
      <c r="C135">
        <f t="shared" si="23"/>
        <v>6.1481284158494187</v>
      </c>
      <c r="D135">
        <f t="shared" si="24"/>
        <v>6.1481284158494187</v>
      </c>
      <c r="E135">
        <f t="shared" si="25"/>
        <v>-2.5814254382830124</v>
      </c>
      <c r="F135">
        <f t="shared" si="26"/>
        <v>-3.0543517985811128</v>
      </c>
      <c r="H135">
        <v>133</v>
      </c>
      <c r="I135">
        <f t="shared" si="18"/>
        <v>13.3</v>
      </c>
      <c r="J135">
        <f>A*SIN(wub*I135+ATAN(wub*x0/v0))</f>
        <v>6.157036464994877</v>
      </c>
    </row>
    <row r="136" spans="1:10" x14ac:dyDescent="0.3">
      <c r="A136">
        <v>134</v>
      </c>
      <c r="B136">
        <f t="shared" si="22"/>
        <v>13.4</v>
      </c>
      <c r="C136">
        <f t="shared" si="23"/>
        <v>5.8181007223279098</v>
      </c>
      <c r="D136">
        <f t="shared" si="24"/>
        <v>5.8181007223279098</v>
      </c>
      <c r="E136">
        <f t="shared" si="25"/>
        <v>-2.4592513663397675</v>
      </c>
      <c r="F136">
        <f t="shared" si="26"/>
        <v>-3.3002769352150896</v>
      </c>
      <c r="H136">
        <v>134</v>
      </c>
      <c r="I136">
        <f t="shared" si="18"/>
        <v>13.4</v>
      </c>
      <c r="J136">
        <f>A*SIN(wub*I136+ATAN(wub*x0/v0))</f>
        <v>5.8277804915668732</v>
      </c>
    </row>
    <row r="137" spans="1:10" x14ac:dyDescent="0.3">
      <c r="A137">
        <v>135</v>
      </c>
      <c r="B137">
        <f t="shared" si="22"/>
        <v>13.5</v>
      </c>
      <c r="C137">
        <f t="shared" si="23"/>
        <v>5.4648006259170891</v>
      </c>
      <c r="D137">
        <f t="shared" si="24"/>
        <v>5.4648006259170891</v>
      </c>
      <c r="E137">
        <f t="shared" si="25"/>
        <v>-2.3272402889311641</v>
      </c>
      <c r="F137">
        <f t="shared" si="26"/>
        <v>-3.5330009641082061</v>
      </c>
      <c r="H137">
        <v>135</v>
      </c>
      <c r="I137">
        <f t="shared" si="18"/>
        <v>13.5</v>
      </c>
      <c r="J137">
        <f>A*SIN(wub*I137+ATAN(wub*x0/v0))</f>
        <v>5.4752211655106144</v>
      </c>
    </row>
    <row r="138" spans="1:10" x14ac:dyDescent="0.3">
      <c r="A138">
        <v>136</v>
      </c>
      <c r="B138">
        <f t="shared" si="22"/>
        <v>13.600000000000001</v>
      </c>
      <c r="C138">
        <f t="shared" si="23"/>
        <v>5.0896413270026004</v>
      </c>
      <c r="D138">
        <f t="shared" si="24"/>
        <v>5.0896413270026004</v>
      </c>
      <c r="E138">
        <f t="shared" si="25"/>
        <v>-2.1859202503668356</v>
      </c>
      <c r="F138">
        <f t="shared" si="26"/>
        <v>-3.7515929891448896</v>
      </c>
      <c r="H138">
        <v>136</v>
      </c>
      <c r="I138">
        <f t="shared" si="18"/>
        <v>13.600000000000001</v>
      </c>
      <c r="J138">
        <f>A*SIN(wub*I138+ATAN(wub*x0/v0))</f>
        <v>5.1007682541138966</v>
      </c>
    </row>
    <row r="139" spans="1:10" x14ac:dyDescent="0.3">
      <c r="A139">
        <v>137</v>
      </c>
      <c r="B139">
        <f t="shared" si="22"/>
        <v>13.700000000000001</v>
      </c>
      <c r="C139">
        <f t="shared" si="23"/>
        <v>4.6941234627801007</v>
      </c>
      <c r="D139">
        <f t="shared" si="24"/>
        <v>4.6941234627801007</v>
      </c>
      <c r="E139">
        <f t="shared" si="25"/>
        <v>-2.0358565308010403</v>
      </c>
      <c r="F139">
        <f t="shared" si="26"/>
        <v>-3.9551786422249937</v>
      </c>
      <c r="H139">
        <v>137</v>
      </c>
      <c r="I139">
        <f t="shared" si="18"/>
        <v>13.700000000000001</v>
      </c>
      <c r="J139">
        <f>A*SIN(wub*I139+ATAN(wub*x0/v0))</f>
        <v>4.7059190698183233</v>
      </c>
    </row>
    <row r="140" spans="1:10" x14ac:dyDescent="0.3">
      <c r="A140">
        <v>138</v>
      </c>
      <c r="B140">
        <f t="shared" si="22"/>
        <v>13.8</v>
      </c>
      <c r="C140">
        <f t="shared" si="23"/>
        <v>4.2798291047064811</v>
      </c>
      <c r="D140">
        <f t="shared" si="24"/>
        <v>4.2798291047064811</v>
      </c>
      <c r="E140">
        <f t="shared" si="25"/>
        <v>-1.8776493851120404</v>
      </c>
      <c r="F140">
        <f t="shared" si="26"/>
        <v>-4.1429435807361976</v>
      </c>
      <c r="H140">
        <v>138</v>
      </c>
      <c r="I140">
        <f t="shared" si="18"/>
        <v>13.8</v>
      </c>
      <c r="J140">
        <f>A*SIN(wub*I140+ATAN(wub*x0/v0))</f>
        <v>4.2922524829656892</v>
      </c>
    </row>
    <row r="141" spans="1:10" x14ac:dyDescent="0.3">
      <c r="A141">
        <v>139</v>
      </c>
      <c r="B141">
        <f t="shared" si="22"/>
        <v>13.9</v>
      </c>
      <c r="C141">
        <f t="shared" si="23"/>
        <v>3.8484154302140352</v>
      </c>
      <c r="D141">
        <f t="shared" si="24"/>
        <v>3.8484154302140352</v>
      </c>
      <c r="E141">
        <f t="shared" si="25"/>
        <v>-1.7119316418825925</v>
      </c>
      <c r="F141">
        <f t="shared" si="26"/>
        <v>-4.3141367449244568</v>
      </c>
      <c r="H141">
        <v>139</v>
      </c>
      <c r="I141">
        <f t="shared" si="18"/>
        <v>13.9</v>
      </c>
      <c r="J141">
        <f>A*SIN(wub*I141+ATAN(wub*x0/v0))</f>
        <v>3.8614226084215018</v>
      </c>
    </row>
    <row r="142" spans="1:10" x14ac:dyDescent="0.3">
      <c r="A142">
        <v>140</v>
      </c>
      <c r="B142">
        <f t="shared" si="22"/>
        <v>14</v>
      </c>
      <c r="C142">
        <f t="shared" si="23"/>
        <v>3.4016080940007334</v>
      </c>
      <c r="D142">
        <f t="shared" si="24"/>
        <v>3.4016080940007334</v>
      </c>
      <c r="E142">
        <f t="shared" si="25"/>
        <v>-1.5393661720856142</v>
      </c>
      <c r="F142">
        <f t="shared" si="26"/>
        <v>-4.4680733621330182</v>
      </c>
      <c r="H142">
        <v>140</v>
      </c>
      <c r="I142">
        <f t="shared" si="18"/>
        <v>14</v>
      </c>
      <c r="J142">
        <f>A*SIN(wub*I142+ATAN(wub*x0/v0))</f>
        <v>3.4151521913206686</v>
      </c>
    </row>
    <row r="143" spans="1:10" x14ac:dyDescent="0.3">
      <c r="A143">
        <v>141</v>
      </c>
      <c r="B143">
        <f t="shared" si="22"/>
        <v>14.100000000000001</v>
      </c>
      <c r="C143">
        <f t="shared" si="23"/>
        <v>2.9411943254114288</v>
      </c>
      <c r="D143">
        <f t="shared" si="24"/>
        <v>2.9411943254114288</v>
      </c>
      <c r="E143">
        <f t="shared" si="25"/>
        <v>-1.3606432376002935</v>
      </c>
      <c r="F143">
        <f t="shared" si="26"/>
        <v>-4.6041376858930478</v>
      </c>
      <c r="H143">
        <v>141</v>
      </c>
      <c r="I143">
        <f t="shared" si="18"/>
        <v>14.100000000000001</v>
      </c>
      <c r="J143">
        <f>A*SIN(wub*I143+ATAN(wub*x0/v0))</f>
        <v>2.9552257183836996</v>
      </c>
    </row>
    <row r="144" spans="1:10" x14ac:dyDescent="0.3">
      <c r="A144">
        <v>142</v>
      </c>
      <c r="B144">
        <f t="shared" si="22"/>
        <v>14.200000000000001</v>
      </c>
      <c r="C144">
        <f t="shared" si="23"/>
        <v>2.4690157795204781</v>
      </c>
      <c r="D144">
        <f t="shared" si="24"/>
        <v>2.4690157795204781</v>
      </c>
      <c r="E144">
        <f t="shared" si="25"/>
        <v>-1.1764777301645715</v>
      </c>
      <c r="F144">
        <f t="shared" si="26"/>
        <v>-4.7217854589095047</v>
      </c>
      <c r="H144">
        <v>142</v>
      </c>
      <c r="I144">
        <f t="shared" si="18"/>
        <v>14.200000000000001</v>
      </c>
      <c r="J144">
        <f>A*SIN(wub*I144+ATAN(wub*x0/v0))</f>
        <v>2.4834822823488438</v>
      </c>
    </row>
    <row r="145" spans="1:10" x14ac:dyDescent="0.3">
      <c r="A145">
        <v>143</v>
      </c>
      <c r="B145">
        <f t="shared" si="22"/>
        <v>14.3</v>
      </c>
      <c r="C145">
        <f t="shared" si="23"/>
        <v>1.9869611705114458</v>
      </c>
      <c r="D145">
        <f t="shared" si="24"/>
        <v>1.9869611705114458</v>
      </c>
      <c r="E145">
        <f t="shared" si="25"/>
        <v>-0.98760631180819125</v>
      </c>
      <c r="F145">
        <f t="shared" si="26"/>
        <v>-4.8205460900903239</v>
      </c>
      <c r="H145">
        <v>143</v>
      </c>
      <c r="I145">
        <f t="shared" si="18"/>
        <v>14.3</v>
      </c>
      <c r="J145">
        <f>A*SIN(wub*I145+ATAN(wub*x0/v0))</f>
        <v>2.0018082280528127</v>
      </c>
    </row>
    <row r="146" spans="1:10" x14ac:dyDescent="0.3">
      <c r="A146">
        <v>144</v>
      </c>
      <c r="B146">
        <f t="shared" si="22"/>
        <v>14.4</v>
      </c>
      <c r="C146">
        <f t="shared" si="23"/>
        <v>1.4969587168203677</v>
      </c>
      <c r="D146">
        <f t="shared" si="24"/>
        <v>1.4969587168203677</v>
      </c>
      <c r="E146">
        <f t="shared" si="25"/>
        <v>-0.79478446820457838</v>
      </c>
      <c r="F146">
        <f t="shared" si="26"/>
        <v>-4.9000245369107818</v>
      </c>
      <c r="H146">
        <v>144</v>
      </c>
      <c r="I146">
        <f t="shared" si="18"/>
        <v>14.4</v>
      </c>
      <c r="J146">
        <f>A*SIN(wub*I146+ATAN(wub*x0/v0))</f>
        <v>1.5121296095663566</v>
      </c>
    </row>
    <row r="147" spans="1:10" x14ac:dyDescent="0.3">
      <c r="A147">
        <v>145</v>
      </c>
      <c r="B147">
        <f t="shared" si="22"/>
        <v>14.5</v>
      </c>
      <c r="C147">
        <f t="shared" si="23"/>
        <v>1.0009684282620082</v>
      </c>
      <c r="D147">
        <f t="shared" si="24"/>
        <v>1.0009684282620082</v>
      </c>
      <c r="E147">
        <f t="shared" si="25"/>
        <v>-0.59878348672814707</v>
      </c>
      <c r="F147">
        <f t="shared" si="26"/>
        <v>-4.9599028855835963</v>
      </c>
      <c r="H147">
        <v>145</v>
      </c>
      <c r="I147">
        <f t="shared" si="18"/>
        <v>14.5</v>
      </c>
      <c r="J147">
        <f>A*SIN(wub*I147+ATAN(wub*x0/v0))</f>
        <v>1.0164044885456436</v>
      </c>
    </row>
    <row r="148" spans="1:10" x14ac:dyDescent="0.3">
      <c r="A148">
        <v>146</v>
      </c>
      <c r="B148">
        <f t="shared" si="22"/>
        <v>14.600000000000001</v>
      </c>
      <c r="C148">
        <f t="shared" si="23"/>
        <v>0.50097426599060046</v>
      </c>
      <c r="D148">
        <f t="shared" si="24"/>
        <v>0.50097426599060046</v>
      </c>
      <c r="E148">
        <f t="shared" si="25"/>
        <v>-0.40038737130480329</v>
      </c>
      <c r="F148">
        <f t="shared" si="26"/>
        <v>-4.9999416227140765</v>
      </c>
      <c r="H148">
        <v>146</v>
      </c>
      <c r="I148">
        <f t="shared" si="18"/>
        <v>14.600000000000001</v>
      </c>
      <c r="J148">
        <f>A*SIN(wub*I148+ATAN(wub*x0/v0))</f>
        <v>0.51661510459605164</v>
      </c>
    </row>
    <row r="149" spans="1:10" x14ac:dyDescent="0.3">
      <c r="A149">
        <v>147</v>
      </c>
      <c r="B149">
        <f t="shared" si="22"/>
        <v>14.700000000000001</v>
      </c>
      <c r="C149">
        <f t="shared" si="23"/>
        <v>-1.0237933447696523E-3</v>
      </c>
      <c r="D149">
        <f t="shared" si="24"/>
        <v>1.0237933447696523E-3</v>
      </c>
      <c r="E149">
        <f t="shared" si="25"/>
        <v>-0.20038970639624021</v>
      </c>
      <c r="F149">
        <f t="shared" si="26"/>
        <v>-5.0199805933537007</v>
      </c>
      <c r="H149">
        <v>147</v>
      </c>
      <c r="I149">
        <f t="shared" si="18"/>
        <v>14.700000000000001</v>
      </c>
      <c r="J149">
        <f>A*SIN(wub*I149+ATAN(wub*x0/v0))</f>
        <v>1.4759948956378789E-2</v>
      </c>
    </row>
    <row r="150" spans="1:10" x14ac:dyDescent="0.3">
      <c r="A150">
        <v>148</v>
      </c>
      <c r="B150">
        <f t="shared" si="22"/>
        <v>14.8</v>
      </c>
      <c r="C150">
        <f t="shared" si="23"/>
        <v>-0.5030177575067607</v>
      </c>
      <c r="D150">
        <f t="shared" si="24"/>
        <v>0.5030177575067607</v>
      </c>
      <c r="E150">
        <f t="shared" si="25"/>
        <v>4.0951733790786096E-4</v>
      </c>
      <c r="F150">
        <f t="shared" si="26"/>
        <v>-5.01993964161991</v>
      </c>
      <c r="H150">
        <v>148</v>
      </c>
      <c r="I150">
        <f t="shared" si="18"/>
        <v>14.8</v>
      </c>
      <c r="J150">
        <f>A*SIN(wub*I150+ATAN(wub*x0/v0))</f>
        <v>-0.48715422680181147</v>
      </c>
    </row>
    <row r="151" spans="1:10" x14ac:dyDescent="0.3">
      <c r="A151">
        <v>149</v>
      </c>
      <c r="B151">
        <f t="shared" si="22"/>
        <v>14.9</v>
      </c>
      <c r="C151">
        <f t="shared" si="23"/>
        <v>-1.0029996506387246</v>
      </c>
      <c r="D151">
        <f t="shared" si="24"/>
        <v>1.0029996506387246</v>
      </c>
      <c r="E151">
        <f t="shared" si="25"/>
        <v>0.20120710300270428</v>
      </c>
      <c r="F151">
        <f t="shared" si="26"/>
        <v>-4.9998189313196395</v>
      </c>
      <c r="H151">
        <v>149</v>
      </c>
      <c r="I151">
        <f t="shared" si="18"/>
        <v>14.9</v>
      </c>
      <c r="J151">
        <f>A*SIN(wub*I151+ATAN(wub*x0/v0))</f>
        <v>-0.98712043510515057</v>
      </c>
    </row>
    <row r="152" spans="1:10" x14ac:dyDescent="0.3">
      <c r="A152">
        <v>150</v>
      </c>
      <c r="B152">
        <f t="shared" si="22"/>
        <v>15</v>
      </c>
      <c r="C152">
        <f t="shared" si="23"/>
        <v>-1.4989695451681337</v>
      </c>
      <c r="D152">
        <f t="shared" si="24"/>
        <v>1.4989695451681337</v>
      </c>
      <c r="E152">
        <f t="shared" si="25"/>
        <v>0.40119986025548987</v>
      </c>
      <c r="F152">
        <f t="shared" si="26"/>
        <v>-4.9596989452940905</v>
      </c>
      <c r="H152">
        <v>150</v>
      </c>
      <c r="I152">
        <f t="shared" si="18"/>
        <v>15</v>
      </c>
      <c r="J152">
        <f>A*SIN(wub*I152+ATAN(wub*x0/v0))</f>
        <v>-1.4831394776531877</v>
      </c>
    </row>
    <row r="153" spans="1:10" x14ac:dyDescent="0.3">
      <c r="A153">
        <v>151</v>
      </c>
      <c r="B153">
        <f t="shared" si="22"/>
        <v>15.100000000000001</v>
      </c>
      <c r="C153">
        <f t="shared" si="23"/>
        <v>-1.9889435615168702</v>
      </c>
      <c r="D153">
        <f t="shared" si="24"/>
        <v>1.9889435615168702</v>
      </c>
      <c r="E153">
        <f t="shared" si="25"/>
        <v>0.59958781806725359</v>
      </c>
      <c r="F153">
        <f t="shared" si="26"/>
        <v>-4.8997401634873654</v>
      </c>
      <c r="H153">
        <v>151</v>
      </c>
      <c r="I153">
        <f t="shared" si="18"/>
        <v>15.100000000000001</v>
      </c>
      <c r="J153">
        <f>A*SIN(wub*I153+ATAN(wub*x0/v0))</f>
        <v>-1.9732279395462651</v>
      </c>
    </row>
    <row r="154" spans="1:10" x14ac:dyDescent="0.3">
      <c r="A154">
        <v>152</v>
      </c>
      <c r="B154">
        <f t="shared" si="22"/>
        <v>15.200000000000001</v>
      </c>
      <c r="C154">
        <f t="shared" si="23"/>
        <v>-2.4709618036195393</v>
      </c>
      <c r="D154">
        <f t="shared" si="24"/>
        <v>2.4709618036195393</v>
      </c>
      <c r="E154">
        <f t="shared" si="25"/>
        <v>0.79557742460674818</v>
      </c>
      <c r="F154">
        <f t="shared" si="26"/>
        <v>-4.8201824210266908</v>
      </c>
      <c r="H154">
        <v>152</v>
      </c>
      <c r="I154">
        <f t="shared" si="18"/>
        <v>15.200000000000001</v>
      </c>
      <c r="J154">
        <f>A*SIN(wub*I154+ATAN(wub*x0/v0))</f>
        <v>-2.4554261203009728</v>
      </c>
    </row>
    <row r="155" spans="1:10" x14ac:dyDescent="0.3">
      <c r="A155">
        <v>153</v>
      </c>
      <c r="B155">
        <f t="shared" si="22"/>
        <v>15.3</v>
      </c>
      <c r="C155">
        <f t="shared" si="23"/>
        <v>-2.9430961985077304</v>
      </c>
      <c r="D155">
        <f t="shared" si="24"/>
        <v>2.9430961985077304</v>
      </c>
      <c r="E155">
        <f t="shared" si="25"/>
        <v>0.98838472144781575</v>
      </c>
      <c r="F155">
        <f t="shared" si="26"/>
        <v>-4.7213439488819091</v>
      </c>
      <c r="H155">
        <v>153</v>
      </c>
      <c r="I155">
        <f t="shared" si="18"/>
        <v>15.3</v>
      </c>
      <c r="J155">
        <f>A*SIN(wub*I155+ATAN(wub*x0/v0))</f>
        <v>-2.9278058700394807</v>
      </c>
    </row>
    <row r="156" spans="1:10" x14ac:dyDescent="0.3">
      <c r="A156">
        <v>154</v>
      </c>
      <c r="B156">
        <f t="shared" si="22"/>
        <v>15.4</v>
      </c>
      <c r="C156">
        <f t="shared" si="23"/>
        <v>-3.4034582086018905</v>
      </c>
      <c r="D156">
        <f t="shared" si="24"/>
        <v>3.4034582086018905</v>
      </c>
      <c r="E156">
        <f t="shared" si="25"/>
        <v>1.1772384794030921</v>
      </c>
      <c r="F156">
        <f t="shared" si="26"/>
        <v>-4.6036201009416002</v>
      </c>
      <c r="H156">
        <v>154</v>
      </c>
      <c r="I156">
        <f t="shared" si="18"/>
        <v>15.4</v>
      </c>
      <c r="J156">
        <f>A*SIN(wub*I156+ATAN(wub*x0/v0))</f>
        <v>-3.3884782995185292</v>
      </c>
    </row>
    <row r="157" spans="1:10" x14ac:dyDescent="0.3">
      <c r="A157">
        <v>155</v>
      </c>
      <c r="B157">
        <f t="shared" si="22"/>
        <v>15.5</v>
      </c>
      <c r="C157">
        <f t="shared" si="23"/>
        <v>-3.8502063858616431</v>
      </c>
      <c r="D157">
        <f t="shared" si="24"/>
        <v>3.8502063858616431</v>
      </c>
      <c r="E157">
        <f t="shared" si="25"/>
        <v>1.3613832834407562</v>
      </c>
      <c r="F157">
        <f t="shared" si="26"/>
        <v>-4.4674817725975249</v>
      </c>
      <c r="H157">
        <v>155</v>
      </c>
      <c r="I157">
        <f t="shared" si="18"/>
        <v>15.5</v>
      </c>
      <c r="J157">
        <f>A*SIN(wub*I157+ATAN(wub*x0/v0))</f>
        <v>-3.8356013331682166</v>
      </c>
    </row>
    <row r="158" spans="1:10" x14ac:dyDescent="0.3">
      <c r="A158">
        <v>156</v>
      </c>
      <c r="B158">
        <f t="shared" si="22"/>
        <v>15.600000000000001</v>
      </c>
      <c r="C158">
        <f t="shared" si="23"/>
        <v>-4.2815537375779487</v>
      </c>
      <c r="D158">
        <f t="shared" si="24"/>
        <v>4.2815537375779487</v>
      </c>
      <c r="E158">
        <f t="shared" si="25"/>
        <v>1.5400825543446572</v>
      </c>
      <c r="F158">
        <f t="shared" si="26"/>
        <v>-4.3134735171630592</v>
      </c>
      <c r="H158">
        <v>156</v>
      </c>
      <c r="I158">
        <f t="shared" si="18"/>
        <v>15.600000000000001</v>
      </c>
      <c r="J158">
        <f>A*SIN(wub*I158+ATAN(wub*x0/v0))</f>
        <v>-4.2673870749385054</v>
      </c>
    </row>
    <row r="159" spans="1:10" x14ac:dyDescent="0.3">
      <c r="A159">
        <v>157</v>
      </c>
      <c r="B159">
        <f t="shared" si="22"/>
        <v>15.700000000000001</v>
      </c>
      <c r="C159">
        <f t="shared" si="23"/>
        <v>-4.6957748743439431</v>
      </c>
      <c r="D159">
        <f t="shared" si="24"/>
        <v>4.6957748743439431</v>
      </c>
      <c r="E159">
        <f t="shared" si="25"/>
        <v>1.7126214950311796</v>
      </c>
      <c r="F159">
        <f t="shared" si="26"/>
        <v>-4.1422113676599412</v>
      </c>
      <c r="H159">
        <v>157</v>
      </c>
      <c r="I159">
        <f t="shared" si="18"/>
        <v>15.700000000000001</v>
      </c>
      <c r="J159">
        <f>A*SIN(wub*I159+ATAN(wub*x0/v0))</f>
        <v>-4.6821089574998815</v>
      </c>
    </row>
    <row r="160" spans="1:10" x14ac:dyDescent="0.3">
      <c r="A160">
        <v>158</v>
      </c>
      <c r="B160">
        <f t="shared" si="22"/>
        <v>15.8</v>
      </c>
      <c r="C160">
        <f t="shared" si="23"/>
        <v>-5.091212911612562</v>
      </c>
      <c r="D160">
        <f t="shared" si="24"/>
        <v>5.091212911612562</v>
      </c>
      <c r="E160">
        <f t="shared" si="25"/>
        <v>1.8783099497375773</v>
      </c>
      <c r="F160">
        <f t="shared" si="26"/>
        <v>-3.9543803726861837</v>
      </c>
      <c r="H160">
        <v>158</v>
      </c>
      <c r="I160">
        <f t="shared" si="18"/>
        <v>15.8</v>
      </c>
      <c r="J160">
        <f>A*SIN(wub*I160+ATAN(wub*x0/v0))</f>
        <v>-5.0781086462108753</v>
      </c>
    </row>
    <row r="161" spans="1:10" x14ac:dyDescent="0.3">
      <c r="A161">
        <v>159</v>
      </c>
      <c r="B161">
        <f t="shared" si="22"/>
        <v>15.9</v>
      </c>
      <c r="C161">
        <f t="shared" si="23"/>
        <v>-5.4662860972347298</v>
      </c>
      <c r="D161">
        <f t="shared" si="24"/>
        <v>5.4662860972347298</v>
      </c>
      <c r="E161">
        <f t="shared" si="25"/>
        <v>2.036485164645025</v>
      </c>
      <c r="F161">
        <f t="shared" si="26"/>
        <v>-3.7507318562216811</v>
      </c>
      <c r="H161">
        <v>159</v>
      </c>
      <c r="I161">
        <f t="shared" si="18"/>
        <v>15.9</v>
      </c>
      <c r="J161">
        <f>A*SIN(wub*I161+ATAN(wub*x0/v0))</f>
        <v>-5.453802670245854</v>
      </c>
    </row>
    <row r="162" spans="1:10" x14ac:dyDescent="0.3">
      <c r="A162">
        <v>160</v>
      </c>
      <c r="B162">
        <f t="shared" ref="B162:B193" si="27">dt*A162</f>
        <v>16</v>
      </c>
      <c r="C162">
        <f t="shared" si="23"/>
        <v>-5.8194941384679595</v>
      </c>
      <c r="D162">
        <f t="shared" si="24"/>
        <v>5.8194941384679595</v>
      </c>
      <c r="E162">
        <f t="shared" si="25"/>
        <v>2.1865144388938922</v>
      </c>
      <c r="F162">
        <f t="shared" si="26"/>
        <v>-3.532080412332292</v>
      </c>
      <c r="H162">
        <v>160</v>
      </c>
      <c r="I162">
        <f t="shared" ref="I162:I200" si="28">dt*H162</f>
        <v>16</v>
      </c>
      <c r="J162">
        <f>A*SIN(wub*I162+ATAN(wub*x0/v0))</f>
        <v>-5.8076887543672475</v>
      </c>
    </row>
    <row r="163" spans="1:10" x14ac:dyDescent="0.3">
      <c r="A163">
        <v>161</v>
      </c>
      <c r="B163">
        <f t="shared" si="27"/>
        <v>16.100000000000001</v>
      </c>
      <c r="C163">
        <f t="shared" ref="C163:C194" si="29">C162+dt*F163</f>
        <v>-6.1494242031473165</v>
      </c>
      <c r="D163">
        <f t="shared" si="24"/>
        <v>6.1494242031473165</v>
      </c>
      <c r="E163">
        <f t="shared" ref="E163:E194" si="30">-(k/m)*C162</f>
        <v>2.327797655387184</v>
      </c>
      <c r="F163">
        <f t="shared" ref="F163:F194" si="31">F162+dt*E163</f>
        <v>-3.2993006467935735</v>
      </c>
      <c r="H163">
        <v>161</v>
      </c>
      <c r="I163">
        <f t="shared" si="28"/>
        <v>16.100000000000001</v>
      </c>
      <c r="J163">
        <f>A*SIN(wub*I163+ATAN(wub*x0/v0))</f>
        <v>-6.1383518260237731</v>
      </c>
    </row>
    <row r="164" spans="1:10" x14ac:dyDescent="0.3">
      <c r="A164">
        <v>162</v>
      </c>
      <c r="B164">
        <f t="shared" si="27"/>
        <v>16.2</v>
      </c>
      <c r="C164">
        <f t="shared" si="29"/>
        <v>-6.4547565710140846</v>
      </c>
      <c r="D164">
        <f t="shared" si="24"/>
        <v>6.4547565710140846</v>
      </c>
      <c r="E164">
        <f t="shared" si="30"/>
        <v>2.4597696812589267</v>
      </c>
      <c r="F164">
        <f t="shared" si="31"/>
        <v>-3.053323678667681</v>
      </c>
      <c r="H164">
        <v>162</v>
      </c>
      <c r="I164">
        <f t="shared" si="28"/>
        <v>16.2</v>
      </c>
      <c r="J164">
        <f>A*SIN(wub*I164+ATAN(wub*x0/v0))</f>
        <v>-6.4444696737541207</v>
      </c>
    </row>
    <row r="165" spans="1:10" x14ac:dyDescent="0.3">
      <c r="A165">
        <v>163</v>
      </c>
      <c r="B165">
        <f t="shared" si="27"/>
        <v>16.3</v>
      </c>
      <c r="C165">
        <f t="shared" si="29"/>
        <v>-6.7342699125967966</v>
      </c>
      <c r="D165">
        <f t="shared" si="24"/>
        <v>6.7342699125967966</v>
      </c>
      <c r="E165">
        <f t="shared" si="30"/>
        <v>2.5819026284056341</v>
      </c>
      <c r="F165">
        <f t="shared" si="31"/>
        <v>-2.7951334158271175</v>
      </c>
      <c r="H165">
        <v>163</v>
      </c>
      <c r="I165">
        <f t="shared" si="28"/>
        <v>16.3</v>
      </c>
      <c r="J165">
        <f>A*SIN(wub*I165+ATAN(wub*x0/v0))</f>
        <v>-6.7248182342700815</v>
      </c>
    </row>
    <row r="166" spans="1:10" x14ac:dyDescent="0.3">
      <c r="A166">
        <v>164</v>
      </c>
      <c r="B166">
        <f t="shared" si="27"/>
        <v>16.400000000000002</v>
      </c>
      <c r="C166">
        <f t="shared" si="29"/>
        <v>-6.9868461745291208</v>
      </c>
      <c r="D166">
        <f t="shared" si="24"/>
        <v>6.9868461745291208</v>
      </c>
      <c r="E166">
        <f t="shared" si="30"/>
        <v>2.693707965038719</v>
      </c>
      <c r="F166">
        <f t="shared" si="31"/>
        <v>-2.5257626193232454</v>
      </c>
      <c r="H166">
        <v>164</v>
      </c>
      <c r="I166">
        <f t="shared" si="28"/>
        <v>16.400000000000002</v>
      </c>
      <c r="J166">
        <f>A*SIN(wub*I166+ATAN(wub*x0/v0))</f>
        <v>-6.9782764870778369</v>
      </c>
    </row>
    <row r="167" spans="1:10" x14ac:dyDescent="0.3">
      <c r="A167">
        <v>165</v>
      </c>
      <c r="B167">
        <f t="shared" si="27"/>
        <v>16.5</v>
      </c>
      <c r="C167">
        <f t="shared" si="29"/>
        <v>-7.2114750517633288</v>
      </c>
      <c r="D167">
        <f t="shared" si="24"/>
        <v>7.2114750517633288</v>
      </c>
      <c r="E167">
        <f t="shared" si="30"/>
        <v>2.7947384698116484</v>
      </c>
      <c r="F167">
        <f t="shared" si="31"/>
        <v>-2.2462887723420808</v>
      </c>
      <c r="H167">
        <v>165</v>
      </c>
      <c r="I167">
        <f t="shared" si="28"/>
        <v>16.5</v>
      </c>
      <c r="J167">
        <f>A*SIN(wub*I167+ATAN(wub*x0/v0))</f>
        <v>-7.2038309370654297</v>
      </c>
    </row>
    <row r="168" spans="1:10" x14ac:dyDescent="0.3">
      <c r="A168">
        <v>166</v>
      </c>
      <c r="B168">
        <f t="shared" si="27"/>
        <v>16.600000000000001</v>
      </c>
      <c r="C168">
        <f t="shared" si="29"/>
        <v>-7.4072580287904835</v>
      </c>
      <c r="D168">
        <f t="shared" si="24"/>
        <v>7.4072580287904835</v>
      </c>
      <c r="E168">
        <f t="shared" si="30"/>
        <v>2.8845900207053319</v>
      </c>
      <c r="F168">
        <f t="shared" si="31"/>
        <v>-1.9578297702715477</v>
      </c>
      <c r="H168">
        <v>166</v>
      </c>
      <c r="I168">
        <f t="shared" si="28"/>
        <v>16.600000000000001</v>
      </c>
      <c r="J168">
        <f>A*SIN(wub*I168+ATAN(wub*x0/v0))</f>
        <v>-7.4005796671320985</v>
      </c>
    </row>
    <row r="169" spans="1:10" x14ac:dyDescent="0.3">
      <c r="A169">
        <v>167</v>
      </c>
      <c r="B169">
        <f t="shared" si="27"/>
        <v>16.7</v>
      </c>
      <c r="C169">
        <f t="shared" si="29"/>
        <v>-7.5734119737024761</v>
      </c>
      <c r="D169">
        <f t="shared" si="24"/>
        <v>7.5734119737024761</v>
      </c>
      <c r="E169">
        <f t="shared" si="30"/>
        <v>2.9629032115161937</v>
      </c>
      <c r="F169">
        <f t="shared" si="31"/>
        <v>-1.6615394491199282</v>
      </c>
      <c r="H169">
        <v>167</v>
      </c>
      <c r="I169">
        <f t="shared" si="28"/>
        <v>16.7</v>
      </c>
      <c r="J169">
        <f>A*SIN(wub*I169+ATAN(wub*x0/v0))</f>
        <v>-7.5677359446542205</v>
      </c>
    </row>
    <row r="170" spans="1:10" x14ac:dyDescent="0.3">
      <c r="A170">
        <v>168</v>
      </c>
      <c r="B170">
        <f t="shared" si="27"/>
        <v>16.8</v>
      </c>
      <c r="C170">
        <f t="shared" si="29"/>
        <v>-7.7092722707196586</v>
      </c>
      <c r="D170">
        <f t="shared" si="24"/>
        <v>7.7092722707196586</v>
      </c>
      <c r="E170">
        <f t="shared" si="30"/>
        <v>3.0293647894809905</v>
      </c>
      <c r="F170">
        <f t="shared" si="31"/>
        <v>-1.3586029701718292</v>
      </c>
      <c r="H170">
        <v>168</v>
      </c>
      <c r="I170">
        <f t="shared" si="28"/>
        <v>16.8</v>
      </c>
      <c r="J170">
        <f>A*SIN(wub*I170+ATAN(wub*x0/v0))</f>
        <v>-7.7046313673670443</v>
      </c>
    </row>
    <row r="171" spans="1:10" x14ac:dyDescent="0.3">
      <c r="A171">
        <v>169</v>
      </c>
      <c r="B171">
        <f t="shared" si="27"/>
        <v>16.900000000000002</v>
      </c>
      <c r="C171">
        <f t="shared" si="29"/>
        <v>-7.8142954786539631</v>
      </c>
      <c r="D171">
        <f t="shared" si="24"/>
        <v>7.8142954786539631</v>
      </c>
      <c r="E171">
        <f t="shared" si="30"/>
        <v>3.0837089082878637</v>
      </c>
      <c r="F171">
        <f t="shared" si="31"/>
        <v>-1.0502320793430429</v>
      </c>
      <c r="H171">
        <v>169</v>
      </c>
      <c r="I171">
        <f t="shared" si="28"/>
        <v>16.900000000000002</v>
      </c>
      <c r="J171">
        <f>A*SIN(wub*I171+ATAN(wub*x0/v0))</f>
        <v>-7.8107185360826117</v>
      </c>
    </row>
    <row r="172" spans="1:10" x14ac:dyDescent="0.3">
      <c r="A172">
        <v>170</v>
      </c>
      <c r="B172">
        <f t="shared" si="27"/>
        <v>17</v>
      </c>
      <c r="C172">
        <f t="shared" si="29"/>
        <v>-7.8880615046736517</v>
      </c>
      <c r="D172">
        <f t="shared" si="24"/>
        <v>7.8880615046736517</v>
      </c>
      <c r="E172">
        <f t="shared" si="30"/>
        <v>3.1257181914615852</v>
      </c>
      <c r="F172">
        <f t="shared" si="31"/>
        <v>-0.73766026019688424</v>
      </c>
      <c r="H172">
        <v>170</v>
      </c>
      <c r="I172">
        <f t="shared" si="28"/>
        <v>17</v>
      </c>
      <c r="J172">
        <f>A*SIN(wub*I172+ATAN(wub*x0/v0))</f>
        <v>-7.8855732435567507</v>
      </c>
    </row>
    <row r="173" spans="1:10" x14ac:dyDescent="0.3">
      <c r="A173">
        <v>171</v>
      </c>
      <c r="B173">
        <f t="shared" si="27"/>
        <v>17.100000000000001</v>
      </c>
      <c r="C173">
        <f t="shared" si="29"/>
        <v>-7.9302752846746456</v>
      </c>
      <c r="D173">
        <f t="shared" si="24"/>
        <v>7.9302752846746456</v>
      </c>
      <c r="E173">
        <f t="shared" si="30"/>
        <v>3.155224601869461</v>
      </c>
      <c r="F173">
        <f t="shared" si="31"/>
        <v>-0.42213780000993811</v>
      </c>
      <c r="H173">
        <v>171</v>
      </c>
      <c r="I173">
        <f t="shared" si="28"/>
        <v>17.100000000000001</v>
      </c>
      <c r="J173">
        <f>A*SIN(wub*I173+ATAN(wub*x0/v0))</f>
        <v>-7.9288961707525445</v>
      </c>
    </row>
    <row r="174" spans="1:10" x14ac:dyDescent="0.3">
      <c r="A174">
        <v>172</v>
      </c>
      <c r="B174">
        <f t="shared" si="27"/>
        <v>17.2</v>
      </c>
      <c r="C174">
        <f t="shared" si="29"/>
        <v>-7.940767963536941</v>
      </c>
      <c r="D174">
        <f t="shared" si="24"/>
        <v>7.940767963536941</v>
      </c>
      <c r="E174">
        <f t="shared" si="30"/>
        <v>3.1721101138698584</v>
      </c>
      <c r="F174">
        <f t="shared" si="31"/>
        <v>-0.10492678862295224</v>
      </c>
      <c r="H174">
        <v>172</v>
      </c>
      <c r="I174">
        <f t="shared" si="28"/>
        <v>17.2</v>
      </c>
      <c r="J174">
        <f>A*SIN(wub*I174+ATAN(wub*x0/v0))</f>
        <v>-7.9405140837174075</v>
      </c>
    </row>
    <row r="175" spans="1:10" x14ac:dyDescent="0.3">
      <c r="A175">
        <v>173</v>
      </c>
      <c r="B175">
        <f t="shared" si="27"/>
        <v>17.3</v>
      </c>
      <c r="C175">
        <f t="shared" si="29"/>
        <v>-7.9194975705450883</v>
      </c>
      <c r="D175">
        <f t="shared" si="24"/>
        <v>7.9194975705450883</v>
      </c>
      <c r="E175">
        <f t="shared" si="30"/>
        <v>3.1763071854147764</v>
      </c>
      <c r="F175">
        <f t="shared" si="31"/>
        <v>0.21270392991852544</v>
      </c>
      <c r="H175">
        <v>173</v>
      </c>
      <c r="I175">
        <f t="shared" si="28"/>
        <v>17.3</v>
      </c>
      <c r="J175">
        <f>A*SIN(wub*I175+ATAN(wub*x0/v0))</f>
        <v>-7.9203805262879658</v>
      </c>
    </row>
    <row r="176" spans="1:10" x14ac:dyDescent="0.3">
      <c r="A176">
        <v>174</v>
      </c>
      <c r="B176">
        <f t="shared" si="27"/>
        <v>17.400000000000002</v>
      </c>
      <c r="C176">
        <f t="shared" si="29"/>
        <v>-7.8665491872710556</v>
      </c>
      <c r="D176">
        <f t="shared" si="24"/>
        <v>7.8665491872710556</v>
      </c>
      <c r="E176">
        <f t="shared" si="30"/>
        <v>3.1677990282180355</v>
      </c>
      <c r="F176">
        <f t="shared" si="31"/>
        <v>0.52948383274032906</v>
      </c>
      <c r="H176">
        <v>174</v>
      </c>
      <c r="I176">
        <f t="shared" si="28"/>
        <v>17.400000000000002</v>
      </c>
      <c r="J176">
        <f>A*SIN(wub*I176+ATAN(wub*x0/v0))</f>
        <v>-7.8685760058527743</v>
      </c>
    </row>
    <row r="177" spans="1:10" x14ac:dyDescent="0.3">
      <c r="A177">
        <v>175</v>
      </c>
      <c r="B177">
        <f t="shared" si="27"/>
        <v>17.5</v>
      </c>
      <c r="C177">
        <f t="shared" si="29"/>
        <v>-7.7821346072479383</v>
      </c>
      <c r="D177">
        <f t="shared" si="24"/>
        <v>7.7821346072479383</v>
      </c>
      <c r="E177">
        <f t="shared" si="30"/>
        <v>3.1466196749084223</v>
      </c>
      <c r="F177">
        <f t="shared" si="31"/>
        <v>0.84414580023117125</v>
      </c>
      <c r="H177">
        <v>175</v>
      </c>
      <c r="I177">
        <f t="shared" si="28"/>
        <v>17.5</v>
      </c>
      <c r="J177">
        <f>A*SIN(wub*I177+ATAN(wub*x0/v0))</f>
        <v>-7.7853076714300906</v>
      </c>
    </row>
    <row r="178" spans="1:10" x14ac:dyDescent="0.3">
      <c r="A178">
        <v>176</v>
      </c>
      <c r="B178">
        <f t="shared" si="27"/>
        <v>17.600000000000001</v>
      </c>
      <c r="C178">
        <f t="shared" si="29"/>
        <v>-7.6665914887958291</v>
      </c>
      <c r="D178">
        <f t="shared" si="24"/>
        <v>7.6665914887958291</v>
      </c>
      <c r="E178">
        <f t="shared" si="30"/>
        <v>3.1128538428991757</v>
      </c>
      <c r="F178">
        <f t="shared" si="31"/>
        <v>1.1554311845210887</v>
      </c>
      <c r="H178">
        <v>176</v>
      </c>
      <c r="I178">
        <f t="shared" si="28"/>
        <v>17.600000000000001</v>
      </c>
      <c r="J178">
        <f>A*SIN(wub*I178+ATAN(wub*x0/v0))</f>
        <v>-7.6709084853479537</v>
      </c>
    </row>
    <row r="179" spans="1:10" x14ac:dyDescent="0.3">
      <c r="A179">
        <v>177</v>
      </c>
      <c r="B179">
        <f t="shared" si="27"/>
        <v>17.7</v>
      </c>
      <c r="C179">
        <f t="shared" si="29"/>
        <v>-7.5203820043885372</v>
      </c>
      <c r="D179">
        <f t="shared" si="24"/>
        <v>7.5203820043885372</v>
      </c>
      <c r="E179">
        <f t="shared" si="30"/>
        <v>3.0666365955183319</v>
      </c>
      <c r="F179">
        <f t="shared" si="31"/>
        <v>1.462094844072922</v>
      </c>
      <c r="H179">
        <v>177</v>
      </c>
      <c r="I179">
        <f t="shared" si="28"/>
        <v>17.7</v>
      </c>
      <c r="J179">
        <f>A*SIN(wub*I179+ATAN(wub*x0/v0))</f>
        <v>-7.525835891838792</v>
      </c>
    </row>
    <row r="180" spans="1:10" x14ac:dyDescent="0.3">
      <c r="A180">
        <v>178</v>
      </c>
      <c r="B180">
        <f t="shared" si="27"/>
        <v>17.8</v>
      </c>
      <c r="C180">
        <f t="shared" si="29"/>
        <v>-7.3440909919636912</v>
      </c>
      <c r="D180">
        <f t="shared" si="24"/>
        <v>7.3440909919636912</v>
      </c>
      <c r="E180">
        <f t="shared" si="30"/>
        <v>3.0081528017554149</v>
      </c>
      <c r="F180">
        <f t="shared" si="31"/>
        <v>1.7629101242484635</v>
      </c>
      <c r="H180">
        <v>178</v>
      </c>
      <c r="I180">
        <f t="shared" si="28"/>
        <v>17.8</v>
      </c>
      <c r="J180">
        <f>A*SIN(wub*I180+ATAN(wub*x0/v0))</f>
        <v>-7.3506699878722968</v>
      </c>
    </row>
    <row r="181" spans="1:10" x14ac:dyDescent="0.3">
      <c r="A181">
        <v>179</v>
      </c>
      <c r="B181">
        <f t="shared" si="27"/>
        <v>17.900000000000002</v>
      </c>
      <c r="C181">
        <f t="shared" si="29"/>
        <v>-7.1384236155709901</v>
      </c>
      <c r="D181">
        <f t="shared" si="24"/>
        <v>7.1384236155709901</v>
      </c>
      <c r="E181">
        <f t="shared" si="30"/>
        <v>2.9376363967854768</v>
      </c>
      <c r="F181">
        <f t="shared" si="31"/>
        <v>2.0566737639270114</v>
      </c>
      <c r="H181">
        <v>179</v>
      </c>
      <c r="I181">
        <f t="shared" si="28"/>
        <v>17.900000000000002</v>
      </c>
      <c r="J181">
        <f>A*SIN(wub*I181+ATAN(wub*x0/v0))</f>
        <v>-7.1461112035409302</v>
      </c>
    </row>
    <row r="182" spans="1:10" x14ac:dyDescent="0.3">
      <c r="A182">
        <v>180</v>
      </c>
      <c r="B182">
        <f t="shared" si="27"/>
        <v>18</v>
      </c>
      <c r="C182">
        <f t="shared" si="29"/>
        <v>-6.9042025447160054</v>
      </c>
      <c r="D182">
        <f t="shared" si="24"/>
        <v>6.9042025447160054</v>
      </c>
      <c r="E182">
        <f t="shared" si="30"/>
        <v>2.8553694462283961</v>
      </c>
      <c r="F182">
        <f t="shared" si="31"/>
        <v>2.3422107085498509</v>
      </c>
      <c r="H182">
        <v>180</v>
      </c>
      <c r="I182">
        <f t="shared" si="28"/>
        <v>18</v>
      </c>
      <c r="J182">
        <f>A*SIN(wub*I182+ATAN(wub*x0/v0))</f>
        <v>-6.912977501273355</v>
      </c>
    </row>
    <row r="183" spans="1:10" x14ac:dyDescent="0.3">
      <c r="A183">
        <v>181</v>
      </c>
      <c r="B183">
        <f t="shared" si="27"/>
        <v>18.100000000000001</v>
      </c>
      <c r="C183">
        <f t="shared" si="29"/>
        <v>-6.6423646636821561</v>
      </c>
      <c r="D183">
        <f t="shared" si="24"/>
        <v>6.6423646636821561</v>
      </c>
      <c r="E183">
        <f t="shared" si="30"/>
        <v>2.7616810178864024</v>
      </c>
      <c r="F183">
        <f t="shared" si="31"/>
        <v>2.6183788103384913</v>
      </c>
      <c r="H183">
        <v>181</v>
      </c>
      <c r="I183">
        <f t="shared" si="28"/>
        <v>18.100000000000001</v>
      </c>
      <c r="J183">
        <f>A*SIN(wub*I183+ATAN(wub*x0/v0))</f>
        <v>-6.6522011050751289</v>
      </c>
    </row>
    <row r="184" spans="1:10" x14ac:dyDescent="0.3">
      <c r="A184">
        <v>182</v>
      </c>
      <c r="B184">
        <f t="shared" si="27"/>
        <v>18.2</v>
      </c>
      <c r="C184">
        <f t="shared" si="29"/>
        <v>-6.353957323993578</v>
      </c>
      <c r="D184">
        <f t="shared" si="24"/>
        <v>6.353957323993578</v>
      </c>
      <c r="E184">
        <f t="shared" si="30"/>
        <v>2.6569458654728626</v>
      </c>
      <c r="F184">
        <f t="shared" si="31"/>
        <v>2.8840733968857775</v>
      </c>
      <c r="H184">
        <v>182</v>
      </c>
      <c r="I184">
        <f t="shared" si="28"/>
        <v>18.2</v>
      </c>
      <c r="J184">
        <f>A*SIN(wub*I184+ATAN(wub*x0/v0))</f>
        <v>-6.3648247728755551</v>
      </c>
    </row>
    <row r="185" spans="1:10" x14ac:dyDescent="0.3">
      <c r="A185">
        <v>183</v>
      </c>
      <c r="B185">
        <f t="shared" si="27"/>
        <v>18.3</v>
      </c>
      <c r="C185">
        <f t="shared" si="29"/>
        <v>-6.0401341550090262</v>
      </c>
      <c r="D185">
        <f t="shared" si="24"/>
        <v>6.0401341550090262</v>
      </c>
      <c r="E185">
        <f t="shared" si="30"/>
        <v>2.5415829295974315</v>
      </c>
      <c r="F185">
        <f t="shared" si="31"/>
        <v>3.1382316898455205</v>
      </c>
      <c r="H185">
        <v>183</v>
      </c>
      <c r="I185">
        <f t="shared" si="28"/>
        <v>18.3</v>
      </c>
      <c r="J185">
        <f>A*SIN(wub*I185+ATAN(wub*x0/v0))</f>
        <v>-6.0519976268860489</v>
      </c>
    </row>
    <row r="186" spans="1:10" x14ac:dyDescent="0.3">
      <c r="A186">
        <v>184</v>
      </c>
      <c r="B186">
        <f t="shared" si="27"/>
        <v>18.400000000000002</v>
      </c>
      <c r="C186">
        <f t="shared" si="29"/>
        <v>-5.7021504494044377</v>
      </c>
      <c r="D186">
        <f t="shared" si="24"/>
        <v>5.7021504494044377</v>
      </c>
      <c r="E186">
        <f t="shared" si="30"/>
        <v>2.4160536620036108</v>
      </c>
      <c r="F186">
        <f t="shared" si="31"/>
        <v>3.3798370560458815</v>
      </c>
      <c r="H186">
        <v>184</v>
      </c>
      <c r="I186">
        <f t="shared" si="28"/>
        <v>18.400000000000002</v>
      </c>
      <c r="J186">
        <f>A*SIN(wub*I186+ATAN(wub*x0/v0))</f>
        <v>-5.7149705586433415</v>
      </c>
    </row>
    <row r="187" spans="1:10" x14ac:dyDescent="0.3">
      <c r="A187">
        <v>185</v>
      </c>
      <c r="B187">
        <f t="shared" si="27"/>
        <v>18.5</v>
      </c>
      <c r="C187">
        <f t="shared" si="29"/>
        <v>-5.3413581420022318</v>
      </c>
      <c r="D187">
        <f t="shared" si="24"/>
        <v>5.3413581420022318</v>
      </c>
      <c r="E187">
        <f t="shared" si="30"/>
        <v>2.2808601797617754</v>
      </c>
      <c r="F187">
        <f t="shared" si="31"/>
        <v>3.6079230740220591</v>
      </c>
      <c r="H187">
        <v>185</v>
      </c>
      <c r="I187">
        <f t="shared" si="28"/>
        <v>18.5</v>
      </c>
      <c r="J187">
        <f>A*SIN(wub*I187+ATAN(wub*x0/v0))</f>
        <v>-5.3550912271108944</v>
      </c>
    </row>
    <row r="188" spans="1:10" x14ac:dyDescent="0.3">
      <c r="A188">
        <v>186</v>
      </c>
      <c r="B188">
        <f t="shared" si="27"/>
        <v>18.600000000000001</v>
      </c>
      <c r="C188">
        <f t="shared" si="29"/>
        <v>-4.9592004020320166</v>
      </c>
      <c r="D188">
        <f t="shared" si="24"/>
        <v>4.9592004020320166</v>
      </c>
      <c r="E188">
        <f t="shared" si="30"/>
        <v>2.1365432568008926</v>
      </c>
      <c r="F188">
        <f t="shared" si="31"/>
        <v>3.8215773997021483</v>
      </c>
      <c r="H188">
        <v>186</v>
      </c>
      <c r="I188">
        <f t="shared" si="28"/>
        <v>18.600000000000001</v>
      </c>
      <c r="J188">
        <f>A*SIN(wub*I188+ATAN(wub*x0/v0))</f>
        <v>-4.9737986698396712</v>
      </c>
    </row>
    <row r="189" spans="1:10" x14ac:dyDescent="0.3">
      <c r="A189">
        <v>187</v>
      </c>
      <c r="B189">
        <f t="shared" si="27"/>
        <v>18.7</v>
      </c>
      <c r="C189">
        <f t="shared" si="29"/>
        <v>-4.5572058604536734</v>
      </c>
      <c r="D189">
        <f t="shared" si="24"/>
        <v>4.5572058604536734</v>
      </c>
      <c r="E189">
        <f t="shared" si="30"/>
        <v>1.9836801608128067</v>
      </c>
      <c r="F189">
        <f t="shared" si="31"/>
        <v>4.0199454157834289</v>
      </c>
      <c r="H189">
        <v>187</v>
      </c>
      <c r="I189">
        <f t="shared" si="28"/>
        <v>18.7</v>
      </c>
      <c r="J189">
        <f>A*SIN(wub*I189+ATAN(wub*x0/v0))</f>
        <v>-4.5726175487365026</v>
      </c>
    </row>
    <row r="190" spans="1:10" x14ac:dyDescent="0.3">
      <c r="A190">
        <v>188</v>
      </c>
      <c r="B190">
        <f t="shared" si="27"/>
        <v>18.8</v>
      </c>
      <c r="C190">
        <f t="shared" si="29"/>
        <v>-4.1369824954335161</v>
      </c>
      <c r="D190">
        <f t="shared" si="24"/>
        <v>4.1369824954335161</v>
      </c>
      <c r="E190">
        <f t="shared" si="30"/>
        <v>1.8228823441814694</v>
      </c>
      <c r="F190">
        <f t="shared" si="31"/>
        <v>4.2022336502015758</v>
      </c>
      <c r="H190">
        <v>188</v>
      </c>
      <c r="I190">
        <f t="shared" si="28"/>
        <v>18.8</v>
      </c>
      <c r="J190">
        <f>A*SIN(wub*I190+ATAN(wub*x0/v0))</f>
        <v>-4.1531520534489239</v>
      </c>
    </row>
    <row r="191" spans="1:10" x14ac:dyDescent="0.3">
      <c r="A191">
        <v>189</v>
      </c>
      <c r="B191">
        <f t="shared" si="27"/>
        <v>18.900000000000002</v>
      </c>
      <c r="C191">
        <f t="shared" si="29"/>
        <v>-3.7002112004316245</v>
      </c>
      <c r="D191">
        <f t="shared" si="24"/>
        <v>3.7002112004316245</v>
      </c>
      <c r="E191">
        <f t="shared" si="30"/>
        <v>1.6547929981734066</v>
      </c>
      <c r="F191">
        <f t="shared" si="31"/>
        <v>4.367712950018916</v>
      </c>
      <c r="H191">
        <v>189</v>
      </c>
      <c r="I191">
        <f t="shared" si="28"/>
        <v>18.900000000000002</v>
      </c>
      <c r="J191">
        <f>A*SIN(wub*I191+ATAN(wub*x0/v0))</f>
        <v>-3.7170794867453218</v>
      </c>
    </row>
    <row r="192" spans="1:10" x14ac:dyDescent="0.3">
      <c r="A192">
        <v>190</v>
      </c>
      <c r="B192">
        <f t="shared" si="27"/>
        <v>19</v>
      </c>
      <c r="C192">
        <f t="shared" si="29"/>
        <v>-3.2486390606280064</v>
      </c>
      <c r="D192">
        <f t="shared" si="24"/>
        <v>3.2486390606280064</v>
      </c>
      <c r="E192">
        <f t="shared" si="30"/>
        <v>1.4800844801726498</v>
      </c>
      <c r="F192">
        <f t="shared" si="31"/>
        <v>4.515721398036181</v>
      </c>
      <c r="H192">
        <v>190</v>
      </c>
      <c r="I192">
        <f t="shared" si="28"/>
        <v>19</v>
      </c>
      <c r="J192">
        <f>A*SIN(wub*I192+ATAN(wub*x0/v0))</f>
        <v>-3.2661435575399795</v>
      </c>
    </row>
    <row r="193" spans="1:10" x14ac:dyDescent="0.3">
      <c r="A193">
        <v>191</v>
      </c>
      <c r="B193">
        <f t="shared" si="27"/>
        <v>19.100000000000001</v>
      </c>
      <c r="C193">
        <f t="shared" si="29"/>
        <v>-2.7840723645818763</v>
      </c>
      <c r="D193">
        <f t="shared" si="24"/>
        <v>2.7840723645818763</v>
      </c>
      <c r="E193">
        <f t="shared" si="30"/>
        <v>1.2994556242512028</v>
      </c>
      <c r="F193">
        <f t="shared" si="31"/>
        <v>4.645666960461301</v>
      </c>
      <c r="H193">
        <v>191</v>
      </c>
      <c r="I193">
        <f t="shared" si="28"/>
        <v>19.100000000000001</v>
      </c>
      <c r="J193">
        <f>A*SIN(wub*I193+ATAN(wub*x0/v0))</f>
        <v>-2.8021474083819347</v>
      </c>
    </row>
    <row r="194" spans="1:10" x14ac:dyDescent="0.3">
      <c r="A194">
        <v>192</v>
      </c>
      <c r="B194">
        <f t="shared" ref="B194:B200" si="32">dt*A194</f>
        <v>19.200000000000003</v>
      </c>
      <c r="C194">
        <f t="shared" si="29"/>
        <v>-2.3083693790774187</v>
      </c>
      <c r="D194">
        <f t="shared" si="24"/>
        <v>2.3083693790774187</v>
      </c>
      <c r="E194">
        <f t="shared" si="30"/>
        <v>1.1136289458327506</v>
      </c>
      <c r="F194">
        <f t="shared" si="31"/>
        <v>4.7570298550445758</v>
      </c>
      <c r="H194">
        <v>192</v>
      </c>
      <c r="I194">
        <f t="shared" si="28"/>
        <v>19.200000000000003</v>
      </c>
      <c r="J194">
        <f>A*SIN(wub*I194+ATAN(wub*x0/v0))</f>
        <v>-2.3269464052887696</v>
      </c>
    </row>
    <row r="195" spans="1:10" x14ac:dyDescent="0.3">
      <c r="A195">
        <v>193</v>
      </c>
      <c r="B195">
        <f t="shared" si="32"/>
        <v>19.3</v>
      </c>
      <c r="C195">
        <f t="shared" ref="C195:C200" si="33">C194+dt*F195</f>
        <v>-1.8234329160566514</v>
      </c>
      <c r="D195">
        <f t="shared" ref="D195:D200" si="34">ABS(C195)</f>
        <v>1.8234329160566514</v>
      </c>
      <c r="E195">
        <f t="shared" ref="E195:E200" si="35">-(k/m)*C194</f>
        <v>0.92334775163096749</v>
      </c>
      <c r="F195">
        <f t="shared" ref="F195:F226" si="36">F194+dt*E195</f>
        <v>4.8493646302076723</v>
      </c>
      <c r="H195">
        <v>193</v>
      </c>
      <c r="I195">
        <f t="shared" si="28"/>
        <v>19.3</v>
      </c>
      <c r="J195">
        <f>A*SIN(wub*I195+ATAN(wub*x0/v0))</f>
        <v>-1.842440718756033</v>
      </c>
    </row>
    <row r="196" spans="1:10" x14ac:dyDescent="0.3">
      <c r="A196">
        <v>194</v>
      </c>
      <c r="B196">
        <f t="shared" si="32"/>
        <v>19.400000000000002</v>
      </c>
      <c r="C196">
        <f t="shared" si="33"/>
        <v>-1.3312027213716575</v>
      </c>
      <c r="D196">
        <f t="shared" si="34"/>
        <v>1.3312027213716575</v>
      </c>
      <c r="E196">
        <f t="shared" si="35"/>
        <v>0.72937316642266059</v>
      </c>
      <c r="F196">
        <f t="shared" si="36"/>
        <v>4.922301946849938</v>
      </c>
      <c r="H196">
        <v>194</v>
      </c>
      <c r="I196">
        <f t="shared" si="28"/>
        <v>19.400000000000002</v>
      </c>
      <c r="J196">
        <f>A*SIN(wub*I196+ATAN(wub*x0/v0))</f>
        <v>-1.3505677256083626</v>
      </c>
    </row>
    <row r="197" spans="1:10" x14ac:dyDescent="0.3">
      <c r="A197">
        <v>195</v>
      </c>
      <c r="B197">
        <f t="shared" si="32"/>
        <v>19.5</v>
      </c>
      <c r="C197">
        <f t="shared" si="33"/>
        <v>-0.83364771580117702</v>
      </c>
      <c r="D197">
        <f t="shared" si="34"/>
        <v>0.83364771580117702</v>
      </c>
      <c r="E197">
        <f t="shared" si="35"/>
        <v>0.53248108854866305</v>
      </c>
      <c r="F197">
        <f t="shared" si="36"/>
        <v>4.9755500557048045</v>
      </c>
      <c r="H197">
        <v>195</v>
      </c>
      <c r="I197">
        <f t="shared" si="28"/>
        <v>19.5</v>
      </c>
      <c r="J197">
        <f>A*SIN(wub*I197+ATAN(wub*x0/v0))</f>
        <v>-0.85329426207515613</v>
      </c>
    </row>
    <row r="198" spans="1:10" x14ac:dyDescent="0.3">
      <c r="A198">
        <v>196</v>
      </c>
      <c r="B198">
        <f t="shared" si="32"/>
        <v>19.600000000000001</v>
      </c>
      <c r="C198">
        <f t="shared" si="33"/>
        <v>-0.33275811936749189</v>
      </c>
      <c r="D198">
        <f t="shared" si="34"/>
        <v>0.33275811936749189</v>
      </c>
      <c r="E198">
        <f t="shared" si="35"/>
        <v>0.33345908632047083</v>
      </c>
      <c r="F198">
        <f t="shared" si="36"/>
        <v>5.0088959643368511</v>
      </c>
      <c r="H198">
        <v>196</v>
      </c>
      <c r="I198">
        <f t="shared" si="28"/>
        <v>19.600000000000001</v>
      </c>
      <c r="J198">
        <f>A*SIN(wub*I198+ATAN(wub*x0/v0))</f>
        <v>-0.35260875906761796</v>
      </c>
    </row>
    <row r="199" spans="1:10" x14ac:dyDescent="0.3">
      <c r="A199">
        <v>197</v>
      </c>
      <c r="B199">
        <f t="shared" si="32"/>
        <v>19.700000000000003</v>
      </c>
      <c r="C199">
        <f t="shared" si="33"/>
        <v>0.16946250954366315</v>
      </c>
      <c r="D199">
        <f t="shared" si="34"/>
        <v>0.16946250954366315</v>
      </c>
      <c r="E199">
        <f t="shared" si="35"/>
        <v>0.13310324774699675</v>
      </c>
      <c r="F199">
        <f t="shared" si="36"/>
        <v>5.0222062891115504</v>
      </c>
      <c r="H199">
        <v>197</v>
      </c>
      <c r="I199">
        <f t="shared" si="28"/>
        <v>19.700000000000003</v>
      </c>
      <c r="J199">
        <f>A*SIN(wub*I199+ATAN(wub*x0/v0))</f>
        <v>0.14948670889384605</v>
      </c>
    </row>
    <row r="200" spans="1:10" x14ac:dyDescent="0.3">
      <c r="A200">
        <v>198</v>
      </c>
      <c r="B200">
        <f t="shared" si="32"/>
        <v>19.8</v>
      </c>
      <c r="C200">
        <f t="shared" si="33"/>
        <v>0.67100528841664353</v>
      </c>
      <c r="D200">
        <f t="shared" si="34"/>
        <v>0.67100528841664353</v>
      </c>
      <c r="E200">
        <f t="shared" si="35"/>
        <v>-6.7785003817465259E-2</v>
      </c>
      <c r="F200">
        <f t="shared" si="36"/>
        <v>5.015427788729804</v>
      </c>
      <c r="H200">
        <v>198</v>
      </c>
      <c r="I200">
        <f t="shared" si="28"/>
        <v>19.8</v>
      </c>
      <c r="J200">
        <f>A*SIN(wub*I200+ATAN(wub*x0/v0))</f>
        <v>0.65098442930875899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Inputs</vt:lpstr>
      <vt:lpstr>Calculations</vt:lpstr>
      <vt:lpstr>A</vt:lpstr>
      <vt:lpstr>dt</vt:lpstr>
      <vt:lpstr>E0</vt:lpstr>
      <vt:lpstr>Ef</vt:lpstr>
      <vt:lpstr>k</vt:lpstr>
      <vt:lpstr>m</vt:lpstr>
      <vt:lpstr>v0</vt:lpstr>
      <vt:lpstr>wub</vt:lpstr>
      <vt:lpstr>x0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gt8mar</dc:creator>
  <cp:lastModifiedBy>gt8mar</cp:lastModifiedBy>
  <dcterms:created xsi:type="dcterms:W3CDTF">2018-01-21T19:08:16Z</dcterms:created>
  <dcterms:modified xsi:type="dcterms:W3CDTF">2018-01-22T22:13:32Z</dcterms:modified>
</cp:coreProperties>
</file>