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ocuments\Temple\Scientific Computing I\"/>
    </mc:Choice>
  </mc:AlternateContent>
  <bookViews>
    <workbookView xWindow="0" yWindow="0" windowWidth="23040" windowHeight="9048" xr2:uid="{47F03DB3-3EDF-44D1-A8CF-4BB1639DFCE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H4" i="2" s="1"/>
  <c r="A7" i="2" l="1"/>
  <c r="A8" i="2" s="1"/>
  <c r="A9" i="2" s="1"/>
  <c r="C3" i="2"/>
  <c r="H18" i="2"/>
  <c r="H22" i="2"/>
  <c r="H5" i="2"/>
  <c r="H13" i="2"/>
  <c r="H7" i="2"/>
  <c r="H17" i="2"/>
  <c r="H11" i="2"/>
  <c r="H6" i="2"/>
  <c r="H21" i="2"/>
  <c r="H15" i="2"/>
  <c r="H10" i="2"/>
  <c r="H19" i="2"/>
  <c r="H14" i="2"/>
  <c r="H9" i="2"/>
  <c r="H3" i="2"/>
  <c r="H20" i="2"/>
  <c r="H16" i="2"/>
  <c r="H12" i="2"/>
  <c r="H8" i="2"/>
  <c r="H2" i="2"/>
  <c r="B3" i="2"/>
  <c r="C2" i="2" s="1"/>
  <c r="A10" i="2" s="1"/>
  <c r="B2" i="2"/>
  <c r="A30" i="2"/>
  <c r="I2" i="2" s="1"/>
  <c r="A12" i="2" l="1"/>
  <c r="A19" i="2" s="1"/>
  <c r="I7" i="2"/>
  <c r="I4" i="2"/>
  <c r="I5" i="2"/>
  <c r="I11" i="2"/>
  <c r="I6" i="2"/>
  <c r="I8" i="2"/>
  <c r="I9" i="2"/>
  <c r="I3" i="2"/>
  <c r="I12" i="2"/>
  <c r="I10" i="2"/>
  <c r="A18" i="2" l="1"/>
  <c r="A16" i="2"/>
  <c r="A17" i="2"/>
  <c r="I16" i="2"/>
  <c r="I21" i="2"/>
  <c r="I18" i="2"/>
  <c r="I20" i="2"/>
  <c r="I15" i="2"/>
  <c r="I17" i="2"/>
  <c r="I19" i="2"/>
  <c r="I13" i="2"/>
  <c r="I14" i="2"/>
  <c r="I22" i="2"/>
  <c r="A13" i="2" l="1"/>
  <c r="A22" i="2" s="1"/>
  <c r="A24" i="2" s="1"/>
  <c r="L2" i="1" s="1"/>
  <c r="D25" i="2" l="1"/>
  <c r="J3" i="2" s="1"/>
  <c r="J21" i="2" l="1"/>
  <c r="J5" i="2"/>
  <c r="J22" i="2"/>
  <c r="J10" i="2"/>
  <c r="J17" i="2"/>
  <c r="J6" i="2"/>
  <c r="J13" i="2"/>
  <c r="J18" i="2"/>
  <c r="J20" i="2"/>
  <c r="J9" i="2"/>
  <c r="J14" i="2"/>
  <c r="J16" i="2"/>
  <c r="J12" i="2"/>
  <c r="J8" i="2"/>
  <c r="J4" i="2"/>
  <c r="J15" i="2"/>
  <c r="J11" i="2"/>
  <c r="J2" i="2"/>
  <c r="J7" i="2"/>
  <c r="J19" i="2"/>
</calcChain>
</file>

<file path=xl/sharedStrings.xml><?xml version="1.0" encoding="utf-8"?>
<sst xmlns="http://schemas.openxmlformats.org/spreadsheetml/2006/main" count="32" uniqueCount="30">
  <si>
    <t>Inputs:</t>
  </si>
  <si>
    <t>Index of Refraction for Incident Medium</t>
  </si>
  <si>
    <t>Index of Refraction for Outgoing Medium</t>
  </si>
  <si>
    <t>Incident Angle</t>
  </si>
  <si>
    <t>Outputs:</t>
  </si>
  <si>
    <t>Outgoing Angle</t>
  </si>
  <si>
    <t>(probably between 0 and 5)</t>
  </si>
  <si>
    <t>(between 0 and 360)</t>
  </si>
  <si>
    <t>Equations and stuff</t>
  </si>
  <si>
    <t>USE THIS Scrollbar</t>
  </si>
  <si>
    <t>Medium 1 index</t>
  </si>
  <si>
    <t>Medium 2 index</t>
  </si>
  <si>
    <t>Side 1 of snell equation</t>
  </si>
  <si>
    <t>n i sin(theta i)= n r sin(theta r)</t>
  </si>
  <si>
    <t>Angle in radians</t>
  </si>
  <si>
    <t xml:space="preserve">Output angle degrees: </t>
  </si>
  <si>
    <t>Line 1:</t>
  </si>
  <si>
    <t>Line 2:</t>
  </si>
  <si>
    <t>Slope</t>
  </si>
  <si>
    <t>x values</t>
  </si>
  <si>
    <t>y values</t>
  </si>
  <si>
    <t>y2 values</t>
  </si>
  <si>
    <t>Continued x</t>
  </si>
  <si>
    <t>Output angle radians</t>
  </si>
  <si>
    <t>&lt;fill in for quad 1</t>
  </si>
  <si>
    <t>&lt;fill in for quad 2</t>
  </si>
  <si>
    <t>&lt;fill in for quad 3</t>
  </si>
  <si>
    <t>&lt;fill in for quad 4</t>
  </si>
  <si>
    <t>Secondary Hack</t>
  </si>
  <si>
    <t>BOUNDARY IS ON X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</si>
</sst>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620979109835177E-2"/>
          <c:y val="0.10551229129295707"/>
          <c:w val="0.9180598075770029"/>
          <c:h val="0.853339432753888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Sheet2!$H$2:$H$12</c:f>
              <c:numCache>
                <c:formatCode>General</c:formatCode>
                <c:ptCount val="1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</c:numCache>
            </c:numRef>
          </c:xVal>
          <c:yVal>
            <c:numRef>
              <c:f>Sheet2!$I$2:$I$12</c:f>
              <c:numCache>
                <c:formatCode>General</c:formatCode>
                <c:ptCount val="11"/>
                <c:pt idx="0">
                  <c:v>14.281480067421146</c:v>
                </c:pt>
                <c:pt idx="1">
                  <c:v>12.853332060679032</c:v>
                </c:pt>
                <c:pt idx="2">
                  <c:v>11.425184053936917</c:v>
                </c:pt>
                <c:pt idx="3">
                  <c:v>9.9970360471948023</c:v>
                </c:pt>
                <c:pt idx="4">
                  <c:v>8.5688880404526877</c:v>
                </c:pt>
                <c:pt idx="5">
                  <c:v>7.1407400337105731</c:v>
                </c:pt>
                <c:pt idx="6">
                  <c:v>5.7125920269684585</c:v>
                </c:pt>
                <c:pt idx="7">
                  <c:v>4.2844440202263439</c:v>
                </c:pt>
                <c:pt idx="8">
                  <c:v>2.8562960134842292</c:v>
                </c:pt>
                <c:pt idx="9">
                  <c:v>1.4281480067421146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4-4822-80FA-67BBECE8921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Sheet2!$H$12:$H$22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Sheet2!$J$12:$J$22</c:f>
              <c:numCache>
                <c:formatCode>General</c:formatCode>
                <c:ptCount val="11"/>
                <c:pt idx="0">
                  <c:v>0</c:v>
                </c:pt>
                <c:pt idx="1">
                  <c:v>-0.592398788040427</c:v>
                </c:pt>
                <c:pt idx="2">
                  <c:v>-1.184797576080854</c:v>
                </c:pt>
                <c:pt idx="3">
                  <c:v>-1.7771963641212811</c:v>
                </c:pt>
                <c:pt idx="4">
                  <c:v>-2.369595152161708</c:v>
                </c:pt>
                <c:pt idx="5">
                  <c:v>-2.9619939402021349</c:v>
                </c:pt>
                <c:pt idx="6">
                  <c:v>-3.5543927282425622</c:v>
                </c:pt>
                <c:pt idx="7">
                  <c:v>-4.1467915162829891</c:v>
                </c:pt>
                <c:pt idx="8">
                  <c:v>-4.739190304323416</c:v>
                </c:pt>
                <c:pt idx="9">
                  <c:v>-5.3315890923638429</c:v>
                </c:pt>
                <c:pt idx="10">
                  <c:v>-5.9239878804042698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24-4822-80FA-67BBECE89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16472"/>
        <c:axId val="382920736"/>
      </c:scatterChart>
      <c:valAx>
        <c:axId val="38291647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20736"/>
        <c:crosses val="autoZero"/>
        <c:crossBetween val="midCat"/>
      </c:valAx>
      <c:valAx>
        <c:axId val="382920736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16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B$10" horiz="1" max="360" page="10" val="3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0</xdr:rowOff>
        </xdr:from>
        <xdr:to>
          <xdr:col>1</xdr:col>
          <xdr:colOff>2438400</xdr:colOff>
          <xdr:row>8</xdr:row>
          <xdr:rowOff>175260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99060</xdr:colOff>
      <xdr:row>2</xdr:row>
      <xdr:rowOff>80010</xdr:rowOff>
    </xdr:from>
    <xdr:to>
      <xdr:col>11</xdr:col>
      <xdr:colOff>160020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C910FB-8CBA-4D0F-BB26-24B763CE8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8B2E-ED66-406A-9FCD-3A88C2090BAD}">
  <sheetPr codeName="Sheet1"/>
  <dimension ref="B1:L15"/>
  <sheetViews>
    <sheetView tabSelected="1" workbookViewId="0">
      <selection activeCell="D19" sqref="D19"/>
    </sheetView>
  </sheetViews>
  <sheetFormatPr defaultRowHeight="14.4" x14ac:dyDescent="0.3"/>
  <cols>
    <col min="2" max="2" width="35.6640625" customWidth="1"/>
    <col min="4" max="4" width="29.33203125" customWidth="1"/>
    <col min="11" max="11" width="19.21875" customWidth="1"/>
  </cols>
  <sheetData>
    <row r="1" spans="2:12" x14ac:dyDescent="0.3">
      <c r="B1" t="s">
        <v>0</v>
      </c>
      <c r="K1" t="s">
        <v>4</v>
      </c>
    </row>
    <row r="2" spans="2:12" x14ac:dyDescent="0.3">
      <c r="K2" t="s">
        <v>5</v>
      </c>
      <c r="L2">
        <f>Sheet2!A24</f>
        <v>59.357550964153546</v>
      </c>
    </row>
    <row r="3" spans="2:12" x14ac:dyDescent="0.3">
      <c r="B3" t="s">
        <v>1</v>
      </c>
      <c r="C3">
        <v>1</v>
      </c>
      <c r="D3" t="s">
        <v>6</v>
      </c>
    </row>
    <row r="4" spans="2:12" x14ac:dyDescent="0.3">
      <c r="B4" t="s">
        <v>2</v>
      </c>
      <c r="C4">
        <v>1.5</v>
      </c>
      <c r="D4" t="s">
        <v>6</v>
      </c>
    </row>
    <row r="5" spans="2:12" x14ac:dyDescent="0.3">
      <c r="D5" t="s">
        <v>7</v>
      </c>
    </row>
    <row r="6" spans="2:12" x14ac:dyDescent="0.3">
      <c r="B6" t="s">
        <v>3</v>
      </c>
    </row>
    <row r="7" spans="2:12" x14ac:dyDescent="0.3">
      <c r="B7" t="s">
        <v>9</v>
      </c>
    </row>
    <row r="10" spans="2:12" x14ac:dyDescent="0.3">
      <c r="B10">
        <v>35</v>
      </c>
    </row>
    <row r="15" spans="2:12" x14ac:dyDescent="0.3">
      <c r="D15" t="s">
        <v>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 altText="">
                <anchor moveWithCells="1">
                  <from>
                    <xdr:col>1</xdr:col>
                    <xdr:colOff>7620</xdr:colOff>
                    <xdr:row>7</xdr:row>
                    <xdr:rowOff>0</xdr:rowOff>
                  </from>
                  <to>
                    <xdr:col>1</xdr:col>
                    <xdr:colOff>2438400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8695-CEF5-4749-A391-D1CD2E7E2B70}">
  <dimension ref="A1:J30"/>
  <sheetViews>
    <sheetView workbookViewId="0">
      <selection activeCell="A30" sqref="A30"/>
    </sheetView>
  </sheetViews>
  <sheetFormatPr defaultRowHeight="14.4" x14ac:dyDescent="0.3"/>
  <cols>
    <col min="1" max="1" width="27.5546875" customWidth="1"/>
    <col min="2" max="2" width="21" customWidth="1"/>
    <col min="4" max="4" width="16" customWidth="1"/>
    <col min="8" max="8" width="14.77734375" customWidth="1"/>
  </cols>
  <sheetData>
    <row r="1" spans="1:10" x14ac:dyDescent="0.3">
      <c r="A1" t="s">
        <v>8</v>
      </c>
      <c r="D1" t="s">
        <v>14</v>
      </c>
      <c r="G1" t="s">
        <v>19</v>
      </c>
      <c r="H1" t="s">
        <v>22</v>
      </c>
      <c r="I1" t="s">
        <v>20</v>
      </c>
      <c r="J1" t="s">
        <v>21</v>
      </c>
    </row>
    <row r="2" spans="1:10" x14ac:dyDescent="0.3">
      <c r="A2" t="s">
        <v>10</v>
      </c>
      <c r="B2">
        <f>Sheet1!C3</f>
        <v>1</v>
      </c>
      <c r="C2">
        <f>IF(3*PI()/2&gt;D2&gt;PI()/2,B3,B2)</f>
        <v>1.5</v>
      </c>
      <c r="D2">
        <f>Sheet1!B10*PI()/180</f>
        <v>0.6108652381980153</v>
      </c>
      <c r="G2">
        <v>-10</v>
      </c>
      <c r="H2">
        <f>IF($D$2&gt;PI(),-G2,G2)</f>
        <v>-10</v>
      </c>
      <c r="I2">
        <f>IF($D$2&gt;PI(),-$A$30*G2,$A$30*G2)</f>
        <v>14.281480067421146</v>
      </c>
      <c r="J2">
        <f>IF($A$22&gt;PI(),-G2*$D$25,G2*$D$25)</f>
        <v>5.9239878804042698</v>
      </c>
    </row>
    <row r="3" spans="1:10" x14ac:dyDescent="0.3">
      <c r="A3" t="s">
        <v>11</v>
      </c>
      <c r="B3">
        <f>Sheet1!C4</f>
        <v>1.5</v>
      </c>
      <c r="C3">
        <f>IF(3*PI()/2&gt;D2&gt;PI()/2,B2,B3)</f>
        <v>1</v>
      </c>
      <c r="G3">
        <v>-9</v>
      </c>
      <c r="H3">
        <f t="shared" ref="H3:H4" si="0">IF($D$2&gt;PI(),-G3,G3)</f>
        <v>-9</v>
      </c>
      <c r="I3">
        <f>IF($D$2&gt;PI(),-$A$30*G3,$A$30*G3)</f>
        <v>12.853332060679032</v>
      </c>
      <c r="J3">
        <f>IF($A$22&gt;PI(),-G3*$D$25,G3*$D$25)</f>
        <v>5.3315890923638429</v>
      </c>
    </row>
    <row r="4" spans="1:10" x14ac:dyDescent="0.3">
      <c r="A4" t="s">
        <v>13</v>
      </c>
      <c r="G4">
        <v>-8</v>
      </c>
      <c r="H4">
        <f t="shared" si="0"/>
        <v>-8</v>
      </c>
      <c r="I4">
        <f>IF($D$2&gt;PI(),-$A$30*G4,$A$30*G4)</f>
        <v>11.425184053936917</v>
      </c>
      <c r="J4">
        <f>IF($A$22&gt;PI(),-G4*$D$25,G4*$D$25)</f>
        <v>4.739190304323416</v>
      </c>
    </row>
    <row r="5" spans="1:10" x14ac:dyDescent="0.3">
      <c r="G5">
        <v>-7</v>
      </c>
      <c r="H5">
        <f>IF($D$2&gt;PI(),-G5,G5)</f>
        <v>-7</v>
      </c>
      <c r="I5">
        <f>IF($D$2&gt;PI(),-$A$30*G5,$A$30*G5)</f>
        <v>9.9970360471948023</v>
      </c>
      <c r="J5">
        <f>IF($A$22&gt;PI(),-G5*$D$25,G5*$D$25)</f>
        <v>4.1467915162829891</v>
      </c>
    </row>
    <row r="6" spans="1:10" x14ac:dyDescent="0.3">
      <c r="A6" t="s">
        <v>12</v>
      </c>
      <c r="G6">
        <v>-6</v>
      </c>
      <c r="H6">
        <f>IF($D$2&gt;PI(),-G6,G6)</f>
        <v>-6</v>
      </c>
      <c r="I6">
        <f>IF($D$2&gt;PI(),-$A$30*G6,$A$30*G6)</f>
        <v>8.5688880404526877</v>
      </c>
      <c r="J6">
        <f>IF($A$22&gt;PI(),-G6*$D$25,G6*$D$25)</f>
        <v>3.5543927282425622</v>
      </c>
    </row>
    <row r="7" spans="1:10" x14ac:dyDescent="0.3">
      <c r="A7">
        <f>IF(D2&gt;PI()/2,2,1)</f>
        <v>1</v>
      </c>
      <c r="G7">
        <v>-5</v>
      </c>
      <c r="H7">
        <f>IF($D$2&gt;PI(),-G7,G7)</f>
        <v>-5</v>
      </c>
      <c r="I7">
        <f>IF($D$2&gt;PI(),-$A$30*G7,$A$30*G7)</f>
        <v>7.1407400337105731</v>
      </c>
      <c r="J7">
        <f>IF($A$22&gt;PI(),-G7*$D$25,G7*$D$25)</f>
        <v>2.9619939402021349</v>
      </c>
    </row>
    <row r="8" spans="1:10" x14ac:dyDescent="0.3">
      <c r="A8">
        <f>IF(D2&gt;PI(),3,A7)</f>
        <v>1</v>
      </c>
      <c r="G8">
        <v>-4</v>
      </c>
      <c r="H8">
        <f>IF($D$2&gt;PI(),-G8,G8)</f>
        <v>-4</v>
      </c>
      <c r="I8">
        <f>IF($D$2&gt;PI(),-$A$30*G8,$A$30*G8)</f>
        <v>5.7125920269684585</v>
      </c>
      <c r="J8">
        <f>IF($A$22&gt;PI(),-G8*$D$25,G8*$D$25)</f>
        <v>2.369595152161708</v>
      </c>
    </row>
    <row r="9" spans="1:10" x14ac:dyDescent="0.3">
      <c r="A9">
        <f>IF(D2&gt;3*PI()/2,4,A8)</f>
        <v>1</v>
      </c>
      <c r="G9">
        <v>-3</v>
      </c>
      <c r="H9">
        <f>IF($D$2&gt;PI(),-G9,G9)</f>
        <v>-3</v>
      </c>
      <c r="I9">
        <f>IF($D$2&gt;PI(),-$A$30*G9,$A$30*G9)</f>
        <v>4.2844440202263439</v>
      </c>
      <c r="J9">
        <f>IF($A$22&gt;PI(),-G9*$D$25,G9*$D$25)</f>
        <v>1.7771963641212811</v>
      </c>
    </row>
    <row r="10" spans="1:10" x14ac:dyDescent="0.3">
      <c r="A10">
        <f>C2*SIN(D2)</f>
        <v>0.86036465452656907</v>
      </c>
      <c r="G10">
        <v>-2</v>
      </c>
      <c r="H10">
        <f>IF($D$2&gt;PI(),-G10,G10)</f>
        <v>-2</v>
      </c>
      <c r="I10">
        <f>IF($D$2&gt;PI(),-$A$30*G10,$A$30*G10)</f>
        <v>2.8562960134842292</v>
      </c>
      <c r="J10">
        <f>IF($A$22&gt;PI(),-G10*$D$25,G10*$D$25)</f>
        <v>1.184797576080854</v>
      </c>
    </row>
    <row r="11" spans="1:10" x14ac:dyDescent="0.3">
      <c r="G11">
        <v>-1</v>
      </c>
      <c r="H11">
        <f>IF($D$2&gt;PI(),-G11,G11)</f>
        <v>-1</v>
      </c>
      <c r="I11">
        <f>IF($D$2&gt;PI(),-$A$30*G11,$A$30*G11)</f>
        <v>1.4281480067421146</v>
      </c>
      <c r="J11">
        <f>IF($A$22&gt;PI(),-G11*$D$25,G11*$D$25)</f>
        <v>0.592398788040427</v>
      </c>
    </row>
    <row r="12" spans="1:10" x14ac:dyDescent="0.3">
      <c r="A12">
        <f>A10/C3</f>
        <v>0.86036465452656907</v>
      </c>
      <c r="G12">
        <v>0</v>
      </c>
      <c r="H12">
        <f>IF($D$2&gt;PI(),-G12,G12)</f>
        <v>0</v>
      </c>
      <c r="I12">
        <f>IF($D$2&gt;PI(),-$A$30*G12,$A$30*G12)</f>
        <v>0</v>
      </c>
      <c r="J12">
        <f>IF($A$22&gt;PI(),-G12*$D$25,G12*$D$25)</f>
        <v>0</v>
      </c>
    </row>
    <row r="13" spans="1:10" x14ac:dyDescent="0.3">
      <c r="A13">
        <f>IF(A9=1,A16,IF(A9=2,A17,IF(A9=3,A18,IF(A9=4,A19,""))))</f>
        <v>1.0359847002448141</v>
      </c>
      <c r="G13">
        <v>1</v>
      </c>
      <c r="H13">
        <f>IF($D$2&gt;PI(),-G13,G13)</f>
        <v>1</v>
      </c>
      <c r="I13">
        <f>$A$30*G13</f>
        <v>-1.4281480067421146</v>
      </c>
      <c r="J13">
        <f>IF($A$22&gt;PI(),-G13*$D$25,G13*$D$25)</f>
        <v>-0.592398788040427</v>
      </c>
    </row>
    <row r="14" spans="1:10" x14ac:dyDescent="0.3">
      <c r="G14">
        <v>2</v>
      </c>
      <c r="H14">
        <f>IF($D$2&gt;PI(),-G14,G14)</f>
        <v>2</v>
      </c>
      <c r="I14">
        <f>$A$30*G14</f>
        <v>-2.8562960134842292</v>
      </c>
      <c r="J14">
        <f>IF($A$22&gt;PI(),-G14*$D$25,G14*$D$25)</f>
        <v>-1.184797576080854</v>
      </c>
    </row>
    <row r="15" spans="1:10" x14ac:dyDescent="0.3">
      <c r="A15" t="s">
        <v>28</v>
      </c>
      <c r="G15">
        <v>3</v>
      </c>
      <c r="H15">
        <f>IF($D$2&gt;PI(),-G15,G15)</f>
        <v>3</v>
      </c>
      <c r="I15">
        <f>$A$30*G15</f>
        <v>-4.2844440202263439</v>
      </c>
      <c r="J15">
        <f>IF($A$22&gt;PI(),-G15*$D$25,G15*$D$25)</f>
        <v>-1.7771963641212811</v>
      </c>
    </row>
    <row r="16" spans="1:10" x14ac:dyDescent="0.3">
      <c r="A16">
        <f>IF(A12&gt;1, PI()-D2, ASIN(A12))</f>
        <v>1.0359847002448141</v>
      </c>
      <c r="B16" t="s">
        <v>24</v>
      </c>
      <c r="G16">
        <v>4</v>
      </c>
      <c r="H16">
        <f>IF($D$2&gt;PI(),-G16,G16)</f>
        <v>4</v>
      </c>
      <c r="I16">
        <f>$A$30*G16</f>
        <v>-5.7125920269684585</v>
      </c>
      <c r="J16">
        <f>IF($A$22&gt;PI(),-G16*$D$25,G16*$D$25)</f>
        <v>-2.369595152161708</v>
      </c>
    </row>
    <row r="17" spans="1:10" x14ac:dyDescent="0.3">
      <c r="A17">
        <f>IF(A12&gt;1,PI()-D2,PI()-ASIN(A12))</f>
        <v>2.105607953344979</v>
      </c>
      <c r="B17" t="s">
        <v>25</v>
      </c>
      <c r="G17">
        <v>5</v>
      </c>
      <c r="H17">
        <f>IF($D$2&gt;PI(),-G17,G17)</f>
        <v>5</v>
      </c>
      <c r="I17">
        <f>$A$30*G17</f>
        <v>-7.1407400337105731</v>
      </c>
      <c r="J17">
        <f>IF($A$22&gt;PI(),-G17*$D$25,G17*$D$25)</f>
        <v>-2.9619939402021349</v>
      </c>
    </row>
    <row r="18" spans="1:10" x14ac:dyDescent="0.3">
      <c r="A18">
        <f>IF(ABS(A12)&gt;1,3*PI()-D2,-ASIN(A12)+PI())</f>
        <v>2.105607953344979</v>
      </c>
      <c r="B18" t="s">
        <v>26</v>
      </c>
      <c r="G18">
        <v>6</v>
      </c>
      <c r="H18">
        <f>IF($D$2&gt;PI(),-G18,G18)</f>
        <v>6</v>
      </c>
      <c r="I18">
        <f>$A$30*G18</f>
        <v>-8.5688880404526877</v>
      </c>
      <c r="J18">
        <f>IF($A$22&gt;PI(),-G18*$D$25,G18*$D$25)</f>
        <v>-3.5543927282425622</v>
      </c>
    </row>
    <row r="19" spans="1:10" x14ac:dyDescent="0.3">
      <c r="A19">
        <f>IF(ABS(A12)&gt;1,3*PI()-D2,ASIN(A12)+2*PI())</f>
        <v>7.3191700074244004</v>
      </c>
      <c r="B19" t="s">
        <v>27</v>
      </c>
      <c r="G19">
        <v>7</v>
      </c>
      <c r="H19">
        <f>IF($D$2&gt;PI(),-G19,G19)</f>
        <v>7</v>
      </c>
      <c r="I19">
        <f>$A$30*G19</f>
        <v>-9.9970360471948023</v>
      </c>
      <c r="J19">
        <f>IF($A$22&gt;PI(),-G19*$D$25,G19*$D$25)</f>
        <v>-4.1467915162829891</v>
      </c>
    </row>
    <row r="20" spans="1:10" x14ac:dyDescent="0.3">
      <c r="G20">
        <v>8</v>
      </c>
      <c r="H20">
        <f>IF($D$2&gt;PI(),-G20,G20)</f>
        <v>8</v>
      </c>
      <c r="I20">
        <f>$A$30*G20</f>
        <v>-11.425184053936917</v>
      </c>
      <c r="J20">
        <f>IF($A$22&gt;PI(),-G20*$D$25,G20*$D$25)</f>
        <v>-4.739190304323416</v>
      </c>
    </row>
    <row r="21" spans="1:10" x14ac:dyDescent="0.3">
      <c r="A21" t="s">
        <v>23</v>
      </c>
      <c r="G21">
        <v>9</v>
      </c>
      <c r="H21">
        <f>IF($D$2&gt;PI(),-G21,G21)</f>
        <v>9</v>
      </c>
      <c r="I21">
        <f>$A$30*G21</f>
        <v>-12.853332060679032</v>
      </c>
      <c r="J21">
        <f>IF($A$22&gt;PI(),-G21*$D$25,G21*$D$25)</f>
        <v>-5.3315890923638429</v>
      </c>
    </row>
    <row r="22" spans="1:10" x14ac:dyDescent="0.3">
      <c r="A22">
        <f>A13</f>
        <v>1.0359847002448141</v>
      </c>
      <c r="G22">
        <v>10</v>
      </c>
      <c r="H22">
        <f>IF($D$2&gt;PI(),-G22,G22)</f>
        <v>10</v>
      </c>
      <c r="I22">
        <f>$A$30*G22</f>
        <v>-14.281480067421146</v>
      </c>
      <c r="J22">
        <f>IF($A$22&gt;PI(),-G22*$D$25,G22*$D$25)</f>
        <v>-5.9239878804042698</v>
      </c>
    </row>
    <row r="23" spans="1:10" x14ac:dyDescent="0.3">
      <c r="A23" t="s">
        <v>15</v>
      </c>
      <c r="D23" t="s">
        <v>17</v>
      </c>
    </row>
    <row r="24" spans="1:10" x14ac:dyDescent="0.3">
      <c r="A24">
        <f>A22*180/PI()</f>
        <v>59.357550964153546</v>
      </c>
      <c r="D24" t="s">
        <v>18</v>
      </c>
    </row>
    <row r="25" spans="1:10" x14ac:dyDescent="0.3">
      <c r="D25">
        <f>IF(A22&gt;PI()/2,TAN(A22-PI()/2),-TAN(PI()/2-A22))</f>
        <v>-0.592398788040427</v>
      </c>
    </row>
    <row r="28" spans="1:10" x14ac:dyDescent="0.3">
      <c r="A28" t="s">
        <v>16</v>
      </c>
    </row>
    <row r="29" spans="1:10" x14ac:dyDescent="0.3">
      <c r="A29" t="s">
        <v>18</v>
      </c>
    </row>
    <row r="30" spans="1:10" x14ac:dyDescent="0.3">
      <c r="A30">
        <f>-1/TAN(D2)</f>
        <v>-1.4281480067421146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2018-01-19T14:59:37Z</dcterms:created>
  <dcterms:modified xsi:type="dcterms:W3CDTF">2018-01-20T00:02:03Z</dcterms:modified>
</cp:coreProperties>
</file>