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4363eb9df856229/Desktop/"/>
    </mc:Choice>
  </mc:AlternateContent>
  <xr:revisionPtr revIDLastSave="133" documentId="11_CC9D30B3BA0C99A890D4747B26B623E301EA9F99" xr6:coauthVersionLast="47" xr6:coauthVersionMax="47" xr10:uidLastSave="{2F4B7EAD-B9A4-4939-808A-ED7C05F6D0C6}"/>
  <bookViews>
    <workbookView xWindow="28680" yWindow="-120" windowWidth="29040" windowHeight="15720" xr2:uid="{00000000-000D-0000-FFFF-FFFF00000000}"/>
  </bookViews>
  <sheets>
    <sheet name="Achievements" sheetId="1" r:id="rId1"/>
    <sheet name="Complete Materials List (Craft " sheetId="2" r:id="rId2"/>
    <sheet name="Gourmet Chef" sheetId="3" r:id="rId3"/>
    <sheet name="Craft Master" sheetId="4" r:id="rId4"/>
    <sheet name="Full Shipment &amp; Polyculture" sheetId="5" r:id="rId5"/>
    <sheet name="Master Angler" sheetId="6" r:id="rId6"/>
    <sheet name="A Complete Collection" sheetId="7" r:id="rId7"/>
    <sheet name="Well-Read" sheetId="8" r:id="rId8"/>
    <sheet name="Protector Of The Valley" sheetId="9" r:id="rId9"/>
    <sheet name="Mystery Of The Stardrop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4" i="2" l="1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<sst xmlns="http://schemas.openxmlformats.org/spreadsheetml/2006/main" count="1954" uniqueCount="1045">
  <si>
    <t>Achievement Name(s)</t>
  </si>
  <si>
    <t>Achievement Task</t>
  </si>
  <si>
    <t>Complete?</t>
  </si>
  <si>
    <r>
      <rPr>
        <sz val="10"/>
        <color theme="1"/>
        <rFont val="Arial"/>
      </rPr>
      <t xml:space="preserve">Fisherman / Mother Catch / Ol' Mariner / </t>
    </r>
    <r>
      <rPr>
        <b/>
        <sz val="10"/>
        <color theme="1"/>
        <rFont val="Arial"/>
      </rPr>
      <t>Master Angler</t>
    </r>
  </si>
  <si>
    <r>
      <rPr>
        <sz val="10"/>
        <color theme="1"/>
        <rFont val="Arial"/>
      </rPr>
      <t xml:space="preserve">Catch 10 different fish / Catch 100 fish / Catch 24 different fish / </t>
    </r>
    <r>
      <rPr>
        <b/>
        <sz val="10"/>
        <color theme="1"/>
        <rFont val="Arial"/>
      </rPr>
      <t>Catch every fish</t>
    </r>
  </si>
  <si>
    <r>
      <rPr>
        <sz val="10"/>
        <color theme="1"/>
        <rFont val="Arial"/>
      </rPr>
      <t xml:space="preserve">Greenhorn / Cowpoke / Homesteader / Millionare / </t>
    </r>
    <r>
      <rPr>
        <b/>
        <sz val="10"/>
        <color theme="1"/>
        <rFont val="Arial"/>
      </rPr>
      <t>Legend</t>
    </r>
  </si>
  <si>
    <r>
      <rPr>
        <sz val="10"/>
        <color theme="1"/>
        <rFont val="Arial"/>
      </rPr>
      <t xml:space="preserve">Earn 15,000g / Earn 50,000g / Earn 250,000g / Earn 1,000,000g / </t>
    </r>
    <r>
      <rPr>
        <b/>
        <sz val="10"/>
        <color theme="1"/>
        <rFont val="Arial"/>
      </rPr>
      <t>Earn 10,000,000g</t>
    </r>
  </si>
  <si>
    <r>
      <rPr>
        <sz val="10"/>
        <color theme="1"/>
        <rFont val="Arial"/>
      </rPr>
      <t xml:space="preserve">Moving Up / </t>
    </r>
    <r>
      <rPr>
        <b/>
        <sz val="10"/>
        <color theme="1"/>
        <rFont val="Arial"/>
      </rPr>
      <t>Living Large</t>
    </r>
  </si>
  <si>
    <r>
      <rPr>
        <sz val="10"/>
        <color theme="1"/>
        <rFont val="Arial"/>
      </rPr>
      <t xml:space="preserve">Upgrade your house / </t>
    </r>
    <r>
      <rPr>
        <b/>
        <sz val="10"/>
        <color theme="1"/>
        <rFont val="Arial"/>
      </rPr>
      <t>Upgrade your house to the maximum size</t>
    </r>
  </si>
  <si>
    <r>
      <rPr>
        <sz val="10"/>
        <color theme="1"/>
        <rFont val="Arial"/>
      </rPr>
      <t xml:space="preserve">D.I.Y. / Artisan / </t>
    </r>
    <r>
      <rPr>
        <b/>
        <sz val="10"/>
        <color theme="1"/>
        <rFont val="Arial"/>
      </rPr>
      <t>Craft Master</t>
    </r>
  </si>
  <si>
    <r>
      <rPr>
        <sz val="10"/>
        <color theme="1"/>
        <rFont val="Arial"/>
      </rPr>
      <t xml:space="preserve">Craft 15 different items / Craft 30 different items / </t>
    </r>
    <r>
      <rPr>
        <b/>
        <sz val="10"/>
        <color theme="1"/>
        <rFont val="Arial"/>
      </rPr>
      <t>Craft every item</t>
    </r>
  </si>
  <si>
    <r>
      <rPr>
        <sz val="10"/>
        <color theme="1"/>
        <rFont val="Arial"/>
      </rPr>
      <t xml:space="preserve">Treasure Trove / </t>
    </r>
    <r>
      <rPr>
        <b/>
        <sz val="10"/>
        <color theme="1"/>
        <rFont val="Arial"/>
      </rPr>
      <t>A Complete Collection</t>
    </r>
  </si>
  <si>
    <r>
      <rPr>
        <sz val="10"/>
        <color theme="1"/>
        <rFont val="Arial"/>
      </rPr>
      <t xml:space="preserve">Donate 40 different items to the museum / </t>
    </r>
    <r>
      <rPr>
        <b/>
        <sz val="10"/>
        <color theme="1"/>
        <rFont val="Arial"/>
      </rPr>
      <t>Complete the museum collection</t>
    </r>
  </si>
  <si>
    <t>Well-Read</t>
  </si>
  <si>
    <t>Read every book</t>
  </si>
  <si>
    <r>
      <rPr>
        <sz val="10"/>
        <color theme="1"/>
        <rFont val="Arial"/>
      </rPr>
      <t xml:space="preserve">Singular Talent / </t>
    </r>
    <r>
      <rPr>
        <b/>
        <sz val="10"/>
        <color theme="1"/>
        <rFont val="Arial"/>
      </rPr>
      <t>Master Of The Five Ways</t>
    </r>
  </si>
  <si>
    <r>
      <rPr>
        <sz val="10"/>
        <color theme="1"/>
        <rFont val="Arial"/>
      </rPr>
      <t xml:space="preserve">Reach level 10 in a skill / </t>
    </r>
    <r>
      <rPr>
        <b/>
        <sz val="10"/>
        <color theme="1"/>
        <rFont val="Arial"/>
      </rPr>
      <t>Reach level 10 in every skill</t>
    </r>
  </si>
  <si>
    <r>
      <rPr>
        <sz val="10"/>
        <color theme="1"/>
        <rFont val="Arial"/>
      </rPr>
      <t xml:space="preserve">Gofer / </t>
    </r>
    <r>
      <rPr>
        <b/>
        <sz val="10"/>
        <color theme="1"/>
        <rFont val="Arial"/>
      </rPr>
      <t>A Big Help</t>
    </r>
  </si>
  <si>
    <r>
      <rPr>
        <sz val="10"/>
        <color theme="1"/>
        <rFont val="Arial"/>
      </rPr>
      <t xml:space="preserve">Complete 10 'Help Wanted' requests / </t>
    </r>
    <r>
      <rPr>
        <b/>
        <sz val="10"/>
        <color theme="1"/>
        <rFont val="Arial"/>
      </rPr>
      <t>Complete 40 'Help Wanted' requests</t>
    </r>
  </si>
  <si>
    <r>
      <rPr>
        <sz val="10"/>
        <color theme="1"/>
        <rFont val="Arial"/>
      </rPr>
      <t xml:space="preserve">Cook / Sous Chef / </t>
    </r>
    <r>
      <rPr>
        <b/>
        <sz val="10"/>
        <color theme="1"/>
        <rFont val="Arial"/>
      </rPr>
      <t>Gourmet Chef</t>
    </r>
  </si>
  <si>
    <r>
      <rPr>
        <sz val="10"/>
        <color theme="1"/>
        <rFont val="Arial"/>
      </rPr>
      <t xml:space="preserve">Cook 10 different recipes / Cook 25 different recipes / </t>
    </r>
    <r>
      <rPr>
        <b/>
        <sz val="10"/>
        <color theme="1"/>
        <rFont val="Arial"/>
      </rPr>
      <t>Cook every recipe</t>
    </r>
  </si>
  <si>
    <t>Mystery Of The Stardrops</t>
  </si>
  <si>
    <t>Find every stardrop</t>
  </si>
  <si>
    <t>Polyculture</t>
  </si>
  <si>
    <t>Ship 15 of each crop</t>
  </si>
  <si>
    <t>Monoculture</t>
  </si>
  <si>
    <t>Ship 300 of one crop</t>
  </si>
  <si>
    <t>Full Shipment</t>
  </si>
  <si>
    <t>Ship every item</t>
  </si>
  <si>
    <t>The Bottom</t>
  </si>
  <si>
    <t>Reach the lowest level of the mines</t>
  </si>
  <si>
    <t>Danger In The Deep</t>
  </si>
  <si>
    <t>Reach the bottom of the 'dangerous' mines</t>
  </si>
  <si>
    <r>
      <rPr>
        <sz val="10"/>
        <color theme="1"/>
        <rFont val="Arial"/>
      </rPr>
      <t xml:space="preserve">A New Friend / Cliques / Networking / </t>
    </r>
    <r>
      <rPr>
        <b/>
        <sz val="10"/>
        <color theme="1"/>
        <rFont val="Arial"/>
      </rPr>
      <t>Popular</t>
    </r>
  </si>
  <si>
    <r>
      <rPr>
        <sz val="10"/>
        <color theme="1"/>
        <rFont val="Arial"/>
      </rPr>
      <t xml:space="preserve">Reach a 5-heart friend level with someone / Reach a 5-heart friend level with 4 people / Reach a 5-heart friend level with 10 people / </t>
    </r>
    <r>
      <rPr>
        <b/>
        <sz val="10"/>
        <color theme="1"/>
        <rFont val="Arial"/>
      </rPr>
      <t>Reach a 5-heart friend level with 20 people</t>
    </r>
  </si>
  <si>
    <r>
      <rPr>
        <sz val="10"/>
        <color theme="1"/>
        <rFont val="Arial"/>
      </rPr>
      <t xml:space="preserve">Best Friends / </t>
    </r>
    <r>
      <rPr>
        <b/>
        <sz val="10"/>
        <color theme="1"/>
        <rFont val="Arial"/>
      </rPr>
      <t>The Beloved Farmer</t>
    </r>
  </si>
  <si>
    <r>
      <rPr>
        <sz val="10"/>
        <color theme="1"/>
        <rFont val="Arial"/>
      </rPr>
      <t xml:space="preserve">Reach a 10-heart friend level with someone / </t>
    </r>
    <r>
      <rPr>
        <b/>
        <sz val="10"/>
        <color theme="1"/>
        <rFont val="Arial"/>
      </rPr>
      <t>Reach a 10-heart friend level with 8 people</t>
    </r>
  </si>
  <si>
    <t>Full House</t>
  </si>
  <si>
    <t>Get married and have two kinds</t>
  </si>
  <si>
    <t>An Unforgettable Soup</t>
  </si>
  <si>
    <t>Delight the Governor</t>
  </si>
  <si>
    <t>Blue Ribbon</t>
  </si>
  <si>
    <t>Get 1st place in the Stardew Valley Fair competition</t>
  </si>
  <si>
    <t>Local Legend</t>
  </si>
  <si>
    <t>Restore the Pelican Town Community Center</t>
  </si>
  <si>
    <t>Two Thumbs Up</t>
  </si>
  <si>
    <t>See a movie</t>
  </si>
  <si>
    <t>Good Neighbors</t>
  </si>
  <si>
    <t>Help your forest neighbors grow their family</t>
  </si>
  <si>
    <t>Infinite Power</t>
  </si>
  <si>
    <t>Obtain the most powerful weapon</t>
  </si>
  <si>
    <r>
      <rPr>
        <sz val="10"/>
        <color theme="1"/>
        <rFont val="Arial"/>
      </rPr>
      <t xml:space="preserve">Prairie King / </t>
    </r>
    <r>
      <rPr>
        <b/>
        <sz val="10"/>
        <color theme="1"/>
        <rFont val="Arial"/>
      </rPr>
      <t>Fector's Challenge</t>
    </r>
  </si>
  <si>
    <r>
      <rPr>
        <sz val="10"/>
        <color theme="1"/>
        <rFont val="Arial"/>
      </rPr>
      <t xml:space="preserve">Beat 'Journey Of The Prairie King' / </t>
    </r>
    <r>
      <rPr>
        <b/>
        <sz val="10"/>
        <color theme="1"/>
        <rFont val="Arial"/>
      </rPr>
      <t>Beat 'Journey Of The Prairie King' without dying</t>
    </r>
  </si>
  <si>
    <t>A Distant Shore</t>
  </si>
  <si>
    <t>Reach Ginger Island</t>
  </si>
  <si>
    <t>Protector Of The Valley</t>
  </si>
  <si>
    <t>Complete all of the Adventure Guild Monster Slayer Goals</t>
  </si>
  <si>
    <t>Perfection</t>
  </si>
  <si>
    <t>Reach the summit</t>
  </si>
  <si>
    <t>Joja Co. Member Of The Year</t>
  </si>
  <si>
    <t>Become a Joja Co. member and purchase all the community development perks</t>
  </si>
  <si>
    <t>Material Name</t>
  </si>
  <si>
    <t>Material Total Amount</t>
  </si>
  <si>
    <t>Acorn</t>
  </si>
  <si>
    <t>Amaranth</t>
  </si>
  <si>
    <t>Ancient Seed</t>
  </si>
  <si>
    <t>ANY FISH</t>
  </si>
  <si>
    <t>Apple</t>
  </si>
  <si>
    <t>Apricot</t>
  </si>
  <si>
    <t>Aquamarine</t>
  </si>
  <si>
    <t>Artichoke</t>
  </si>
  <si>
    <t>Banana</t>
  </si>
  <si>
    <t>Bat Wing</t>
  </si>
  <si>
    <t>Battery Pack</t>
  </si>
  <si>
    <t>Beet</t>
  </si>
  <si>
    <t>Blackberry</t>
  </si>
  <si>
    <t>Blue Jazz</t>
  </si>
  <si>
    <t>Blueberry</t>
  </si>
  <si>
    <t>Bok Choy</t>
  </si>
  <si>
    <t>Bone Fragment</t>
  </si>
  <si>
    <t>Bread</t>
  </si>
  <si>
    <t>Bream</t>
  </si>
  <si>
    <t>Bug Meat</t>
  </si>
  <si>
    <t>Carp</t>
  </si>
  <si>
    <t>Cauliflower</t>
  </si>
  <si>
    <t>Cave Carrot</t>
  </si>
  <si>
    <t>Chanterelle</t>
  </si>
  <si>
    <t>Cheese</t>
  </si>
  <si>
    <t>Cinder Shard</t>
  </si>
  <si>
    <t>Clam</t>
  </si>
  <si>
    <t>Clay</t>
  </si>
  <si>
    <t>Cloth</t>
  </si>
  <si>
    <t>Coal</t>
  </si>
  <si>
    <t>Coconut</t>
  </si>
  <si>
    <t>Coffee</t>
  </si>
  <si>
    <t>Common Mushroom</t>
  </si>
  <si>
    <t>Copper Bar</t>
  </si>
  <si>
    <t>Copper Ore</t>
  </si>
  <si>
    <t>Coral</t>
  </si>
  <si>
    <t>Corn</t>
  </si>
  <si>
    <t>Crab</t>
  </si>
  <si>
    <t>Cranberry</t>
  </si>
  <si>
    <t>Crayfish</t>
  </si>
  <si>
    <t>Crocus</t>
  </si>
  <si>
    <t>Crystal Fruit</t>
  </si>
  <si>
    <t>Daffodil</t>
  </si>
  <si>
    <t>Dandelion</t>
  </si>
  <si>
    <t>Diamond</t>
  </si>
  <si>
    <t>Dragon Tooth</t>
  </si>
  <si>
    <t>Dwarf Gadget</t>
  </si>
  <si>
    <t>Earth Crystal</t>
  </si>
  <si>
    <t>Eel</t>
  </si>
  <si>
    <t>Egg</t>
  </si>
  <si>
    <t>Eggplant</t>
  </si>
  <si>
    <t>Fairy Rose</t>
  </si>
  <si>
    <t>Fiber</t>
  </si>
  <si>
    <t>Fiddlehead Fern</t>
  </si>
  <si>
    <t>Fire Quartz</t>
  </si>
  <si>
    <t>Flounder</t>
  </si>
  <si>
    <t>Fried Egg</t>
  </si>
  <si>
    <t>Frozen Tear</t>
  </si>
  <si>
    <t>Furnace</t>
  </si>
  <si>
    <t>Garlic</t>
  </si>
  <si>
    <t>Ginger</t>
  </si>
  <si>
    <t>Gold Bar</t>
  </si>
  <si>
    <t>Gold Ore</t>
  </si>
  <si>
    <t>Grape</t>
  </si>
  <si>
    <t>Green Algae</t>
  </si>
  <si>
    <t>Green Beans</t>
  </si>
  <si>
    <t>Hardwood</t>
  </si>
  <si>
    <t>Hashbrown</t>
  </si>
  <si>
    <t>Hazelnut</t>
  </si>
  <si>
    <t>Honey</t>
  </si>
  <si>
    <t>Hot Pepper</t>
  </si>
  <si>
    <t>Iridium Bar</t>
  </si>
  <si>
    <t>Iridium Ore</t>
  </si>
  <si>
    <t>Iron Bar</t>
  </si>
  <si>
    <t>Iron Ore</t>
  </si>
  <si>
    <t>Jazz Seed</t>
  </si>
  <si>
    <t>Kale</t>
  </si>
  <si>
    <t>Largemouth Bass</t>
  </si>
  <si>
    <t>Leek</t>
  </si>
  <si>
    <t>Lobster</t>
  </si>
  <si>
    <t>Mango</t>
  </si>
  <si>
    <t>Maple Seed</t>
  </si>
  <si>
    <t>Maple Syrup</t>
  </si>
  <si>
    <t>Marble</t>
  </si>
  <si>
    <t>Mayonnaise</t>
  </si>
  <si>
    <t>Melon</t>
  </si>
  <si>
    <t>Midnight Carp</t>
  </si>
  <si>
    <t>Milk</t>
  </si>
  <si>
    <t>Mixed Seeds</t>
  </si>
  <si>
    <t>Morel</t>
  </si>
  <si>
    <t>Moss</t>
  </si>
  <si>
    <t>Mussel</t>
  </si>
  <si>
    <t>Oak Resin</t>
  </si>
  <si>
    <t>Oil</t>
  </si>
  <si>
    <t>Omelet</t>
  </si>
  <si>
    <t>Pancake</t>
  </si>
  <si>
    <t>Parsnips</t>
  </si>
  <si>
    <t>Periwinkle</t>
  </si>
  <si>
    <t>Pine Cone</t>
  </si>
  <si>
    <t>Pine Tar</t>
  </si>
  <si>
    <t>Pineapple</t>
  </si>
  <si>
    <t>Poppy</t>
  </si>
  <si>
    <t>Poppy Seed</t>
  </si>
  <si>
    <t>Potatoes</t>
  </si>
  <si>
    <t>Pumpkin</t>
  </si>
  <si>
    <t>Purple Mushroom</t>
  </si>
  <si>
    <t>Qi Gems</t>
  </si>
  <si>
    <t>Radioactive Bar</t>
  </si>
  <si>
    <t>Radioactive Ore</t>
  </si>
  <si>
    <t>Radish</t>
  </si>
  <si>
    <t>Rainbow Trout</t>
  </si>
  <si>
    <t>Red Cabbage</t>
  </si>
  <si>
    <t>Red Mushroom</t>
  </si>
  <si>
    <t>Refined Quartz</t>
  </si>
  <si>
    <t>Rhubarb</t>
  </si>
  <si>
    <t>Rice</t>
  </si>
  <si>
    <t>Salmon</t>
  </si>
  <si>
    <t>Sap</t>
  </si>
  <si>
    <t>Sardine</t>
  </si>
  <si>
    <t>Sea Cucumber</t>
  </si>
  <si>
    <t>Seaweed</t>
  </si>
  <si>
    <t>Shrimp</t>
  </si>
  <si>
    <t>Slime</t>
  </si>
  <si>
    <t>Snail</t>
  </si>
  <si>
    <t>Snow Yam</t>
  </si>
  <si>
    <t>Solar Essence</t>
  </si>
  <si>
    <t>Spangle Seed</t>
  </si>
  <si>
    <t>Spice Berry</t>
  </si>
  <si>
    <t>Squid</t>
  </si>
  <si>
    <t>Squid Ink</t>
  </si>
  <si>
    <t>Stone</t>
  </si>
  <si>
    <t>Sugar</t>
  </si>
  <si>
    <t>Sunfish</t>
  </si>
  <si>
    <t>Sweet Pea</t>
  </si>
  <si>
    <t>Taro Root</t>
  </si>
  <si>
    <t>Tomato</t>
  </si>
  <si>
    <t>Torch</t>
  </si>
  <si>
    <t>Tortilla</t>
  </si>
  <si>
    <t>Truffle Oil</t>
  </si>
  <si>
    <t>Tulip Bulb</t>
  </si>
  <si>
    <t>Tuna</t>
  </si>
  <si>
    <t>Vinegar</t>
  </si>
  <si>
    <t>Void Essence</t>
  </si>
  <si>
    <t>Voud Mayonnaise</t>
  </si>
  <si>
    <t>Wheat Flour</t>
  </si>
  <si>
    <t>White Algae</t>
  </si>
  <si>
    <t>Wild Horseradish</t>
  </si>
  <si>
    <t>Wild Plum</t>
  </si>
  <si>
    <t>Wild Seed</t>
  </si>
  <si>
    <t>Winter Root</t>
  </si>
  <si>
    <t>Wood</t>
  </si>
  <si>
    <t>Worm Bin</t>
  </si>
  <si>
    <t>Yam</t>
  </si>
  <si>
    <t>Name</t>
  </si>
  <si>
    <t>How to Get Recipe</t>
  </si>
  <si>
    <t>Recipe Owned?</t>
  </si>
  <si>
    <t>Cooked?</t>
  </si>
  <si>
    <t>Total Material Amount (Set Material Amounts to 0 to Update Complete Material List after Crafting Them) (Includes Unlocking the Recipe) --&gt;</t>
  </si>
  <si>
    <t>Material #1</t>
  </si>
  <si>
    <t>Material #2</t>
  </si>
  <si>
    <t>Material #3</t>
  </si>
  <si>
    <t>Material #4</t>
  </si>
  <si>
    <t>Starter</t>
  </si>
  <si>
    <t>The Queen of Sauce 28 Spring, Year 1 / Gus's for 100g</t>
  </si>
  <si>
    <t>Salad</t>
  </si>
  <si>
    <t>Emily 3+ heart</t>
  </si>
  <si>
    <t>Cheese Cauliflower</t>
  </si>
  <si>
    <t>Pam 3+ heart</t>
  </si>
  <si>
    <t>Baked Fish</t>
  </si>
  <si>
    <t>The Queen of Sauce 7 Summer, Year 1</t>
  </si>
  <si>
    <t>Parsnip Soup</t>
  </si>
  <si>
    <t>Caroline 3+ heart</t>
  </si>
  <si>
    <t>Parsnip</t>
  </si>
  <si>
    <t>Vegetable Medley</t>
  </si>
  <si>
    <t>Caroline 7+ heart</t>
  </si>
  <si>
    <t>Complete Breakfast</t>
  </si>
  <si>
    <t>The Queen of Sauce 21 Spring, Year 2</t>
  </si>
  <si>
    <t>Fried Calamari</t>
  </si>
  <si>
    <t>Jodi 3+ heart</t>
  </si>
  <si>
    <t>Strange Bun</t>
  </si>
  <si>
    <t>Shane 7+ heart</t>
  </si>
  <si>
    <t>Void Mayonnaise</t>
  </si>
  <si>
    <t>Lucky Lunch</t>
  </si>
  <si>
    <t>The Queen of Sauce 28 Spring, Year 2</t>
  </si>
  <si>
    <t>Fried Mushroom</t>
  </si>
  <si>
    <t>Demetrius 3+ heart</t>
  </si>
  <si>
    <t>Pizza</t>
  </si>
  <si>
    <t>The Queen of Sauce 7 Spring, Year 2 / Gus's for 150g</t>
  </si>
  <si>
    <t>Bean Hotpot</t>
  </si>
  <si>
    <t>Clint 7+</t>
  </si>
  <si>
    <t>Green Bean</t>
  </si>
  <si>
    <t>Glazed Yams</t>
  </si>
  <si>
    <t>The Queen of Sauce 21 Fall, Year 1</t>
  </si>
  <si>
    <t>Carp Surprise</t>
  </si>
  <si>
    <t>The Queen of Sauce 7 Summer, Year 2</t>
  </si>
  <si>
    <t>Hashbrowns</t>
  </si>
  <si>
    <t>The Queen of Sauce 14 Spring, Year 2 / Gus's for 50g</t>
  </si>
  <si>
    <t>Potato</t>
  </si>
  <si>
    <t>Pancakes</t>
  </si>
  <si>
    <t>The Queen of Sauce 14 Summer, Year 1 / Gus's for 100g</t>
  </si>
  <si>
    <t>Salmon Dinner</t>
  </si>
  <si>
    <t>Gus 3+ heart</t>
  </si>
  <si>
    <t>Fish Taco</t>
  </si>
  <si>
    <t>Linus 7+ heart</t>
  </si>
  <si>
    <t>Crispy Bass</t>
  </si>
  <si>
    <t>Kent 3+ heart</t>
  </si>
  <si>
    <t>Pepper Poppers</t>
  </si>
  <si>
    <t>Shane 3+ heart</t>
  </si>
  <si>
    <t>The Queen of Sauce 28 Summer, Year 1 / Gus/s 100g</t>
  </si>
  <si>
    <t>Tom Kha Soup</t>
  </si>
  <si>
    <t>Sandy 7+ heart</t>
  </si>
  <si>
    <t>Trout Soup</t>
  </si>
  <si>
    <t>The Queen of Sauce 14 Fall, Year 1</t>
  </si>
  <si>
    <t>Chocolate Cake</t>
  </si>
  <si>
    <t>Pink Cake</t>
  </si>
  <si>
    <t>The Queen of Sauce 21 Summer, Year 2</t>
  </si>
  <si>
    <t>Rhubarb Pie</t>
  </si>
  <si>
    <t>Marnie 7+ heart</t>
  </si>
  <si>
    <t>Cookie</t>
  </si>
  <si>
    <t>Evelyn 4-heart event</t>
  </si>
  <si>
    <t>Spaghetti</t>
  </si>
  <si>
    <t>Lewis 3+ heart</t>
  </si>
  <si>
    <t>Fried Eel</t>
  </si>
  <si>
    <t>George 3+ heart</t>
  </si>
  <si>
    <t>Spicy Eel</t>
  </si>
  <si>
    <t>George 7+ heart</t>
  </si>
  <si>
    <t>Sashimi</t>
  </si>
  <si>
    <t>Linus 3+ heart</t>
  </si>
  <si>
    <t>Maki Roll</t>
  </si>
  <si>
    <t>The Queen of Sauce 21 Summer, Year 1 / Gus's for 300g</t>
  </si>
  <si>
    <t>The Queen of Sauce 7 Fall, Year 1 / Gus's for 100g</t>
  </si>
  <si>
    <t>Red Plate</t>
  </si>
  <si>
    <t>Emily 7+ heart</t>
  </si>
  <si>
    <t>Eggplant Parmesan</t>
  </si>
  <si>
    <t>Lewis 7+ heart</t>
  </si>
  <si>
    <t>Rice Pudding</t>
  </si>
  <si>
    <t>Evelyn 7+ heart</t>
  </si>
  <si>
    <t>Ice Cream</t>
  </si>
  <si>
    <t>Jodi 7+ heart</t>
  </si>
  <si>
    <t>Blueberry Tart</t>
  </si>
  <si>
    <t>Pierre 3+ heart</t>
  </si>
  <si>
    <t>Autumn's Bounty</t>
  </si>
  <si>
    <t>Demetrius 7+ heart</t>
  </si>
  <si>
    <t>Pumpkin Soup</t>
  </si>
  <si>
    <t>Robin 7+ heart</t>
  </si>
  <si>
    <t>Super Meal</t>
  </si>
  <si>
    <t>Kent 7+ heart</t>
  </si>
  <si>
    <t>Cranberry Sauce</t>
  </si>
  <si>
    <t>Gus 7+ heart</t>
  </si>
  <si>
    <t>Stuffing</t>
  </si>
  <si>
    <t>Pam 7+ heart</t>
  </si>
  <si>
    <t>Farmer's Lunch</t>
  </si>
  <si>
    <t>Farming Level 3</t>
  </si>
  <si>
    <t>Survival Burger</t>
  </si>
  <si>
    <t>Foraging Level 8</t>
  </si>
  <si>
    <t>Dish O' The Sea</t>
  </si>
  <si>
    <t>Fishing Level 3</t>
  </si>
  <si>
    <t>Miner's Treat</t>
  </si>
  <si>
    <t>Mining Level 3</t>
  </si>
  <si>
    <t>Roots Platter</t>
  </si>
  <si>
    <t>Combat Level 3</t>
  </si>
  <si>
    <t>Triple Shot Espressor</t>
  </si>
  <si>
    <t>Gus's for 5,000g</t>
  </si>
  <si>
    <t>Seafoam Pudding</t>
  </si>
  <si>
    <t>Fishing Level 9</t>
  </si>
  <si>
    <t>Algae Soup</t>
  </si>
  <si>
    <t>Clint 3+ heart</t>
  </si>
  <si>
    <t>Pale Broth</t>
  </si>
  <si>
    <t>Marnie 3+ heart</t>
  </si>
  <si>
    <t>Plum Pudding</t>
  </si>
  <si>
    <t>The Queen of Sauce 7 Winter, Year 1</t>
  </si>
  <si>
    <t>Artichoke Dip</t>
  </si>
  <si>
    <t>The Queen of Sauce 28 Fall, Year 1</t>
  </si>
  <si>
    <t>Stir Fry</t>
  </si>
  <si>
    <t>The Queen of Sauce 7 Spring, Year 1</t>
  </si>
  <si>
    <t>Roasted Hazelnuts</t>
  </si>
  <si>
    <t>The Queen of Sauce 28 Summer, Year 2</t>
  </si>
  <si>
    <t>Pumpkin Pie</t>
  </si>
  <si>
    <t>The Queen of Sauce 21 Winter, Year 1</t>
  </si>
  <si>
    <t>Radish Salad</t>
  </si>
  <si>
    <t>The Queen of Sauce 21 Spring, Year 1</t>
  </si>
  <si>
    <t>Fruit Salad</t>
  </si>
  <si>
    <t>The Queen of Sauce 14 Fall, Year 2</t>
  </si>
  <si>
    <t>Blackberry Cobbler</t>
  </si>
  <si>
    <t>Cranberry Candy</t>
  </si>
  <si>
    <t>The Queen of Sauce 28 Winter, Year 1</t>
  </si>
  <si>
    <t>Bruschetta</t>
  </si>
  <si>
    <t>The Queen of Sauce 21 Winter, Year 2</t>
  </si>
  <si>
    <t>Coleslaw</t>
  </si>
  <si>
    <t>The Queen of Sauce 14 Spring, Year 1</t>
  </si>
  <si>
    <t>Fiddlehead Risotto</t>
  </si>
  <si>
    <t>The Queen of Sauce 28 Fall, Year 2</t>
  </si>
  <si>
    <t>Poppyseed Muffin</t>
  </si>
  <si>
    <t>The Queen of Sauce 7 Winter, Year 2</t>
  </si>
  <si>
    <t>Chowder</t>
  </si>
  <si>
    <t>Willy 3+ heart</t>
  </si>
  <si>
    <t>Fish Stew</t>
  </si>
  <si>
    <t>Willy 7+ heart</t>
  </si>
  <si>
    <t>Escargot</t>
  </si>
  <si>
    <t>Willy 5+ heart</t>
  </si>
  <si>
    <t>Lobster Bisque</t>
  </si>
  <si>
    <t>The Queen of Sauce 14 Winter, Year 2 / Willy 9+ heart</t>
  </si>
  <si>
    <t>Maple Bar</t>
  </si>
  <si>
    <t>The Queen of Sauce 14 Summer, Year 2</t>
  </si>
  <si>
    <t>Crab Cakes</t>
  </si>
  <si>
    <t>The Queen of Sauce 21 Fall, Year 2</t>
  </si>
  <si>
    <t>Shrimp Cocktail</t>
  </si>
  <si>
    <t>The Queen of Sauce 28 Winter, Year 2</t>
  </si>
  <si>
    <t>Ginger Ale</t>
  </si>
  <si>
    <t>Volcano Dwarf for 1,000g</t>
  </si>
  <si>
    <t>Banana Pudding</t>
  </si>
  <si>
    <t>Island Trader for 30 Bone Fragments</t>
  </si>
  <si>
    <t>Bone Fragment:</t>
  </si>
  <si>
    <t>Mango Sticky Rice</t>
  </si>
  <si>
    <t>Leo 7+ heart</t>
  </si>
  <si>
    <t>Poi</t>
  </si>
  <si>
    <t>Leo 3+ heart</t>
  </si>
  <si>
    <t>Tropical Curry</t>
  </si>
  <si>
    <t>Ginger Island Resort for 2,000g</t>
  </si>
  <si>
    <t>Squid Ink Ravioli</t>
  </si>
  <si>
    <t>Combat Level 9</t>
  </si>
  <si>
    <t>Moss Soup</t>
  </si>
  <si>
    <t>Foraging Level 3</t>
  </si>
  <si>
    <t>Moss:</t>
  </si>
  <si>
    <t>Item</t>
  </si>
  <si>
    <t>Recipe Unlocked?</t>
  </si>
  <si>
    <t>Crafted?</t>
  </si>
  <si>
    <t xml:space="preserve">Battery Pack </t>
  </si>
  <si>
    <t>Qi Gem</t>
  </si>
  <si>
    <t>Ancient Seeds</t>
  </si>
  <si>
    <t>Donate Ancient Seed to Museum</t>
  </si>
  <si>
    <t>Anvil</t>
  </si>
  <si>
    <t>Combat Mastery</t>
  </si>
  <si>
    <t>Bait</t>
  </si>
  <si>
    <t>Fishing Level 2</t>
  </si>
  <si>
    <t>Bait Maker</t>
  </si>
  <si>
    <t>Fishing Level 6</t>
  </si>
  <si>
    <t>Barbed Hook</t>
  </si>
  <si>
    <t>Fishing Level 8</t>
  </si>
  <si>
    <t>Barrel Brazier</t>
  </si>
  <si>
    <t>Robin's for 800g</t>
  </si>
  <si>
    <t>Basic Fertilizer</t>
  </si>
  <si>
    <t>Farming Level 1</t>
  </si>
  <si>
    <t>Basic Retaining Soil</t>
  </si>
  <si>
    <t>Farming Level 4</t>
  </si>
  <si>
    <t>Bee House</t>
  </si>
  <si>
    <t>Big Chest</t>
  </si>
  <si>
    <t>Robin's for 5,000g</t>
  </si>
  <si>
    <t>Big Stone Chest</t>
  </si>
  <si>
    <t>Dwarf for 5,000g</t>
  </si>
  <si>
    <t>Blue Grass Starter</t>
  </si>
  <si>
    <t>40 Qi Gems</t>
  </si>
  <si>
    <t>Bomb</t>
  </si>
  <si>
    <t>Mining Level 6</t>
  </si>
  <si>
    <t>Bone Mill</t>
  </si>
  <si>
    <t>Gunther Community Quest</t>
  </si>
  <si>
    <t>Brick Floor</t>
  </si>
  <si>
    <t>Robin's for 500g</t>
  </si>
  <si>
    <t>Bug Steak</t>
  </si>
  <si>
    <t>Combat Level 1</t>
  </si>
  <si>
    <t>Campfire</t>
  </si>
  <si>
    <t>Carved Brazier</t>
  </si>
  <si>
    <t>Robin's for 2,000g</t>
  </si>
  <si>
    <t>Cask</t>
  </si>
  <si>
    <t>Farmhouse cellar upgrade</t>
  </si>
  <si>
    <t>Challenge Bait</t>
  </si>
  <si>
    <t>Fishing Mastery</t>
  </si>
  <si>
    <t>Charcoal Kiln</t>
  </si>
  <si>
    <t>Foraging Level 4</t>
  </si>
  <si>
    <t>Cheese Press</t>
  </si>
  <si>
    <t>Farming Level 6</t>
  </si>
  <si>
    <t>Cherry Bomb</t>
  </si>
  <si>
    <t>Mining Level 1</t>
  </si>
  <si>
    <t>Chest</t>
  </si>
  <si>
    <t>Cobblestone Path</t>
  </si>
  <si>
    <t>Cookout Kit</t>
  </si>
  <si>
    <t>Foraging Level 9</t>
  </si>
  <si>
    <t>Cork Bobber</t>
  </si>
  <si>
    <t>Fishing Level 7</t>
  </si>
  <si>
    <t>Crab Pot</t>
  </si>
  <si>
    <t>Crystal Floor</t>
  </si>
  <si>
    <t>Krobus for 500g</t>
  </si>
  <si>
    <t>Crystal Path</t>
  </si>
  <si>
    <t>Robin's for 200g</t>
  </si>
  <si>
    <t>Crystalarium</t>
  </si>
  <si>
    <t>Mining Level 9</t>
  </si>
  <si>
    <t>Dark Sign</t>
  </si>
  <si>
    <t>Krobus 3+ heart</t>
  </si>
  <si>
    <t>Dehydrator</t>
  </si>
  <si>
    <t>Pierre's for 10,000g</t>
  </si>
  <si>
    <t>Deluxe Bait</t>
  </si>
  <si>
    <t>Fishing Level 4</t>
  </si>
  <si>
    <t>Deluxe Fertilizer</t>
  </si>
  <si>
    <t>20 Qi Gems</t>
  </si>
  <si>
    <t>Deluxe Retaining Soil</t>
  </si>
  <si>
    <t>Island Trader for 50 Cinder Shards</t>
  </si>
  <si>
    <t>Deluxe Scarecrow</t>
  </si>
  <si>
    <t>Collect all Rarecrows</t>
  </si>
  <si>
    <t>Deluxe Speed-Gro</t>
  </si>
  <si>
    <t>Farming Level 8</t>
  </si>
  <si>
    <t>Deluxe Worm Bin</t>
  </si>
  <si>
    <t>Dressed Spinner</t>
  </si>
  <si>
    <t>Drum Block</t>
  </si>
  <si>
    <t>Robin 6-heart event</t>
  </si>
  <si>
    <t>Explosive Ammo</t>
  </si>
  <si>
    <t>Combat Level 8</t>
  </si>
  <si>
    <t>Fairy Dust</t>
  </si>
  <si>
    <t>The Pirate's Wife Quest</t>
  </si>
  <si>
    <t>Farm Computer</t>
  </si>
  <si>
    <t>Demetrius Community Quest</t>
  </si>
  <si>
    <t>Fiber Seeds</t>
  </si>
  <si>
    <t>Linus Community Quest</t>
  </si>
  <si>
    <t>Field Snack</t>
  </si>
  <si>
    <t>Foraging Level 1</t>
  </si>
  <si>
    <t>Fish Smoker</t>
  </si>
  <si>
    <t>Willy's for 10,000g</t>
  </si>
  <si>
    <t>Flute Block</t>
  </si>
  <si>
    <t>Collect 1+ Copper Ore</t>
  </si>
  <si>
    <t>Garden Pot</t>
  </si>
  <si>
    <t>Complete Greenhouse</t>
  </si>
  <si>
    <t>Gate</t>
  </si>
  <si>
    <t>Geode Crusher</t>
  </si>
  <si>
    <t>Clint Community Quest</t>
  </si>
  <si>
    <t>Glowstone Ring</t>
  </si>
  <si>
    <t>Mining Level 4</t>
  </si>
  <si>
    <t>Gold Brazier</t>
  </si>
  <si>
    <t>Robin's for 1,000g</t>
  </si>
  <si>
    <t>Grass Starter</t>
  </si>
  <si>
    <t>Pierre's for 1,000g</t>
  </si>
  <si>
    <t>Gravel Path</t>
  </si>
  <si>
    <t>Hardwood Fence</t>
  </si>
  <si>
    <t>Heavy Furnace</t>
  </si>
  <si>
    <t>Mining Mastery</t>
  </si>
  <si>
    <t>Heavy Tapper</t>
  </si>
  <si>
    <t>Hopper</t>
  </si>
  <si>
    <t>50 Qi Gems</t>
  </si>
  <si>
    <t>Hyper Speed-Gro</t>
  </si>
  <si>
    <t>30 Qi Gems</t>
  </si>
  <si>
    <t>Iridium Band</t>
  </si>
  <si>
    <t>Iridium Sprinker</t>
  </si>
  <si>
    <t>Farming Level 9</t>
  </si>
  <si>
    <t>Iron Fence</t>
  </si>
  <si>
    <t>Iron Lamp-post</t>
  </si>
  <si>
    <t>Jack-O-Lantern</t>
  </si>
  <si>
    <t>Pierre's Stand at Spirit's Eve Festival for 2,000g</t>
  </si>
  <si>
    <t>Keg</t>
  </si>
  <si>
    <t>Life Elixir</t>
  </si>
  <si>
    <t>Combat Level 2</t>
  </si>
  <si>
    <t>Lightning Rod</t>
  </si>
  <si>
    <t>Foraging Level 6</t>
  </si>
  <si>
    <t>Loom</t>
  </si>
  <si>
    <t>Farming Level 7</t>
  </si>
  <si>
    <t>Magic Bait</t>
  </si>
  <si>
    <t>Magnet</t>
  </si>
  <si>
    <t>Marble Brazier</t>
  </si>
  <si>
    <t>Mayonnaise Machine</t>
  </si>
  <si>
    <t>Farming Level 2</t>
  </si>
  <si>
    <t>Mega Bomb</t>
  </si>
  <si>
    <t>Mining Level 8</t>
  </si>
  <si>
    <t>Mini-Forge</t>
  </si>
  <si>
    <t>Mini-Jukebox</t>
  </si>
  <si>
    <t>Gus 5-Heart event</t>
  </si>
  <si>
    <t>Mini-Obelisk</t>
  </si>
  <si>
    <t>Wizard Community Quest</t>
  </si>
  <si>
    <t>Monster Musk</t>
  </si>
  <si>
    <t>Mushroom Log</t>
  </si>
  <si>
    <t>Mystic Tree Seed</t>
  </si>
  <si>
    <t>Foraging Mastery</t>
  </si>
  <si>
    <t>Oil Maker</t>
  </si>
  <si>
    <t>Oil of Garlic</t>
  </si>
  <si>
    <t>Combat Level 6</t>
  </si>
  <si>
    <t>Ostrich Incubator</t>
  </si>
  <si>
    <t>Complete the Island Field Office Collection</t>
  </si>
  <si>
    <t>Preserves Jar</t>
  </si>
  <si>
    <t>Quality Bobber</t>
  </si>
  <si>
    <t>Willy Community Quest</t>
  </si>
  <si>
    <t>Quality Fertilizer</t>
  </si>
  <si>
    <t>Quality Retaining Soil</t>
  </si>
  <si>
    <t>Quality Sprinkler</t>
  </si>
  <si>
    <t>Rain Totem</t>
  </si>
  <si>
    <t>Recycling Machine</t>
  </si>
  <si>
    <t>Ring of Yoba</t>
  </si>
  <si>
    <t>Combat Level 7</t>
  </si>
  <si>
    <t>Rustic Plank Floor</t>
  </si>
  <si>
    <t>Scarecrow</t>
  </si>
  <si>
    <t>Seed Maker</t>
  </si>
  <si>
    <t>Skull Brazier</t>
  </si>
  <si>
    <t>Robin's for 3,000g</t>
  </si>
  <si>
    <t>Slime Egg-Press</t>
  </si>
  <si>
    <t>Slime Incubator</t>
  </si>
  <si>
    <t>Solar Panel</t>
  </si>
  <si>
    <t>Caroline Community Quest</t>
  </si>
  <si>
    <t>Sonar Bobber</t>
  </si>
  <si>
    <t>Speed-Gro</t>
  </si>
  <si>
    <t>Spinner</t>
  </si>
  <si>
    <t>Sprinkler</t>
  </si>
  <si>
    <t>Staircase</t>
  </si>
  <si>
    <t>Mining Level 2</t>
  </si>
  <si>
    <t>Statue of the Blessing</t>
  </si>
  <si>
    <t>Farming Mastery</t>
  </si>
  <si>
    <t>Statue of The Dwarf King</t>
  </si>
  <si>
    <t>Stepping Stone Path</t>
  </si>
  <si>
    <t>Robin's for 100g</t>
  </si>
  <si>
    <t>Stone Brazier</t>
  </si>
  <si>
    <t>Robin's for 400g</t>
  </si>
  <si>
    <t>Stone Chest</t>
  </si>
  <si>
    <t>Robin Community Quest</t>
  </si>
  <si>
    <t>Stone Fence</t>
  </si>
  <si>
    <t>Stone Floor</t>
  </si>
  <si>
    <t>Stone Sign</t>
  </si>
  <si>
    <t>Stone Walkway Floor</t>
  </si>
  <si>
    <t>Straw Floor</t>
  </si>
  <si>
    <t>Stump Brazier</t>
  </si>
  <si>
    <t>Sturdy Ring</t>
  </si>
  <si>
    <t>Tapper</t>
  </si>
  <si>
    <t>Tea Sapling</t>
  </si>
  <si>
    <t>Caroline 2-heart event</t>
  </si>
  <si>
    <t>Tent Kit</t>
  </si>
  <si>
    <t>Text Sign</t>
  </si>
  <si>
    <t>Thorns Ring</t>
  </si>
  <si>
    <t>Mining Level 7</t>
  </si>
  <si>
    <t>Transmute (Au)</t>
  </si>
  <si>
    <t>Transmute (Fe)</t>
  </si>
  <si>
    <t>Trap Bobber</t>
  </si>
  <si>
    <t>Treasure Hunter</t>
  </si>
  <si>
    <t>Treasure Totem</t>
  </si>
  <si>
    <t>Tree Fertilizer</t>
  </si>
  <si>
    <t>Foraging Level 7</t>
  </si>
  <si>
    <t>Tub o' Flowers</t>
  </si>
  <si>
    <t>Pierre's Stand at Flower Dance for 2,000g</t>
  </si>
  <si>
    <t>Warp Totem: Beach</t>
  </si>
  <si>
    <t>Warp Totem: Desert</t>
  </si>
  <si>
    <t>Desert Trader for 10 Iridium Bars</t>
  </si>
  <si>
    <t>Warp Totem: Farm</t>
  </si>
  <si>
    <t>Warp Totem: Island</t>
  </si>
  <si>
    <t>Volcano Dwarf for 10,000g</t>
  </si>
  <si>
    <t>Warp Totem: Mountains</t>
  </si>
  <si>
    <t>Warrior Ring</t>
  </si>
  <si>
    <t>Combat Level 4</t>
  </si>
  <si>
    <t>Weathered Floor</t>
  </si>
  <si>
    <t>Dwarf for 500g</t>
  </si>
  <si>
    <t>Wicked Statue</t>
  </si>
  <si>
    <t>Krobus for 1,000g</t>
  </si>
  <si>
    <t>Wild Bait</t>
  </si>
  <si>
    <t>Linus 4-heart event</t>
  </si>
  <si>
    <t>Wild Seeds (Fa)</t>
  </si>
  <si>
    <t>Wild Seeds (Sp)</t>
  </si>
  <si>
    <t>Wild Seeds (Su)</t>
  </si>
  <si>
    <t>Wild Seeds (Wi)</t>
  </si>
  <si>
    <t>Wood Fence</t>
  </si>
  <si>
    <t>Wood Floor</t>
  </si>
  <si>
    <t>Wood Lamp-post</t>
  </si>
  <si>
    <t>Wood Path</t>
  </si>
  <si>
    <t>Wood Sign</t>
  </si>
  <si>
    <t>Wooden Brazier</t>
  </si>
  <si>
    <t>Robin's for 250g</t>
  </si>
  <si>
    <t>Amount</t>
  </si>
  <si>
    <t>Sold?</t>
  </si>
  <si>
    <t>Cactus Fruit</t>
  </si>
  <si>
    <t>Large Egg (white)</t>
  </si>
  <si>
    <t>Egg (white)</t>
  </si>
  <si>
    <t>Egg (brown)</t>
  </si>
  <si>
    <t>Large Egg (brown)</t>
  </si>
  <si>
    <t>Large Milk</t>
  </si>
  <si>
    <t>Wheat</t>
  </si>
  <si>
    <t>Starfruit</t>
  </si>
  <si>
    <t>Unmilled Rice</t>
  </si>
  <si>
    <t>Cranberries</t>
  </si>
  <si>
    <t>Holly</t>
  </si>
  <si>
    <t>Ostrich Egg</t>
  </si>
  <si>
    <t>Salmonberry</t>
  </si>
  <si>
    <t>Pale Ale</t>
  </si>
  <si>
    <t>Hops</t>
  </si>
  <si>
    <t>Void Egg</t>
  </si>
  <si>
    <t>Duck Mayonnaise</t>
  </si>
  <si>
    <t>Honey (any)</t>
  </si>
  <si>
    <t>Pickles (any)</t>
  </si>
  <si>
    <t>Jelly (any)</t>
  </si>
  <si>
    <t>Beer</t>
  </si>
  <si>
    <t>Wine (any)</t>
  </si>
  <si>
    <t>Juice (any)</t>
  </si>
  <si>
    <t>Nautilus Shell</t>
  </si>
  <si>
    <t>Rainbow Shell</t>
  </si>
  <si>
    <t>Sea Urchin</t>
  </si>
  <si>
    <t>Spring Onion</t>
  </si>
  <si>
    <t>Strawberry</t>
  </si>
  <si>
    <t>Sweet Gem Berry</t>
  </si>
  <si>
    <t>Sunflower</t>
  </si>
  <si>
    <t>Goat Cheese</t>
  </si>
  <si>
    <t>Truffle</t>
  </si>
  <si>
    <t>Coffee Bean</t>
  </si>
  <si>
    <t>Goat Milk</t>
  </si>
  <si>
    <t>Large Goat Milk</t>
  </si>
  <si>
    <t>Wool</t>
  </si>
  <si>
    <t>Duck Egg</t>
  </si>
  <si>
    <t>Duck Feather</t>
  </si>
  <si>
    <t>Caviar</t>
  </si>
  <si>
    <t>Rabbit's Foot</t>
  </si>
  <si>
    <t>Aged Roe (any)</t>
  </si>
  <si>
    <t>Ancient Fruit</t>
  </si>
  <si>
    <t>Mead</t>
  </si>
  <si>
    <t>Tulip</t>
  </si>
  <si>
    <t>Summer Spangle</t>
  </si>
  <si>
    <t>Green Tea</t>
  </si>
  <si>
    <t>Orange</t>
  </si>
  <si>
    <t>Peach</t>
  </si>
  <si>
    <t>Pomegranate</t>
  </si>
  <si>
    <t>Cherry</t>
  </si>
  <si>
    <t>Dinosaur Mayonnaise</t>
  </si>
  <si>
    <t>Roe (any)</t>
  </si>
  <si>
    <t>Tea Leaves</t>
  </si>
  <si>
    <t>Magma Cap</t>
  </si>
  <si>
    <t>Smoked Fish (any)</t>
  </si>
  <si>
    <t>Mystic Syrup</t>
  </si>
  <si>
    <t>Raisins</t>
  </si>
  <si>
    <t>Carrot</t>
  </si>
  <si>
    <t>Summer Squash</t>
  </si>
  <si>
    <t>Broccoli</t>
  </si>
  <si>
    <t>Powdermelon</t>
  </si>
  <si>
    <t>Dried Mushrooms (any)</t>
  </si>
  <si>
    <t>Dried Fruit (any)</t>
  </si>
  <si>
    <t>Fish Name</t>
  </si>
  <si>
    <t>Time</t>
  </si>
  <si>
    <t>Season(s)</t>
  </si>
  <si>
    <t>Weather</t>
  </si>
  <si>
    <t>Location(s)</t>
  </si>
  <si>
    <t>Requirements</t>
  </si>
  <si>
    <t>Caught?</t>
  </si>
  <si>
    <t>Pufferfish</t>
  </si>
  <si>
    <t>12pm-4pm</t>
  </si>
  <si>
    <t>Summer / Ginger Island</t>
  </si>
  <si>
    <t>Sun</t>
  </si>
  <si>
    <t>Ocean</t>
  </si>
  <si>
    <t>N/A</t>
  </si>
  <si>
    <t>Anchovy</t>
  </si>
  <si>
    <t>Any</t>
  </si>
  <si>
    <t>Spring / Fall</t>
  </si>
  <si>
    <t>6am-7pm</t>
  </si>
  <si>
    <t>Summer / Winter / Ginger Island</t>
  </si>
  <si>
    <t>Ocean / Ginger Island</t>
  </si>
  <si>
    <t>Spring / Fall / Winter</t>
  </si>
  <si>
    <t>6pm-2am</t>
  </si>
  <si>
    <t>All</t>
  </si>
  <si>
    <t>River</t>
  </si>
  <si>
    <t>Mountain Lake / Wilderness Farm</t>
  </si>
  <si>
    <t>Smallmouth Bass</t>
  </si>
  <si>
    <t>Town River / Forest Pond</t>
  </si>
  <si>
    <t>Summer</t>
  </si>
  <si>
    <t>River / Mountain Lake</t>
  </si>
  <si>
    <t>Fall</t>
  </si>
  <si>
    <t>Walleye</t>
  </si>
  <si>
    <t>12pm-2am</t>
  </si>
  <si>
    <t>Rain</t>
  </si>
  <si>
    <t>River / Mountain Lake / Forest Pond</t>
  </si>
  <si>
    <t>Perch</t>
  </si>
  <si>
    <t>Winter</t>
  </si>
  <si>
    <t>Spring / Summer / Fall</t>
  </si>
  <si>
    <t>Mountain Lake / Secret Woods / The Sewers / Mutant Bug Lair</t>
  </si>
  <si>
    <t>Catfish</t>
  </si>
  <si>
    <t>6am-12am</t>
  </si>
  <si>
    <t>River / Secret Woods / Witch's Swamp</t>
  </si>
  <si>
    <t>Pike</t>
  </si>
  <si>
    <t>Summer / Winter</t>
  </si>
  <si>
    <t>River / Forest Pond</t>
  </si>
  <si>
    <t>Red Mullet</t>
  </si>
  <si>
    <t>Herring</t>
  </si>
  <si>
    <t>Spring / Winter</t>
  </si>
  <si>
    <t>4pm-2am</t>
  </si>
  <si>
    <t>Octopus</t>
  </si>
  <si>
    <t>6am-1pm</t>
  </si>
  <si>
    <t>Ocean / Submarine at Night Market</t>
  </si>
  <si>
    <t>Red Snapper</t>
  </si>
  <si>
    <t>Summer / Fall</t>
  </si>
  <si>
    <t>6pm-2am / Anytime during Squidfest</t>
  </si>
  <si>
    <t>Ocean / Beach / Garbage Cans / Fish Pond / The 'Dangerous Mines'</t>
  </si>
  <si>
    <t>Freshwater / Green Slimes / Garbage Cans / Fish Pond / Cat</t>
  </si>
  <si>
    <t>Fall / Winter</t>
  </si>
  <si>
    <t>Super Cucumber</t>
  </si>
  <si>
    <t>Ocean / Ginger Island / Submarine at Night Market</t>
  </si>
  <si>
    <t>Ghostfish</t>
  </si>
  <si>
    <t>Level 20 &amp; 60 of The Mines</t>
  </si>
  <si>
    <t>The Mines / The Sewers / Mutant Bug Lair / Witch's Swamp / Monster Drops</t>
  </si>
  <si>
    <t>Stonefish</t>
  </si>
  <si>
    <t>Level 20 of The Mines</t>
  </si>
  <si>
    <t>Crimsonfish</t>
  </si>
  <si>
    <t>East Pier on The Beach</t>
  </si>
  <si>
    <t>Level 5 fishing</t>
  </si>
  <si>
    <t>Angler</t>
  </si>
  <si>
    <t>North of JojaMart on the wooden plank bridge</t>
  </si>
  <si>
    <t>Level 3 fishing</t>
  </si>
  <si>
    <t>Ice Pip</t>
  </si>
  <si>
    <t>Level 60 of The Mines</t>
  </si>
  <si>
    <t>Lava Eel</t>
  </si>
  <si>
    <t>Level 100 of The Mines / Volcano Caldera</t>
  </si>
  <si>
    <t>Legend</t>
  </si>
  <si>
    <t>Spring</t>
  </si>
  <si>
    <t>The Mountain Lake near the log</t>
  </si>
  <si>
    <t>Level 10 fishing</t>
  </si>
  <si>
    <t>Sandfish</t>
  </si>
  <si>
    <t>6am-8pm</t>
  </si>
  <si>
    <t>The Desert</t>
  </si>
  <si>
    <t>Scorpian Carp</t>
  </si>
  <si>
    <t>Spring / Summer / Ginger Island</t>
  </si>
  <si>
    <t>10pm-2am</t>
  </si>
  <si>
    <t>Fall / Winter / Ginger Island</t>
  </si>
  <si>
    <t>Mountain Lake / Forest Pond</t>
  </si>
  <si>
    <t>Mutant Carp</t>
  </si>
  <si>
    <t>The Sewers</t>
  </si>
  <si>
    <t>Sturgeon</t>
  </si>
  <si>
    <t>Mountain Lake</t>
  </si>
  <si>
    <t>Tiger Trout</t>
  </si>
  <si>
    <t>Bullhead</t>
  </si>
  <si>
    <t>Tilapia</t>
  </si>
  <si>
    <t>6am-2pm</t>
  </si>
  <si>
    <t>Summer / Fall / Ginger Island</t>
  </si>
  <si>
    <t>Chub</t>
  </si>
  <si>
    <t>Mountain Lake / Forest River</t>
  </si>
  <si>
    <t>Dorado</t>
  </si>
  <si>
    <t>Forest River</t>
  </si>
  <si>
    <t>Albacore</t>
  </si>
  <si>
    <t>6am-11am / 6pm-2am</t>
  </si>
  <si>
    <t>Shad</t>
  </si>
  <si>
    <t>9am-2am</t>
  </si>
  <si>
    <t>Lingcod</t>
  </si>
  <si>
    <t>Halibut</t>
  </si>
  <si>
    <t>6am-11am / 7pm-2am</t>
  </si>
  <si>
    <t>Spring / Summer / Winter</t>
  </si>
  <si>
    <t>Crab Pot: Saltwater</t>
  </si>
  <si>
    <t>Crab Pot: Freshwater</t>
  </si>
  <si>
    <t>Crab Pot: Saltwater / Rock Crabs</t>
  </si>
  <si>
    <t>Cockle</t>
  </si>
  <si>
    <t>Crab Pot: Saltwater / Foraging: The Beach / Mussel Node</t>
  </si>
  <si>
    <t>Oyster</t>
  </si>
  <si>
    <t>Crab Pot: Saltwater / Foraging: The Beach</t>
  </si>
  <si>
    <t>Woodskip</t>
  </si>
  <si>
    <t>Secret Woods</t>
  </si>
  <si>
    <t>Glacierfish</t>
  </si>
  <si>
    <t>South end of Arrowhead Island in Cindersap Forest</t>
  </si>
  <si>
    <t>Level 6 fishing</t>
  </si>
  <si>
    <t>Void Salmon</t>
  </si>
  <si>
    <t>Witch's Swamp</t>
  </si>
  <si>
    <t>Slimejack</t>
  </si>
  <si>
    <t>Mutant Bug Lair</t>
  </si>
  <si>
    <t>Midnight Squid</t>
  </si>
  <si>
    <t>Night Market</t>
  </si>
  <si>
    <t>Submarine at Night Market</t>
  </si>
  <si>
    <t>Spook Fish</t>
  </si>
  <si>
    <t>Blobfish</t>
  </si>
  <si>
    <t>Stingray</t>
  </si>
  <si>
    <t>Ginger Island</t>
  </si>
  <si>
    <t>Pirate Cove on Ginger Island</t>
  </si>
  <si>
    <t>Lionfish</t>
  </si>
  <si>
    <t>Ginger Island Ocean</t>
  </si>
  <si>
    <t>Blue Discus</t>
  </si>
  <si>
    <t>Ginger Island Pond / Ginger Island River</t>
  </si>
  <si>
    <t>Crab Pot: Saltwater / Foraging: The Beach / Foraging: Dangerous Mines</t>
  </si>
  <si>
    <t>Sea Jelly</t>
  </si>
  <si>
    <t>River Jelly</t>
  </si>
  <si>
    <t>Cave Jelly</t>
  </si>
  <si>
    <t>The Mines</t>
  </si>
  <si>
    <t>Goby</t>
  </si>
  <si>
    <t>Cindersap Forest Waterfalls</t>
  </si>
  <si>
    <t>Type</t>
  </si>
  <si>
    <t>Where to Find (Chance)</t>
  </si>
  <si>
    <t>Donated?</t>
  </si>
  <si>
    <t>Dwarf Scroll I</t>
  </si>
  <si>
    <t>Artifact</t>
  </si>
  <si>
    <t>Tilling in Mines/Skull Cavern / Several Monsters</t>
  </si>
  <si>
    <t>Dwarf Scroll II</t>
  </si>
  <si>
    <t>Tilling in Mines florr 1-39 / Ghost drop / Frost Bat drop / Dust Sprite drop / Blue Slime drop</t>
  </si>
  <si>
    <t>Dwarf Scroll III</t>
  </si>
  <si>
    <t>Several monster drops (Blue Slimes give highest chance)</t>
  </si>
  <si>
    <t>Dwarf Scroll IV</t>
  </si>
  <si>
    <t>Any Monster except Serpent, Skeleton, Wilderness Golem, Carbon Ghost, Iridium Bat, Iridium Crab, and Haunted Skull / Tilling in Mines</t>
  </si>
  <si>
    <t>Chipped Amphora</t>
  </si>
  <si>
    <t>Town / Artifact Trove</t>
  </si>
  <si>
    <t>Arrowhead</t>
  </si>
  <si>
    <t>Mountain / Forest / Bus Stop / Artifact Trove</t>
  </si>
  <si>
    <t>Ancient Doll</t>
  </si>
  <si>
    <t>Mountain / Forest / Bus Stop / Town / Fishing Chest / Feast of the Winter Star / Artifact Trove</t>
  </si>
  <si>
    <t>Elvish Jewelry</t>
  </si>
  <si>
    <t>Forest / Fishing Chest / Artifact Trove</t>
  </si>
  <si>
    <t>Chewing Stick</t>
  </si>
  <si>
    <t>Mountain / Forest / Town / Fishing Chest / Duggy drop / Artifact Trove</t>
  </si>
  <si>
    <t>Ornamental Fan</t>
  </si>
  <si>
    <t>Beach / Forest / Town / Fishing Chest / Artifact Trove</t>
  </si>
  <si>
    <t>Dinosaur Egg</t>
  </si>
  <si>
    <t>Mountain / Fishing Chest / Prehistoric Floors in Skull Cavern / Pepper Rex drop</t>
  </si>
  <si>
    <t>Rare Disc</t>
  </si>
  <si>
    <t>Fishing Chest / Bats (except Iridium Bats) / Shadow Brute drop / Shadow Shaman drop / Spider drop / Artifact Trove</t>
  </si>
  <si>
    <t>Ancient Sword</t>
  </si>
  <si>
    <t>Forest / Mountain / Fishing Chest / Artifact Trove</t>
  </si>
  <si>
    <t>Rusty Spoon</t>
  </si>
  <si>
    <t>Town / Fishing Chest / Tilling in Mines/Skull Cavern / Artifact Trove</t>
  </si>
  <si>
    <t>Rusty Spur</t>
  </si>
  <si>
    <t>Farm / Fishing Chest / Artifact Trove</t>
  </si>
  <si>
    <t>Rusty Cog</t>
  </si>
  <si>
    <t>Mountain / Tilling in Mines/Skull Cavern / Fishing Chest / Artifact Trove</t>
  </si>
  <si>
    <t>Chicken Statue</t>
  </si>
  <si>
    <t>Forest / Mountain / Fishing Chest / Monster drop (Bug, Cave Fly, Grub, Mutant Fly, Mutant Grub) / Artifact Trove</t>
  </si>
  <si>
    <t>Prehistoric Tool</t>
  </si>
  <si>
    <t>Bus Stop / Forest / Mountain / Fishing Chest / Artifact Trove</t>
  </si>
  <si>
    <t>Dried Starfish</t>
  </si>
  <si>
    <t>Beach / Fishing Chest / Artifact Trove</t>
  </si>
  <si>
    <t>Anchor</t>
  </si>
  <si>
    <t>Glass Shards</t>
  </si>
  <si>
    <t>Bone Flute</t>
  </si>
  <si>
    <t>Forest / Mountain / Town / Fishing Chest / Artifact Trove</t>
  </si>
  <si>
    <t>Prehistoric Handaxe</t>
  </si>
  <si>
    <t>Bus Stop / Mountain / Forest / Artifact Trove</t>
  </si>
  <si>
    <t>Dwarvish Helm</t>
  </si>
  <si>
    <t>Tilling in Mines (floor 1-39) / Geode / Omni Geode / Artifact Trove</t>
  </si>
  <si>
    <t>Ancient Drum</t>
  </si>
  <si>
    <t>Bus Stop / Forest / Town / Frozen Geode / Omni Geode / Artifact Trove</t>
  </si>
  <si>
    <t>Golden Mask</t>
  </si>
  <si>
    <t>Desert / Artifact Trove</t>
  </si>
  <si>
    <t>Golden Relic</t>
  </si>
  <si>
    <t>Strange Doll (green)</t>
  </si>
  <si>
    <t>Farm / Bus Stop / Town / Forest / Mountain / Beach / Tilling in Mines/Skull Cavern / Fishing Chest / Secret Note #17</t>
  </si>
  <si>
    <t>Strange Doll (dude)</t>
  </si>
  <si>
    <t>Farm / Bus Stop / Town / Forest / Mountain / Beach / Tilling in Mines/Skull Cavern / Fishing Chest / Secret Note #18</t>
  </si>
  <si>
    <t>Prehistoric Scapula</t>
  </si>
  <si>
    <t>Forest / Town / Skeleton / Bone Nodes</t>
  </si>
  <si>
    <t>Prehistoric Tibia</t>
  </si>
  <si>
    <t>Railroad / Forest / Pepper Rex / Bone Nodes</t>
  </si>
  <si>
    <t>Prehistoric Skull</t>
  </si>
  <si>
    <t>Mountain / Haunted Skull / Bone Nodes</t>
  </si>
  <si>
    <t>Skeletal Hand</t>
  </si>
  <si>
    <t>Backwoods / Beach / Haunted Skull / Bone Nodes</t>
  </si>
  <si>
    <t>Prehistoric Rib</t>
  </si>
  <si>
    <t>Town / Farm / Pepper Rex / Bone Nodes</t>
  </si>
  <si>
    <t>Prehistoric Vertebra</t>
  </si>
  <si>
    <t>Bus Stop / Pepper Rex / Bone Nodes</t>
  </si>
  <si>
    <t>Skeletal Tail</t>
  </si>
  <si>
    <t>Tilling in Mines/Skull Cavern / Fishing Chest / Bone Nodes</t>
  </si>
  <si>
    <t>Nautilus Fossil</t>
  </si>
  <si>
    <t>Beach / Fishing Chest / Bone Nodes</t>
  </si>
  <si>
    <t>Amphibian Fossil</t>
  </si>
  <si>
    <t>Forest / Mountain / Fishing Chest / Bone Nodes</t>
  </si>
  <si>
    <t>Palm Fossil</t>
  </si>
  <si>
    <t>Desert / Forest / Beach / Bone Nodes</t>
  </si>
  <si>
    <t>Trilobite</t>
  </si>
  <si>
    <t>Beach / Forest / Mountain / Bone Nodes</t>
  </si>
  <si>
    <t>Quartz</t>
  </si>
  <si>
    <t>Mineral</t>
  </si>
  <si>
    <t>The Mines (Floors 1-120) / Garbage Can / Stone Golem</t>
  </si>
  <si>
    <t>The Mines (Floors 1-39) / Duggy / Haunted Skull / Fishing Chest / Panning / Geode / Omni Geode / Garbage Can</t>
  </si>
  <si>
    <t>Fishing Chest / The Mines (Floors 40-79) / Panning / Frozen Geode / Omni Geode / Dust Sprite / Garbage Can</t>
  </si>
  <si>
    <t>The Mines (Floors 80-120) / Fishing Chest / Panning / Magma Geode / Omni Geode / Garbage Can</t>
  </si>
  <si>
    <t>Emerald</t>
  </si>
  <si>
    <t>Emerald Node / Gem Node / Dwarvish Sentry / Panning / Garbage Can / Fishing Chest / Feast of the Winter Star</t>
  </si>
  <si>
    <t>Aquamarine Node / Gem Node / Dwarvish Sentry / Panning / Garbage Can / Fishing Chest</t>
  </si>
  <si>
    <t>Ruby</t>
  </si>
  <si>
    <t>Ruby Node / Gem Node / Dwarvish Sentry / Panning / Garbage Can / Fishing Chest / Feast of the Winter Star</t>
  </si>
  <si>
    <t>Amethyst</t>
  </si>
  <si>
    <t>Amethyst Node / Gem Node / Green Slime / Dwarvish Sentry / Panning / Garbage Can / Fishing Chest</t>
  </si>
  <si>
    <t>Topaz</t>
  </si>
  <si>
    <t>Topaz Node / Gem Node / Dwarvish Sentry / Panning / Garbage Can / Fishing Chest</t>
  </si>
  <si>
    <t>Jade</t>
  </si>
  <si>
    <t>Jade Node / Gem Node / Blue Slime / Dwarvish Sentry / Garbage Can / Fishing Chest / Feast of the Winter Star</t>
  </si>
  <si>
    <t>Diamond Node / Gem Node / Dwarvish Sentry / Panning / Garbage Can / Fishing Chest / Any monster after reaching thr bottom of the mines / Diamond Hunter Book</t>
  </si>
  <si>
    <t>Prismatic Shard</t>
  </si>
  <si>
    <t>Iridium Node / Mystic Stone / Omni Geode / Shadow Brute / Shadow Shaman / Mummy / Serpent / Fishing Chest / Any monster after reaching the bottom of the mines</t>
  </si>
  <si>
    <t>Tigerseye</t>
  </si>
  <si>
    <t>Magma Geode / Omni Geode</t>
  </si>
  <si>
    <t>Opal</t>
  </si>
  <si>
    <t>Frozen Geode / Omni Geode</t>
  </si>
  <si>
    <t>Fire Opal</t>
  </si>
  <si>
    <t>Alamite</t>
  </si>
  <si>
    <t>Geode / Omni Geode</t>
  </si>
  <si>
    <t>Bixite</t>
  </si>
  <si>
    <t>Magma Geode / Omni Geode / Black Slime</t>
  </si>
  <si>
    <t>Baryte</t>
  </si>
  <si>
    <t>Aerinite</t>
  </si>
  <si>
    <t>Calcite</t>
  </si>
  <si>
    <t>Dolomite</t>
  </si>
  <si>
    <t>Esperite</t>
  </si>
  <si>
    <t>Fluorapatite</t>
  </si>
  <si>
    <t>Geminite</t>
  </si>
  <si>
    <t>Helvite</t>
  </si>
  <si>
    <t>Jamborite</t>
  </si>
  <si>
    <t>Jagoite</t>
  </si>
  <si>
    <t>Kyanite</t>
  </si>
  <si>
    <t>Lunarite</t>
  </si>
  <si>
    <t>Malachite</t>
  </si>
  <si>
    <t>Neptunite</t>
  </si>
  <si>
    <t>Lemon Stone</t>
  </si>
  <si>
    <t>Nekoite</t>
  </si>
  <si>
    <t>Orpiment</t>
  </si>
  <si>
    <t>Petrified Slime</t>
  </si>
  <si>
    <t>Geode / Omni Geode / Slime Ball</t>
  </si>
  <si>
    <t>Thunder Egg</t>
  </si>
  <si>
    <t>Pyrite</t>
  </si>
  <si>
    <t>Ocean Stone</t>
  </si>
  <si>
    <t>Ghost Crystal</t>
  </si>
  <si>
    <t>Jasper</t>
  </si>
  <si>
    <t>Celestine</t>
  </si>
  <si>
    <t>Sandstone</t>
  </si>
  <si>
    <t>Granite</t>
  </si>
  <si>
    <t>Basalt</t>
  </si>
  <si>
    <t>Limestone</t>
  </si>
  <si>
    <t>Soapstone</t>
  </si>
  <si>
    <t>Hematite</t>
  </si>
  <si>
    <t>Mudstone</t>
  </si>
  <si>
    <t>Obsidian</t>
  </si>
  <si>
    <t>Magma Geode</t>
  </si>
  <si>
    <t>Slate</t>
  </si>
  <si>
    <t>Fairy Stone</t>
  </si>
  <si>
    <t>Star Shards</t>
  </si>
  <si>
    <t>Book</t>
  </si>
  <si>
    <t>Where to Find</t>
  </si>
  <si>
    <t>Read?</t>
  </si>
  <si>
    <t>Price Catalogue</t>
  </si>
  <si>
    <t>Bookseller for 3,000g</t>
  </si>
  <si>
    <t>Mapping Cave Systems</t>
  </si>
  <si>
    <t>Box in back of Adventurer's Guild after slaying 1000+ total monsters OR Bookseller for 20,000g starting in year 3</t>
  </si>
  <si>
    <t>Way Of The Wind pt. 1</t>
  </si>
  <si>
    <t>Bookseller for 15,000g</t>
  </si>
  <si>
    <t>Way Of The Wind pt. 2</t>
  </si>
  <si>
    <t>Bookseller for 35,000g after having pt. 1</t>
  </si>
  <si>
    <t>Monster Compendium</t>
  </si>
  <si>
    <t>Monster drop OR Bookseller for 20,000g starting in year 3</t>
  </si>
  <si>
    <t>Friendship 101</t>
  </si>
  <si>
    <t>Prize Machine OR Bookseller for 20,000g starting in year 3</t>
  </si>
  <si>
    <t>Jack Be Nimble, Jack Be Thick</t>
  </si>
  <si>
    <t>Artifact Spots OR Bookseller for 20,000g starting in year 3</t>
  </si>
  <si>
    <t>Woody's Secret</t>
  </si>
  <si>
    <t>Chopping Trees OR Bookseller for 20,000g starting in year 3</t>
  </si>
  <si>
    <t>Raccoon Journal</t>
  </si>
  <si>
    <t>Completing Second Raccoon Item Quest OR Raccoon Wife's for 999 Fiber OR Bookseller for 20,000g starting in year 3</t>
  </si>
  <si>
    <t>Jewels Of The Sea</t>
  </si>
  <si>
    <t>Fishing Treasure Chest OR Bookseller for 20,000g starting in year 3</t>
  </si>
  <si>
    <t>Dwarvish Safety Manual</t>
  </si>
  <si>
    <t>Dwarf's for 4,000g OR Bookseller for 20,000g starting in year 3</t>
  </si>
  <si>
    <t>The Art O' Crabbing</t>
  </si>
  <si>
    <t>Iridium Tier Reward For Squidfest OR Bookseller for 20,000g starting in year 3</t>
  </si>
  <si>
    <t>The Alleyway Buffet</t>
  </si>
  <si>
    <t>Gold Trash Can between The Blacksmith and JojaMart through hidden hole in the fence OR Bookseller for 20,000g starting in year 3</t>
  </si>
  <si>
    <t>The Diamond Hunter</t>
  </si>
  <si>
    <t>Volcano Dwarf for 10 Diamonds</t>
  </si>
  <si>
    <t>Book of Mysteries</t>
  </si>
  <si>
    <t>Mystery Boxes or Golden Mystery Boxes</t>
  </si>
  <si>
    <t>Horse: The Book</t>
  </si>
  <si>
    <t>Bookseller for 25,000g</t>
  </si>
  <si>
    <t>Treasure Appraisal Guide</t>
  </si>
  <si>
    <t>Artifact Troves OR Bookseller for 20,000g starting in year 3</t>
  </si>
  <si>
    <t>Ol' Slitherlegs</t>
  </si>
  <si>
    <t>Animal Catalogue</t>
  </si>
  <si>
    <t>Marnie's for 5,000g starting in year 2</t>
  </si>
  <si>
    <t>Monster to Eradicate</t>
  </si>
  <si>
    <t>Eradicated?</t>
  </si>
  <si>
    <t>Anywhere in Mines OR The Secret Woods</t>
  </si>
  <si>
    <t>Void Spirits</t>
  </si>
  <si>
    <t>The Mines Floor 80</t>
  </si>
  <si>
    <t>Bats</t>
  </si>
  <si>
    <t>The Mines OR Skull Cavern</t>
  </si>
  <si>
    <t>Skeleton</t>
  </si>
  <si>
    <t>The Mines Floor 70-80</t>
  </si>
  <si>
    <t>Cave Insect</t>
  </si>
  <si>
    <t>The Mines Floor 10-30 OR Mutant Bug Lair</t>
  </si>
  <si>
    <t>Duggies</t>
  </si>
  <si>
    <t>The Mines Floor 1-30 OR Volcano Dungeon</t>
  </si>
  <si>
    <t>Dust Sprites</t>
  </si>
  <si>
    <t>The Mines Floor 40-80</t>
  </si>
  <si>
    <t>Rock Crabs</t>
  </si>
  <si>
    <t>The Mines Floor 1-30 &amp; 80-120 OR Skull Cavern Floor 20+</t>
  </si>
  <si>
    <t>Mummies</t>
  </si>
  <si>
    <t>Skull Cavern</t>
  </si>
  <si>
    <t>Pepper Rex</t>
  </si>
  <si>
    <t>Skull Cavern Prehistoric Floors</t>
  </si>
  <si>
    <t>Serpents</t>
  </si>
  <si>
    <t>Magma Sprites</t>
  </si>
  <si>
    <t>Volcano Dungeon</t>
  </si>
  <si>
    <t>Stardrop Location</t>
  </si>
  <si>
    <t>Obtained?</t>
  </si>
  <si>
    <t>Sold for 2,000 Tokens at the Stardew Valley Fair</t>
  </si>
  <si>
    <t>Floor 100 in The Mines</t>
  </si>
  <si>
    <t>From Spouse upon friendship level 12.5 hearts</t>
  </si>
  <si>
    <t>Sold by Krobus for 20,000g in The Sewers</t>
  </si>
  <si>
    <t>Obtained from Old Master Cannoli, in the Secret Woods, after giving him a Sweet Gem Berry</t>
  </si>
  <si>
    <t>Obtaining the Master Angler Achievement</t>
  </si>
  <si>
    <t>Completing the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</si>
</sst>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8"/>
      <color theme="1"/>
      <name val="Arial"/>
      <scheme val="minor"/>
    </font>
    <font>
      <b/>
      <sz val="10"/>
      <color theme="1"/>
      <name val="Arial"/>
    </font>
    <font>
      <i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 applyAlignment="1">
      <alignment horizont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 applyAlignment="1">
      <alignment horizont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3.2" x14ac:dyDescent="0.25"/>
  <cols>
    <col min="1" max="1" width="50.44140625" style="11" customWidth="1"/>
    <col min="2" max="2" width="90" style="11" customWidth="1"/>
    <col min="3" max="3" width="10.33203125" style="11" customWidth="1"/>
    <col min="4" max="16384" width="12.6640625" style="11"/>
  </cols>
  <sheetData>
    <row r="1" spans="1:26" x14ac:dyDescent="0.25">
      <c r="A1" s="10" t="s">
        <v>0</v>
      </c>
      <c r="B1" s="10" t="s">
        <v>1</v>
      </c>
      <c r="C1" s="10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12" t="s">
        <v>3</v>
      </c>
      <c r="B2" s="13" t="s">
        <v>4</v>
      </c>
      <c r="C2" s="14" t="b">
        <v>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2" t="s">
        <v>5</v>
      </c>
      <c r="B3" s="12" t="s">
        <v>6</v>
      </c>
      <c r="C3" s="14" t="b">
        <v>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3" t="s">
        <v>7</v>
      </c>
      <c r="B4" s="13" t="s">
        <v>8</v>
      </c>
      <c r="C4" s="14" t="b">
        <v>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3" t="s">
        <v>9</v>
      </c>
      <c r="B5" s="13" t="s">
        <v>10</v>
      </c>
      <c r="C5" s="14" t="b">
        <v>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3" t="s">
        <v>11</v>
      </c>
      <c r="B6" s="13" t="s">
        <v>12</v>
      </c>
      <c r="C6" s="14" t="b">
        <v>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3" t="s">
        <v>13</v>
      </c>
      <c r="B7" s="13" t="s">
        <v>14</v>
      </c>
      <c r="C7" s="14" t="b">
        <v>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3" t="s">
        <v>15</v>
      </c>
      <c r="B8" s="13" t="s">
        <v>16</v>
      </c>
      <c r="C8" s="14" t="b">
        <v>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3" t="s">
        <v>17</v>
      </c>
      <c r="B9" s="13" t="s">
        <v>18</v>
      </c>
      <c r="C9" s="14" t="b">
        <v>0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3" t="s">
        <v>19</v>
      </c>
      <c r="B10" s="13" t="s">
        <v>20</v>
      </c>
      <c r="C10" s="14" t="b">
        <v>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3" t="s">
        <v>21</v>
      </c>
      <c r="B11" s="13" t="s">
        <v>22</v>
      </c>
      <c r="C11" s="14" t="b">
        <v>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3" t="s">
        <v>23</v>
      </c>
      <c r="B12" s="13" t="s">
        <v>24</v>
      </c>
      <c r="C12" s="14" t="b">
        <v>0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2" t="s">
        <v>25</v>
      </c>
      <c r="B13" s="12" t="s">
        <v>26</v>
      </c>
      <c r="C13" s="14" t="b">
        <v>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3" t="s">
        <v>27</v>
      </c>
      <c r="B14" s="13" t="s">
        <v>28</v>
      </c>
      <c r="C14" s="14" t="b">
        <v>0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2" t="s">
        <v>29</v>
      </c>
      <c r="B15" s="12" t="s">
        <v>30</v>
      </c>
      <c r="C15" s="14" t="b">
        <v>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13" t="s">
        <v>31</v>
      </c>
      <c r="B16" s="13" t="s">
        <v>32</v>
      </c>
      <c r="C16" s="14" t="b">
        <v>0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26.4" x14ac:dyDescent="0.25">
      <c r="A17" s="13" t="s">
        <v>33</v>
      </c>
      <c r="B17" s="13" t="s">
        <v>34</v>
      </c>
      <c r="C17" s="14" t="b">
        <v>0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5">
      <c r="A18" s="13" t="s">
        <v>35</v>
      </c>
      <c r="B18" s="13" t="s">
        <v>36</v>
      </c>
      <c r="C18" s="14" t="b">
        <v>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13" t="s">
        <v>37</v>
      </c>
      <c r="B19" s="13" t="s">
        <v>38</v>
      </c>
      <c r="C19" s="14" t="b">
        <v>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5">
      <c r="A20" s="13" t="s">
        <v>39</v>
      </c>
      <c r="B20" s="13" t="s">
        <v>40</v>
      </c>
      <c r="C20" s="14" t="b">
        <v>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5">
      <c r="A21" s="12" t="s">
        <v>41</v>
      </c>
      <c r="B21" s="12" t="s">
        <v>42</v>
      </c>
      <c r="C21" s="14" t="b">
        <v>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25">
      <c r="A22" s="12" t="s">
        <v>43</v>
      </c>
      <c r="B22" s="12" t="s">
        <v>44</v>
      </c>
      <c r="C22" s="14" t="b">
        <v>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5">
      <c r="A23" s="13" t="s">
        <v>45</v>
      </c>
      <c r="B23" s="13" t="s">
        <v>46</v>
      </c>
      <c r="C23" s="14" t="b">
        <v>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25">
      <c r="A24" s="13" t="s">
        <v>47</v>
      </c>
      <c r="B24" s="13" t="s">
        <v>48</v>
      </c>
      <c r="C24" s="14" t="b">
        <v>0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x14ac:dyDescent="0.25">
      <c r="A25" s="13" t="s">
        <v>49</v>
      </c>
      <c r="B25" s="13" t="s">
        <v>50</v>
      </c>
      <c r="C25" s="14" t="b">
        <v>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x14ac:dyDescent="0.25">
      <c r="A26" s="13" t="s">
        <v>51</v>
      </c>
      <c r="B26" s="13" t="s">
        <v>52</v>
      </c>
      <c r="C26" s="14" t="b">
        <v>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12" t="s">
        <v>53</v>
      </c>
      <c r="B27" s="12" t="s">
        <v>54</v>
      </c>
      <c r="C27" s="14" t="b">
        <v>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13" t="s">
        <v>55</v>
      </c>
      <c r="B28" s="13" t="s">
        <v>56</v>
      </c>
      <c r="C28" s="14" t="b">
        <v>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5">
      <c r="A29" s="13" t="s">
        <v>57</v>
      </c>
      <c r="B29" s="13" t="s">
        <v>58</v>
      </c>
      <c r="C29" s="14" t="b">
        <v>0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5">
      <c r="A30" s="13" t="s">
        <v>59</v>
      </c>
      <c r="B30" s="13" t="s">
        <v>60</v>
      </c>
      <c r="C30" s="14" t="b">
        <v>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x14ac:dyDescent="0.25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 x14ac:dyDescent="0.25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1:26" x14ac:dyDescent="0.25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1:26" x14ac:dyDescent="0.2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1:26" x14ac:dyDescent="0.25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1:26" x14ac:dyDescent="0.25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spans="1:26" x14ac:dyDescent="0.25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spans="1:26" x14ac:dyDescent="0.25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spans="1:26" x14ac:dyDescent="0.25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spans="1:26" x14ac:dyDescent="0.25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spans="1:26" x14ac:dyDescent="0.25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>
      <pane ySplit="1" topLeftCell="A2" activePane="bottomLeft" state="frozen"/>
      <selection pane="bottomLeft" activeCell="A147" sqref="A147"/>
    </sheetView>
  </sheetViews>
  <sheetFormatPr defaultColWidth="12.6640625" defaultRowHeight="13.2" x14ac:dyDescent="0.25"/>
  <cols>
    <col min="2" max="2" width="8.33203125" customWidth="1"/>
  </cols>
  <sheetData>
    <row r="1" spans="1:26" ht="39.6" x14ac:dyDescent="0.25">
      <c r="A1" s="1" t="s">
        <v>61</v>
      </c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63</v>
      </c>
      <c r="B2" s="2">
        <f>SUM('Craft Master'!F2:F150)</f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64</v>
      </c>
      <c r="B3" s="2">
        <f>COUNTIF('Gourmet Chef'!F2:I82,"Amaranth")</f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65</v>
      </c>
      <c r="B4" s="2">
        <f>SUM('Craft Master'!G2:G150)</f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66</v>
      </c>
      <c r="B5" s="2">
        <f>SUM('Craft Master'!H2:H150)+COUNTIF('Gourmet Chef'!F2:I82,"ANY FISH")</f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67</v>
      </c>
      <c r="B6" s="2">
        <f>COUNTIF('Gourmet Chef'!F2:I82,"Apple")</f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68</v>
      </c>
      <c r="B7" s="2">
        <f>COUNTIF('Gourmet Chef'!F2:I82,"Apricot")</f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69</v>
      </c>
      <c r="B8" s="2">
        <f>SUM('Craft Master'!I2:I150)</f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70</v>
      </c>
      <c r="B9" s="2">
        <f>COUNTIF('Gourmet Chef'!F2:I82,"Artichoke")</f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71</v>
      </c>
      <c r="B10" s="2">
        <f>COUNTIF('Gourmet Chef'!F2:I82,"Banana")</f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72</v>
      </c>
      <c r="B11" s="2">
        <f>SUM('Craft Master'!J2:J150)</f>
        <v>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73</v>
      </c>
      <c r="B12" s="2">
        <f>SUM('Craft Master'!K2:K150)</f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 t="s">
        <v>74</v>
      </c>
      <c r="B13" s="2">
        <f>COUNTIF('Gourmet Chef'!F2:I82,"Beet")</f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 t="s">
        <v>75</v>
      </c>
      <c r="B14" s="2">
        <f>SUM('Craft Master'!L2:L150)</f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 t="s">
        <v>76</v>
      </c>
      <c r="B15" s="2">
        <f>COUNTIF('Gourmet Chef'!F2:I82,"Blue Jazz")</f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 t="s">
        <v>77</v>
      </c>
      <c r="B16" s="2">
        <f>COUNTIF('Gourmet Chef'!F2:I82,"Blueberry")</f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 t="s">
        <v>78</v>
      </c>
      <c r="B17" s="2">
        <f>COUNTIF('Gourmet Chef'!F2:I82,"Bok Choy")</f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4" x14ac:dyDescent="0.25">
      <c r="A18" s="2" t="s">
        <v>79</v>
      </c>
      <c r="B18" s="2">
        <f>SUM('Craft Master'!M2:M150)+'Gourmet Chef'!F77</f>
        <v>168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 t="s">
        <v>80</v>
      </c>
      <c r="B19" s="2">
        <f>COUNTIF('Gourmet Chef'!F2:I82,"Bread")</f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 t="s">
        <v>81</v>
      </c>
      <c r="B20" s="2">
        <f>COUNTIF('Gourmet Chef'!F2:I82,"Bream")</f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 t="s">
        <v>82</v>
      </c>
      <c r="B21" s="2">
        <f>SUM('Craft Master'!N2:N150)</f>
        <v>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 t="s">
        <v>83</v>
      </c>
      <c r="B22" s="2">
        <f>COUNTIF('Gourmet Chef'!F2:I82,"Carp")</f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 t="s">
        <v>84</v>
      </c>
      <c r="B23" s="2">
        <f>COUNTIF('Gourmet Chef'!F2:I82,"Cauliflower")</f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 t="s">
        <v>85</v>
      </c>
      <c r="B24" s="2">
        <f>COUNTIF('Gourmet Chef'!F2:I82,"Cave Carrot")</f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 t="s">
        <v>86</v>
      </c>
      <c r="B25" s="2">
        <f>SUM('Craft Master'!O2:O150)</f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 t="s">
        <v>87</v>
      </c>
      <c r="B26" s="2">
        <f>COUNTIF('Gourmet Chef'!F2:I82,"Cheese")</f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 t="s">
        <v>88</v>
      </c>
      <c r="B27" s="2">
        <f>SUM('Craft Master'!P2:P150)</f>
        <v>70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 t="s">
        <v>89</v>
      </c>
      <c r="B28" s="2">
        <f>COUNTIF('Gourmet Chef'!F2:I82,"Clam")</f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 t="s">
        <v>90</v>
      </c>
      <c r="B29" s="2">
        <f>SUM('Craft Master'!Q2:Q150)</f>
        <v>11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 t="s">
        <v>91</v>
      </c>
      <c r="B30" s="2">
        <f>SUM('Craft Master'!R2:R150)</f>
        <v>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 t="s">
        <v>92</v>
      </c>
      <c r="B31" s="2">
        <f>SUM('Craft Master'!S2:S150)</f>
        <v>95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 t="s">
        <v>93</v>
      </c>
      <c r="B32" s="2">
        <f>SUM('Craft Master'!T2:T150)+COUNTIF('Gourmet Chef'!F2:I82,"Coconut")</f>
        <v>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 t="s">
        <v>94</v>
      </c>
      <c r="B33" s="2">
        <f>COUNTIF('Gourmet Chef'!F2:I82,"Coffee")</f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6.4" x14ac:dyDescent="0.25">
      <c r="A34" s="2" t="s">
        <v>95</v>
      </c>
      <c r="B34" s="2">
        <f>SUM('Craft Master'!U2:U150)+COUNTIF('Gourmet Chef'!F2:I82,"Common Mushroom")</f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 t="s">
        <v>96</v>
      </c>
      <c r="B35" s="2">
        <f>SUM('Craft Master'!V2:V150)</f>
        <v>18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 t="s">
        <v>97</v>
      </c>
      <c r="B36" s="2">
        <f>SUM('Craft Master'!W2:W150)</f>
        <v>28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 t="s">
        <v>98</v>
      </c>
      <c r="B37" s="2">
        <f>SUM('Craft Master'!X2:X150)</f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 t="s">
        <v>99</v>
      </c>
      <c r="B38" s="2">
        <f>COUNTIF('Gourmet Chef'!F2:I82,"Corn")</f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 t="s">
        <v>100</v>
      </c>
      <c r="B39" s="2">
        <f>COUNTIF('Gourmet Chef'!F2:I82,"Crab")</f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 t="s">
        <v>101</v>
      </c>
      <c r="B40" s="2">
        <f>COUNTIF('Gourmet Chef'!F2:I82,"Cranberry")</f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 t="s">
        <v>102</v>
      </c>
      <c r="B41" s="2">
        <f>COUNTIF('Gourmet Chef'!F2:I82,"Crayfish")</f>
        <v>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 t="s">
        <v>103</v>
      </c>
      <c r="B42" s="2">
        <f>SUM('Craft Master'!Y2:Y150)</f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 t="s">
        <v>104</v>
      </c>
      <c r="B43" s="2">
        <f>SUM('Craft Master'!Z2:Z150)</f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 t="s">
        <v>105</v>
      </c>
      <c r="B44" s="2">
        <f>SUM('Craft Master'!AA2:AA150)</f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 t="s">
        <v>106</v>
      </c>
      <c r="B45" s="2">
        <f>SUM('Craft Master'!AB2:AB150)+COUNTIF('Gourmet Chef'!F2:I82,"Dandelion")</f>
        <v>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 t="s">
        <v>107</v>
      </c>
      <c r="B46" s="2">
        <f>SUM('Craft Master'!AC2:AC150)</f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 t="s">
        <v>108</v>
      </c>
      <c r="B47" s="2">
        <f>SUM('Craft Master'!AD2:AD150)</f>
        <v>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 t="s">
        <v>109</v>
      </c>
      <c r="B48" s="2">
        <f>SUM('Craft Master'!AE2:AE150)</f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 t="s">
        <v>110</v>
      </c>
      <c r="B49" s="2">
        <f>SUM('Craft Master'!AF2:AF150)</f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 t="s">
        <v>111</v>
      </c>
      <c r="B50" s="2">
        <f>COUNTIF('Gourmet Chef'!F2:I82,"Eel")</f>
        <v>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 t="s">
        <v>112</v>
      </c>
      <c r="B51" s="2">
        <f>COUNTIF('Gourmet Chef'!F2:I82,"Egg")</f>
        <v>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 t="s">
        <v>113</v>
      </c>
      <c r="B52" s="2">
        <f>COUNTIF('Gourmet Chef'!F2:I82,"Eggplant")</f>
        <v>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 t="s">
        <v>114</v>
      </c>
      <c r="B53" s="2">
        <f>SUM('Craft Master'!AG2:AG150)</f>
        <v>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 t="s">
        <v>115</v>
      </c>
      <c r="B54" s="2">
        <f>SUM('Craft Master'!AH2:AH150)</f>
        <v>1328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6.4" x14ac:dyDescent="0.25">
      <c r="A55" s="2" t="s">
        <v>116</v>
      </c>
      <c r="B55" s="2">
        <f>COUNTIF('Gourmet Chef'!F2:I82,"Fiddlehead Fern")</f>
        <v>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 t="s">
        <v>117</v>
      </c>
      <c r="B56" s="2">
        <f>SUM('Craft Master'!AI2:AI150)</f>
        <v>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 t="s">
        <v>118</v>
      </c>
      <c r="B57" s="2">
        <f>COUNTIF('Gourmet Chef'!F2:I82,"Flounder")</f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 t="s">
        <v>119</v>
      </c>
      <c r="B58" s="2">
        <f>COUNTIF('Gourmet Chef'!F2:I82,"Fried Egg")</f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 t="s">
        <v>120</v>
      </c>
      <c r="B59" s="2">
        <f>SUM('Craft Master'!AJ2:AJ150)</f>
        <v>10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 t="s">
        <v>121</v>
      </c>
      <c r="B60" s="2">
        <f>SUM('Craft Master'!AK2:AK150)</f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 t="s">
        <v>122</v>
      </c>
      <c r="B61" s="2">
        <f>SUM('Craft Master'!AL2:AL150)+COUNTIF('Gourmet Chef'!F2:I82,"Garlic")</f>
        <v>12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 t="s">
        <v>123</v>
      </c>
      <c r="B62" s="2">
        <f>SUM('Craft Master'!AM2:AM150)+COUNTIF('Gourmet Chef'!F2:I82,"Ginger")</f>
        <v>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 t="s">
        <v>124</v>
      </c>
      <c r="B63" s="2">
        <f>SUM('Craft Master'!AN2:AN150)</f>
        <v>40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 t="s">
        <v>125</v>
      </c>
      <c r="B64" s="2">
        <f>SUM('Craft Master'!AO2:AO150)</f>
        <v>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 t="s">
        <v>126</v>
      </c>
      <c r="B65" s="2">
        <f>SUM('Craft Master'!AP2:AP150)</f>
        <v>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 t="s">
        <v>127</v>
      </c>
      <c r="B66" s="2">
        <f>COUNTIF('Gourmet Chef'!F2:I82,"Green Algae")</f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 t="s">
        <v>128</v>
      </c>
      <c r="B67" s="2">
        <f>COUNTIF('Gourmet Chef'!F2:I82,"Green Bean")</f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 t="s">
        <v>129</v>
      </c>
      <c r="B68" s="2">
        <f>SUM('Craft Master'!AQ2:AQ150)</f>
        <v>233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 t="s">
        <v>130</v>
      </c>
      <c r="B69" s="2">
        <f>COUNTIF('Gourmet Chef'!F2:I82,"Hashbrown")</f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 t="s">
        <v>131</v>
      </c>
      <c r="B70" s="2">
        <f>SUM('Craft Master'!AR2:AR150)+COUNTIF('Gourmet Chef'!F2:I82,"Hazelnut")</f>
        <v>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 t="s">
        <v>132</v>
      </c>
      <c r="B71" s="2">
        <f>SUM('Craft Master'!AS2:AS150)</f>
        <v>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 t="s">
        <v>133</v>
      </c>
      <c r="B72" s="2">
        <f>COUNTIF('Gourmet Chef'!F2:I82,"Hot Pepper")</f>
        <v>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 t="s">
        <v>134</v>
      </c>
      <c r="B73" s="2">
        <f>SUM('Craft Master'!AT2:AT150)</f>
        <v>47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 t="s">
        <v>135</v>
      </c>
      <c r="B74" s="2">
        <f>SUM('Craft Master'!AU2:AU150)</f>
        <v>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 t="s">
        <v>136</v>
      </c>
      <c r="B75" s="2">
        <f>SUM('Craft Master'!AV2:AV150)</f>
        <v>111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 t="s">
        <v>137</v>
      </c>
      <c r="B76" s="2">
        <f>SUM('Craft Master'!AW2:AW150)</f>
        <v>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 t="s">
        <v>138</v>
      </c>
      <c r="B77" s="2">
        <f>SUM('Craft Master'!AX2:AX150)</f>
        <v>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 t="s">
        <v>139</v>
      </c>
      <c r="B78" s="2">
        <f>COUNTIF('Gourmet Chef'!F2:I82,"Kale")</f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6.4" x14ac:dyDescent="0.25">
      <c r="A79" s="2" t="s">
        <v>140</v>
      </c>
      <c r="B79" s="2">
        <f>COUNTIF('Gourmet Chef'!F2:I82,"Largemouth Bass")</f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 t="s">
        <v>141</v>
      </c>
      <c r="B80" s="2">
        <f>SUM('Craft Master'!AY2:AY150)+COUNTIF('Gourmet Chef'!F2:I82,"Leek")</f>
        <v>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 t="s">
        <v>142</v>
      </c>
      <c r="B81" s="2">
        <f>COUNTIF('Gourmet Chef'!F2:I82,"Lobster")</f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 t="s">
        <v>143</v>
      </c>
      <c r="B82" s="2">
        <f>COUNTIF('Gourmet Chef'!F2:I82,"Mango")</f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 t="s">
        <v>144</v>
      </c>
      <c r="B83" s="2">
        <f>SUM('Craft Master'!AZ2:AZ150)</f>
        <v>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 t="s">
        <v>145</v>
      </c>
      <c r="B84" s="2">
        <f>SUM('Craft Master'!BA2:BA150)+COUNTIF('Gourmet Chef'!F2:I82,"Maple Syrup")</f>
        <v>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 t="s">
        <v>146</v>
      </c>
      <c r="B85" s="2">
        <f>SUM('Craft Master'!BB2:BB150)</f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 t="s">
        <v>147</v>
      </c>
      <c r="B86" s="2">
        <f>COUNTIF('Gourmet Chef'!F2:I82,"Mayonnaise")</f>
        <v>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 t="s">
        <v>148</v>
      </c>
      <c r="B87" s="2">
        <f>COUNTIF('Gourmet Chef'!F2:I82,"Melon")</f>
        <v>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 t="s">
        <v>149</v>
      </c>
      <c r="B88" s="2">
        <f>COUNTIF('Gourmet Chef'!F2:I82,"Midnight Carp")</f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 t="s">
        <v>150</v>
      </c>
      <c r="B89" s="2">
        <f>COUNTIF('Gourmet Chef'!F2:I82,"Milk")</f>
        <v>12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 t="s">
        <v>151</v>
      </c>
      <c r="B90" s="2">
        <f>SUM('Craft Master'!BC2:BC150)</f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 t="s">
        <v>152</v>
      </c>
      <c r="B91" s="2">
        <f>SUM('Craft Master'!BD2:BD150)+COUNTIF('Gourmet Chef'!F2:I82,"Morel")</f>
        <v>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 t="s">
        <v>153</v>
      </c>
      <c r="B92" s="2">
        <f>'Gourmet Chef'!G82</f>
        <v>20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 t="s">
        <v>154</v>
      </c>
      <c r="B93" s="2">
        <f>COUNTIF('Gourmet Chef'!F2:I82,"Mussel")</f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 t="s">
        <v>155</v>
      </c>
      <c r="B94" s="2">
        <f>SUM('Craft Master'!BE2:BE150)</f>
        <v>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 t="s">
        <v>156</v>
      </c>
      <c r="B95" s="2">
        <f>SUM('Craft Master'!BF2:BF150)+COUNTIF('Gourmet Chef'!F2:I82,"Oil")</f>
        <v>11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 t="s">
        <v>157</v>
      </c>
      <c r="B96" s="2">
        <f>COUNTIF('Gourmet Chef'!F2:I82,"Omelet")</f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 t="s">
        <v>158</v>
      </c>
      <c r="B97" s="2">
        <f>COUNTIF('Gourmet Chef'!F2:I82,"Pancake")</f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 t="s">
        <v>159</v>
      </c>
      <c r="B98" s="2">
        <f>COUNTIF('Gourmet Chef'!F2:I82,"Parsnip")</f>
        <v>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 t="s">
        <v>160</v>
      </c>
      <c r="B99" s="2">
        <f>COUNTIF('Gourmet Chef'!F2:I82,"Periwinkle")</f>
        <v>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 t="s">
        <v>161</v>
      </c>
      <c r="B100" s="2">
        <f>SUM('Craft Master'!BG2:BG150)</f>
        <v>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 t="s">
        <v>162</v>
      </c>
      <c r="B101" s="2">
        <f>SUM('Craft Master'!BH2:BH150)</f>
        <v>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 t="s">
        <v>163</v>
      </c>
      <c r="B102" s="2">
        <f>COUNTIF('Gourmet Chef'!F2:I82,"Pineapple")</f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 t="s">
        <v>164</v>
      </c>
      <c r="B103" s="2">
        <f>COUNTIF('Gourmet Chef'!F2:I82,"Poppy")</f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 t="s">
        <v>165</v>
      </c>
      <c r="B104" s="2">
        <f>SUM('Craft Master'!BI2:BI150)</f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 t="s">
        <v>166</v>
      </c>
      <c r="B105" s="2">
        <f>COUNTIF('Gourmet Chef'!F2:I82,"Potato")</f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 t="s">
        <v>167</v>
      </c>
      <c r="B106" s="2">
        <f>SUM('Craft Master'!BJ2:BJ150)+COUNTIF('Gourmet Chef'!F2:I82,"Pumpkin")</f>
        <v>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6.4" x14ac:dyDescent="0.25">
      <c r="A107" s="2" t="s">
        <v>168</v>
      </c>
      <c r="B107" s="2">
        <f>SUM('Craft Master'!BK2:BK150)</f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 t="s">
        <v>169</v>
      </c>
      <c r="B108" s="2">
        <f>SUM('Craft Master'!BL2:BL150)</f>
        <v>180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6.4" x14ac:dyDescent="0.25">
      <c r="A109" s="2" t="s">
        <v>170</v>
      </c>
      <c r="B109" s="2">
        <f>SUM('Craft Master'!BM2:BM150)</f>
        <v>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6.4" x14ac:dyDescent="0.25">
      <c r="A110" s="2" t="s">
        <v>171</v>
      </c>
      <c r="B110" s="2">
        <f>SUM('Craft Master'!BN2:BN150)</f>
        <v>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 t="s">
        <v>172</v>
      </c>
      <c r="B111" s="2">
        <f>COUNTIF('Gourmet Chef'!F2:I82,"Radish")</f>
        <v>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 t="s">
        <v>173</v>
      </c>
      <c r="B112" s="2">
        <f>COUNTIF('Gourmet Chef'!F2:I82,"Rainbow Trout")</f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 t="s">
        <v>174</v>
      </c>
      <c r="B113" s="2">
        <f>COUNTIF('Gourmet Chef'!F2:I82,"Red cabbage")</f>
        <v>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6.4" x14ac:dyDescent="0.25">
      <c r="A114" s="2" t="s">
        <v>175</v>
      </c>
      <c r="B114" s="2">
        <f>SUM('Craft Master'!BO2:BO150)</f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6.4" x14ac:dyDescent="0.25">
      <c r="A115" s="2" t="s">
        <v>176</v>
      </c>
      <c r="B115" s="2">
        <f>SUM('Craft Master'!BP2:BP150)</f>
        <v>27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 t="s">
        <v>177</v>
      </c>
      <c r="B116" s="2">
        <f>COUNTIF('Gourmet Chef'!F2:I82,"Rhubarb")</f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 t="s">
        <v>178</v>
      </c>
      <c r="B117" s="2">
        <f>COUNTIF('Gourmet Chef'!F2:I82,"Rice")</f>
        <v>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 t="s">
        <v>179</v>
      </c>
      <c r="B118" s="2">
        <f>COUNTIF('Gourmet Chef'!F2:I82,"Salmon")</f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 t="s">
        <v>180</v>
      </c>
      <c r="B119" s="2">
        <f>SUM('Craft Master'!BQ2:BQ150)</f>
        <v>1082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 t="s">
        <v>181</v>
      </c>
      <c r="B120" s="2">
        <f>COUNTIF('Gourmet Chef'!F2:I82,"Sardine")</f>
        <v>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6.4" x14ac:dyDescent="0.25">
      <c r="A121" s="2" t="s">
        <v>182</v>
      </c>
      <c r="B121" s="2">
        <f>COUNTIF('Gourmet Chef'!F2:I82,"Sea Cucumber")</f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 t="s">
        <v>183</v>
      </c>
      <c r="B122" s="2">
        <f>COUNTIF('Gourmet Chef'!F2:I82,"Seaweed")</f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 t="s">
        <v>184</v>
      </c>
      <c r="B123" s="2">
        <f>COUNTIF('Gourmet Chef'!F2:I82,"Shrimp")</f>
        <v>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 t="s">
        <v>185</v>
      </c>
      <c r="B124" s="2">
        <f>SUM('Craft Master'!BR2:BR150)</f>
        <v>220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 t="s">
        <v>186</v>
      </c>
      <c r="B125" s="2">
        <f>COUNTIF('Gourmet Chef'!F2:I82,"Snail")</f>
        <v>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 t="s">
        <v>187</v>
      </c>
      <c r="B126" s="2">
        <f>SUM('Craft Master'!BS2:BS150)</f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6.4" x14ac:dyDescent="0.25">
      <c r="A127" s="2" t="s">
        <v>188</v>
      </c>
      <c r="B127" s="2">
        <f>SUM('Craft Master'!BT2:BT150)</f>
        <v>83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 t="s">
        <v>189</v>
      </c>
      <c r="B128" s="2">
        <f>SUM('Craft Master'!BU2:BU150)</f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 t="s">
        <v>190</v>
      </c>
      <c r="B129" s="2">
        <f>SUM('Craft Master'!BV2:BV150)</f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 t="s">
        <v>191</v>
      </c>
      <c r="B130" s="2">
        <f>COUNTIF('Gourmet Chef'!F2:I82,"Squid")</f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 t="s">
        <v>192</v>
      </c>
      <c r="B131" s="2">
        <f>COUNTIF('Gourmet Chef'!F2:I82,"Squid Ink")</f>
        <v>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 t="s">
        <v>193</v>
      </c>
      <c r="B132" s="2">
        <f>SUM('Craft Master'!BW2:BW150)</f>
        <v>2059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 t="s">
        <v>194</v>
      </c>
      <c r="B133" s="2">
        <f>COUNTIF('Gourmet Chef'!F2:I82,"Sugar")</f>
        <v>18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 t="s">
        <v>195</v>
      </c>
      <c r="B134" s="2">
        <f>COUNTIF('Gourmet Chef'!F2:I82,"Sunfish")</f>
        <v>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 t="s">
        <v>196</v>
      </c>
      <c r="B135" s="2">
        <f>SUM('Craft Master'!BX2:BX150)</f>
        <v>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 t="s">
        <v>197</v>
      </c>
      <c r="B136" s="2">
        <f>COUNTIF('Gourmet Chef'!F2:I82,"Taro Root")</f>
        <v>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 t="s">
        <v>198</v>
      </c>
      <c r="B137" s="2">
        <f>COUNTIF('Gourmet Chef'!F2:I82,"Tomato")</f>
        <v>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 t="s">
        <v>199</v>
      </c>
      <c r="B138" s="2">
        <f>SUM('Craft Master'!BY2:BY150)</f>
        <v>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 t="s">
        <v>200</v>
      </c>
      <c r="B139" s="2">
        <f>COUNTIF('Gourmet Chef'!F2:I82,"Tortilla")</f>
        <v>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 t="s">
        <v>201</v>
      </c>
      <c r="B140" s="2">
        <f>SUM('Craft Master'!BZ2:BZ150)</f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 t="s">
        <v>202</v>
      </c>
      <c r="B141" s="2">
        <f>SUM('Craft Master'!CA2:CA150)</f>
        <v>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 t="s">
        <v>203</v>
      </c>
      <c r="B142" s="2">
        <f>COUNTIF('Gourmet Chef'!F2:I82,"Tuna")</f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 t="s">
        <v>204</v>
      </c>
      <c r="B143" s="2">
        <f>COUNTIF('Gourmet Chef'!F2:I82,"Vinegar")</f>
        <v>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 t="s">
        <v>205</v>
      </c>
      <c r="B144" s="2">
        <f>SUM('Craft Master'!CB2:CB150)</f>
        <v>51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6.4" x14ac:dyDescent="0.25">
      <c r="A145" s="2" t="s">
        <v>206</v>
      </c>
      <c r="B145" s="2">
        <f>COUNTIF('Gourmet Chef'!F2:I82,"Void Mayonnaise")</f>
        <v>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 t="s">
        <v>207</v>
      </c>
      <c r="B146" s="2">
        <f>COUNTIF('Gourmet Chef'!F2:I82,"Wheat Flour")</f>
        <v>20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 t="s">
        <v>208</v>
      </c>
      <c r="B147" s="2">
        <f>COUNTIF('Gourmet Chef'!F2:I82,"White Algae")</f>
        <v>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6.4" x14ac:dyDescent="0.25">
      <c r="A148" s="2" t="s">
        <v>209</v>
      </c>
      <c r="B148" s="2">
        <f>SUM('Craft Master'!CC2:CC150)+COUNTIF('Gourmet Chef'!F2:I82,"Wild Horseradish")</f>
        <v>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 t="s">
        <v>210</v>
      </c>
      <c r="B149" s="2">
        <f>SUM('Craft Master'!CD2:CD150)+COUNTIF('Gourmet Chef'!F2:I82,"Wild Plum")</f>
        <v>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 t="s">
        <v>211</v>
      </c>
      <c r="B150" s="2">
        <f>SUM('Craft Master'!CE2:CE150)</f>
        <v>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 t="s">
        <v>212</v>
      </c>
      <c r="B151" s="2">
        <f>SUM('Craft Master'!CF2:CF150)+COUNTIF('Gourmet Chef'!F2:I82,"Winter Root")</f>
        <v>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 t="s">
        <v>213</v>
      </c>
      <c r="B152" s="2">
        <f>SUM('Craft Master'!CG2:CG150)</f>
        <v>953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 t="s">
        <v>214</v>
      </c>
      <c r="B153" s="2">
        <f>SUM('Craft Master'!CH2:CH150)</f>
        <v>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 t="s">
        <v>215</v>
      </c>
      <c r="B154" s="2">
        <f>COUNTIF('Gourmet Chef'!F2:I82,"Yam")</f>
        <v>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defaultColWidth="12.6640625" defaultRowHeight="13.2" x14ac:dyDescent="0.25"/>
  <cols>
    <col min="1" max="1" width="21.21875" customWidth="1"/>
    <col min="2" max="2" width="30.5546875" customWidth="1"/>
    <col min="3" max="3" width="8.109375" customWidth="1"/>
    <col min="4" max="4" width="8.6640625" customWidth="1"/>
    <col min="5" max="5" width="25.33203125" customWidth="1"/>
    <col min="8" max="8" width="14.109375" customWidth="1"/>
  </cols>
  <sheetData>
    <row r="1" spans="1:26" ht="51.6" x14ac:dyDescent="0.25">
      <c r="A1" s="1" t="s">
        <v>216</v>
      </c>
      <c r="B1" s="1" t="s">
        <v>217</v>
      </c>
      <c r="C1" s="1" t="s">
        <v>218</v>
      </c>
      <c r="D1" s="1" t="s">
        <v>219</v>
      </c>
      <c r="E1" s="3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 t="s">
        <v>119</v>
      </c>
      <c r="B2" s="4"/>
      <c r="C2" s="4" t="s">
        <v>225</v>
      </c>
      <c r="D2" s="15" t="b">
        <v>0</v>
      </c>
      <c r="E2" s="5"/>
      <c r="F2" s="4" t="s">
        <v>112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6.4" x14ac:dyDescent="0.25">
      <c r="A3" s="4" t="s">
        <v>157</v>
      </c>
      <c r="B3" s="4" t="s">
        <v>226</v>
      </c>
      <c r="C3" s="15" t="b">
        <v>0</v>
      </c>
      <c r="D3" s="15" t="b">
        <v>0</v>
      </c>
      <c r="E3" s="5"/>
      <c r="F3" s="4" t="s">
        <v>112</v>
      </c>
      <c r="G3" s="4" t="s">
        <v>150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 t="s">
        <v>227</v>
      </c>
      <c r="B4" s="4" t="s">
        <v>228</v>
      </c>
      <c r="C4" s="15" t="b">
        <v>0</v>
      </c>
      <c r="D4" s="15" t="b">
        <v>0</v>
      </c>
      <c r="E4" s="5"/>
      <c r="F4" s="4" t="s">
        <v>141</v>
      </c>
      <c r="G4" s="4" t="s">
        <v>106</v>
      </c>
      <c r="H4" s="4" t="s">
        <v>204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 t="s">
        <v>229</v>
      </c>
      <c r="B5" s="4" t="s">
        <v>230</v>
      </c>
      <c r="C5" s="15" t="b">
        <v>0</v>
      </c>
      <c r="D5" s="15" t="b">
        <v>0</v>
      </c>
      <c r="E5" s="5"/>
      <c r="F5" s="4" t="s">
        <v>84</v>
      </c>
      <c r="G5" s="4" t="s">
        <v>87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6.4" x14ac:dyDescent="0.25">
      <c r="A6" s="4" t="s">
        <v>231</v>
      </c>
      <c r="B6" s="4" t="s">
        <v>232</v>
      </c>
      <c r="C6" s="15" t="b">
        <v>0</v>
      </c>
      <c r="D6" s="15" t="b">
        <v>0</v>
      </c>
      <c r="E6" s="5"/>
      <c r="F6" s="4" t="s">
        <v>195</v>
      </c>
      <c r="G6" s="4" t="s">
        <v>81</v>
      </c>
      <c r="H6" s="4" t="s">
        <v>207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 t="s">
        <v>233</v>
      </c>
      <c r="B7" s="4" t="s">
        <v>234</v>
      </c>
      <c r="C7" s="15" t="b">
        <v>0</v>
      </c>
      <c r="D7" s="15" t="b">
        <v>0</v>
      </c>
      <c r="E7" s="5"/>
      <c r="F7" s="4" t="s">
        <v>235</v>
      </c>
      <c r="G7" s="4" t="s">
        <v>150</v>
      </c>
      <c r="H7" s="4" t="s">
        <v>204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 t="s">
        <v>236</v>
      </c>
      <c r="B8" s="4" t="s">
        <v>237</v>
      </c>
      <c r="C8" s="15" t="b">
        <v>0</v>
      </c>
      <c r="D8" s="15" t="b">
        <v>0</v>
      </c>
      <c r="E8" s="5"/>
      <c r="F8" s="4" t="s">
        <v>198</v>
      </c>
      <c r="G8" s="4" t="s">
        <v>74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6.4" x14ac:dyDescent="0.25">
      <c r="A9" s="4" t="s">
        <v>238</v>
      </c>
      <c r="B9" s="4" t="s">
        <v>239</v>
      </c>
      <c r="C9" s="15" t="b">
        <v>0</v>
      </c>
      <c r="D9" s="15" t="b">
        <v>0</v>
      </c>
      <c r="E9" s="5"/>
      <c r="F9" s="4" t="s">
        <v>119</v>
      </c>
      <c r="G9" s="4" t="s">
        <v>150</v>
      </c>
      <c r="H9" s="4" t="s">
        <v>130</v>
      </c>
      <c r="I9" s="4" t="s">
        <v>158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 t="s">
        <v>240</v>
      </c>
      <c r="B10" s="4" t="s">
        <v>241</v>
      </c>
      <c r="C10" s="15" t="b">
        <v>0</v>
      </c>
      <c r="D10" s="15" t="b">
        <v>0</v>
      </c>
      <c r="E10" s="5"/>
      <c r="F10" s="4" t="s">
        <v>191</v>
      </c>
      <c r="G10" s="4" t="s">
        <v>207</v>
      </c>
      <c r="H10" s="4" t="s">
        <v>156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6.4" x14ac:dyDescent="0.25">
      <c r="A11" s="4" t="s">
        <v>242</v>
      </c>
      <c r="B11" s="4" t="s">
        <v>243</v>
      </c>
      <c r="C11" s="15" t="b">
        <v>0</v>
      </c>
      <c r="D11" s="15" t="b">
        <v>0</v>
      </c>
      <c r="E11" s="5"/>
      <c r="F11" s="4" t="s">
        <v>207</v>
      </c>
      <c r="G11" s="4" t="s">
        <v>160</v>
      </c>
      <c r="H11" s="4" t="s">
        <v>244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6.4" x14ac:dyDescent="0.25">
      <c r="A12" s="4" t="s">
        <v>245</v>
      </c>
      <c r="B12" s="4" t="s">
        <v>246</v>
      </c>
      <c r="C12" s="15" t="b">
        <v>0</v>
      </c>
      <c r="D12" s="15" t="b">
        <v>0</v>
      </c>
      <c r="E12" s="5"/>
      <c r="F12" s="4" t="s">
        <v>182</v>
      </c>
      <c r="G12" s="4" t="s">
        <v>200</v>
      </c>
      <c r="H12" s="4" t="s">
        <v>76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6.4" x14ac:dyDescent="0.25">
      <c r="A13" s="4" t="s">
        <v>247</v>
      </c>
      <c r="B13" s="4" t="s">
        <v>248</v>
      </c>
      <c r="C13" s="15" t="b">
        <v>0</v>
      </c>
      <c r="D13" s="15" t="b">
        <v>0</v>
      </c>
      <c r="E13" s="5"/>
      <c r="F13" s="4" t="s">
        <v>95</v>
      </c>
      <c r="G13" s="4" t="s">
        <v>152</v>
      </c>
      <c r="H13" s="4" t="s">
        <v>156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6.4" x14ac:dyDescent="0.25">
      <c r="A14" s="4" t="s">
        <v>249</v>
      </c>
      <c r="B14" s="4" t="s">
        <v>250</v>
      </c>
      <c r="C14" s="15" t="b">
        <v>0</v>
      </c>
      <c r="D14" s="15" t="b">
        <v>0</v>
      </c>
      <c r="E14" s="5"/>
      <c r="F14" s="4" t="s">
        <v>207</v>
      </c>
      <c r="G14" s="4" t="s">
        <v>198</v>
      </c>
      <c r="H14" s="4" t="s">
        <v>87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 t="s">
        <v>251</v>
      </c>
      <c r="B15" s="4" t="s">
        <v>252</v>
      </c>
      <c r="C15" s="15" t="b">
        <v>0</v>
      </c>
      <c r="D15" s="15" t="b">
        <v>0</v>
      </c>
      <c r="E15" s="5"/>
      <c r="F15" s="4" t="s">
        <v>253</v>
      </c>
      <c r="G15" s="4" t="s">
        <v>253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6.4" x14ac:dyDescent="0.25">
      <c r="A16" s="4" t="s">
        <v>254</v>
      </c>
      <c r="B16" s="4" t="s">
        <v>255</v>
      </c>
      <c r="C16" s="15" t="b">
        <v>0</v>
      </c>
      <c r="D16" s="15" t="b">
        <v>0</v>
      </c>
      <c r="E16" s="5"/>
      <c r="F16" s="4" t="s">
        <v>215</v>
      </c>
      <c r="G16" s="4" t="s">
        <v>194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6.4" x14ac:dyDescent="0.25">
      <c r="A17" s="4" t="s">
        <v>256</v>
      </c>
      <c r="B17" s="4" t="s">
        <v>257</v>
      </c>
      <c r="C17" s="15" t="b">
        <v>0</v>
      </c>
      <c r="D17" s="15" t="b">
        <v>0</v>
      </c>
      <c r="E17" s="5"/>
      <c r="F17" s="4" t="s">
        <v>83</v>
      </c>
      <c r="G17" s="4" t="s">
        <v>83</v>
      </c>
      <c r="H17" s="4" t="s">
        <v>83</v>
      </c>
      <c r="I17" s="4" t="s">
        <v>83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6.4" x14ac:dyDescent="0.25">
      <c r="A18" s="4" t="s">
        <v>258</v>
      </c>
      <c r="B18" s="4" t="s">
        <v>259</v>
      </c>
      <c r="C18" s="15" t="b">
        <v>0</v>
      </c>
      <c r="D18" s="15" t="b">
        <v>0</v>
      </c>
      <c r="E18" s="5"/>
      <c r="F18" s="4" t="s">
        <v>260</v>
      </c>
      <c r="G18" s="4" t="s">
        <v>156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6.4" x14ac:dyDescent="0.25">
      <c r="A19" s="4" t="s">
        <v>261</v>
      </c>
      <c r="B19" s="4" t="s">
        <v>262</v>
      </c>
      <c r="C19" s="15" t="b">
        <v>0</v>
      </c>
      <c r="D19" s="15" t="b">
        <v>0</v>
      </c>
      <c r="E19" s="5"/>
      <c r="F19" s="4" t="s">
        <v>207</v>
      </c>
      <c r="G19" s="4" t="s">
        <v>112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 t="s">
        <v>263</v>
      </c>
      <c r="B20" s="4" t="s">
        <v>264</v>
      </c>
      <c r="C20" s="15" t="b">
        <v>0</v>
      </c>
      <c r="D20" s="15" t="b">
        <v>0</v>
      </c>
      <c r="E20" s="5"/>
      <c r="F20" s="4" t="s">
        <v>179</v>
      </c>
      <c r="G20" s="4" t="s">
        <v>64</v>
      </c>
      <c r="H20" s="4" t="s">
        <v>139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 t="s">
        <v>265</v>
      </c>
      <c r="B21" s="4" t="s">
        <v>266</v>
      </c>
      <c r="C21" s="15" t="b">
        <v>0</v>
      </c>
      <c r="D21" s="15" t="b">
        <v>0</v>
      </c>
      <c r="E21" s="5"/>
      <c r="F21" s="4" t="s">
        <v>203</v>
      </c>
      <c r="G21" s="4" t="s">
        <v>200</v>
      </c>
      <c r="H21" s="4" t="s">
        <v>174</v>
      </c>
      <c r="I21" s="4" t="s">
        <v>147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4" x14ac:dyDescent="0.25">
      <c r="A22" s="4" t="s">
        <v>267</v>
      </c>
      <c r="B22" s="4" t="s">
        <v>268</v>
      </c>
      <c r="C22" s="15" t="b">
        <v>0</v>
      </c>
      <c r="D22" s="15" t="b">
        <v>0</v>
      </c>
      <c r="E22" s="5"/>
      <c r="F22" s="4" t="s">
        <v>140</v>
      </c>
      <c r="G22" s="4" t="s">
        <v>207</v>
      </c>
      <c r="H22" s="4" t="s">
        <v>156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 t="s">
        <v>269</v>
      </c>
      <c r="B23" s="4" t="s">
        <v>270</v>
      </c>
      <c r="C23" s="15" t="b">
        <v>0</v>
      </c>
      <c r="D23" s="15" t="b">
        <v>0</v>
      </c>
      <c r="E23" s="5"/>
      <c r="F23" s="4" t="s">
        <v>133</v>
      </c>
      <c r="G23" s="4" t="s">
        <v>87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4" x14ac:dyDescent="0.25">
      <c r="A24" s="4" t="s">
        <v>80</v>
      </c>
      <c r="B24" s="4" t="s">
        <v>271</v>
      </c>
      <c r="C24" s="15" t="b">
        <v>0</v>
      </c>
      <c r="D24" s="15" t="b">
        <v>0</v>
      </c>
      <c r="E24" s="5"/>
      <c r="F24" s="4" t="s">
        <v>207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4" x14ac:dyDescent="0.25">
      <c r="A25" s="4" t="s">
        <v>272</v>
      </c>
      <c r="B25" s="4" t="s">
        <v>273</v>
      </c>
      <c r="C25" s="15" t="b">
        <v>0</v>
      </c>
      <c r="D25" s="15" t="b">
        <v>0</v>
      </c>
      <c r="E25" s="5"/>
      <c r="F25" s="4" t="s">
        <v>93</v>
      </c>
      <c r="G25" s="4" t="s">
        <v>184</v>
      </c>
      <c r="H25" s="4" t="s">
        <v>95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4" x14ac:dyDescent="0.25">
      <c r="A26" s="4" t="s">
        <v>274</v>
      </c>
      <c r="B26" s="4" t="s">
        <v>275</v>
      </c>
      <c r="C26" s="15" t="b">
        <v>0</v>
      </c>
      <c r="D26" s="15" t="b">
        <v>0</v>
      </c>
      <c r="E26" s="5"/>
      <c r="F26" s="4" t="s">
        <v>173</v>
      </c>
      <c r="G26" s="4" t="s">
        <v>127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4" x14ac:dyDescent="0.25">
      <c r="A27" s="4" t="s">
        <v>276</v>
      </c>
      <c r="B27" s="4" t="s">
        <v>275</v>
      </c>
      <c r="C27" s="15" t="b">
        <v>0</v>
      </c>
      <c r="D27" s="15" t="b">
        <v>0</v>
      </c>
      <c r="E27" s="5"/>
      <c r="F27" s="4" t="s">
        <v>207</v>
      </c>
      <c r="G27" s="4" t="s">
        <v>194</v>
      </c>
      <c r="H27" s="4" t="s">
        <v>112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4" x14ac:dyDescent="0.25">
      <c r="A28" s="4" t="s">
        <v>277</v>
      </c>
      <c r="B28" s="4" t="s">
        <v>278</v>
      </c>
      <c r="C28" s="15" t="b">
        <v>0</v>
      </c>
      <c r="D28" s="15" t="b">
        <v>0</v>
      </c>
      <c r="E28" s="5"/>
      <c r="F28" s="4" t="s">
        <v>148</v>
      </c>
      <c r="G28" s="4" t="s">
        <v>207</v>
      </c>
      <c r="H28" s="4" t="s">
        <v>194</v>
      </c>
      <c r="I28" s="4" t="s">
        <v>112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 t="s">
        <v>279</v>
      </c>
      <c r="B29" s="4" t="s">
        <v>280</v>
      </c>
      <c r="C29" s="15" t="b">
        <v>0</v>
      </c>
      <c r="D29" s="15" t="b">
        <v>0</v>
      </c>
      <c r="E29" s="5"/>
      <c r="F29" s="4" t="s">
        <v>177</v>
      </c>
      <c r="G29" s="4" t="s">
        <v>207</v>
      </c>
      <c r="H29" s="4" t="s">
        <v>194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 t="s">
        <v>281</v>
      </c>
      <c r="B30" s="4" t="s">
        <v>282</v>
      </c>
      <c r="C30" s="15" t="b">
        <v>0</v>
      </c>
      <c r="D30" s="15" t="b">
        <v>0</v>
      </c>
      <c r="E30" s="5"/>
      <c r="F30" s="4" t="s">
        <v>207</v>
      </c>
      <c r="G30" s="4" t="s">
        <v>194</v>
      </c>
      <c r="H30" s="4" t="s">
        <v>112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 t="s">
        <v>283</v>
      </c>
      <c r="B31" s="4" t="s">
        <v>284</v>
      </c>
      <c r="C31" s="15" t="b">
        <v>0</v>
      </c>
      <c r="D31" s="15" t="b">
        <v>0</v>
      </c>
      <c r="E31" s="5"/>
      <c r="F31" s="4" t="s">
        <v>207</v>
      </c>
      <c r="G31" s="4" t="s">
        <v>198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 t="s">
        <v>285</v>
      </c>
      <c r="B32" s="4" t="s">
        <v>286</v>
      </c>
      <c r="C32" s="15" t="b">
        <v>0</v>
      </c>
      <c r="D32" s="15" t="b">
        <v>0</v>
      </c>
      <c r="E32" s="5"/>
      <c r="F32" s="4" t="s">
        <v>111</v>
      </c>
      <c r="G32" s="4" t="s">
        <v>156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 t="s">
        <v>287</v>
      </c>
      <c r="B33" s="4" t="s">
        <v>288</v>
      </c>
      <c r="C33" s="15" t="b">
        <v>0</v>
      </c>
      <c r="D33" s="15" t="b">
        <v>0</v>
      </c>
      <c r="E33" s="5"/>
      <c r="F33" s="4" t="s">
        <v>111</v>
      </c>
      <c r="G33" s="4" t="s">
        <v>133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 t="s">
        <v>289</v>
      </c>
      <c r="B34" s="4" t="s">
        <v>290</v>
      </c>
      <c r="C34" s="15" t="b">
        <v>0</v>
      </c>
      <c r="D34" s="15" t="b">
        <v>0</v>
      </c>
      <c r="E34" s="5"/>
      <c r="F34" s="4" t="s">
        <v>66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4" x14ac:dyDescent="0.25">
      <c r="A35" s="4" t="s">
        <v>291</v>
      </c>
      <c r="B35" s="4" t="s">
        <v>292</v>
      </c>
      <c r="C35" s="15" t="b">
        <v>0</v>
      </c>
      <c r="D35" s="15" t="b">
        <v>0</v>
      </c>
      <c r="E35" s="5"/>
      <c r="F35" s="4" t="s">
        <v>66</v>
      </c>
      <c r="G35" s="4" t="s">
        <v>183</v>
      </c>
      <c r="H35" s="4" t="s">
        <v>178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4" x14ac:dyDescent="0.25">
      <c r="A36" s="4" t="s">
        <v>200</v>
      </c>
      <c r="B36" s="4" t="s">
        <v>293</v>
      </c>
      <c r="C36" s="15" t="b">
        <v>0</v>
      </c>
      <c r="D36" s="15" t="b">
        <v>0</v>
      </c>
      <c r="E36" s="5"/>
      <c r="F36" s="4" t="s">
        <v>99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 t="s">
        <v>294</v>
      </c>
      <c r="B37" s="4" t="s">
        <v>295</v>
      </c>
      <c r="C37" s="15" t="b">
        <v>0</v>
      </c>
      <c r="D37" s="15" t="b">
        <v>0</v>
      </c>
      <c r="E37" s="5"/>
      <c r="F37" s="4" t="s">
        <v>174</v>
      </c>
      <c r="G37" s="4" t="s">
        <v>172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 t="s">
        <v>296</v>
      </c>
      <c r="B38" s="4" t="s">
        <v>297</v>
      </c>
      <c r="C38" s="15" t="b">
        <v>0</v>
      </c>
      <c r="D38" s="15" t="b">
        <v>0</v>
      </c>
      <c r="E38" s="5"/>
      <c r="F38" s="4" t="s">
        <v>113</v>
      </c>
      <c r="G38" s="4" t="s">
        <v>198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 t="s">
        <v>298</v>
      </c>
      <c r="B39" s="4" t="s">
        <v>299</v>
      </c>
      <c r="C39" s="15" t="b">
        <v>0</v>
      </c>
      <c r="D39" s="15" t="b">
        <v>0</v>
      </c>
      <c r="E39" s="5"/>
      <c r="F39" s="4" t="s">
        <v>150</v>
      </c>
      <c r="G39" s="4" t="s">
        <v>194</v>
      </c>
      <c r="H39" s="4" t="s">
        <v>178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 t="s">
        <v>300</v>
      </c>
      <c r="B40" s="4" t="s">
        <v>301</v>
      </c>
      <c r="C40" s="15" t="b">
        <v>0</v>
      </c>
      <c r="D40" s="15" t="b">
        <v>0</v>
      </c>
      <c r="E40" s="5"/>
      <c r="F40" s="4" t="s">
        <v>150</v>
      </c>
      <c r="G40" s="4" t="s">
        <v>194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 t="s">
        <v>302</v>
      </c>
      <c r="B41" s="4" t="s">
        <v>303</v>
      </c>
      <c r="C41" s="15" t="b">
        <v>0</v>
      </c>
      <c r="D41" s="15" t="b">
        <v>0</v>
      </c>
      <c r="E41" s="5"/>
      <c r="F41" s="4" t="s">
        <v>77</v>
      </c>
      <c r="G41" s="4" t="s">
        <v>207</v>
      </c>
      <c r="H41" s="4" t="s">
        <v>194</v>
      </c>
      <c r="I41" s="4" t="s">
        <v>112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 t="s">
        <v>304</v>
      </c>
      <c r="B42" s="4" t="s">
        <v>305</v>
      </c>
      <c r="C42" s="15" t="b">
        <v>0</v>
      </c>
      <c r="D42" s="15" t="b">
        <v>0</v>
      </c>
      <c r="E42" s="5"/>
      <c r="F42" s="4" t="s">
        <v>215</v>
      </c>
      <c r="G42" s="4" t="s">
        <v>167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 t="s">
        <v>306</v>
      </c>
      <c r="B43" s="4" t="s">
        <v>307</v>
      </c>
      <c r="C43" s="15" t="b">
        <v>0</v>
      </c>
      <c r="D43" s="15" t="b">
        <v>0</v>
      </c>
      <c r="E43" s="5"/>
      <c r="F43" s="4" t="s">
        <v>167</v>
      </c>
      <c r="G43" s="4" t="s">
        <v>150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 t="s">
        <v>308</v>
      </c>
      <c r="B44" s="4" t="s">
        <v>309</v>
      </c>
      <c r="C44" s="15" t="b">
        <v>0</v>
      </c>
      <c r="D44" s="15" t="b">
        <v>0</v>
      </c>
      <c r="E44" s="5"/>
      <c r="F44" s="4" t="s">
        <v>78</v>
      </c>
      <c r="G44" s="4" t="s">
        <v>101</v>
      </c>
      <c r="H44" s="4" t="s">
        <v>70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 t="s">
        <v>310</v>
      </c>
      <c r="B45" s="4" t="s">
        <v>311</v>
      </c>
      <c r="C45" s="15" t="b">
        <v>0</v>
      </c>
      <c r="D45" s="15" t="b">
        <v>0</v>
      </c>
      <c r="E45" s="5"/>
      <c r="F45" s="4" t="s">
        <v>101</v>
      </c>
      <c r="G45" s="4" t="s">
        <v>194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 t="s">
        <v>312</v>
      </c>
      <c r="B46" s="4" t="s">
        <v>313</v>
      </c>
      <c r="C46" s="15" t="b">
        <v>0</v>
      </c>
      <c r="D46" s="15" t="b">
        <v>0</v>
      </c>
      <c r="E46" s="5"/>
      <c r="F46" s="4" t="s">
        <v>80</v>
      </c>
      <c r="G46" s="4" t="s">
        <v>101</v>
      </c>
      <c r="H46" s="4" t="s">
        <v>131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 t="s">
        <v>314</v>
      </c>
      <c r="B47" s="4" t="s">
        <v>315</v>
      </c>
      <c r="C47" s="15" t="b">
        <v>0</v>
      </c>
      <c r="D47" s="15" t="b">
        <v>0</v>
      </c>
      <c r="E47" s="5"/>
      <c r="F47" s="4" t="s">
        <v>157</v>
      </c>
      <c r="G47" s="4" t="s">
        <v>235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 t="s">
        <v>316</v>
      </c>
      <c r="B48" s="4" t="s">
        <v>317</v>
      </c>
      <c r="C48" s="15" t="b">
        <v>0</v>
      </c>
      <c r="D48" s="15" t="b">
        <v>0</v>
      </c>
      <c r="E48" s="5"/>
      <c r="F48" s="4" t="s">
        <v>80</v>
      </c>
      <c r="G48" s="4" t="s">
        <v>85</v>
      </c>
      <c r="H48" s="4" t="s">
        <v>113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 t="s">
        <v>318</v>
      </c>
      <c r="B49" s="4" t="s">
        <v>319</v>
      </c>
      <c r="C49" s="15" t="b">
        <v>0</v>
      </c>
      <c r="D49" s="15" t="b">
        <v>0</v>
      </c>
      <c r="E49" s="5"/>
      <c r="F49" s="4" t="s">
        <v>181</v>
      </c>
      <c r="G49" s="4" t="s">
        <v>181</v>
      </c>
      <c r="H49" s="4" t="s">
        <v>130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 t="s">
        <v>320</v>
      </c>
      <c r="B50" s="4" t="s">
        <v>321</v>
      </c>
      <c r="C50" s="15" t="b">
        <v>0</v>
      </c>
      <c r="D50" s="15" t="b">
        <v>0</v>
      </c>
      <c r="E50" s="5"/>
      <c r="F50" s="4" t="s">
        <v>85</v>
      </c>
      <c r="G50" s="4" t="s">
        <v>85</v>
      </c>
      <c r="H50" s="4" t="s">
        <v>194</v>
      </c>
      <c r="I50" s="4" t="s">
        <v>150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 t="s">
        <v>322</v>
      </c>
      <c r="B51" s="4" t="s">
        <v>323</v>
      </c>
      <c r="C51" s="15" t="b">
        <v>0</v>
      </c>
      <c r="D51" s="15" t="b">
        <v>0</v>
      </c>
      <c r="E51" s="5"/>
      <c r="F51" s="4" t="s">
        <v>85</v>
      </c>
      <c r="G51" s="4" t="s">
        <v>212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 t="s">
        <v>324</v>
      </c>
      <c r="B52" s="4" t="s">
        <v>325</v>
      </c>
      <c r="C52" s="15" t="b">
        <v>0</v>
      </c>
      <c r="D52" s="15" t="b">
        <v>0</v>
      </c>
      <c r="E52" s="5"/>
      <c r="F52" s="4" t="s">
        <v>94</v>
      </c>
      <c r="G52" s="4" t="s">
        <v>94</v>
      </c>
      <c r="H52" s="4" t="s">
        <v>94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 t="s">
        <v>326</v>
      </c>
      <c r="B53" s="4" t="s">
        <v>327</v>
      </c>
      <c r="C53" s="15" t="b">
        <v>0</v>
      </c>
      <c r="D53" s="15" t="b">
        <v>0</v>
      </c>
      <c r="E53" s="5"/>
      <c r="F53" s="4" t="s">
        <v>118</v>
      </c>
      <c r="G53" s="4" t="s">
        <v>149</v>
      </c>
      <c r="H53" s="4" t="s">
        <v>192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 t="s">
        <v>328</v>
      </c>
      <c r="B54" s="4" t="s">
        <v>329</v>
      </c>
      <c r="C54" s="15" t="b">
        <v>0</v>
      </c>
      <c r="D54" s="15" t="b">
        <v>0</v>
      </c>
      <c r="E54" s="5"/>
      <c r="F54" s="4" t="s">
        <v>127</v>
      </c>
      <c r="G54" s="4" t="s">
        <v>127</v>
      </c>
      <c r="H54" s="4" t="s">
        <v>127</v>
      </c>
      <c r="I54" s="4" t="s">
        <v>127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 t="s">
        <v>330</v>
      </c>
      <c r="B55" s="4" t="s">
        <v>331</v>
      </c>
      <c r="C55" s="15" t="b">
        <v>0</v>
      </c>
      <c r="D55" s="15" t="b">
        <v>0</v>
      </c>
      <c r="E55" s="5"/>
      <c r="F55" s="4" t="s">
        <v>208</v>
      </c>
      <c r="G55" s="4" t="s">
        <v>208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6.4" x14ac:dyDescent="0.25">
      <c r="A56" s="4" t="s">
        <v>332</v>
      </c>
      <c r="B56" s="4" t="s">
        <v>333</v>
      </c>
      <c r="C56" s="15" t="b">
        <v>0</v>
      </c>
      <c r="D56" s="15" t="b">
        <v>0</v>
      </c>
      <c r="E56" s="5"/>
      <c r="F56" s="4" t="s">
        <v>210</v>
      </c>
      <c r="G56" s="4" t="s">
        <v>210</v>
      </c>
      <c r="H56" s="4" t="s">
        <v>207</v>
      </c>
      <c r="I56" s="4" t="s">
        <v>194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6.4" x14ac:dyDescent="0.25">
      <c r="A57" s="4" t="s">
        <v>334</v>
      </c>
      <c r="B57" s="4" t="s">
        <v>335</v>
      </c>
      <c r="C57" s="15" t="b">
        <v>0</v>
      </c>
      <c r="D57" s="15" t="b">
        <v>0</v>
      </c>
      <c r="E57" s="5"/>
      <c r="F57" s="4" t="s">
        <v>70</v>
      </c>
      <c r="G57" s="4" t="s">
        <v>150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6.4" x14ac:dyDescent="0.25">
      <c r="A58" s="4" t="s">
        <v>336</v>
      </c>
      <c r="B58" s="4" t="s">
        <v>337</v>
      </c>
      <c r="C58" s="15" t="b">
        <v>0</v>
      </c>
      <c r="D58" s="15" t="b">
        <v>0</v>
      </c>
      <c r="E58" s="5"/>
      <c r="F58" s="4" t="s">
        <v>85</v>
      </c>
      <c r="G58" s="4" t="s">
        <v>95</v>
      </c>
      <c r="H58" s="4" t="s">
        <v>139</v>
      </c>
      <c r="I58" s="4" t="s">
        <v>156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6.4" x14ac:dyDescent="0.25">
      <c r="A59" s="4" t="s">
        <v>338</v>
      </c>
      <c r="B59" s="4" t="s">
        <v>339</v>
      </c>
      <c r="C59" s="15" t="b">
        <v>0</v>
      </c>
      <c r="D59" s="15" t="b">
        <v>0</v>
      </c>
      <c r="E59" s="5"/>
      <c r="F59" s="4" t="s">
        <v>131</v>
      </c>
      <c r="G59" s="4" t="s">
        <v>131</v>
      </c>
      <c r="H59" s="4" t="s">
        <v>131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6.4" x14ac:dyDescent="0.25">
      <c r="A60" s="4" t="s">
        <v>340</v>
      </c>
      <c r="B60" s="4" t="s">
        <v>341</v>
      </c>
      <c r="C60" s="15" t="b">
        <v>0</v>
      </c>
      <c r="D60" s="15" t="b">
        <v>0</v>
      </c>
      <c r="E60" s="5"/>
      <c r="F60" s="4" t="s">
        <v>167</v>
      </c>
      <c r="G60" s="4" t="s">
        <v>207</v>
      </c>
      <c r="H60" s="4" t="s">
        <v>150</v>
      </c>
      <c r="I60" s="4" t="s">
        <v>194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6.4" x14ac:dyDescent="0.25">
      <c r="A61" s="4" t="s">
        <v>342</v>
      </c>
      <c r="B61" s="4" t="s">
        <v>343</v>
      </c>
      <c r="C61" s="15" t="b">
        <v>0</v>
      </c>
      <c r="D61" s="15" t="b">
        <v>0</v>
      </c>
      <c r="E61" s="5"/>
      <c r="F61" s="4" t="s">
        <v>156</v>
      </c>
      <c r="G61" s="4" t="s">
        <v>204</v>
      </c>
      <c r="H61" s="4" t="s">
        <v>172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6.4" x14ac:dyDescent="0.25">
      <c r="A62" s="4" t="s">
        <v>344</v>
      </c>
      <c r="B62" s="4" t="s">
        <v>345</v>
      </c>
      <c r="C62" s="15" t="b">
        <v>0</v>
      </c>
      <c r="D62" s="15" t="b">
        <v>0</v>
      </c>
      <c r="E62" s="5"/>
      <c r="F62" s="4" t="s">
        <v>77</v>
      </c>
      <c r="G62" s="4" t="s">
        <v>148</v>
      </c>
      <c r="H62" s="4" t="s">
        <v>68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6.4" x14ac:dyDescent="0.25">
      <c r="A63" s="4" t="s">
        <v>346</v>
      </c>
      <c r="B63" s="4" t="s">
        <v>345</v>
      </c>
      <c r="C63" s="15" t="b">
        <v>0</v>
      </c>
      <c r="D63" s="15" t="b">
        <v>0</v>
      </c>
      <c r="E63" s="5"/>
      <c r="F63" s="4" t="s">
        <v>75</v>
      </c>
      <c r="G63" s="4" t="s">
        <v>75</v>
      </c>
      <c r="H63" s="4" t="s">
        <v>194</v>
      </c>
      <c r="I63" s="4" t="s">
        <v>207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6.4" x14ac:dyDescent="0.25">
      <c r="A64" s="4" t="s">
        <v>347</v>
      </c>
      <c r="B64" s="4" t="s">
        <v>348</v>
      </c>
      <c r="C64" s="15" t="b">
        <v>0</v>
      </c>
      <c r="D64" s="15" t="b">
        <v>0</v>
      </c>
      <c r="E64" s="5"/>
      <c r="F64" s="4" t="s">
        <v>101</v>
      </c>
      <c r="G64" s="4" t="s">
        <v>67</v>
      </c>
      <c r="H64" s="4" t="s">
        <v>194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6.4" x14ac:dyDescent="0.25">
      <c r="A65" s="4" t="s">
        <v>349</v>
      </c>
      <c r="B65" s="4" t="s">
        <v>350</v>
      </c>
      <c r="C65" s="15" t="b">
        <v>0</v>
      </c>
      <c r="D65" s="15" t="b">
        <v>0</v>
      </c>
      <c r="E65" s="5"/>
      <c r="F65" s="4" t="s">
        <v>80</v>
      </c>
      <c r="G65" s="4" t="s">
        <v>156</v>
      </c>
      <c r="H65" s="4" t="s">
        <v>198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6.4" x14ac:dyDescent="0.25">
      <c r="A66" s="4" t="s">
        <v>351</v>
      </c>
      <c r="B66" s="4" t="s">
        <v>352</v>
      </c>
      <c r="C66" s="15" t="b">
        <v>0</v>
      </c>
      <c r="D66" s="15" t="b">
        <v>0</v>
      </c>
      <c r="E66" s="5"/>
      <c r="F66" s="4" t="s">
        <v>174</v>
      </c>
      <c r="G66" s="4" t="s">
        <v>204</v>
      </c>
      <c r="H66" s="4" t="s">
        <v>147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6.4" x14ac:dyDescent="0.25">
      <c r="A67" s="4" t="s">
        <v>353</v>
      </c>
      <c r="B67" s="4" t="s">
        <v>354</v>
      </c>
      <c r="C67" s="15" t="b">
        <v>0</v>
      </c>
      <c r="D67" s="15" t="b">
        <v>0</v>
      </c>
      <c r="E67" s="5"/>
      <c r="F67" s="4" t="s">
        <v>156</v>
      </c>
      <c r="G67" s="4" t="s">
        <v>116</v>
      </c>
      <c r="H67" s="4" t="s">
        <v>122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6.4" x14ac:dyDescent="0.25">
      <c r="A68" s="4" t="s">
        <v>355</v>
      </c>
      <c r="B68" s="4" t="s">
        <v>356</v>
      </c>
      <c r="C68" s="15" t="b">
        <v>0</v>
      </c>
      <c r="D68" s="15" t="b">
        <v>0</v>
      </c>
      <c r="E68" s="5"/>
      <c r="F68" s="4" t="s">
        <v>164</v>
      </c>
      <c r="G68" s="4" t="s">
        <v>207</v>
      </c>
      <c r="H68" s="4" t="s">
        <v>194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 t="s">
        <v>357</v>
      </c>
      <c r="B69" s="4" t="s">
        <v>358</v>
      </c>
      <c r="C69" s="15" t="b">
        <v>0</v>
      </c>
      <c r="D69" s="15" t="b">
        <v>0</v>
      </c>
      <c r="E69" s="5"/>
      <c r="F69" s="4" t="s">
        <v>89</v>
      </c>
      <c r="G69" s="4" t="s">
        <v>150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 t="s">
        <v>359</v>
      </c>
      <c r="B70" s="4" t="s">
        <v>360</v>
      </c>
      <c r="C70" s="15" t="b">
        <v>0</v>
      </c>
      <c r="D70" s="15" t="b">
        <v>0</v>
      </c>
      <c r="E70" s="5"/>
      <c r="F70" s="4" t="s">
        <v>102</v>
      </c>
      <c r="G70" s="4" t="s">
        <v>154</v>
      </c>
      <c r="H70" s="4" t="s">
        <v>160</v>
      </c>
      <c r="I70" s="4" t="s">
        <v>198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 t="s">
        <v>361</v>
      </c>
      <c r="B71" s="4" t="s">
        <v>362</v>
      </c>
      <c r="C71" s="15" t="b">
        <v>0</v>
      </c>
      <c r="D71" s="15" t="b">
        <v>0</v>
      </c>
      <c r="E71" s="5"/>
      <c r="F71" s="4" t="s">
        <v>186</v>
      </c>
      <c r="G71" s="4" t="s">
        <v>122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6.4" x14ac:dyDescent="0.25">
      <c r="A72" s="4" t="s">
        <v>363</v>
      </c>
      <c r="B72" s="4" t="s">
        <v>364</v>
      </c>
      <c r="C72" s="15" t="b">
        <v>0</v>
      </c>
      <c r="D72" s="15" t="b">
        <v>0</v>
      </c>
      <c r="E72" s="5"/>
      <c r="F72" s="4" t="s">
        <v>142</v>
      </c>
      <c r="G72" s="4" t="s">
        <v>150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6.4" x14ac:dyDescent="0.25">
      <c r="A73" s="4" t="s">
        <v>365</v>
      </c>
      <c r="B73" s="4" t="s">
        <v>366</v>
      </c>
      <c r="C73" s="15" t="b">
        <v>0</v>
      </c>
      <c r="D73" s="15" t="b">
        <v>0</v>
      </c>
      <c r="E73" s="5"/>
      <c r="F73" s="4" t="s">
        <v>145</v>
      </c>
      <c r="G73" s="4" t="s">
        <v>194</v>
      </c>
      <c r="H73" s="4" t="s">
        <v>207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6.4" x14ac:dyDescent="0.25">
      <c r="A74" s="4" t="s">
        <v>367</v>
      </c>
      <c r="B74" s="4" t="s">
        <v>368</v>
      </c>
      <c r="C74" s="15" t="b">
        <v>0</v>
      </c>
      <c r="D74" s="15" t="b">
        <v>0</v>
      </c>
      <c r="E74" s="5"/>
      <c r="F74" s="4" t="s">
        <v>100</v>
      </c>
      <c r="G74" s="4" t="s">
        <v>207</v>
      </c>
      <c r="H74" s="4" t="s">
        <v>112</v>
      </c>
      <c r="I74" s="4" t="s">
        <v>156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6.4" x14ac:dyDescent="0.25">
      <c r="A75" s="4" t="s">
        <v>369</v>
      </c>
      <c r="B75" s="4" t="s">
        <v>370</v>
      </c>
      <c r="C75" s="15" t="b">
        <v>0</v>
      </c>
      <c r="D75" s="15" t="b">
        <v>0</v>
      </c>
      <c r="E75" s="5"/>
      <c r="F75" s="4" t="s">
        <v>198</v>
      </c>
      <c r="G75" s="4" t="s">
        <v>184</v>
      </c>
      <c r="H75" s="4" t="s">
        <v>209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 t="s">
        <v>371</v>
      </c>
      <c r="B76" s="4" t="s">
        <v>372</v>
      </c>
      <c r="C76" s="15" t="b">
        <v>0</v>
      </c>
      <c r="D76" s="15" t="b">
        <v>0</v>
      </c>
      <c r="E76" s="5"/>
      <c r="F76" s="4" t="s">
        <v>123</v>
      </c>
      <c r="G76" s="4" t="s">
        <v>123</v>
      </c>
      <c r="H76" s="4" t="s">
        <v>123</v>
      </c>
      <c r="I76" s="4" t="s">
        <v>194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6.4" x14ac:dyDescent="0.25">
      <c r="A77" s="4" t="s">
        <v>373</v>
      </c>
      <c r="B77" s="4" t="s">
        <v>374</v>
      </c>
      <c r="C77" s="15" t="b">
        <v>0</v>
      </c>
      <c r="D77" s="15" t="b">
        <v>0</v>
      </c>
      <c r="E77" s="4" t="s">
        <v>375</v>
      </c>
      <c r="F77" s="4">
        <v>30</v>
      </c>
      <c r="G77" s="4" t="s">
        <v>71</v>
      </c>
      <c r="H77" s="4" t="s">
        <v>150</v>
      </c>
      <c r="I77" s="4" t="s">
        <v>194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 t="s">
        <v>376</v>
      </c>
      <c r="B78" s="4" t="s">
        <v>377</v>
      </c>
      <c r="C78" s="15" t="b">
        <v>0</v>
      </c>
      <c r="D78" s="15" t="b">
        <v>0</v>
      </c>
      <c r="E78" s="5"/>
      <c r="F78" s="4" t="s">
        <v>143</v>
      </c>
      <c r="G78" s="4" t="s">
        <v>93</v>
      </c>
      <c r="H78" s="4" t="s">
        <v>178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 t="s">
        <v>378</v>
      </c>
      <c r="B79" s="4" t="s">
        <v>379</v>
      </c>
      <c r="C79" s="15" t="b">
        <v>0</v>
      </c>
      <c r="D79" s="15" t="b">
        <v>0</v>
      </c>
      <c r="E79" s="5"/>
      <c r="F79" s="4" t="s">
        <v>197</v>
      </c>
      <c r="G79" s="4" t="s">
        <v>197</v>
      </c>
      <c r="H79" s="4" t="s">
        <v>197</v>
      </c>
      <c r="I79" s="4" t="s">
        <v>197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 t="s">
        <v>380</v>
      </c>
      <c r="B80" s="4" t="s">
        <v>381</v>
      </c>
      <c r="C80" s="15" t="b">
        <v>0</v>
      </c>
      <c r="D80" s="15" t="b">
        <v>0</v>
      </c>
      <c r="E80" s="5"/>
      <c r="F80" s="4" t="s">
        <v>93</v>
      </c>
      <c r="G80" s="4" t="s">
        <v>163</v>
      </c>
      <c r="H80" s="4" t="s">
        <v>133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 t="s">
        <v>382</v>
      </c>
      <c r="B81" s="4" t="s">
        <v>383</v>
      </c>
      <c r="C81" s="15" t="b">
        <v>0</v>
      </c>
      <c r="D81" s="15" t="b">
        <v>0</v>
      </c>
      <c r="E81" s="5"/>
      <c r="F81" s="4" t="s">
        <v>192</v>
      </c>
      <c r="G81" s="4" t="s">
        <v>207</v>
      </c>
      <c r="H81" s="4" t="s">
        <v>198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 t="s">
        <v>384</v>
      </c>
      <c r="B82" s="4" t="s">
        <v>385</v>
      </c>
      <c r="C82" s="15" t="b">
        <v>0</v>
      </c>
      <c r="D82" s="15" t="b">
        <v>0</v>
      </c>
      <c r="E82" s="5"/>
      <c r="F82" s="4" t="s">
        <v>386</v>
      </c>
      <c r="G82" s="4">
        <v>20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H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12.6640625" defaultRowHeight="13.2" x14ac:dyDescent="0.25"/>
  <cols>
    <col min="1" max="1" width="15.44140625" customWidth="1"/>
    <col min="2" max="2" width="26.6640625" customWidth="1"/>
    <col min="3" max="3" width="11.33203125" customWidth="1"/>
    <col min="4" max="4" width="8.33203125" customWidth="1"/>
    <col min="5" max="5" width="23.44140625" customWidth="1"/>
    <col min="6" max="6" width="6.88671875" customWidth="1"/>
    <col min="7" max="7" width="7.33203125" customWidth="1"/>
    <col min="8" max="8" width="5.44140625" customWidth="1"/>
    <col min="9" max="9" width="11.44140625" customWidth="1"/>
    <col min="10" max="10" width="5.44140625" customWidth="1"/>
    <col min="11" max="11" width="8.21875" customWidth="1"/>
    <col min="12" max="12" width="10.33203125" customWidth="1"/>
    <col min="13" max="13" width="9.6640625" customWidth="1"/>
    <col min="14" max="14" width="5.77734375" customWidth="1"/>
    <col min="15" max="15" width="10.6640625" customWidth="1"/>
    <col min="16" max="16" width="6.6640625" customWidth="1"/>
    <col min="17" max="18" width="5.6640625" customWidth="1"/>
    <col min="19" max="19" width="5.33203125" customWidth="1"/>
    <col min="20" max="20" width="9.21875" customWidth="1"/>
    <col min="21" max="21" width="10.109375" customWidth="1"/>
    <col min="22" max="22" width="7.77734375" customWidth="1"/>
    <col min="23" max="23" width="7.6640625" customWidth="1"/>
    <col min="24" max="24" width="6.44140625" customWidth="1"/>
    <col min="25" max="25" width="7.5546875" customWidth="1"/>
    <col min="26" max="26" width="7.109375" customWidth="1"/>
    <col min="27" max="27" width="8" customWidth="1"/>
    <col min="28" max="28" width="9.88671875" customWidth="1"/>
    <col min="29" max="29" width="8.6640625" customWidth="1"/>
    <col min="30" max="30" width="7.33203125" customWidth="1"/>
    <col min="31" max="31" width="7.88671875" customWidth="1"/>
    <col min="32" max="32" width="7.109375" customWidth="1"/>
    <col min="33" max="33" width="6" customWidth="1"/>
    <col min="34" max="34" width="5.88671875" customWidth="1"/>
    <col min="35" max="35" width="7" customWidth="1"/>
    <col min="36" max="36" width="7.109375" customWidth="1"/>
    <col min="37" max="37" width="8.109375" customWidth="1"/>
    <col min="38" max="38" width="6.6640625" customWidth="1"/>
    <col min="39" max="39" width="7.109375" customWidth="1"/>
    <col min="40" max="40" width="5.77734375" customWidth="1"/>
    <col min="41" max="41" width="6.109375" customWidth="1"/>
    <col min="42" max="42" width="6.44140625" customWidth="1"/>
    <col min="43" max="43" width="10" customWidth="1"/>
    <col min="44" max="44" width="9.6640625" customWidth="1"/>
    <col min="45" max="45" width="7.109375" customWidth="1"/>
    <col min="46" max="46" width="7.44140625" customWidth="1"/>
    <col min="47" max="47" width="7.21875" customWidth="1"/>
    <col min="48" max="49" width="5.44140625" customWidth="1"/>
    <col min="50" max="50" width="5.88671875" customWidth="1"/>
    <col min="51" max="51" width="5.44140625" customWidth="1"/>
    <col min="52" max="52" width="6.33203125" customWidth="1"/>
    <col min="53" max="54" width="6.77734375" customWidth="1"/>
    <col min="55" max="55" width="6.33203125" customWidth="1"/>
    <col min="56" max="56" width="5.77734375" customWidth="1"/>
    <col min="57" max="57" width="6.109375" customWidth="1"/>
    <col min="58" max="58" width="4.109375" customWidth="1"/>
    <col min="59" max="59" width="9.77734375" customWidth="1"/>
    <col min="60" max="60" width="8.33203125" customWidth="1"/>
    <col min="61" max="61" width="6.88671875" customWidth="1"/>
    <col min="62" max="62" width="8.6640625" customWidth="1"/>
    <col min="63" max="63" width="10" customWidth="1"/>
    <col min="64" max="64" width="5.77734375" customWidth="1"/>
    <col min="65" max="65" width="10.88671875" customWidth="1"/>
    <col min="66" max="66" width="10.44140625" customWidth="1"/>
    <col min="67" max="67" width="10" customWidth="1"/>
    <col min="68" max="68" width="8.21875" customWidth="1"/>
    <col min="69" max="69" width="5.21875" customWidth="1"/>
    <col min="70" max="70" width="6.109375" customWidth="1"/>
    <col min="71" max="71" width="6" customWidth="1"/>
    <col min="72" max="72" width="9.21875" customWidth="1"/>
    <col min="73" max="73" width="8.21875" customWidth="1"/>
    <col min="74" max="75" width="6.77734375" customWidth="1"/>
    <col min="76" max="76" width="6.109375" customWidth="1"/>
    <col min="77" max="77" width="5.88671875" customWidth="1"/>
    <col min="78" max="78" width="6.88671875" customWidth="1"/>
    <col min="79" max="79" width="5.6640625" customWidth="1"/>
    <col min="80" max="80" width="8.44140625" customWidth="1"/>
    <col min="81" max="81" width="12.33203125" customWidth="1"/>
    <col min="82" max="82" width="6.6640625" customWidth="1"/>
    <col min="83" max="83" width="6.21875" customWidth="1"/>
    <col min="84" max="84" width="6.88671875" customWidth="1"/>
    <col min="85" max="86" width="6.109375" customWidth="1"/>
  </cols>
  <sheetData>
    <row r="1" spans="1:86" ht="51.6" x14ac:dyDescent="0.25">
      <c r="A1" s="1" t="s">
        <v>387</v>
      </c>
      <c r="B1" s="1" t="s">
        <v>217</v>
      </c>
      <c r="C1" s="1" t="s">
        <v>388</v>
      </c>
      <c r="D1" s="1" t="s">
        <v>389</v>
      </c>
      <c r="E1" s="3" t="s">
        <v>220</v>
      </c>
      <c r="F1" s="1" t="s">
        <v>63</v>
      </c>
      <c r="G1" s="1" t="s">
        <v>65</v>
      </c>
      <c r="H1" s="1" t="s">
        <v>66</v>
      </c>
      <c r="I1" s="1" t="s">
        <v>69</v>
      </c>
      <c r="J1" s="1" t="s">
        <v>72</v>
      </c>
      <c r="K1" s="1" t="s">
        <v>390</v>
      </c>
      <c r="L1" s="1" t="s">
        <v>75</v>
      </c>
      <c r="M1" s="1" t="s">
        <v>79</v>
      </c>
      <c r="N1" s="1" t="s">
        <v>82</v>
      </c>
      <c r="O1" s="1" t="s">
        <v>86</v>
      </c>
      <c r="P1" s="1" t="s">
        <v>88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114</v>
      </c>
      <c r="AH1" s="1" t="s">
        <v>115</v>
      </c>
      <c r="AI1" s="1" t="s">
        <v>117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129</v>
      </c>
      <c r="AR1" s="1" t="s">
        <v>131</v>
      </c>
      <c r="AS1" s="1" t="s">
        <v>132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141</v>
      </c>
      <c r="AZ1" s="1" t="s">
        <v>144</v>
      </c>
      <c r="BA1" s="1" t="s">
        <v>145</v>
      </c>
      <c r="BB1" s="1" t="s">
        <v>146</v>
      </c>
      <c r="BC1" s="1" t="s">
        <v>151</v>
      </c>
      <c r="BD1" s="1" t="s">
        <v>152</v>
      </c>
      <c r="BE1" s="1" t="s">
        <v>155</v>
      </c>
      <c r="BF1" s="1" t="s">
        <v>156</v>
      </c>
      <c r="BG1" s="1" t="s">
        <v>161</v>
      </c>
      <c r="BH1" s="1" t="s">
        <v>162</v>
      </c>
      <c r="BI1" s="1" t="s">
        <v>165</v>
      </c>
      <c r="BJ1" s="1" t="s">
        <v>167</v>
      </c>
      <c r="BK1" s="1" t="s">
        <v>168</v>
      </c>
      <c r="BL1" s="1" t="s">
        <v>391</v>
      </c>
      <c r="BM1" s="1" t="s">
        <v>170</v>
      </c>
      <c r="BN1" s="1" t="s">
        <v>171</v>
      </c>
      <c r="BO1" s="1" t="s">
        <v>175</v>
      </c>
      <c r="BP1" s="1" t="s">
        <v>176</v>
      </c>
      <c r="BQ1" s="1" t="s">
        <v>180</v>
      </c>
      <c r="BR1" s="1" t="s">
        <v>185</v>
      </c>
      <c r="BS1" s="1" t="s">
        <v>187</v>
      </c>
      <c r="BT1" s="1" t="s">
        <v>188</v>
      </c>
      <c r="BU1" s="1" t="s">
        <v>189</v>
      </c>
      <c r="BV1" s="1" t="s">
        <v>190</v>
      </c>
      <c r="BW1" s="1" t="s">
        <v>193</v>
      </c>
      <c r="BX1" s="1" t="s">
        <v>196</v>
      </c>
      <c r="BY1" s="1" t="s">
        <v>199</v>
      </c>
      <c r="BZ1" s="1" t="s">
        <v>201</v>
      </c>
      <c r="CA1" s="1" t="s">
        <v>202</v>
      </c>
      <c r="CB1" s="1" t="s">
        <v>205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</row>
    <row r="2" spans="1:86" ht="26.4" x14ac:dyDescent="0.25">
      <c r="A2" s="4" t="s">
        <v>392</v>
      </c>
      <c r="B2" s="4" t="s">
        <v>393</v>
      </c>
      <c r="C2" s="16" t="b">
        <v>0</v>
      </c>
      <c r="D2" s="16" t="b">
        <v>0</v>
      </c>
      <c r="E2" s="7"/>
      <c r="F2" s="7"/>
      <c r="G2" s="8">
        <v>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</row>
    <row r="3" spans="1:86" x14ac:dyDescent="0.25">
      <c r="A3" s="4" t="s">
        <v>394</v>
      </c>
      <c r="B3" s="4" t="s">
        <v>395</v>
      </c>
      <c r="C3" s="16" t="b">
        <v>0</v>
      </c>
      <c r="D3" s="16" t="b">
        <v>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8">
        <v>50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x14ac:dyDescent="0.25">
      <c r="A4" s="4" t="s">
        <v>396</v>
      </c>
      <c r="B4" s="4" t="s">
        <v>397</v>
      </c>
      <c r="C4" s="16" t="b">
        <v>0</v>
      </c>
      <c r="D4" s="16" t="b">
        <v>0</v>
      </c>
      <c r="E4" s="7"/>
      <c r="F4" s="7"/>
      <c r="G4" s="7"/>
      <c r="H4" s="7"/>
      <c r="I4" s="7"/>
      <c r="J4" s="7"/>
      <c r="K4" s="7"/>
      <c r="L4" s="7"/>
      <c r="M4" s="7"/>
      <c r="N4" s="8">
        <v>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</row>
    <row r="5" spans="1:86" x14ac:dyDescent="0.25">
      <c r="A5" s="4" t="s">
        <v>398</v>
      </c>
      <c r="B5" s="4" t="s">
        <v>399</v>
      </c>
      <c r="C5" s="16" t="b">
        <v>0</v>
      </c>
      <c r="D5" s="16" t="b">
        <v>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>
        <v>3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>
        <v>3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</row>
    <row r="6" spans="1:86" x14ac:dyDescent="0.25">
      <c r="A6" s="4" t="s">
        <v>400</v>
      </c>
      <c r="B6" s="4" t="s">
        <v>401</v>
      </c>
      <c r="C6" s="16" t="b">
        <v>0</v>
      </c>
      <c r="D6" s="16" t="b">
        <v>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>
        <v>1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8">
        <v>1</v>
      </c>
      <c r="AO6" s="7"/>
      <c r="AP6" s="7"/>
      <c r="AQ6" s="7"/>
      <c r="AR6" s="7"/>
      <c r="AS6" s="7"/>
      <c r="AT6" s="7"/>
      <c r="AU6" s="7"/>
      <c r="AV6" s="8">
        <v>1</v>
      </c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</row>
    <row r="7" spans="1:86" x14ac:dyDescent="0.25">
      <c r="A7" s="4" t="s">
        <v>402</v>
      </c>
      <c r="B7" s="4" t="s">
        <v>403</v>
      </c>
      <c r="C7" s="16" t="b">
        <v>0</v>
      </c>
      <c r="D7" s="16" t="b">
        <v>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>
        <v>1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8">
        <v>1</v>
      </c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8">
        <v>50</v>
      </c>
      <c r="CH7" s="7"/>
    </row>
    <row r="8" spans="1:86" x14ac:dyDescent="0.25">
      <c r="A8" s="4" t="s">
        <v>404</v>
      </c>
      <c r="B8" s="4" t="s">
        <v>405</v>
      </c>
      <c r="C8" s="16" t="b">
        <v>0</v>
      </c>
      <c r="D8" s="16" t="b">
        <v>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8">
        <v>2</v>
      </c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ht="26.4" x14ac:dyDescent="0.25">
      <c r="A9" s="4" t="s">
        <v>406</v>
      </c>
      <c r="B9" s="4" t="s">
        <v>407</v>
      </c>
      <c r="C9" s="16" t="b">
        <v>0</v>
      </c>
      <c r="D9" s="16" t="b">
        <v>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8">
        <v>2</v>
      </c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</row>
    <row r="10" spans="1:86" x14ac:dyDescent="0.25">
      <c r="A10" s="4" t="s">
        <v>408</v>
      </c>
      <c r="B10" s="4" t="s">
        <v>315</v>
      </c>
      <c r="C10" s="16" t="b">
        <v>0</v>
      </c>
      <c r="D10" s="16" t="b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>
        <v>8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4">
        <v>1</v>
      </c>
      <c r="AW10" s="5"/>
      <c r="AX10" s="5"/>
      <c r="AY10" s="5"/>
      <c r="AZ10" s="5"/>
      <c r="BA10" s="4">
        <v>1</v>
      </c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4">
        <v>40</v>
      </c>
      <c r="CH10" s="5"/>
    </row>
    <row r="11" spans="1:86" x14ac:dyDescent="0.25">
      <c r="A11" s="4" t="s">
        <v>409</v>
      </c>
      <c r="B11" s="4" t="s">
        <v>410</v>
      </c>
      <c r="C11" s="16" t="b">
        <v>0</v>
      </c>
      <c r="D11" s="16" t="b">
        <v>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>
        <v>2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8">
        <v>120</v>
      </c>
      <c r="CH11" s="7"/>
    </row>
    <row r="12" spans="1:86" x14ac:dyDescent="0.25">
      <c r="A12" s="4" t="s">
        <v>411</v>
      </c>
      <c r="B12" s="4" t="s">
        <v>412</v>
      </c>
      <c r="C12" s="16" t="b">
        <v>0</v>
      </c>
      <c r="D12" s="16" t="b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8">
        <v>250</v>
      </c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</row>
    <row r="13" spans="1:86" ht="26.4" x14ac:dyDescent="0.25">
      <c r="A13" s="4" t="s">
        <v>413</v>
      </c>
      <c r="B13" s="4" t="s">
        <v>414</v>
      </c>
      <c r="C13" s="16" t="b">
        <v>0</v>
      </c>
      <c r="D13" s="16" t="b"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>
        <v>25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8">
        <v>40</v>
      </c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</row>
    <row r="14" spans="1:86" x14ac:dyDescent="0.25">
      <c r="A14" s="4" t="s">
        <v>415</v>
      </c>
      <c r="B14" s="4" t="s">
        <v>416</v>
      </c>
      <c r="C14" s="16" t="b">
        <v>0</v>
      </c>
      <c r="D14" s="16" t="b">
        <v>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>
        <v>1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4">
        <v>4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x14ac:dyDescent="0.25">
      <c r="A15" s="4" t="s">
        <v>417</v>
      </c>
      <c r="B15" s="4" t="s">
        <v>418</v>
      </c>
      <c r="C15" s="16" t="b">
        <v>0</v>
      </c>
      <c r="D15" s="16" t="b">
        <v>0</v>
      </c>
      <c r="E15" s="7"/>
      <c r="F15" s="7"/>
      <c r="G15" s="7"/>
      <c r="H15" s="7"/>
      <c r="I15" s="7"/>
      <c r="J15" s="7"/>
      <c r="K15" s="7"/>
      <c r="L15" s="7"/>
      <c r="M15" s="8">
        <v>10</v>
      </c>
      <c r="N15" s="7"/>
      <c r="O15" s="7"/>
      <c r="P15" s="7"/>
      <c r="Q15" s="8">
        <v>3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8">
        <v>20</v>
      </c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</row>
    <row r="16" spans="1:86" x14ac:dyDescent="0.25">
      <c r="A16" s="4" t="s">
        <v>419</v>
      </c>
      <c r="B16" s="4" t="s">
        <v>420</v>
      </c>
      <c r="C16" s="16" t="b">
        <v>0</v>
      </c>
      <c r="D16" s="16" t="b">
        <v>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>
        <v>2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8">
        <v>5</v>
      </c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</row>
    <row r="17" spans="1:86" x14ac:dyDescent="0.25">
      <c r="A17" s="4" t="s">
        <v>421</v>
      </c>
      <c r="B17" s="4" t="s">
        <v>422</v>
      </c>
      <c r="C17" s="16" t="b">
        <v>0</v>
      </c>
      <c r="D17" s="16" t="b">
        <v>0</v>
      </c>
      <c r="E17" s="7"/>
      <c r="F17" s="7"/>
      <c r="G17" s="7"/>
      <c r="H17" s="7"/>
      <c r="I17" s="7"/>
      <c r="J17" s="7"/>
      <c r="K17" s="7"/>
      <c r="L17" s="7"/>
      <c r="M17" s="7"/>
      <c r="N17" s="8">
        <v>10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</row>
    <row r="18" spans="1:86" x14ac:dyDescent="0.25">
      <c r="A18" s="4" t="s">
        <v>423</v>
      </c>
      <c r="B18" s="4"/>
      <c r="C18" s="16" t="s">
        <v>225</v>
      </c>
      <c r="D18" s="16" t="b">
        <v>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>
        <v>10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8">
        <v>10</v>
      </c>
      <c r="BX18" s="7"/>
      <c r="BY18" s="7"/>
      <c r="BZ18" s="7"/>
      <c r="CA18" s="7"/>
      <c r="CB18" s="7"/>
      <c r="CC18" s="7"/>
      <c r="CD18" s="7"/>
      <c r="CE18" s="7"/>
      <c r="CF18" s="7"/>
      <c r="CG18" s="8">
        <v>10</v>
      </c>
      <c r="CH18" s="7"/>
    </row>
    <row r="19" spans="1:86" x14ac:dyDescent="0.25">
      <c r="A19" s="4" t="s">
        <v>424</v>
      </c>
      <c r="B19" s="4" t="s">
        <v>425</v>
      </c>
      <c r="C19" s="16" t="b">
        <v>0</v>
      </c>
      <c r="D19" s="16" t="b">
        <v>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>
        <v>1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8">
        <v>10</v>
      </c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</row>
    <row r="20" spans="1:86" x14ac:dyDescent="0.25">
      <c r="A20" s="4" t="s">
        <v>426</v>
      </c>
      <c r="B20" s="4" t="s">
        <v>427</v>
      </c>
      <c r="C20" s="16" t="b">
        <v>0</v>
      </c>
      <c r="D20" s="16" t="b">
        <v>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8">
        <v>1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8">
        <v>20</v>
      </c>
      <c r="CH20" s="7"/>
    </row>
    <row r="21" spans="1:86" x14ac:dyDescent="0.25">
      <c r="A21" s="4" t="s">
        <v>428</v>
      </c>
      <c r="B21" s="4" t="s">
        <v>429</v>
      </c>
      <c r="C21" s="16" t="b">
        <v>0</v>
      </c>
      <c r="D21" s="16" t="b">
        <v>0</v>
      </c>
      <c r="E21" s="7"/>
      <c r="F21" s="7"/>
      <c r="G21" s="7"/>
      <c r="H21" s="7"/>
      <c r="I21" s="7"/>
      <c r="J21" s="7"/>
      <c r="K21" s="7"/>
      <c r="L21" s="7"/>
      <c r="M21" s="8">
        <v>5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</row>
    <row r="22" spans="1:86" x14ac:dyDescent="0.25">
      <c r="A22" s="4" t="s">
        <v>430</v>
      </c>
      <c r="B22" s="4" t="s">
        <v>431</v>
      </c>
      <c r="C22" s="16" t="b">
        <v>0</v>
      </c>
      <c r="D22" s="16" t="b">
        <v>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>
        <v>2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8">
        <v>20</v>
      </c>
      <c r="CH22" s="7"/>
    </row>
    <row r="23" spans="1:86" x14ac:dyDescent="0.25">
      <c r="A23" s="8" t="s">
        <v>432</v>
      </c>
      <c r="B23" s="8" t="s">
        <v>433</v>
      </c>
      <c r="C23" s="16" t="b">
        <v>0</v>
      </c>
      <c r="D23" s="16" t="b">
        <v>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>
        <v>1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8">
        <v>10</v>
      </c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8">
        <v>45</v>
      </c>
      <c r="BX23" s="7"/>
      <c r="BY23" s="7"/>
      <c r="BZ23" s="7"/>
      <c r="CA23" s="7"/>
      <c r="CB23" s="7"/>
      <c r="CC23" s="7"/>
      <c r="CD23" s="7"/>
      <c r="CE23" s="7"/>
      <c r="CF23" s="7"/>
      <c r="CG23" s="8">
        <v>45</v>
      </c>
      <c r="CH23" s="7"/>
    </row>
    <row r="24" spans="1:86" x14ac:dyDescent="0.25">
      <c r="A24" s="4" t="s">
        <v>434</v>
      </c>
      <c r="B24" s="4" t="s">
        <v>435</v>
      </c>
      <c r="C24" s="16" t="b">
        <v>0</v>
      </c>
      <c r="D24" s="16" t="b">
        <v>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>
        <v>1</v>
      </c>
      <c r="T24" s="5"/>
      <c r="U24" s="5"/>
      <c r="V24" s="5"/>
      <c r="W24" s="4">
        <v>4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</row>
    <row r="25" spans="1:86" x14ac:dyDescent="0.25">
      <c r="A25" s="4" t="s">
        <v>436</v>
      </c>
      <c r="B25" s="4"/>
      <c r="C25" s="16" t="s">
        <v>225</v>
      </c>
      <c r="D25" s="16" t="b">
        <v>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8">
        <v>50</v>
      </c>
      <c r="CH25" s="7"/>
    </row>
    <row r="26" spans="1:86" x14ac:dyDescent="0.25">
      <c r="A26" s="4" t="s">
        <v>437</v>
      </c>
      <c r="B26" s="4"/>
      <c r="C26" s="16" t="s">
        <v>225</v>
      </c>
      <c r="D26" s="16" t="b">
        <v>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8">
        <v>1</v>
      </c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</row>
    <row r="27" spans="1:86" x14ac:dyDescent="0.25">
      <c r="A27" s="4" t="s">
        <v>438</v>
      </c>
      <c r="B27" s="4" t="s">
        <v>439</v>
      </c>
      <c r="C27" s="16" t="b">
        <v>0</v>
      </c>
      <c r="D27" s="16" t="b">
        <v>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8">
        <v>3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>
        <v>10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8">
        <v>15</v>
      </c>
      <c r="CH27" s="7"/>
    </row>
    <row r="28" spans="1:86" x14ac:dyDescent="0.25">
      <c r="A28" s="4" t="s">
        <v>440</v>
      </c>
      <c r="B28" s="4" t="s">
        <v>441</v>
      </c>
      <c r="C28" s="16" t="b">
        <v>0</v>
      </c>
      <c r="D28" s="16" t="b">
        <v>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8">
        <v>5</v>
      </c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8">
        <v>10</v>
      </c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8">
        <v>10</v>
      </c>
      <c r="CH28" s="7"/>
    </row>
    <row r="29" spans="1:86" x14ac:dyDescent="0.25">
      <c r="A29" s="4" t="s">
        <v>442</v>
      </c>
      <c r="B29" s="4" t="s">
        <v>319</v>
      </c>
      <c r="C29" s="16" t="b">
        <v>0</v>
      </c>
      <c r="D29" s="16" t="b">
        <v>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8">
        <v>3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8">
        <v>40</v>
      </c>
      <c r="CH29" s="7"/>
    </row>
    <row r="30" spans="1:86" x14ac:dyDescent="0.25">
      <c r="A30" s="4" t="s">
        <v>443</v>
      </c>
      <c r="B30" s="4" t="s">
        <v>444</v>
      </c>
      <c r="C30" s="16" t="b">
        <v>0</v>
      </c>
      <c r="D30" s="16" t="b">
        <v>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8">
        <v>1</v>
      </c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</row>
    <row r="31" spans="1:86" x14ac:dyDescent="0.25">
      <c r="A31" s="4" t="s">
        <v>445</v>
      </c>
      <c r="B31" s="4" t="s">
        <v>446</v>
      </c>
      <c r="C31" s="16" t="b">
        <v>0</v>
      </c>
      <c r="D31" s="16" t="b">
        <v>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8">
        <v>1</v>
      </c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</row>
    <row r="32" spans="1:86" x14ac:dyDescent="0.25">
      <c r="A32" s="4" t="s">
        <v>447</v>
      </c>
      <c r="B32" s="4" t="s">
        <v>448</v>
      </c>
      <c r="C32" s="16" t="b">
        <v>0</v>
      </c>
      <c r="D32" s="16" t="b">
        <v>0</v>
      </c>
      <c r="E32" s="7"/>
      <c r="F32" s="7"/>
      <c r="G32" s="7"/>
      <c r="H32" s="7"/>
      <c r="I32" s="7"/>
      <c r="J32" s="7"/>
      <c r="K32" s="8">
        <v>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8">
        <v>5</v>
      </c>
      <c r="AO32" s="7"/>
      <c r="AP32" s="7"/>
      <c r="AQ32" s="7"/>
      <c r="AR32" s="7"/>
      <c r="AS32" s="7"/>
      <c r="AT32" s="8">
        <v>2</v>
      </c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8">
        <v>99</v>
      </c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</row>
    <row r="33" spans="1:86" x14ac:dyDescent="0.25">
      <c r="A33" s="4" t="s">
        <v>449</v>
      </c>
      <c r="B33" s="4" t="s">
        <v>450</v>
      </c>
      <c r="C33" s="16" t="b">
        <v>0</v>
      </c>
      <c r="D33" s="16" t="b">
        <v>0</v>
      </c>
      <c r="E33" s="7"/>
      <c r="F33" s="7"/>
      <c r="G33" s="7"/>
      <c r="H33" s="7"/>
      <c r="I33" s="7"/>
      <c r="J33" s="8">
        <v>5</v>
      </c>
      <c r="K33" s="7"/>
      <c r="L33" s="7"/>
      <c r="M33" s="8">
        <v>5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</row>
    <row r="34" spans="1:86" x14ac:dyDescent="0.25">
      <c r="A34" s="4" t="s">
        <v>451</v>
      </c>
      <c r="B34" s="4" t="s">
        <v>452</v>
      </c>
      <c r="C34" s="16" t="b">
        <v>0</v>
      </c>
      <c r="D34" s="16" t="b">
        <v>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8">
        <v>2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8">
        <v>1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8">
        <v>30</v>
      </c>
      <c r="CH34" s="7"/>
    </row>
    <row r="35" spans="1:86" x14ac:dyDescent="0.25">
      <c r="A35" s="4" t="s">
        <v>453</v>
      </c>
      <c r="B35" s="4" t="s">
        <v>454</v>
      </c>
      <c r="C35" s="16" t="b">
        <v>0</v>
      </c>
      <c r="D35" s="16" t="b">
        <v>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</row>
    <row r="36" spans="1:86" x14ac:dyDescent="0.25">
      <c r="A36" s="4" t="s">
        <v>455</v>
      </c>
      <c r="B36" s="4" t="s">
        <v>456</v>
      </c>
      <c r="C36" s="16" t="b">
        <v>0</v>
      </c>
      <c r="D36" s="16" t="b">
        <v>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8">
        <v>1</v>
      </c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8">
        <v>20</v>
      </c>
      <c r="BM36" s="7"/>
      <c r="BN36" s="7"/>
      <c r="BO36" s="7"/>
      <c r="BP36" s="7"/>
      <c r="BQ36" s="8">
        <v>40</v>
      </c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</row>
    <row r="37" spans="1:86" ht="26.4" x14ac:dyDescent="0.25">
      <c r="A37" s="4" t="s">
        <v>457</v>
      </c>
      <c r="B37" s="4" t="s">
        <v>458</v>
      </c>
      <c r="C37" s="16" t="b">
        <v>0</v>
      </c>
      <c r="D37" s="16" t="b">
        <v>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">
        <v>50</v>
      </c>
      <c r="Q37" s="8">
        <v>1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8">
        <v>3</v>
      </c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8">
        <v>5</v>
      </c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</row>
    <row r="38" spans="1:86" ht="26.4" x14ac:dyDescent="0.25">
      <c r="A38" s="4" t="s">
        <v>459</v>
      </c>
      <c r="B38" s="4" t="s">
        <v>460</v>
      </c>
      <c r="C38" s="16" t="b">
        <v>0</v>
      </c>
      <c r="D38" s="16" t="b">
        <v>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8">
        <v>40</v>
      </c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8">
        <v>1</v>
      </c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8">
        <v>50</v>
      </c>
      <c r="CH38" s="7"/>
    </row>
    <row r="39" spans="1:86" ht="26.4" x14ac:dyDescent="0.25">
      <c r="A39" s="4" t="s">
        <v>461</v>
      </c>
      <c r="B39" s="4" t="s">
        <v>462</v>
      </c>
      <c r="C39" s="16" t="b">
        <v>0</v>
      </c>
      <c r="D39" s="16" t="b">
        <v>0</v>
      </c>
      <c r="E39" s="7"/>
      <c r="F39" s="7"/>
      <c r="G39" s="7"/>
      <c r="H39" s="7"/>
      <c r="I39" s="7"/>
      <c r="J39" s="7"/>
      <c r="K39" s="7"/>
      <c r="L39" s="7"/>
      <c r="M39" s="8">
        <v>5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8">
        <v>1</v>
      </c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</row>
    <row r="40" spans="1:86" x14ac:dyDescent="0.25">
      <c r="A40" s="4" t="s">
        <v>463</v>
      </c>
      <c r="B40" s="4" t="s">
        <v>401</v>
      </c>
      <c r="C40" s="16" t="b">
        <v>0</v>
      </c>
      <c r="D40" s="16" t="b">
        <v>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8">
        <v>1</v>
      </c>
    </row>
    <row r="41" spans="1:86" x14ac:dyDescent="0.25">
      <c r="A41" s="4" t="s">
        <v>464</v>
      </c>
      <c r="B41" s="4" t="s">
        <v>401</v>
      </c>
      <c r="C41" s="16" t="b">
        <v>0</v>
      </c>
      <c r="D41" s="16" t="b">
        <v>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>
        <v>1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8">
        <v>2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</row>
    <row r="42" spans="1:86" x14ac:dyDescent="0.25">
      <c r="A42" s="4" t="s">
        <v>465</v>
      </c>
      <c r="B42" s="4" t="s">
        <v>466</v>
      </c>
      <c r="C42" s="16" t="b">
        <v>0</v>
      </c>
      <c r="D42" s="16" t="b">
        <v>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>
        <v>2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8">
        <v>20</v>
      </c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8">
        <v>10</v>
      </c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</row>
    <row r="43" spans="1:86" x14ac:dyDescent="0.25">
      <c r="A43" s="4" t="s">
        <v>467</v>
      </c>
      <c r="B43" s="4" t="s">
        <v>468</v>
      </c>
      <c r="C43" s="16" t="b">
        <v>0</v>
      </c>
      <c r="D43" s="16" t="b">
        <v>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8">
        <v>2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8">
        <v>1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</row>
    <row r="44" spans="1:86" x14ac:dyDescent="0.25">
      <c r="A44" s="4" t="s">
        <v>469</v>
      </c>
      <c r="B44" s="4" t="s">
        <v>470</v>
      </c>
      <c r="C44" s="16" t="b">
        <v>0</v>
      </c>
      <c r="D44" s="16" t="b">
        <v>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8">
        <v>1</v>
      </c>
      <c r="AD44" s="7"/>
      <c r="AE44" s="7"/>
      <c r="AF44" s="7"/>
      <c r="AG44" s="8">
        <v>1</v>
      </c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</row>
    <row r="45" spans="1:86" x14ac:dyDescent="0.25">
      <c r="A45" s="4" t="s">
        <v>471</v>
      </c>
      <c r="B45" s="4" t="s">
        <v>472</v>
      </c>
      <c r="C45" s="16" t="b">
        <v>0</v>
      </c>
      <c r="D45" s="16" t="b">
        <v>0</v>
      </c>
      <c r="E45" s="7"/>
      <c r="F45" s="7"/>
      <c r="G45" s="7"/>
      <c r="H45" s="7"/>
      <c r="I45" s="7"/>
      <c r="J45" s="7"/>
      <c r="K45" s="8">
        <v>1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8">
        <v>1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8">
        <v>10</v>
      </c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</row>
    <row r="46" spans="1:86" x14ac:dyDescent="0.25">
      <c r="A46" s="4" t="s">
        <v>473</v>
      </c>
      <c r="B46" s="4" t="s">
        <v>474</v>
      </c>
      <c r="C46" s="16" t="b">
        <v>0</v>
      </c>
      <c r="D46" s="16" t="b">
        <v>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8">
        <v>1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8">
        <v>1</v>
      </c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8">
        <v>5</v>
      </c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</row>
    <row r="47" spans="1:86" x14ac:dyDescent="0.25">
      <c r="A47" s="4" t="s">
        <v>475</v>
      </c>
      <c r="B47" s="4" t="s">
        <v>476</v>
      </c>
      <c r="C47" s="16" t="b">
        <v>0</v>
      </c>
      <c r="D47" s="16" t="b">
        <v>0</v>
      </c>
      <c r="E47" s="7"/>
      <c r="F47" s="8">
        <v>1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8">
        <v>1</v>
      </c>
      <c r="BA47" s="7"/>
      <c r="BB47" s="7"/>
      <c r="BC47" s="7"/>
      <c r="BD47" s="7"/>
      <c r="BE47" s="7"/>
      <c r="BF47" s="7"/>
      <c r="BG47" s="8">
        <v>1</v>
      </c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</row>
    <row r="48" spans="1:86" x14ac:dyDescent="0.25">
      <c r="A48" s="4" t="s">
        <v>477</v>
      </c>
      <c r="B48" s="4" t="s">
        <v>478</v>
      </c>
      <c r="C48" s="16" t="b">
        <v>0</v>
      </c>
      <c r="D48" s="16" t="b">
        <v>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8">
        <v>10</v>
      </c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</row>
    <row r="49" spans="1:86" x14ac:dyDescent="0.25">
      <c r="A49" s="4" t="s">
        <v>479</v>
      </c>
      <c r="B49" s="4" t="s">
        <v>466</v>
      </c>
      <c r="C49" s="16" t="b">
        <v>0</v>
      </c>
      <c r="D49" s="16" t="b">
        <v>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8">
        <v>2</v>
      </c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8">
        <v>20</v>
      </c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8">
        <v>10</v>
      </c>
      <c r="CH49" s="7"/>
    </row>
    <row r="50" spans="1:86" x14ac:dyDescent="0.25">
      <c r="A50" s="4" t="s">
        <v>121</v>
      </c>
      <c r="B50" s="4" t="s">
        <v>480</v>
      </c>
      <c r="C50" s="16" t="b">
        <v>0</v>
      </c>
      <c r="D50" s="16" t="b">
        <v>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8">
        <v>20</v>
      </c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8">
        <v>25</v>
      </c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</row>
    <row r="51" spans="1:86" x14ac:dyDescent="0.25">
      <c r="A51" s="4" t="s">
        <v>481</v>
      </c>
      <c r="B51" s="4" t="s">
        <v>482</v>
      </c>
      <c r="C51" s="16" t="b">
        <v>0</v>
      </c>
      <c r="D51" s="16" t="b">
        <v>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>
        <v>1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8">
        <v>1</v>
      </c>
      <c r="BQ51" s="7"/>
      <c r="BR51" s="7"/>
      <c r="BS51" s="7"/>
      <c r="BT51" s="7"/>
      <c r="BU51" s="7"/>
      <c r="BV51" s="7"/>
      <c r="BW51" s="8">
        <v>10</v>
      </c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</row>
    <row r="52" spans="1:86" x14ac:dyDescent="0.25">
      <c r="A52" s="4" t="s">
        <v>483</v>
      </c>
      <c r="B52" s="4"/>
      <c r="C52" s="16" t="s">
        <v>225</v>
      </c>
      <c r="D52" s="16" t="b">
        <v>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4">
        <v>10</v>
      </c>
      <c r="CH52" s="5"/>
    </row>
    <row r="53" spans="1:86" x14ac:dyDescent="0.25">
      <c r="A53" s="4" t="s">
        <v>484</v>
      </c>
      <c r="B53" s="4" t="s">
        <v>485</v>
      </c>
      <c r="C53" s="16" t="b">
        <v>0</v>
      </c>
      <c r="D53" s="16" t="b">
        <v>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8">
        <v>1</v>
      </c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8">
        <v>2</v>
      </c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8">
        <v>50</v>
      </c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</row>
    <row r="54" spans="1:86" x14ac:dyDescent="0.25">
      <c r="A54" s="4" t="s">
        <v>486</v>
      </c>
      <c r="B54" s="4" t="s">
        <v>487</v>
      </c>
      <c r="C54" s="16" t="b">
        <v>0</v>
      </c>
      <c r="D54" s="16" t="b">
        <v>0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8">
        <v>5</v>
      </c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8">
        <v>5</v>
      </c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</row>
    <row r="55" spans="1:86" x14ac:dyDescent="0.25">
      <c r="A55" s="4" t="s">
        <v>488</v>
      </c>
      <c r="B55" s="4" t="s">
        <v>489</v>
      </c>
      <c r="C55" s="16" t="b">
        <v>0</v>
      </c>
      <c r="D55" s="16" t="b">
        <v>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8">
        <v>1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8">
        <v>5</v>
      </c>
      <c r="AI55" s="7"/>
      <c r="AJ55" s="7"/>
      <c r="AK55" s="7"/>
      <c r="AL55" s="7"/>
      <c r="AM55" s="7"/>
      <c r="AN55" s="8">
        <v>1</v>
      </c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</row>
    <row r="56" spans="1:86" x14ac:dyDescent="0.25">
      <c r="A56" s="4" t="s">
        <v>490</v>
      </c>
      <c r="B56" s="4" t="s">
        <v>491</v>
      </c>
      <c r="C56" s="16" t="b">
        <v>0</v>
      </c>
      <c r="D56" s="16" t="b">
        <v>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>
        <v>10</v>
      </c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</row>
    <row r="57" spans="1:86" x14ac:dyDescent="0.25">
      <c r="A57" s="4" t="s">
        <v>492</v>
      </c>
      <c r="B57" s="4"/>
      <c r="C57" s="16" t="s">
        <v>225</v>
      </c>
      <c r="D57" s="16" t="b">
        <v>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8">
        <v>1</v>
      </c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</row>
    <row r="58" spans="1:86" x14ac:dyDescent="0.25">
      <c r="A58" s="4" t="s">
        <v>493</v>
      </c>
      <c r="B58" s="4" t="s">
        <v>433</v>
      </c>
      <c r="C58" s="16" t="b">
        <v>0</v>
      </c>
      <c r="D58" s="16" t="b"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4">
        <v>1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</row>
    <row r="59" spans="1:86" x14ac:dyDescent="0.25">
      <c r="A59" s="4" t="s">
        <v>494</v>
      </c>
      <c r="B59" s="4" t="s">
        <v>495</v>
      </c>
      <c r="C59" s="16" t="b">
        <v>0</v>
      </c>
      <c r="D59" s="16" t="b">
        <v>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8">
        <v>2</v>
      </c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8">
        <v>3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8">
        <v>50</v>
      </c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</row>
    <row r="60" spans="1:86" x14ac:dyDescent="0.25">
      <c r="A60" s="4" t="s">
        <v>496</v>
      </c>
      <c r="B60" s="4" t="s">
        <v>456</v>
      </c>
      <c r="C60" s="16" t="b">
        <v>0</v>
      </c>
      <c r="D60" s="16" t="b">
        <v>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8">
        <v>30</v>
      </c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8">
        <v>20</v>
      </c>
      <c r="BM60" s="8">
        <v>1</v>
      </c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</row>
    <row r="61" spans="1:86" x14ac:dyDescent="0.25">
      <c r="A61" s="4" t="s">
        <v>497</v>
      </c>
      <c r="B61" s="4" t="s">
        <v>498</v>
      </c>
      <c r="C61" s="16" t="b">
        <v>0</v>
      </c>
      <c r="D61" s="16" t="b">
        <v>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8">
        <v>10</v>
      </c>
      <c r="AR61" s="7"/>
      <c r="AS61" s="7"/>
      <c r="AT61" s="8">
        <v>1</v>
      </c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8">
        <v>50</v>
      </c>
      <c r="BM61" s="8">
        <v>1</v>
      </c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</row>
    <row r="62" spans="1:86" ht="26.4" x14ac:dyDescent="0.25">
      <c r="A62" s="4" t="s">
        <v>499</v>
      </c>
      <c r="B62" s="4" t="s">
        <v>500</v>
      </c>
      <c r="C62" s="16" t="b">
        <v>0</v>
      </c>
      <c r="D62" s="16" t="b">
        <v>0</v>
      </c>
      <c r="E62" s="7"/>
      <c r="F62" s="7"/>
      <c r="G62" s="7"/>
      <c r="H62" s="7"/>
      <c r="I62" s="7"/>
      <c r="J62" s="7"/>
      <c r="K62" s="7"/>
      <c r="L62" s="7"/>
      <c r="M62" s="8">
        <v>3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8">
        <v>30</v>
      </c>
      <c r="BM62" s="7"/>
      <c r="BN62" s="8">
        <v>1</v>
      </c>
      <c r="BO62" s="7"/>
      <c r="BP62" s="7"/>
      <c r="BQ62" s="7"/>
      <c r="BR62" s="7"/>
      <c r="BS62" s="7"/>
      <c r="BT62" s="8">
        <v>1</v>
      </c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</row>
    <row r="63" spans="1:86" x14ac:dyDescent="0.25">
      <c r="A63" s="4" t="s">
        <v>501</v>
      </c>
      <c r="B63" s="4" t="s">
        <v>383</v>
      </c>
      <c r="C63" s="16" t="b">
        <v>0</v>
      </c>
      <c r="D63" s="16" t="b">
        <v>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8">
        <v>5</v>
      </c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8">
        <v>50</v>
      </c>
      <c r="BU63" s="7"/>
      <c r="BV63" s="7"/>
      <c r="BW63" s="7"/>
      <c r="BX63" s="7"/>
      <c r="BY63" s="7"/>
      <c r="BZ63" s="7"/>
      <c r="CA63" s="7"/>
      <c r="CB63" s="8">
        <v>50</v>
      </c>
      <c r="CC63" s="7"/>
      <c r="CD63" s="7"/>
      <c r="CE63" s="7"/>
      <c r="CF63" s="7"/>
      <c r="CG63" s="7"/>
      <c r="CH63" s="7"/>
    </row>
    <row r="64" spans="1:86" x14ac:dyDescent="0.25">
      <c r="A64" s="4" t="s">
        <v>502</v>
      </c>
      <c r="B64" s="4" t="s">
        <v>503</v>
      </c>
      <c r="C64" s="16" t="b">
        <v>0</v>
      </c>
      <c r="D64" s="16" t="b">
        <v>0</v>
      </c>
      <c r="E64" s="5"/>
      <c r="F64" s="5"/>
      <c r="G64" s="5"/>
      <c r="H64" s="5"/>
      <c r="I64" s="5"/>
      <c r="J64" s="5"/>
      <c r="K64" s="4">
        <v>1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4">
        <v>1</v>
      </c>
      <c r="AO64" s="5"/>
      <c r="AP64" s="5"/>
      <c r="AQ64" s="5"/>
      <c r="AR64" s="5"/>
      <c r="AS64" s="5"/>
      <c r="AT64" s="4">
        <v>1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</row>
    <row r="65" spans="1:86" x14ac:dyDescent="0.25">
      <c r="A65" s="4" t="s">
        <v>504</v>
      </c>
      <c r="B65" s="4" t="s">
        <v>407</v>
      </c>
      <c r="C65" s="16" t="b">
        <v>0</v>
      </c>
      <c r="D65" s="16" t="b">
        <v>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4">
        <v>1</v>
      </c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</row>
    <row r="66" spans="1:86" x14ac:dyDescent="0.25">
      <c r="A66" s="4" t="s">
        <v>505</v>
      </c>
      <c r="B66" s="4" t="s">
        <v>489</v>
      </c>
      <c r="C66" s="16" t="b">
        <v>0</v>
      </c>
      <c r="D66" s="16" t="b">
        <v>0</v>
      </c>
      <c r="E66" s="7"/>
      <c r="F66" s="7"/>
      <c r="G66" s="7"/>
      <c r="H66" s="7"/>
      <c r="I66" s="7"/>
      <c r="J66" s="7"/>
      <c r="K66" s="8">
        <v>1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8">
        <v>1</v>
      </c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</row>
    <row r="67" spans="1:86" ht="26.4" x14ac:dyDescent="0.25">
      <c r="A67" s="4" t="s">
        <v>506</v>
      </c>
      <c r="B67" s="4" t="s">
        <v>507</v>
      </c>
      <c r="C67" s="16" t="b">
        <v>0</v>
      </c>
      <c r="D67" s="16" t="b">
        <v>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8">
        <v>1</v>
      </c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8">
        <v>1</v>
      </c>
      <c r="BZ67" s="7"/>
      <c r="CA67" s="7"/>
      <c r="CB67" s="7"/>
      <c r="CC67" s="7"/>
      <c r="CD67" s="7"/>
      <c r="CE67" s="7"/>
      <c r="CF67" s="7"/>
      <c r="CG67" s="7"/>
      <c r="CH67" s="7"/>
    </row>
    <row r="68" spans="1:86" x14ac:dyDescent="0.25">
      <c r="A68" s="4" t="s">
        <v>508</v>
      </c>
      <c r="B68" s="4" t="s">
        <v>462</v>
      </c>
      <c r="C68" s="16" t="b">
        <v>0</v>
      </c>
      <c r="D68" s="16" t="b">
        <v>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8">
        <v>1</v>
      </c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8">
        <v>1</v>
      </c>
      <c r="AW68" s="7"/>
      <c r="AX68" s="7"/>
      <c r="AY68" s="7"/>
      <c r="AZ68" s="7"/>
      <c r="BA68" s="7"/>
      <c r="BB68" s="7"/>
      <c r="BC68" s="7"/>
      <c r="BD68" s="7"/>
      <c r="BE68" s="8">
        <v>1</v>
      </c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8">
        <v>30</v>
      </c>
      <c r="CH68" s="7"/>
    </row>
    <row r="69" spans="1:86" x14ac:dyDescent="0.25">
      <c r="A69" s="4" t="s">
        <v>509</v>
      </c>
      <c r="B69" s="4" t="s">
        <v>510</v>
      </c>
      <c r="C69" s="16" t="b">
        <v>0</v>
      </c>
      <c r="D69" s="16" t="b">
        <v>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8">
        <v>1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8">
        <v>1</v>
      </c>
      <c r="BE69" s="7"/>
      <c r="BF69" s="7"/>
      <c r="BG69" s="7"/>
      <c r="BH69" s="7"/>
      <c r="BI69" s="7"/>
      <c r="BJ69" s="7"/>
      <c r="BK69" s="8">
        <v>1</v>
      </c>
      <c r="BL69" s="7"/>
      <c r="BM69" s="7"/>
      <c r="BN69" s="7"/>
      <c r="BO69" s="8">
        <v>1</v>
      </c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</row>
    <row r="70" spans="1:86" x14ac:dyDescent="0.25">
      <c r="A70" s="4" t="s">
        <v>511</v>
      </c>
      <c r="B70" s="4" t="s">
        <v>512</v>
      </c>
      <c r="C70" s="16" t="b">
        <v>0</v>
      </c>
      <c r="D70" s="16" t="b">
        <v>0</v>
      </c>
      <c r="E70" s="7"/>
      <c r="F70" s="7"/>
      <c r="G70" s="7"/>
      <c r="H70" s="7"/>
      <c r="I70" s="7"/>
      <c r="J70" s="8">
        <v>5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8">
        <v>1</v>
      </c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8">
        <v>1</v>
      </c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</row>
    <row r="71" spans="1:86" x14ac:dyDescent="0.25">
      <c r="A71" s="8" t="s">
        <v>513</v>
      </c>
      <c r="B71" s="8" t="s">
        <v>514</v>
      </c>
      <c r="C71" s="16" t="b">
        <v>0</v>
      </c>
      <c r="D71" s="16" t="b">
        <v>0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8">
        <v>30</v>
      </c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8">
        <v>1</v>
      </c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8">
        <v>60</v>
      </c>
      <c r="CH71" s="7"/>
    </row>
    <row r="72" spans="1:86" x14ac:dyDescent="0.25">
      <c r="A72" s="4" t="s">
        <v>515</v>
      </c>
      <c r="B72" s="4" t="s">
        <v>456</v>
      </c>
      <c r="C72" s="16" t="b">
        <v>0</v>
      </c>
      <c r="D72" s="16" t="b">
        <v>0</v>
      </c>
      <c r="E72" s="7"/>
      <c r="F72" s="7"/>
      <c r="G72" s="7"/>
      <c r="H72" s="7"/>
      <c r="I72" s="7"/>
      <c r="J72" s="7"/>
      <c r="K72" s="7"/>
      <c r="L72" s="7"/>
      <c r="M72" s="7"/>
      <c r="N72" s="8">
        <v>3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8">
        <v>20</v>
      </c>
      <c r="BM72" s="7"/>
      <c r="BN72" s="8">
        <v>1</v>
      </c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</row>
    <row r="73" spans="1:86" x14ac:dyDescent="0.25">
      <c r="A73" s="4" t="s">
        <v>516</v>
      </c>
      <c r="B73" s="4" t="s">
        <v>327</v>
      </c>
      <c r="C73" s="16" t="b">
        <v>0</v>
      </c>
      <c r="D73" s="16" t="b">
        <v>0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8">
        <v>1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</row>
    <row r="74" spans="1:86" x14ac:dyDescent="0.25">
      <c r="A74" s="4" t="s">
        <v>517</v>
      </c>
      <c r="B74" s="4" t="s">
        <v>410</v>
      </c>
      <c r="C74" s="16" t="b">
        <v>0</v>
      </c>
      <c r="D74" s="16" t="b">
        <v>0</v>
      </c>
      <c r="E74" s="7"/>
      <c r="F74" s="7"/>
      <c r="G74" s="7"/>
      <c r="H74" s="7"/>
      <c r="I74" s="8">
        <v>1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8">
        <v>1</v>
      </c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8">
        <v>100</v>
      </c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</row>
    <row r="75" spans="1:86" ht="26.4" x14ac:dyDescent="0.25">
      <c r="A75" s="4" t="s">
        <v>518</v>
      </c>
      <c r="B75" s="4" t="s">
        <v>519</v>
      </c>
      <c r="C75" s="16" t="b">
        <v>0</v>
      </c>
      <c r="D75" s="16" t="b">
        <v>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4">
        <v>1</v>
      </c>
      <c r="W75" s="5"/>
      <c r="X75" s="5"/>
      <c r="Y75" s="5"/>
      <c r="Z75" s="5"/>
      <c r="AA75" s="5"/>
      <c r="AB75" s="5"/>
      <c r="AC75" s="5"/>
      <c r="AD75" s="5"/>
      <c r="AE75" s="5"/>
      <c r="AF75" s="4">
        <v>1</v>
      </c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4">
        <v>15</v>
      </c>
      <c r="BX75" s="5"/>
      <c r="BY75" s="5"/>
      <c r="BZ75" s="5"/>
      <c r="CA75" s="5"/>
      <c r="CB75" s="5"/>
      <c r="CC75" s="5"/>
      <c r="CD75" s="5"/>
      <c r="CE75" s="5"/>
      <c r="CF75" s="5"/>
      <c r="CG75" s="4">
        <v>15</v>
      </c>
      <c r="CH75" s="5"/>
    </row>
    <row r="76" spans="1:86" x14ac:dyDescent="0.25">
      <c r="A76" s="4" t="s">
        <v>520</v>
      </c>
      <c r="B76" s="4" t="s">
        <v>521</v>
      </c>
      <c r="C76" s="16" t="b">
        <v>0</v>
      </c>
      <c r="D76" s="16" t="b">
        <v>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4">
        <v>4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4">
        <v>1</v>
      </c>
      <c r="BU76" s="5"/>
      <c r="BV76" s="5"/>
      <c r="BW76" s="5"/>
      <c r="BX76" s="5"/>
      <c r="BY76" s="5"/>
      <c r="BZ76" s="5"/>
      <c r="CA76" s="5"/>
      <c r="CB76" s="4">
        <v>1</v>
      </c>
      <c r="CC76" s="5"/>
      <c r="CD76" s="5"/>
      <c r="CE76" s="5"/>
      <c r="CF76" s="5"/>
      <c r="CG76" s="5"/>
      <c r="CH76" s="5"/>
    </row>
    <row r="77" spans="1:86" x14ac:dyDescent="0.25">
      <c r="A77" s="4" t="s">
        <v>522</v>
      </c>
      <c r="B77" s="4" t="s">
        <v>395</v>
      </c>
      <c r="C77" s="16" t="b">
        <v>0</v>
      </c>
      <c r="D77" s="16" t="b">
        <v>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8">
        <v>5</v>
      </c>
      <c r="AE77" s="7"/>
      <c r="AF77" s="7"/>
      <c r="AG77" s="7"/>
      <c r="AH77" s="7"/>
      <c r="AI77" s="7"/>
      <c r="AJ77" s="7"/>
      <c r="AK77" s="7"/>
      <c r="AL77" s="7"/>
      <c r="AM77" s="7"/>
      <c r="AN77" s="8">
        <v>10</v>
      </c>
      <c r="AO77" s="7"/>
      <c r="AP77" s="7"/>
      <c r="AQ77" s="7"/>
      <c r="AR77" s="7"/>
      <c r="AS77" s="7"/>
      <c r="AT77" s="8">
        <v>5</v>
      </c>
      <c r="AU77" s="7"/>
      <c r="AV77" s="8">
        <v>10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</row>
    <row r="78" spans="1:86" x14ac:dyDescent="0.25">
      <c r="A78" s="4" t="s">
        <v>523</v>
      </c>
      <c r="B78" s="4" t="s">
        <v>524</v>
      </c>
      <c r="C78" s="16" t="b">
        <v>0</v>
      </c>
      <c r="D78" s="16" t="b">
        <v>0</v>
      </c>
      <c r="E78" s="7"/>
      <c r="F78" s="7"/>
      <c r="G78" s="7"/>
      <c r="H78" s="7"/>
      <c r="I78" s="7"/>
      <c r="J78" s="7"/>
      <c r="K78" s="8">
        <v>1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8">
        <v>2</v>
      </c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</row>
    <row r="79" spans="1:86" x14ac:dyDescent="0.25">
      <c r="A79" s="4" t="s">
        <v>525</v>
      </c>
      <c r="B79" s="4" t="s">
        <v>526</v>
      </c>
      <c r="C79" s="16" t="b">
        <v>0</v>
      </c>
      <c r="D79" s="16" t="b">
        <v>0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8">
        <v>3</v>
      </c>
      <c r="AO79" s="7"/>
      <c r="AP79" s="7"/>
      <c r="AQ79" s="8">
        <v>30</v>
      </c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8">
        <v>20</v>
      </c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</row>
    <row r="80" spans="1:86" x14ac:dyDescent="0.25">
      <c r="A80" s="4" t="s">
        <v>527</v>
      </c>
      <c r="B80" s="4" t="s">
        <v>526</v>
      </c>
      <c r="C80" s="16" t="b">
        <v>0</v>
      </c>
      <c r="D80" s="16" t="b">
        <v>0</v>
      </c>
      <c r="E80" s="7"/>
      <c r="F80" s="7"/>
      <c r="G80" s="7"/>
      <c r="H80" s="7"/>
      <c r="I80" s="7"/>
      <c r="J80" s="8">
        <v>30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8">
        <v>30</v>
      </c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</row>
    <row r="81" spans="1:86" x14ac:dyDescent="0.25">
      <c r="A81" s="4" t="s">
        <v>528</v>
      </c>
      <c r="B81" s="4" t="s">
        <v>431</v>
      </c>
      <c r="C81" s="16" t="b">
        <v>0</v>
      </c>
      <c r="D81" s="16" t="b">
        <v>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8">
        <v>10</v>
      </c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</row>
    <row r="82" spans="1:86" x14ac:dyDescent="0.25">
      <c r="A82" s="4" t="s">
        <v>529</v>
      </c>
      <c r="B82" s="4" t="s">
        <v>530</v>
      </c>
      <c r="C82" s="16" t="b">
        <v>0</v>
      </c>
      <c r="D82" s="16" t="b">
        <v>0</v>
      </c>
      <c r="E82" s="7"/>
      <c r="F82" s="8">
        <v>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8">
        <v>5</v>
      </c>
      <c r="BA82" s="7"/>
      <c r="BB82" s="7"/>
      <c r="BC82" s="7"/>
      <c r="BD82" s="7"/>
      <c r="BE82" s="7"/>
      <c r="BF82" s="7"/>
      <c r="BG82" s="8">
        <v>5</v>
      </c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</row>
    <row r="83" spans="1:86" x14ac:dyDescent="0.25">
      <c r="A83" s="4" t="s">
        <v>531</v>
      </c>
      <c r="B83" s="4" t="s">
        <v>462</v>
      </c>
      <c r="C83" s="16" t="b">
        <v>0</v>
      </c>
      <c r="D83" s="16" t="b">
        <v>0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8">
        <v>1</v>
      </c>
      <c r="AO83" s="7"/>
      <c r="AP83" s="7"/>
      <c r="AQ83" s="8">
        <v>20</v>
      </c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8">
        <v>50</v>
      </c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</row>
    <row r="84" spans="1:86" x14ac:dyDescent="0.25">
      <c r="A84" s="4" t="s">
        <v>532</v>
      </c>
      <c r="B84" s="4" t="s">
        <v>533</v>
      </c>
      <c r="C84" s="16" t="b">
        <v>0</v>
      </c>
      <c r="D84" s="16" t="b">
        <v>0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8">
        <v>10</v>
      </c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8">
        <v>1</v>
      </c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</row>
    <row r="85" spans="1:86" ht="26.4" x14ac:dyDescent="0.25">
      <c r="A85" s="4" t="s">
        <v>534</v>
      </c>
      <c r="B85" s="4" t="s">
        <v>535</v>
      </c>
      <c r="C85" s="16" t="b">
        <v>0</v>
      </c>
      <c r="D85" s="16" t="b">
        <v>0</v>
      </c>
      <c r="E85" s="7"/>
      <c r="F85" s="7"/>
      <c r="G85" s="7"/>
      <c r="H85" s="7"/>
      <c r="I85" s="7"/>
      <c r="J85" s="7"/>
      <c r="K85" s="7"/>
      <c r="L85" s="7"/>
      <c r="M85" s="8">
        <v>50</v>
      </c>
      <c r="N85" s="7"/>
      <c r="O85" s="7"/>
      <c r="P85" s="8">
        <v>20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8">
        <v>50</v>
      </c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</row>
    <row r="86" spans="1:86" x14ac:dyDescent="0.25">
      <c r="A86" s="4" t="s">
        <v>536</v>
      </c>
      <c r="B86" s="4" t="s">
        <v>407</v>
      </c>
      <c r="C86" s="16" t="b">
        <v>0</v>
      </c>
      <c r="D86" s="16" t="b">
        <v>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4">
        <v>8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4">
        <v>40</v>
      </c>
      <c r="BX86" s="5"/>
      <c r="BY86" s="5"/>
      <c r="BZ86" s="5"/>
      <c r="CA86" s="5"/>
      <c r="CB86" s="5"/>
      <c r="CC86" s="5"/>
      <c r="CD86" s="5"/>
      <c r="CE86" s="5"/>
      <c r="CF86" s="5"/>
      <c r="CG86" s="4">
        <v>50</v>
      </c>
      <c r="CH86" s="5"/>
    </row>
    <row r="87" spans="1:86" x14ac:dyDescent="0.25">
      <c r="A87" s="4" t="s">
        <v>537</v>
      </c>
      <c r="B87" s="4" t="s">
        <v>538</v>
      </c>
      <c r="C87" s="16" t="b">
        <v>0</v>
      </c>
      <c r="D87" s="16" t="b">
        <v>0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8">
        <v>1</v>
      </c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8">
        <v>20</v>
      </c>
      <c r="BR87" s="7"/>
      <c r="BS87" s="7"/>
      <c r="BT87" s="8">
        <v>5</v>
      </c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</row>
    <row r="88" spans="1:86" x14ac:dyDescent="0.25">
      <c r="A88" s="4" t="s">
        <v>539</v>
      </c>
      <c r="B88" s="4" t="s">
        <v>503</v>
      </c>
      <c r="C88" s="16" t="b">
        <v>0</v>
      </c>
      <c r="D88" s="16" t="b">
        <v>0</v>
      </c>
      <c r="E88" s="7"/>
      <c r="F88" s="7"/>
      <c r="G88" s="7"/>
      <c r="H88" s="8">
        <v>1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8">
        <v>4</v>
      </c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</row>
    <row r="89" spans="1:86" ht="26.4" x14ac:dyDescent="0.25">
      <c r="A89" s="4" t="s">
        <v>540</v>
      </c>
      <c r="B89" s="4" t="s">
        <v>514</v>
      </c>
      <c r="C89" s="16" t="b">
        <v>0</v>
      </c>
      <c r="D89" s="16" t="b">
        <v>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8">
        <v>1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8">
        <v>3</v>
      </c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</row>
    <row r="90" spans="1:86" x14ac:dyDescent="0.25">
      <c r="A90" s="4" t="s">
        <v>541</v>
      </c>
      <c r="B90" s="4" t="s">
        <v>433</v>
      </c>
      <c r="C90" s="16" t="b">
        <v>0</v>
      </c>
      <c r="D90" s="16" t="b">
        <v>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4">
        <v>1</v>
      </c>
      <c r="AO90" s="5"/>
      <c r="AP90" s="5"/>
      <c r="AQ90" s="5"/>
      <c r="AR90" s="5"/>
      <c r="AS90" s="5"/>
      <c r="AT90" s="5"/>
      <c r="AU90" s="5"/>
      <c r="AV90" s="4">
        <v>1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4">
        <v>1</v>
      </c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</row>
    <row r="91" spans="1:86" x14ac:dyDescent="0.25">
      <c r="A91" s="4" t="s">
        <v>542</v>
      </c>
      <c r="B91" s="4" t="s">
        <v>439</v>
      </c>
      <c r="C91" s="16" t="b">
        <v>0</v>
      </c>
      <c r="D91" s="16" t="b">
        <v>0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8">
        <v>1</v>
      </c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8">
        <v>5</v>
      </c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8">
        <v>1</v>
      </c>
      <c r="CA91" s="7"/>
      <c r="CB91" s="7"/>
      <c r="CC91" s="7"/>
      <c r="CD91" s="7"/>
      <c r="CE91" s="7"/>
      <c r="CF91" s="7"/>
      <c r="CG91" s="7"/>
      <c r="CH91" s="7"/>
    </row>
    <row r="92" spans="1:86" ht="26.4" x14ac:dyDescent="0.25">
      <c r="A92" s="4" t="s">
        <v>543</v>
      </c>
      <c r="B92" s="4" t="s">
        <v>454</v>
      </c>
      <c r="C92" s="16" t="b">
        <v>0</v>
      </c>
      <c r="D92" s="16" t="b">
        <v>0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8">
        <v>1</v>
      </c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8">
        <v>25</v>
      </c>
      <c r="BX92" s="7"/>
      <c r="BY92" s="7"/>
      <c r="BZ92" s="7"/>
      <c r="CA92" s="7"/>
      <c r="CB92" s="7"/>
      <c r="CC92" s="7"/>
      <c r="CD92" s="7"/>
      <c r="CE92" s="7"/>
      <c r="CF92" s="7"/>
      <c r="CG92" s="8">
        <v>25</v>
      </c>
      <c r="CH92" s="7"/>
    </row>
    <row r="93" spans="1:86" x14ac:dyDescent="0.25">
      <c r="A93" s="4" t="s">
        <v>544</v>
      </c>
      <c r="B93" s="4" t="s">
        <v>545</v>
      </c>
      <c r="C93" s="16" t="b">
        <v>0</v>
      </c>
      <c r="D93" s="16" t="b">
        <v>0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8">
        <v>1</v>
      </c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8">
        <v>5</v>
      </c>
      <c r="AO93" s="7"/>
      <c r="AP93" s="7"/>
      <c r="AQ93" s="7"/>
      <c r="AR93" s="7"/>
      <c r="AS93" s="7"/>
      <c r="AT93" s="7"/>
      <c r="AU93" s="7"/>
      <c r="AV93" s="8">
        <v>5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</row>
    <row r="94" spans="1:86" ht="26.4" x14ac:dyDescent="0.25">
      <c r="A94" s="4" t="s">
        <v>546</v>
      </c>
      <c r="B94" s="4" t="s">
        <v>446</v>
      </c>
      <c r="C94" s="16" t="b">
        <v>0</v>
      </c>
      <c r="D94" s="16" t="b">
        <v>0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8">
        <v>1</v>
      </c>
      <c r="CH94" s="7"/>
    </row>
    <row r="95" spans="1:86" x14ac:dyDescent="0.25">
      <c r="A95" s="4" t="s">
        <v>547</v>
      </c>
      <c r="B95" s="4" t="s">
        <v>405</v>
      </c>
      <c r="C95" s="16" t="b">
        <v>0</v>
      </c>
      <c r="D95" s="16" t="b">
        <v>0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8">
        <v>1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8">
        <v>20</v>
      </c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8">
        <v>50</v>
      </c>
      <c r="CH95" s="7"/>
    </row>
    <row r="96" spans="1:86" x14ac:dyDescent="0.25">
      <c r="A96" s="4" t="s">
        <v>548</v>
      </c>
      <c r="B96" s="4" t="s">
        <v>503</v>
      </c>
      <c r="C96" s="16" t="b">
        <v>0</v>
      </c>
      <c r="D96" s="16" t="b">
        <v>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8">
        <v>10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8">
        <v>1</v>
      </c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8">
        <v>25</v>
      </c>
      <c r="CH96" s="7"/>
    </row>
    <row r="97" spans="1:86" x14ac:dyDescent="0.25">
      <c r="A97" s="4" t="s">
        <v>549</v>
      </c>
      <c r="B97" s="4" t="s">
        <v>550</v>
      </c>
      <c r="C97" s="16" t="b">
        <v>0</v>
      </c>
      <c r="D97" s="16" t="b">
        <v>0</v>
      </c>
      <c r="E97" s="7"/>
      <c r="F97" s="7"/>
      <c r="G97" s="7"/>
      <c r="H97" s="7"/>
      <c r="I97" s="7"/>
      <c r="J97" s="7"/>
      <c r="K97" s="7"/>
      <c r="L97" s="7"/>
      <c r="M97" s="8">
        <v>10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</row>
    <row r="98" spans="1:86" x14ac:dyDescent="0.25">
      <c r="A98" s="4" t="s">
        <v>551</v>
      </c>
      <c r="B98" s="4" t="s">
        <v>533</v>
      </c>
      <c r="C98" s="16" t="b">
        <v>0</v>
      </c>
      <c r="D98" s="16" t="b">
        <v>0</v>
      </c>
      <c r="E98" s="7"/>
      <c r="F98" s="7"/>
      <c r="G98" s="7"/>
      <c r="H98" s="7"/>
      <c r="I98" s="7"/>
      <c r="J98" s="7"/>
      <c r="K98" s="8">
        <v>1</v>
      </c>
      <c r="L98" s="7"/>
      <c r="M98" s="7"/>
      <c r="N98" s="7"/>
      <c r="O98" s="7"/>
      <c r="P98" s="7"/>
      <c r="Q98" s="7"/>
      <c r="R98" s="7"/>
      <c r="S98" s="8">
        <v>25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8">
        <v>1</v>
      </c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</row>
    <row r="99" spans="1:86" x14ac:dyDescent="0.25">
      <c r="A99" s="4" t="s">
        <v>552</v>
      </c>
      <c r="B99" s="4" t="s">
        <v>468</v>
      </c>
      <c r="C99" s="16" t="b">
        <v>0</v>
      </c>
      <c r="D99" s="16" t="b">
        <v>0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8">
        <v>2</v>
      </c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8">
        <v>100</v>
      </c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</row>
    <row r="100" spans="1:86" x14ac:dyDescent="0.25">
      <c r="A100" s="4" t="s">
        <v>553</v>
      </c>
      <c r="B100" s="4" t="s">
        <v>554</v>
      </c>
      <c r="C100" s="16" t="b">
        <v>0</v>
      </c>
      <c r="D100" s="16" t="b">
        <v>0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8">
        <v>5</v>
      </c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8">
        <v>10</v>
      </c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</row>
    <row r="101" spans="1:86" x14ac:dyDescent="0.25">
      <c r="A101" s="4" t="s">
        <v>555</v>
      </c>
      <c r="B101" s="4" t="s">
        <v>399</v>
      </c>
      <c r="C101" s="16" t="b">
        <v>0</v>
      </c>
      <c r="D101" s="16" t="b">
        <v>0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8">
        <v>1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8">
        <v>2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</row>
    <row r="102" spans="1:86" x14ac:dyDescent="0.25">
      <c r="A102" s="4" t="s">
        <v>556</v>
      </c>
      <c r="B102" s="4" t="s">
        <v>315</v>
      </c>
      <c r="C102" s="16" t="b">
        <v>0</v>
      </c>
      <c r="D102" s="16" t="b">
        <v>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8">
        <v>1</v>
      </c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</row>
    <row r="103" spans="1:86" x14ac:dyDescent="0.25">
      <c r="A103" s="4" t="s">
        <v>557</v>
      </c>
      <c r="B103" s="4" t="s">
        <v>399</v>
      </c>
      <c r="C103" s="16" t="b">
        <v>0</v>
      </c>
      <c r="D103" s="16" t="b">
        <v>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8">
        <v>2</v>
      </c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</row>
    <row r="104" spans="1:86" x14ac:dyDescent="0.25">
      <c r="A104" s="4" t="s">
        <v>558</v>
      </c>
      <c r="B104" s="4" t="s">
        <v>519</v>
      </c>
      <c r="C104" s="16" t="b">
        <v>0</v>
      </c>
      <c r="D104" s="16" t="b">
        <v>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4">
        <v>1</v>
      </c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4">
        <v>1</v>
      </c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</row>
    <row r="105" spans="1:86" x14ac:dyDescent="0.25">
      <c r="A105" s="4" t="s">
        <v>559</v>
      </c>
      <c r="B105" s="4" t="s">
        <v>560</v>
      </c>
      <c r="C105" s="16" t="b">
        <v>0</v>
      </c>
      <c r="D105" s="16" t="b">
        <v>0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8">
        <v>99</v>
      </c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</row>
    <row r="106" spans="1:86" ht="26.4" x14ac:dyDescent="0.25">
      <c r="A106" s="4" t="s">
        <v>561</v>
      </c>
      <c r="B106" s="4" t="s">
        <v>562</v>
      </c>
      <c r="C106" s="16" t="b">
        <v>0</v>
      </c>
      <c r="D106" s="16" t="b">
        <v>0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8">
        <v>999</v>
      </c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8">
        <v>999</v>
      </c>
      <c r="BR106" s="7"/>
      <c r="BS106" s="7"/>
      <c r="BT106" s="7"/>
      <c r="BU106" s="7"/>
      <c r="BV106" s="7"/>
      <c r="BW106" s="8">
        <v>999</v>
      </c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</row>
    <row r="107" spans="1:86" ht="26.4" x14ac:dyDescent="0.25">
      <c r="A107" s="4" t="s">
        <v>563</v>
      </c>
      <c r="B107" s="4" t="s">
        <v>495</v>
      </c>
      <c r="C107" s="16" t="b">
        <v>0</v>
      </c>
      <c r="D107" s="16" t="b">
        <v>0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8">
        <v>20</v>
      </c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</row>
    <row r="108" spans="1:86" ht="26.4" x14ac:dyDescent="0.25">
      <c r="A108" s="4" t="s">
        <v>564</v>
      </c>
      <c r="B108" s="4" t="s">
        <v>565</v>
      </c>
      <c r="C108" s="16" t="b">
        <v>0</v>
      </c>
      <c r="D108" s="16" t="b">
        <v>0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8">
        <v>1</v>
      </c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</row>
    <row r="109" spans="1:86" x14ac:dyDescent="0.25">
      <c r="A109" s="4" t="s">
        <v>566</v>
      </c>
      <c r="B109" s="4" t="s">
        <v>567</v>
      </c>
      <c r="C109" s="16" t="b">
        <v>0</v>
      </c>
      <c r="D109" s="16" t="b">
        <v>0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8">
        <v>1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8">
        <v>5</v>
      </c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8">
        <v>10</v>
      </c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</row>
    <row r="110" spans="1:86" x14ac:dyDescent="0.25">
      <c r="A110" s="4" t="s">
        <v>568</v>
      </c>
      <c r="B110" s="4" t="s">
        <v>569</v>
      </c>
      <c r="C110" s="16" t="b">
        <v>0</v>
      </c>
      <c r="D110" s="16" t="b">
        <v>0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8">
        <v>50</v>
      </c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</row>
    <row r="111" spans="1:86" x14ac:dyDescent="0.25">
      <c r="A111" s="4" t="s">
        <v>570</v>
      </c>
      <c r="B111" s="4" t="s">
        <v>519</v>
      </c>
      <c r="C111" s="16" t="b">
        <v>0</v>
      </c>
      <c r="D111" s="16" t="b">
        <v>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4">
        <v>2</v>
      </c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</row>
    <row r="112" spans="1:86" x14ac:dyDescent="0.25">
      <c r="A112" s="4" t="s">
        <v>571</v>
      </c>
      <c r="B112" s="4" t="s">
        <v>565</v>
      </c>
      <c r="C112" s="16" t="b">
        <v>0</v>
      </c>
      <c r="D112" s="16" t="b">
        <v>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8">
        <v>1</v>
      </c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</row>
    <row r="113" spans="1:86" x14ac:dyDescent="0.25">
      <c r="A113" s="4" t="s">
        <v>572</v>
      </c>
      <c r="B113" s="4"/>
      <c r="C113" s="16" t="s">
        <v>225</v>
      </c>
      <c r="D113" s="16" t="b">
        <v>0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8">
        <v>25</v>
      </c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</row>
    <row r="114" spans="1:86" ht="26.4" x14ac:dyDescent="0.25">
      <c r="A114" s="4" t="s">
        <v>573</v>
      </c>
      <c r="B114" s="4" t="s">
        <v>446</v>
      </c>
      <c r="C114" s="16" t="b">
        <v>0</v>
      </c>
      <c r="D114" s="16" t="b">
        <v>0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8">
        <v>1</v>
      </c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</row>
    <row r="115" spans="1:86" x14ac:dyDescent="0.25">
      <c r="A115" s="4" t="s">
        <v>574</v>
      </c>
      <c r="B115" s="4" t="s">
        <v>446</v>
      </c>
      <c r="C115" s="16" t="b">
        <v>0</v>
      </c>
      <c r="D115" s="16" t="b">
        <v>0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8">
        <v>1</v>
      </c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8">
        <v>1</v>
      </c>
      <c r="CH115" s="7"/>
    </row>
    <row r="116" spans="1:86" x14ac:dyDescent="0.25">
      <c r="A116" s="4" t="s">
        <v>575</v>
      </c>
      <c r="B116" s="4" t="s">
        <v>403</v>
      </c>
      <c r="C116" s="16" t="b">
        <v>0</v>
      </c>
      <c r="D116" s="16" t="b">
        <v>0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8">
        <v>1</v>
      </c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8">
        <v>5</v>
      </c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</row>
    <row r="117" spans="1:86" x14ac:dyDescent="0.25">
      <c r="A117" s="4" t="s">
        <v>576</v>
      </c>
      <c r="B117" s="4" t="s">
        <v>422</v>
      </c>
      <c r="C117" s="16" t="b">
        <v>0</v>
      </c>
      <c r="D117" s="16" t="b">
        <v>0</v>
      </c>
      <c r="E117" s="7"/>
      <c r="F117" s="7"/>
      <c r="G117" s="7"/>
      <c r="H117" s="7"/>
      <c r="I117" s="7"/>
      <c r="J117" s="7"/>
      <c r="K117" s="7"/>
      <c r="L117" s="7"/>
      <c r="M117" s="7"/>
      <c r="N117" s="8">
        <v>25</v>
      </c>
      <c r="O117" s="7"/>
      <c r="P117" s="7"/>
      <c r="Q117" s="7"/>
      <c r="R117" s="7"/>
      <c r="S117" s="7"/>
      <c r="T117" s="7"/>
      <c r="U117" s="7"/>
      <c r="V117" s="8">
        <v>2</v>
      </c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8">
        <v>25</v>
      </c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</row>
    <row r="118" spans="1:86" x14ac:dyDescent="0.25">
      <c r="A118" s="4" t="s">
        <v>577</v>
      </c>
      <c r="B118" s="4" t="s">
        <v>385</v>
      </c>
      <c r="C118" s="16" t="b">
        <v>0</v>
      </c>
      <c r="D118" s="16" t="b">
        <v>0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8">
        <v>2</v>
      </c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8">
        <v>40</v>
      </c>
      <c r="CH118" s="7"/>
    </row>
    <row r="119" spans="1:86" x14ac:dyDescent="0.25">
      <c r="A119" s="4" t="s">
        <v>578</v>
      </c>
      <c r="B119" s="4" t="s">
        <v>579</v>
      </c>
      <c r="C119" s="16" t="b">
        <v>0</v>
      </c>
      <c r="D119" s="16" t="b">
        <v>0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8">
        <v>5</v>
      </c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8">
        <v>2</v>
      </c>
      <c r="CF119" s="7"/>
      <c r="CG119" s="8">
        <v>5</v>
      </c>
      <c r="CH119" s="7"/>
    </row>
    <row r="120" spans="1:86" x14ac:dyDescent="0.25">
      <c r="A120" s="4" t="s">
        <v>580</v>
      </c>
      <c r="B120" s="4" t="s">
        <v>317</v>
      </c>
      <c r="C120" s="16" t="b">
        <v>0</v>
      </c>
      <c r="D120" s="16" t="b">
        <v>0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8">
        <v>1</v>
      </c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8">
        <v>25</v>
      </c>
      <c r="AI120" s="7"/>
      <c r="AJ120" s="7"/>
      <c r="AK120" s="7"/>
      <c r="AL120" s="7"/>
      <c r="AM120" s="7"/>
      <c r="AN120" s="7"/>
      <c r="AO120" s="7"/>
      <c r="AP120" s="7"/>
      <c r="AQ120" s="8">
        <v>10</v>
      </c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</row>
    <row r="121" spans="1:86" x14ac:dyDescent="0.25">
      <c r="A121" s="4" t="s">
        <v>581</v>
      </c>
      <c r="B121" s="4"/>
      <c r="C121" s="16" t="s">
        <v>225</v>
      </c>
      <c r="D121" s="16" t="b">
        <v>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8">
        <v>25</v>
      </c>
      <c r="CH121" s="7"/>
    </row>
    <row r="122" spans="1:86" x14ac:dyDescent="0.25">
      <c r="A122" s="4" t="s">
        <v>582</v>
      </c>
      <c r="B122" s="4" t="s">
        <v>583</v>
      </c>
      <c r="C122" s="16" t="b">
        <v>0</v>
      </c>
      <c r="D122" s="16" t="b">
        <v>0</v>
      </c>
      <c r="E122" s="7"/>
      <c r="F122" s="7"/>
      <c r="G122" s="7"/>
      <c r="H122" s="7"/>
      <c r="I122" s="7"/>
      <c r="J122" s="7"/>
      <c r="K122" s="7"/>
      <c r="L122" s="7"/>
      <c r="M122" s="8">
        <v>50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8">
        <v>1</v>
      </c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8">
        <v>50</v>
      </c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</row>
    <row r="123" spans="1:86" x14ac:dyDescent="0.25">
      <c r="A123" s="4" t="s">
        <v>199</v>
      </c>
      <c r="B123" s="4"/>
      <c r="C123" s="16" t="s">
        <v>225</v>
      </c>
      <c r="D123" s="16" t="b">
        <v>0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8">
        <v>2</v>
      </c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8">
        <v>1</v>
      </c>
      <c r="CH123" s="7"/>
    </row>
    <row r="124" spans="1:86" x14ac:dyDescent="0.25">
      <c r="A124" s="4" t="s">
        <v>584</v>
      </c>
      <c r="B124" s="4" t="s">
        <v>583</v>
      </c>
      <c r="C124" s="16" t="b">
        <v>0</v>
      </c>
      <c r="D124" s="16" t="b">
        <v>0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8">
        <v>2</v>
      </c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</row>
    <row r="125" spans="1:86" x14ac:dyDescent="0.25">
      <c r="A125" s="4" t="s">
        <v>585</v>
      </c>
      <c r="B125" s="4" t="s">
        <v>487</v>
      </c>
      <c r="C125" s="16" t="b">
        <v>0</v>
      </c>
      <c r="D125" s="16" t="b">
        <v>0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8">
        <v>3</v>
      </c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</row>
    <row r="126" spans="1:86" x14ac:dyDescent="0.25">
      <c r="A126" s="4" t="s">
        <v>586</v>
      </c>
      <c r="B126" s="4" t="s">
        <v>399</v>
      </c>
      <c r="C126" s="16" t="b">
        <v>0</v>
      </c>
      <c r="D126" s="16" t="b">
        <v>0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8">
        <v>1</v>
      </c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8">
        <v>10</v>
      </c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</row>
    <row r="127" spans="1:86" x14ac:dyDescent="0.25">
      <c r="A127" s="4" t="s">
        <v>587</v>
      </c>
      <c r="B127" s="4" t="s">
        <v>441</v>
      </c>
      <c r="C127" s="16" t="b">
        <v>0</v>
      </c>
      <c r="D127" s="16" t="b">
        <v>0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8">
        <v>2</v>
      </c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</row>
    <row r="128" spans="1:86" x14ac:dyDescent="0.25">
      <c r="A128" s="4" t="s">
        <v>588</v>
      </c>
      <c r="B128" s="4" t="s">
        <v>530</v>
      </c>
      <c r="C128" s="16" t="b">
        <v>0</v>
      </c>
      <c r="D128" s="16" t="b">
        <v>0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8">
        <v>5</v>
      </c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</row>
    <row r="129" spans="1:86" x14ac:dyDescent="0.25">
      <c r="A129" s="4" t="s">
        <v>589</v>
      </c>
      <c r="B129" s="4" t="s">
        <v>590</v>
      </c>
      <c r="C129" s="16" t="b">
        <v>0</v>
      </c>
      <c r="D129" s="16" t="b">
        <v>0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8">
        <v>5</v>
      </c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8">
        <v>5</v>
      </c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</row>
    <row r="130" spans="1:86" ht="26.4" x14ac:dyDescent="0.25">
      <c r="A130" s="4" t="s">
        <v>591</v>
      </c>
      <c r="B130" s="4" t="s">
        <v>592</v>
      </c>
      <c r="C130" s="16" t="b">
        <v>0</v>
      </c>
      <c r="D130" s="16" t="b">
        <v>0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8">
        <v>1</v>
      </c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8">
        <v>1</v>
      </c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8">
        <v>1</v>
      </c>
      <c r="BV130" s="7"/>
      <c r="BW130" s="7"/>
      <c r="BX130" s="7"/>
      <c r="BY130" s="7"/>
      <c r="BZ130" s="7"/>
      <c r="CA130" s="8">
        <v>1</v>
      </c>
      <c r="CB130" s="7"/>
      <c r="CC130" s="7"/>
      <c r="CD130" s="7"/>
      <c r="CE130" s="7"/>
      <c r="CF130" s="7"/>
      <c r="CG130" s="8">
        <v>15</v>
      </c>
      <c r="CH130" s="7"/>
    </row>
    <row r="131" spans="1:86" ht="26.4" x14ac:dyDescent="0.25">
      <c r="A131" s="4" t="s">
        <v>593</v>
      </c>
      <c r="B131" s="4" t="s">
        <v>512</v>
      </c>
      <c r="C131" s="16" t="b">
        <v>0</v>
      </c>
      <c r="D131" s="16" t="b">
        <v>0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8">
        <v>2</v>
      </c>
      <c r="Y131" s="7"/>
      <c r="Z131" s="7"/>
      <c r="AA131" s="7"/>
      <c r="AB131" s="7"/>
      <c r="AC131" s="7"/>
      <c r="AD131" s="7"/>
      <c r="AE131" s="7"/>
      <c r="AF131" s="7"/>
      <c r="AG131" s="7"/>
      <c r="AH131" s="8">
        <v>10</v>
      </c>
      <c r="AI131" s="7"/>
      <c r="AJ131" s="7"/>
      <c r="AK131" s="7"/>
      <c r="AL131" s="7"/>
      <c r="AM131" s="7"/>
      <c r="AN131" s="7"/>
      <c r="AO131" s="7"/>
      <c r="AP131" s="7"/>
      <c r="AQ131" s="8">
        <v>1</v>
      </c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</row>
    <row r="132" spans="1:86" ht="26.4" x14ac:dyDescent="0.25">
      <c r="A132" s="4" t="s">
        <v>594</v>
      </c>
      <c r="B132" s="4" t="s">
        <v>595</v>
      </c>
      <c r="C132" s="16" t="b">
        <v>0</v>
      </c>
      <c r="D132" s="16" t="b">
        <v>0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8">
        <v>1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8">
        <v>2</v>
      </c>
      <c r="AR132" s="7"/>
      <c r="AS132" s="7"/>
      <c r="AT132" s="8">
        <v>10</v>
      </c>
      <c r="AU132" s="8">
        <v>4</v>
      </c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</row>
    <row r="133" spans="1:86" ht="26.4" x14ac:dyDescent="0.25">
      <c r="A133" s="4" t="s">
        <v>596</v>
      </c>
      <c r="B133" s="4" t="s">
        <v>317</v>
      </c>
      <c r="C133" s="16" t="b">
        <v>0</v>
      </c>
      <c r="D133" s="16" t="b">
        <v>0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8">
        <v>20</v>
      </c>
      <c r="AI133" s="7"/>
      <c r="AJ133" s="7"/>
      <c r="AK133" s="7"/>
      <c r="AL133" s="7"/>
      <c r="AM133" s="7"/>
      <c r="AN133" s="7"/>
      <c r="AO133" s="7"/>
      <c r="AP133" s="7"/>
      <c r="AQ133" s="8">
        <v>1</v>
      </c>
      <c r="AR133" s="7"/>
      <c r="AS133" s="8">
        <v>1</v>
      </c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</row>
    <row r="134" spans="1:86" ht="26.4" x14ac:dyDescent="0.25">
      <c r="A134" s="4" t="s">
        <v>597</v>
      </c>
      <c r="B134" s="4" t="s">
        <v>598</v>
      </c>
      <c r="C134" s="16" t="b">
        <v>0</v>
      </c>
      <c r="D134" s="16" t="b">
        <v>0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8">
        <v>1</v>
      </c>
      <c r="AE134" s="7"/>
      <c r="AF134" s="7"/>
      <c r="AG134" s="7"/>
      <c r="AH134" s="7"/>
      <c r="AI134" s="7"/>
      <c r="AJ134" s="7"/>
      <c r="AK134" s="7"/>
      <c r="AL134" s="7"/>
      <c r="AM134" s="8">
        <v>1</v>
      </c>
      <c r="AN134" s="7"/>
      <c r="AO134" s="7"/>
      <c r="AP134" s="7"/>
      <c r="AQ134" s="8">
        <v>5</v>
      </c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</row>
    <row r="135" spans="1:86" ht="26.4" x14ac:dyDescent="0.25">
      <c r="A135" s="4" t="s">
        <v>599</v>
      </c>
      <c r="B135" s="4" t="s">
        <v>590</v>
      </c>
      <c r="C135" s="16" t="b">
        <v>0</v>
      </c>
      <c r="D135" s="16" t="b">
        <v>0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8">
        <v>1</v>
      </c>
      <c r="AR135" s="7"/>
      <c r="AS135" s="7"/>
      <c r="AT135" s="7"/>
      <c r="AU135" s="7"/>
      <c r="AV135" s="8">
        <v>1</v>
      </c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8">
        <v>25</v>
      </c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</row>
    <row r="136" spans="1:86" x14ac:dyDescent="0.25">
      <c r="A136" s="4" t="s">
        <v>600</v>
      </c>
      <c r="B136" s="4" t="s">
        <v>601</v>
      </c>
      <c r="C136" s="16" t="b">
        <v>0</v>
      </c>
      <c r="D136" s="16" t="b">
        <v>0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8">
        <v>25</v>
      </c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8">
        <v>10</v>
      </c>
      <c r="AK136" s="8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8">
        <v>10</v>
      </c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</row>
    <row r="137" spans="1:86" x14ac:dyDescent="0.25">
      <c r="A137" s="4" t="s">
        <v>602</v>
      </c>
      <c r="B137" s="4" t="s">
        <v>603</v>
      </c>
      <c r="C137" s="16" t="b">
        <v>0</v>
      </c>
      <c r="D137" s="16" t="b">
        <v>0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8">
        <v>1</v>
      </c>
      <c r="CH137" s="7"/>
    </row>
    <row r="138" spans="1:86" x14ac:dyDescent="0.25">
      <c r="A138" s="4" t="s">
        <v>604</v>
      </c>
      <c r="B138" s="4" t="s">
        <v>605</v>
      </c>
      <c r="C138" s="16" t="b">
        <v>0</v>
      </c>
      <c r="D138" s="16" t="b">
        <v>0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8">
        <v>5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8">
        <v>25</v>
      </c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</row>
    <row r="139" spans="1:86" x14ac:dyDescent="0.25">
      <c r="A139" s="4" t="s">
        <v>606</v>
      </c>
      <c r="B139" s="4" t="s">
        <v>607</v>
      </c>
      <c r="C139" s="16" t="b">
        <v>0</v>
      </c>
      <c r="D139" s="16" t="b">
        <v>0</v>
      </c>
      <c r="E139" s="7"/>
      <c r="F139" s="7"/>
      <c r="G139" s="7"/>
      <c r="H139" s="7"/>
      <c r="I139" s="7"/>
      <c r="J139" s="7"/>
      <c r="K139" s="7"/>
      <c r="L139" s="7"/>
      <c r="M139" s="7"/>
      <c r="N139" s="8">
        <v>5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8">
        <v>10</v>
      </c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8">
        <v>5</v>
      </c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</row>
    <row r="140" spans="1:86" x14ac:dyDescent="0.25">
      <c r="A140" s="4" t="s">
        <v>608</v>
      </c>
      <c r="B140" s="4" t="s">
        <v>512</v>
      </c>
      <c r="C140" s="16" t="b">
        <v>0</v>
      </c>
      <c r="D140" s="16" t="b">
        <v>0</v>
      </c>
      <c r="E140" s="7"/>
      <c r="F140" s="7"/>
      <c r="G140" s="7"/>
      <c r="H140" s="7"/>
      <c r="I140" s="7"/>
      <c r="J140" s="7"/>
      <c r="K140" s="7"/>
      <c r="L140" s="8">
        <v>1</v>
      </c>
      <c r="M140" s="7"/>
      <c r="N140" s="7"/>
      <c r="O140" s="7"/>
      <c r="P140" s="7"/>
      <c r="Q140" s="7"/>
      <c r="R140" s="7"/>
      <c r="S140" s="7"/>
      <c r="T140" s="7"/>
      <c r="U140" s="8">
        <v>1</v>
      </c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8">
        <v>1</v>
      </c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8">
        <v>1</v>
      </c>
      <c r="CE140" s="7"/>
      <c r="CF140" s="7"/>
      <c r="CG140" s="7"/>
      <c r="CH140" s="7"/>
    </row>
    <row r="141" spans="1:86" x14ac:dyDescent="0.25">
      <c r="A141" s="4" t="s">
        <v>609</v>
      </c>
      <c r="B141" s="4" t="s">
        <v>476</v>
      </c>
      <c r="C141" s="16" t="b">
        <v>0</v>
      </c>
      <c r="D141" s="16" t="b">
        <v>0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8">
        <v>1</v>
      </c>
      <c r="AB141" s="8">
        <v>1</v>
      </c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8">
        <v>1</v>
      </c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8">
        <v>1</v>
      </c>
      <c r="CD141" s="7"/>
      <c r="CE141" s="7"/>
      <c r="CF141" s="7"/>
      <c r="CG141" s="7"/>
      <c r="CH141" s="7"/>
    </row>
    <row r="142" spans="1:86" x14ac:dyDescent="0.25">
      <c r="A142" s="4" t="s">
        <v>610</v>
      </c>
      <c r="B142" s="4" t="s">
        <v>431</v>
      </c>
      <c r="C142" s="16" t="b">
        <v>0</v>
      </c>
      <c r="D142" s="16" t="b">
        <v>0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8">
        <v>1</v>
      </c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8">
        <v>1</v>
      </c>
      <c r="BW142" s="7"/>
      <c r="BX142" s="8">
        <v>1</v>
      </c>
      <c r="BY142" s="7"/>
      <c r="BZ142" s="7"/>
      <c r="CA142" s="7"/>
      <c r="CB142" s="7"/>
      <c r="CC142" s="7"/>
      <c r="CD142" s="7"/>
      <c r="CE142" s="7"/>
      <c r="CF142" s="7"/>
      <c r="CG142" s="7"/>
      <c r="CH142" s="7"/>
    </row>
    <row r="143" spans="1:86" x14ac:dyDescent="0.25">
      <c r="A143" s="4" t="s">
        <v>611</v>
      </c>
      <c r="B143" s="4" t="s">
        <v>590</v>
      </c>
      <c r="C143" s="16" t="b">
        <v>0</v>
      </c>
      <c r="D143" s="16" t="b">
        <v>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8">
        <v>1</v>
      </c>
      <c r="Z143" s="8">
        <v>1</v>
      </c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8">
        <v>1</v>
      </c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8">
        <v>1</v>
      </c>
      <c r="CG143" s="7"/>
      <c r="CH143" s="7"/>
    </row>
    <row r="144" spans="1:86" x14ac:dyDescent="0.25">
      <c r="A144" s="4" t="s">
        <v>612</v>
      </c>
      <c r="B144" s="4"/>
      <c r="C144" s="16" t="s">
        <v>225</v>
      </c>
      <c r="D144" s="16" t="b">
        <v>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4">
        <v>2</v>
      </c>
      <c r="CH144" s="5"/>
    </row>
    <row r="145" spans="1:86" x14ac:dyDescent="0.25">
      <c r="A145" s="4" t="s">
        <v>613</v>
      </c>
      <c r="B145" s="4" t="s">
        <v>565</v>
      </c>
      <c r="C145" s="16" t="b">
        <v>0</v>
      </c>
      <c r="D145" s="16" t="b">
        <v>0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8">
        <v>1</v>
      </c>
      <c r="CH145" s="7"/>
    </row>
    <row r="146" spans="1:86" x14ac:dyDescent="0.25">
      <c r="A146" s="4" t="s">
        <v>614</v>
      </c>
      <c r="B146" s="4" t="s">
        <v>420</v>
      </c>
      <c r="C146" s="16" t="b">
        <v>0</v>
      </c>
      <c r="D146" s="16" t="b">
        <v>0</v>
      </c>
      <c r="E146" s="7"/>
      <c r="F146" s="7"/>
      <c r="G146" s="7"/>
      <c r="H146" s="7"/>
      <c r="I146" s="7"/>
      <c r="J146" s="7"/>
      <c r="K146" s="8">
        <v>1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8">
        <v>50</v>
      </c>
      <c r="CH146" s="7"/>
    </row>
    <row r="147" spans="1:86" x14ac:dyDescent="0.25">
      <c r="A147" s="4" t="s">
        <v>615</v>
      </c>
      <c r="B147" s="4"/>
      <c r="C147" s="16" t="s">
        <v>225</v>
      </c>
      <c r="D147" s="16" t="b">
        <v>0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8">
        <v>1</v>
      </c>
      <c r="CH147" s="7"/>
    </row>
    <row r="148" spans="1:86" x14ac:dyDescent="0.25">
      <c r="A148" s="4" t="s">
        <v>616</v>
      </c>
      <c r="B148" s="4"/>
      <c r="C148" s="16" t="s">
        <v>225</v>
      </c>
      <c r="D148" s="16" t="b">
        <v>0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8">
        <v>25</v>
      </c>
      <c r="CH148" s="7"/>
    </row>
    <row r="149" spans="1:86" x14ac:dyDescent="0.25">
      <c r="A149" s="4" t="s">
        <v>617</v>
      </c>
      <c r="B149" s="4" t="s">
        <v>618</v>
      </c>
      <c r="C149" s="16" t="b">
        <v>0</v>
      </c>
      <c r="D149" s="16" t="b">
        <v>0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8">
        <v>1</v>
      </c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8">
        <v>5</v>
      </c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8">
        <v>10</v>
      </c>
      <c r="CH149" s="7"/>
    </row>
    <row r="150" spans="1:86" x14ac:dyDescent="0.25">
      <c r="A150" s="4" t="s">
        <v>214</v>
      </c>
      <c r="B150" s="4" t="s">
        <v>401</v>
      </c>
      <c r="C150" s="16" t="b">
        <v>0</v>
      </c>
      <c r="D150" s="16" t="b">
        <v>0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8">
        <v>50</v>
      </c>
      <c r="AI150" s="7"/>
      <c r="AJ150" s="7"/>
      <c r="AK150" s="7"/>
      <c r="AL150" s="7"/>
      <c r="AM150" s="7"/>
      <c r="AN150" s="8">
        <v>1</v>
      </c>
      <c r="AO150" s="7"/>
      <c r="AP150" s="7"/>
      <c r="AQ150" s="8">
        <v>15</v>
      </c>
      <c r="AR150" s="7"/>
      <c r="AS150" s="7"/>
      <c r="AT150" s="7"/>
      <c r="AU150" s="7"/>
      <c r="AV150" s="8">
        <v>1</v>
      </c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</row>
    <row r="151" spans="1:8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</row>
    <row r="152" spans="1:8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</row>
    <row r="153" spans="1:8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</row>
    <row r="154" spans="1:8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</row>
    <row r="155" spans="1:8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</row>
    <row r="156" spans="1:8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</row>
    <row r="157" spans="1:8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</row>
    <row r="158" spans="1:8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</row>
    <row r="159" spans="1:8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</row>
    <row r="160" spans="1:8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</row>
    <row r="161" spans="1:8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</row>
    <row r="162" spans="1:8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8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</row>
    <row r="164" spans="1:8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</row>
    <row r="165" spans="1:8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</row>
    <row r="166" spans="1:8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</row>
    <row r="167" spans="1:8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</row>
    <row r="168" spans="1:8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</row>
    <row r="169" spans="1:8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</row>
    <row r="170" spans="1:8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</row>
    <row r="171" spans="1:8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</row>
    <row r="172" spans="1:8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</row>
    <row r="173" spans="1:8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</row>
    <row r="174" spans="1:8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</row>
    <row r="175" spans="1:8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</row>
    <row r="176" spans="1:8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</row>
    <row r="177" spans="1:8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</row>
    <row r="178" spans="1:8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</row>
    <row r="179" spans="1:8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</row>
    <row r="180" spans="1:8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</row>
    <row r="181" spans="1:8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</row>
    <row r="182" spans="1:8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</row>
    <row r="183" spans="1:8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</row>
    <row r="184" spans="1:8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</row>
    <row r="185" spans="1:8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</row>
    <row r="186" spans="1:8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</row>
    <row r="187" spans="1:8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</row>
    <row r="188" spans="1:8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</row>
    <row r="189" spans="1:8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</row>
    <row r="190" spans="1:8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</row>
    <row r="191" spans="1:8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</row>
    <row r="192" spans="1:8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</row>
    <row r="193" spans="1:8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</row>
    <row r="194" spans="1:8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</row>
    <row r="195" spans="1:8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</row>
    <row r="196" spans="1:8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</row>
    <row r="197" spans="1:8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</row>
    <row r="198" spans="1:8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</row>
    <row r="199" spans="1:8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</row>
    <row r="200" spans="1:8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</row>
    <row r="201" spans="1:8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</row>
    <row r="202" spans="1:8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</row>
    <row r="203" spans="1:8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</row>
    <row r="204" spans="1:8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</row>
    <row r="205" spans="1:8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</row>
    <row r="206" spans="1:8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</row>
    <row r="207" spans="1:8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</row>
    <row r="208" spans="1:8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</row>
    <row r="209" spans="1:8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</row>
    <row r="210" spans="1:8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</row>
    <row r="211" spans="1:8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</row>
    <row r="212" spans="1:8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</row>
    <row r="213" spans="1:8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</row>
    <row r="214" spans="1:8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</row>
    <row r="215" spans="1:8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</row>
    <row r="216" spans="1:8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</row>
    <row r="217" spans="1:8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</row>
    <row r="218" spans="1:8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</row>
    <row r="219" spans="1:8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</row>
    <row r="220" spans="1:8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</row>
    <row r="221" spans="1:8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</row>
    <row r="222" spans="1:8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</row>
    <row r="223" spans="1:8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</row>
    <row r="224" spans="1:8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</row>
    <row r="225" spans="1:8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</row>
    <row r="226" spans="1:8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</row>
    <row r="227" spans="1:8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</row>
    <row r="228" spans="1:8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</row>
    <row r="229" spans="1:8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</row>
    <row r="230" spans="1:8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</row>
    <row r="231" spans="1:8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</row>
    <row r="232" spans="1:8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</row>
    <row r="233" spans="1:8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</row>
    <row r="234" spans="1:8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</row>
    <row r="235" spans="1:8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</row>
    <row r="236" spans="1:8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</row>
    <row r="237" spans="1:8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</row>
    <row r="238" spans="1:8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</row>
    <row r="239" spans="1:8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</row>
    <row r="240" spans="1:8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</row>
    <row r="241" spans="1:8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</row>
    <row r="242" spans="1:8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</row>
    <row r="243" spans="1:8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</row>
    <row r="244" spans="1:8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</row>
    <row r="245" spans="1:8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</row>
    <row r="246" spans="1:8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</row>
    <row r="247" spans="1:8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</row>
    <row r="248" spans="1:8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</row>
    <row r="249" spans="1:8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</row>
    <row r="250" spans="1:8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</row>
    <row r="251" spans="1:8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</row>
    <row r="252" spans="1:8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</row>
    <row r="253" spans="1:8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</row>
    <row r="254" spans="1:8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</row>
    <row r="255" spans="1:8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</row>
    <row r="256" spans="1:8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</row>
    <row r="257" spans="1:8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</row>
    <row r="258" spans="1:8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</row>
    <row r="259" spans="1:8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</row>
    <row r="260" spans="1:8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</row>
    <row r="261" spans="1:8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</row>
    <row r="262" spans="1:8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</row>
    <row r="263" spans="1:8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</row>
    <row r="264" spans="1:8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</row>
    <row r="265" spans="1:8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</row>
    <row r="266" spans="1:8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</row>
    <row r="267" spans="1:8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</row>
    <row r="268" spans="1:8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</row>
    <row r="269" spans="1:8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</row>
    <row r="270" spans="1:8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</row>
    <row r="271" spans="1:8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</row>
    <row r="272" spans="1:8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</row>
    <row r="273" spans="1:8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</row>
    <row r="274" spans="1:8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</row>
    <row r="275" spans="1:8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</row>
    <row r="276" spans="1:8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</row>
    <row r="277" spans="1:8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</row>
    <row r="278" spans="1:8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</row>
    <row r="279" spans="1:8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</row>
    <row r="280" spans="1:8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</row>
    <row r="281" spans="1:8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</row>
    <row r="282" spans="1:8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</row>
    <row r="283" spans="1:8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</row>
    <row r="284" spans="1:8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</row>
    <row r="285" spans="1:8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</row>
    <row r="286" spans="1:8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</row>
    <row r="287" spans="1:8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</row>
    <row r="288" spans="1:8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</row>
    <row r="289" spans="1:8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</row>
    <row r="290" spans="1:8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</row>
    <row r="291" spans="1:8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</row>
    <row r="292" spans="1:8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</row>
    <row r="293" spans="1:8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</row>
    <row r="294" spans="1:8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</row>
    <row r="295" spans="1:8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</row>
    <row r="296" spans="1:8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</row>
    <row r="297" spans="1:8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</row>
    <row r="298" spans="1:8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</row>
    <row r="299" spans="1:8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</row>
    <row r="300" spans="1:8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</row>
    <row r="301" spans="1:8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</row>
    <row r="302" spans="1:8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</row>
    <row r="303" spans="1:8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</row>
    <row r="304" spans="1:8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</row>
    <row r="305" spans="1:8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</row>
    <row r="306" spans="1:8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</row>
    <row r="307" spans="1:8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</row>
    <row r="308" spans="1:8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</row>
    <row r="309" spans="1:8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</row>
    <row r="310" spans="1:8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</row>
    <row r="311" spans="1:8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</row>
    <row r="312" spans="1:8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</row>
    <row r="313" spans="1:8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</row>
    <row r="314" spans="1:8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</row>
    <row r="315" spans="1:8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</row>
    <row r="316" spans="1:8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</row>
    <row r="317" spans="1:8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</row>
    <row r="318" spans="1:8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</row>
    <row r="319" spans="1:8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</row>
    <row r="320" spans="1:8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</row>
    <row r="321" spans="1:8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</row>
    <row r="322" spans="1:8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</row>
    <row r="323" spans="1:8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</row>
    <row r="324" spans="1:8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</row>
    <row r="325" spans="1:8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</row>
    <row r="326" spans="1:8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</row>
    <row r="327" spans="1:8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</row>
    <row r="328" spans="1:8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</row>
    <row r="329" spans="1:8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</row>
    <row r="330" spans="1:8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</row>
    <row r="331" spans="1:8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</row>
    <row r="332" spans="1:8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</row>
    <row r="333" spans="1:8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</row>
    <row r="334" spans="1:8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</row>
    <row r="335" spans="1:8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</row>
    <row r="336" spans="1:8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</row>
    <row r="337" spans="1:8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</row>
    <row r="338" spans="1:8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</row>
    <row r="339" spans="1:8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</row>
    <row r="340" spans="1:8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</row>
    <row r="341" spans="1:8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</row>
    <row r="342" spans="1:8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</row>
    <row r="343" spans="1:8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</row>
    <row r="344" spans="1:8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</row>
    <row r="345" spans="1:8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</row>
    <row r="346" spans="1:8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</row>
    <row r="347" spans="1:8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</row>
    <row r="348" spans="1:8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</row>
    <row r="349" spans="1:8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</row>
    <row r="350" spans="1:8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</row>
    <row r="351" spans="1:8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</row>
    <row r="352" spans="1:8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</row>
    <row r="353" spans="1:8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</row>
    <row r="354" spans="1:8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</row>
    <row r="355" spans="1:8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</row>
    <row r="356" spans="1:8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</row>
    <row r="357" spans="1:8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</row>
    <row r="358" spans="1:8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</row>
    <row r="359" spans="1:8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</row>
    <row r="360" spans="1:8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</row>
    <row r="361" spans="1:8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</row>
    <row r="362" spans="1:8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</row>
    <row r="363" spans="1:8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</row>
    <row r="364" spans="1:8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</row>
    <row r="365" spans="1:8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</row>
    <row r="366" spans="1:8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</row>
    <row r="367" spans="1:8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</row>
    <row r="368" spans="1:8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</row>
    <row r="369" spans="1:8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</row>
    <row r="370" spans="1:8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</row>
    <row r="371" spans="1:8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</row>
    <row r="372" spans="1:8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</row>
    <row r="373" spans="1:8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</row>
    <row r="374" spans="1:8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</row>
    <row r="375" spans="1:8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</row>
    <row r="376" spans="1:8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</row>
    <row r="377" spans="1:8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</row>
    <row r="378" spans="1:8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</row>
    <row r="379" spans="1:8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</row>
    <row r="380" spans="1:8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</row>
    <row r="381" spans="1:8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</row>
    <row r="382" spans="1:8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</row>
    <row r="383" spans="1:8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</row>
    <row r="384" spans="1:8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</row>
    <row r="385" spans="1:8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</row>
    <row r="386" spans="1:8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</row>
    <row r="387" spans="1:8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</row>
    <row r="388" spans="1:8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</row>
    <row r="389" spans="1:8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</row>
    <row r="390" spans="1:8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</row>
    <row r="391" spans="1:8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</row>
    <row r="392" spans="1:8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</row>
    <row r="393" spans="1:8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</row>
    <row r="394" spans="1:8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</row>
    <row r="395" spans="1:8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</row>
    <row r="396" spans="1:8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</row>
    <row r="397" spans="1:8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</row>
    <row r="398" spans="1:8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</row>
    <row r="399" spans="1:8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</row>
    <row r="400" spans="1:8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</row>
    <row r="401" spans="1:8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</row>
    <row r="402" spans="1:8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</row>
    <row r="403" spans="1:8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</row>
    <row r="404" spans="1:8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</row>
    <row r="405" spans="1:8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</row>
    <row r="406" spans="1:8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</row>
    <row r="407" spans="1:8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</row>
    <row r="408" spans="1:8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</row>
    <row r="409" spans="1:8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</row>
    <row r="410" spans="1:8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</row>
    <row r="411" spans="1:8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</row>
    <row r="412" spans="1:8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</row>
    <row r="413" spans="1:8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</row>
    <row r="414" spans="1:8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</row>
    <row r="415" spans="1:8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</row>
    <row r="416" spans="1:8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</row>
    <row r="417" spans="1:8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</row>
    <row r="418" spans="1:8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</row>
    <row r="419" spans="1:8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</row>
    <row r="420" spans="1:8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</row>
    <row r="421" spans="1:8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</row>
    <row r="422" spans="1:8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</row>
    <row r="423" spans="1:8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</row>
    <row r="424" spans="1:8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</row>
    <row r="425" spans="1:8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</row>
    <row r="426" spans="1:8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</row>
    <row r="427" spans="1:8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</row>
    <row r="428" spans="1:8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</row>
    <row r="429" spans="1:8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</row>
    <row r="430" spans="1:8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</row>
    <row r="431" spans="1:8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</row>
    <row r="432" spans="1:8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</row>
    <row r="433" spans="1:8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</row>
    <row r="434" spans="1:8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</row>
    <row r="435" spans="1:8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</row>
    <row r="436" spans="1:8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</row>
    <row r="437" spans="1:8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</row>
    <row r="438" spans="1:8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</row>
    <row r="439" spans="1:8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</row>
    <row r="440" spans="1:8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</row>
    <row r="441" spans="1:8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</row>
    <row r="442" spans="1:8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</row>
    <row r="443" spans="1:8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</row>
    <row r="444" spans="1:8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</row>
    <row r="445" spans="1:8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</row>
    <row r="446" spans="1:8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</row>
    <row r="447" spans="1:8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</row>
    <row r="448" spans="1:8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</row>
    <row r="449" spans="1:8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</row>
    <row r="450" spans="1:8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</row>
    <row r="451" spans="1:8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</row>
    <row r="452" spans="1:8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</row>
    <row r="453" spans="1:8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</row>
    <row r="454" spans="1:8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</row>
    <row r="455" spans="1:8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</row>
    <row r="456" spans="1:8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</row>
    <row r="457" spans="1:8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</row>
    <row r="458" spans="1:8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</row>
    <row r="459" spans="1:8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</row>
    <row r="460" spans="1:8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</row>
    <row r="461" spans="1:8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</row>
    <row r="462" spans="1:8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</row>
    <row r="463" spans="1:8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</row>
    <row r="464" spans="1:8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</row>
    <row r="465" spans="1:8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</row>
    <row r="466" spans="1:8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</row>
    <row r="467" spans="1:8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</row>
    <row r="468" spans="1:8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</row>
    <row r="469" spans="1:8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</row>
    <row r="470" spans="1:8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</row>
    <row r="471" spans="1:8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</row>
    <row r="472" spans="1:8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</row>
    <row r="473" spans="1:8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</row>
    <row r="474" spans="1:8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</row>
    <row r="475" spans="1:8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</row>
    <row r="476" spans="1:8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</row>
    <row r="477" spans="1:8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</row>
    <row r="478" spans="1:8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</row>
    <row r="479" spans="1:8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</row>
    <row r="480" spans="1:8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</row>
    <row r="481" spans="1:8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</row>
    <row r="482" spans="1:8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</row>
    <row r="483" spans="1:8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</row>
    <row r="484" spans="1:8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</row>
    <row r="485" spans="1:8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</row>
    <row r="486" spans="1:8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</row>
    <row r="487" spans="1:8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</row>
    <row r="488" spans="1:8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</row>
    <row r="489" spans="1:8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</row>
    <row r="490" spans="1:8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</row>
    <row r="491" spans="1:8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</row>
    <row r="492" spans="1:8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</row>
    <row r="493" spans="1:8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</row>
    <row r="494" spans="1:8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</row>
    <row r="495" spans="1:8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</row>
    <row r="496" spans="1:8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</row>
    <row r="497" spans="1:8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</row>
    <row r="498" spans="1:8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</row>
    <row r="499" spans="1:8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</row>
    <row r="500" spans="1:8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</row>
    <row r="501" spans="1:8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</row>
    <row r="502" spans="1:8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</row>
    <row r="503" spans="1:8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</row>
    <row r="504" spans="1:8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</row>
    <row r="505" spans="1:8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</row>
    <row r="506" spans="1:8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</row>
    <row r="507" spans="1:8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</row>
    <row r="508" spans="1:8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</row>
    <row r="509" spans="1:8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</row>
    <row r="510" spans="1:8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</row>
    <row r="511" spans="1:8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</row>
    <row r="512" spans="1:8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</row>
    <row r="513" spans="1:8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</row>
    <row r="514" spans="1:8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</row>
    <row r="515" spans="1:8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</row>
    <row r="516" spans="1:8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</row>
    <row r="517" spans="1:8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</row>
    <row r="518" spans="1:8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</row>
    <row r="519" spans="1:8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</row>
    <row r="520" spans="1:8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</row>
    <row r="521" spans="1:8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</row>
    <row r="522" spans="1:8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</row>
    <row r="523" spans="1:8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</row>
    <row r="524" spans="1:8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</row>
    <row r="525" spans="1:8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</row>
    <row r="526" spans="1:8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</row>
    <row r="527" spans="1:8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</row>
    <row r="528" spans="1:8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</row>
    <row r="529" spans="1:8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</row>
    <row r="530" spans="1:8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</row>
    <row r="531" spans="1:8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</row>
    <row r="532" spans="1:8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</row>
    <row r="533" spans="1:8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</row>
    <row r="534" spans="1:8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</row>
    <row r="535" spans="1:8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</row>
    <row r="536" spans="1:8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</row>
    <row r="537" spans="1:8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</row>
    <row r="538" spans="1:8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</row>
    <row r="539" spans="1:8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</row>
    <row r="540" spans="1:8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</row>
    <row r="541" spans="1:8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</row>
    <row r="542" spans="1:8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</row>
    <row r="543" spans="1:8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</row>
    <row r="544" spans="1:8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</row>
    <row r="545" spans="1:8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</row>
    <row r="546" spans="1:8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</row>
    <row r="547" spans="1:8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</row>
    <row r="548" spans="1:8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</row>
    <row r="549" spans="1:8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</row>
    <row r="550" spans="1:8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</row>
    <row r="551" spans="1:8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</row>
    <row r="552" spans="1:8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</row>
    <row r="553" spans="1:8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</row>
    <row r="554" spans="1:8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</row>
    <row r="555" spans="1:8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</row>
    <row r="556" spans="1:8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</row>
    <row r="557" spans="1:8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</row>
    <row r="558" spans="1:8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</row>
    <row r="559" spans="1:8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</row>
    <row r="560" spans="1:8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</row>
    <row r="561" spans="1:8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</row>
    <row r="562" spans="1:8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</row>
    <row r="563" spans="1:8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</row>
    <row r="564" spans="1:8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</row>
    <row r="565" spans="1:8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</row>
    <row r="566" spans="1:8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</row>
    <row r="567" spans="1:8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</row>
    <row r="568" spans="1:8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</row>
    <row r="569" spans="1:8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</row>
    <row r="570" spans="1:8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</row>
    <row r="571" spans="1:8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</row>
    <row r="572" spans="1:8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</row>
    <row r="573" spans="1:8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</row>
    <row r="574" spans="1:8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</row>
    <row r="575" spans="1:8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</row>
    <row r="576" spans="1:8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</row>
    <row r="577" spans="1:8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</row>
    <row r="578" spans="1:8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</row>
    <row r="579" spans="1:8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</row>
    <row r="580" spans="1:8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</row>
    <row r="581" spans="1:8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</row>
    <row r="582" spans="1:8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</row>
    <row r="583" spans="1:8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</row>
    <row r="584" spans="1:8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</row>
    <row r="585" spans="1:8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</row>
    <row r="586" spans="1:8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</row>
    <row r="587" spans="1:8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</row>
    <row r="588" spans="1:8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</row>
    <row r="589" spans="1:8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</row>
    <row r="590" spans="1:8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</row>
    <row r="591" spans="1:8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</row>
    <row r="592" spans="1:8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</row>
    <row r="593" spans="1:8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</row>
    <row r="594" spans="1:8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</row>
    <row r="595" spans="1:8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</row>
    <row r="596" spans="1:8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</row>
    <row r="597" spans="1:8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</row>
    <row r="598" spans="1:8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</row>
    <row r="599" spans="1:8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</row>
    <row r="600" spans="1:8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</row>
    <row r="601" spans="1:8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</row>
    <row r="602" spans="1:8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</row>
    <row r="603" spans="1:8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</row>
    <row r="604" spans="1:8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</row>
    <row r="605" spans="1:8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</row>
    <row r="606" spans="1:8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</row>
    <row r="607" spans="1:8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</row>
    <row r="608" spans="1:8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</row>
    <row r="609" spans="1:8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</row>
    <row r="610" spans="1:8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</row>
    <row r="611" spans="1:8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</row>
    <row r="612" spans="1:8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</row>
    <row r="613" spans="1:8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</row>
    <row r="614" spans="1:8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</row>
    <row r="615" spans="1:8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</row>
    <row r="616" spans="1:8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</row>
    <row r="617" spans="1:8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</row>
    <row r="618" spans="1:8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</row>
    <row r="619" spans="1:8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</row>
    <row r="620" spans="1:8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</row>
    <row r="621" spans="1:8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</row>
    <row r="622" spans="1:8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</row>
    <row r="623" spans="1:8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</row>
    <row r="624" spans="1:8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</row>
    <row r="625" spans="1:8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</row>
    <row r="626" spans="1:8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</row>
    <row r="627" spans="1:8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</row>
    <row r="628" spans="1:8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</row>
    <row r="629" spans="1:8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</row>
    <row r="630" spans="1:8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</row>
    <row r="631" spans="1:8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</row>
    <row r="632" spans="1:8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</row>
    <row r="633" spans="1:8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</row>
    <row r="634" spans="1:8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</row>
    <row r="635" spans="1:8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</row>
    <row r="636" spans="1:8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</row>
    <row r="637" spans="1:8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</row>
    <row r="638" spans="1:8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</row>
    <row r="639" spans="1:8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</row>
    <row r="640" spans="1:8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</row>
    <row r="641" spans="1:8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</row>
    <row r="642" spans="1:8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</row>
    <row r="643" spans="1:8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</row>
    <row r="644" spans="1:8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</row>
    <row r="645" spans="1:8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</row>
    <row r="646" spans="1:8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</row>
    <row r="647" spans="1:8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</row>
    <row r="648" spans="1:8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</row>
    <row r="649" spans="1:8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</row>
    <row r="650" spans="1:8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</row>
    <row r="651" spans="1:8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</row>
    <row r="652" spans="1:8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</row>
    <row r="653" spans="1:8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</row>
    <row r="654" spans="1:8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</row>
    <row r="655" spans="1:8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</row>
    <row r="656" spans="1:8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</row>
    <row r="657" spans="1:8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</row>
    <row r="658" spans="1:8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</row>
    <row r="659" spans="1:8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</row>
    <row r="660" spans="1:8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</row>
    <row r="661" spans="1:8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</row>
    <row r="662" spans="1:8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</row>
    <row r="663" spans="1:8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</row>
    <row r="664" spans="1:8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</row>
    <row r="665" spans="1:8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</row>
    <row r="666" spans="1:8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</row>
    <row r="667" spans="1:8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</row>
    <row r="668" spans="1:8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</row>
    <row r="669" spans="1:8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</row>
    <row r="670" spans="1:8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</row>
    <row r="671" spans="1:8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</row>
    <row r="672" spans="1:8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</row>
    <row r="673" spans="1:8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</row>
    <row r="674" spans="1:8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</row>
    <row r="675" spans="1:8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</row>
    <row r="676" spans="1:8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</row>
    <row r="677" spans="1:8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</row>
    <row r="678" spans="1:8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</row>
    <row r="679" spans="1:8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</row>
    <row r="680" spans="1:8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</row>
    <row r="681" spans="1:8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</row>
    <row r="682" spans="1:8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</row>
    <row r="683" spans="1:8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</row>
    <row r="684" spans="1:8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</row>
    <row r="685" spans="1:8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</row>
    <row r="686" spans="1:8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</row>
    <row r="687" spans="1:8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</row>
    <row r="688" spans="1:8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</row>
    <row r="689" spans="1:8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</row>
    <row r="690" spans="1:8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</row>
    <row r="691" spans="1:8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</row>
    <row r="692" spans="1:8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</row>
    <row r="693" spans="1:8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</row>
    <row r="694" spans="1:8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</row>
    <row r="695" spans="1:8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</row>
    <row r="696" spans="1:8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</row>
    <row r="697" spans="1:8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</row>
    <row r="698" spans="1:8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</row>
    <row r="699" spans="1:8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</row>
    <row r="700" spans="1:8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</row>
    <row r="701" spans="1:8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</row>
    <row r="702" spans="1:8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</row>
    <row r="703" spans="1:8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</row>
    <row r="704" spans="1:8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</row>
    <row r="705" spans="1:8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</row>
    <row r="706" spans="1:8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</row>
    <row r="707" spans="1:8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</row>
    <row r="708" spans="1:8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</row>
    <row r="709" spans="1:8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</row>
    <row r="710" spans="1:8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</row>
    <row r="711" spans="1:8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</row>
    <row r="712" spans="1:8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</row>
    <row r="713" spans="1:8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</row>
    <row r="714" spans="1:8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</row>
    <row r="715" spans="1:8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</row>
    <row r="716" spans="1:8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</row>
    <row r="717" spans="1:8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</row>
    <row r="718" spans="1:8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</row>
    <row r="719" spans="1:8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</row>
    <row r="720" spans="1:8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</row>
    <row r="721" spans="1:8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</row>
    <row r="722" spans="1:8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</row>
    <row r="723" spans="1:8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</row>
    <row r="724" spans="1:8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</row>
    <row r="725" spans="1:8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</row>
    <row r="726" spans="1:8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</row>
    <row r="727" spans="1:8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</row>
    <row r="728" spans="1:8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</row>
    <row r="729" spans="1:8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</row>
    <row r="730" spans="1:8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</row>
    <row r="731" spans="1:8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</row>
    <row r="732" spans="1:8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</row>
    <row r="733" spans="1:8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</row>
    <row r="734" spans="1:8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</row>
    <row r="735" spans="1:8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</row>
    <row r="736" spans="1:8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</row>
    <row r="737" spans="1:8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</row>
    <row r="738" spans="1:8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</row>
    <row r="739" spans="1:8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</row>
    <row r="740" spans="1:8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</row>
    <row r="741" spans="1:8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</row>
    <row r="742" spans="1:8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</row>
    <row r="743" spans="1:8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</row>
    <row r="744" spans="1:8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</row>
    <row r="745" spans="1:8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</row>
    <row r="746" spans="1:8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</row>
    <row r="747" spans="1:8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</row>
    <row r="748" spans="1:8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</row>
    <row r="749" spans="1:8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</row>
    <row r="750" spans="1:8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</row>
    <row r="751" spans="1:8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</row>
    <row r="752" spans="1:8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</row>
    <row r="753" spans="1:8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</row>
    <row r="754" spans="1:8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</row>
    <row r="755" spans="1:8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</row>
    <row r="756" spans="1:8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</row>
    <row r="757" spans="1:8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</row>
    <row r="758" spans="1:8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</row>
    <row r="759" spans="1:8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</row>
    <row r="760" spans="1:8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</row>
    <row r="761" spans="1:8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</row>
    <row r="762" spans="1:8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</row>
    <row r="763" spans="1:8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</row>
    <row r="764" spans="1:8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</row>
    <row r="765" spans="1:8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</row>
    <row r="766" spans="1:8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</row>
    <row r="767" spans="1:8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</row>
    <row r="768" spans="1:8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</row>
    <row r="769" spans="1:8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</row>
    <row r="770" spans="1:8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</row>
    <row r="771" spans="1:8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</row>
    <row r="772" spans="1:8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</row>
    <row r="773" spans="1:8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</row>
    <row r="774" spans="1:8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</row>
    <row r="775" spans="1:8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</row>
    <row r="776" spans="1:8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</row>
    <row r="777" spans="1:8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</row>
    <row r="778" spans="1:8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</row>
    <row r="779" spans="1:8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</row>
    <row r="780" spans="1:8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</row>
    <row r="781" spans="1:8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</row>
    <row r="782" spans="1:8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</row>
    <row r="783" spans="1:8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</row>
    <row r="784" spans="1:8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</row>
    <row r="785" spans="1:8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</row>
    <row r="786" spans="1:8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</row>
    <row r="787" spans="1:8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</row>
    <row r="788" spans="1:8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</row>
    <row r="789" spans="1:8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</row>
    <row r="790" spans="1:8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</row>
    <row r="791" spans="1:8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</row>
    <row r="792" spans="1:8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</row>
    <row r="793" spans="1:8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</row>
    <row r="794" spans="1:8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</row>
    <row r="795" spans="1:8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</row>
    <row r="796" spans="1:8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</row>
    <row r="797" spans="1:8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</row>
    <row r="798" spans="1:8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</row>
    <row r="799" spans="1:8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</row>
    <row r="800" spans="1:8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</row>
    <row r="801" spans="1:8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</row>
    <row r="802" spans="1:8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</row>
    <row r="803" spans="1:8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</row>
    <row r="804" spans="1:8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</row>
    <row r="805" spans="1:8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</row>
    <row r="806" spans="1:8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</row>
    <row r="807" spans="1:8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</row>
    <row r="808" spans="1:8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</row>
    <row r="809" spans="1:8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</row>
    <row r="810" spans="1:8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</row>
    <row r="811" spans="1:8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</row>
    <row r="812" spans="1:8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</row>
    <row r="813" spans="1:8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</row>
    <row r="814" spans="1:8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</row>
    <row r="815" spans="1:8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</row>
    <row r="816" spans="1:8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</row>
    <row r="817" spans="1:8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</row>
    <row r="818" spans="1:8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</row>
    <row r="819" spans="1:8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</row>
    <row r="820" spans="1:8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</row>
    <row r="821" spans="1:8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</row>
    <row r="822" spans="1:8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</row>
    <row r="823" spans="1:8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</row>
    <row r="824" spans="1:8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</row>
    <row r="825" spans="1:8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</row>
    <row r="826" spans="1:8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</row>
    <row r="827" spans="1:8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</row>
    <row r="828" spans="1:8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</row>
    <row r="829" spans="1:8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</row>
    <row r="830" spans="1:8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</row>
    <row r="831" spans="1:8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</row>
    <row r="832" spans="1:8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</row>
    <row r="833" spans="1:8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</row>
    <row r="834" spans="1:8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</row>
    <row r="835" spans="1:8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</row>
    <row r="836" spans="1:8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</row>
    <row r="837" spans="1:8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</row>
    <row r="838" spans="1:8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</row>
    <row r="839" spans="1:8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</row>
    <row r="840" spans="1:8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</row>
    <row r="841" spans="1:8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</row>
    <row r="842" spans="1:8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</row>
    <row r="843" spans="1:8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</row>
    <row r="844" spans="1:8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</row>
    <row r="845" spans="1:8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</row>
    <row r="846" spans="1:8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</row>
    <row r="847" spans="1:8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</row>
    <row r="848" spans="1:8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</row>
    <row r="849" spans="1:8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</row>
    <row r="850" spans="1:8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</row>
    <row r="851" spans="1:8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</row>
    <row r="852" spans="1:8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</row>
    <row r="853" spans="1:8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</row>
    <row r="854" spans="1:8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</row>
    <row r="855" spans="1:8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</row>
    <row r="856" spans="1:8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</row>
    <row r="857" spans="1:8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</row>
    <row r="858" spans="1:8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</row>
    <row r="859" spans="1:8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</row>
    <row r="860" spans="1:8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</row>
    <row r="861" spans="1:8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</row>
    <row r="862" spans="1:8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</row>
    <row r="863" spans="1:8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</row>
    <row r="864" spans="1:8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</row>
    <row r="865" spans="1:8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</row>
    <row r="866" spans="1:8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</row>
    <row r="867" spans="1:8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</row>
    <row r="868" spans="1:8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</row>
    <row r="869" spans="1:8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</row>
    <row r="870" spans="1:8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</row>
    <row r="871" spans="1:8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</row>
    <row r="872" spans="1:8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</row>
    <row r="873" spans="1:8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</row>
    <row r="874" spans="1:8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</row>
    <row r="875" spans="1:8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</row>
    <row r="876" spans="1:8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</row>
    <row r="877" spans="1:8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</row>
    <row r="878" spans="1:8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</row>
    <row r="879" spans="1:8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</row>
    <row r="880" spans="1:8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</row>
    <row r="881" spans="1:8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</row>
    <row r="882" spans="1:8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</row>
    <row r="883" spans="1:8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</row>
    <row r="884" spans="1:8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</row>
    <row r="885" spans="1:8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</row>
    <row r="886" spans="1:8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</row>
    <row r="887" spans="1:8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</row>
    <row r="888" spans="1:8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</row>
    <row r="889" spans="1:8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</row>
    <row r="890" spans="1:8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</row>
    <row r="891" spans="1:8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</row>
    <row r="892" spans="1:8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</row>
    <row r="893" spans="1:8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</row>
    <row r="894" spans="1:8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</row>
    <row r="895" spans="1:8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</row>
    <row r="896" spans="1:8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</row>
    <row r="897" spans="1:8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</row>
    <row r="898" spans="1:8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</row>
    <row r="899" spans="1:8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</row>
    <row r="900" spans="1:8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</row>
    <row r="901" spans="1:8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</row>
    <row r="902" spans="1:8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</row>
    <row r="903" spans="1:8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</row>
    <row r="904" spans="1:8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</row>
    <row r="905" spans="1:8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</row>
    <row r="906" spans="1:8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</row>
    <row r="907" spans="1:8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</row>
    <row r="908" spans="1:8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</row>
    <row r="909" spans="1:8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</row>
    <row r="910" spans="1:8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</row>
    <row r="911" spans="1:8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</row>
    <row r="912" spans="1:8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</row>
    <row r="913" spans="1:8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</row>
    <row r="914" spans="1:8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</row>
    <row r="915" spans="1:8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</row>
    <row r="916" spans="1:8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</row>
    <row r="917" spans="1:8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</row>
    <row r="918" spans="1:8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</row>
    <row r="919" spans="1:8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</row>
    <row r="920" spans="1:8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</row>
    <row r="921" spans="1:8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</row>
    <row r="922" spans="1:8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</row>
    <row r="923" spans="1:8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</row>
    <row r="924" spans="1:8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</row>
    <row r="925" spans="1:8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</row>
    <row r="926" spans="1:8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</row>
    <row r="927" spans="1:8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</row>
    <row r="928" spans="1:8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</row>
    <row r="929" spans="1:8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</row>
    <row r="930" spans="1:8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</row>
    <row r="931" spans="1:8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</row>
    <row r="932" spans="1:8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</row>
    <row r="933" spans="1:8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</row>
    <row r="934" spans="1:8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</row>
    <row r="935" spans="1:8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</row>
    <row r="936" spans="1:8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</row>
    <row r="937" spans="1:8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</row>
    <row r="938" spans="1:8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</row>
    <row r="939" spans="1:8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</row>
    <row r="940" spans="1:8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</row>
    <row r="941" spans="1:8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</row>
    <row r="942" spans="1:8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</row>
    <row r="943" spans="1:8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</row>
    <row r="944" spans="1:8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</row>
    <row r="945" spans="1:8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</row>
    <row r="946" spans="1:8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</row>
    <row r="947" spans="1:8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</row>
    <row r="948" spans="1:8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</row>
    <row r="949" spans="1:8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</row>
    <row r="950" spans="1:8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</row>
    <row r="951" spans="1:8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</row>
    <row r="952" spans="1:8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</row>
    <row r="953" spans="1:8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</row>
    <row r="954" spans="1:8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</row>
    <row r="955" spans="1:8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</row>
    <row r="956" spans="1:8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</row>
    <row r="957" spans="1:8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</row>
    <row r="958" spans="1:8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</row>
    <row r="959" spans="1:8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</row>
    <row r="960" spans="1:8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</row>
    <row r="961" spans="1:8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</row>
    <row r="962" spans="1:8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</row>
    <row r="963" spans="1:8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</row>
    <row r="964" spans="1:8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</row>
    <row r="965" spans="1:8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</row>
    <row r="966" spans="1:8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</row>
    <row r="967" spans="1:8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</row>
    <row r="968" spans="1:8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</row>
    <row r="969" spans="1:8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</row>
    <row r="970" spans="1:8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</row>
    <row r="971" spans="1:8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</row>
    <row r="972" spans="1:8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</row>
    <row r="973" spans="1:8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</row>
    <row r="974" spans="1:8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</row>
    <row r="975" spans="1:8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</row>
    <row r="976" spans="1:8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</row>
    <row r="977" spans="1:8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</row>
    <row r="978" spans="1:8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</row>
    <row r="979" spans="1:8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</row>
    <row r="980" spans="1:8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</row>
    <row r="981" spans="1:8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</row>
    <row r="982" spans="1:8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</row>
    <row r="983" spans="1:8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</row>
    <row r="984" spans="1:8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</row>
    <row r="985" spans="1:8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</row>
    <row r="986" spans="1:8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</row>
    <row r="987" spans="1:8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</row>
    <row r="988" spans="1:8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</row>
    <row r="989" spans="1:8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</row>
    <row r="990" spans="1:8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</row>
    <row r="991" spans="1:8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</row>
    <row r="992" spans="1:8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</row>
    <row r="993" spans="1:8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</row>
    <row r="994" spans="1:8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</row>
    <row r="995" spans="1:8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</row>
    <row r="996" spans="1:8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</row>
    <row r="997" spans="1:8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</row>
    <row r="998" spans="1:8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</row>
    <row r="999" spans="1:8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</row>
    <row r="1000" spans="1:8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E148" sqref="E148"/>
    </sheetView>
  </sheetViews>
  <sheetFormatPr defaultColWidth="12.6640625" defaultRowHeight="13.2" x14ac:dyDescent="0.25"/>
  <cols>
    <col min="1" max="1" width="17.77734375" customWidth="1"/>
    <col min="2" max="2" width="8.21875" customWidth="1"/>
  </cols>
  <sheetData>
    <row r="1" spans="1:26" x14ac:dyDescent="0.25">
      <c r="A1" s="1" t="s">
        <v>216</v>
      </c>
      <c r="B1" s="1" t="s">
        <v>619</v>
      </c>
      <c r="C1" s="1" t="s">
        <v>620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 t="s">
        <v>209</v>
      </c>
      <c r="B2" s="4">
        <v>1</v>
      </c>
      <c r="C2" s="15" t="b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 t="s">
        <v>105</v>
      </c>
      <c r="B3" s="4">
        <v>1</v>
      </c>
      <c r="C3" s="15" t="b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 t="s">
        <v>141</v>
      </c>
      <c r="B4" s="4">
        <v>1</v>
      </c>
      <c r="C4" s="15" t="b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 t="s">
        <v>106</v>
      </c>
      <c r="B5" s="4">
        <v>1</v>
      </c>
      <c r="C5" s="15" t="b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235</v>
      </c>
      <c r="B6" s="4">
        <v>15</v>
      </c>
      <c r="C6" s="15" t="b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 t="s">
        <v>85</v>
      </c>
      <c r="B7" s="4">
        <v>1</v>
      </c>
      <c r="C7" s="15" t="b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 t="s">
        <v>93</v>
      </c>
      <c r="B8" s="4">
        <v>1</v>
      </c>
      <c r="C8" s="15" t="b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 t="s">
        <v>621</v>
      </c>
      <c r="B9" s="4">
        <v>1</v>
      </c>
      <c r="C9" s="15" t="b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 t="s">
        <v>71</v>
      </c>
      <c r="B10" s="4">
        <v>1</v>
      </c>
      <c r="C10" s="15" t="b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 t="s">
        <v>180</v>
      </c>
      <c r="B11" s="4">
        <v>1</v>
      </c>
      <c r="C11" s="15" t="b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 t="s">
        <v>622</v>
      </c>
      <c r="B12" s="4">
        <v>1</v>
      </c>
      <c r="C12" s="15" t="b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 t="s">
        <v>623</v>
      </c>
      <c r="B13" s="4">
        <v>1</v>
      </c>
      <c r="C13" s="15" t="b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 t="s">
        <v>624</v>
      </c>
      <c r="B14" s="4">
        <v>1</v>
      </c>
      <c r="C14" s="15" t="b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 t="s">
        <v>625</v>
      </c>
      <c r="B15" s="4">
        <v>1</v>
      </c>
      <c r="C15" s="15" t="b"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 t="s">
        <v>150</v>
      </c>
      <c r="B16" s="4">
        <v>1</v>
      </c>
      <c r="C16" s="15" t="b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 t="s">
        <v>626</v>
      </c>
      <c r="B17" s="4">
        <v>1</v>
      </c>
      <c r="C17" s="15" t="b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 t="s">
        <v>253</v>
      </c>
      <c r="B18" s="4">
        <v>15</v>
      </c>
      <c r="C18" s="15" t="b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 t="s">
        <v>84</v>
      </c>
      <c r="B19" s="4">
        <v>15</v>
      </c>
      <c r="C19" s="15" t="b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 t="s">
        <v>260</v>
      </c>
      <c r="B20" s="4">
        <v>15</v>
      </c>
      <c r="C20" s="15" t="b">
        <v>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 t="s">
        <v>122</v>
      </c>
      <c r="B21" s="4">
        <v>15</v>
      </c>
      <c r="C21" s="15" t="b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 t="s">
        <v>139</v>
      </c>
      <c r="B22" s="4">
        <v>15</v>
      </c>
      <c r="C22" s="15" t="b">
        <v>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 t="s">
        <v>177</v>
      </c>
      <c r="B23" s="4">
        <v>15</v>
      </c>
      <c r="C23" s="15" t="b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 t="s">
        <v>148</v>
      </c>
      <c r="B24" s="4">
        <v>15</v>
      </c>
      <c r="C24" s="15" t="b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 t="s">
        <v>198</v>
      </c>
      <c r="B25" s="4">
        <v>15</v>
      </c>
      <c r="C25" s="15" t="b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 t="s">
        <v>152</v>
      </c>
      <c r="B26" s="4">
        <v>1</v>
      </c>
      <c r="C26" s="15" t="b"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 t="s">
        <v>77</v>
      </c>
      <c r="B27" s="4">
        <v>15</v>
      </c>
      <c r="C27" s="15" t="b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 t="s">
        <v>116</v>
      </c>
      <c r="B28" s="4">
        <v>1</v>
      </c>
      <c r="C28" s="15" t="b">
        <v>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 t="s">
        <v>133</v>
      </c>
      <c r="B29" s="4">
        <v>15</v>
      </c>
      <c r="C29" s="15" t="b">
        <v>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 t="s">
        <v>627</v>
      </c>
      <c r="B30" s="4">
        <v>15</v>
      </c>
      <c r="C30" s="15" t="b">
        <v>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 t="s">
        <v>172</v>
      </c>
      <c r="B31" s="4">
        <v>15</v>
      </c>
      <c r="C31" s="15" t="b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 t="s">
        <v>174</v>
      </c>
      <c r="B32" s="4">
        <v>15</v>
      </c>
      <c r="C32" s="15" t="b">
        <v>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 t="s">
        <v>628</v>
      </c>
      <c r="B33" s="4">
        <v>15</v>
      </c>
      <c r="C33" s="15" t="b">
        <v>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 t="s">
        <v>99</v>
      </c>
      <c r="B34" s="4">
        <v>15</v>
      </c>
      <c r="C34" s="15" t="b">
        <v>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 t="s">
        <v>629</v>
      </c>
      <c r="B35" s="4">
        <v>1</v>
      </c>
      <c r="C35" s="15" t="b">
        <v>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 t="s">
        <v>113</v>
      </c>
      <c r="B36" s="4">
        <v>15</v>
      </c>
      <c r="C36" s="15" t="b">
        <v>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 t="s">
        <v>70</v>
      </c>
      <c r="B37" s="4">
        <v>15</v>
      </c>
      <c r="C37" s="15" t="b">
        <v>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 t="s">
        <v>167</v>
      </c>
      <c r="B38" s="4">
        <v>15</v>
      </c>
      <c r="C38" s="15" t="b">
        <v>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 t="s">
        <v>78</v>
      </c>
      <c r="B39" s="4">
        <v>15</v>
      </c>
      <c r="C39" s="15" t="b">
        <v>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 t="s">
        <v>215</v>
      </c>
      <c r="B40" s="4">
        <v>15</v>
      </c>
      <c r="C40" s="15" t="b">
        <v>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 t="s">
        <v>86</v>
      </c>
      <c r="B41" s="4">
        <v>1</v>
      </c>
      <c r="C41" s="15" t="b">
        <v>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 t="s">
        <v>630</v>
      </c>
      <c r="B42" s="4">
        <v>15</v>
      </c>
      <c r="C42" s="15" t="b">
        <v>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 t="s">
        <v>631</v>
      </c>
      <c r="B43" s="4">
        <v>1</v>
      </c>
      <c r="C43" s="15" t="b">
        <v>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 t="s">
        <v>74</v>
      </c>
      <c r="B44" s="4">
        <v>15</v>
      </c>
      <c r="C44" s="15" t="b">
        <v>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 t="s">
        <v>632</v>
      </c>
      <c r="B45" s="4">
        <v>1</v>
      </c>
      <c r="C45" s="15" t="b">
        <v>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 t="s">
        <v>633</v>
      </c>
      <c r="B46" s="4">
        <v>1</v>
      </c>
      <c r="C46" s="15" t="b">
        <v>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 t="s">
        <v>64</v>
      </c>
      <c r="B47" s="4">
        <v>15</v>
      </c>
      <c r="C47" s="15" t="b">
        <v>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 t="s">
        <v>634</v>
      </c>
      <c r="B48" s="4">
        <v>1</v>
      </c>
      <c r="C48" s="15" t="b">
        <v>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 t="s">
        <v>635</v>
      </c>
      <c r="B49" s="4">
        <v>15</v>
      </c>
      <c r="C49" s="15" t="b">
        <v>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 t="s">
        <v>636</v>
      </c>
      <c r="B50" s="4">
        <v>1</v>
      </c>
      <c r="C50" s="15" t="b">
        <v>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 t="s">
        <v>147</v>
      </c>
      <c r="B51" s="4">
        <v>1</v>
      </c>
      <c r="C51" s="15" t="b">
        <v>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 t="s">
        <v>637</v>
      </c>
      <c r="B52" s="4">
        <v>1</v>
      </c>
      <c r="C52" s="15" t="b">
        <v>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 t="s">
        <v>244</v>
      </c>
      <c r="B53" s="4">
        <v>1</v>
      </c>
      <c r="C53" s="15" t="b">
        <v>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 t="s">
        <v>90</v>
      </c>
      <c r="B54" s="4">
        <v>1</v>
      </c>
      <c r="C54" s="15" t="b">
        <v>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 t="s">
        <v>96</v>
      </c>
      <c r="B55" s="4">
        <v>1</v>
      </c>
      <c r="C55" s="15" t="b">
        <v>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 t="s">
        <v>136</v>
      </c>
      <c r="B56" s="4">
        <v>1</v>
      </c>
      <c r="C56" s="15" t="b">
        <v>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 t="s">
        <v>124</v>
      </c>
      <c r="B57" s="4">
        <v>1</v>
      </c>
      <c r="C57" s="15" t="b">
        <v>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 t="s">
        <v>134</v>
      </c>
      <c r="B58" s="4">
        <v>1</v>
      </c>
      <c r="C58" s="15" t="b">
        <v>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 t="s">
        <v>176</v>
      </c>
      <c r="B59" s="4">
        <v>1</v>
      </c>
      <c r="C59" s="15" t="b">
        <v>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 t="s">
        <v>638</v>
      </c>
      <c r="B60" s="4">
        <v>1</v>
      </c>
      <c r="C60" s="15" t="b">
        <v>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 t="s">
        <v>639</v>
      </c>
      <c r="B61" s="4">
        <v>1</v>
      </c>
      <c r="C61" s="15" t="b">
        <v>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 t="s">
        <v>640</v>
      </c>
      <c r="B62" s="4">
        <v>1</v>
      </c>
      <c r="C62" s="15" t="b">
        <v>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 t="s">
        <v>641</v>
      </c>
      <c r="B63" s="4">
        <v>1</v>
      </c>
      <c r="C63" s="15" t="b">
        <v>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 t="s">
        <v>642</v>
      </c>
      <c r="B64" s="4">
        <v>1</v>
      </c>
      <c r="C64" s="15" t="b">
        <v>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 t="s">
        <v>643</v>
      </c>
      <c r="B65" s="4">
        <v>1</v>
      </c>
      <c r="C65" s="15" t="b">
        <v>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 t="s">
        <v>164</v>
      </c>
      <c r="B66" s="4">
        <v>1</v>
      </c>
      <c r="C66" s="15" t="b">
        <v>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 t="s">
        <v>97</v>
      </c>
      <c r="B67" s="4">
        <v>1</v>
      </c>
      <c r="C67" s="15" t="b">
        <v>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 t="s">
        <v>137</v>
      </c>
      <c r="B68" s="4">
        <v>1</v>
      </c>
      <c r="C68" s="15" t="b">
        <v>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 t="s">
        <v>92</v>
      </c>
      <c r="B69" s="4">
        <v>1</v>
      </c>
      <c r="C69" s="15" t="b">
        <v>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 t="s">
        <v>125</v>
      </c>
      <c r="B70" s="4">
        <v>1</v>
      </c>
      <c r="C70" s="15" t="b">
        <v>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 t="s">
        <v>135</v>
      </c>
      <c r="B71" s="4">
        <v>1</v>
      </c>
      <c r="C71" s="15" t="b">
        <v>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 t="s">
        <v>213</v>
      </c>
      <c r="B72" s="4">
        <v>1</v>
      </c>
      <c r="C72" s="15" t="b">
        <v>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 t="s">
        <v>193</v>
      </c>
      <c r="B73" s="4">
        <v>1</v>
      </c>
      <c r="C73" s="15" t="b">
        <v>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 t="s">
        <v>644</v>
      </c>
      <c r="B74" s="4">
        <v>1</v>
      </c>
      <c r="C74" s="15" t="b">
        <v>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 t="s">
        <v>98</v>
      </c>
      <c r="B75" s="4">
        <v>1</v>
      </c>
      <c r="C75" s="15" t="b">
        <v>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 t="s">
        <v>645</v>
      </c>
      <c r="B76" s="4">
        <v>1</v>
      </c>
      <c r="C76" s="15" t="b">
        <v>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 t="s">
        <v>190</v>
      </c>
      <c r="B77" s="4">
        <v>1</v>
      </c>
      <c r="C77" s="15" t="b">
        <v>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 t="s">
        <v>646</v>
      </c>
      <c r="B78" s="4">
        <v>1</v>
      </c>
      <c r="C78" s="15" t="b">
        <v>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 t="s">
        <v>126</v>
      </c>
      <c r="B79" s="4">
        <v>15</v>
      </c>
      <c r="C79" s="15" t="b">
        <v>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 t="s">
        <v>647</v>
      </c>
      <c r="B80" s="4">
        <v>1</v>
      </c>
      <c r="C80" s="15" t="b">
        <v>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 t="s">
        <v>648</v>
      </c>
      <c r="B81" s="4">
        <v>15</v>
      </c>
      <c r="C81" s="15" t="b">
        <v>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 t="s">
        <v>196</v>
      </c>
      <c r="B82" s="4">
        <v>1</v>
      </c>
      <c r="C82" s="15" t="b">
        <v>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 t="s">
        <v>95</v>
      </c>
      <c r="B83" s="4">
        <v>1</v>
      </c>
      <c r="C83" s="15" t="b">
        <v>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 t="s">
        <v>210</v>
      </c>
      <c r="B84" s="4">
        <v>1</v>
      </c>
      <c r="C84" s="15" t="b">
        <v>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 t="s">
        <v>131</v>
      </c>
      <c r="B85" s="4">
        <v>1</v>
      </c>
      <c r="C85" s="15" t="b">
        <v>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 t="s">
        <v>75</v>
      </c>
      <c r="B86" s="4">
        <v>1</v>
      </c>
      <c r="C86" s="15" t="b">
        <v>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 t="s">
        <v>212</v>
      </c>
      <c r="B87" s="4">
        <v>1</v>
      </c>
      <c r="C87" s="15" t="b">
        <v>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 t="s">
        <v>104</v>
      </c>
      <c r="B88" s="4">
        <v>1</v>
      </c>
      <c r="C88" s="15" t="b">
        <v>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 t="s">
        <v>187</v>
      </c>
      <c r="B89" s="4">
        <v>1</v>
      </c>
      <c r="C89" s="15" t="b">
        <v>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 t="s">
        <v>649</v>
      </c>
      <c r="B90" s="4">
        <v>1</v>
      </c>
      <c r="C90" s="15" t="b">
        <v>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 t="s">
        <v>103</v>
      </c>
      <c r="B91" s="4">
        <v>1</v>
      </c>
      <c r="C91" s="15" t="b">
        <v>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 t="s">
        <v>175</v>
      </c>
      <c r="B92" s="4">
        <v>1</v>
      </c>
      <c r="C92" s="15" t="b">
        <v>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 t="s">
        <v>650</v>
      </c>
      <c r="B93" s="4">
        <v>1</v>
      </c>
      <c r="C93" s="15" t="b">
        <v>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 t="s">
        <v>168</v>
      </c>
      <c r="B94" s="4">
        <v>1</v>
      </c>
      <c r="C94" s="15" t="b">
        <v>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 t="s">
        <v>87</v>
      </c>
      <c r="B95" s="4">
        <v>1</v>
      </c>
      <c r="C95" s="15" t="b">
        <v>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 t="s">
        <v>651</v>
      </c>
      <c r="B96" s="4">
        <v>1</v>
      </c>
      <c r="C96" s="15" t="b">
        <v>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 t="s">
        <v>91</v>
      </c>
      <c r="B97" s="4">
        <v>1</v>
      </c>
      <c r="C97" s="15" t="b">
        <v>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 t="s">
        <v>652</v>
      </c>
      <c r="B98" s="4">
        <v>1</v>
      </c>
      <c r="C98" s="15" t="b">
        <v>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 t="s">
        <v>201</v>
      </c>
      <c r="B99" s="4">
        <v>1</v>
      </c>
      <c r="C99" s="15" t="b">
        <v>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 t="s">
        <v>653</v>
      </c>
      <c r="B100" s="4">
        <v>15</v>
      </c>
      <c r="C100" s="15" t="b">
        <v>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 t="s">
        <v>654</v>
      </c>
      <c r="B101" s="4">
        <v>1</v>
      </c>
      <c r="C101" s="15" t="b">
        <v>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 t="s">
        <v>655</v>
      </c>
      <c r="B102" s="4">
        <v>1</v>
      </c>
      <c r="C102" s="15" t="b">
        <v>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 t="s">
        <v>656</v>
      </c>
      <c r="B103" s="4">
        <v>1</v>
      </c>
      <c r="C103" s="15" t="b">
        <v>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 t="s">
        <v>657</v>
      </c>
      <c r="B104" s="4">
        <v>1</v>
      </c>
      <c r="C104" s="15" t="b">
        <v>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 t="s">
        <v>658</v>
      </c>
      <c r="B105" s="4">
        <v>1</v>
      </c>
      <c r="C105" s="15" t="b">
        <v>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 t="s">
        <v>659</v>
      </c>
      <c r="B106" s="4">
        <v>1</v>
      </c>
      <c r="C106" s="15" t="b">
        <v>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 t="s">
        <v>660</v>
      </c>
      <c r="B107" s="4">
        <v>1</v>
      </c>
      <c r="C107" s="15" t="b">
        <v>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 t="s">
        <v>661</v>
      </c>
      <c r="B108" s="4">
        <v>1</v>
      </c>
      <c r="C108" s="15" t="b">
        <v>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 t="s">
        <v>662</v>
      </c>
      <c r="B109" s="4">
        <v>1</v>
      </c>
      <c r="C109" s="15" t="b">
        <v>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 t="s">
        <v>663</v>
      </c>
      <c r="B110" s="4">
        <v>1</v>
      </c>
      <c r="C110" s="15" t="b">
        <v>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 t="s">
        <v>664</v>
      </c>
      <c r="B111" s="4">
        <v>1</v>
      </c>
      <c r="C111" s="15" t="b">
        <v>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 t="s">
        <v>665</v>
      </c>
      <c r="B112" s="4">
        <v>1</v>
      </c>
      <c r="C112" s="15" t="b">
        <v>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 t="s">
        <v>114</v>
      </c>
      <c r="B113" s="4">
        <v>1</v>
      </c>
      <c r="C113" s="15" t="b">
        <v>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 t="s">
        <v>76</v>
      </c>
      <c r="B114" s="4">
        <v>1</v>
      </c>
      <c r="C114" s="15" t="b">
        <v>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 t="s">
        <v>67</v>
      </c>
      <c r="B115" s="4">
        <v>1</v>
      </c>
      <c r="C115" s="15" t="b">
        <v>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 t="s">
        <v>666</v>
      </c>
      <c r="B116" s="4">
        <v>1</v>
      </c>
      <c r="C116" s="15" t="b">
        <v>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 t="s">
        <v>68</v>
      </c>
      <c r="B117" s="4">
        <v>1</v>
      </c>
      <c r="C117" s="15" t="b">
        <v>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 t="s">
        <v>667</v>
      </c>
      <c r="B118" s="4">
        <v>1</v>
      </c>
      <c r="C118" s="15" t="b">
        <v>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 t="s">
        <v>668</v>
      </c>
      <c r="B119" s="4">
        <v>1</v>
      </c>
      <c r="C119" s="15" t="b">
        <v>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 t="s">
        <v>669</v>
      </c>
      <c r="B120" s="4">
        <v>1</v>
      </c>
      <c r="C120" s="15" t="b">
        <v>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 t="s">
        <v>670</v>
      </c>
      <c r="B121" s="4">
        <v>1</v>
      </c>
      <c r="C121" s="15" t="b">
        <v>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 t="s">
        <v>82</v>
      </c>
      <c r="B122" s="4">
        <v>1</v>
      </c>
      <c r="C122" s="15" t="b">
        <v>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 t="s">
        <v>129</v>
      </c>
      <c r="B123" s="4">
        <v>1</v>
      </c>
      <c r="C123" s="15" t="b">
        <v>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 t="s">
        <v>145</v>
      </c>
      <c r="B124" s="4">
        <v>1</v>
      </c>
      <c r="C124" s="15" t="b">
        <v>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 t="s">
        <v>155</v>
      </c>
      <c r="B125" s="4">
        <v>1</v>
      </c>
      <c r="C125" s="15" t="b">
        <v>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 t="s">
        <v>162</v>
      </c>
      <c r="B126" s="4">
        <v>1</v>
      </c>
      <c r="C126" s="15" t="b">
        <v>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 t="s">
        <v>185</v>
      </c>
      <c r="B127" s="4">
        <v>1</v>
      </c>
      <c r="C127" s="15" t="b">
        <v>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 t="s">
        <v>72</v>
      </c>
      <c r="B128" s="4">
        <v>1</v>
      </c>
      <c r="C128" s="15" t="b">
        <v>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 t="s">
        <v>188</v>
      </c>
      <c r="B129" s="4">
        <v>1</v>
      </c>
      <c r="C129" s="15" t="b">
        <v>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 t="s">
        <v>205</v>
      </c>
      <c r="B130" s="4">
        <v>1</v>
      </c>
      <c r="C130" s="15" t="b">
        <v>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 t="s">
        <v>115</v>
      </c>
      <c r="B131" s="4">
        <v>1</v>
      </c>
      <c r="C131" s="15" t="b">
        <v>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 t="s">
        <v>73</v>
      </c>
      <c r="B132" s="4">
        <v>1</v>
      </c>
      <c r="C132" s="15" t="b">
        <v>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6.4" x14ac:dyDescent="0.25">
      <c r="A133" s="4" t="s">
        <v>671</v>
      </c>
      <c r="B133" s="4">
        <v>1</v>
      </c>
      <c r="C133" s="15" t="b">
        <v>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 t="s">
        <v>672</v>
      </c>
      <c r="B134" s="4">
        <v>1</v>
      </c>
      <c r="C134" s="15" t="b">
        <v>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 t="s">
        <v>192</v>
      </c>
      <c r="B135" s="4">
        <v>1</v>
      </c>
      <c r="C135" s="15" t="b">
        <v>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 t="s">
        <v>673</v>
      </c>
      <c r="B136" s="4">
        <v>1</v>
      </c>
      <c r="C136" s="15" t="b">
        <v>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 t="s">
        <v>123</v>
      </c>
      <c r="B137" s="4">
        <v>1</v>
      </c>
      <c r="C137" s="15" t="b">
        <v>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 t="s">
        <v>197</v>
      </c>
      <c r="B138" s="4">
        <v>1</v>
      </c>
      <c r="C138" s="15" t="b">
        <v>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 t="s">
        <v>163</v>
      </c>
      <c r="B139" s="4">
        <v>1</v>
      </c>
      <c r="C139" s="15" t="b">
        <v>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 t="s">
        <v>143</v>
      </c>
      <c r="B140" s="4">
        <v>1</v>
      </c>
      <c r="C140" s="15" t="b">
        <v>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 t="s">
        <v>88</v>
      </c>
      <c r="B141" s="4">
        <v>1</v>
      </c>
      <c r="C141" s="15" t="b">
        <v>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 t="s">
        <v>674</v>
      </c>
      <c r="B142" s="4">
        <v>1</v>
      </c>
      <c r="C142" s="15" t="b">
        <v>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 t="s">
        <v>79</v>
      </c>
      <c r="B143" s="4">
        <v>1</v>
      </c>
      <c r="C143" s="15" t="b">
        <v>0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 t="s">
        <v>171</v>
      </c>
      <c r="B144" s="4">
        <v>1</v>
      </c>
      <c r="C144" s="15" t="b">
        <v>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 t="s">
        <v>170</v>
      </c>
      <c r="B145" s="4">
        <v>1</v>
      </c>
      <c r="C145" s="15" t="b">
        <v>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 t="s">
        <v>675</v>
      </c>
      <c r="B146" s="4">
        <v>1</v>
      </c>
      <c r="C146" s="15" t="b">
        <v>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 t="s">
        <v>153</v>
      </c>
      <c r="B147" s="4">
        <v>1</v>
      </c>
      <c r="C147" s="15" t="b">
        <v>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 t="s">
        <v>676</v>
      </c>
      <c r="B148" s="4">
        <v>1</v>
      </c>
      <c r="C148" s="15" t="b">
        <v>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 t="s">
        <v>677</v>
      </c>
      <c r="B149" s="4">
        <v>1</v>
      </c>
      <c r="C149" s="15" t="b">
        <v>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 t="s">
        <v>678</v>
      </c>
      <c r="B150" s="4">
        <v>1</v>
      </c>
      <c r="C150" s="15" t="b">
        <v>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 t="s">
        <v>679</v>
      </c>
      <c r="B151" s="4">
        <v>1</v>
      </c>
      <c r="C151" s="15" t="b">
        <v>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 t="s">
        <v>680</v>
      </c>
      <c r="B152" s="4">
        <v>1</v>
      </c>
      <c r="C152" s="15" t="b">
        <v>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 t="s">
        <v>681</v>
      </c>
      <c r="B153" s="4">
        <v>1</v>
      </c>
      <c r="C153" s="15" t="b">
        <v>0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6.4" x14ac:dyDescent="0.25">
      <c r="A154" s="4" t="s">
        <v>682</v>
      </c>
      <c r="B154" s="4">
        <v>1</v>
      </c>
      <c r="C154" s="15" t="b">
        <v>0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 t="s">
        <v>683</v>
      </c>
      <c r="B155" s="4">
        <v>1</v>
      </c>
      <c r="C155" s="15" t="b">
        <v>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28" sqref="B28"/>
    </sheetView>
  </sheetViews>
  <sheetFormatPr defaultColWidth="12.6640625" defaultRowHeight="13.2" x14ac:dyDescent="0.25"/>
  <cols>
    <col min="5" max="5" width="16.6640625" customWidth="1"/>
    <col min="6" max="6" width="14" customWidth="1"/>
  </cols>
  <sheetData>
    <row r="1" spans="1:27" x14ac:dyDescent="0.25">
      <c r="A1" s="1" t="s">
        <v>684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.4" x14ac:dyDescent="0.25">
      <c r="A2" s="4" t="s">
        <v>691</v>
      </c>
      <c r="B2" s="4" t="s">
        <v>692</v>
      </c>
      <c r="C2" s="4" t="s">
        <v>693</v>
      </c>
      <c r="D2" s="4" t="s">
        <v>694</v>
      </c>
      <c r="E2" s="4" t="s">
        <v>695</v>
      </c>
      <c r="F2" s="4" t="s">
        <v>696</v>
      </c>
      <c r="G2" s="15" t="b">
        <v>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 s="4" t="s">
        <v>697</v>
      </c>
      <c r="B3" s="4" t="s">
        <v>698</v>
      </c>
      <c r="C3" s="4" t="s">
        <v>699</v>
      </c>
      <c r="D3" s="4" t="s">
        <v>698</v>
      </c>
      <c r="E3" s="4" t="s">
        <v>695</v>
      </c>
      <c r="F3" s="4" t="s">
        <v>696</v>
      </c>
      <c r="G3" s="15" t="b">
        <v>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9.6" x14ac:dyDescent="0.25">
      <c r="A4" s="17" t="s">
        <v>203</v>
      </c>
      <c r="B4" s="4" t="s">
        <v>700</v>
      </c>
      <c r="C4" s="4" t="s">
        <v>701</v>
      </c>
      <c r="D4" s="4" t="s">
        <v>698</v>
      </c>
      <c r="E4" s="4" t="s">
        <v>702</v>
      </c>
      <c r="F4" s="4" t="s">
        <v>696</v>
      </c>
      <c r="G4" s="15" t="b">
        <v>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6.4" x14ac:dyDescent="0.25">
      <c r="A5" s="17" t="s">
        <v>181</v>
      </c>
      <c r="B5" s="4" t="s">
        <v>700</v>
      </c>
      <c r="C5" s="4" t="s">
        <v>703</v>
      </c>
      <c r="D5" s="4" t="s">
        <v>698</v>
      </c>
      <c r="E5" s="4" t="s">
        <v>695</v>
      </c>
      <c r="F5" s="4" t="s">
        <v>696</v>
      </c>
      <c r="G5" s="15" t="b">
        <v>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4" t="s">
        <v>81</v>
      </c>
      <c r="B6" s="4" t="s">
        <v>704</v>
      </c>
      <c r="C6" s="4" t="s">
        <v>705</v>
      </c>
      <c r="D6" s="4" t="s">
        <v>698</v>
      </c>
      <c r="E6" s="4" t="s">
        <v>706</v>
      </c>
      <c r="F6" s="4" t="s">
        <v>696</v>
      </c>
      <c r="G6" s="15" t="b">
        <v>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6.4" x14ac:dyDescent="0.25">
      <c r="A7" s="17" t="s">
        <v>140</v>
      </c>
      <c r="B7" s="4" t="s">
        <v>700</v>
      </c>
      <c r="C7" s="4" t="s">
        <v>705</v>
      </c>
      <c r="D7" s="4" t="s">
        <v>698</v>
      </c>
      <c r="E7" s="4" t="s">
        <v>707</v>
      </c>
      <c r="F7" s="4" t="s">
        <v>696</v>
      </c>
      <c r="G7" s="15" t="b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6.4" x14ac:dyDescent="0.25">
      <c r="A8" s="4" t="s">
        <v>708</v>
      </c>
      <c r="B8" s="4" t="s">
        <v>698</v>
      </c>
      <c r="C8" s="4" t="s">
        <v>699</v>
      </c>
      <c r="D8" s="4" t="s">
        <v>698</v>
      </c>
      <c r="E8" s="4" t="s">
        <v>709</v>
      </c>
      <c r="F8" s="4" t="s">
        <v>696</v>
      </c>
      <c r="G8" s="15" t="b">
        <v>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26.4" x14ac:dyDescent="0.25">
      <c r="A9" s="17" t="s">
        <v>173</v>
      </c>
      <c r="B9" s="4" t="s">
        <v>700</v>
      </c>
      <c r="C9" s="4" t="s">
        <v>710</v>
      </c>
      <c r="D9" s="4" t="s">
        <v>694</v>
      </c>
      <c r="E9" s="4" t="s">
        <v>711</v>
      </c>
      <c r="F9" s="4" t="s">
        <v>696</v>
      </c>
      <c r="G9" s="15" t="b">
        <v>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17" t="s">
        <v>179</v>
      </c>
      <c r="B10" s="4" t="s">
        <v>700</v>
      </c>
      <c r="C10" s="4" t="s">
        <v>712</v>
      </c>
      <c r="D10" s="4" t="s">
        <v>698</v>
      </c>
      <c r="E10" s="4" t="s">
        <v>706</v>
      </c>
      <c r="F10" s="4" t="s">
        <v>696</v>
      </c>
      <c r="G10" s="15" t="b">
        <v>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6.4" x14ac:dyDescent="0.25">
      <c r="A11" s="4" t="s">
        <v>713</v>
      </c>
      <c r="B11" s="4" t="s">
        <v>714</v>
      </c>
      <c r="C11" s="4" t="s">
        <v>712</v>
      </c>
      <c r="D11" s="4" t="s">
        <v>715</v>
      </c>
      <c r="E11" s="4" t="s">
        <v>716</v>
      </c>
      <c r="F11" s="4" t="s">
        <v>696</v>
      </c>
      <c r="G11" s="15" t="b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6.4" x14ac:dyDescent="0.25">
      <c r="A12" s="4" t="s">
        <v>717</v>
      </c>
      <c r="B12" s="4" t="s">
        <v>698</v>
      </c>
      <c r="C12" s="4" t="s">
        <v>718</v>
      </c>
      <c r="D12" s="4" t="s">
        <v>698</v>
      </c>
      <c r="E12" s="4" t="s">
        <v>716</v>
      </c>
      <c r="F12" s="4" t="s">
        <v>696</v>
      </c>
      <c r="G12" s="15" t="b"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52.8" x14ac:dyDescent="0.25">
      <c r="A13" s="17" t="s">
        <v>83</v>
      </c>
      <c r="B13" s="4" t="s">
        <v>698</v>
      </c>
      <c r="C13" s="4" t="s">
        <v>719</v>
      </c>
      <c r="D13" s="4" t="s">
        <v>698</v>
      </c>
      <c r="E13" s="4" t="s">
        <v>720</v>
      </c>
      <c r="F13" s="4" t="s">
        <v>696</v>
      </c>
      <c r="G13" s="15" t="b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39.6" x14ac:dyDescent="0.25">
      <c r="A14" s="4" t="s">
        <v>721</v>
      </c>
      <c r="B14" s="4" t="s">
        <v>722</v>
      </c>
      <c r="C14" s="4" t="s">
        <v>699</v>
      </c>
      <c r="D14" s="4" t="s">
        <v>715</v>
      </c>
      <c r="E14" s="4" t="s">
        <v>723</v>
      </c>
      <c r="F14" s="4" t="s">
        <v>696</v>
      </c>
      <c r="G14" s="15" t="b">
        <v>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6.4" x14ac:dyDescent="0.25">
      <c r="A15" s="4" t="s">
        <v>724</v>
      </c>
      <c r="B15" s="4" t="s">
        <v>698</v>
      </c>
      <c r="C15" s="4" t="s">
        <v>725</v>
      </c>
      <c r="D15" s="4" t="s">
        <v>698</v>
      </c>
      <c r="E15" s="4" t="s">
        <v>726</v>
      </c>
      <c r="F15" s="4" t="s">
        <v>696</v>
      </c>
      <c r="G15" s="15" t="b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26.4" x14ac:dyDescent="0.25">
      <c r="A16" s="17" t="s">
        <v>195</v>
      </c>
      <c r="B16" s="4" t="s">
        <v>700</v>
      </c>
      <c r="C16" s="4" t="s">
        <v>719</v>
      </c>
      <c r="D16" s="4" t="s">
        <v>694</v>
      </c>
      <c r="E16" s="4" t="s">
        <v>706</v>
      </c>
      <c r="F16" s="4" t="s">
        <v>696</v>
      </c>
      <c r="G16" s="15" t="b"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6.4" x14ac:dyDescent="0.25">
      <c r="A17" s="4" t="s">
        <v>727</v>
      </c>
      <c r="B17" s="4" t="s">
        <v>700</v>
      </c>
      <c r="C17" s="4" t="s">
        <v>725</v>
      </c>
      <c r="D17" s="4" t="s">
        <v>698</v>
      </c>
      <c r="E17" s="4" t="s">
        <v>695</v>
      </c>
      <c r="F17" s="4" t="s">
        <v>696</v>
      </c>
      <c r="G17" s="15" t="b"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6.4" x14ac:dyDescent="0.25">
      <c r="A18" s="4" t="s">
        <v>728</v>
      </c>
      <c r="B18" s="4" t="s">
        <v>698</v>
      </c>
      <c r="C18" s="4" t="s">
        <v>729</v>
      </c>
      <c r="D18" s="4" t="s">
        <v>698</v>
      </c>
      <c r="E18" s="4" t="s">
        <v>695</v>
      </c>
      <c r="F18" s="4" t="s">
        <v>696</v>
      </c>
      <c r="G18" s="15" t="b">
        <v>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17" t="s">
        <v>111</v>
      </c>
      <c r="B19" s="4" t="s">
        <v>730</v>
      </c>
      <c r="C19" s="4" t="s">
        <v>699</v>
      </c>
      <c r="D19" s="4" t="s">
        <v>715</v>
      </c>
      <c r="E19" s="4" t="s">
        <v>695</v>
      </c>
      <c r="F19" s="4" t="s">
        <v>696</v>
      </c>
      <c r="G19" s="15" t="b"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39.6" x14ac:dyDescent="0.25">
      <c r="A20" s="4" t="s">
        <v>731</v>
      </c>
      <c r="B20" s="4" t="s">
        <v>732</v>
      </c>
      <c r="C20" s="4" t="s">
        <v>693</v>
      </c>
      <c r="D20" s="4" t="s">
        <v>698</v>
      </c>
      <c r="E20" s="4" t="s">
        <v>733</v>
      </c>
      <c r="F20" s="4" t="s">
        <v>696</v>
      </c>
      <c r="G20" s="15" t="b"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4" t="s">
        <v>734</v>
      </c>
      <c r="B21" s="4" t="s">
        <v>700</v>
      </c>
      <c r="C21" s="4" t="s">
        <v>735</v>
      </c>
      <c r="D21" s="4" t="s">
        <v>715</v>
      </c>
      <c r="E21" s="4" t="s">
        <v>695</v>
      </c>
      <c r="F21" s="4" t="s">
        <v>696</v>
      </c>
      <c r="G21" s="15" t="b">
        <v>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52.8" x14ac:dyDescent="0.25">
      <c r="A22" s="17" t="s">
        <v>191</v>
      </c>
      <c r="B22" s="4" t="s">
        <v>736</v>
      </c>
      <c r="C22" s="4" t="s">
        <v>718</v>
      </c>
      <c r="D22" s="4" t="s">
        <v>698</v>
      </c>
      <c r="E22" s="4" t="s">
        <v>695</v>
      </c>
      <c r="F22" s="4" t="s">
        <v>696</v>
      </c>
      <c r="G22" s="15" t="b">
        <v>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52.8" x14ac:dyDescent="0.25">
      <c r="A23" s="17" t="s">
        <v>183</v>
      </c>
      <c r="B23" s="4" t="s">
        <v>698</v>
      </c>
      <c r="C23" s="4" t="s">
        <v>705</v>
      </c>
      <c r="D23" s="4" t="s">
        <v>698</v>
      </c>
      <c r="E23" s="4" t="s">
        <v>737</v>
      </c>
      <c r="F23" s="4" t="s">
        <v>696</v>
      </c>
      <c r="G23" s="15" t="b">
        <v>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52.8" x14ac:dyDescent="0.25">
      <c r="A24" s="17" t="s">
        <v>127</v>
      </c>
      <c r="B24" s="4" t="s">
        <v>698</v>
      </c>
      <c r="C24" s="4" t="s">
        <v>705</v>
      </c>
      <c r="D24" s="4" t="s">
        <v>698</v>
      </c>
      <c r="E24" s="4" t="s">
        <v>738</v>
      </c>
      <c r="F24" s="4" t="s">
        <v>696</v>
      </c>
      <c r="G24" s="15" t="b">
        <v>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9.6" x14ac:dyDescent="0.25">
      <c r="A25" s="17" t="s">
        <v>182</v>
      </c>
      <c r="B25" s="4" t="s">
        <v>700</v>
      </c>
      <c r="C25" s="4" t="s">
        <v>739</v>
      </c>
      <c r="D25" s="4" t="s">
        <v>698</v>
      </c>
      <c r="E25" s="4" t="s">
        <v>733</v>
      </c>
      <c r="F25" s="4" t="s">
        <v>696</v>
      </c>
      <c r="G25" s="15" t="b">
        <v>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9.6" x14ac:dyDescent="0.25">
      <c r="A26" s="4" t="s">
        <v>740</v>
      </c>
      <c r="B26" s="4" t="s">
        <v>704</v>
      </c>
      <c r="C26" s="4" t="s">
        <v>735</v>
      </c>
      <c r="D26" s="4" t="s">
        <v>698</v>
      </c>
      <c r="E26" s="4" t="s">
        <v>741</v>
      </c>
      <c r="F26" s="4" t="s">
        <v>696</v>
      </c>
      <c r="G26" s="15" t="b">
        <v>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26.4" x14ac:dyDescent="0.25">
      <c r="A27" s="4" t="s">
        <v>742</v>
      </c>
      <c r="B27" s="4" t="s">
        <v>698</v>
      </c>
      <c r="C27" s="4" t="s">
        <v>705</v>
      </c>
      <c r="D27" s="4" t="s">
        <v>698</v>
      </c>
      <c r="E27" s="4" t="s">
        <v>743</v>
      </c>
      <c r="F27" s="4" t="s">
        <v>696</v>
      </c>
      <c r="G27" s="15" t="b">
        <v>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66" x14ac:dyDescent="0.25">
      <c r="A28" s="17" t="s">
        <v>208</v>
      </c>
      <c r="B28" s="4" t="s">
        <v>698</v>
      </c>
      <c r="C28" s="4" t="s">
        <v>705</v>
      </c>
      <c r="D28" s="4" t="s">
        <v>698</v>
      </c>
      <c r="E28" s="4" t="s">
        <v>744</v>
      </c>
      <c r="F28" s="4" t="s">
        <v>696</v>
      </c>
      <c r="G28" s="15" t="b">
        <v>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26.4" x14ac:dyDescent="0.25">
      <c r="A29" s="4" t="s">
        <v>745</v>
      </c>
      <c r="B29" s="4" t="s">
        <v>698</v>
      </c>
      <c r="C29" s="4" t="s">
        <v>705</v>
      </c>
      <c r="D29" s="4" t="s">
        <v>698</v>
      </c>
      <c r="E29" s="4" t="s">
        <v>746</v>
      </c>
      <c r="F29" s="4" t="s">
        <v>696</v>
      </c>
      <c r="G29" s="15" t="b">
        <v>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6.4" x14ac:dyDescent="0.25">
      <c r="A30" s="1" t="s">
        <v>747</v>
      </c>
      <c r="B30" s="4" t="s">
        <v>698</v>
      </c>
      <c r="C30" s="4" t="s">
        <v>710</v>
      </c>
      <c r="D30" s="4" t="s">
        <v>698</v>
      </c>
      <c r="E30" s="4" t="s">
        <v>748</v>
      </c>
      <c r="F30" s="4" t="s">
        <v>749</v>
      </c>
      <c r="G30" s="15" t="b">
        <v>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39.6" x14ac:dyDescent="0.25">
      <c r="A31" s="1" t="s">
        <v>750</v>
      </c>
      <c r="B31" s="4" t="s">
        <v>698</v>
      </c>
      <c r="C31" s="4" t="s">
        <v>712</v>
      </c>
      <c r="D31" s="4" t="s">
        <v>698</v>
      </c>
      <c r="E31" s="4" t="s">
        <v>751</v>
      </c>
      <c r="F31" s="4" t="s">
        <v>752</v>
      </c>
      <c r="G31" s="15" t="b">
        <v>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26.4" x14ac:dyDescent="0.25">
      <c r="A32" s="4" t="s">
        <v>753</v>
      </c>
      <c r="B32" s="4" t="s">
        <v>698</v>
      </c>
      <c r="C32" s="4" t="s">
        <v>705</v>
      </c>
      <c r="D32" s="4" t="s">
        <v>698</v>
      </c>
      <c r="E32" s="4" t="s">
        <v>754</v>
      </c>
      <c r="F32" s="4" t="s">
        <v>696</v>
      </c>
      <c r="G32" s="15" t="b">
        <v>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39.6" x14ac:dyDescent="0.25">
      <c r="A33" s="4" t="s">
        <v>755</v>
      </c>
      <c r="B33" s="4" t="s">
        <v>698</v>
      </c>
      <c r="C33" s="4" t="s">
        <v>705</v>
      </c>
      <c r="D33" s="4" t="s">
        <v>698</v>
      </c>
      <c r="E33" s="4" t="s">
        <v>756</v>
      </c>
      <c r="F33" s="4" t="s">
        <v>696</v>
      </c>
      <c r="G33" s="15" t="b">
        <v>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26.4" x14ac:dyDescent="0.25">
      <c r="A34" s="1" t="s">
        <v>757</v>
      </c>
      <c r="B34" s="4" t="s">
        <v>698</v>
      </c>
      <c r="C34" s="4" t="s">
        <v>758</v>
      </c>
      <c r="D34" s="4" t="s">
        <v>715</v>
      </c>
      <c r="E34" s="4" t="s">
        <v>759</v>
      </c>
      <c r="F34" s="4" t="s">
        <v>760</v>
      </c>
      <c r="G34" s="15" t="b"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4" t="s">
        <v>761</v>
      </c>
      <c r="B35" s="4" t="s">
        <v>762</v>
      </c>
      <c r="C35" s="4" t="s">
        <v>705</v>
      </c>
      <c r="D35" s="4" t="s">
        <v>698</v>
      </c>
      <c r="E35" s="4" t="s">
        <v>763</v>
      </c>
      <c r="F35" s="4" t="s">
        <v>696</v>
      </c>
      <c r="G35" s="15" t="b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26.4" x14ac:dyDescent="0.25">
      <c r="A36" s="4" t="s">
        <v>764</v>
      </c>
      <c r="B36" s="4" t="s">
        <v>762</v>
      </c>
      <c r="C36" s="4" t="s">
        <v>705</v>
      </c>
      <c r="D36" s="4" t="s">
        <v>698</v>
      </c>
      <c r="E36" s="4" t="s">
        <v>763</v>
      </c>
      <c r="F36" s="4" t="s">
        <v>696</v>
      </c>
      <c r="G36" s="15" t="b"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39.6" x14ac:dyDescent="0.25">
      <c r="A37" s="17" t="s">
        <v>118</v>
      </c>
      <c r="B37" s="4" t="s">
        <v>762</v>
      </c>
      <c r="C37" s="4" t="s">
        <v>765</v>
      </c>
      <c r="D37" s="4" t="s">
        <v>698</v>
      </c>
      <c r="E37" s="4" t="s">
        <v>695</v>
      </c>
      <c r="F37" s="4" t="s">
        <v>696</v>
      </c>
      <c r="G37" s="15" t="b">
        <v>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6.4" x14ac:dyDescent="0.25">
      <c r="A38" s="17" t="s">
        <v>149</v>
      </c>
      <c r="B38" s="4" t="s">
        <v>766</v>
      </c>
      <c r="C38" s="4" t="s">
        <v>767</v>
      </c>
      <c r="D38" s="4" t="s">
        <v>698</v>
      </c>
      <c r="E38" s="4" t="s">
        <v>768</v>
      </c>
      <c r="F38" s="4" t="s">
        <v>696</v>
      </c>
      <c r="G38" s="15" t="b">
        <v>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1" t="s">
        <v>769</v>
      </c>
      <c r="B39" s="4" t="s">
        <v>698</v>
      </c>
      <c r="C39" s="4" t="s">
        <v>705</v>
      </c>
      <c r="D39" s="4" t="s">
        <v>698</v>
      </c>
      <c r="E39" s="4" t="s">
        <v>770</v>
      </c>
      <c r="F39" s="4" t="s">
        <v>696</v>
      </c>
      <c r="G39" s="15" t="b">
        <v>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26.4" x14ac:dyDescent="0.25">
      <c r="A40" s="4" t="s">
        <v>771</v>
      </c>
      <c r="B40" s="4" t="s">
        <v>700</v>
      </c>
      <c r="C40" s="4" t="s">
        <v>725</v>
      </c>
      <c r="D40" s="4" t="s">
        <v>698</v>
      </c>
      <c r="E40" s="4" t="s">
        <v>772</v>
      </c>
      <c r="F40" s="4" t="s">
        <v>696</v>
      </c>
      <c r="G40" s="15" t="b">
        <v>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A41" s="4" t="s">
        <v>773</v>
      </c>
      <c r="B41" s="4" t="s">
        <v>700</v>
      </c>
      <c r="C41" s="4" t="s">
        <v>739</v>
      </c>
      <c r="D41" s="4" t="s">
        <v>698</v>
      </c>
      <c r="E41" s="4" t="s">
        <v>706</v>
      </c>
      <c r="F41" s="4" t="s">
        <v>696</v>
      </c>
      <c r="G41" s="15" t="b">
        <v>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4" t="s">
        <v>774</v>
      </c>
      <c r="B42" s="4" t="s">
        <v>698</v>
      </c>
      <c r="C42" s="4" t="s">
        <v>705</v>
      </c>
      <c r="D42" s="4" t="s">
        <v>698</v>
      </c>
      <c r="E42" s="4" t="s">
        <v>772</v>
      </c>
      <c r="F42" s="4" t="s">
        <v>696</v>
      </c>
      <c r="G42" s="15" t="b">
        <v>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39.6" x14ac:dyDescent="0.25">
      <c r="A43" s="4" t="s">
        <v>775</v>
      </c>
      <c r="B43" s="4" t="s">
        <v>776</v>
      </c>
      <c r="C43" s="4" t="s">
        <v>777</v>
      </c>
      <c r="D43" s="4" t="s">
        <v>698</v>
      </c>
      <c r="E43" s="4" t="s">
        <v>695</v>
      </c>
      <c r="F43" s="4" t="s">
        <v>696</v>
      </c>
      <c r="G43" s="15" t="b">
        <v>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26.4" x14ac:dyDescent="0.25">
      <c r="A44" s="4" t="s">
        <v>778</v>
      </c>
      <c r="B44" s="4" t="s">
        <v>698</v>
      </c>
      <c r="C44" s="4" t="s">
        <v>705</v>
      </c>
      <c r="D44" s="4" t="s">
        <v>698</v>
      </c>
      <c r="E44" s="4" t="s">
        <v>779</v>
      </c>
      <c r="F44" s="4" t="s">
        <v>696</v>
      </c>
      <c r="G44" s="15" t="b">
        <v>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4" t="s">
        <v>780</v>
      </c>
      <c r="B45" s="4" t="s">
        <v>700</v>
      </c>
      <c r="C45" s="4" t="s">
        <v>710</v>
      </c>
      <c r="D45" s="4" t="s">
        <v>698</v>
      </c>
      <c r="E45" s="4" t="s">
        <v>781</v>
      </c>
      <c r="F45" s="4" t="s">
        <v>696</v>
      </c>
      <c r="G45" s="15" t="b">
        <v>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26.4" x14ac:dyDescent="0.25">
      <c r="A46" s="4" t="s">
        <v>782</v>
      </c>
      <c r="B46" s="4" t="s">
        <v>783</v>
      </c>
      <c r="C46" s="4" t="s">
        <v>739</v>
      </c>
      <c r="D46" s="4" t="s">
        <v>698</v>
      </c>
      <c r="E46" s="4" t="s">
        <v>695</v>
      </c>
      <c r="F46" s="4" t="s">
        <v>696</v>
      </c>
      <c r="G46" s="15" t="b">
        <v>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26.4" x14ac:dyDescent="0.25">
      <c r="A47" s="4" t="s">
        <v>784</v>
      </c>
      <c r="B47" s="4" t="s">
        <v>785</v>
      </c>
      <c r="C47" s="4" t="s">
        <v>719</v>
      </c>
      <c r="D47" s="4" t="s">
        <v>715</v>
      </c>
      <c r="E47" s="4" t="s">
        <v>706</v>
      </c>
      <c r="F47" s="4" t="s">
        <v>696</v>
      </c>
      <c r="G47" s="15" t="b">
        <v>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26.4" x14ac:dyDescent="0.25">
      <c r="A48" s="4" t="s">
        <v>786</v>
      </c>
      <c r="B48" s="4" t="s">
        <v>698</v>
      </c>
      <c r="C48" s="4" t="s">
        <v>718</v>
      </c>
      <c r="D48" s="4" t="s">
        <v>698</v>
      </c>
      <c r="E48" s="4" t="s">
        <v>711</v>
      </c>
      <c r="F48" s="4" t="s">
        <v>696</v>
      </c>
      <c r="G48" s="15" t="b">
        <v>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39.6" x14ac:dyDescent="0.25">
      <c r="A49" s="4" t="s">
        <v>787</v>
      </c>
      <c r="B49" s="4" t="s">
        <v>788</v>
      </c>
      <c r="C49" s="4" t="s">
        <v>789</v>
      </c>
      <c r="D49" s="4" t="s">
        <v>698</v>
      </c>
      <c r="E49" s="4" t="s">
        <v>695</v>
      </c>
      <c r="F49" s="4" t="s">
        <v>696</v>
      </c>
      <c r="G49" s="15" t="b">
        <v>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26.4" x14ac:dyDescent="0.25">
      <c r="A50" s="17" t="s">
        <v>142</v>
      </c>
      <c r="B50" s="4" t="s">
        <v>698</v>
      </c>
      <c r="C50" s="4" t="s">
        <v>705</v>
      </c>
      <c r="D50" s="4" t="s">
        <v>698</v>
      </c>
      <c r="E50" s="4" t="s">
        <v>790</v>
      </c>
      <c r="F50" s="4" t="s">
        <v>696</v>
      </c>
      <c r="G50" s="15" t="b">
        <v>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26.4" x14ac:dyDescent="0.25">
      <c r="A51" s="17" t="s">
        <v>102</v>
      </c>
      <c r="B51" s="4" t="s">
        <v>698</v>
      </c>
      <c r="C51" s="4" t="s">
        <v>705</v>
      </c>
      <c r="D51" s="4" t="s">
        <v>698</v>
      </c>
      <c r="E51" s="4" t="s">
        <v>791</v>
      </c>
      <c r="F51" s="4" t="s">
        <v>696</v>
      </c>
      <c r="G51" s="15" t="b">
        <v>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39.6" x14ac:dyDescent="0.25">
      <c r="A52" s="17" t="s">
        <v>100</v>
      </c>
      <c r="B52" s="4" t="s">
        <v>698</v>
      </c>
      <c r="C52" s="4" t="s">
        <v>705</v>
      </c>
      <c r="D52" s="4" t="s">
        <v>698</v>
      </c>
      <c r="E52" s="4" t="s">
        <v>792</v>
      </c>
      <c r="F52" s="4" t="s">
        <v>696</v>
      </c>
      <c r="G52" s="15" t="b">
        <v>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66" x14ac:dyDescent="0.25">
      <c r="A53" s="4" t="s">
        <v>793</v>
      </c>
      <c r="B53" s="4" t="s">
        <v>698</v>
      </c>
      <c r="C53" s="4" t="s">
        <v>705</v>
      </c>
      <c r="D53" s="4" t="s">
        <v>698</v>
      </c>
      <c r="E53" s="4" t="s">
        <v>794</v>
      </c>
      <c r="F53" s="4" t="s">
        <v>696</v>
      </c>
      <c r="G53" s="15" t="b">
        <v>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66" x14ac:dyDescent="0.25">
      <c r="A54" s="17" t="s">
        <v>154</v>
      </c>
      <c r="B54" s="4" t="s">
        <v>698</v>
      </c>
      <c r="C54" s="4" t="s">
        <v>705</v>
      </c>
      <c r="D54" s="4" t="s">
        <v>698</v>
      </c>
      <c r="E54" s="4" t="s">
        <v>794</v>
      </c>
      <c r="F54" s="4" t="s">
        <v>696</v>
      </c>
      <c r="G54" s="15" t="b">
        <v>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26.4" x14ac:dyDescent="0.25">
      <c r="A55" s="17" t="s">
        <v>184</v>
      </c>
      <c r="B55" s="4" t="s">
        <v>698</v>
      </c>
      <c r="C55" s="4" t="s">
        <v>705</v>
      </c>
      <c r="D55" s="4" t="s">
        <v>698</v>
      </c>
      <c r="E55" s="4" t="s">
        <v>790</v>
      </c>
      <c r="F55" s="4" t="s">
        <v>696</v>
      </c>
      <c r="G55" s="15" t="b">
        <v>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26.4" x14ac:dyDescent="0.25">
      <c r="A56" s="17" t="s">
        <v>186</v>
      </c>
      <c r="B56" s="4" t="s">
        <v>698</v>
      </c>
      <c r="C56" s="4" t="s">
        <v>705</v>
      </c>
      <c r="D56" s="4" t="s">
        <v>698</v>
      </c>
      <c r="E56" s="4" t="s">
        <v>791</v>
      </c>
      <c r="F56" s="4" t="s">
        <v>696</v>
      </c>
      <c r="G56" s="15" t="b">
        <v>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26.4" x14ac:dyDescent="0.25">
      <c r="A57" s="17" t="s">
        <v>160</v>
      </c>
      <c r="B57" s="4" t="s">
        <v>698</v>
      </c>
      <c r="C57" s="4" t="s">
        <v>705</v>
      </c>
      <c r="D57" s="4" t="s">
        <v>698</v>
      </c>
      <c r="E57" s="4" t="s">
        <v>791</v>
      </c>
      <c r="F57" s="4" t="s">
        <v>696</v>
      </c>
      <c r="G57" s="15" t="b">
        <v>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52.8" x14ac:dyDescent="0.25">
      <c r="A58" s="4" t="s">
        <v>795</v>
      </c>
      <c r="B58" s="4" t="s">
        <v>698</v>
      </c>
      <c r="C58" s="4" t="s">
        <v>705</v>
      </c>
      <c r="D58" s="4" t="s">
        <v>698</v>
      </c>
      <c r="E58" s="4" t="s">
        <v>796</v>
      </c>
      <c r="F58" s="4" t="s">
        <v>696</v>
      </c>
      <c r="G58" s="15" t="b">
        <v>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 t="s">
        <v>797</v>
      </c>
      <c r="B59" s="4" t="s">
        <v>698</v>
      </c>
      <c r="C59" s="4" t="s">
        <v>705</v>
      </c>
      <c r="D59" s="4" t="s">
        <v>698</v>
      </c>
      <c r="E59" s="4" t="s">
        <v>798</v>
      </c>
      <c r="F59" s="4" t="s">
        <v>696</v>
      </c>
      <c r="G59" s="15" t="b">
        <v>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52.8" x14ac:dyDescent="0.25">
      <c r="A60" s="1" t="s">
        <v>799</v>
      </c>
      <c r="B60" s="4" t="s">
        <v>698</v>
      </c>
      <c r="C60" s="4" t="s">
        <v>718</v>
      </c>
      <c r="D60" s="4" t="s">
        <v>698</v>
      </c>
      <c r="E60" s="4" t="s">
        <v>800</v>
      </c>
      <c r="F60" s="4" t="s">
        <v>801</v>
      </c>
      <c r="G60" s="15" t="b">
        <v>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 t="s">
        <v>802</v>
      </c>
      <c r="B61" s="4" t="s">
        <v>698</v>
      </c>
      <c r="C61" s="4" t="s">
        <v>705</v>
      </c>
      <c r="D61" s="4" t="s">
        <v>698</v>
      </c>
      <c r="E61" s="4" t="s">
        <v>803</v>
      </c>
      <c r="F61" s="4" t="s">
        <v>696</v>
      </c>
      <c r="G61" s="15" t="b">
        <v>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 t="s">
        <v>804</v>
      </c>
      <c r="B62" s="4" t="s">
        <v>698</v>
      </c>
      <c r="C62" s="4" t="s">
        <v>705</v>
      </c>
      <c r="D62" s="4" t="s">
        <v>698</v>
      </c>
      <c r="E62" s="4" t="s">
        <v>805</v>
      </c>
      <c r="F62" s="4" t="s">
        <v>696</v>
      </c>
      <c r="G62" s="15" t="b">
        <v>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26.4" x14ac:dyDescent="0.25">
      <c r="A63" s="4" t="s">
        <v>806</v>
      </c>
      <c r="B63" s="4" t="s">
        <v>807</v>
      </c>
      <c r="C63" s="4" t="s">
        <v>718</v>
      </c>
      <c r="D63" s="4" t="s">
        <v>698</v>
      </c>
      <c r="E63" s="4" t="s">
        <v>808</v>
      </c>
      <c r="F63" s="4" t="s">
        <v>696</v>
      </c>
      <c r="G63" s="15" t="b">
        <v>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26.4" x14ac:dyDescent="0.25">
      <c r="A64" s="4" t="s">
        <v>809</v>
      </c>
      <c r="B64" s="4" t="s">
        <v>807</v>
      </c>
      <c r="C64" s="4" t="s">
        <v>718</v>
      </c>
      <c r="D64" s="4" t="s">
        <v>698</v>
      </c>
      <c r="E64" s="4" t="s">
        <v>808</v>
      </c>
      <c r="F64" s="4" t="s">
        <v>696</v>
      </c>
      <c r="G64" s="15" t="b">
        <v>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26.4" x14ac:dyDescent="0.25">
      <c r="A65" s="4" t="s">
        <v>810</v>
      </c>
      <c r="B65" s="4" t="s">
        <v>807</v>
      </c>
      <c r="C65" s="4" t="s">
        <v>718</v>
      </c>
      <c r="D65" s="4" t="s">
        <v>698</v>
      </c>
      <c r="E65" s="4" t="s">
        <v>808</v>
      </c>
      <c r="F65" s="4" t="s">
        <v>696</v>
      </c>
      <c r="G65" s="15" t="b">
        <v>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26.4" x14ac:dyDescent="0.25">
      <c r="A66" s="4" t="s">
        <v>811</v>
      </c>
      <c r="B66" s="4" t="s">
        <v>698</v>
      </c>
      <c r="C66" s="4" t="s">
        <v>812</v>
      </c>
      <c r="D66" s="4" t="s">
        <v>698</v>
      </c>
      <c r="E66" s="4" t="s">
        <v>813</v>
      </c>
      <c r="F66" s="4" t="s">
        <v>696</v>
      </c>
      <c r="G66" s="15" t="b">
        <v>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26.4" x14ac:dyDescent="0.25">
      <c r="A67" s="4" t="s">
        <v>814</v>
      </c>
      <c r="B67" s="4" t="s">
        <v>698</v>
      </c>
      <c r="C67" s="4" t="s">
        <v>812</v>
      </c>
      <c r="D67" s="4" t="s">
        <v>698</v>
      </c>
      <c r="E67" s="4" t="s">
        <v>815</v>
      </c>
      <c r="F67" s="4" t="s">
        <v>696</v>
      </c>
      <c r="G67" s="15" t="b">
        <v>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39.6" x14ac:dyDescent="0.25">
      <c r="A68" s="4" t="s">
        <v>816</v>
      </c>
      <c r="B68" s="4" t="s">
        <v>698</v>
      </c>
      <c r="C68" s="4" t="s">
        <v>812</v>
      </c>
      <c r="D68" s="4" t="s">
        <v>698</v>
      </c>
      <c r="E68" s="4" t="s">
        <v>817</v>
      </c>
      <c r="F68" s="4" t="s">
        <v>696</v>
      </c>
      <c r="G68" s="15" t="b">
        <v>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66" x14ac:dyDescent="0.25">
      <c r="A69" s="17" t="s">
        <v>89</v>
      </c>
      <c r="B69" s="4" t="s">
        <v>698</v>
      </c>
      <c r="C69" s="4" t="s">
        <v>705</v>
      </c>
      <c r="D69" s="4" t="s">
        <v>698</v>
      </c>
      <c r="E69" s="4" t="s">
        <v>818</v>
      </c>
      <c r="F69" s="4" t="s">
        <v>696</v>
      </c>
      <c r="G69" s="15" t="b">
        <v>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 t="s">
        <v>819</v>
      </c>
      <c r="B70" s="4" t="s">
        <v>698</v>
      </c>
      <c r="C70" s="4" t="s">
        <v>705</v>
      </c>
      <c r="D70" s="4" t="s">
        <v>698</v>
      </c>
      <c r="E70" s="4" t="s">
        <v>695</v>
      </c>
      <c r="F70" s="4" t="s">
        <v>696</v>
      </c>
      <c r="G70" s="15" t="b">
        <v>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 t="s">
        <v>820</v>
      </c>
      <c r="B71" s="4" t="s">
        <v>698</v>
      </c>
      <c r="C71" s="4" t="s">
        <v>705</v>
      </c>
      <c r="D71" s="4" t="s">
        <v>698</v>
      </c>
      <c r="E71" s="4" t="s">
        <v>706</v>
      </c>
      <c r="F71" s="4" t="s">
        <v>696</v>
      </c>
      <c r="G71" s="15" t="b">
        <v>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 t="s">
        <v>821</v>
      </c>
      <c r="B72" s="4" t="s">
        <v>698</v>
      </c>
      <c r="C72" s="4" t="s">
        <v>705</v>
      </c>
      <c r="D72" s="4" t="s">
        <v>698</v>
      </c>
      <c r="E72" s="4" t="s">
        <v>822</v>
      </c>
      <c r="F72" s="4" t="s">
        <v>696</v>
      </c>
      <c r="G72" s="15" t="b">
        <v>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26.4" x14ac:dyDescent="0.25">
      <c r="A73" s="4" t="s">
        <v>823</v>
      </c>
      <c r="B73" s="4" t="s">
        <v>698</v>
      </c>
      <c r="C73" s="4" t="s">
        <v>705</v>
      </c>
      <c r="D73" s="4" t="s">
        <v>698</v>
      </c>
      <c r="E73" s="4" t="s">
        <v>824</v>
      </c>
      <c r="F73" s="4" t="s">
        <v>696</v>
      </c>
      <c r="G73" s="15" t="b">
        <v>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E91" sqref="E91"/>
    </sheetView>
  </sheetViews>
  <sheetFormatPr defaultColWidth="12.6640625" defaultRowHeight="13.2" x14ac:dyDescent="0.25"/>
  <cols>
    <col min="3" max="3" width="40.21875" customWidth="1"/>
  </cols>
  <sheetData>
    <row r="1" spans="1:26" x14ac:dyDescent="0.25">
      <c r="A1" s="1" t="s">
        <v>216</v>
      </c>
      <c r="B1" s="1" t="s">
        <v>825</v>
      </c>
      <c r="C1" s="1" t="s">
        <v>826</v>
      </c>
      <c r="D1" s="1" t="s">
        <v>827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 t="s">
        <v>828</v>
      </c>
      <c r="B2" s="4" t="s">
        <v>829</v>
      </c>
      <c r="C2" s="4" t="s">
        <v>830</v>
      </c>
      <c r="D2" s="15" t="b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6.4" x14ac:dyDescent="0.25">
      <c r="A3" s="4" t="s">
        <v>831</v>
      </c>
      <c r="B3" s="4" t="s">
        <v>829</v>
      </c>
      <c r="C3" s="4" t="s">
        <v>832</v>
      </c>
      <c r="D3" s="15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6.4" x14ac:dyDescent="0.25">
      <c r="A4" s="4" t="s">
        <v>833</v>
      </c>
      <c r="B4" s="4" t="s">
        <v>829</v>
      </c>
      <c r="C4" s="4" t="s">
        <v>834</v>
      </c>
      <c r="D4" s="15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8" x14ac:dyDescent="0.25">
      <c r="A5" s="4" t="s">
        <v>835</v>
      </c>
      <c r="B5" s="4" t="s">
        <v>829</v>
      </c>
      <c r="C5" s="4" t="s">
        <v>836</v>
      </c>
      <c r="D5" s="15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6.4" x14ac:dyDescent="0.25">
      <c r="A6" s="4" t="s">
        <v>837</v>
      </c>
      <c r="B6" s="4" t="s">
        <v>829</v>
      </c>
      <c r="C6" s="4" t="s">
        <v>838</v>
      </c>
      <c r="D6" s="15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 t="s">
        <v>839</v>
      </c>
      <c r="B7" s="4" t="s">
        <v>829</v>
      </c>
      <c r="C7" s="4" t="s">
        <v>840</v>
      </c>
      <c r="D7" s="15" t="b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9.6" x14ac:dyDescent="0.25">
      <c r="A8" s="4" t="s">
        <v>841</v>
      </c>
      <c r="B8" s="4" t="s">
        <v>829</v>
      </c>
      <c r="C8" s="4" t="s">
        <v>842</v>
      </c>
      <c r="D8" s="15" t="b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 t="s">
        <v>843</v>
      </c>
      <c r="B9" s="4" t="s">
        <v>829</v>
      </c>
      <c r="C9" s="4" t="s">
        <v>844</v>
      </c>
      <c r="D9" s="15" t="b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6.4" x14ac:dyDescent="0.25">
      <c r="A10" s="4" t="s">
        <v>845</v>
      </c>
      <c r="B10" s="4" t="s">
        <v>829</v>
      </c>
      <c r="C10" s="4" t="s">
        <v>846</v>
      </c>
      <c r="D10" s="15" t="b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6.4" x14ac:dyDescent="0.25">
      <c r="A11" s="4" t="s">
        <v>847</v>
      </c>
      <c r="B11" s="4" t="s">
        <v>829</v>
      </c>
      <c r="C11" s="4" t="s">
        <v>848</v>
      </c>
      <c r="D11" s="15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6.4" x14ac:dyDescent="0.25">
      <c r="A12" s="4" t="s">
        <v>849</v>
      </c>
      <c r="B12" s="4" t="s">
        <v>829</v>
      </c>
      <c r="C12" s="4" t="s">
        <v>850</v>
      </c>
      <c r="D12" s="15" t="b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9.6" x14ac:dyDescent="0.25">
      <c r="A13" s="4" t="s">
        <v>851</v>
      </c>
      <c r="B13" s="4" t="s">
        <v>829</v>
      </c>
      <c r="C13" s="4" t="s">
        <v>852</v>
      </c>
      <c r="D13" s="15" t="b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6.4" x14ac:dyDescent="0.25">
      <c r="A14" s="4" t="s">
        <v>853</v>
      </c>
      <c r="B14" s="4" t="s">
        <v>829</v>
      </c>
      <c r="C14" s="4" t="s">
        <v>854</v>
      </c>
      <c r="D14" s="15" t="b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6.4" x14ac:dyDescent="0.25">
      <c r="A15" s="4" t="s">
        <v>855</v>
      </c>
      <c r="B15" s="4" t="s">
        <v>829</v>
      </c>
      <c r="C15" s="4" t="s">
        <v>856</v>
      </c>
      <c r="D15" s="15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 t="s">
        <v>857</v>
      </c>
      <c r="B16" s="4" t="s">
        <v>829</v>
      </c>
      <c r="C16" s="4" t="s">
        <v>858</v>
      </c>
      <c r="D16" s="15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6.4" x14ac:dyDescent="0.25">
      <c r="A17" s="4" t="s">
        <v>859</v>
      </c>
      <c r="B17" s="4" t="s">
        <v>829</v>
      </c>
      <c r="C17" s="4" t="s">
        <v>860</v>
      </c>
      <c r="D17" s="15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6.4" x14ac:dyDescent="0.25">
      <c r="A18" s="4" t="s">
        <v>861</v>
      </c>
      <c r="B18" s="4" t="s">
        <v>829</v>
      </c>
      <c r="C18" s="4" t="s">
        <v>858</v>
      </c>
      <c r="D18" s="15" t="b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9.6" x14ac:dyDescent="0.25">
      <c r="A19" s="4" t="s">
        <v>65</v>
      </c>
      <c r="B19" s="4" t="s">
        <v>829</v>
      </c>
      <c r="C19" s="4" t="s">
        <v>862</v>
      </c>
      <c r="D19" s="15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6.4" x14ac:dyDescent="0.25">
      <c r="A20" s="4" t="s">
        <v>863</v>
      </c>
      <c r="B20" s="4" t="s">
        <v>829</v>
      </c>
      <c r="C20" s="4" t="s">
        <v>864</v>
      </c>
      <c r="D20" s="15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 t="s">
        <v>865</v>
      </c>
      <c r="B21" s="4" t="s">
        <v>829</v>
      </c>
      <c r="C21" s="4" t="s">
        <v>866</v>
      </c>
      <c r="D21" s="15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 t="s">
        <v>867</v>
      </c>
      <c r="B22" s="4" t="s">
        <v>829</v>
      </c>
      <c r="C22" s="4" t="s">
        <v>866</v>
      </c>
      <c r="D22" s="15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 t="s">
        <v>868</v>
      </c>
      <c r="B23" s="4" t="s">
        <v>829</v>
      </c>
      <c r="C23" s="4" t="s">
        <v>866</v>
      </c>
      <c r="D23" s="15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4" x14ac:dyDescent="0.25">
      <c r="A24" s="4" t="s">
        <v>869</v>
      </c>
      <c r="B24" s="4" t="s">
        <v>829</v>
      </c>
      <c r="C24" s="4" t="s">
        <v>870</v>
      </c>
      <c r="D24" s="15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4" x14ac:dyDescent="0.25">
      <c r="A25" s="4" t="s">
        <v>871</v>
      </c>
      <c r="B25" s="4" t="s">
        <v>829</v>
      </c>
      <c r="C25" s="4" t="s">
        <v>872</v>
      </c>
      <c r="D25" s="15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4" x14ac:dyDescent="0.25">
      <c r="A26" s="4" t="s">
        <v>873</v>
      </c>
      <c r="B26" s="4" t="s">
        <v>829</v>
      </c>
      <c r="C26" s="4" t="s">
        <v>874</v>
      </c>
      <c r="D26" s="15" t="b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4" x14ac:dyDescent="0.25">
      <c r="A27" s="4" t="s">
        <v>875</v>
      </c>
      <c r="B27" s="4" t="s">
        <v>829</v>
      </c>
      <c r="C27" s="4" t="s">
        <v>876</v>
      </c>
      <c r="D27" s="15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 t="s">
        <v>877</v>
      </c>
      <c r="B28" s="4" t="s">
        <v>829</v>
      </c>
      <c r="C28" s="4" t="s">
        <v>878</v>
      </c>
      <c r="D28" s="15" t="b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 t="s">
        <v>879</v>
      </c>
      <c r="B29" s="4" t="s">
        <v>829</v>
      </c>
      <c r="C29" s="4" t="s">
        <v>878</v>
      </c>
      <c r="D29" s="15" t="b"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9.6" x14ac:dyDescent="0.25">
      <c r="A30" s="4" t="s">
        <v>880</v>
      </c>
      <c r="B30" s="4" t="s">
        <v>829</v>
      </c>
      <c r="C30" s="4" t="s">
        <v>881</v>
      </c>
      <c r="D30" s="15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9.6" x14ac:dyDescent="0.25">
      <c r="A31" s="4" t="s">
        <v>882</v>
      </c>
      <c r="B31" s="4" t="s">
        <v>829</v>
      </c>
      <c r="C31" s="4" t="s">
        <v>883</v>
      </c>
      <c r="D31" s="15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6.4" x14ac:dyDescent="0.25">
      <c r="A32" s="4" t="s">
        <v>884</v>
      </c>
      <c r="B32" s="4" t="s">
        <v>829</v>
      </c>
      <c r="C32" s="4" t="s">
        <v>885</v>
      </c>
      <c r="D32" s="15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6.4" x14ac:dyDescent="0.25">
      <c r="A33" s="4" t="s">
        <v>886</v>
      </c>
      <c r="B33" s="4" t="s">
        <v>829</v>
      </c>
      <c r="C33" s="4" t="s">
        <v>887</v>
      </c>
      <c r="D33" s="15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4" x14ac:dyDescent="0.25">
      <c r="A34" s="4" t="s">
        <v>888</v>
      </c>
      <c r="B34" s="4" t="s">
        <v>829</v>
      </c>
      <c r="C34" s="4" t="s">
        <v>889</v>
      </c>
      <c r="D34" s="15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4" x14ac:dyDescent="0.25">
      <c r="A35" s="4" t="s">
        <v>890</v>
      </c>
      <c r="B35" s="4" t="s">
        <v>829</v>
      </c>
      <c r="C35" s="4" t="s">
        <v>891</v>
      </c>
      <c r="D35" s="15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4" x14ac:dyDescent="0.25">
      <c r="A36" s="4" t="s">
        <v>892</v>
      </c>
      <c r="B36" s="4" t="s">
        <v>829</v>
      </c>
      <c r="C36" s="4" t="s">
        <v>893</v>
      </c>
      <c r="D36" s="15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4" x14ac:dyDescent="0.25">
      <c r="A37" s="4" t="s">
        <v>894</v>
      </c>
      <c r="B37" s="4" t="s">
        <v>829</v>
      </c>
      <c r="C37" s="4" t="s">
        <v>895</v>
      </c>
      <c r="D37" s="15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4" x14ac:dyDescent="0.25">
      <c r="A38" s="4" t="s">
        <v>896</v>
      </c>
      <c r="B38" s="4" t="s">
        <v>829</v>
      </c>
      <c r="C38" s="4" t="s">
        <v>897</v>
      </c>
      <c r="D38" s="15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 t="s">
        <v>898</v>
      </c>
      <c r="B39" s="4" t="s">
        <v>829</v>
      </c>
      <c r="C39" s="4" t="s">
        <v>899</v>
      </c>
      <c r="D39" s="15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4" x14ac:dyDescent="0.25">
      <c r="A40" s="4" t="s">
        <v>900</v>
      </c>
      <c r="B40" s="4" t="s">
        <v>829</v>
      </c>
      <c r="C40" s="4" t="s">
        <v>901</v>
      </c>
      <c r="D40" s="15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 t="s">
        <v>902</v>
      </c>
      <c r="B41" s="4" t="s">
        <v>829</v>
      </c>
      <c r="C41" s="4" t="s">
        <v>903</v>
      </c>
      <c r="D41" s="15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 t="s">
        <v>904</v>
      </c>
      <c r="B42" s="4" t="s">
        <v>829</v>
      </c>
      <c r="C42" s="4" t="s">
        <v>905</v>
      </c>
      <c r="D42" s="15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4" x14ac:dyDescent="0.25">
      <c r="A43" s="4" t="s">
        <v>906</v>
      </c>
      <c r="B43" s="4" t="s">
        <v>907</v>
      </c>
      <c r="C43" s="4" t="s">
        <v>908</v>
      </c>
      <c r="D43" s="15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9.6" x14ac:dyDescent="0.25">
      <c r="A44" s="4" t="s">
        <v>110</v>
      </c>
      <c r="B44" s="4" t="s">
        <v>907</v>
      </c>
      <c r="C44" s="4" t="s">
        <v>909</v>
      </c>
      <c r="D44" s="15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9.6" x14ac:dyDescent="0.25">
      <c r="A45" s="4" t="s">
        <v>120</v>
      </c>
      <c r="B45" s="4" t="s">
        <v>907</v>
      </c>
      <c r="C45" s="4" t="s">
        <v>910</v>
      </c>
      <c r="D45" s="15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9.6" x14ac:dyDescent="0.25">
      <c r="A46" s="4" t="s">
        <v>117</v>
      </c>
      <c r="B46" s="4" t="s">
        <v>907</v>
      </c>
      <c r="C46" s="4" t="s">
        <v>911</v>
      </c>
      <c r="D46" s="15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9.6" x14ac:dyDescent="0.25">
      <c r="A47" s="4" t="s">
        <v>912</v>
      </c>
      <c r="B47" s="4" t="s">
        <v>907</v>
      </c>
      <c r="C47" s="4" t="s">
        <v>913</v>
      </c>
      <c r="D47" s="15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9.6" x14ac:dyDescent="0.25">
      <c r="A48" s="4" t="s">
        <v>69</v>
      </c>
      <c r="B48" s="4" t="s">
        <v>907</v>
      </c>
      <c r="C48" s="4" t="s">
        <v>914</v>
      </c>
      <c r="D48" s="15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9.6" x14ac:dyDescent="0.25">
      <c r="A49" s="4" t="s">
        <v>915</v>
      </c>
      <c r="B49" s="4" t="s">
        <v>907</v>
      </c>
      <c r="C49" s="4" t="s">
        <v>916</v>
      </c>
      <c r="D49" s="15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9.6" x14ac:dyDescent="0.25">
      <c r="A50" s="4" t="s">
        <v>917</v>
      </c>
      <c r="B50" s="4" t="s">
        <v>907</v>
      </c>
      <c r="C50" s="4" t="s">
        <v>918</v>
      </c>
      <c r="D50" s="15" t="b">
        <v>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6.4" x14ac:dyDescent="0.25">
      <c r="A51" s="4" t="s">
        <v>919</v>
      </c>
      <c r="B51" s="4" t="s">
        <v>907</v>
      </c>
      <c r="C51" s="4" t="s">
        <v>920</v>
      </c>
      <c r="D51" s="15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9.6" x14ac:dyDescent="0.25">
      <c r="A52" s="4" t="s">
        <v>921</v>
      </c>
      <c r="B52" s="4" t="s">
        <v>907</v>
      </c>
      <c r="C52" s="4" t="s">
        <v>922</v>
      </c>
      <c r="D52" s="15" t="b">
        <v>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52.8" x14ac:dyDescent="0.25">
      <c r="A53" s="4" t="s">
        <v>107</v>
      </c>
      <c r="B53" s="4" t="s">
        <v>907</v>
      </c>
      <c r="C53" s="4" t="s">
        <v>923</v>
      </c>
      <c r="D53" s="15" t="b"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52.8" x14ac:dyDescent="0.25">
      <c r="A54" s="4" t="s">
        <v>924</v>
      </c>
      <c r="B54" s="4" t="s">
        <v>907</v>
      </c>
      <c r="C54" s="4" t="s">
        <v>925</v>
      </c>
      <c r="D54" s="15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 t="s">
        <v>926</v>
      </c>
      <c r="B55" s="4" t="s">
        <v>907</v>
      </c>
      <c r="C55" s="4" t="s">
        <v>927</v>
      </c>
      <c r="D55" s="15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 t="s">
        <v>928</v>
      </c>
      <c r="B56" s="4" t="s">
        <v>907</v>
      </c>
      <c r="C56" s="4" t="s">
        <v>929</v>
      </c>
      <c r="D56" s="15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 t="s">
        <v>930</v>
      </c>
      <c r="B57" s="4" t="s">
        <v>907</v>
      </c>
      <c r="C57" s="4" t="s">
        <v>927</v>
      </c>
      <c r="D57" s="15" t="b"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 t="s">
        <v>931</v>
      </c>
      <c r="B58" s="4" t="s">
        <v>907</v>
      </c>
      <c r="C58" s="4" t="s">
        <v>932</v>
      </c>
      <c r="D58" s="15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 t="s">
        <v>933</v>
      </c>
      <c r="B59" s="4" t="s">
        <v>907</v>
      </c>
      <c r="C59" s="4" t="s">
        <v>934</v>
      </c>
      <c r="D59" s="15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 t="s">
        <v>935</v>
      </c>
      <c r="B60" s="4" t="s">
        <v>907</v>
      </c>
      <c r="C60" s="4" t="s">
        <v>927</v>
      </c>
      <c r="D60" s="15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 t="s">
        <v>936</v>
      </c>
      <c r="B61" s="4" t="s">
        <v>907</v>
      </c>
      <c r="C61" s="4" t="s">
        <v>929</v>
      </c>
      <c r="D61" s="15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 t="s">
        <v>937</v>
      </c>
      <c r="B62" s="4" t="s">
        <v>907</v>
      </c>
      <c r="C62" s="4" t="s">
        <v>932</v>
      </c>
      <c r="D62" s="15" t="b"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 t="s">
        <v>938</v>
      </c>
      <c r="B63" s="4" t="s">
        <v>907</v>
      </c>
      <c r="C63" s="4" t="s">
        <v>927</v>
      </c>
      <c r="D63" s="15" t="b"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 t="s">
        <v>939</v>
      </c>
      <c r="B64" s="4" t="s">
        <v>907</v>
      </c>
      <c r="C64" s="4" t="s">
        <v>929</v>
      </c>
      <c r="D64" s="15" t="b"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 t="s">
        <v>940</v>
      </c>
      <c r="B65" s="4" t="s">
        <v>907</v>
      </c>
      <c r="C65" s="4" t="s">
        <v>929</v>
      </c>
      <c r="D65" s="15" t="b"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 t="s">
        <v>941</v>
      </c>
      <c r="B66" s="4" t="s">
        <v>907</v>
      </c>
      <c r="C66" s="4" t="s">
        <v>929</v>
      </c>
      <c r="D66" s="15" t="b"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 t="s">
        <v>942</v>
      </c>
      <c r="B67" s="4" t="s">
        <v>907</v>
      </c>
      <c r="C67" s="4" t="s">
        <v>927</v>
      </c>
      <c r="D67" s="15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 t="s">
        <v>943</v>
      </c>
      <c r="B68" s="4" t="s">
        <v>907</v>
      </c>
      <c r="C68" s="4" t="s">
        <v>932</v>
      </c>
      <c r="D68" s="15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 t="s">
        <v>944</v>
      </c>
      <c r="B69" s="4" t="s">
        <v>907</v>
      </c>
      <c r="C69" s="4" t="s">
        <v>932</v>
      </c>
      <c r="D69" s="15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 t="s">
        <v>945</v>
      </c>
      <c r="B70" s="4" t="s">
        <v>907</v>
      </c>
      <c r="C70" s="4" t="s">
        <v>929</v>
      </c>
      <c r="D70" s="15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 t="s">
        <v>946</v>
      </c>
      <c r="B71" s="4" t="s">
        <v>907</v>
      </c>
      <c r="C71" s="4" t="s">
        <v>929</v>
      </c>
      <c r="D71" s="15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 t="s">
        <v>947</v>
      </c>
      <c r="B72" s="4" t="s">
        <v>907</v>
      </c>
      <c r="C72" s="4" t="s">
        <v>932</v>
      </c>
      <c r="D72" s="15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 t="s">
        <v>948</v>
      </c>
      <c r="B73" s="4" t="s">
        <v>907</v>
      </c>
      <c r="C73" s="4" t="s">
        <v>934</v>
      </c>
      <c r="D73" s="15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 t="s">
        <v>949</v>
      </c>
      <c r="B74" s="4" t="s">
        <v>907</v>
      </c>
      <c r="C74" s="4" t="s">
        <v>927</v>
      </c>
      <c r="D74" s="15" t="b"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 t="s">
        <v>950</v>
      </c>
      <c r="B75" s="4" t="s">
        <v>907</v>
      </c>
      <c r="C75" s="4" t="s">
        <v>932</v>
      </c>
      <c r="D75" s="15" t="b">
        <v>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 t="s">
        <v>951</v>
      </c>
      <c r="B76" s="4" t="s">
        <v>907</v>
      </c>
      <c r="C76" s="4" t="s">
        <v>932</v>
      </c>
      <c r="D76" s="15" t="b">
        <v>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6.4" x14ac:dyDescent="0.25">
      <c r="A77" s="4" t="s">
        <v>952</v>
      </c>
      <c r="B77" s="4" t="s">
        <v>907</v>
      </c>
      <c r="C77" s="4" t="s">
        <v>953</v>
      </c>
      <c r="D77" s="15" t="b">
        <v>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 t="s">
        <v>954</v>
      </c>
      <c r="B78" s="4" t="s">
        <v>907</v>
      </c>
      <c r="C78" s="4" t="s">
        <v>932</v>
      </c>
      <c r="D78" s="15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 t="s">
        <v>955</v>
      </c>
      <c r="B79" s="4" t="s">
        <v>907</v>
      </c>
      <c r="C79" s="4" t="s">
        <v>929</v>
      </c>
      <c r="D79" s="15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 t="s">
        <v>956</v>
      </c>
      <c r="B80" s="4" t="s">
        <v>907</v>
      </c>
      <c r="C80" s="4" t="s">
        <v>929</v>
      </c>
      <c r="D80" s="15" t="b">
        <v>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 t="s">
        <v>957</v>
      </c>
      <c r="B81" s="4" t="s">
        <v>907</v>
      </c>
      <c r="C81" s="4" t="s">
        <v>929</v>
      </c>
      <c r="D81" s="15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 t="s">
        <v>958</v>
      </c>
      <c r="B82" s="4" t="s">
        <v>907</v>
      </c>
      <c r="C82" s="4" t="s">
        <v>927</v>
      </c>
      <c r="D82" s="15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 t="s">
        <v>959</v>
      </c>
      <c r="B83" s="4" t="s">
        <v>907</v>
      </c>
      <c r="C83" s="4" t="s">
        <v>932</v>
      </c>
      <c r="D83" s="15" t="b">
        <v>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 t="s">
        <v>146</v>
      </c>
      <c r="B84" s="4" t="s">
        <v>907</v>
      </c>
      <c r="C84" s="4" t="s">
        <v>929</v>
      </c>
      <c r="D84" s="15" t="b">
        <v>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 t="s">
        <v>960</v>
      </c>
      <c r="B85" s="4" t="s">
        <v>907</v>
      </c>
      <c r="C85" s="4" t="s">
        <v>932</v>
      </c>
      <c r="D85" s="15" t="b">
        <v>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 t="s">
        <v>961</v>
      </c>
      <c r="B86" s="4" t="s">
        <v>907</v>
      </c>
      <c r="C86" s="4" t="s">
        <v>932</v>
      </c>
      <c r="D86" s="15" t="b">
        <v>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 t="s">
        <v>962</v>
      </c>
      <c r="B87" s="4" t="s">
        <v>907</v>
      </c>
      <c r="C87" s="4" t="s">
        <v>927</v>
      </c>
      <c r="D87" s="15" t="b">
        <v>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 t="s">
        <v>963</v>
      </c>
      <c r="B88" s="4" t="s">
        <v>907</v>
      </c>
      <c r="C88" s="4" t="s">
        <v>932</v>
      </c>
      <c r="D88" s="15" t="b">
        <v>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 t="s">
        <v>964</v>
      </c>
      <c r="B89" s="4" t="s">
        <v>907</v>
      </c>
      <c r="C89" s="4" t="s">
        <v>929</v>
      </c>
      <c r="D89" s="15" t="b">
        <v>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 t="s">
        <v>965</v>
      </c>
      <c r="B90" s="4" t="s">
        <v>907</v>
      </c>
      <c r="C90" s="4" t="s">
        <v>929</v>
      </c>
      <c r="D90" s="15" t="b">
        <v>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 t="s">
        <v>966</v>
      </c>
      <c r="B91" s="4" t="s">
        <v>907</v>
      </c>
      <c r="C91" s="4" t="s">
        <v>932</v>
      </c>
      <c r="D91" s="15" t="b">
        <v>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 t="s">
        <v>967</v>
      </c>
      <c r="B92" s="4" t="s">
        <v>907</v>
      </c>
      <c r="C92" s="4" t="s">
        <v>968</v>
      </c>
      <c r="D92" s="15" t="b">
        <v>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 t="s">
        <v>969</v>
      </c>
      <c r="B93" s="4" t="s">
        <v>907</v>
      </c>
      <c r="C93" s="4" t="s">
        <v>932</v>
      </c>
      <c r="D93" s="15" t="b">
        <v>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 t="s">
        <v>970</v>
      </c>
      <c r="B94" s="4" t="s">
        <v>907</v>
      </c>
      <c r="C94" s="4" t="s">
        <v>929</v>
      </c>
      <c r="D94" s="15" t="b">
        <v>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 t="s">
        <v>971</v>
      </c>
      <c r="B95" s="4" t="s">
        <v>907</v>
      </c>
      <c r="C95" s="4" t="s">
        <v>927</v>
      </c>
      <c r="D95" s="15" t="b">
        <v>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E6" sqref="E6"/>
    </sheetView>
  </sheetViews>
  <sheetFormatPr defaultColWidth="12.6640625" defaultRowHeight="13.2" x14ac:dyDescent="0.25"/>
  <cols>
    <col min="1" max="1" width="20.33203125" customWidth="1"/>
    <col min="2" max="2" width="85.109375" customWidth="1"/>
  </cols>
  <sheetData>
    <row r="1" spans="1:26" x14ac:dyDescent="0.25">
      <c r="A1" s="1" t="s">
        <v>972</v>
      </c>
      <c r="B1" s="1" t="s">
        <v>973</v>
      </c>
      <c r="C1" s="1" t="s">
        <v>974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 t="s">
        <v>975</v>
      </c>
      <c r="B2" s="4" t="s">
        <v>976</v>
      </c>
      <c r="C2" s="15" t="b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6.4" x14ac:dyDescent="0.25">
      <c r="A3" s="4" t="s">
        <v>977</v>
      </c>
      <c r="B3" s="4" t="s">
        <v>978</v>
      </c>
      <c r="C3" s="15" t="b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 t="s">
        <v>979</v>
      </c>
      <c r="B4" s="4" t="s">
        <v>980</v>
      </c>
      <c r="C4" s="15" t="b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 t="s">
        <v>981</v>
      </c>
      <c r="B5" s="4" t="s">
        <v>982</v>
      </c>
      <c r="C5" s="15" t="b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983</v>
      </c>
      <c r="B6" s="4" t="s">
        <v>984</v>
      </c>
      <c r="C6" s="15" t="b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 t="s">
        <v>985</v>
      </c>
      <c r="B7" s="4" t="s">
        <v>986</v>
      </c>
      <c r="C7" s="15" t="b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6.4" x14ac:dyDescent="0.25">
      <c r="A8" s="4" t="s">
        <v>987</v>
      </c>
      <c r="B8" s="4" t="s">
        <v>988</v>
      </c>
      <c r="C8" s="15" t="b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 t="s">
        <v>989</v>
      </c>
      <c r="B9" s="4" t="s">
        <v>990</v>
      </c>
      <c r="C9" s="15" t="b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6.4" x14ac:dyDescent="0.25">
      <c r="A10" s="4" t="s">
        <v>991</v>
      </c>
      <c r="B10" s="4" t="s">
        <v>992</v>
      </c>
      <c r="C10" s="15" t="b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 t="s">
        <v>993</v>
      </c>
      <c r="B11" s="4" t="s">
        <v>994</v>
      </c>
      <c r="C11" s="15" t="b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6.4" x14ac:dyDescent="0.25">
      <c r="A12" s="4" t="s">
        <v>995</v>
      </c>
      <c r="B12" s="4" t="s">
        <v>996</v>
      </c>
      <c r="C12" s="15" t="b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 t="s">
        <v>997</v>
      </c>
      <c r="B13" s="4" t="s">
        <v>998</v>
      </c>
      <c r="C13" s="15" t="b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6.4" x14ac:dyDescent="0.25">
      <c r="A14" s="4" t="s">
        <v>999</v>
      </c>
      <c r="B14" s="4" t="s">
        <v>1000</v>
      </c>
      <c r="C14" s="15" t="b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 t="s">
        <v>1001</v>
      </c>
      <c r="B15" s="4" t="s">
        <v>1002</v>
      </c>
      <c r="C15" s="15" t="b"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 t="s">
        <v>1003</v>
      </c>
      <c r="B16" s="4" t="s">
        <v>1004</v>
      </c>
      <c r="C16" s="15" t="b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 t="s">
        <v>1005</v>
      </c>
      <c r="B17" s="4" t="s">
        <v>1006</v>
      </c>
      <c r="C17" s="15" t="b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6.4" x14ac:dyDescent="0.25">
      <c r="A18" s="4" t="s">
        <v>1007</v>
      </c>
      <c r="B18" s="4" t="s">
        <v>1008</v>
      </c>
      <c r="C18" s="15" t="b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 t="s">
        <v>1009</v>
      </c>
      <c r="B19" s="4" t="s">
        <v>1006</v>
      </c>
      <c r="C19" s="15" t="b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 t="s">
        <v>1010</v>
      </c>
      <c r="B20" s="4" t="s">
        <v>1011</v>
      </c>
      <c r="C20" s="15" t="b">
        <v>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G13" sqref="G13"/>
    </sheetView>
  </sheetViews>
  <sheetFormatPr defaultColWidth="12.6640625" defaultRowHeight="13.2" x14ac:dyDescent="0.25"/>
  <cols>
    <col min="2" max="2" width="49.5546875" customWidth="1"/>
  </cols>
  <sheetData>
    <row r="1" spans="1:26" ht="26.4" x14ac:dyDescent="0.25">
      <c r="A1" s="1" t="s">
        <v>1012</v>
      </c>
      <c r="B1" s="1" t="s">
        <v>973</v>
      </c>
      <c r="C1" s="1" t="s">
        <v>1013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185</v>
      </c>
      <c r="B2" s="6" t="s">
        <v>1014</v>
      </c>
      <c r="C2" s="9" t="b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1015</v>
      </c>
      <c r="B3" s="6" t="s">
        <v>1016</v>
      </c>
      <c r="C3" s="9" t="b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1017</v>
      </c>
      <c r="B4" s="6" t="s">
        <v>1018</v>
      </c>
      <c r="C4" s="9" t="b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1019</v>
      </c>
      <c r="B5" s="6" t="s">
        <v>1020</v>
      </c>
      <c r="C5" s="9" t="b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 t="s">
        <v>1021</v>
      </c>
      <c r="B6" s="6" t="s">
        <v>1022</v>
      </c>
      <c r="C6" s="9" t="b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 t="s">
        <v>1023</v>
      </c>
      <c r="B7" s="6" t="s">
        <v>1024</v>
      </c>
      <c r="C7" s="9" t="b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 t="s">
        <v>1025</v>
      </c>
      <c r="B8" s="6" t="s">
        <v>1026</v>
      </c>
      <c r="C8" s="9" t="b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4" x14ac:dyDescent="0.25">
      <c r="A9" s="6" t="s">
        <v>1027</v>
      </c>
      <c r="B9" s="6" t="s">
        <v>1028</v>
      </c>
      <c r="C9" s="9" t="b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6" t="s">
        <v>1029</v>
      </c>
      <c r="B10" s="6" t="s">
        <v>1030</v>
      </c>
      <c r="C10" s="9" t="b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1031</v>
      </c>
      <c r="B11" s="6" t="s">
        <v>1032</v>
      </c>
      <c r="C11" s="9" t="b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1033</v>
      </c>
      <c r="B12" s="6" t="s">
        <v>1030</v>
      </c>
      <c r="C12" s="9" t="b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6" t="s">
        <v>1034</v>
      </c>
      <c r="B13" s="6" t="s">
        <v>1035</v>
      </c>
      <c r="C13" s="9" t="b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E15" sqref="E15"/>
    </sheetView>
  </sheetViews>
  <sheetFormatPr defaultColWidth="12.6640625" defaultRowHeight="13.2" x14ac:dyDescent="0.25"/>
  <cols>
    <col min="1" max="1" width="48.44140625" customWidth="1"/>
  </cols>
  <sheetData>
    <row r="1" spans="1:26" x14ac:dyDescent="0.25">
      <c r="A1" s="1" t="s">
        <v>1036</v>
      </c>
      <c r="B1" s="1" t="s">
        <v>1037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1038</v>
      </c>
      <c r="B2" s="9" t="b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1039</v>
      </c>
      <c r="B3" s="9" t="b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1040</v>
      </c>
      <c r="B4" s="9" t="b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1041</v>
      </c>
      <c r="B5" s="9" t="b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4" x14ac:dyDescent="0.25">
      <c r="A6" s="2" t="s">
        <v>1042</v>
      </c>
      <c r="B6" s="9" t="b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1043</v>
      </c>
      <c r="B7" s="9" t="b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1044</v>
      </c>
      <c r="B8" s="9" t="b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Achievements</vt:lpstr>
      <vt:lpstr>Complete Materials List (Craft </vt:lpstr>
      <vt:lpstr>Gourmet Chef</vt:lpstr>
      <vt:lpstr>Craft Master</vt:lpstr>
      <vt:lpstr>Full Shipment &amp; Polyculture</vt:lpstr>
      <vt:lpstr>Master Angler</vt:lpstr>
      <vt:lpstr>A Complete Collection</vt:lpstr>
      <vt:lpstr>Well-Read</vt:lpstr>
      <vt:lpstr>Protector Of The Valley</vt:lpstr>
      <vt:lpstr>Mystery Of The Stardrops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Sclafani</cp:lastModifiedBy>
  <dcterms:modified xsi:type="dcterms:W3CDTF">2025-06-12T00:53:37Z</dcterms:modified>
</cp:coreProperties>
</file>