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sdsf00d03\PrimaryCare\GP Workforce\Publications\GPCD Annual Publication 2021\Output\Tables\"/>
    </mc:Choice>
  </mc:AlternateContent>
  <bookViews>
    <workbookView xWindow="-120" yWindow="-120" windowWidth="20730" windowHeight="11160"/>
  </bookViews>
  <sheets>
    <sheet name="Notes" sheetId="6" r:id="rId1"/>
    <sheet name="Designation" sheetId="5" r:id="rId2"/>
    <sheet name="Age" sheetId="7" r:id="rId3"/>
    <sheet name="Sex" sheetId="9" r:id="rId4"/>
    <sheet name="Data" sheetId="3" r:id="rId5"/>
    <sheet name="LKP" sheetId="4" state="hidden" r:id="rId6"/>
    <sheet name="ChartData" sheetId="8" state="hidden" r:id="rId7"/>
  </sheets>
  <definedNames>
    <definedName name="_xlnm._FilterDatabase" localSheetId="4" hidden="1">Data!$B$3:$O$168</definedName>
    <definedName name="LKP_Age">LKP!$H$3:$H$13</definedName>
    <definedName name="LKP_Des">LKP!$B$3:$B$7</definedName>
    <definedName name="LKP_Gender">LKP!$K$3:$K$4</definedName>
    <definedName name="LKP_HB" localSheetId="3">LKP!#REF!</definedName>
    <definedName name="LKP_HB">LKP!#REF!</definedName>
    <definedName name="LKP_Year">LKP!$E$3:$E$8</definedName>
    <definedName name="_xlnm.Print_Area" localSheetId="2">Age!$A$1:$Q$42</definedName>
    <definedName name="_xlnm.Print_Area" localSheetId="1">Designation!$A$1:$O$33</definedName>
    <definedName name="_xlnm.Print_Area" localSheetId="0">Notes!$A$1:$N$16</definedName>
    <definedName name="_xlnm.Print_Area" localSheetId="3">Sex!$A$1:$Q$34</definedName>
    <definedName name="_xlnm.Print_Titles" localSheetId="4">Data!$1:$3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13" i="9" l="1"/>
  <c r="C18" i="8"/>
  <c r="D18" i="8"/>
  <c r="E18" i="8"/>
  <c r="F18" i="8"/>
  <c r="G18" i="8"/>
  <c r="H18" i="8"/>
  <c r="I18" i="8"/>
  <c r="J18" i="8"/>
  <c r="K18" i="8"/>
  <c r="L18" i="8"/>
  <c r="A4" i="3" l="1"/>
  <c r="A164" i="3"/>
  <c r="A165" i="3"/>
  <c r="A166" i="3"/>
  <c r="A167" i="3"/>
  <c r="A168" i="3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M18" i="8"/>
  <c r="D12" i="8"/>
  <c r="E12" i="8"/>
  <c r="F12" i="8"/>
  <c r="G12" i="8"/>
  <c r="H12" i="8"/>
  <c r="I12" i="8"/>
  <c r="J12" i="8"/>
  <c r="K12" i="8"/>
  <c r="L12" i="8"/>
  <c r="M12" i="8"/>
  <c r="C12" i="8"/>
  <c r="C19" i="4"/>
  <c r="C23" i="4"/>
  <c r="J10" i="9" l="1"/>
  <c r="L14" i="7"/>
  <c r="H8" i="7"/>
  <c r="D15" i="7"/>
  <c r="C8" i="7"/>
  <c r="F15" i="7"/>
  <c r="K9" i="7"/>
  <c r="I15" i="7"/>
  <c r="L13" i="7"/>
  <c r="C12" i="7"/>
  <c r="E9" i="7"/>
  <c r="C15" i="7"/>
  <c r="C10" i="7"/>
  <c r="L15" i="7"/>
  <c r="F10" i="9"/>
  <c r="C13" i="7"/>
  <c r="K8" i="7"/>
  <c r="C11" i="7"/>
  <c r="L16" i="7"/>
  <c r="D11" i="7"/>
  <c r="F13" i="7"/>
  <c r="C9" i="7"/>
  <c r="F11" i="7"/>
  <c r="F14" i="7"/>
  <c r="I14" i="7"/>
  <c r="F10" i="7"/>
  <c r="H15" i="7"/>
  <c r="H10" i="7"/>
  <c r="F16" i="7"/>
  <c r="C10" i="9"/>
  <c r="K12" i="7"/>
  <c r="B10" i="7"/>
  <c r="K15" i="7"/>
  <c r="K10" i="7"/>
  <c r="I16" i="7"/>
  <c r="B8" i="7"/>
  <c r="K13" i="7"/>
  <c r="B11" i="7"/>
  <c r="K11" i="7"/>
  <c r="J7" i="7"/>
  <c r="J15" i="7"/>
  <c r="K16" i="7"/>
  <c r="J11" i="7"/>
  <c r="F9" i="7"/>
  <c r="F12" i="7"/>
  <c r="D16" i="7"/>
  <c r="E11" i="7"/>
  <c r="D7" i="7"/>
  <c r="K10" i="9"/>
  <c r="H13" i="7"/>
  <c r="J10" i="7"/>
  <c r="H16" i="7"/>
  <c r="H11" i="7"/>
  <c r="G7" i="7"/>
  <c r="J8" i="7"/>
  <c r="H14" i="7"/>
  <c r="D13" i="7"/>
  <c r="H12" i="7"/>
  <c r="I10" i="9"/>
  <c r="L11" i="7"/>
  <c r="C14" i="7"/>
  <c r="B12" i="7"/>
  <c r="L7" i="7"/>
  <c r="G8" i="7"/>
  <c r="E14" i="7"/>
  <c r="G11" i="7"/>
  <c r="F7" i="7"/>
  <c r="E12" i="7"/>
  <c r="G10" i="9"/>
  <c r="G9" i="7"/>
  <c r="E15" i="7"/>
  <c r="H10" i="9"/>
  <c r="E13" i="7"/>
  <c r="E8" i="7"/>
  <c r="C16" i="7"/>
  <c r="C7" i="7"/>
  <c r="J12" i="7"/>
  <c r="G16" i="7"/>
  <c r="D9" i="7"/>
  <c r="B15" i="7"/>
  <c r="D12" i="7"/>
  <c r="E10" i="9"/>
  <c r="B13" i="7"/>
  <c r="H9" i="7"/>
  <c r="D10" i="7"/>
  <c r="B16" i="7"/>
  <c r="D8" i="7"/>
  <c r="B14" i="7"/>
  <c r="B9" i="7"/>
  <c r="K7" i="7"/>
  <c r="K14" i="7"/>
  <c r="E7" i="7"/>
  <c r="L9" i="7"/>
  <c r="D10" i="9"/>
  <c r="L12" i="7"/>
  <c r="B10" i="9"/>
  <c r="J13" i="7"/>
  <c r="E10" i="7"/>
  <c r="L10" i="7"/>
  <c r="J16" i="7"/>
  <c r="L8" i="7"/>
  <c r="J14" i="7"/>
  <c r="J9" i="7"/>
  <c r="I12" i="7"/>
  <c r="I7" i="7"/>
  <c r="G13" i="7"/>
  <c r="F8" i="7"/>
  <c r="D14" i="7"/>
  <c r="B7" i="7"/>
  <c r="I10" i="7"/>
  <c r="L10" i="9"/>
  <c r="I13" i="7"/>
  <c r="I8" i="7"/>
  <c r="G14" i="7"/>
  <c r="G12" i="7"/>
  <c r="I11" i="7"/>
  <c r="H7" i="7"/>
  <c r="I9" i="7"/>
  <c r="G15" i="7"/>
  <c r="G10" i="7"/>
  <c r="E16" i="7"/>
  <c r="J7" i="9"/>
  <c r="H8" i="9"/>
  <c r="F9" i="9"/>
  <c r="G9" i="9"/>
  <c r="D7" i="9"/>
  <c r="L7" i="9"/>
  <c r="J8" i="9"/>
  <c r="H9" i="9"/>
  <c r="B9" i="9"/>
  <c r="D8" i="9"/>
  <c r="J9" i="9"/>
  <c r="B7" i="9"/>
  <c r="E7" i="9"/>
  <c r="C8" i="9"/>
  <c r="K8" i="9"/>
  <c r="I9" i="9"/>
  <c r="F7" i="9"/>
  <c r="L8" i="9"/>
  <c r="G7" i="9"/>
  <c r="E8" i="9"/>
  <c r="C9" i="9"/>
  <c r="K9" i="9"/>
  <c r="K7" i="9"/>
  <c r="B8" i="9"/>
  <c r="H7" i="9"/>
  <c r="F8" i="9"/>
  <c r="D9" i="9"/>
  <c r="L9" i="9"/>
  <c r="I8" i="9"/>
  <c r="I7" i="9"/>
  <c r="G8" i="9"/>
  <c r="E9" i="9"/>
  <c r="C7" i="9"/>
  <c r="D7" i="8"/>
  <c r="C7" i="8"/>
  <c r="C17" i="7"/>
  <c r="G17" i="7"/>
  <c r="K17" i="7"/>
  <c r="D18" i="7"/>
  <c r="H18" i="7"/>
  <c r="L18" i="7"/>
  <c r="B17" i="7"/>
  <c r="J17" i="7"/>
  <c r="D17" i="7"/>
  <c r="H17" i="7"/>
  <c r="L17" i="7"/>
  <c r="E18" i="7"/>
  <c r="I18" i="7"/>
  <c r="F17" i="7"/>
  <c r="G18" i="7"/>
  <c r="E17" i="7"/>
  <c r="I17" i="7"/>
  <c r="B18" i="7"/>
  <c r="F18" i="7"/>
  <c r="J18" i="7"/>
  <c r="C18" i="7"/>
  <c r="K18" i="7"/>
  <c r="F7" i="8"/>
  <c r="H7" i="8"/>
  <c r="J7" i="8"/>
  <c r="L7" i="8"/>
  <c r="E7" i="8"/>
  <c r="G7" i="8"/>
  <c r="I7" i="8"/>
  <c r="K7" i="8"/>
  <c r="M7" i="8"/>
  <c r="B7" i="8"/>
  <c r="B13" i="8"/>
  <c r="A4" i="9" s="1"/>
  <c r="D13" i="8" l="1"/>
  <c r="L13" i="8"/>
  <c r="H13" i="8"/>
  <c r="K13" i="8"/>
  <c r="F13" i="8"/>
  <c r="E13" i="8"/>
  <c r="M13" i="8"/>
  <c r="J13" i="8"/>
  <c r="C13" i="8"/>
  <c r="G13" i="8"/>
  <c r="I13" i="8"/>
  <c r="K20" i="8"/>
  <c r="J19" i="8"/>
  <c r="E20" i="8"/>
  <c r="C20" i="8"/>
  <c r="A21" i="7"/>
  <c r="A4" i="7"/>
  <c r="L19" i="8"/>
  <c r="G20" i="8"/>
  <c r="M20" i="8"/>
  <c r="I20" i="8"/>
  <c r="D19" i="8"/>
  <c r="H20" i="8"/>
  <c r="F20" i="8"/>
  <c r="I19" i="8"/>
  <c r="G19" i="8"/>
  <c r="K19" i="8"/>
  <c r="M19" i="8"/>
  <c r="E19" i="8"/>
  <c r="J20" i="8"/>
  <c r="L20" i="8"/>
  <c r="C19" i="8"/>
  <c r="H19" i="8"/>
  <c r="D20" i="8"/>
  <c r="F19" i="8"/>
</calcChain>
</file>

<file path=xl/sharedStrings.xml><?xml version="1.0" encoding="utf-8"?>
<sst xmlns="http://schemas.openxmlformats.org/spreadsheetml/2006/main" count="588" uniqueCount="60">
  <si>
    <t>Female</t>
  </si>
  <si>
    <t>All</t>
  </si>
  <si>
    <t>Male</t>
  </si>
  <si>
    <t>Performer</t>
  </si>
  <si>
    <t>Performer Salaried</t>
  </si>
  <si>
    <t>Performer Retainee</t>
  </si>
  <si>
    <t>-</t>
  </si>
  <si>
    <t>All GPs</t>
  </si>
  <si>
    <t>Gender</t>
  </si>
  <si>
    <t>Year</t>
  </si>
  <si>
    <t>Age Group</t>
  </si>
  <si>
    <t>All Ages</t>
  </si>
  <si>
    <t>65+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</si>
  <si>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</si>
  <si>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</si>
  <si>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</si>
  <si>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</si>
  <si>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</si>
  <si>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</si>
  <si>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</si>
  <si>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</si>
  <si>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Designation</t>
  </si>
  <si>
    <t>Age Groups</t>
  </si>
  <si>
    <t>General Notes</t>
  </si>
  <si>
    <t xml:space="preserve">Excludes GPs working only on a locum/sessional basis and the majority of those working only in Out of Hours services. </t>
  </si>
  <si>
    <t xml:space="preserve">For further information please refer to the glossary available on our website - </t>
  </si>
  <si>
    <t xml:space="preserve"> </t>
  </si>
  <si>
    <t>Male only</t>
  </si>
  <si>
    <t>Female only</t>
  </si>
  <si>
    <t>Please note that GPs may hold multiple posts simultaneously therefore the total number of GPs may not equal the sum of the different GP post types.</t>
  </si>
  <si>
    <t>ST = Specialist Trainee, previously and generally known as GP Registrar.</t>
  </si>
  <si>
    <t>General Practice – GP workforce and practice list sizes</t>
  </si>
  <si>
    <t>http://www.isdscotland.org/Health-Topics/General-Practice/Workforce-and-Practice-Populations/Glossary/</t>
  </si>
  <si>
    <t>Designation Sheet Controls</t>
  </si>
  <si>
    <t>Age Sheet Controls</t>
  </si>
  <si>
    <t>Performer Registrar</t>
  </si>
  <si>
    <t>Lookup</t>
  </si>
  <si>
    <t>These data are sourced from a dynamic administrative database. Previously published figures will be subject to change due to administrative time lag in updating information in the database.</t>
  </si>
  <si>
    <t>Both Sexes</t>
  </si>
  <si>
    <t>NA</t>
  </si>
  <si>
    <t>PERFORMER</t>
  </si>
  <si>
    <t>PERFORMER REGISTRAR</t>
  </si>
  <si>
    <t>PERFORMER RETAINEE</t>
  </si>
  <si>
    <t>PERFORMER SALARIED</t>
  </si>
  <si>
    <t>&lt;24</t>
  </si>
  <si>
    <t>Not recorded</t>
  </si>
  <si>
    <t>Des chart</t>
  </si>
  <si>
    <t>Age chart</t>
  </si>
  <si>
    <t>Sex chart</t>
  </si>
  <si>
    <t>Data source: National Primary Care Clinician Database (NPCCD), Public Health Scotland</t>
  </si>
  <si>
    <r>
      <t xml:space="preserve">This is a Public Health Scotland (PHS) </t>
    </r>
    <r>
      <rPr>
        <i/>
        <sz val="8"/>
        <rFont val="Arial"/>
        <family val="2"/>
      </rPr>
      <t>national statistics</t>
    </r>
    <r>
      <rPr>
        <sz val="8"/>
        <rFont val="Arial"/>
        <family val="2"/>
      </rPr>
      <t xml:space="preserve"> release</t>
    </r>
  </si>
  <si>
    <t>https://beta.isdscotland.org/find-publications-and-data/health-services/primary-care/general-practice-gp-workforce-and-practice-list-sizes/</t>
  </si>
  <si>
    <t>Number (headcount) of GPs in post by Designation: 2011 - 2021</t>
  </si>
  <si>
    <t>Chart 1a - Number (headcount) of GPs in post, by designation, 2011 - 2021</t>
  </si>
  <si>
    <t>Number (headcount) of GPs in post by age:  2011 - 2021</t>
  </si>
  <si>
    <t>Number (headcount) of GPs in post by designation and age group: 2011 - 2021</t>
  </si>
  <si>
    <t>General Practice – GP workforce and practice list sizes: 2011 - 2021</t>
  </si>
  <si>
    <t>Table 1: Number of GPs in Scotland by age, designation and sex 2011 - 2021</t>
  </si>
  <si>
    <t>Data for 2011 - 2021 are as at 30 September</t>
  </si>
  <si>
    <t>Number (headcount) of GPs in post by sex:  2011 - 2021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</si>
</sst>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"/>
    <numFmt numFmtId="165" formatCode="#"/>
    <numFmt numFmtId="166" formatCode="_-* #,##0_-;\-* #,##0_-;_-* &quot;-&quot;??_-;_-@_-"/>
    <numFmt numFmtId="167" formatCode="0_ ;\-0\ "/>
    <numFmt numFmtId="168" formatCode="#,##0_ ;\-#,##0\ "/>
  </numFmts>
  <fonts count="2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color indexed="10"/>
      <name val="Arial"/>
      <family val="2"/>
    </font>
    <font>
      <sz val="8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u/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9286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2" fillId="0" borderId="0" xfId="0" applyFont="1" applyFill="1"/>
    <xf numFmtId="0" fontId="0" fillId="0" borderId="0" xfId="0" applyBorder="1"/>
    <xf numFmtId="0" fontId="2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/>
    <xf numFmtId="164" fontId="0" fillId="0" borderId="0" xfId="0" applyNumberFormat="1"/>
    <xf numFmtId="164" fontId="7" fillId="0" borderId="0" xfId="0" applyNumberFormat="1" applyFont="1" applyAlignment="1">
      <alignment horizontal="right"/>
    </xf>
    <xf numFmtId="3" fontId="2" fillId="0" borderId="0" xfId="0" applyNumberFormat="1" applyFont="1"/>
    <xf numFmtId="0" fontId="10" fillId="0" borderId="0" xfId="0" applyFont="1"/>
    <xf numFmtId="164" fontId="2" fillId="0" borderId="0" xfId="0" applyNumberFormat="1" applyFont="1"/>
    <xf numFmtId="0" fontId="2" fillId="0" borderId="0" xfId="0" applyFont="1" applyBorder="1"/>
    <xf numFmtId="165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0" fillId="0" borderId="0" xfId="0" applyNumberFormat="1"/>
    <xf numFmtId="0" fontId="6" fillId="0" borderId="0" xfId="0" applyFont="1" applyFill="1" applyAlignment="1">
      <alignment vertical="center"/>
    </xf>
    <xf numFmtId="166" fontId="4" fillId="0" borderId="0" xfId="1" applyNumberFormat="1" applyFont="1" applyFill="1"/>
    <xf numFmtId="0" fontId="4" fillId="0" borderId="0" xfId="0" applyFont="1" applyFill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4" fillId="0" borderId="0" xfId="0" applyFont="1" applyAlignment="1">
      <alignment vertical="top"/>
    </xf>
    <xf numFmtId="166" fontId="2" fillId="0" borderId="0" xfId="1" applyNumberFormat="1" applyFont="1" applyFill="1"/>
    <xf numFmtId="166" fontId="2" fillId="0" borderId="0" xfId="0" applyNumberFormat="1" applyFont="1" applyFill="1"/>
    <xf numFmtId="0" fontId="14" fillId="0" borderId="0" xfId="0" applyFont="1"/>
    <xf numFmtId="0" fontId="1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5" fillId="0" borderId="0" xfId="0" applyFont="1" applyFill="1" applyBorder="1" applyAlignment="1">
      <alignment horizontal="right"/>
    </xf>
    <xf numFmtId="0" fontId="15" fillId="0" borderId="0" xfId="0" applyFont="1" applyFill="1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0" fillId="3" borderId="0" xfId="0" applyFont="1" applyFill="1"/>
    <xf numFmtId="0" fontId="11" fillId="3" borderId="0" xfId="0" applyFont="1" applyFill="1" applyBorder="1"/>
    <xf numFmtId="0" fontId="10" fillId="3" borderId="0" xfId="0" applyFont="1" applyFill="1" applyBorder="1"/>
    <xf numFmtId="165" fontId="10" fillId="3" borderId="0" xfId="0" applyNumberFormat="1" applyFont="1" applyFill="1" applyBorder="1"/>
    <xf numFmtId="3" fontId="10" fillId="3" borderId="0" xfId="0" applyNumberFormat="1" applyFont="1" applyFill="1" applyBorder="1"/>
    <xf numFmtId="164" fontId="10" fillId="3" borderId="0" xfId="0" applyNumberFormat="1" applyFont="1" applyFill="1" applyBorder="1"/>
    <xf numFmtId="0" fontId="17" fillId="0" borderId="0" xfId="0" applyFont="1" applyFill="1"/>
    <xf numFmtId="166" fontId="17" fillId="0" borderId="0" xfId="1" applyNumberFormat="1" applyFont="1" applyFill="1"/>
    <xf numFmtId="0" fontId="17" fillId="0" borderId="0" xfId="0" applyFont="1" applyFill="1" applyBorder="1" applyAlignment="1">
      <alignment horizontal="left"/>
    </xf>
    <xf numFmtId="0" fontId="17" fillId="0" borderId="0" xfId="0" applyFont="1" applyFill="1" applyBorder="1"/>
    <xf numFmtId="166" fontId="18" fillId="0" borderId="0" xfId="1" applyNumberFormat="1" applyFont="1" applyFill="1"/>
    <xf numFmtId="166" fontId="17" fillId="0" borderId="0" xfId="0" applyNumberFormat="1" applyFont="1" applyFill="1"/>
    <xf numFmtId="43" fontId="17" fillId="0" borderId="0" xfId="0" applyNumberFormat="1" applyFont="1" applyFill="1"/>
    <xf numFmtId="3" fontId="1" fillId="0" borderId="0" xfId="0" applyNumberFormat="1" applyFo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3" fontId="1" fillId="0" borderId="0" xfId="0" applyNumberFormat="1" applyFont="1" applyFill="1" applyBorder="1"/>
    <xf numFmtId="167" fontId="17" fillId="0" borderId="0" xfId="0" applyNumberFormat="1" applyFont="1" applyFill="1"/>
    <xf numFmtId="0" fontId="8" fillId="0" borderId="0" xfId="2" applyFont="1" applyFill="1" applyBorder="1" applyAlignment="1" applyProtection="1"/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0" fillId="0" borderId="0" xfId="0" applyFont="1" applyFill="1"/>
    <xf numFmtId="0" fontId="20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8" fontId="2" fillId="0" borderId="0" xfId="1" applyNumberFormat="1" applyFont="1" applyFill="1" applyBorder="1" applyAlignment="1">
      <alignment horizontal="right" vertical="center"/>
    </xf>
    <xf numFmtId="168" fontId="4" fillId="0" borderId="0" xfId="1" applyNumberFormat="1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19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left" vertical="center"/>
    </xf>
    <xf numFmtId="0" fontId="15" fillId="0" borderId="0" xfId="0" applyFont="1" applyFill="1"/>
    <xf numFmtId="0" fontId="1" fillId="0" borderId="0" xfId="0" applyFont="1" applyFill="1" applyBorder="1" applyAlignment="1">
      <alignment horizontal="left" vertical="center"/>
    </xf>
    <xf numFmtId="168" fontId="1" fillId="0" borderId="0" xfId="0" applyNumberFormat="1" applyFont="1" applyFill="1"/>
    <xf numFmtId="0" fontId="1" fillId="0" borderId="0" xfId="0" applyFont="1" applyAlignment="1">
      <alignment vertical="center"/>
    </xf>
    <xf numFmtId="0" fontId="3" fillId="0" borderId="0" xfId="2" applyFill="1" applyAlignment="1" applyProtection="1">
      <alignment horizontal="left"/>
    </xf>
    <xf numFmtId="3" fontId="0" fillId="0" borderId="0" xfId="0" applyNumberFormat="1" applyFill="1" applyAlignment="1"/>
    <xf numFmtId="164" fontId="0" fillId="0" borderId="0" xfId="0" applyNumberFormat="1" applyAlignment="1"/>
    <xf numFmtId="0" fontId="0" fillId="0" borderId="0" xfId="0" applyAlignment="1"/>
    <xf numFmtId="0" fontId="22" fillId="0" borderId="0" xfId="2" applyFont="1" applyFill="1" applyAlignment="1" applyProtection="1">
      <alignment horizontal="right"/>
    </xf>
    <xf numFmtId="0" fontId="3" fillId="0" borderId="0" xfId="2" applyAlignment="1" applyProtection="1">
      <alignment horizontal="left"/>
    </xf>
    <xf numFmtId="0" fontId="6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92869"/>
      <color rgb="FF039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1796043470212"/>
          <c:y val="6.4150665377354144E-2"/>
          <c:w val="0.55827626193815849"/>
          <c:h val="0.83358916977482889"/>
        </c:manualLayout>
      </c:layout>
      <c:lineChart>
        <c:grouping val="standard"/>
        <c:varyColors val="0"/>
        <c:ser>
          <c:idx val="0"/>
          <c:order val="0"/>
          <c:tx>
            <c:strRef>
              <c:f>Designation!$A$7</c:f>
              <c:strCache>
                <c:ptCount val="1"/>
                <c:pt idx="0">
                  <c:v>Performer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Designation!$B$6:$L$6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Designation!$B$7:$L$7</c:f>
              <c:numCache>
                <c:formatCode>#,##0_ ;\-#,##0\ </c:formatCode>
                <c:ptCount val="11"/>
                <c:pt idx="0">
                  <c:v>3751</c:v>
                </c:pt>
                <c:pt idx="1">
                  <c:v>3754</c:v>
                </c:pt>
                <c:pt idx="2">
                  <c:v>3723</c:v>
                </c:pt>
                <c:pt idx="3">
                  <c:v>3710</c:v>
                </c:pt>
                <c:pt idx="4">
                  <c:v>3634</c:v>
                </c:pt>
                <c:pt idx="5">
                  <c:v>3554</c:v>
                </c:pt>
                <c:pt idx="6">
                  <c:v>3489</c:v>
                </c:pt>
                <c:pt idx="7">
                  <c:v>3397</c:v>
                </c:pt>
                <c:pt idx="8">
                  <c:v>3340</c:v>
                </c:pt>
                <c:pt idx="9">
                  <c:v>3333</c:v>
                </c:pt>
                <c:pt idx="10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95C-8695-6A0BE45CB64D}"/>
            </c:ext>
          </c:extLst>
        </c:ser>
        <c:ser>
          <c:idx val="1"/>
          <c:order val="1"/>
          <c:tx>
            <c:strRef>
              <c:f>Designation!$A$8</c:f>
              <c:strCache>
                <c:ptCount val="1"/>
                <c:pt idx="0">
                  <c:v>Performer Salaried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Designation!$B$6:$L$6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Designation!$B$8:$L$8</c:f>
              <c:numCache>
                <c:formatCode>#,##0_ ;\-#,##0\ </c:formatCode>
                <c:ptCount val="11"/>
                <c:pt idx="0">
                  <c:v>524</c:v>
                </c:pt>
                <c:pt idx="1">
                  <c:v>532</c:v>
                </c:pt>
                <c:pt idx="2">
                  <c:v>549</c:v>
                </c:pt>
                <c:pt idx="3">
                  <c:v>603</c:v>
                </c:pt>
                <c:pt idx="4">
                  <c:v>690</c:v>
                </c:pt>
                <c:pt idx="5">
                  <c:v>754</c:v>
                </c:pt>
                <c:pt idx="6">
                  <c:v>835</c:v>
                </c:pt>
                <c:pt idx="7">
                  <c:v>966</c:v>
                </c:pt>
                <c:pt idx="8">
                  <c:v>1066</c:v>
                </c:pt>
                <c:pt idx="9">
                  <c:v>1113</c:v>
                </c:pt>
                <c:pt idx="10">
                  <c:v>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C1-81E4-3B513FF540C9}"/>
            </c:ext>
          </c:extLst>
        </c:ser>
        <c:ser>
          <c:idx val="2"/>
          <c:order val="2"/>
          <c:tx>
            <c:strRef>
              <c:f>Designation!$A$9</c:f>
              <c:strCache>
                <c:ptCount val="1"/>
                <c:pt idx="0">
                  <c:v>Performer Retainee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ymbol val="none"/>
          </c:marker>
          <c:cat>
            <c:numRef>
              <c:f>Designation!$B$6:$L$6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Designation!$B$9:$L$9</c:f>
              <c:numCache>
                <c:formatCode>#,##0_ ;\-#,##0\ </c:formatCode>
                <c:ptCount val="11"/>
                <c:pt idx="0">
                  <c:v>145</c:v>
                </c:pt>
                <c:pt idx="1">
                  <c:v>139</c:v>
                </c:pt>
                <c:pt idx="2">
                  <c:v>132</c:v>
                </c:pt>
                <c:pt idx="3">
                  <c:v>116</c:v>
                </c:pt>
                <c:pt idx="4">
                  <c:v>110</c:v>
                </c:pt>
                <c:pt idx="5">
                  <c:v>92</c:v>
                </c:pt>
                <c:pt idx="6">
                  <c:v>91</c:v>
                </c:pt>
                <c:pt idx="7">
                  <c:v>85</c:v>
                </c:pt>
                <c:pt idx="8">
                  <c:v>71</c:v>
                </c:pt>
                <c:pt idx="9">
                  <c:v>64</c:v>
                </c:pt>
                <c:pt idx="1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C1-81E4-3B513FF540C9}"/>
            </c:ext>
          </c:extLst>
        </c:ser>
        <c:ser>
          <c:idx val="3"/>
          <c:order val="3"/>
          <c:tx>
            <c:strRef>
              <c:f>Designation!$A$10</c:f>
              <c:strCache>
                <c:ptCount val="1"/>
                <c:pt idx="0">
                  <c:v>Performer Registrar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Designation!$B$6:$L$6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Designation!$B$10:$L$10</c:f>
              <c:numCache>
                <c:formatCode>#,##0_ ;\-#,##0\ </c:formatCode>
                <c:ptCount val="11"/>
                <c:pt idx="0">
                  <c:v>478</c:v>
                </c:pt>
                <c:pt idx="1">
                  <c:v>455</c:v>
                </c:pt>
                <c:pt idx="2">
                  <c:v>490</c:v>
                </c:pt>
                <c:pt idx="3">
                  <c:v>499</c:v>
                </c:pt>
                <c:pt idx="4">
                  <c:v>502</c:v>
                </c:pt>
                <c:pt idx="5">
                  <c:v>497</c:v>
                </c:pt>
                <c:pt idx="6">
                  <c:v>516</c:v>
                </c:pt>
                <c:pt idx="7">
                  <c:v>559</c:v>
                </c:pt>
                <c:pt idx="8">
                  <c:v>586</c:v>
                </c:pt>
                <c:pt idx="9">
                  <c:v>634</c:v>
                </c:pt>
                <c:pt idx="10">
                  <c:v>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7-41C1-81E4-3B513FF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2160"/>
        <c:axId val="84813696"/>
      </c:lineChart>
      <c:catAx>
        <c:axId val="848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4813696"/>
        <c:crosses val="autoZero"/>
        <c:auto val="0"/>
        <c:lblAlgn val="ctr"/>
        <c:lblOffset val="100"/>
        <c:noMultiLvlLbl val="0"/>
      </c:catAx>
      <c:valAx>
        <c:axId val="8481369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Number of GPs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195262697426001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4812160"/>
        <c:crosses val="autoZero"/>
        <c:crossBetween val="midCat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54418197725619"/>
          <c:y val="5.5966634307698174E-2"/>
          <c:w val="0.77137248478942055"/>
          <c:h val="0.83997842735411843"/>
        </c:manualLayout>
      </c:layout>
      <c:lineChart>
        <c:grouping val="stacked"/>
        <c:varyColors val="0"/>
        <c:ser>
          <c:idx val="2"/>
          <c:order val="0"/>
          <c:tx>
            <c:strRef>
              <c:f>ChartData!$B$13</c:f>
              <c:strCache>
                <c:ptCount val="1"/>
                <c:pt idx="0">
                  <c:v>All GPs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ChartData!$C$12:$M$12</c:f>
              <c:numCache>
                <c:formatCode>0_ ;\-0\ 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ChartData!$C$13:$M$13</c:f>
              <c:numCache>
                <c:formatCode>General</c:formatCode>
                <c:ptCount val="11"/>
                <c:pt idx="0">
                  <c:v>0.33231146535867567</c:v>
                </c:pt>
                <c:pt idx="1">
                  <c:v>0.34044736302072648</c:v>
                </c:pt>
                <c:pt idx="2">
                  <c:v>0.34247697031729785</c:v>
                </c:pt>
                <c:pt idx="3">
                  <c:v>0.34152783421373423</c:v>
                </c:pt>
                <c:pt idx="4">
                  <c:v>0.33813679723969964</c:v>
                </c:pt>
                <c:pt idx="5">
                  <c:v>0.33346988938959443</c:v>
                </c:pt>
                <c:pt idx="6">
                  <c:v>0.3315029489526134</c:v>
                </c:pt>
                <c:pt idx="7">
                  <c:v>0.317215088282504</c:v>
                </c:pt>
                <c:pt idx="8">
                  <c:v>0.31699086939261611</c:v>
                </c:pt>
                <c:pt idx="9">
                  <c:v>0.31306218224481813</c:v>
                </c:pt>
                <c:pt idx="10">
                  <c:v>0.30696324951644099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375-BDDF-5E9B28D7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0400"/>
        <c:axId val="86655360"/>
      </c:lineChart>
      <c:catAx>
        <c:axId val="84470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655360"/>
        <c:crosses val="autoZero"/>
        <c:auto val="1"/>
        <c:lblAlgn val="ctr"/>
        <c:lblOffset val="100"/>
        <c:noMultiLvlLbl val="0"/>
      </c:catAx>
      <c:valAx>
        <c:axId val="866553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Percentage of GPs aged 50+</a:t>
                </a:r>
              </a:p>
            </c:rich>
          </c:tx>
          <c:layout>
            <c:manualLayout>
              <c:xMode val="edge"/>
              <c:yMode val="edge"/>
              <c:x val="2.9963923437010192E-2"/>
              <c:y val="0.127245173120484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4470400"/>
        <c:crosses val="autoZero"/>
        <c:crossBetween val="midCat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54418197725619"/>
          <c:y val="5.5966634307698174E-2"/>
          <c:w val="0.69179953286195706"/>
          <c:h val="0.83997842735411843"/>
        </c:manualLayout>
      </c:layout>
      <c:lineChart>
        <c:grouping val="standard"/>
        <c:varyColors val="0"/>
        <c:ser>
          <c:idx val="0"/>
          <c:order val="0"/>
          <c:tx>
            <c:strRef>
              <c:f>ChartData!$B$20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ChartData!$C$18:$M$18</c:f>
              <c:numCache>
                <c:formatCode>0_ ;\-0\ 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ChartData!$C$20:$M$20</c:f>
              <c:numCache>
                <c:formatCode>General</c:formatCode>
                <c:ptCount val="11"/>
                <c:pt idx="0">
                  <c:v>0.52053954629061927</c:v>
                </c:pt>
                <c:pt idx="1">
                  <c:v>0.52863888318620411</c:v>
                </c:pt>
                <c:pt idx="2">
                  <c:v>0.5424769703172978</c:v>
                </c:pt>
                <c:pt idx="3">
                  <c:v>0.55830963023161317</c:v>
                </c:pt>
                <c:pt idx="4">
                  <c:v>0.576618632027603</c:v>
                </c:pt>
                <c:pt idx="5">
                  <c:v>0.59033183121671451</c:v>
                </c:pt>
                <c:pt idx="6">
                  <c:v>0.59808709808709803</c:v>
                </c:pt>
                <c:pt idx="7">
                  <c:v>0.60859092733841835</c:v>
                </c:pt>
                <c:pt idx="8">
                  <c:v>0.61218395381246271</c:v>
                </c:pt>
                <c:pt idx="9">
                  <c:v>0.61840298214636058</c:v>
                </c:pt>
                <c:pt idx="10">
                  <c:v>0.61959485781067392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6-447C-B477-31E995ECE505}"/>
            </c:ext>
          </c:extLst>
        </c:ser>
        <c:ser>
          <c:idx val="2"/>
          <c:order val="1"/>
          <c:tx>
            <c:strRef>
              <c:f>ChartData!$B$19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ChartData!$C$18:$M$18</c:f>
              <c:numCache>
                <c:formatCode>0_ ;\-0\ 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ChartData!$C$19:$M$19</c:f>
              <c:numCache>
                <c:formatCode>General</c:formatCode>
                <c:ptCount val="11"/>
                <c:pt idx="0">
                  <c:v>0.47946045370938073</c:v>
                </c:pt>
                <c:pt idx="1">
                  <c:v>0.47136111681379594</c:v>
                </c:pt>
                <c:pt idx="2">
                  <c:v>0.45752302968270214</c:v>
                </c:pt>
                <c:pt idx="3">
                  <c:v>0.44169036976838683</c:v>
                </c:pt>
                <c:pt idx="4">
                  <c:v>0.423381367972397</c:v>
                </c:pt>
                <c:pt idx="5">
                  <c:v>0.40966816878328555</c:v>
                </c:pt>
                <c:pt idx="6">
                  <c:v>0.40191290191290191</c:v>
                </c:pt>
                <c:pt idx="7">
                  <c:v>0.3914090726615817</c:v>
                </c:pt>
                <c:pt idx="8">
                  <c:v>0.38781604618753734</c:v>
                </c:pt>
                <c:pt idx="9">
                  <c:v>0.38159701785363942</c:v>
                </c:pt>
                <c:pt idx="10">
                  <c:v>0.38040514218932608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6-447C-B477-31E995ECE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0400"/>
        <c:axId val="86655360"/>
      </c:lineChart>
      <c:catAx>
        <c:axId val="84470400"/>
        <c:scaling>
          <c:orientation val="minMax"/>
        </c:scaling>
        <c:delete val="0"/>
        <c:axPos val="b"/>
        <c:numFmt formatCode="0_ ;\-0\ 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6655360"/>
        <c:crosses val="autoZero"/>
        <c:auto val="1"/>
        <c:lblAlgn val="ctr"/>
        <c:lblOffset val="100"/>
        <c:noMultiLvlLbl val="0"/>
      </c:catAx>
      <c:valAx>
        <c:axId val="8665536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Percentage of GPs aged 50+</a:t>
                </a:r>
              </a:p>
            </c:rich>
          </c:tx>
          <c:layout>
            <c:manualLayout>
              <c:xMode val="edge"/>
              <c:yMode val="edge"/>
              <c:x val="2.9963923437010192E-2"/>
              <c:y val="0.127245173120484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447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124698716745752"/>
          <c:y val="0.28114418484574671"/>
          <c:w val="0.12875301283254245"/>
          <c:h val="0.15883722731379887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itchFamily="34" charset="0"/>
          <a:ea typeface="Calibri"/>
          <a:cs typeface="Arial" pitchFamily="34" charset="0"/>
        </a:defRPr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85722</xdr:colOff>
      <xdr:row>14</xdr:row>
      <xdr:rowOff>47625</xdr:rowOff>
    </xdr:from>
    <xdr:to>
      <xdr:col>9</xdr:col>
      <xdr:colOff>657224</xdr:colOff>
      <xdr:row>30</xdr:row>
      <xdr:rowOff>133350</xdr:rowOff>
    </xdr:to>
    <xdr:graphicFrame macro="">
      <xdr:nvGraphicFramePr>
        <xdr:cNvPr id="2274" name="Chart 1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20</xdr:row>
      <xdr:rowOff>304800</xdr:rowOff>
    </xdr:from>
    <xdr:to>
      <xdr:col>7</xdr:col>
      <xdr:colOff>419100</xdr:colOff>
      <xdr:row>38</xdr:row>
      <xdr:rowOff>19050</xdr:rowOff>
    </xdr:to>
    <xdr:graphicFrame macro="">
      <xdr:nvGraphicFramePr>
        <xdr:cNvPr id="3306" name="Chart 2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304799</xdr:rowOff>
    </xdr:from>
    <xdr:to>
      <xdr:col>10</xdr:col>
      <xdr:colOff>533400</xdr:colOff>
      <xdr:row>30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dscotland.org/Health-Topics/General-Practice/Workforce-and-Practice-Populations/Glossar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6"/>
  <sheetViews>
    <sheetView showGridLines="0" tabSelected="1" zoomScaleNormal="100" workbookViewId="0">
      <selection activeCell="D1" sqref="D1"/>
    </sheetView>
  </sheetViews>
  <sheetFormatPr defaultRowHeight="12.75" x14ac:dyDescent="0.2"/>
  <cols>
    <col min="1" max="1" width="1.7109375" customWidth="1"/>
    <col min="2" max="2" width="2.85546875" customWidth="1"/>
    <col min="3" max="3" width="1.7109375" customWidth="1"/>
    <col min="4" max="4" width="12.85546875" customWidth="1"/>
    <col min="5" max="5" width="16.7109375" customWidth="1"/>
    <col min="6" max="6" width="12.7109375" style="25" customWidth="1"/>
    <col min="7" max="7" width="12.7109375" style="14" customWidth="1"/>
    <col min="8" max="8" width="4.85546875" style="14" customWidth="1"/>
    <col min="9" max="9" width="12.7109375" style="14" customWidth="1"/>
    <col min="10" max="10" width="11.42578125" style="25" customWidth="1"/>
    <col min="11" max="11" width="17.28515625" style="25" customWidth="1"/>
    <col min="12" max="12" width="17.28515625" style="14" customWidth="1"/>
    <col min="14" max="14" width="53.140625" customWidth="1"/>
  </cols>
  <sheetData>
    <row r="1" spans="1:16" ht="7.5" customHeight="1" x14ac:dyDescent="0.2">
      <c r="A1" s="36" t="s">
        <v>26</v>
      </c>
      <c r="B1" s="36"/>
      <c r="C1" s="36"/>
      <c r="D1" s="36"/>
      <c r="E1" s="36"/>
      <c r="F1" s="36"/>
      <c r="G1" s="36"/>
      <c r="H1" s="36"/>
      <c r="I1" s="36"/>
      <c r="J1" s="36"/>
      <c r="L1" s="36"/>
      <c r="M1" s="37"/>
      <c r="N1" s="36"/>
      <c r="O1" s="36"/>
      <c r="P1" s="36"/>
    </row>
    <row r="2" spans="1:16" ht="19.5" customHeight="1" x14ac:dyDescent="0.2">
      <c r="B2" s="90" t="s">
        <v>56</v>
      </c>
      <c r="C2" s="90"/>
      <c r="D2" s="90"/>
      <c r="E2" s="90"/>
      <c r="F2" s="90"/>
      <c r="G2" s="90"/>
      <c r="H2" s="90"/>
      <c r="I2" s="90"/>
      <c r="J2" s="90"/>
      <c r="K2" s="85"/>
      <c r="L2" s="86"/>
      <c r="M2" s="87"/>
      <c r="N2" s="15" t="s">
        <v>50</v>
      </c>
    </row>
    <row r="3" spans="1:16" ht="17.25" customHeight="1" x14ac:dyDescent="0.2">
      <c r="B3" s="90" t="s">
        <v>57</v>
      </c>
      <c r="C3" s="90"/>
      <c r="D3" s="90"/>
      <c r="E3" s="90"/>
      <c r="F3" s="90"/>
      <c r="G3" s="90"/>
      <c r="H3" s="90"/>
      <c r="I3" s="90"/>
      <c r="J3" s="90"/>
      <c r="K3" s="84"/>
      <c r="L3" s="84"/>
      <c r="M3" s="84"/>
      <c r="N3" s="88" t="s">
        <v>51</v>
      </c>
    </row>
    <row r="4" spans="1:16" ht="4.5" customHeight="1" x14ac:dyDescent="0.2">
      <c r="A4" s="17"/>
      <c r="B4" s="13"/>
      <c r="C4" s="13"/>
      <c r="D4" s="2"/>
      <c r="E4" s="2"/>
      <c r="F4" s="16"/>
      <c r="J4" s="16"/>
      <c r="K4" s="16"/>
      <c r="L4" s="18"/>
    </row>
    <row r="5" spans="1:16" ht="12.75" customHeight="1" x14ac:dyDescent="0.2">
      <c r="A5" s="43"/>
      <c r="B5" s="44" t="s">
        <v>23</v>
      </c>
      <c r="C5" s="45"/>
      <c r="D5" s="46"/>
      <c r="E5" s="45"/>
      <c r="F5" s="47"/>
      <c r="G5" s="48"/>
      <c r="H5" s="48"/>
      <c r="I5" s="48"/>
      <c r="J5" s="47"/>
      <c r="K5" s="47"/>
      <c r="L5" s="48"/>
      <c r="M5" s="43"/>
      <c r="N5" s="43"/>
    </row>
    <row r="6" spans="1:16" ht="6" customHeight="1" x14ac:dyDescent="0.2">
      <c r="B6" s="19"/>
      <c r="C6" s="19"/>
      <c r="D6" s="20"/>
      <c r="E6" s="7"/>
      <c r="F6" s="21"/>
      <c r="G6" s="22"/>
      <c r="H6" s="22"/>
      <c r="I6" s="22"/>
      <c r="J6" s="21"/>
      <c r="K6" s="21"/>
      <c r="L6" s="22"/>
    </row>
    <row r="7" spans="1:16" x14ac:dyDescent="0.2">
      <c r="B7" s="32">
        <v>1</v>
      </c>
      <c r="C7" s="32" t="s">
        <v>6</v>
      </c>
      <c r="D7" s="91" t="s">
        <v>49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2"/>
    </row>
    <row r="8" spans="1:16" x14ac:dyDescent="0.2">
      <c r="B8" s="13">
        <v>2</v>
      </c>
      <c r="C8" s="13" t="s">
        <v>6</v>
      </c>
      <c r="D8" s="30" t="s">
        <v>24</v>
      </c>
      <c r="E8" s="2"/>
      <c r="F8" s="23"/>
      <c r="G8" s="24"/>
      <c r="H8" s="24"/>
      <c r="I8" s="24"/>
      <c r="J8" s="23"/>
      <c r="K8" s="23"/>
      <c r="L8" s="24"/>
      <c r="M8" s="2"/>
      <c r="N8" s="2"/>
      <c r="O8" s="2"/>
    </row>
    <row r="9" spans="1:16" x14ac:dyDescent="0.2">
      <c r="B9" s="13">
        <v>3</v>
      </c>
      <c r="C9" s="13" t="s">
        <v>6</v>
      </c>
      <c r="D9" s="31" t="s">
        <v>58</v>
      </c>
      <c r="E9" s="2"/>
      <c r="F9" s="23"/>
      <c r="G9" s="24"/>
      <c r="H9" s="24"/>
      <c r="I9" s="24"/>
      <c r="J9" s="23"/>
      <c r="K9" s="23"/>
      <c r="L9" s="24"/>
      <c r="M9" s="2"/>
      <c r="N9" s="2"/>
      <c r="O9" s="2"/>
    </row>
    <row r="10" spans="1:16" x14ac:dyDescent="0.2">
      <c r="B10" s="13">
        <v>4</v>
      </c>
      <c r="C10" s="13" t="s">
        <v>6</v>
      </c>
      <c r="D10" s="30" t="s">
        <v>29</v>
      </c>
    </row>
    <row r="11" spans="1:16" x14ac:dyDescent="0.2">
      <c r="B11" s="13">
        <v>5</v>
      </c>
      <c r="C11" s="13" t="s">
        <v>6</v>
      </c>
      <c r="D11" s="29" t="s">
        <v>30</v>
      </c>
    </row>
    <row r="12" spans="1:16" ht="12.75" customHeight="1" x14ac:dyDescent="0.2">
      <c r="B12" s="32">
        <v>6</v>
      </c>
      <c r="C12" s="32" t="s">
        <v>6</v>
      </c>
      <c r="D12" s="91" t="s">
        <v>37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</row>
    <row r="14" spans="1:16" ht="9" customHeight="1" x14ac:dyDescent="0.2">
      <c r="B14" s="2"/>
      <c r="C14" s="2"/>
      <c r="D14" s="2"/>
      <c r="E14" s="2"/>
      <c r="F14" s="16"/>
      <c r="G14" s="18"/>
      <c r="H14" s="18"/>
    </row>
    <row r="15" spans="1:16" x14ac:dyDescent="0.2">
      <c r="B15" s="2" t="s">
        <v>25</v>
      </c>
      <c r="C15" s="2"/>
      <c r="E15" s="2"/>
      <c r="F15" s="16"/>
      <c r="G15" s="18"/>
      <c r="H15" s="18"/>
      <c r="I15" s="89" t="s">
        <v>32</v>
      </c>
      <c r="J15" s="89"/>
      <c r="K15" s="89"/>
      <c r="L15" s="89"/>
      <c r="M15" s="89"/>
      <c r="N15" s="89"/>
    </row>
    <row r="16" spans="1:16" x14ac:dyDescent="0.2">
      <c r="B16" s="2"/>
      <c r="C16" s="2"/>
      <c r="D16" s="2"/>
      <c r="E16" s="2"/>
      <c r="F16" s="16"/>
      <c r="G16" s="18"/>
      <c r="H16" s="18"/>
    </row>
  </sheetData>
  <mergeCells count="5">
    <mergeCell ref="I15:N15"/>
    <mergeCell ref="B2:J2"/>
    <mergeCell ref="B3:J3"/>
    <mergeCell ref="D12:N12"/>
    <mergeCell ref="D7:N7"/>
  </mergeCells>
  <phoneticPr fontId="13" type="noConversion"/>
  <hyperlinks>
    <hyperlink ref="I15" r:id="rId1"/>
  </hyperlinks>
  <pageMargins left="0.7" right="0.7" top="0.75" bottom="0.75" header="0.3" footer="0.3"/>
  <pageSetup paperSize="9" scale="71" orientation="landscape" r:id="rId2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34"/>
  <sheetViews>
    <sheetView showGridLines="0" zoomScaleNormal="100" workbookViewId="0"/>
  </sheetViews>
  <sheetFormatPr defaultColWidth="9.140625" defaultRowHeight="12.75" x14ac:dyDescent="0.2"/>
  <cols>
    <col min="1" max="1" width="24.7109375" style="6" customWidth="1"/>
    <col min="2" max="9" width="8.42578125" style="6" customWidth="1"/>
    <col min="10" max="10" width="10.140625" style="6" bestFit="1" customWidth="1"/>
    <col min="11" max="11" width="9.28515625" style="6" bestFit="1" customWidth="1"/>
    <col min="12" max="16" width="9.140625" style="6"/>
    <col min="17" max="17" width="2.7109375" style="6" customWidth="1"/>
    <col min="18" max="16384" width="9.140625" style="6"/>
  </cols>
  <sheetData>
    <row r="1" spans="1:16" ht="15.75" x14ac:dyDescent="0.2">
      <c r="A1" s="26" t="s">
        <v>31</v>
      </c>
    </row>
    <row r="2" spans="1:16" ht="15" customHeight="1" x14ac:dyDescent="0.2">
      <c r="A2" s="26" t="s">
        <v>52</v>
      </c>
    </row>
    <row r="3" spans="1:16" x14ac:dyDescent="0.2">
      <c r="A3" s="6" t="s">
        <v>26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6" ht="20.45" customHeight="1" x14ac:dyDescent="0.2">
      <c r="A4" s="28" t="str">
        <f>"Table 1a - Number (headcount) of "&amp;LKP!C18&amp;" GPs in post by designation: 2011 - 2021"</f>
        <v>Table 1a - Number (headcount) of All GPs in post by designation: 2011 - 2021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6" ht="14.45" customHeight="1" x14ac:dyDescent="0.2">
      <c r="B5" s="38">
        <v>5</v>
      </c>
      <c r="C5" s="39">
        <v>6</v>
      </c>
      <c r="D5" s="38">
        <v>7</v>
      </c>
      <c r="E5" s="39">
        <v>8</v>
      </c>
      <c r="F5" s="38">
        <v>9</v>
      </c>
      <c r="G5" s="39">
        <v>10</v>
      </c>
      <c r="H5" s="38">
        <v>11</v>
      </c>
      <c r="I5" s="39">
        <v>12</v>
      </c>
      <c r="J5" s="38">
        <v>13</v>
      </c>
      <c r="K5" s="39">
        <v>14</v>
      </c>
      <c r="L5" s="38">
        <v>15</v>
      </c>
      <c r="M5" s="38">
        <v>16</v>
      </c>
      <c r="N5" s="80"/>
    </row>
    <row r="6" spans="1:16" s="64" customFormat="1" ht="18.75" customHeight="1" x14ac:dyDescent="0.2">
      <c r="B6" s="65">
        <v>2011</v>
      </c>
      <c r="C6" s="65">
        <v>2012</v>
      </c>
      <c r="D6" s="65">
        <v>2013</v>
      </c>
      <c r="E6" s="65">
        <v>2014</v>
      </c>
      <c r="F6" s="65">
        <v>2015</v>
      </c>
      <c r="G6" s="65">
        <v>2016</v>
      </c>
      <c r="H6" s="65">
        <v>2017</v>
      </c>
      <c r="I6" s="65">
        <v>2018</v>
      </c>
      <c r="J6" s="65">
        <v>2019</v>
      </c>
      <c r="K6" s="65">
        <v>2020</v>
      </c>
      <c r="L6" s="65">
        <v>2021</v>
      </c>
      <c r="M6" s="65"/>
    </row>
    <row r="7" spans="1:16" s="64" customFormat="1" ht="18.75" customHeight="1" x14ac:dyDescent="0.2">
      <c r="A7" s="64" t="s">
        <v>3</v>
      </c>
      <c r="B7" s="71">
        <v>3751</v>
      </c>
      <c r="C7" s="71">
        <v>3754</v>
      </c>
      <c r="D7" s="71">
        <v>3723</v>
      </c>
      <c r="E7" s="71">
        <v>3710</v>
      </c>
      <c r="F7" s="71">
        <v>3634</v>
      </c>
      <c r="G7" s="71">
        <v>3554</v>
      </c>
      <c r="H7" s="71">
        <v>3489</v>
      </c>
      <c r="I7" s="71">
        <v>3397</v>
      </c>
      <c r="J7" s="71">
        <v>3340</v>
      </c>
      <c r="K7" s="71">
        <v>3333</v>
      </c>
      <c r="L7" s="71">
        <v>3311</v>
      </c>
      <c r="M7" s="71"/>
    </row>
    <row r="8" spans="1:16" s="64" customFormat="1" ht="18.75" customHeight="1" x14ac:dyDescent="0.2">
      <c r="A8" s="64" t="s">
        <v>4</v>
      </c>
      <c r="B8" s="71">
        <v>524</v>
      </c>
      <c r="C8" s="71">
        <v>532</v>
      </c>
      <c r="D8" s="71">
        <v>549</v>
      </c>
      <c r="E8" s="71">
        <v>603</v>
      </c>
      <c r="F8" s="71">
        <v>690</v>
      </c>
      <c r="G8" s="71">
        <v>754</v>
      </c>
      <c r="H8" s="71">
        <v>835</v>
      </c>
      <c r="I8" s="71">
        <v>966</v>
      </c>
      <c r="J8" s="71">
        <v>1066</v>
      </c>
      <c r="K8" s="71">
        <v>1113</v>
      </c>
      <c r="L8" s="71">
        <v>1204</v>
      </c>
      <c r="M8" s="71"/>
    </row>
    <row r="9" spans="1:16" s="64" customFormat="1" ht="18.75" customHeight="1" x14ac:dyDescent="0.2">
      <c r="A9" s="64" t="s">
        <v>5</v>
      </c>
      <c r="B9" s="71">
        <v>145</v>
      </c>
      <c r="C9" s="71">
        <v>139</v>
      </c>
      <c r="D9" s="71">
        <v>132</v>
      </c>
      <c r="E9" s="71">
        <v>116</v>
      </c>
      <c r="F9" s="71">
        <v>110</v>
      </c>
      <c r="G9" s="71">
        <v>92</v>
      </c>
      <c r="H9" s="71">
        <v>91</v>
      </c>
      <c r="I9" s="71">
        <v>85</v>
      </c>
      <c r="J9" s="71">
        <v>71</v>
      </c>
      <c r="K9" s="71">
        <v>64</v>
      </c>
      <c r="L9" s="71">
        <v>64</v>
      </c>
      <c r="M9" s="71"/>
    </row>
    <row r="10" spans="1:16" s="64" customFormat="1" ht="18.75" customHeight="1" x14ac:dyDescent="0.2">
      <c r="A10" s="83" t="s">
        <v>35</v>
      </c>
      <c r="B10" s="71">
        <v>478</v>
      </c>
      <c r="C10" s="71">
        <v>455</v>
      </c>
      <c r="D10" s="71">
        <v>490</v>
      </c>
      <c r="E10" s="71">
        <v>499</v>
      </c>
      <c r="F10" s="71">
        <v>502</v>
      </c>
      <c r="G10" s="71">
        <v>497</v>
      </c>
      <c r="H10" s="71">
        <v>516</v>
      </c>
      <c r="I10" s="71">
        <v>559</v>
      </c>
      <c r="J10" s="71">
        <v>586</v>
      </c>
      <c r="K10" s="71">
        <v>634</v>
      </c>
      <c r="L10" s="71">
        <v>639</v>
      </c>
      <c r="M10" s="71"/>
    </row>
    <row r="11" spans="1:16" s="64" customFormat="1" ht="18.75" customHeight="1" x14ac:dyDescent="0.2">
      <c r="A11" s="68" t="s">
        <v>7</v>
      </c>
      <c r="B11" s="71">
        <v>4893</v>
      </c>
      <c r="C11" s="71">
        <v>4873</v>
      </c>
      <c r="D11" s="71">
        <v>4885</v>
      </c>
      <c r="E11" s="71">
        <v>4922</v>
      </c>
      <c r="F11" s="71">
        <v>4927</v>
      </c>
      <c r="G11" s="71">
        <v>4884</v>
      </c>
      <c r="H11" s="71">
        <v>4918</v>
      </c>
      <c r="I11" s="71">
        <v>4986</v>
      </c>
      <c r="J11" s="71">
        <v>5044</v>
      </c>
      <c r="K11" s="71">
        <v>5121</v>
      </c>
      <c r="L11" s="71">
        <v>5195</v>
      </c>
      <c r="M11" s="72"/>
    </row>
    <row r="12" spans="1:16" x14ac:dyDescent="0.2">
      <c r="A12" s="6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82"/>
      <c r="M12" s="42"/>
    </row>
    <row r="13" spans="1:16" ht="16.5" customHeight="1" x14ac:dyDescent="0.2">
      <c r="C13" s="42"/>
      <c r="D13" s="42"/>
      <c r="E13" s="42"/>
      <c r="F13" s="42"/>
    </row>
    <row r="14" spans="1:16" s="66" customFormat="1" ht="30" customHeight="1" x14ac:dyDescent="0.2">
      <c r="A14" s="93" t="s">
        <v>53</v>
      </c>
      <c r="B14" s="93"/>
      <c r="C14" s="93"/>
      <c r="D14" s="93"/>
      <c r="E14" s="93"/>
      <c r="F14" s="93"/>
      <c r="G14" s="93"/>
      <c r="H14" s="92"/>
      <c r="I14" s="92"/>
      <c r="J14" s="92"/>
      <c r="K14" s="92"/>
      <c r="L14" s="92"/>
      <c r="M14" s="92"/>
      <c r="N14" s="92"/>
      <c r="O14" s="92"/>
      <c r="P14" s="78"/>
    </row>
    <row r="15" spans="1:16" ht="15.75" x14ac:dyDescent="0.2">
      <c r="A15" s="26"/>
    </row>
    <row r="21" spans="1:9" x14ac:dyDescent="0.2">
      <c r="B21" s="8"/>
      <c r="C21" s="3"/>
      <c r="D21" s="8"/>
      <c r="E21" s="3"/>
      <c r="F21" s="8"/>
      <c r="G21" s="3"/>
      <c r="H21" s="8"/>
      <c r="I21" s="3"/>
    </row>
    <row r="22" spans="1:9" x14ac:dyDescent="0.2">
      <c r="B22" s="3"/>
      <c r="C22" s="3"/>
      <c r="D22" s="3"/>
      <c r="E22" s="3"/>
      <c r="F22" s="3"/>
      <c r="G22" s="3"/>
      <c r="H22" s="3"/>
      <c r="I22" s="3"/>
    </row>
    <row r="23" spans="1:9" x14ac:dyDescent="0.2">
      <c r="A23" s="11"/>
      <c r="B23" s="27"/>
      <c r="C23" s="27"/>
      <c r="D23" s="27"/>
      <c r="E23" s="27"/>
      <c r="F23" s="27"/>
      <c r="G23" s="27"/>
      <c r="H23" s="27"/>
      <c r="I23" s="27"/>
    </row>
    <row r="24" spans="1:9" x14ac:dyDescent="0.2">
      <c r="A24" s="12"/>
      <c r="B24" s="33"/>
      <c r="C24" s="33"/>
      <c r="D24" s="33"/>
      <c r="E24" s="33"/>
      <c r="F24" s="33"/>
      <c r="G24" s="33"/>
      <c r="H24" s="33"/>
      <c r="I24" s="33"/>
    </row>
    <row r="25" spans="1:9" x14ac:dyDescent="0.2">
      <c r="A25" s="12"/>
      <c r="B25" s="33"/>
      <c r="C25" s="33"/>
      <c r="D25" s="33"/>
      <c r="E25" s="33"/>
      <c r="F25" s="33"/>
      <c r="G25" s="33"/>
      <c r="H25" s="33"/>
      <c r="I25" s="33"/>
    </row>
    <row r="26" spans="1:9" x14ac:dyDescent="0.2">
      <c r="A26" s="12"/>
      <c r="B26" s="33"/>
      <c r="C26" s="33"/>
      <c r="D26" s="33"/>
      <c r="E26" s="33"/>
      <c r="F26" s="33"/>
      <c r="G26" s="33"/>
      <c r="H26" s="33"/>
      <c r="I26" s="33"/>
    </row>
    <row r="27" spans="1:9" x14ac:dyDescent="0.2">
      <c r="A27" s="12"/>
      <c r="B27" s="33"/>
      <c r="C27" s="33"/>
      <c r="D27" s="33"/>
      <c r="E27" s="33"/>
      <c r="F27" s="33"/>
      <c r="G27" s="33"/>
      <c r="H27" s="33"/>
      <c r="I27" s="33"/>
    </row>
    <row r="28" spans="1:9" x14ac:dyDescent="0.2">
      <c r="A28" s="12"/>
      <c r="B28" s="33"/>
      <c r="C28" s="33"/>
      <c r="D28" s="33"/>
      <c r="E28" s="33"/>
      <c r="F28" s="33"/>
      <c r="G28" s="33"/>
      <c r="H28" s="33"/>
      <c r="I28" s="33"/>
    </row>
    <row r="29" spans="1:9" x14ac:dyDescent="0.2">
      <c r="A29" s="12"/>
      <c r="B29" s="33"/>
      <c r="C29" s="33"/>
      <c r="D29" s="33"/>
      <c r="E29" s="33"/>
      <c r="F29" s="33"/>
      <c r="G29" s="33"/>
      <c r="H29" s="33"/>
      <c r="I29" s="33"/>
    </row>
    <row r="30" spans="1:9" x14ac:dyDescent="0.2">
      <c r="A30" s="12"/>
      <c r="B30" s="33"/>
      <c r="C30" s="33"/>
      <c r="D30" s="33"/>
      <c r="E30" s="33"/>
      <c r="F30" s="33"/>
      <c r="G30" s="33"/>
      <c r="H30" s="33"/>
      <c r="I30" s="33"/>
    </row>
    <row r="31" spans="1:9" x14ac:dyDescent="0.2">
      <c r="A31" s="12"/>
      <c r="B31" s="33"/>
      <c r="C31" s="33"/>
      <c r="D31" s="33"/>
      <c r="E31" s="33"/>
      <c r="F31" s="33"/>
      <c r="G31" s="33"/>
      <c r="H31" s="33"/>
      <c r="I31" s="33"/>
    </row>
    <row r="32" spans="1:9" x14ac:dyDescent="0.2">
      <c r="A32" s="12"/>
      <c r="B32" s="33"/>
      <c r="C32" s="33"/>
      <c r="D32" s="33"/>
      <c r="E32" s="33"/>
      <c r="F32" s="33"/>
      <c r="G32" s="33"/>
      <c r="H32" s="33"/>
      <c r="I32" s="33"/>
    </row>
    <row r="33" spans="1:16" x14ac:dyDescent="0.2">
      <c r="A33" s="70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 x14ac:dyDescent="0.2">
      <c r="A34" s="12"/>
      <c r="B34" s="33"/>
      <c r="C34" s="33"/>
      <c r="D34" s="33"/>
      <c r="E34" s="33"/>
      <c r="F34" s="33"/>
      <c r="G34" s="33"/>
      <c r="H34" s="33"/>
      <c r="I34" s="33"/>
    </row>
  </sheetData>
  <mergeCells count="2">
    <mergeCell ref="H14:O14"/>
    <mergeCell ref="A14:G14"/>
  </mergeCells>
  <phoneticPr fontId="13" type="noConversion"/>
  <pageMargins left="0.23622047244094491" right="0.23622047244094491" top="0.74803149606299213" bottom="0.74803149606299213" header="0.31496062992125984" footer="0.31496062992125984"/>
  <pageSetup paperSize="9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41"/>
  <sheetViews>
    <sheetView showGridLines="0" zoomScaleNormal="100" workbookViewId="0"/>
  </sheetViews>
  <sheetFormatPr defaultColWidth="9.140625" defaultRowHeight="12.75" x14ac:dyDescent="0.2"/>
  <cols>
    <col min="1" max="1" width="13.5703125" style="6" customWidth="1"/>
    <col min="2" max="9" width="8.42578125" style="6" customWidth="1"/>
    <col min="10" max="10" width="10.140625" style="6" bestFit="1" customWidth="1"/>
    <col min="11" max="16" width="9.140625" style="6"/>
    <col min="17" max="17" width="5.28515625" style="6" customWidth="1"/>
    <col min="18" max="16384" width="9.140625" style="6"/>
  </cols>
  <sheetData>
    <row r="1" spans="1:17" ht="15.75" x14ac:dyDescent="0.2">
      <c r="A1" s="26" t="s">
        <v>31</v>
      </c>
    </row>
    <row r="2" spans="1:17" ht="15.75" x14ac:dyDescent="0.2">
      <c r="A2" s="26" t="s">
        <v>54</v>
      </c>
      <c r="K2" s="42"/>
    </row>
    <row r="3" spans="1:17" x14ac:dyDescent="0.2">
      <c r="A3" s="6" t="s">
        <v>26</v>
      </c>
      <c r="N3" s="42"/>
      <c r="O3" s="42"/>
      <c r="Q3" s="42"/>
    </row>
    <row r="4" spans="1:17" ht="15" x14ac:dyDescent="0.25">
      <c r="A4" s="28" t="str">
        <f ca="1">"Table 1b - Number (headcount) of "&amp;ChartData!B13&amp;" in post by age: 2011 - 2021"</f>
        <v>Table 1b - Number (headcount) of All GPs in post by age: 2011 - 2021</v>
      </c>
      <c r="L4" s="35"/>
    </row>
    <row r="5" spans="1:17" ht="9.6" customHeight="1" x14ac:dyDescent="0.2">
      <c r="A5" s="6" t="s">
        <v>26</v>
      </c>
      <c r="B5" s="39">
        <v>5</v>
      </c>
      <c r="C5" s="38">
        <v>6</v>
      </c>
      <c r="D5" s="39">
        <v>7</v>
      </c>
      <c r="E5" s="38">
        <v>8</v>
      </c>
      <c r="F5" s="39">
        <v>9</v>
      </c>
      <c r="G5" s="38">
        <v>10</v>
      </c>
      <c r="H5" s="39">
        <v>11</v>
      </c>
      <c r="I5" s="38">
        <v>12</v>
      </c>
      <c r="J5" s="39">
        <v>13</v>
      </c>
      <c r="K5" s="38">
        <v>14</v>
      </c>
      <c r="L5" s="39">
        <v>15</v>
      </c>
      <c r="M5" s="38">
        <v>17</v>
      </c>
    </row>
    <row r="6" spans="1:17" s="8" customFormat="1" ht="18.75" customHeight="1" x14ac:dyDescent="0.2">
      <c r="A6" s="64"/>
      <c r="B6" s="65">
        <v>2011</v>
      </c>
      <c r="C6" s="65">
        <v>2012</v>
      </c>
      <c r="D6" s="65">
        <v>2013</v>
      </c>
      <c r="E6" s="65">
        <v>2014</v>
      </c>
      <c r="F6" s="65">
        <v>2015</v>
      </c>
      <c r="G6" s="65">
        <v>2016</v>
      </c>
      <c r="H6" s="65">
        <v>2017</v>
      </c>
      <c r="I6" s="65">
        <v>2018</v>
      </c>
      <c r="J6" s="65">
        <v>2019</v>
      </c>
      <c r="K6" s="65">
        <v>2020</v>
      </c>
      <c r="L6" s="65">
        <v>2021</v>
      </c>
      <c r="M6" s="65"/>
    </row>
    <row r="7" spans="1:17" s="8" customFormat="1" ht="18.75" customHeight="1" x14ac:dyDescent="0.2">
      <c r="A7" s="81" t="s">
        <v>44</v>
      </c>
      <c r="B7" s="71">
        <f>IFERROR(VLOOKUP("All GPsAll"&amp;Age!$A7,Data!$A:$Y,B$5,FALSE),0)</f>
        <v>3</v>
      </c>
      <c r="C7" s="71">
        <f>IFERROR(VLOOKUP("All GPsAll"&amp;Age!$A7,Data!$A:$Y,C$5,FALSE),0)</f>
        <v>1</v>
      </c>
      <c r="D7" s="71">
        <f>IFERROR(VLOOKUP("All GPsAll"&amp;Age!$A7,Data!$A:$Y,D$5,FALSE),0)</f>
        <v>5</v>
      </c>
      <c r="E7" s="71">
        <f>IFERROR(VLOOKUP("All GPsAll"&amp;Age!$A7,Data!$A:$Y,E$5,FALSE),0)</f>
        <v>2</v>
      </c>
      <c r="F7" s="71">
        <f>IFERROR(VLOOKUP("All GPsAll"&amp;Age!$A7,Data!$A:$Y,F$5,FALSE),0)</f>
        <v>2</v>
      </c>
      <c r="G7" s="71">
        <f>IFERROR(VLOOKUP("All GPsAll"&amp;Age!$A7,Data!$A:$Y,G$5,FALSE),0)</f>
        <v>3</v>
      </c>
      <c r="H7" s="71">
        <f>IFERROR(VLOOKUP("All GPsAll"&amp;Age!$A7,Data!$A:$Y,H$5,FALSE),0)</f>
        <v>1</v>
      </c>
      <c r="I7" s="71">
        <f>IFERROR(VLOOKUP("All GPsAll"&amp;Age!$A7,Data!$A:$Y,I$5,FALSE),0)</f>
        <v>7</v>
      </c>
      <c r="J7" s="71">
        <f>IFERROR(VLOOKUP("All GPsAll"&amp;Age!$A7,Data!$A:$Y,J$5,FALSE),0)</f>
        <v>0</v>
      </c>
      <c r="K7" s="71">
        <f>IFERROR(VLOOKUP("All GPsAll"&amp;Age!$A7,Data!$A:$Y,K$5,FALSE),0)</f>
        <v>3</v>
      </c>
      <c r="L7" s="71">
        <f>IFERROR(VLOOKUP("All GPsAll"&amp;Age!$A7,Data!$A:$Y,L$5,FALSE),0)</f>
        <v>4</v>
      </c>
      <c r="M7" s="71"/>
    </row>
    <row r="8" spans="1:17" s="8" customFormat="1" ht="18.75" customHeight="1" x14ac:dyDescent="0.2">
      <c r="A8" s="63" t="s">
        <v>20</v>
      </c>
      <c r="B8" s="71">
        <f>IFERROR(VLOOKUP("All GPsAll"&amp;Age!$A8,Data!$A:$Y,B$5,FALSE),0)</f>
        <v>299</v>
      </c>
      <c r="C8" s="71">
        <f>IFERROR(VLOOKUP("All GPsAll"&amp;Age!$A8,Data!$A:$Y,C$5,FALSE),0)</f>
        <v>282</v>
      </c>
      <c r="D8" s="71">
        <f>IFERROR(VLOOKUP("All GPsAll"&amp;Age!$A8,Data!$A:$Y,D$5,FALSE),0)</f>
        <v>266</v>
      </c>
      <c r="E8" s="71">
        <f>IFERROR(VLOOKUP("All GPsAll"&amp;Age!$A8,Data!$A:$Y,E$5,FALSE),0)</f>
        <v>273</v>
      </c>
      <c r="F8" s="71">
        <f>IFERROR(VLOOKUP("All GPsAll"&amp;Age!$A8,Data!$A:$Y,F$5,FALSE),0)</f>
        <v>299</v>
      </c>
      <c r="G8" s="71">
        <f>IFERROR(VLOOKUP("All GPsAll"&amp;Age!$A8,Data!$A:$Y,G$5,FALSE),0)</f>
        <v>255</v>
      </c>
      <c r="H8" s="71">
        <f>IFERROR(VLOOKUP("All GPsAll"&amp;Age!$A8,Data!$A:$Y,H$5,FALSE),0)</f>
        <v>268</v>
      </c>
      <c r="I8" s="71">
        <f>IFERROR(VLOOKUP("All GPsAll"&amp;Age!$A8,Data!$A:$Y,I$5,FALSE),0)</f>
        <v>279</v>
      </c>
      <c r="J8" s="71">
        <f>IFERROR(VLOOKUP("All GPsAll"&amp;Age!$A8,Data!$A:$Y,J$5,FALSE),0)</f>
        <v>268</v>
      </c>
      <c r="K8" s="71">
        <f>IFERROR(VLOOKUP("All GPsAll"&amp;Age!$A8,Data!$A:$Y,K$5,FALSE),0)</f>
        <v>249</v>
      </c>
      <c r="L8" s="71">
        <f>IFERROR(VLOOKUP("All GPsAll"&amp;Age!$A8,Data!$A:$Y,L$5,FALSE),0)</f>
        <v>227</v>
      </c>
      <c r="M8" s="71"/>
    </row>
    <row r="9" spans="1:17" s="8" customFormat="1" ht="18.75" customHeight="1" x14ac:dyDescent="0.2">
      <c r="A9" s="63" t="s">
        <v>19</v>
      </c>
      <c r="B9" s="71">
        <f>IFERROR(VLOOKUP("All GPsAll"&amp;Age!$A9,Data!$A:$Y,B$5,FALSE),0)</f>
        <v>677</v>
      </c>
      <c r="C9" s="71">
        <f>IFERROR(VLOOKUP("All GPsAll"&amp;Age!$A9,Data!$A:$Y,C$5,FALSE),0)</f>
        <v>661</v>
      </c>
      <c r="D9" s="71">
        <f>IFERROR(VLOOKUP("All GPsAll"&amp;Age!$A9,Data!$A:$Y,D$5,FALSE),0)</f>
        <v>667</v>
      </c>
      <c r="E9" s="71">
        <f>IFERROR(VLOOKUP("All GPsAll"&amp;Age!$A9,Data!$A:$Y,E$5,FALSE),0)</f>
        <v>699</v>
      </c>
      <c r="F9" s="71">
        <f>IFERROR(VLOOKUP("All GPsAll"&amp;Age!$A9,Data!$A:$Y,F$5,FALSE),0)</f>
        <v>693</v>
      </c>
      <c r="G9" s="71">
        <f>IFERROR(VLOOKUP("All GPsAll"&amp;Age!$A9,Data!$A:$Y,G$5,FALSE),0)</f>
        <v>730</v>
      </c>
      <c r="H9" s="71">
        <f>IFERROR(VLOOKUP("All GPsAll"&amp;Age!$A9,Data!$A:$Y,H$5,FALSE),0)</f>
        <v>765</v>
      </c>
      <c r="I9" s="71">
        <f>IFERROR(VLOOKUP("All GPsAll"&amp;Age!$A9,Data!$A:$Y,I$5,FALSE),0)</f>
        <v>753</v>
      </c>
      <c r="J9" s="71">
        <f>IFERROR(VLOOKUP("All GPsAll"&amp;Age!$A9,Data!$A:$Y,J$5,FALSE),0)</f>
        <v>770</v>
      </c>
      <c r="K9" s="71">
        <f>IFERROR(VLOOKUP("All GPsAll"&amp;Age!$A9,Data!$A:$Y,K$5,FALSE),0)</f>
        <v>785</v>
      </c>
      <c r="L9" s="71">
        <f>IFERROR(VLOOKUP("All GPsAll"&amp;Age!$A9,Data!$A:$Y,L$5,FALSE),0)</f>
        <v>788</v>
      </c>
      <c r="M9" s="71"/>
    </row>
    <row r="10" spans="1:17" s="8" customFormat="1" ht="18.75" customHeight="1" x14ac:dyDescent="0.2">
      <c r="A10" s="63" t="s">
        <v>18</v>
      </c>
      <c r="B10" s="71">
        <f>IFERROR(VLOOKUP("All GPsAll"&amp;Age!$A10,Data!$A:$Y,B$5,FALSE),0)</f>
        <v>708</v>
      </c>
      <c r="C10" s="71">
        <f>IFERROR(VLOOKUP("All GPsAll"&amp;Age!$A10,Data!$A:$Y,C$5,FALSE),0)</f>
        <v>723</v>
      </c>
      <c r="D10" s="71">
        <f>IFERROR(VLOOKUP("All GPsAll"&amp;Age!$A10,Data!$A:$Y,D$5,FALSE),0)</f>
        <v>770</v>
      </c>
      <c r="E10" s="71">
        <f>IFERROR(VLOOKUP("All GPsAll"&amp;Age!$A10,Data!$A:$Y,E$5,FALSE),0)</f>
        <v>810</v>
      </c>
      <c r="F10" s="71">
        <f>IFERROR(VLOOKUP("All GPsAll"&amp;Age!$A10,Data!$A:$Y,F$5,FALSE),0)</f>
        <v>827</v>
      </c>
      <c r="G10" s="71">
        <f>IFERROR(VLOOKUP("All GPsAll"&amp;Age!$A10,Data!$A:$Y,G$5,FALSE),0)</f>
        <v>809</v>
      </c>
      <c r="H10" s="71">
        <f>IFERROR(VLOOKUP("All GPsAll"&amp;Age!$A10,Data!$A:$Y,H$5,FALSE),0)</f>
        <v>806</v>
      </c>
      <c r="I10" s="71">
        <f>IFERROR(VLOOKUP("All GPsAll"&amp;Age!$A10,Data!$A:$Y,I$5,FALSE),0)</f>
        <v>859</v>
      </c>
      <c r="J10" s="71">
        <f>IFERROR(VLOOKUP("All GPsAll"&amp;Age!$A10,Data!$A:$Y,J$5,FALSE),0)</f>
        <v>888</v>
      </c>
      <c r="K10" s="71">
        <f>IFERROR(VLOOKUP("All GPsAll"&amp;Age!$A10,Data!$A:$Y,K$5,FALSE),0)</f>
        <v>915</v>
      </c>
      <c r="L10" s="71">
        <f>IFERROR(VLOOKUP("All GPsAll"&amp;Age!$A10,Data!$A:$Y,L$5,FALSE),0)</f>
        <v>970</v>
      </c>
      <c r="M10" s="71"/>
    </row>
    <row r="11" spans="1:17" s="8" customFormat="1" ht="18.75" customHeight="1" x14ac:dyDescent="0.2">
      <c r="A11" s="63" t="s">
        <v>17</v>
      </c>
      <c r="B11" s="71">
        <f>IFERROR(VLOOKUP("All GPsAll"&amp;Age!$A11,Data!$A:$Y,B$5,FALSE),0)</f>
        <v>728</v>
      </c>
      <c r="C11" s="71">
        <f>IFERROR(VLOOKUP("All GPsAll"&amp;Age!$A11,Data!$A:$Y,C$5,FALSE),0)</f>
        <v>728</v>
      </c>
      <c r="D11" s="71">
        <f>IFERROR(VLOOKUP("All GPsAll"&amp;Age!$A11,Data!$A:$Y,D$5,FALSE),0)</f>
        <v>741</v>
      </c>
      <c r="E11" s="71">
        <f>IFERROR(VLOOKUP("All GPsAll"&amp;Age!$A11,Data!$A:$Y,E$5,FALSE),0)</f>
        <v>700</v>
      </c>
      <c r="F11" s="71">
        <f>IFERROR(VLOOKUP("All GPsAll"&amp;Age!$A11,Data!$A:$Y,F$5,FALSE),0)</f>
        <v>736</v>
      </c>
      <c r="G11" s="71">
        <f>IFERROR(VLOOKUP("All GPsAll"&amp;Age!$A11,Data!$A:$Y,G$5,FALSE),0)</f>
        <v>733</v>
      </c>
      <c r="H11" s="71">
        <f>IFERROR(VLOOKUP("All GPsAll"&amp;Age!$A11,Data!$A:$Y,H$5,FALSE),0)</f>
        <v>731</v>
      </c>
      <c r="I11" s="71">
        <f>IFERROR(VLOOKUP("All GPsAll"&amp;Age!$A11,Data!$A:$Y,I$5,FALSE),0)</f>
        <v>784</v>
      </c>
      <c r="J11" s="71">
        <f>IFERROR(VLOOKUP("All GPsAll"&amp;Age!$A11,Data!$A:$Y,J$5,FALSE),0)</f>
        <v>806</v>
      </c>
      <c r="K11" s="71">
        <f>IFERROR(VLOOKUP("All GPsAll"&amp;Age!$A11,Data!$A:$Y,K$5,FALSE),0)</f>
        <v>835</v>
      </c>
      <c r="L11" s="71">
        <f>IFERROR(VLOOKUP("All GPsAll"&amp;Age!$A11,Data!$A:$Y,L$5,FALSE),0)</f>
        <v>847</v>
      </c>
      <c r="M11" s="71"/>
    </row>
    <row r="12" spans="1:17" s="8" customFormat="1" ht="18.75" customHeight="1" x14ac:dyDescent="0.2">
      <c r="A12" s="63" t="s">
        <v>16</v>
      </c>
      <c r="B12" s="71">
        <f>IFERROR(VLOOKUP("All GPsAll"&amp;Age!$A12,Data!$A:$Y,B$5,FALSE),0)</f>
        <v>852</v>
      </c>
      <c r="C12" s="71">
        <f>IFERROR(VLOOKUP("All GPsAll"&amp;Age!$A12,Data!$A:$Y,C$5,FALSE),0)</f>
        <v>819</v>
      </c>
      <c r="D12" s="71">
        <f>IFERROR(VLOOKUP("All GPsAll"&amp;Age!$A12,Data!$A:$Y,D$5,FALSE),0)</f>
        <v>763</v>
      </c>
      <c r="E12" s="71">
        <f>IFERROR(VLOOKUP("All GPsAll"&amp;Age!$A12,Data!$A:$Y,E$5,FALSE),0)</f>
        <v>757</v>
      </c>
      <c r="F12" s="71">
        <f>IFERROR(VLOOKUP("All GPsAll"&amp;Age!$A12,Data!$A:$Y,F$5,FALSE),0)</f>
        <v>704</v>
      </c>
      <c r="G12" s="71">
        <f>IFERROR(VLOOKUP("All GPsAll"&amp;Age!$A12,Data!$A:$Y,G$5,FALSE),0)</f>
        <v>724</v>
      </c>
      <c r="H12" s="71">
        <f>IFERROR(VLOOKUP("All GPsAll"&amp;Age!$A12,Data!$A:$Y,H$5,FALSE),0)</f>
        <v>716</v>
      </c>
      <c r="I12" s="71">
        <f>IFERROR(VLOOKUP("All GPsAll"&amp;Age!$A12,Data!$A:$Y,I$5,FALSE),0)</f>
        <v>721</v>
      </c>
      <c r="J12" s="71">
        <f>IFERROR(VLOOKUP("All GPsAll"&amp;Age!$A12,Data!$A:$Y,J$5,FALSE),0)</f>
        <v>709</v>
      </c>
      <c r="K12" s="71">
        <f>IFERROR(VLOOKUP("All GPsAll"&amp;Age!$A12,Data!$A:$Y,K$5,FALSE),0)</f>
        <v>726</v>
      </c>
      <c r="L12" s="71">
        <f>IFERROR(VLOOKUP("All GPsAll"&amp;Age!$A12,Data!$A:$Y,L$5,FALSE),0)</f>
        <v>747</v>
      </c>
      <c r="M12" s="71"/>
    </row>
    <row r="13" spans="1:17" s="8" customFormat="1" ht="18.75" customHeight="1" x14ac:dyDescent="0.2">
      <c r="A13" s="63" t="s">
        <v>15</v>
      </c>
      <c r="B13" s="71">
        <f>IFERROR(VLOOKUP("All GPsAll"&amp;Age!$A13,Data!$A:$Y,B$5,FALSE),0)</f>
        <v>795</v>
      </c>
      <c r="C13" s="71">
        <f>IFERROR(VLOOKUP("All GPsAll"&amp;Age!$A13,Data!$A:$Y,C$5,FALSE),0)</f>
        <v>814</v>
      </c>
      <c r="D13" s="71">
        <f>IFERROR(VLOOKUP("All GPsAll"&amp;Age!$A13,Data!$A:$Y,D$5,FALSE),0)</f>
        <v>819</v>
      </c>
      <c r="E13" s="71">
        <f>IFERROR(VLOOKUP("All GPsAll"&amp;Age!$A13,Data!$A:$Y,E$5,FALSE),0)</f>
        <v>826</v>
      </c>
      <c r="F13" s="71">
        <f>IFERROR(VLOOKUP("All GPsAll"&amp;Age!$A13,Data!$A:$Y,F$5,FALSE),0)</f>
        <v>812</v>
      </c>
      <c r="G13" s="71">
        <f>IFERROR(VLOOKUP("All GPsAll"&amp;Age!$A13,Data!$A:$Y,G$5,FALSE),0)</f>
        <v>795</v>
      </c>
      <c r="H13" s="71">
        <f>IFERROR(VLOOKUP("All GPsAll"&amp;Age!$A13,Data!$A:$Y,H$5,FALSE),0)</f>
        <v>779</v>
      </c>
      <c r="I13" s="71">
        <f>IFERROR(VLOOKUP("All GPsAll"&amp;Age!$A13,Data!$A:$Y,I$5,FALSE),0)</f>
        <v>729</v>
      </c>
      <c r="J13" s="71">
        <f>IFERROR(VLOOKUP("All GPsAll"&amp;Age!$A13,Data!$A:$Y,J$5,FALSE),0)</f>
        <v>720</v>
      </c>
      <c r="K13" s="71">
        <f>IFERROR(VLOOKUP("All GPsAll"&amp;Age!$A13,Data!$A:$Y,K$5,FALSE),0)</f>
        <v>691</v>
      </c>
      <c r="L13" s="71">
        <f>IFERROR(VLOOKUP("All GPsAll"&amp;Age!$A13,Data!$A:$Y,L$5,FALSE),0)</f>
        <v>704</v>
      </c>
      <c r="M13" s="71"/>
    </row>
    <row r="14" spans="1:17" s="8" customFormat="1" ht="18.75" customHeight="1" x14ac:dyDescent="0.2">
      <c r="A14" s="63" t="s">
        <v>14</v>
      </c>
      <c r="B14" s="71">
        <f>IFERROR(VLOOKUP("All GPsAll"&amp;Age!$A14,Data!$A:$Y,B$5,FALSE),0)</f>
        <v>634</v>
      </c>
      <c r="C14" s="71">
        <f>IFERROR(VLOOKUP("All GPsAll"&amp;Age!$A14,Data!$A:$Y,C$5,FALSE),0)</f>
        <v>634</v>
      </c>
      <c r="D14" s="71">
        <f>IFERROR(VLOOKUP("All GPsAll"&amp;Age!$A14,Data!$A:$Y,D$5,FALSE),0)</f>
        <v>653</v>
      </c>
      <c r="E14" s="71">
        <f>IFERROR(VLOOKUP("All GPsAll"&amp;Age!$A14,Data!$A:$Y,E$5,FALSE),0)</f>
        <v>637</v>
      </c>
      <c r="F14" s="71">
        <f>IFERROR(VLOOKUP("All GPsAll"&amp;Age!$A14,Data!$A:$Y,F$5,FALSE),0)</f>
        <v>636</v>
      </c>
      <c r="G14" s="71">
        <f>IFERROR(VLOOKUP("All GPsAll"&amp;Age!$A14,Data!$A:$Y,G$5,FALSE),0)</f>
        <v>616</v>
      </c>
      <c r="H14" s="71">
        <f>IFERROR(VLOOKUP("All GPsAll"&amp;Age!$A14,Data!$A:$Y,H$5,FALSE),0)</f>
        <v>622</v>
      </c>
      <c r="I14" s="71">
        <f>IFERROR(VLOOKUP("All GPsAll"&amp;Age!$A14,Data!$A:$Y,I$5,FALSE),0)</f>
        <v>627</v>
      </c>
      <c r="J14" s="71">
        <f>IFERROR(VLOOKUP("All GPsAll"&amp;Age!$A14,Data!$A:$Y,J$5,FALSE),0)</f>
        <v>651</v>
      </c>
      <c r="K14" s="71">
        <f>IFERROR(VLOOKUP("All GPsAll"&amp;Age!$A14,Data!$A:$Y,K$5,FALSE),0)</f>
        <v>665</v>
      </c>
      <c r="L14" s="71">
        <f>IFERROR(VLOOKUP("All GPsAll"&amp;Age!$A14,Data!$A:$Y,L$5,FALSE),0)</f>
        <v>621</v>
      </c>
      <c r="M14" s="71"/>
    </row>
    <row r="15" spans="1:17" s="8" customFormat="1" ht="18.75" customHeight="1" x14ac:dyDescent="0.2">
      <c r="A15" s="63" t="s">
        <v>13</v>
      </c>
      <c r="B15" s="71">
        <f>IFERROR(VLOOKUP("All GPsAll"&amp;Age!$A15,Data!$A:$Y,B$5,FALSE),0)</f>
        <v>153</v>
      </c>
      <c r="C15" s="71">
        <f>IFERROR(VLOOKUP("All GPsAll"&amp;Age!$A15,Data!$A:$Y,C$5,FALSE),0)</f>
        <v>166</v>
      </c>
      <c r="D15" s="71">
        <f>IFERROR(VLOOKUP("All GPsAll"&amp;Age!$A15,Data!$A:$Y,D$5,FALSE),0)</f>
        <v>156</v>
      </c>
      <c r="E15" s="71">
        <f>IFERROR(VLOOKUP("All GPsAll"&amp;Age!$A15,Data!$A:$Y,E$5,FALSE),0)</f>
        <v>173</v>
      </c>
      <c r="F15" s="71">
        <f>IFERROR(VLOOKUP("All GPsAll"&amp;Age!$A15,Data!$A:$Y,F$5,FALSE),0)</f>
        <v>173</v>
      </c>
      <c r="G15" s="71">
        <f>IFERROR(VLOOKUP("All GPsAll"&amp;Age!$A15,Data!$A:$Y,G$5,FALSE),0)</f>
        <v>176</v>
      </c>
      <c r="H15" s="71">
        <f>IFERROR(VLOOKUP("All GPsAll"&amp;Age!$A15,Data!$A:$Y,H$5,FALSE),0)</f>
        <v>185</v>
      </c>
      <c r="I15" s="71">
        <f>IFERROR(VLOOKUP("All GPsAll"&amp;Age!$A15,Data!$A:$Y,I$5,FALSE),0)</f>
        <v>175</v>
      </c>
      <c r="J15" s="71">
        <f>IFERROR(VLOOKUP("All GPsAll"&amp;Age!$A15,Data!$A:$Y,J$5,FALSE),0)</f>
        <v>175</v>
      </c>
      <c r="K15" s="71">
        <f>IFERROR(VLOOKUP("All GPsAll"&amp;Age!$A15,Data!$A:$Y,K$5,FALSE),0)</f>
        <v>191</v>
      </c>
      <c r="L15" s="71">
        <f>IFERROR(VLOOKUP("All GPsAll"&amp;Age!$A15,Data!$A:$Y,L$5,FALSE),0)</f>
        <v>198</v>
      </c>
      <c r="M15" s="71"/>
    </row>
    <row r="16" spans="1:17" s="8" customFormat="1" ht="18.75" customHeight="1" x14ac:dyDescent="0.2">
      <c r="A16" s="63" t="s">
        <v>12</v>
      </c>
      <c r="B16" s="71">
        <f>IFERROR(VLOOKUP("All GPsAll"&amp;Age!$A16,Data!$A:$Y,B$5,FALSE),0)</f>
        <v>44</v>
      </c>
      <c r="C16" s="71">
        <f>IFERROR(VLOOKUP("All GPsAll"&amp;Age!$A16,Data!$A:$Y,C$5,FALSE),0)</f>
        <v>45</v>
      </c>
      <c r="D16" s="71">
        <f>IFERROR(VLOOKUP("All GPsAll"&amp;Age!$A16,Data!$A:$Y,D$5,FALSE),0)</f>
        <v>45</v>
      </c>
      <c r="E16" s="71">
        <f>IFERROR(VLOOKUP("All GPsAll"&amp;Age!$A16,Data!$A:$Y,E$5,FALSE),0)</f>
        <v>45</v>
      </c>
      <c r="F16" s="71">
        <f>IFERROR(VLOOKUP("All GPsAll"&amp;Age!$A16,Data!$A:$Y,F$5,FALSE),0)</f>
        <v>45</v>
      </c>
      <c r="G16" s="71">
        <f>IFERROR(VLOOKUP("All GPsAll"&amp;Age!$A16,Data!$A:$Y,G$5,FALSE),0)</f>
        <v>41</v>
      </c>
      <c r="H16" s="71">
        <f>IFERROR(VLOOKUP("All GPsAll"&amp;Age!$A16,Data!$A:$Y,H$5,FALSE),0)</f>
        <v>44</v>
      </c>
      <c r="I16" s="71">
        <f>IFERROR(VLOOKUP("All GPsAll"&amp;Age!$A16,Data!$A:$Y,I$5,FALSE),0)</f>
        <v>50</v>
      </c>
      <c r="J16" s="71">
        <f>IFERROR(VLOOKUP("All GPsAll"&amp;Age!$A16,Data!$A:$Y,J$5,FALSE),0)</f>
        <v>51</v>
      </c>
      <c r="K16" s="71">
        <f>IFERROR(VLOOKUP("All GPsAll"&amp;Age!$A16,Data!$A:$Y,K$5,FALSE),0)</f>
        <v>54</v>
      </c>
      <c r="L16" s="71">
        <f>IFERROR(VLOOKUP("All GPsAll"&amp;Age!$A16,Data!$A:$Y,L$5,FALSE),0)</f>
        <v>64</v>
      </c>
      <c r="M16" s="71"/>
    </row>
    <row r="17" spans="1:16" s="8" customFormat="1" ht="18.75" customHeight="1" x14ac:dyDescent="0.2">
      <c r="A17" s="81" t="s">
        <v>45</v>
      </c>
      <c r="B17" s="71">
        <f>IFERROR(VLOOKUP("All GPsAll"&amp;Age!$A17,Data!$A:$Y,B$5,FALSE),0)</f>
        <v>0</v>
      </c>
      <c r="C17" s="71">
        <f>IFERROR(VLOOKUP("All GPsAll"&amp;Age!$A17,Data!$A:$Y,C$5,FALSE),0)</f>
        <v>0</v>
      </c>
      <c r="D17" s="71">
        <f>IFERROR(VLOOKUP("All GPsAll"&amp;Age!$A17,Data!$A:$Y,D$5,FALSE),0)</f>
        <v>0</v>
      </c>
      <c r="E17" s="71">
        <f>IFERROR(VLOOKUP("All GPsAll"&amp;Age!$A17,Data!$A:$Y,E$5,FALSE),0)</f>
        <v>0</v>
      </c>
      <c r="F17" s="71">
        <f>IFERROR(VLOOKUP("All GPsAll"&amp;Age!$A17,Data!$A:$Y,F$5,FALSE),0)</f>
        <v>0</v>
      </c>
      <c r="G17" s="71">
        <f>IFERROR(VLOOKUP("All GPsAll"&amp;Age!$A17,Data!$A:$Y,G$5,FALSE),0)</f>
        <v>2</v>
      </c>
      <c r="H17" s="71">
        <f>IFERROR(VLOOKUP("All GPsAll"&amp;Age!$A17,Data!$A:$Y,H$5,FALSE),0)</f>
        <v>1</v>
      </c>
      <c r="I17" s="71">
        <f>IFERROR(VLOOKUP("All GPsAll"&amp;Age!$A17,Data!$A:$Y,I$5,FALSE),0)</f>
        <v>2</v>
      </c>
      <c r="J17" s="71">
        <f>IFERROR(VLOOKUP("All GPsAll"&amp;Age!$A17,Data!$A:$Y,J$5,FALSE),0)</f>
        <v>6</v>
      </c>
      <c r="K17" s="71">
        <f>IFERROR(VLOOKUP("All GPsAll"&amp;Age!$A17,Data!$A:$Y,K$5,FALSE),0)</f>
        <v>7</v>
      </c>
      <c r="L17" s="71">
        <f>IFERROR(VLOOKUP("All GPsAll"&amp;Age!$A17,Data!$A:$Y,L$5,FALSE),0)</f>
        <v>25</v>
      </c>
      <c r="M17" s="71"/>
    </row>
    <row r="18" spans="1:16" s="8" customFormat="1" ht="18.75" customHeight="1" x14ac:dyDescent="0.2">
      <c r="A18" s="81" t="s">
        <v>11</v>
      </c>
      <c r="B18" s="71">
        <f>IFERROR(VLOOKUP("All GPsAll"&amp;Age!$A18,Data!$A:$Y,B$5,FALSE),0)</f>
        <v>4893</v>
      </c>
      <c r="C18" s="71">
        <f>IFERROR(VLOOKUP("All GPsAll"&amp;Age!$A18,Data!$A:$Y,C$5,FALSE),0)</f>
        <v>4873</v>
      </c>
      <c r="D18" s="71">
        <f>IFERROR(VLOOKUP("All GPsAll"&amp;Age!$A18,Data!$A:$Y,D$5,FALSE),0)</f>
        <v>4885</v>
      </c>
      <c r="E18" s="71">
        <f>IFERROR(VLOOKUP("All GPsAll"&amp;Age!$A18,Data!$A:$Y,E$5,FALSE),0)</f>
        <v>4922</v>
      </c>
      <c r="F18" s="71">
        <f>IFERROR(VLOOKUP("All GPsAll"&amp;Age!$A18,Data!$A:$Y,F$5,FALSE),0)</f>
        <v>4927</v>
      </c>
      <c r="G18" s="71">
        <f>IFERROR(VLOOKUP("All GPsAll"&amp;Age!$A18,Data!$A:$Y,G$5,FALSE),0)</f>
        <v>4884</v>
      </c>
      <c r="H18" s="71">
        <f>IFERROR(VLOOKUP("All GPsAll"&amp;Age!$A18,Data!$A:$Y,H$5,FALSE),0)</f>
        <v>4918</v>
      </c>
      <c r="I18" s="71">
        <f>IFERROR(VLOOKUP("All GPsAll"&amp;Age!$A18,Data!$A:$Y,I$5,FALSE),0)</f>
        <v>4986</v>
      </c>
      <c r="J18" s="71">
        <f>IFERROR(VLOOKUP("All GPsAll"&amp;Age!$A18,Data!$A:$Y,J$5,FALSE),0)</f>
        <v>5044</v>
      </c>
      <c r="K18" s="71">
        <f>IFERROR(VLOOKUP("All GPsAll"&amp;Age!$A18,Data!$A:$Y,K$5,FALSE),0)</f>
        <v>5121</v>
      </c>
      <c r="L18" s="71">
        <f>IFERROR(VLOOKUP("All GPsAll"&amp;Age!$A18,Data!$A:$Y,L$5,FALSE),0)</f>
        <v>5195</v>
      </c>
      <c r="M18" s="71"/>
    </row>
    <row r="19" spans="1:16" s="42" customFormat="1" x14ac:dyDescent="0.2">
      <c r="A19" s="79"/>
      <c r="B19" s="79"/>
      <c r="C19" s="79"/>
      <c r="D19" s="79"/>
      <c r="E19" s="79"/>
      <c r="F19" s="79"/>
    </row>
    <row r="20" spans="1:16" s="42" customFormat="1" x14ac:dyDescent="0.2">
      <c r="A20" s="79"/>
      <c r="B20" s="79"/>
      <c r="C20" s="79"/>
      <c r="D20" s="79"/>
      <c r="E20" s="79"/>
      <c r="F20" s="79"/>
    </row>
    <row r="21" spans="1:16" s="42" customFormat="1" ht="24.75" customHeight="1" x14ac:dyDescent="0.2">
      <c r="A21" s="94" t="str">
        <f ca="1">"Chart 1c - Percentage of "&amp;ChartData!B13&amp;" aged 50+ : 2011 - 2021"</f>
        <v>Chart 1c - Percentage of All GPs aged 50+ : 2011 - 2021</v>
      </c>
      <c r="B21" s="94"/>
      <c r="C21" s="94"/>
      <c r="D21" s="94"/>
      <c r="E21" s="94"/>
      <c r="F21" s="94"/>
      <c r="G21" s="94"/>
      <c r="H21" s="67"/>
      <c r="I21" s="94"/>
      <c r="J21" s="94"/>
      <c r="K21" s="94"/>
      <c r="L21" s="94"/>
      <c r="M21" s="94"/>
      <c r="N21" s="94"/>
      <c r="O21" s="94"/>
      <c r="P21" s="94"/>
    </row>
    <row r="25" spans="1:16" x14ac:dyDescent="0.2">
      <c r="A25" s="12"/>
      <c r="B25" s="34"/>
      <c r="C25" s="34"/>
      <c r="D25" s="34"/>
      <c r="E25" s="34"/>
      <c r="F25" s="34"/>
      <c r="G25" s="34"/>
      <c r="H25" s="34"/>
      <c r="I25" s="34"/>
    </row>
    <row r="26" spans="1:16" x14ac:dyDescent="0.2">
      <c r="A26" s="12"/>
      <c r="B26" s="34"/>
      <c r="C26" s="34"/>
      <c r="D26" s="34"/>
      <c r="E26" s="34"/>
      <c r="F26" s="34"/>
      <c r="G26" s="34"/>
      <c r="H26" s="34"/>
      <c r="I26" s="34"/>
    </row>
    <row r="27" spans="1:16" x14ac:dyDescent="0.2">
      <c r="A27" s="12"/>
      <c r="B27" s="34"/>
      <c r="C27" s="34"/>
      <c r="D27" s="34"/>
      <c r="E27" s="34"/>
      <c r="F27" s="34"/>
      <c r="G27" s="34"/>
      <c r="H27" s="34"/>
      <c r="I27" s="34"/>
    </row>
    <row r="28" spans="1:16" x14ac:dyDescent="0.2">
      <c r="A28" s="12"/>
      <c r="B28" s="34"/>
      <c r="C28" s="34"/>
      <c r="D28" s="34"/>
      <c r="E28" s="34"/>
      <c r="F28" s="34"/>
      <c r="G28" s="34"/>
      <c r="H28" s="34"/>
      <c r="I28" s="34"/>
    </row>
    <row r="29" spans="1:16" x14ac:dyDescent="0.2">
      <c r="A29" s="12"/>
      <c r="B29" s="34"/>
      <c r="C29" s="34"/>
      <c r="D29" s="34"/>
      <c r="E29" s="34"/>
      <c r="F29" s="34"/>
      <c r="G29" s="34"/>
      <c r="H29" s="34"/>
      <c r="I29" s="34"/>
    </row>
    <row r="41" spans="1:16" x14ac:dyDescent="0.2">
      <c r="A41" s="70"/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</sheetData>
  <mergeCells count="2">
    <mergeCell ref="A21:G21"/>
    <mergeCell ref="I21:P21"/>
  </mergeCells>
  <phoneticPr fontId="13" type="noConversion"/>
  <pageMargins left="0.23622047244094491" right="0.23622047244094491" top="0.74803149606299213" bottom="0.74803149606299213" header="0.31496062992125984" footer="0.31496062992125984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33"/>
  <sheetViews>
    <sheetView showGridLines="0" zoomScaleNormal="100" workbookViewId="0"/>
  </sheetViews>
  <sheetFormatPr defaultColWidth="9.140625" defaultRowHeight="12.75" x14ac:dyDescent="0.2"/>
  <cols>
    <col min="1" max="1" width="13.5703125" style="6" customWidth="1"/>
    <col min="2" max="9" width="8.42578125" style="6" customWidth="1"/>
    <col min="10" max="10" width="10.140625" style="6" bestFit="1" customWidth="1"/>
    <col min="11" max="13" width="9.140625" style="6"/>
    <col min="14" max="14" width="9.140625" style="6" customWidth="1"/>
    <col min="15" max="16" width="9.140625" style="6"/>
    <col min="17" max="17" width="5.28515625" style="6" customWidth="1"/>
    <col min="18" max="16384" width="9.140625" style="6"/>
  </cols>
  <sheetData>
    <row r="1" spans="1:17" ht="15.75" x14ac:dyDescent="0.2">
      <c r="A1" s="26" t="s">
        <v>31</v>
      </c>
    </row>
    <row r="2" spans="1:17" ht="15.75" x14ac:dyDescent="0.2">
      <c r="A2" s="26" t="s">
        <v>59</v>
      </c>
    </row>
    <row r="3" spans="1:17" x14ac:dyDescent="0.2">
      <c r="A3" s="6" t="s">
        <v>26</v>
      </c>
      <c r="N3" s="42"/>
      <c r="O3" s="42"/>
      <c r="Q3" s="42"/>
    </row>
    <row r="4" spans="1:17" ht="15" x14ac:dyDescent="0.25">
      <c r="A4" s="28" t="str">
        <f ca="1">"Table 1c - Number (headcount) of "&amp;ChartData!B13&amp;" in post by sex: 2011 - 2021"</f>
        <v>Table 1c - Number (headcount) of All GPs in post by sex: 2011 - 2021</v>
      </c>
      <c r="L4" s="35"/>
    </row>
    <row r="5" spans="1:17" ht="9.6" customHeight="1" x14ac:dyDescent="0.2">
      <c r="A5" s="6" t="s">
        <v>26</v>
      </c>
      <c r="B5" s="39">
        <v>5</v>
      </c>
      <c r="C5" s="38">
        <v>6</v>
      </c>
      <c r="D5" s="39">
        <v>7</v>
      </c>
      <c r="E5" s="38">
        <v>8</v>
      </c>
      <c r="F5" s="39">
        <v>9</v>
      </c>
      <c r="G5" s="38">
        <v>10</v>
      </c>
      <c r="H5" s="39">
        <v>11</v>
      </c>
      <c r="I5" s="38">
        <v>12</v>
      </c>
      <c r="J5" s="39">
        <v>13</v>
      </c>
      <c r="K5" s="38">
        <v>14</v>
      </c>
      <c r="L5" s="39">
        <v>15</v>
      </c>
      <c r="M5" s="38">
        <v>17</v>
      </c>
    </row>
    <row r="6" spans="1:17" s="8" customFormat="1" ht="18.75" customHeight="1" x14ac:dyDescent="0.2">
      <c r="A6" s="64"/>
      <c r="B6" s="65">
        <v>2011</v>
      </c>
      <c r="C6" s="65">
        <v>2012</v>
      </c>
      <c r="D6" s="65">
        <v>2013</v>
      </c>
      <c r="E6" s="65">
        <v>2014</v>
      </c>
      <c r="F6" s="65">
        <v>2015</v>
      </c>
      <c r="G6" s="65">
        <v>2016</v>
      </c>
      <c r="H6" s="65">
        <v>2017</v>
      </c>
      <c r="I6" s="65">
        <v>2018</v>
      </c>
      <c r="J6" s="65">
        <v>2019</v>
      </c>
      <c r="K6" s="65">
        <v>2020</v>
      </c>
      <c r="L6" s="65">
        <v>2021</v>
      </c>
      <c r="M6" s="65"/>
    </row>
    <row r="7" spans="1:17" s="8" customFormat="1" ht="18.75" customHeight="1" x14ac:dyDescent="0.2">
      <c r="A7" s="81" t="s">
        <v>2</v>
      </c>
      <c r="B7" s="71">
        <f>IFERROR(VLOOKUP("All GPs"&amp;$A7&amp;"All Ages",Data!$A:$Y,B$5,FALSE),0)</f>
        <v>2346</v>
      </c>
      <c r="C7" s="71">
        <f>IFERROR(VLOOKUP("All GPs"&amp;$A7&amp;"All Ages",Data!$A:$Y,C$5,FALSE),0)</f>
        <v>2296</v>
      </c>
      <c r="D7" s="71">
        <f>IFERROR(VLOOKUP("All GPs"&amp;$A7&amp;"All Ages",Data!$A:$Y,D$5,FALSE),0)</f>
        <v>2235</v>
      </c>
      <c r="E7" s="71">
        <f>IFERROR(VLOOKUP("All GPs"&amp;$A7&amp;"All Ages",Data!$A:$Y,E$5,FALSE),0)</f>
        <v>2174</v>
      </c>
      <c r="F7" s="71">
        <f>IFERROR(VLOOKUP("All GPs"&amp;$A7&amp;"All Ages",Data!$A:$Y,F$5,FALSE),0)</f>
        <v>2086</v>
      </c>
      <c r="G7" s="71">
        <f>IFERROR(VLOOKUP("All GPs"&amp;$A7&amp;"All Ages",Data!$A:$Y,G$5,FALSE),0)</f>
        <v>2000</v>
      </c>
      <c r="H7" s="71">
        <f>IFERROR(VLOOKUP("All GPs"&amp;$A7&amp;"All Ages",Data!$A:$Y,H$5,FALSE),0)</f>
        <v>1975</v>
      </c>
      <c r="I7" s="71">
        <f>IFERROR(VLOOKUP("All GPs"&amp;$A7&amp;"All Ages",Data!$A:$Y,I$5,FALSE),0)</f>
        <v>1950</v>
      </c>
      <c r="J7" s="71">
        <f>IFERROR(VLOOKUP("All GPs"&amp;$A7&amp;"All Ages",Data!$A:$Y,J$5,FALSE),0)</f>
        <v>1948</v>
      </c>
      <c r="K7" s="71">
        <f>IFERROR(VLOOKUP("All GPs"&amp;$A7&amp;"All Ages",Data!$A:$Y,K$5,FALSE),0)</f>
        <v>1945</v>
      </c>
      <c r="L7" s="71">
        <f>IFERROR(VLOOKUP("All GPs"&amp;$A7&amp;"All Ages",Data!$A:$Y,L$5,FALSE),0)</f>
        <v>1953</v>
      </c>
      <c r="M7" s="71"/>
    </row>
    <row r="8" spans="1:17" s="8" customFormat="1" ht="18.75" customHeight="1" x14ac:dyDescent="0.2">
      <c r="A8" s="81" t="s">
        <v>0</v>
      </c>
      <c r="B8" s="71">
        <f>IFERROR(VLOOKUP("All GPs"&amp;$A8&amp;"All Ages",Data!$A:$Y,B$5,FALSE),0)</f>
        <v>2547</v>
      </c>
      <c r="C8" s="71">
        <f>IFERROR(VLOOKUP("All GPs"&amp;$A8&amp;"All Ages",Data!$A:$Y,C$5,FALSE),0)</f>
        <v>2575</v>
      </c>
      <c r="D8" s="71">
        <f>IFERROR(VLOOKUP("All GPs"&amp;$A8&amp;"All Ages",Data!$A:$Y,D$5,FALSE),0)</f>
        <v>2650</v>
      </c>
      <c r="E8" s="71">
        <f>IFERROR(VLOOKUP("All GPs"&amp;$A8&amp;"All Ages",Data!$A:$Y,E$5,FALSE),0)</f>
        <v>2748</v>
      </c>
      <c r="F8" s="71">
        <f>IFERROR(VLOOKUP("All GPs"&amp;$A8&amp;"All Ages",Data!$A:$Y,F$5,FALSE),0)</f>
        <v>2841</v>
      </c>
      <c r="G8" s="71">
        <f>IFERROR(VLOOKUP("All GPs"&amp;$A8&amp;"All Ages",Data!$A:$Y,G$5,FALSE),0)</f>
        <v>2882</v>
      </c>
      <c r="H8" s="71">
        <f>IFERROR(VLOOKUP("All GPs"&amp;$A8&amp;"All Ages",Data!$A:$Y,H$5,FALSE),0)</f>
        <v>2939</v>
      </c>
      <c r="I8" s="71">
        <f>IFERROR(VLOOKUP("All GPs"&amp;$A8&amp;"All Ages",Data!$A:$Y,I$5,FALSE),0)</f>
        <v>3032</v>
      </c>
      <c r="J8" s="71">
        <f>IFERROR(VLOOKUP("All GPs"&amp;$A8&amp;"All Ages",Data!$A:$Y,J$5,FALSE),0)</f>
        <v>3075</v>
      </c>
      <c r="K8" s="71">
        <f>IFERROR(VLOOKUP("All GPs"&amp;$A8&amp;"All Ages",Data!$A:$Y,K$5,FALSE),0)</f>
        <v>3152</v>
      </c>
      <c r="L8" s="71">
        <f>IFERROR(VLOOKUP("All GPs"&amp;$A8&amp;"All Ages",Data!$A:$Y,L$5,FALSE),0)</f>
        <v>3181</v>
      </c>
      <c r="M8" s="71"/>
    </row>
    <row r="9" spans="1:17" s="8" customFormat="1" ht="18.75" customHeight="1" x14ac:dyDescent="0.2">
      <c r="A9" s="81" t="s">
        <v>45</v>
      </c>
      <c r="B9" s="71">
        <f>IFERROR(VLOOKUP("All GPs"&amp;$A9&amp;"All Ages",Data!$A:$Y,B$5,FALSE),0)</f>
        <v>0</v>
      </c>
      <c r="C9" s="71">
        <f>IFERROR(VLOOKUP("All GPs"&amp;$A9&amp;"All Ages",Data!$A:$Y,C$5,FALSE),0)</f>
        <v>2</v>
      </c>
      <c r="D9" s="71">
        <f>IFERROR(VLOOKUP("All GPs"&amp;$A9&amp;"All Ages",Data!$A:$Y,D$5,FALSE),0)</f>
        <v>0</v>
      </c>
      <c r="E9" s="71">
        <f>IFERROR(VLOOKUP("All GPs"&amp;$A9&amp;"All Ages",Data!$A:$Y,E$5,FALSE),0)</f>
        <v>0</v>
      </c>
      <c r="F9" s="71">
        <f>IFERROR(VLOOKUP("All GPs"&amp;$A9&amp;"All Ages",Data!$A:$Y,F$5,FALSE),0)</f>
        <v>0</v>
      </c>
      <c r="G9" s="71">
        <f>IFERROR(VLOOKUP("All GPs"&amp;$A9&amp;"All Ages",Data!$A:$Y,G$5,FALSE),0)</f>
        <v>2</v>
      </c>
      <c r="H9" s="71">
        <f>IFERROR(VLOOKUP("All GPs"&amp;$A9&amp;"All Ages",Data!$A:$Y,H$5,FALSE),0)</f>
        <v>4</v>
      </c>
      <c r="I9" s="71">
        <f>IFERROR(VLOOKUP("All GPs"&amp;$A9&amp;"All Ages",Data!$A:$Y,I$5,FALSE),0)</f>
        <v>4</v>
      </c>
      <c r="J9" s="71">
        <f>IFERROR(VLOOKUP("All GPs"&amp;$A9&amp;"All Ages",Data!$A:$Y,J$5,FALSE),0)</f>
        <v>21</v>
      </c>
      <c r="K9" s="71">
        <f>IFERROR(VLOOKUP("All GPs"&amp;$A9&amp;"All Ages",Data!$A:$Y,K$5,FALSE),0)</f>
        <v>24</v>
      </c>
      <c r="L9" s="71">
        <f>IFERROR(VLOOKUP("All GPs"&amp;$A9&amp;"All Ages",Data!$A:$Y,L$5,FALSE),0)</f>
        <v>61</v>
      </c>
      <c r="M9" s="71"/>
    </row>
    <row r="10" spans="1:17" s="8" customFormat="1" ht="18.75" customHeight="1" x14ac:dyDescent="0.2">
      <c r="A10" s="62" t="s">
        <v>1</v>
      </c>
      <c r="B10" s="71">
        <f>IFERROR(VLOOKUP("All GPs"&amp;$A10&amp;"All Ages",Data!$A:$Y,B$5,FALSE),0)</f>
        <v>4893</v>
      </c>
      <c r="C10" s="71">
        <f>IFERROR(VLOOKUP("All GPs"&amp;$A10&amp;"All Ages",Data!$A:$Y,C$5,FALSE),0)</f>
        <v>4873</v>
      </c>
      <c r="D10" s="71">
        <f>IFERROR(VLOOKUP("All GPs"&amp;$A10&amp;"All Ages",Data!$A:$Y,D$5,FALSE),0)</f>
        <v>4885</v>
      </c>
      <c r="E10" s="71">
        <f>IFERROR(VLOOKUP("All GPs"&amp;$A10&amp;"All Ages",Data!$A:$Y,E$5,FALSE),0)</f>
        <v>4922</v>
      </c>
      <c r="F10" s="71">
        <f>IFERROR(VLOOKUP("All GPs"&amp;$A10&amp;"All Ages",Data!$A:$Y,F$5,FALSE),0)</f>
        <v>4927</v>
      </c>
      <c r="G10" s="71">
        <f>IFERROR(VLOOKUP("All GPs"&amp;$A10&amp;"All Ages",Data!$A:$Y,G$5,FALSE),0)</f>
        <v>4884</v>
      </c>
      <c r="H10" s="71">
        <f>IFERROR(VLOOKUP("All GPs"&amp;$A10&amp;"All Ages",Data!$A:$Y,H$5,FALSE),0)</f>
        <v>4918</v>
      </c>
      <c r="I10" s="71">
        <f>IFERROR(VLOOKUP("All GPs"&amp;$A10&amp;"All Ages",Data!$A:$Y,I$5,FALSE),0)</f>
        <v>4986</v>
      </c>
      <c r="J10" s="71">
        <f>IFERROR(VLOOKUP("All GPs"&amp;$A10&amp;"All Ages",Data!$A:$Y,J$5,FALSE),0)</f>
        <v>5044</v>
      </c>
      <c r="K10" s="71">
        <f>IFERROR(VLOOKUP("All GPs"&amp;$A10&amp;"All Ages",Data!$A:$Y,K$5,FALSE),0)</f>
        <v>5121</v>
      </c>
      <c r="L10" s="71">
        <f>IFERROR(VLOOKUP("All GPs"&amp;$A10&amp;"All Ages",Data!$A:$Y,L$5,FALSE),0)</f>
        <v>5195</v>
      </c>
      <c r="M10" s="71"/>
    </row>
    <row r="11" spans="1:17" s="42" customFormat="1" x14ac:dyDescent="0.2">
      <c r="A11" s="79"/>
      <c r="B11" s="79"/>
      <c r="C11" s="79"/>
      <c r="D11" s="79"/>
      <c r="E11" s="79"/>
      <c r="F11" s="79"/>
    </row>
    <row r="12" spans="1:17" s="42" customFormat="1" x14ac:dyDescent="0.2">
      <c r="A12" s="79"/>
      <c r="B12" s="79"/>
      <c r="C12" s="79"/>
      <c r="D12" s="79"/>
      <c r="E12" s="79"/>
      <c r="F12" s="79"/>
    </row>
    <row r="13" spans="1:17" s="42" customFormat="1" ht="24.75" customHeight="1" x14ac:dyDescent="0.2">
      <c r="A13" s="94" t="str">
        <f>"Chart 1c - Percentage of GPs by sex, 2011-2021"</f>
        <v>Chart 1c - Percentage of GPs by sex, 2011-2021</v>
      </c>
      <c r="B13" s="94"/>
      <c r="C13" s="94"/>
      <c r="D13" s="94"/>
      <c r="E13" s="94"/>
      <c r="F13" s="94"/>
      <c r="G13" s="94"/>
      <c r="H13" s="67"/>
      <c r="I13" s="94"/>
      <c r="J13" s="94"/>
      <c r="K13" s="94"/>
      <c r="L13" s="94"/>
      <c r="M13" s="94"/>
      <c r="N13" s="94"/>
      <c r="O13" s="94"/>
      <c r="P13" s="94"/>
    </row>
    <row r="17" spans="1:9" x14ac:dyDescent="0.2">
      <c r="A17" s="12"/>
      <c r="B17" s="34"/>
      <c r="C17" s="34"/>
      <c r="D17" s="34"/>
      <c r="E17" s="34"/>
      <c r="F17" s="34"/>
      <c r="G17" s="34"/>
      <c r="H17" s="34"/>
      <c r="I17" s="34"/>
    </row>
    <row r="18" spans="1:9" x14ac:dyDescent="0.2">
      <c r="A18" s="12"/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A19" s="12"/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A20" s="12"/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A21" s="12"/>
      <c r="B21" s="34"/>
      <c r="C21" s="34"/>
      <c r="D21" s="34"/>
      <c r="E21" s="34"/>
      <c r="F21" s="34"/>
      <c r="G21" s="34"/>
      <c r="H21" s="34"/>
      <c r="I21" s="34"/>
    </row>
    <row r="33" spans="2:16" x14ac:dyDescent="0.2">
      <c r="B33" s="12"/>
      <c r="C33" s="12"/>
      <c r="D33" s="7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</sheetData>
  <mergeCells count="2">
    <mergeCell ref="A13:G13"/>
    <mergeCell ref="I13:P13"/>
  </mergeCells>
  <pageMargins left="0.23622047244094491" right="0.23622047244094491" top="0.74803149606299213" bottom="0.74803149606299213" header="0.31496062992125984" footer="0.31496062992125984"/>
  <pageSetup paperSize="9" scale="7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68"/>
  <sheetViews>
    <sheetView showGridLines="0" topLeftCell="B1" zoomScaleNormal="100" workbookViewId="0">
      <pane ySplit="3" topLeftCell="A4" activePane="bottomLeft" state="frozen"/>
      <selection activeCell="B1" sqref="B1"/>
      <selection pane="bottomLeft" activeCell="B1" sqref="B1"/>
    </sheetView>
  </sheetViews>
  <sheetFormatPr defaultColWidth="9.140625" defaultRowHeight="12.75" x14ac:dyDescent="0.2"/>
  <cols>
    <col min="1" max="1" width="22.42578125" style="58" hidden="1" customWidth="1"/>
    <col min="2" max="2" width="29.85546875" style="70" customWidth="1"/>
    <col min="3" max="3" width="10.140625" style="70" customWidth="1"/>
    <col min="4" max="4" width="11" style="70" customWidth="1"/>
    <col min="5" max="14" width="9.140625" style="58"/>
    <col min="15" max="15" width="9.140625" style="57"/>
    <col min="16" max="16384" width="9.140625" style="58"/>
  </cols>
  <sheetData>
    <row r="1" spans="1:15" ht="15.75" x14ac:dyDescent="0.2">
      <c r="B1" s="26" t="s">
        <v>55</v>
      </c>
      <c r="C1" s="11"/>
      <c r="D1" s="11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5" x14ac:dyDescent="0.2">
      <c r="B2" s="11"/>
      <c r="C2" s="11"/>
      <c r="D2" s="11"/>
      <c r="E2" s="77"/>
      <c r="F2" s="77"/>
      <c r="G2" s="77"/>
      <c r="H2" s="77"/>
      <c r="I2" s="77"/>
      <c r="J2" s="9"/>
      <c r="K2" s="9"/>
      <c r="L2" s="9"/>
      <c r="M2" s="9"/>
      <c r="N2" s="9"/>
    </row>
    <row r="3" spans="1:15" x14ac:dyDescent="0.2">
      <c r="A3" s="58" t="s">
        <v>36</v>
      </c>
      <c r="B3" s="11" t="s">
        <v>21</v>
      </c>
      <c r="C3" s="11" t="s">
        <v>8</v>
      </c>
      <c r="D3" s="11" t="s">
        <v>10</v>
      </c>
      <c r="E3" s="10">
        <v>2011</v>
      </c>
      <c r="F3" s="10">
        <v>2012</v>
      </c>
      <c r="G3" s="10">
        <v>2013</v>
      </c>
      <c r="H3" s="10">
        <v>2014</v>
      </c>
      <c r="I3" s="10">
        <v>2015</v>
      </c>
      <c r="J3" s="10">
        <v>2016</v>
      </c>
      <c r="K3" s="10">
        <v>2017</v>
      </c>
      <c r="L3" s="10">
        <v>2018</v>
      </c>
      <c r="M3" s="10">
        <v>2019</v>
      </c>
      <c r="N3" s="10">
        <v>2020</v>
      </c>
      <c r="O3" s="10">
        <v>2021</v>
      </c>
    </row>
    <row r="4" spans="1:15" x14ac:dyDescent="0.2">
      <c r="A4" s="58" t="str">
        <f>B4&amp;C4&amp;D4</f>
        <v>All GPsAll&lt;24</v>
      </c>
      <c r="B4" t="s">
        <v>7</v>
      </c>
      <c r="C4" t="s">
        <v>1</v>
      </c>
      <c r="D4" s="40" t="s">
        <v>44</v>
      </c>
      <c r="E4" s="25">
        <v>3</v>
      </c>
      <c r="F4" s="25">
        <v>1</v>
      </c>
      <c r="G4" s="25">
        <v>5</v>
      </c>
      <c r="H4" s="25">
        <v>2</v>
      </c>
      <c r="I4" s="25">
        <v>2</v>
      </c>
      <c r="J4" s="25">
        <v>3</v>
      </c>
      <c r="K4" s="25">
        <v>1</v>
      </c>
      <c r="L4" s="25">
        <v>7</v>
      </c>
      <c r="M4" s="25">
        <v>0</v>
      </c>
      <c r="N4">
        <v>3</v>
      </c>
      <c r="O4" s="57">
        <v>4</v>
      </c>
    </row>
    <row r="5" spans="1:15" x14ac:dyDescent="0.2">
      <c r="A5" s="58" t="str">
        <f t="shared" ref="A5:A33" si="0">B5&amp;C5&amp;D5</f>
        <v>All GPsAll25-29</v>
      </c>
      <c r="B5" t="s">
        <v>7</v>
      </c>
      <c r="C5" t="s">
        <v>1</v>
      </c>
      <c r="D5" t="s">
        <v>20</v>
      </c>
      <c r="E5" s="25">
        <v>299</v>
      </c>
      <c r="F5" s="25">
        <v>282</v>
      </c>
      <c r="G5" s="25">
        <v>266</v>
      </c>
      <c r="H5" s="25">
        <v>273</v>
      </c>
      <c r="I5" s="25">
        <v>299</v>
      </c>
      <c r="J5" s="25">
        <v>255</v>
      </c>
      <c r="K5" s="25">
        <v>268</v>
      </c>
      <c r="L5" s="25">
        <v>279</v>
      </c>
      <c r="M5" s="25">
        <v>268</v>
      </c>
      <c r="N5">
        <v>249</v>
      </c>
      <c r="O5" s="57">
        <v>227</v>
      </c>
    </row>
    <row r="6" spans="1:15" x14ac:dyDescent="0.2">
      <c r="A6" s="58" t="str">
        <f t="shared" si="0"/>
        <v>All GPsAll30-34</v>
      </c>
      <c r="B6" t="s">
        <v>7</v>
      </c>
      <c r="C6" t="s">
        <v>1</v>
      </c>
      <c r="D6" t="s">
        <v>19</v>
      </c>
      <c r="E6" s="25">
        <v>677</v>
      </c>
      <c r="F6" s="25">
        <v>661</v>
      </c>
      <c r="G6" s="25">
        <v>667</v>
      </c>
      <c r="H6" s="25">
        <v>699</v>
      </c>
      <c r="I6" s="25">
        <v>693</v>
      </c>
      <c r="J6" s="25">
        <v>730</v>
      </c>
      <c r="K6" s="25">
        <v>765</v>
      </c>
      <c r="L6" s="25">
        <v>753</v>
      </c>
      <c r="M6" s="25">
        <v>770</v>
      </c>
      <c r="N6">
        <v>785</v>
      </c>
      <c r="O6" s="57">
        <v>788</v>
      </c>
    </row>
    <row r="7" spans="1:15" x14ac:dyDescent="0.2">
      <c r="A7" s="58" t="str">
        <f t="shared" si="0"/>
        <v>All GPsAll35-39</v>
      </c>
      <c r="B7" t="s">
        <v>7</v>
      </c>
      <c r="C7" t="s">
        <v>1</v>
      </c>
      <c r="D7" t="s">
        <v>18</v>
      </c>
      <c r="E7" s="25">
        <v>708</v>
      </c>
      <c r="F7" s="25">
        <v>723</v>
      </c>
      <c r="G7" s="25">
        <v>770</v>
      </c>
      <c r="H7" s="25">
        <v>810</v>
      </c>
      <c r="I7" s="25">
        <v>827</v>
      </c>
      <c r="J7" s="25">
        <v>809</v>
      </c>
      <c r="K7" s="25">
        <v>806</v>
      </c>
      <c r="L7" s="25">
        <v>859</v>
      </c>
      <c r="M7" s="25">
        <v>888</v>
      </c>
      <c r="N7">
        <v>915</v>
      </c>
      <c r="O7" s="57">
        <v>970</v>
      </c>
    </row>
    <row r="8" spans="1:15" x14ac:dyDescent="0.2">
      <c r="A8" s="58" t="str">
        <f t="shared" si="0"/>
        <v>All GPsAll40-44</v>
      </c>
      <c r="B8" t="s">
        <v>7</v>
      </c>
      <c r="C8" t="s">
        <v>1</v>
      </c>
      <c r="D8" t="s">
        <v>17</v>
      </c>
      <c r="E8" s="25">
        <v>728</v>
      </c>
      <c r="F8" s="25">
        <v>728</v>
      </c>
      <c r="G8" s="25">
        <v>741</v>
      </c>
      <c r="H8" s="25">
        <v>700</v>
      </c>
      <c r="I8" s="25">
        <v>736</v>
      </c>
      <c r="J8" s="25">
        <v>733</v>
      </c>
      <c r="K8" s="25">
        <v>731</v>
      </c>
      <c r="L8" s="25">
        <v>784</v>
      </c>
      <c r="M8" s="25">
        <v>806</v>
      </c>
      <c r="N8">
        <v>835</v>
      </c>
      <c r="O8" s="57">
        <v>847</v>
      </c>
    </row>
    <row r="9" spans="1:15" x14ac:dyDescent="0.2">
      <c r="A9" s="58" t="str">
        <f t="shared" si="0"/>
        <v>All GPsAll45-49</v>
      </c>
      <c r="B9" t="s">
        <v>7</v>
      </c>
      <c r="C9" t="s">
        <v>1</v>
      </c>
      <c r="D9" t="s">
        <v>16</v>
      </c>
      <c r="E9" s="25">
        <v>852</v>
      </c>
      <c r="F9" s="25">
        <v>819</v>
      </c>
      <c r="G9" s="25">
        <v>763</v>
      </c>
      <c r="H9" s="25">
        <v>757</v>
      </c>
      <c r="I9" s="25">
        <v>704</v>
      </c>
      <c r="J9" s="25">
        <v>724</v>
      </c>
      <c r="K9" s="25">
        <v>716</v>
      </c>
      <c r="L9" s="25">
        <v>721</v>
      </c>
      <c r="M9" s="25">
        <v>709</v>
      </c>
      <c r="N9">
        <v>726</v>
      </c>
      <c r="O9" s="57">
        <v>747</v>
      </c>
    </row>
    <row r="10" spans="1:15" x14ac:dyDescent="0.2">
      <c r="A10" s="58" t="str">
        <f t="shared" si="0"/>
        <v>All GPsAll50-54</v>
      </c>
      <c r="B10" t="s">
        <v>7</v>
      </c>
      <c r="C10" t="s">
        <v>1</v>
      </c>
      <c r="D10" t="s">
        <v>15</v>
      </c>
      <c r="E10" s="25">
        <v>795</v>
      </c>
      <c r="F10" s="25">
        <v>814</v>
      </c>
      <c r="G10" s="25">
        <v>819</v>
      </c>
      <c r="H10" s="25">
        <v>826</v>
      </c>
      <c r="I10" s="25">
        <v>812</v>
      </c>
      <c r="J10" s="25">
        <v>795</v>
      </c>
      <c r="K10" s="25">
        <v>779</v>
      </c>
      <c r="L10" s="25">
        <v>729</v>
      </c>
      <c r="M10" s="25">
        <v>720</v>
      </c>
      <c r="N10">
        <v>691</v>
      </c>
      <c r="O10" s="57">
        <v>704</v>
      </c>
    </row>
    <row r="11" spans="1:15" x14ac:dyDescent="0.2">
      <c r="A11" s="58" t="str">
        <f t="shared" si="0"/>
        <v>All GPsAll55-59</v>
      </c>
      <c r="B11" t="s">
        <v>7</v>
      </c>
      <c r="C11" t="s">
        <v>1</v>
      </c>
      <c r="D11" t="s">
        <v>14</v>
      </c>
      <c r="E11" s="25">
        <v>634</v>
      </c>
      <c r="F11" s="25">
        <v>634</v>
      </c>
      <c r="G11" s="25">
        <v>653</v>
      </c>
      <c r="H11" s="25">
        <v>637</v>
      </c>
      <c r="I11" s="25">
        <v>636</v>
      </c>
      <c r="J11" s="25">
        <v>616</v>
      </c>
      <c r="K11" s="25">
        <v>622</v>
      </c>
      <c r="L11" s="25">
        <v>627</v>
      </c>
      <c r="M11" s="25">
        <v>651</v>
      </c>
      <c r="N11">
        <v>665</v>
      </c>
      <c r="O11" s="57">
        <v>621</v>
      </c>
    </row>
    <row r="12" spans="1:15" x14ac:dyDescent="0.2">
      <c r="A12" s="58" t="str">
        <f t="shared" si="0"/>
        <v>All GPsAll60-64</v>
      </c>
      <c r="B12" t="s">
        <v>7</v>
      </c>
      <c r="C12" t="s">
        <v>1</v>
      </c>
      <c r="D12" t="s">
        <v>13</v>
      </c>
      <c r="E12" s="25">
        <v>153</v>
      </c>
      <c r="F12" s="25">
        <v>166</v>
      </c>
      <c r="G12" s="25">
        <v>156</v>
      </c>
      <c r="H12" s="25">
        <v>173</v>
      </c>
      <c r="I12" s="25">
        <v>173</v>
      </c>
      <c r="J12" s="25">
        <v>176</v>
      </c>
      <c r="K12" s="25">
        <v>185</v>
      </c>
      <c r="L12" s="25">
        <v>175</v>
      </c>
      <c r="M12" s="25">
        <v>175</v>
      </c>
      <c r="N12">
        <v>191</v>
      </c>
      <c r="O12" s="57">
        <v>198</v>
      </c>
    </row>
    <row r="13" spans="1:15" x14ac:dyDescent="0.2">
      <c r="A13" s="58" t="str">
        <f t="shared" si="0"/>
        <v>All GPsAll65+</v>
      </c>
      <c r="B13" t="s">
        <v>7</v>
      </c>
      <c r="C13" t="s">
        <v>1</v>
      </c>
      <c r="D13" t="s">
        <v>12</v>
      </c>
      <c r="E13" s="25">
        <v>44</v>
      </c>
      <c r="F13" s="25">
        <v>45</v>
      </c>
      <c r="G13" s="25">
        <v>45</v>
      </c>
      <c r="H13" s="25">
        <v>45</v>
      </c>
      <c r="I13" s="25">
        <v>45</v>
      </c>
      <c r="J13" s="25">
        <v>41</v>
      </c>
      <c r="K13" s="25">
        <v>44</v>
      </c>
      <c r="L13" s="25">
        <v>50</v>
      </c>
      <c r="M13" s="25">
        <v>51</v>
      </c>
      <c r="N13">
        <v>54</v>
      </c>
      <c r="O13" s="57">
        <v>64</v>
      </c>
    </row>
    <row r="14" spans="1:15" x14ac:dyDescent="0.2">
      <c r="A14" s="58" t="str">
        <f t="shared" si="0"/>
        <v>All GPsAllAll Ages</v>
      </c>
      <c r="B14" t="s">
        <v>7</v>
      </c>
      <c r="C14" t="s">
        <v>1</v>
      </c>
      <c r="D14" s="40" t="s">
        <v>11</v>
      </c>
      <c r="E14" s="25">
        <v>4893</v>
      </c>
      <c r="F14" s="25">
        <v>4873</v>
      </c>
      <c r="G14" s="25">
        <v>4885</v>
      </c>
      <c r="H14" s="25">
        <v>4922</v>
      </c>
      <c r="I14" s="25">
        <v>4927</v>
      </c>
      <c r="J14" s="25">
        <v>4884</v>
      </c>
      <c r="K14" s="25">
        <v>4918</v>
      </c>
      <c r="L14" s="25">
        <v>4986</v>
      </c>
      <c r="M14" s="25">
        <v>5044</v>
      </c>
      <c r="N14">
        <v>5121</v>
      </c>
      <c r="O14" s="57">
        <v>5195</v>
      </c>
    </row>
    <row r="15" spans="1:15" x14ac:dyDescent="0.2">
      <c r="A15" s="58" t="str">
        <f t="shared" si="0"/>
        <v>All GPsAllNot recorded</v>
      </c>
      <c r="B15" t="s">
        <v>7</v>
      </c>
      <c r="C15" t="s">
        <v>1</v>
      </c>
      <c r="D15" t="s">
        <v>45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2</v>
      </c>
      <c r="K15" s="25">
        <v>1</v>
      </c>
      <c r="L15" s="25">
        <v>2</v>
      </c>
      <c r="M15" s="25">
        <v>6</v>
      </c>
      <c r="N15">
        <v>7</v>
      </c>
      <c r="O15" s="57">
        <v>25</v>
      </c>
    </row>
    <row r="16" spans="1:15" x14ac:dyDescent="0.2">
      <c r="A16" s="58" t="str">
        <f t="shared" si="0"/>
        <v>All GPsFemale&lt;24</v>
      </c>
      <c r="B16" t="s">
        <v>7</v>
      </c>
      <c r="C16" t="s">
        <v>0</v>
      </c>
      <c r="D16" t="s">
        <v>44</v>
      </c>
      <c r="E16" s="25">
        <v>3</v>
      </c>
      <c r="F16" s="25">
        <v>1</v>
      </c>
      <c r="G16" s="25">
        <v>4</v>
      </c>
      <c r="H16" s="25">
        <v>2</v>
      </c>
      <c r="I16" s="25">
        <v>1</v>
      </c>
      <c r="J16" s="25">
        <v>2</v>
      </c>
      <c r="K16" s="25">
        <v>1</v>
      </c>
      <c r="L16" s="25">
        <v>5</v>
      </c>
      <c r="M16" s="25">
        <v>0</v>
      </c>
      <c r="N16">
        <v>1</v>
      </c>
      <c r="O16" s="57">
        <v>2</v>
      </c>
    </row>
    <row r="17" spans="1:20" x14ac:dyDescent="0.2">
      <c r="A17" s="58" t="str">
        <f t="shared" si="0"/>
        <v>All GPsFemale25-29</v>
      </c>
      <c r="B17" t="s">
        <v>7</v>
      </c>
      <c r="C17" t="s">
        <v>0</v>
      </c>
      <c r="D17" t="s">
        <v>20</v>
      </c>
      <c r="E17" s="25">
        <v>206</v>
      </c>
      <c r="F17" s="25">
        <v>206</v>
      </c>
      <c r="G17" s="25">
        <v>189</v>
      </c>
      <c r="H17" s="25">
        <v>207</v>
      </c>
      <c r="I17" s="25">
        <v>222</v>
      </c>
      <c r="J17" s="25">
        <v>207</v>
      </c>
      <c r="K17" s="25">
        <v>187</v>
      </c>
      <c r="L17" s="25">
        <v>194</v>
      </c>
      <c r="M17" s="25">
        <v>179</v>
      </c>
      <c r="N17">
        <v>158</v>
      </c>
      <c r="O17" s="57">
        <v>140</v>
      </c>
    </row>
    <row r="18" spans="1:20" x14ac:dyDescent="0.2">
      <c r="A18" s="58" t="str">
        <f t="shared" si="0"/>
        <v>All GPsFemale30-34</v>
      </c>
      <c r="B18" t="s">
        <v>7</v>
      </c>
      <c r="C18" t="s">
        <v>0</v>
      </c>
      <c r="D18" t="s">
        <v>19</v>
      </c>
      <c r="E18" s="25">
        <v>436</v>
      </c>
      <c r="F18" s="25">
        <v>430</v>
      </c>
      <c r="G18" s="25">
        <v>451</v>
      </c>
      <c r="H18" s="25">
        <v>468</v>
      </c>
      <c r="I18" s="25">
        <v>491</v>
      </c>
      <c r="J18" s="25">
        <v>518</v>
      </c>
      <c r="K18" s="25">
        <v>561</v>
      </c>
      <c r="L18" s="25">
        <v>561</v>
      </c>
      <c r="M18" s="25">
        <v>562</v>
      </c>
      <c r="N18">
        <v>578</v>
      </c>
      <c r="O18" s="57">
        <v>545</v>
      </c>
      <c r="Q18" s="57"/>
      <c r="R18" s="57"/>
      <c r="S18" s="57"/>
      <c r="T18" s="57"/>
    </row>
    <row r="19" spans="1:20" x14ac:dyDescent="0.2">
      <c r="A19" s="58" t="str">
        <f t="shared" si="0"/>
        <v>All GPsFemale35-39</v>
      </c>
      <c r="B19" t="s">
        <v>7</v>
      </c>
      <c r="C19" t="s">
        <v>0</v>
      </c>
      <c r="D19" t="s">
        <v>18</v>
      </c>
      <c r="E19" s="25">
        <v>430</v>
      </c>
      <c r="F19" s="25">
        <v>429</v>
      </c>
      <c r="G19" s="25">
        <v>467</v>
      </c>
      <c r="H19" s="25">
        <v>505</v>
      </c>
      <c r="I19" s="25">
        <v>536</v>
      </c>
      <c r="J19" s="25">
        <v>524</v>
      </c>
      <c r="K19" s="25">
        <v>536</v>
      </c>
      <c r="L19" s="25">
        <v>580</v>
      </c>
      <c r="M19" s="25">
        <v>608</v>
      </c>
      <c r="N19">
        <v>629</v>
      </c>
      <c r="O19" s="57">
        <v>676</v>
      </c>
      <c r="Q19" s="70"/>
      <c r="R19" s="70"/>
      <c r="S19" s="75"/>
      <c r="T19" s="70"/>
    </row>
    <row r="20" spans="1:20" x14ac:dyDescent="0.2">
      <c r="A20" s="58" t="str">
        <f t="shared" si="0"/>
        <v>All GPsFemale40-44</v>
      </c>
      <c r="B20" t="s">
        <v>7</v>
      </c>
      <c r="C20" t="s">
        <v>0</v>
      </c>
      <c r="D20" t="s">
        <v>17</v>
      </c>
      <c r="E20" s="25">
        <v>421</v>
      </c>
      <c r="F20" s="25">
        <v>422</v>
      </c>
      <c r="G20" s="25">
        <v>424</v>
      </c>
      <c r="H20" s="25">
        <v>409</v>
      </c>
      <c r="I20" s="25">
        <v>447</v>
      </c>
      <c r="J20" s="25">
        <v>455</v>
      </c>
      <c r="K20" s="25">
        <v>460</v>
      </c>
      <c r="L20" s="25">
        <v>510</v>
      </c>
      <c r="M20" s="25">
        <v>514</v>
      </c>
      <c r="N20">
        <v>541</v>
      </c>
      <c r="O20" s="57">
        <v>552</v>
      </c>
    </row>
    <row r="21" spans="1:20" x14ac:dyDescent="0.2">
      <c r="A21" s="58" t="str">
        <f t="shared" si="0"/>
        <v>All GPsFemale45-49</v>
      </c>
      <c r="B21" t="s">
        <v>7</v>
      </c>
      <c r="C21" t="s">
        <v>0</v>
      </c>
      <c r="D21" t="s">
        <v>16</v>
      </c>
      <c r="E21" s="25">
        <v>461</v>
      </c>
      <c r="F21" s="25">
        <v>454</v>
      </c>
      <c r="G21" s="25">
        <v>427</v>
      </c>
      <c r="H21" s="25">
        <v>447</v>
      </c>
      <c r="I21" s="25">
        <v>408</v>
      </c>
      <c r="J21" s="25">
        <v>423</v>
      </c>
      <c r="K21" s="25">
        <v>423</v>
      </c>
      <c r="L21" s="25">
        <v>419</v>
      </c>
      <c r="M21" s="25">
        <v>418</v>
      </c>
      <c r="N21">
        <v>434</v>
      </c>
      <c r="O21" s="57">
        <v>451</v>
      </c>
    </row>
    <row r="22" spans="1:20" x14ac:dyDescent="0.2">
      <c r="A22" s="58" t="str">
        <f t="shared" si="0"/>
        <v>All GPsFemale50-54</v>
      </c>
      <c r="B22" t="s">
        <v>7</v>
      </c>
      <c r="C22" t="s">
        <v>0</v>
      </c>
      <c r="D22" t="s">
        <v>15</v>
      </c>
      <c r="E22" s="25">
        <v>332</v>
      </c>
      <c r="F22" s="25">
        <v>359</v>
      </c>
      <c r="G22" s="25">
        <v>384</v>
      </c>
      <c r="H22" s="25">
        <v>402</v>
      </c>
      <c r="I22" s="25">
        <v>427</v>
      </c>
      <c r="J22" s="25">
        <v>439</v>
      </c>
      <c r="K22" s="25">
        <v>435</v>
      </c>
      <c r="L22" s="25">
        <v>406</v>
      </c>
      <c r="M22" s="25">
        <v>419</v>
      </c>
      <c r="N22">
        <v>402</v>
      </c>
      <c r="O22" s="76">
        <v>409</v>
      </c>
      <c r="Q22" s="76"/>
      <c r="R22" s="76"/>
      <c r="S22" s="76"/>
      <c r="T22" s="76"/>
    </row>
    <row r="23" spans="1:20" x14ac:dyDescent="0.2">
      <c r="A23" s="58" t="str">
        <f t="shared" si="0"/>
        <v>All GPsFemale55-59</v>
      </c>
      <c r="B23" t="s">
        <v>7</v>
      </c>
      <c r="C23" t="s">
        <v>0</v>
      </c>
      <c r="D23" t="s">
        <v>14</v>
      </c>
      <c r="E23" s="25">
        <v>223</v>
      </c>
      <c r="F23" s="25">
        <v>232</v>
      </c>
      <c r="G23" s="25">
        <v>262</v>
      </c>
      <c r="H23" s="25">
        <v>251</v>
      </c>
      <c r="I23" s="25">
        <v>250</v>
      </c>
      <c r="J23" s="25">
        <v>246</v>
      </c>
      <c r="K23" s="25">
        <v>267</v>
      </c>
      <c r="L23" s="25">
        <v>292</v>
      </c>
      <c r="M23" s="25">
        <v>306</v>
      </c>
      <c r="N23">
        <v>332</v>
      </c>
      <c r="O23" s="57">
        <v>329</v>
      </c>
      <c r="Q23" s="57"/>
      <c r="R23" s="57"/>
      <c r="S23" s="57"/>
      <c r="T23" s="57"/>
    </row>
    <row r="24" spans="1:20" x14ac:dyDescent="0.2">
      <c r="A24" s="58" t="str">
        <f t="shared" si="0"/>
        <v>All GPsFemale60-64</v>
      </c>
      <c r="B24" t="s">
        <v>7</v>
      </c>
      <c r="C24" t="s">
        <v>0</v>
      </c>
      <c r="D24" t="s">
        <v>13</v>
      </c>
      <c r="E24" s="25">
        <v>31</v>
      </c>
      <c r="F24" s="25">
        <v>36</v>
      </c>
      <c r="G24" s="25">
        <v>35</v>
      </c>
      <c r="H24" s="25">
        <v>51</v>
      </c>
      <c r="I24" s="25">
        <v>54</v>
      </c>
      <c r="J24" s="25">
        <v>62</v>
      </c>
      <c r="K24" s="25">
        <v>61</v>
      </c>
      <c r="L24" s="25">
        <v>56</v>
      </c>
      <c r="M24" s="25">
        <v>58</v>
      </c>
      <c r="N24">
        <v>67</v>
      </c>
      <c r="O24" s="73">
        <v>59</v>
      </c>
      <c r="Q24" s="73"/>
      <c r="R24" s="73"/>
      <c r="S24" s="73"/>
      <c r="T24" s="73"/>
    </row>
    <row r="25" spans="1:20" x14ac:dyDescent="0.2">
      <c r="A25" s="58" t="str">
        <f t="shared" si="0"/>
        <v>All GPsFemale65+</v>
      </c>
      <c r="B25" t="s">
        <v>7</v>
      </c>
      <c r="C25" t="s">
        <v>0</v>
      </c>
      <c r="D25" t="s">
        <v>12</v>
      </c>
      <c r="E25" s="25">
        <v>4</v>
      </c>
      <c r="F25" s="25">
        <v>6</v>
      </c>
      <c r="G25" s="25">
        <v>7</v>
      </c>
      <c r="H25" s="25">
        <v>6</v>
      </c>
      <c r="I25" s="25">
        <v>5</v>
      </c>
      <c r="J25" s="25">
        <v>6</v>
      </c>
      <c r="K25" s="25">
        <v>8</v>
      </c>
      <c r="L25" s="25">
        <v>9</v>
      </c>
      <c r="M25" s="25">
        <v>11</v>
      </c>
      <c r="N25">
        <v>10</v>
      </c>
      <c r="O25" s="74">
        <v>18</v>
      </c>
      <c r="Q25" s="74"/>
      <c r="R25" s="74"/>
      <c r="S25" s="74"/>
      <c r="T25" s="74"/>
    </row>
    <row r="26" spans="1:20" x14ac:dyDescent="0.2">
      <c r="A26" s="58" t="str">
        <f t="shared" si="0"/>
        <v>All GPsFemaleAll Ages</v>
      </c>
      <c r="B26" t="s">
        <v>7</v>
      </c>
      <c r="C26" t="s">
        <v>0</v>
      </c>
      <c r="D26" t="s">
        <v>11</v>
      </c>
      <c r="E26" s="25">
        <v>2547</v>
      </c>
      <c r="F26" s="25">
        <v>2575</v>
      </c>
      <c r="G26" s="25">
        <v>2650</v>
      </c>
      <c r="H26" s="25">
        <v>2748</v>
      </c>
      <c r="I26" s="25">
        <v>2841</v>
      </c>
      <c r="J26" s="25">
        <v>2882</v>
      </c>
      <c r="K26" s="25">
        <v>2939</v>
      </c>
      <c r="L26" s="25">
        <v>3032</v>
      </c>
      <c r="M26" s="25">
        <v>3075</v>
      </c>
      <c r="N26">
        <v>3152</v>
      </c>
      <c r="O26" s="74">
        <v>3181</v>
      </c>
      <c r="Q26" s="74"/>
      <c r="R26" s="74"/>
      <c r="S26" s="74"/>
      <c r="T26" s="74"/>
    </row>
    <row r="27" spans="1:20" x14ac:dyDescent="0.2">
      <c r="A27" s="58" t="str">
        <f t="shared" si="0"/>
        <v>All GPsMale&lt;24</v>
      </c>
      <c r="B27" t="s">
        <v>7</v>
      </c>
      <c r="C27" t="s">
        <v>2</v>
      </c>
      <c r="D27" s="40" t="s">
        <v>44</v>
      </c>
      <c r="E27" s="25">
        <v>0</v>
      </c>
      <c r="F27" s="25">
        <v>0</v>
      </c>
      <c r="G27" s="25">
        <v>1</v>
      </c>
      <c r="H27" s="25">
        <v>0</v>
      </c>
      <c r="I27" s="25">
        <v>1</v>
      </c>
      <c r="J27" s="25">
        <v>1</v>
      </c>
      <c r="K27" s="25">
        <v>0</v>
      </c>
      <c r="L27" s="25">
        <v>2</v>
      </c>
      <c r="M27" s="25">
        <v>0</v>
      </c>
      <c r="N27">
        <v>2</v>
      </c>
      <c r="O27" s="57">
        <v>2</v>
      </c>
      <c r="Q27" s="57"/>
      <c r="R27" s="57"/>
      <c r="S27" s="57"/>
      <c r="T27" s="57"/>
    </row>
    <row r="28" spans="1:20" x14ac:dyDescent="0.2">
      <c r="A28" s="58" t="str">
        <f t="shared" si="0"/>
        <v>All GPsMale25-29</v>
      </c>
      <c r="B28" t="s">
        <v>7</v>
      </c>
      <c r="C28" t="s">
        <v>2</v>
      </c>
      <c r="D28" t="s">
        <v>20</v>
      </c>
      <c r="E28" s="25">
        <v>93</v>
      </c>
      <c r="F28" s="25">
        <v>76</v>
      </c>
      <c r="G28" s="25">
        <v>77</v>
      </c>
      <c r="H28" s="25">
        <v>66</v>
      </c>
      <c r="I28" s="25">
        <v>77</v>
      </c>
      <c r="J28" s="25">
        <v>48</v>
      </c>
      <c r="K28" s="25">
        <v>81</v>
      </c>
      <c r="L28" s="25">
        <v>85</v>
      </c>
      <c r="M28" s="25">
        <v>83</v>
      </c>
      <c r="N28">
        <v>83</v>
      </c>
      <c r="O28" s="76">
        <v>73</v>
      </c>
      <c r="Q28" s="76"/>
      <c r="R28" s="76"/>
      <c r="S28" s="76"/>
      <c r="T28" s="76"/>
    </row>
    <row r="29" spans="1:20" x14ac:dyDescent="0.2">
      <c r="A29" s="58" t="str">
        <f t="shared" si="0"/>
        <v>All GPsMale30-34</v>
      </c>
      <c r="B29" t="s">
        <v>7</v>
      </c>
      <c r="C29" t="s">
        <v>2</v>
      </c>
      <c r="D29" t="s">
        <v>19</v>
      </c>
      <c r="E29" s="25">
        <v>241</v>
      </c>
      <c r="F29" s="25">
        <v>231</v>
      </c>
      <c r="G29" s="25">
        <v>216</v>
      </c>
      <c r="H29" s="25">
        <v>231</v>
      </c>
      <c r="I29" s="25">
        <v>202</v>
      </c>
      <c r="J29" s="25">
        <v>212</v>
      </c>
      <c r="K29" s="25">
        <v>202</v>
      </c>
      <c r="L29" s="25">
        <v>191</v>
      </c>
      <c r="M29" s="25">
        <v>202</v>
      </c>
      <c r="N29">
        <v>202</v>
      </c>
      <c r="O29" s="57">
        <v>229</v>
      </c>
      <c r="Q29" s="57"/>
      <c r="R29" s="57"/>
      <c r="S29" s="57"/>
      <c r="T29" s="57"/>
    </row>
    <row r="30" spans="1:20" x14ac:dyDescent="0.2">
      <c r="A30" s="58" t="str">
        <f t="shared" si="0"/>
        <v>All GPsMale35-39</v>
      </c>
      <c r="B30" t="s">
        <v>7</v>
      </c>
      <c r="C30" t="s">
        <v>2</v>
      </c>
      <c r="D30" t="s">
        <v>18</v>
      </c>
      <c r="E30" s="25">
        <v>278</v>
      </c>
      <c r="F30" s="25">
        <v>294</v>
      </c>
      <c r="G30" s="25">
        <v>303</v>
      </c>
      <c r="H30" s="25">
        <v>305</v>
      </c>
      <c r="I30" s="25">
        <v>291</v>
      </c>
      <c r="J30" s="25">
        <v>285</v>
      </c>
      <c r="K30" s="25">
        <v>269</v>
      </c>
      <c r="L30" s="25">
        <v>279</v>
      </c>
      <c r="M30" s="25">
        <v>279</v>
      </c>
      <c r="N30">
        <v>283</v>
      </c>
      <c r="O30" s="73">
        <v>286</v>
      </c>
      <c r="Q30" s="73"/>
      <c r="R30" s="73"/>
      <c r="S30" s="73"/>
      <c r="T30" s="73"/>
    </row>
    <row r="31" spans="1:20" x14ac:dyDescent="0.2">
      <c r="A31" s="58" t="str">
        <f t="shared" si="0"/>
        <v>All GPsMale40-44</v>
      </c>
      <c r="B31" t="s">
        <v>7</v>
      </c>
      <c r="C31" t="s">
        <v>2</v>
      </c>
      <c r="D31" t="s">
        <v>17</v>
      </c>
      <c r="E31" s="25">
        <v>307</v>
      </c>
      <c r="F31" s="25">
        <v>306</v>
      </c>
      <c r="G31" s="25">
        <v>317</v>
      </c>
      <c r="H31" s="25">
        <v>291</v>
      </c>
      <c r="I31" s="25">
        <v>289</v>
      </c>
      <c r="J31" s="25">
        <v>278</v>
      </c>
      <c r="K31" s="25">
        <v>271</v>
      </c>
      <c r="L31" s="25">
        <v>273</v>
      </c>
      <c r="M31" s="25">
        <v>291</v>
      </c>
      <c r="N31">
        <v>293</v>
      </c>
      <c r="O31" s="74">
        <v>295</v>
      </c>
      <c r="Q31" s="74"/>
      <c r="R31" s="74"/>
      <c r="S31" s="74"/>
      <c r="T31" s="74"/>
    </row>
    <row r="32" spans="1:20" x14ac:dyDescent="0.2">
      <c r="A32" s="58" t="str">
        <f t="shared" si="0"/>
        <v>All GPsMale45-49</v>
      </c>
      <c r="B32" t="s">
        <v>7</v>
      </c>
      <c r="C32" t="s">
        <v>2</v>
      </c>
      <c r="D32" t="s">
        <v>16</v>
      </c>
      <c r="E32" s="25">
        <v>391</v>
      </c>
      <c r="F32" s="25">
        <v>365</v>
      </c>
      <c r="G32" s="25">
        <v>336</v>
      </c>
      <c r="H32" s="25">
        <v>310</v>
      </c>
      <c r="I32" s="25">
        <v>296</v>
      </c>
      <c r="J32" s="25">
        <v>301</v>
      </c>
      <c r="K32" s="25">
        <v>293</v>
      </c>
      <c r="L32" s="25">
        <v>302</v>
      </c>
      <c r="M32" s="25">
        <v>290</v>
      </c>
      <c r="N32">
        <v>292</v>
      </c>
      <c r="O32" s="74">
        <v>296</v>
      </c>
      <c r="Q32" s="74"/>
      <c r="R32" s="74"/>
      <c r="S32" s="74"/>
      <c r="T32" s="74"/>
    </row>
    <row r="33" spans="1:20" x14ac:dyDescent="0.2">
      <c r="A33" s="58" t="str">
        <f t="shared" si="0"/>
        <v>All GPsMale50-54</v>
      </c>
      <c r="B33" t="s">
        <v>7</v>
      </c>
      <c r="C33" t="s">
        <v>2</v>
      </c>
      <c r="D33" t="s">
        <v>15</v>
      </c>
      <c r="E33" s="25">
        <v>463</v>
      </c>
      <c r="F33" s="25">
        <v>455</v>
      </c>
      <c r="G33" s="25">
        <v>435</v>
      </c>
      <c r="H33" s="25">
        <v>424</v>
      </c>
      <c r="I33" s="25">
        <v>385</v>
      </c>
      <c r="J33" s="25">
        <v>356</v>
      </c>
      <c r="K33" s="25">
        <v>344</v>
      </c>
      <c r="L33" s="25">
        <v>323</v>
      </c>
      <c r="M33" s="25">
        <v>301</v>
      </c>
      <c r="N33">
        <v>289</v>
      </c>
      <c r="O33" s="74">
        <v>295</v>
      </c>
      <c r="Q33" s="74"/>
      <c r="R33" s="74"/>
      <c r="S33" s="74"/>
      <c r="T33" s="74"/>
    </row>
    <row r="34" spans="1:20" x14ac:dyDescent="0.2">
      <c r="A34" s="58" t="str">
        <f t="shared" ref="A34:A64" si="1">B34&amp;C34&amp;D34</f>
        <v>All GPsMale55-59</v>
      </c>
      <c r="B34" t="s">
        <v>7</v>
      </c>
      <c r="C34" t="s">
        <v>2</v>
      </c>
      <c r="D34" t="s">
        <v>14</v>
      </c>
      <c r="E34" s="25">
        <v>411</v>
      </c>
      <c r="F34" s="25">
        <v>402</v>
      </c>
      <c r="G34" s="25">
        <v>391</v>
      </c>
      <c r="H34" s="25">
        <v>386</v>
      </c>
      <c r="I34" s="25">
        <v>386</v>
      </c>
      <c r="J34" s="25">
        <v>370</v>
      </c>
      <c r="K34" s="25">
        <v>355</v>
      </c>
      <c r="L34" s="25">
        <v>335</v>
      </c>
      <c r="M34" s="25">
        <v>345</v>
      </c>
      <c r="N34">
        <v>333</v>
      </c>
      <c r="O34" s="74">
        <v>292</v>
      </c>
      <c r="Q34" s="74"/>
      <c r="R34" s="74"/>
      <c r="S34" s="74"/>
      <c r="T34" s="74"/>
    </row>
    <row r="35" spans="1:20" x14ac:dyDescent="0.2">
      <c r="A35" s="58" t="str">
        <f t="shared" si="1"/>
        <v>All GPsMale60-64</v>
      </c>
      <c r="B35" t="s">
        <v>7</v>
      </c>
      <c r="C35" t="s">
        <v>2</v>
      </c>
      <c r="D35" t="s">
        <v>13</v>
      </c>
      <c r="E35" s="25">
        <v>122</v>
      </c>
      <c r="F35" s="25">
        <v>130</v>
      </c>
      <c r="G35" s="25">
        <v>121</v>
      </c>
      <c r="H35" s="25">
        <v>122</v>
      </c>
      <c r="I35" s="25">
        <v>119</v>
      </c>
      <c r="J35" s="25">
        <v>114</v>
      </c>
      <c r="K35" s="25">
        <v>124</v>
      </c>
      <c r="L35" s="25">
        <v>119</v>
      </c>
      <c r="M35" s="25">
        <v>117</v>
      </c>
      <c r="N35">
        <v>124</v>
      </c>
      <c r="O35" s="74">
        <v>139</v>
      </c>
      <c r="Q35" s="74"/>
      <c r="R35" s="74"/>
      <c r="S35" s="74"/>
      <c r="T35" s="74"/>
    </row>
    <row r="36" spans="1:20" x14ac:dyDescent="0.2">
      <c r="A36" s="58" t="str">
        <f t="shared" si="1"/>
        <v>All GPsMale65+</v>
      </c>
      <c r="B36" t="s">
        <v>7</v>
      </c>
      <c r="C36" t="s">
        <v>2</v>
      </c>
      <c r="D36" t="s">
        <v>12</v>
      </c>
      <c r="E36" s="25">
        <v>40</v>
      </c>
      <c r="F36" s="25">
        <v>37</v>
      </c>
      <c r="G36" s="25">
        <v>38</v>
      </c>
      <c r="H36" s="25">
        <v>39</v>
      </c>
      <c r="I36" s="25">
        <v>40</v>
      </c>
      <c r="J36" s="25">
        <v>35</v>
      </c>
      <c r="K36" s="25">
        <v>36</v>
      </c>
      <c r="L36" s="25">
        <v>41</v>
      </c>
      <c r="M36" s="25">
        <v>40</v>
      </c>
      <c r="N36">
        <v>44</v>
      </c>
      <c r="O36" s="57">
        <v>46</v>
      </c>
    </row>
    <row r="37" spans="1:20" x14ac:dyDescent="0.2">
      <c r="A37" s="58" t="str">
        <f t="shared" si="1"/>
        <v>All GPsMaleAll Ages</v>
      </c>
      <c r="B37" t="s">
        <v>7</v>
      </c>
      <c r="C37" t="s">
        <v>2</v>
      </c>
      <c r="D37" t="s">
        <v>11</v>
      </c>
      <c r="E37" s="25">
        <v>2346</v>
      </c>
      <c r="F37" s="25">
        <v>2296</v>
      </c>
      <c r="G37" s="25">
        <v>2235</v>
      </c>
      <c r="H37" s="25">
        <v>2174</v>
      </c>
      <c r="I37" s="25">
        <v>2086</v>
      </c>
      <c r="J37" s="25">
        <v>2000</v>
      </c>
      <c r="K37" s="25">
        <v>1975</v>
      </c>
      <c r="L37" s="25">
        <v>1950</v>
      </c>
      <c r="M37" s="25">
        <v>1948</v>
      </c>
      <c r="N37">
        <v>1945</v>
      </c>
      <c r="O37" s="57">
        <v>1953</v>
      </c>
    </row>
    <row r="38" spans="1:20" x14ac:dyDescent="0.2">
      <c r="A38" s="58" t="str">
        <f t="shared" si="1"/>
        <v>All GPsNot recorded25-29</v>
      </c>
      <c r="B38" t="s">
        <v>7</v>
      </c>
      <c r="C38" t="s">
        <v>45</v>
      </c>
      <c r="D38" t="s">
        <v>20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6</v>
      </c>
      <c r="N38">
        <v>8</v>
      </c>
      <c r="O38" s="57">
        <v>14</v>
      </c>
    </row>
    <row r="39" spans="1:20" x14ac:dyDescent="0.2">
      <c r="A39" s="58" t="str">
        <f t="shared" si="1"/>
        <v>All GPsNot recorded30-34</v>
      </c>
      <c r="B39" t="s">
        <v>7</v>
      </c>
      <c r="C39" t="s">
        <v>45</v>
      </c>
      <c r="D39" t="s">
        <v>19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2</v>
      </c>
      <c r="L39" s="25">
        <v>1</v>
      </c>
      <c r="M39" s="25">
        <v>6</v>
      </c>
      <c r="N39">
        <v>5</v>
      </c>
      <c r="O39" s="57">
        <v>14</v>
      </c>
    </row>
    <row r="40" spans="1:20" x14ac:dyDescent="0.2">
      <c r="A40" s="58" t="str">
        <f t="shared" si="1"/>
        <v>All GPsNot recorded35-39</v>
      </c>
      <c r="B40" t="s">
        <v>7</v>
      </c>
      <c r="C40" t="s">
        <v>45</v>
      </c>
      <c r="D40" t="s">
        <v>18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1</v>
      </c>
      <c r="L40" s="25">
        <v>0</v>
      </c>
      <c r="M40" s="25">
        <v>1</v>
      </c>
      <c r="N40">
        <v>3</v>
      </c>
      <c r="O40" s="57">
        <v>8</v>
      </c>
    </row>
    <row r="41" spans="1:20" x14ac:dyDescent="0.2">
      <c r="A41" s="58" t="str">
        <f t="shared" si="1"/>
        <v>All GPsNot recorded40-44</v>
      </c>
      <c r="B41" t="s">
        <v>7</v>
      </c>
      <c r="C41" t="s">
        <v>45</v>
      </c>
      <c r="D41" t="s">
        <v>17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1</v>
      </c>
      <c r="N41">
        <v>1</v>
      </c>
      <c r="O41" s="57">
        <v>0</v>
      </c>
    </row>
    <row r="42" spans="1:20" x14ac:dyDescent="0.2">
      <c r="A42" s="58" t="str">
        <f t="shared" si="1"/>
        <v>All GPsNot recorded45-49</v>
      </c>
      <c r="B42" t="s">
        <v>7</v>
      </c>
      <c r="C42" t="s">
        <v>45</v>
      </c>
      <c r="D42" t="s">
        <v>16</v>
      </c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1</v>
      </c>
      <c r="N42">
        <v>0</v>
      </c>
      <c r="O42" s="57">
        <v>0</v>
      </c>
    </row>
    <row r="43" spans="1:20" x14ac:dyDescent="0.2">
      <c r="A43" s="58" t="str">
        <f t="shared" si="1"/>
        <v>All GPsNot recorded65+</v>
      </c>
      <c r="B43" t="s">
        <v>7</v>
      </c>
      <c r="C43" t="s">
        <v>45</v>
      </c>
      <c r="D43" t="s">
        <v>12</v>
      </c>
      <c r="E43" s="25">
        <v>0</v>
      </c>
      <c r="F43" s="25">
        <v>2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>
        <v>0</v>
      </c>
      <c r="O43" s="57">
        <v>0</v>
      </c>
    </row>
    <row r="44" spans="1:20" x14ac:dyDescent="0.2">
      <c r="A44" s="58" t="str">
        <f t="shared" si="1"/>
        <v>All GPsNot recordedAll Ages</v>
      </c>
      <c r="B44" t="s">
        <v>7</v>
      </c>
      <c r="C44" t="s">
        <v>45</v>
      </c>
      <c r="D44" t="s">
        <v>11</v>
      </c>
      <c r="E44" s="25">
        <v>0</v>
      </c>
      <c r="F44" s="25">
        <v>2</v>
      </c>
      <c r="G44" s="25">
        <v>0</v>
      </c>
      <c r="H44" s="25">
        <v>0</v>
      </c>
      <c r="I44" s="25">
        <v>0</v>
      </c>
      <c r="J44" s="25">
        <v>2</v>
      </c>
      <c r="K44" s="25">
        <v>4</v>
      </c>
      <c r="L44" s="25">
        <v>4</v>
      </c>
      <c r="M44" s="25">
        <v>21</v>
      </c>
      <c r="N44">
        <v>24</v>
      </c>
      <c r="O44" s="57">
        <v>61</v>
      </c>
    </row>
    <row r="45" spans="1:20" x14ac:dyDescent="0.2">
      <c r="A45" s="58" t="str">
        <f t="shared" si="1"/>
        <v>All GPsNot recordedNot recorded</v>
      </c>
      <c r="B45" t="s">
        <v>7</v>
      </c>
      <c r="C45" t="s">
        <v>45</v>
      </c>
      <c r="D45" t="s">
        <v>45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2</v>
      </c>
      <c r="K45" s="25">
        <v>1</v>
      </c>
      <c r="L45" s="25">
        <v>2</v>
      </c>
      <c r="M45" s="25">
        <v>6</v>
      </c>
      <c r="N45">
        <v>7</v>
      </c>
      <c r="O45" s="57">
        <v>25</v>
      </c>
    </row>
    <row r="46" spans="1:20" x14ac:dyDescent="0.2">
      <c r="A46" s="58" t="str">
        <f t="shared" si="1"/>
        <v>PERFORMERAll25-29</v>
      </c>
      <c r="B46" t="s">
        <v>40</v>
      </c>
      <c r="C46" t="s">
        <v>1</v>
      </c>
      <c r="D46" t="s">
        <v>20</v>
      </c>
      <c r="E46" s="25">
        <v>25</v>
      </c>
      <c r="F46" s="25">
        <v>33</v>
      </c>
      <c r="G46" s="25">
        <v>20</v>
      </c>
      <c r="H46" s="25">
        <v>10</v>
      </c>
      <c r="I46" s="25">
        <v>20</v>
      </c>
      <c r="J46" s="25">
        <v>7</v>
      </c>
      <c r="K46" s="25">
        <v>12</v>
      </c>
      <c r="L46" s="25">
        <v>7</v>
      </c>
      <c r="M46" s="25">
        <v>14</v>
      </c>
      <c r="N46">
        <v>6</v>
      </c>
      <c r="O46" s="57">
        <v>4</v>
      </c>
    </row>
    <row r="47" spans="1:20" x14ac:dyDescent="0.2">
      <c r="A47" s="58" t="str">
        <f t="shared" si="1"/>
        <v>PERFORMERAll30-34</v>
      </c>
      <c r="B47" t="s">
        <v>40</v>
      </c>
      <c r="C47" t="s">
        <v>1</v>
      </c>
      <c r="D47" t="s">
        <v>19</v>
      </c>
      <c r="E47" s="25">
        <v>326</v>
      </c>
      <c r="F47" s="25">
        <v>322</v>
      </c>
      <c r="G47" s="25">
        <v>326</v>
      </c>
      <c r="H47" s="25">
        <v>345</v>
      </c>
      <c r="I47" s="25">
        <v>305</v>
      </c>
      <c r="J47" s="25">
        <v>297</v>
      </c>
      <c r="K47" s="25">
        <v>298</v>
      </c>
      <c r="L47" s="25">
        <v>242</v>
      </c>
      <c r="M47" s="25">
        <v>208</v>
      </c>
      <c r="N47">
        <v>210</v>
      </c>
      <c r="O47" s="57">
        <v>202</v>
      </c>
    </row>
    <row r="48" spans="1:20" x14ac:dyDescent="0.2">
      <c r="A48" s="58" t="str">
        <f t="shared" si="1"/>
        <v>PERFORMERAll35-39</v>
      </c>
      <c r="B48" t="s">
        <v>40</v>
      </c>
      <c r="C48" t="s">
        <v>1</v>
      </c>
      <c r="D48" t="s">
        <v>18</v>
      </c>
      <c r="E48" s="25">
        <v>508</v>
      </c>
      <c r="F48" s="25">
        <v>514</v>
      </c>
      <c r="G48" s="25">
        <v>538</v>
      </c>
      <c r="H48" s="25">
        <v>567</v>
      </c>
      <c r="I48" s="25">
        <v>578</v>
      </c>
      <c r="J48" s="25">
        <v>565</v>
      </c>
      <c r="K48" s="25">
        <v>526</v>
      </c>
      <c r="L48" s="25">
        <v>542</v>
      </c>
      <c r="M48" s="25">
        <v>532</v>
      </c>
      <c r="N48">
        <v>515</v>
      </c>
      <c r="O48" s="57">
        <v>531</v>
      </c>
    </row>
    <row r="49" spans="1:15" x14ac:dyDescent="0.2">
      <c r="A49" s="58" t="str">
        <f t="shared" si="1"/>
        <v>PERFORMERAll40-44</v>
      </c>
      <c r="B49" t="s">
        <v>40</v>
      </c>
      <c r="C49" t="s">
        <v>1</v>
      </c>
      <c r="D49" t="s">
        <v>17</v>
      </c>
      <c r="E49" s="25">
        <v>604</v>
      </c>
      <c r="F49" s="25">
        <v>595</v>
      </c>
      <c r="G49" s="25">
        <v>594</v>
      </c>
      <c r="H49" s="25">
        <v>564</v>
      </c>
      <c r="I49" s="25">
        <v>595</v>
      </c>
      <c r="J49" s="25">
        <v>592</v>
      </c>
      <c r="K49" s="25">
        <v>592</v>
      </c>
      <c r="L49" s="25">
        <v>619</v>
      </c>
      <c r="M49" s="25">
        <v>628</v>
      </c>
      <c r="N49">
        <v>632</v>
      </c>
      <c r="O49" s="57">
        <v>624</v>
      </c>
    </row>
    <row r="50" spans="1:15" x14ac:dyDescent="0.2">
      <c r="A50" s="58" t="str">
        <f t="shared" si="1"/>
        <v>PERFORMERAll45-49</v>
      </c>
      <c r="B50" t="s">
        <v>40</v>
      </c>
      <c r="C50" t="s">
        <v>1</v>
      </c>
      <c r="D50" t="s">
        <v>16</v>
      </c>
      <c r="E50" s="25">
        <v>767</v>
      </c>
      <c r="F50" s="25">
        <v>740</v>
      </c>
      <c r="G50" s="25">
        <v>684</v>
      </c>
      <c r="H50" s="25">
        <v>671</v>
      </c>
      <c r="I50" s="25">
        <v>614</v>
      </c>
      <c r="J50" s="25">
        <v>619</v>
      </c>
      <c r="K50" s="25">
        <v>610</v>
      </c>
      <c r="L50" s="25">
        <v>612</v>
      </c>
      <c r="M50" s="25">
        <v>580</v>
      </c>
      <c r="N50">
        <v>611</v>
      </c>
      <c r="O50" s="57">
        <v>606</v>
      </c>
    </row>
    <row r="51" spans="1:15" x14ac:dyDescent="0.2">
      <c r="A51" s="58" t="str">
        <f t="shared" si="1"/>
        <v>PERFORMERAll50-54</v>
      </c>
      <c r="B51" t="s">
        <v>40</v>
      </c>
      <c r="C51" t="s">
        <v>1</v>
      </c>
      <c r="D51" t="s">
        <v>15</v>
      </c>
      <c r="E51" s="25">
        <v>748</v>
      </c>
      <c r="F51" s="25">
        <v>763</v>
      </c>
      <c r="G51" s="25">
        <v>763</v>
      </c>
      <c r="H51" s="25">
        <v>751</v>
      </c>
      <c r="I51" s="25">
        <v>735</v>
      </c>
      <c r="J51" s="25">
        <v>719</v>
      </c>
      <c r="K51" s="25">
        <v>699</v>
      </c>
      <c r="L51" s="25">
        <v>636</v>
      </c>
      <c r="M51" s="25">
        <v>626</v>
      </c>
      <c r="N51">
        <v>586</v>
      </c>
      <c r="O51" s="57">
        <v>594</v>
      </c>
    </row>
    <row r="52" spans="1:15" x14ac:dyDescent="0.2">
      <c r="A52" s="58" t="str">
        <f t="shared" si="1"/>
        <v>PERFORMERAll55-59</v>
      </c>
      <c r="B52" t="s">
        <v>40</v>
      </c>
      <c r="C52" t="s">
        <v>1</v>
      </c>
      <c r="D52" t="s">
        <v>14</v>
      </c>
      <c r="E52" s="25">
        <v>593</v>
      </c>
      <c r="F52" s="25">
        <v>591</v>
      </c>
      <c r="G52" s="25">
        <v>610</v>
      </c>
      <c r="H52" s="25">
        <v>602</v>
      </c>
      <c r="I52" s="25">
        <v>593</v>
      </c>
      <c r="J52" s="25">
        <v>568</v>
      </c>
      <c r="K52" s="25">
        <v>563</v>
      </c>
      <c r="L52" s="25">
        <v>557</v>
      </c>
      <c r="M52" s="25">
        <v>574</v>
      </c>
      <c r="N52">
        <v>577</v>
      </c>
      <c r="O52" s="57">
        <v>544</v>
      </c>
    </row>
    <row r="53" spans="1:15" x14ac:dyDescent="0.2">
      <c r="A53" s="58" t="str">
        <f t="shared" si="1"/>
        <v>PERFORMERAll60-64</v>
      </c>
      <c r="B53" t="s">
        <v>40</v>
      </c>
      <c r="C53" t="s">
        <v>1</v>
      </c>
      <c r="D53" t="s">
        <v>13</v>
      </c>
      <c r="E53" s="25">
        <v>141</v>
      </c>
      <c r="F53" s="25">
        <v>156</v>
      </c>
      <c r="G53" s="25">
        <v>145</v>
      </c>
      <c r="H53" s="25">
        <v>158</v>
      </c>
      <c r="I53" s="25">
        <v>154</v>
      </c>
      <c r="J53" s="25">
        <v>149</v>
      </c>
      <c r="K53" s="25">
        <v>149</v>
      </c>
      <c r="L53" s="25">
        <v>138</v>
      </c>
      <c r="M53" s="25">
        <v>133</v>
      </c>
      <c r="N53">
        <v>151</v>
      </c>
      <c r="O53" s="57">
        <v>156</v>
      </c>
    </row>
    <row r="54" spans="1:15" x14ac:dyDescent="0.2">
      <c r="A54" s="58" t="str">
        <f t="shared" si="1"/>
        <v>PERFORMERAll65+</v>
      </c>
      <c r="B54" t="s">
        <v>40</v>
      </c>
      <c r="C54" t="s">
        <v>1</v>
      </c>
      <c r="D54" t="s">
        <v>12</v>
      </c>
      <c r="E54" s="25">
        <v>39</v>
      </c>
      <c r="F54" s="25">
        <v>40</v>
      </c>
      <c r="G54" s="25">
        <v>43</v>
      </c>
      <c r="H54" s="25">
        <v>42</v>
      </c>
      <c r="I54" s="25">
        <v>40</v>
      </c>
      <c r="J54" s="25">
        <v>38</v>
      </c>
      <c r="K54" s="25">
        <v>40</v>
      </c>
      <c r="L54" s="25">
        <v>44</v>
      </c>
      <c r="M54" s="25">
        <v>45</v>
      </c>
      <c r="N54">
        <v>45</v>
      </c>
      <c r="O54" s="57">
        <v>50</v>
      </c>
    </row>
    <row r="55" spans="1:15" x14ac:dyDescent="0.2">
      <c r="A55" s="58" t="str">
        <f t="shared" si="1"/>
        <v>PERFORMERAllAll Ages</v>
      </c>
      <c r="B55" t="s">
        <v>40</v>
      </c>
      <c r="C55" t="s">
        <v>1</v>
      </c>
      <c r="D55" t="s">
        <v>11</v>
      </c>
      <c r="E55" s="25">
        <v>3751</v>
      </c>
      <c r="F55" s="25">
        <v>3754</v>
      </c>
      <c r="G55" s="25">
        <v>3723</v>
      </c>
      <c r="H55" s="25">
        <v>3710</v>
      </c>
      <c r="I55" s="25">
        <v>3634</v>
      </c>
      <c r="J55" s="25">
        <v>3554</v>
      </c>
      <c r="K55" s="25">
        <v>3489</v>
      </c>
      <c r="L55" s="25">
        <v>3397</v>
      </c>
      <c r="M55" s="25">
        <v>3340</v>
      </c>
      <c r="N55">
        <v>3333</v>
      </c>
      <c r="O55" s="57">
        <v>3311</v>
      </c>
    </row>
    <row r="56" spans="1:15" x14ac:dyDescent="0.2">
      <c r="A56" s="58" t="str">
        <f t="shared" si="1"/>
        <v>PERFORMERFemale25-29</v>
      </c>
      <c r="B56" t="s">
        <v>40</v>
      </c>
      <c r="C56" t="s">
        <v>0</v>
      </c>
      <c r="D56" t="s">
        <v>20</v>
      </c>
      <c r="E56" s="25">
        <v>12</v>
      </c>
      <c r="F56" s="25">
        <v>18</v>
      </c>
      <c r="G56" s="25">
        <v>10</v>
      </c>
      <c r="H56" s="25">
        <v>8</v>
      </c>
      <c r="I56" s="25">
        <v>12</v>
      </c>
      <c r="J56" s="25">
        <v>6</v>
      </c>
      <c r="K56" s="25">
        <v>9</v>
      </c>
      <c r="L56" s="25">
        <v>5</v>
      </c>
      <c r="M56" s="25">
        <v>9</v>
      </c>
      <c r="N56">
        <v>4</v>
      </c>
      <c r="O56" s="57">
        <v>2</v>
      </c>
    </row>
    <row r="57" spans="1:15" x14ac:dyDescent="0.2">
      <c r="A57" s="58" t="str">
        <f t="shared" si="1"/>
        <v>PERFORMERFemale30-34</v>
      </c>
      <c r="B57" t="s">
        <v>40</v>
      </c>
      <c r="C57" t="s">
        <v>0</v>
      </c>
      <c r="D57" t="s">
        <v>19</v>
      </c>
      <c r="E57" s="25">
        <v>184</v>
      </c>
      <c r="F57" s="25">
        <v>182</v>
      </c>
      <c r="G57" s="25">
        <v>183</v>
      </c>
      <c r="H57" s="25">
        <v>196</v>
      </c>
      <c r="I57" s="25">
        <v>182</v>
      </c>
      <c r="J57" s="25">
        <v>179</v>
      </c>
      <c r="K57" s="25">
        <v>182</v>
      </c>
      <c r="L57" s="25">
        <v>153</v>
      </c>
      <c r="M57" s="25">
        <v>137</v>
      </c>
      <c r="N57">
        <v>144</v>
      </c>
      <c r="O57" s="57">
        <v>126</v>
      </c>
    </row>
    <row r="58" spans="1:15" x14ac:dyDescent="0.2">
      <c r="A58" s="58" t="str">
        <f t="shared" si="1"/>
        <v>PERFORMERFemale35-39</v>
      </c>
      <c r="B58" t="s">
        <v>40</v>
      </c>
      <c r="C58" t="s">
        <v>0</v>
      </c>
      <c r="D58" t="s">
        <v>18</v>
      </c>
      <c r="E58" s="25">
        <v>274</v>
      </c>
      <c r="F58" s="25">
        <v>281</v>
      </c>
      <c r="G58" s="25">
        <v>310</v>
      </c>
      <c r="H58" s="25">
        <v>330</v>
      </c>
      <c r="I58" s="25">
        <v>343</v>
      </c>
      <c r="J58" s="25">
        <v>333</v>
      </c>
      <c r="K58" s="25">
        <v>311</v>
      </c>
      <c r="L58" s="25">
        <v>323</v>
      </c>
      <c r="M58" s="25">
        <v>328</v>
      </c>
      <c r="N58">
        <v>309</v>
      </c>
      <c r="O58" s="57">
        <v>325</v>
      </c>
    </row>
    <row r="59" spans="1:15" x14ac:dyDescent="0.2">
      <c r="A59" s="58" t="str">
        <f t="shared" si="1"/>
        <v>PERFORMERFemale40-44</v>
      </c>
      <c r="B59" t="s">
        <v>40</v>
      </c>
      <c r="C59" t="s">
        <v>0</v>
      </c>
      <c r="D59" t="s">
        <v>17</v>
      </c>
      <c r="E59" s="25">
        <v>331</v>
      </c>
      <c r="F59" s="25">
        <v>331</v>
      </c>
      <c r="G59" s="25">
        <v>319</v>
      </c>
      <c r="H59" s="25">
        <v>310</v>
      </c>
      <c r="I59" s="25">
        <v>346</v>
      </c>
      <c r="J59" s="25">
        <v>355</v>
      </c>
      <c r="K59" s="25">
        <v>357</v>
      </c>
      <c r="L59" s="25">
        <v>386</v>
      </c>
      <c r="M59" s="25">
        <v>374</v>
      </c>
      <c r="N59">
        <v>387</v>
      </c>
      <c r="O59" s="57">
        <v>379</v>
      </c>
    </row>
    <row r="60" spans="1:15" x14ac:dyDescent="0.2">
      <c r="A60" s="58" t="str">
        <f t="shared" si="1"/>
        <v>PERFORMERFemale45-49</v>
      </c>
      <c r="B60" t="s">
        <v>40</v>
      </c>
      <c r="C60" t="s">
        <v>0</v>
      </c>
      <c r="D60" t="s">
        <v>16</v>
      </c>
      <c r="E60" s="25">
        <v>399</v>
      </c>
      <c r="F60" s="25">
        <v>395</v>
      </c>
      <c r="G60" s="25">
        <v>368</v>
      </c>
      <c r="H60" s="25">
        <v>380</v>
      </c>
      <c r="I60" s="25">
        <v>345</v>
      </c>
      <c r="J60" s="25">
        <v>344</v>
      </c>
      <c r="K60" s="25">
        <v>343</v>
      </c>
      <c r="L60" s="25">
        <v>341</v>
      </c>
      <c r="M60" s="25">
        <v>331</v>
      </c>
      <c r="N60">
        <v>359</v>
      </c>
      <c r="O60" s="57">
        <v>353</v>
      </c>
    </row>
    <row r="61" spans="1:15" x14ac:dyDescent="0.2">
      <c r="A61" s="58" t="str">
        <f t="shared" si="1"/>
        <v>PERFORMERFemale50-54</v>
      </c>
      <c r="B61" t="s">
        <v>40</v>
      </c>
      <c r="C61" t="s">
        <v>0</v>
      </c>
      <c r="D61" t="s">
        <v>15</v>
      </c>
      <c r="E61" s="25">
        <v>300</v>
      </c>
      <c r="F61" s="25">
        <v>324</v>
      </c>
      <c r="G61" s="25">
        <v>346</v>
      </c>
      <c r="H61" s="25">
        <v>352</v>
      </c>
      <c r="I61" s="25">
        <v>371</v>
      </c>
      <c r="J61" s="25">
        <v>384</v>
      </c>
      <c r="K61" s="25">
        <v>375</v>
      </c>
      <c r="L61" s="25">
        <v>340</v>
      </c>
      <c r="M61" s="25">
        <v>346</v>
      </c>
      <c r="N61">
        <v>325</v>
      </c>
      <c r="O61" s="57">
        <v>329</v>
      </c>
    </row>
    <row r="62" spans="1:15" x14ac:dyDescent="0.2">
      <c r="A62" s="58" t="str">
        <f t="shared" si="1"/>
        <v>PERFORMERFemale55-59</v>
      </c>
      <c r="B62" t="s">
        <v>40</v>
      </c>
      <c r="C62" t="s">
        <v>0</v>
      </c>
      <c r="D62" t="s">
        <v>14</v>
      </c>
      <c r="E62" s="25">
        <v>196</v>
      </c>
      <c r="F62" s="25">
        <v>205</v>
      </c>
      <c r="G62" s="25">
        <v>230</v>
      </c>
      <c r="H62" s="25">
        <v>223</v>
      </c>
      <c r="I62" s="25">
        <v>219</v>
      </c>
      <c r="J62" s="25">
        <v>221</v>
      </c>
      <c r="K62" s="25">
        <v>235</v>
      </c>
      <c r="L62" s="25">
        <v>249</v>
      </c>
      <c r="M62" s="25">
        <v>259</v>
      </c>
      <c r="N62">
        <v>282</v>
      </c>
      <c r="O62" s="57">
        <v>283</v>
      </c>
    </row>
    <row r="63" spans="1:15" x14ac:dyDescent="0.2">
      <c r="A63" s="58" t="str">
        <f t="shared" si="1"/>
        <v>PERFORMERFemale60-64</v>
      </c>
      <c r="B63" t="s">
        <v>40</v>
      </c>
      <c r="C63" t="s">
        <v>0</v>
      </c>
      <c r="D63" t="s">
        <v>13</v>
      </c>
      <c r="E63" s="25">
        <v>27</v>
      </c>
      <c r="F63" s="25">
        <v>32</v>
      </c>
      <c r="G63" s="25">
        <v>30</v>
      </c>
      <c r="H63" s="25">
        <v>44</v>
      </c>
      <c r="I63" s="25">
        <v>43</v>
      </c>
      <c r="J63" s="25">
        <v>48</v>
      </c>
      <c r="K63" s="25">
        <v>44</v>
      </c>
      <c r="L63" s="25">
        <v>41</v>
      </c>
      <c r="M63" s="25">
        <v>39</v>
      </c>
      <c r="N63">
        <v>45</v>
      </c>
      <c r="O63" s="57">
        <v>45</v>
      </c>
    </row>
    <row r="64" spans="1:15" x14ac:dyDescent="0.2">
      <c r="A64" s="58" t="str">
        <f t="shared" si="1"/>
        <v>PERFORMERFemale65+</v>
      </c>
      <c r="B64" t="s">
        <v>40</v>
      </c>
      <c r="C64" t="s">
        <v>0</v>
      </c>
      <c r="D64" t="s">
        <v>12</v>
      </c>
      <c r="E64" s="25">
        <v>4</v>
      </c>
      <c r="F64" s="25">
        <v>6</v>
      </c>
      <c r="G64" s="25">
        <v>7</v>
      </c>
      <c r="H64" s="25">
        <v>6</v>
      </c>
      <c r="I64" s="25">
        <v>5</v>
      </c>
      <c r="J64" s="25">
        <v>6</v>
      </c>
      <c r="K64" s="25">
        <v>7</v>
      </c>
      <c r="L64" s="25">
        <v>8</v>
      </c>
      <c r="M64" s="25">
        <v>9</v>
      </c>
      <c r="N64">
        <v>8</v>
      </c>
      <c r="O64" s="57">
        <v>13</v>
      </c>
    </row>
    <row r="65" spans="1:15" x14ac:dyDescent="0.2">
      <c r="A65" s="58" t="str">
        <f t="shared" ref="A65:A96" si="2">B65&amp;C65&amp;D65</f>
        <v>PERFORMERFemaleAll Ages</v>
      </c>
      <c r="B65" t="s">
        <v>40</v>
      </c>
      <c r="C65" t="s">
        <v>0</v>
      </c>
      <c r="D65" t="s">
        <v>11</v>
      </c>
      <c r="E65" s="25">
        <v>1727</v>
      </c>
      <c r="F65" s="25">
        <v>1774</v>
      </c>
      <c r="G65" s="25">
        <v>1803</v>
      </c>
      <c r="H65" s="25">
        <v>1849</v>
      </c>
      <c r="I65" s="25">
        <v>1866</v>
      </c>
      <c r="J65" s="25">
        <v>1876</v>
      </c>
      <c r="K65" s="25">
        <v>1863</v>
      </c>
      <c r="L65" s="25">
        <v>1846</v>
      </c>
      <c r="M65" s="25">
        <v>1832</v>
      </c>
      <c r="N65">
        <v>1863</v>
      </c>
      <c r="O65" s="57">
        <v>1855</v>
      </c>
    </row>
    <row r="66" spans="1:15" x14ac:dyDescent="0.2">
      <c r="A66" s="58" t="str">
        <f t="shared" si="2"/>
        <v>PERFORMERMale25-29</v>
      </c>
      <c r="B66" t="s">
        <v>40</v>
      </c>
      <c r="C66" t="s">
        <v>2</v>
      </c>
      <c r="D66" t="s">
        <v>20</v>
      </c>
      <c r="E66" s="25">
        <v>13</v>
      </c>
      <c r="F66" s="25">
        <v>15</v>
      </c>
      <c r="G66" s="25">
        <v>10</v>
      </c>
      <c r="H66" s="25">
        <v>2</v>
      </c>
      <c r="I66" s="25">
        <v>8</v>
      </c>
      <c r="J66" s="25">
        <v>1</v>
      </c>
      <c r="K66" s="25">
        <v>3</v>
      </c>
      <c r="L66" s="25">
        <v>2</v>
      </c>
      <c r="M66" s="25">
        <v>5</v>
      </c>
      <c r="N66">
        <v>2</v>
      </c>
      <c r="O66" s="57">
        <v>2</v>
      </c>
    </row>
    <row r="67" spans="1:15" x14ac:dyDescent="0.2">
      <c r="A67" s="58" t="str">
        <f t="shared" si="2"/>
        <v>PERFORMERMale30-34</v>
      </c>
      <c r="B67" t="s">
        <v>40</v>
      </c>
      <c r="C67" t="s">
        <v>2</v>
      </c>
      <c r="D67" t="s">
        <v>19</v>
      </c>
      <c r="E67" s="25">
        <v>142</v>
      </c>
      <c r="F67" s="25">
        <v>140</v>
      </c>
      <c r="G67" s="25">
        <v>143</v>
      </c>
      <c r="H67" s="25">
        <v>149</v>
      </c>
      <c r="I67" s="25">
        <v>123</v>
      </c>
      <c r="J67" s="25">
        <v>118</v>
      </c>
      <c r="K67" s="25">
        <v>116</v>
      </c>
      <c r="L67" s="25">
        <v>89</v>
      </c>
      <c r="M67" s="25">
        <v>71</v>
      </c>
      <c r="N67">
        <v>66</v>
      </c>
      <c r="O67" s="57">
        <v>76</v>
      </c>
    </row>
    <row r="68" spans="1:15" x14ac:dyDescent="0.2">
      <c r="A68" s="58" t="str">
        <f t="shared" si="2"/>
        <v>PERFORMERMale35-39</v>
      </c>
      <c r="B68" t="s">
        <v>40</v>
      </c>
      <c r="C68" t="s">
        <v>2</v>
      </c>
      <c r="D68" t="s">
        <v>18</v>
      </c>
      <c r="E68" s="25">
        <v>234</v>
      </c>
      <c r="F68" s="25">
        <v>233</v>
      </c>
      <c r="G68" s="25">
        <v>228</v>
      </c>
      <c r="H68" s="25">
        <v>237</v>
      </c>
      <c r="I68" s="25">
        <v>235</v>
      </c>
      <c r="J68" s="25">
        <v>232</v>
      </c>
      <c r="K68" s="25">
        <v>215</v>
      </c>
      <c r="L68" s="25">
        <v>219</v>
      </c>
      <c r="M68" s="25">
        <v>204</v>
      </c>
      <c r="N68">
        <v>206</v>
      </c>
      <c r="O68" s="57">
        <v>206</v>
      </c>
    </row>
    <row r="69" spans="1:15" x14ac:dyDescent="0.2">
      <c r="A69" s="58" t="str">
        <f t="shared" si="2"/>
        <v>PERFORMERMale40-44</v>
      </c>
      <c r="B69" t="s">
        <v>40</v>
      </c>
      <c r="C69" t="s">
        <v>2</v>
      </c>
      <c r="D69" t="s">
        <v>17</v>
      </c>
      <c r="E69" s="25">
        <v>273</v>
      </c>
      <c r="F69" s="25">
        <v>264</v>
      </c>
      <c r="G69" s="25">
        <v>275</v>
      </c>
      <c r="H69" s="25">
        <v>254</v>
      </c>
      <c r="I69" s="25">
        <v>249</v>
      </c>
      <c r="J69" s="25">
        <v>237</v>
      </c>
      <c r="K69" s="25">
        <v>235</v>
      </c>
      <c r="L69" s="25">
        <v>233</v>
      </c>
      <c r="M69" s="25">
        <v>254</v>
      </c>
      <c r="N69">
        <v>245</v>
      </c>
      <c r="O69" s="57">
        <v>245</v>
      </c>
    </row>
    <row r="70" spans="1:15" x14ac:dyDescent="0.2">
      <c r="A70" s="58" t="str">
        <f t="shared" si="2"/>
        <v>PERFORMERMale45-49</v>
      </c>
      <c r="B70" t="s">
        <v>40</v>
      </c>
      <c r="C70" t="s">
        <v>2</v>
      </c>
      <c r="D70" t="s">
        <v>16</v>
      </c>
      <c r="E70" s="25">
        <v>368</v>
      </c>
      <c r="F70" s="25">
        <v>345</v>
      </c>
      <c r="G70" s="25">
        <v>316</v>
      </c>
      <c r="H70" s="25">
        <v>291</v>
      </c>
      <c r="I70" s="25">
        <v>269</v>
      </c>
      <c r="J70" s="25">
        <v>275</v>
      </c>
      <c r="K70" s="25">
        <v>267</v>
      </c>
      <c r="L70" s="25">
        <v>271</v>
      </c>
      <c r="M70" s="25">
        <v>249</v>
      </c>
      <c r="N70">
        <v>252</v>
      </c>
      <c r="O70" s="57">
        <v>253</v>
      </c>
    </row>
    <row r="71" spans="1:15" x14ac:dyDescent="0.2">
      <c r="A71" s="58" t="str">
        <f t="shared" si="2"/>
        <v>PERFORMERMale50-54</v>
      </c>
      <c r="B71" t="s">
        <v>40</v>
      </c>
      <c r="C71" t="s">
        <v>2</v>
      </c>
      <c r="D71" t="s">
        <v>15</v>
      </c>
      <c r="E71" s="25">
        <v>448</v>
      </c>
      <c r="F71" s="25">
        <v>439</v>
      </c>
      <c r="G71" s="25">
        <v>417</v>
      </c>
      <c r="H71" s="25">
        <v>399</v>
      </c>
      <c r="I71" s="25">
        <v>364</v>
      </c>
      <c r="J71" s="25">
        <v>335</v>
      </c>
      <c r="K71" s="25">
        <v>324</v>
      </c>
      <c r="L71" s="25">
        <v>296</v>
      </c>
      <c r="M71" s="25">
        <v>280</v>
      </c>
      <c r="N71">
        <v>261</v>
      </c>
      <c r="O71" s="57">
        <v>265</v>
      </c>
    </row>
    <row r="72" spans="1:15" x14ac:dyDescent="0.2">
      <c r="A72" s="58" t="str">
        <f t="shared" si="2"/>
        <v>PERFORMERMale55-59</v>
      </c>
      <c r="B72" t="s">
        <v>40</v>
      </c>
      <c r="C72" t="s">
        <v>2</v>
      </c>
      <c r="D72" t="s">
        <v>14</v>
      </c>
      <c r="E72" s="25">
        <v>397</v>
      </c>
      <c r="F72" s="25">
        <v>386</v>
      </c>
      <c r="G72" s="25">
        <v>380</v>
      </c>
      <c r="H72" s="25">
        <v>379</v>
      </c>
      <c r="I72" s="25">
        <v>374</v>
      </c>
      <c r="J72" s="25">
        <v>347</v>
      </c>
      <c r="K72" s="25">
        <v>328</v>
      </c>
      <c r="L72" s="25">
        <v>308</v>
      </c>
      <c r="M72" s="25">
        <v>315</v>
      </c>
      <c r="N72">
        <v>295</v>
      </c>
      <c r="O72" s="57">
        <v>261</v>
      </c>
    </row>
    <row r="73" spans="1:15" x14ac:dyDescent="0.2">
      <c r="A73" s="58" t="str">
        <f t="shared" si="2"/>
        <v>PERFORMERMale60-64</v>
      </c>
      <c r="B73" t="s">
        <v>40</v>
      </c>
      <c r="C73" t="s">
        <v>2</v>
      </c>
      <c r="D73" t="s">
        <v>13</v>
      </c>
      <c r="E73" s="25">
        <v>114</v>
      </c>
      <c r="F73" s="25">
        <v>124</v>
      </c>
      <c r="G73" s="25">
        <v>115</v>
      </c>
      <c r="H73" s="25">
        <v>114</v>
      </c>
      <c r="I73" s="25">
        <v>111</v>
      </c>
      <c r="J73" s="25">
        <v>101</v>
      </c>
      <c r="K73" s="25">
        <v>105</v>
      </c>
      <c r="L73" s="25">
        <v>97</v>
      </c>
      <c r="M73" s="25">
        <v>94</v>
      </c>
      <c r="N73">
        <v>106</v>
      </c>
      <c r="O73" s="57">
        <v>111</v>
      </c>
    </row>
    <row r="74" spans="1:15" x14ac:dyDescent="0.2">
      <c r="A74" s="58" t="str">
        <f t="shared" si="2"/>
        <v>PERFORMERMale65+</v>
      </c>
      <c r="B74" t="s">
        <v>40</v>
      </c>
      <c r="C74" t="s">
        <v>2</v>
      </c>
      <c r="D74" t="s">
        <v>12</v>
      </c>
      <c r="E74" s="25">
        <v>35</v>
      </c>
      <c r="F74" s="25">
        <v>34</v>
      </c>
      <c r="G74" s="25">
        <v>36</v>
      </c>
      <c r="H74" s="25">
        <v>36</v>
      </c>
      <c r="I74" s="25">
        <v>35</v>
      </c>
      <c r="J74" s="25">
        <v>32</v>
      </c>
      <c r="K74" s="25">
        <v>33</v>
      </c>
      <c r="L74" s="25">
        <v>36</v>
      </c>
      <c r="M74" s="25">
        <v>36</v>
      </c>
      <c r="N74">
        <v>37</v>
      </c>
      <c r="O74" s="57">
        <v>37</v>
      </c>
    </row>
    <row r="75" spans="1:15" x14ac:dyDescent="0.2">
      <c r="A75" s="58" t="str">
        <f t="shared" si="2"/>
        <v>PERFORMERMaleAll Ages</v>
      </c>
      <c r="B75" t="s">
        <v>40</v>
      </c>
      <c r="C75" t="s">
        <v>2</v>
      </c>
      <c r="D75" t="s">
        <v>11</v>
      </c>
      <c r="E75" s="25">
        <v>2024</v>
      </c>
      <c r="F75" s="25">
        <v>1980</v>
      </c>
      <c r="G75" s="25">
        <v>1920</v>
      </c>
      <c r="H75" s="25">
        <v>1861</v>
      </c>
      <c r="I75" s="25">
        <v>1768</v>
      </c>
      <c r="J75" s="25">
        <v>1678</v>
      </c>
      <c r="K75" s="25">
        <v>1626</v>
      </c>
      <c r="L75" s="25">
        <v>1551</v>
      </c>
      <c r="M75" s="25">
        <v>1508</v>
      </c>
      <c r="N75">
        <v>1470</v>
      </c>
      <c r="O75" s="57">
        <v>1456</v>
      </c>
    </row>
    <row r="76" spans="1:15" x14ac:dyDescent="0.2">
      <c r="A76" s="58" t="str">
        <f t="shared" si="2"/>
        <v>PERFORMER REGISTRARAll&lt;24</v>
      </c>
      <c r="B76" t="s">
        <v>41</v>
      </c>
      <c r="C76" t="s">
        <v>1</v>
      </c>
      <c r="D76" t="s">
        <v>44</v>
      </c>
      <c r="E76" s="25">
        <v>3</v>
      </c>
      <c r="F76" s="25">
        <v>1</v>
      </c>
      <c r="G76" s="25">
        <v>5</v>
      </c>
      <c r="H76" s="25">
        <v>2</v>
      </c>
      <c r="I76" s="25">
        <v>2</v>
      </c>
      <c r="J76" s="25">
        <v>3</v>
      </c>
      <c r="K76" s="25">
        <v>1</v>
      </c>
      <c r="L76" s="25">
        <v>7</v>
      </c>
      <c r="M76" s="25">
        <v>0</v>
      </c>
      <c r="N76">
        <v>2</v>
      </c>
      <c r="O76" s="57">
        <v>3</v>
      </c>
    </row>
    <row r="77" spans="1:15" x14ac:dyDescent="0.2">
      <c r="A77" s="58" t="str">
        <f t="shared" si="2"/>
        <v>PERFORMER REGISTRARAll25-29</v>
      </c>
      <c r="B77" t="s">
        <v>41</v>
      </c>
      <c r="C77" t="s">
        <v>1</v>
      </c>
      <c r="D77" t="s">
        <v>20</v>
      </c>
      <c r="E77" s="25">
        <v>236</v>
      </c>
      <c r="F77" s="25">
        <v>218</v>
      </c>
      <c r="G77" s="25">
        <v>216</v>
      </c>
      <c r="H77" s="25">
        <v>241</v>
      </c>
      <c r="I77" s="25">
        <v>239</v>
      </c>
      <c r="J77" s="25">
        <v>212</v>
      </c>
      <c r="K77" s="25">
        <v>229</v>
      </c>
      <c r="L77" s="25">
        <v>243</v>
      </c>
      <c r="M77" s="25">
        <v>235</v>
      </c>
      <c r="N77">
        <v>210</v>
      </c>
      <c r="O77" s="57">
        <v>192</v>
      </c>
    </row>
    <row r="78" spans="1:15" x14ac:dyDescent="0.2">
      <c r="A78" s="58" t="str">
        <f t="shared" si="2"/>
        <v>PERFORMER REGISTRARAll30-34</v>
      </c>
      <c r="B78" t="s">
        <v>41</v>
      </c>
      <c r="C78" t="s">
        <v>1</v>
      </c>
      <c r="D78" t="s">
        <v>19</v>
      </c>
      <c r="E78" s="25">
        <v>153</v>
      </c>
      <c r="F78" s="25">
        <v>133</v>
      </c>
      <c r="G78" s="25">
        <v>129</v>
      </c>
      <c r="H78" s="25">
        <v>131</v>
      </c>
      <c r="I78" s="25">
        <v>155</v>
      </c>
      <c r="J78" s="25">
        <v>185</v>
      </c>
      <c r="K78" s="25">
        <v>195</v>
      </c>
      <c r="L78" s="25">
        <v>200</v>
      </c>
      <c r="M78" s="25">
        <v>234</v>
      </c>
      <c r="N78">
        <v>264</v>
      </c>
      <c r="O78" s="57">
        <v>258</v>
      </c>
    </row>
    <row r="79" spans="1:15" x14ac:dyDescent="0.2">
      <c r="A79" s="58" t="str">
        <f t="shared" si="2"/>
        <v>PERFORMER REGISTRARAll35-39</v>
      </c>
      <c r="B79" t="s">
        <v>41</v>
      </c>
      <c r="C79" t="s">
        <v>1</v>
      </c>
      <c r="D79" t="s">
        <v>18</v>
      </c>
      <c r="E79" s="25">
        <v>58</v>
      </c>
      <c r="F79" s="25">
        <v>65</v>
      </c>
      <c r="G79" s="25">
        <v>87</v>
      </c>
      <c r="H79" s="25">
        <v>80</v>
      </c>
      <c r="I79" s="25">
        <v>66</v>
      </c>
      <c r="J79" s="25">
        <v>55</v>
      </c>
      <c r="K79" s="25">
        <v>61</v>
      </c>
      <c r="L79" s="25">
        <v>65</v>
      </c>
      <c r="M79" s="25">
        <v>67</v>
      </c>
      <c r="N79">
        <v>95</v>
      </c>
      <c r="O79" s="57">
        <v>98</v>
      </c>
    </row>
    <row r="80" spans="1:15" x14ac:dyDescent="0.2">
      <c r="A80" s="58" t="str">
        <f t="shared" si="2"/>
        <v>PERFORMER REGISTRARAll40-44</v>
      </c>
      <c r="B80" t="s">
        <v>41</v>
      </c>
      <c r="C80" t="s">
        <v>1</v>
      </c>
      <c r="D80" t="s">
        <v>17</v>
      </c>
      <c r="E80" s="25">
        <v>17</v>
      </c>
      <c r="F80" s="25">
        <v>31</v>
      </c>
      <c r="G80" s="25">
        <v>40</v>
      </c>
      <c r="H80" s="25">
        <v>33</v>
      </c>
      <c r="I80" s="25">
        <v>32</v>
      </c>
      <c r="J80" s="25">
        <v>27</v>
      </c>
      <c r="K80" s="25">
        <v>16</v>
      </c>
      <c r="L80" s="25">
        <v>29</v>
      </c>
      <c r="M80" s="25">
        <v>23</v>
      </c>
      <c r="N80">
        <v>35</v>
      </c>
      <c r="O80" s="57">
        <v>36</v>
      </c>
    </row>
    <row r="81" spans="1:15" x14ac:dyDescent="0.2">
      <c r="A81" s="58" t="str">
        <f t="shared" si="2"/>
        <v>PERFORMER REGISTRARAll45-49</v>
      </c>
      <c r="B81" t="s">
        <v>41</v>
      </c>
      <c r="C81" t="s">
        <v>1</v>
      </c>
      <c r="D81" t="s">
        <v>16</v>
      </c>
      <c r="E81" s="25">
        <v>9</v>
      </c>
      <c r="F81" s="25">
        <v>6</v>
      </c>
      <c r="G81" s="25">
        <v>8</v>
      </c>
      <c r="H81" s="25">
        <v>9</v>
      </c>
      <c r="I81" s="25">
        <v>8</v>
      </c>
      <c r="J81" s="25">
        <v>9</v>
      </c>
      <c r="K81" s="25">
        <v>9</v>
      </c>
      <c r="L81" s="25">
        <v>8</v>
      </c>
      <c r="M81" s="25">
        <v>18</v>
      </c>
      <c r="N81">
        <v>10</v>
      </c>
      <c r="O81" s="57">
        <v>17</v>
      </c>
    </row>
    <row r="82" spans="1:15" x14ac:dyDescent="0.2">
      <c r="A82" s="58" t="str">
        <f t="shared" si="2"/>
        <v>PERFORMER REGISTRARAll50-54</v>
      </c>
      <c r="B82" t="s">
        <v>41</v>
      </c>
      <c r="C82" t="s">
        <v>1</v>
      </c>
      <c r="D82" t="s">
        <v>15</v>
      </c>
      <c r="E82" s="25">
        <v>2</v>
      </c>
      <c r="F82" s="25">
        <v>1</v>
      </c>
      <c r="G82" s="25">
        <v>3</v>
      </c>
      <c r="H82" s="25">
        <v>3</v>
      </c>
      <c r="I82" s="25">
        <v>0</v>
      </c>
      <c r="J82" s="25">
        <v>4</v>
      </c>
      <c r="K82" s="25">
        <v>4</v>
      </c>
      <c r="L82" s="25">
        <v>5</v>
      </c>
      <c r="M82" s="25">
        <v>2</v>
      </c>
      <c r="N82">
        <v>9</v>
      </c>
      <c r="O82" s="57">
        <v>8</v>
      </c>
    </row>
    <row r="83" spans="1:15" x14ac:dyDescent="0.2">
      <c r="A83" s="58" t="str">
        <f t="shared" si="2"/>
        <v>PERFORMER REGISTRARAll55-59</v>
      </c>
      <c r="B83" t="s">
        <v>41</v>
      </c>
      <c r="C83" t="s">
        <v>1</v>
      </c>
      <c r="D83" t="s">
        <v>14</v>
      </c>
      <c r="E83" s="25">
        <v>0</v>
      </c>
      <c r="F83" s="25">
        <v>0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1</v>
      </c>
      <c r="N83">
        <v>2</v>
      </c>
      <c r="O83" s="57">
        <v>2</v>
      </c>
    </row>
    <row r="84" spans="1:15" x14ac:dyDescent="0.2">
      <c r="A84" s="58" t="str">
        <f t="shared" si="2"/>
        <v>PERFORMER REGISTRARAllAll Ages</v>
      </c>
      <c r="B84" t="s">
        <v>41</v>
      </c>
      <c r="C84" t="s">
        <v>1</v>
      </c>
      <c r="D84" t="s">
        <v>11</v>
      </c>
      <c r="E84" s="25">
        <v>478</v>
      </c>
      <c r="F84" s="25">
        <v>455</v>
      </c>
      <c r="G84" s="25">
        <v>490</v>
      </c>
      <c r="H84" s="25">
        <v>499</v>
      </c>
      <c r="I84" s="25">
        <v>502</v>
      </c>
      <c r="J84" s="25">
        <v>497</v>
      </c>
      <c r="K84" s="25">
        <v>516</v>
      </c>
      <c r="L84" s="25">
        <v>559</v>
      </c>
      <c r="M84" s="25">
        <v>586</v>
      </c>
      <c r="N84">
        <v>634</v>
      </c>
      <c r="O84" s="57">
        <v>639</v>
      </c>
    </row>
    <row r="85" spans="1:15" x14ac:dyDescent="0.2">
      <c r="A85" s="58" t="str">
        <f t="shared" si="2"/>
        <v>PERFORMER REGISTRARAllNot recorded</v>
      </c>
      <c r="B85" t="s">
        <v>41</v>
      </c>
      <c r="C85" t="s">
        <v>1</v>
      </c>
      <c r="D85" t="s">
        <v>45</v>
      </c>
      <c r="E85" s="25">
        <v>0</v>
      </c>
      <c r="F85" s="25">
        <v>0</v>
      </c>
      <c r="G85" s="25">
        <v>0</v>
      </c>
      <c r="H85" s="25">
        <v>0</v>
      </c>
      <c r="I85" s="25">
        <v>0</v>
      </c>
      <c r="J85" s="25">
        <v>2</v>
      </c>
      <c r="K85" s="25">
        <v>1</v>
      </c>
      <c r="L85" s="25">
        <v>2</v>
      </c>
      <c r="M85" s="25">
        <v>6</v>
      </c>
      <c r="N85">
        <v>7</v>
      </c>
      <c r="O85" s="57">
        <v>25</v>
      </c>
    </row>
    <row r="86" spans="1:15" x14ac:dyDescent="0.2">
      <c r="A86" s="58" t="str">
        <f t="shared" si="2"/>
        <v>PERFORMER REGISTRARFemale&lt;24</v>
      </c>
      <c r="B86" t="s">
        <v>41</v>
      </c>
      <c r="C86" t="s">
        <v>0</v>
      </c>
      <c r="D86" t="s">
        <v>44</v>
      </c>
      <c r="E86" s="25">
        <v>3</v>
      </c>
      <c r="F86" s="25">
        <v>1</v>
      </c>
      <c r="G86" s="25">
        <v>4</v>
      </c>
      <c r="H86" s="25">
        <v>2</v>
      </c>
      <c r="I86" s="25">
        <v>1</v>
      </c>
      <c r="J86" s="25">
        <v>2</v>
      </c>
      <c r="K86" s="25">
        <v>1</v>
      </c>
      <c r="L86" s="25">
        <v>5</v>
      </c>
      <c r="M86" s="25">
        <v>0</v>
      </c>
      <c r="N86">
        <v>1</v>
      </c>
      <c r="O86" s="57">
        <v>2</v>
      </c>
    </row>
    <row r="87" spans="1:15" x14ac:dyDescent="0.2">
      <c r="A87" s="58" t="str">
        <f t="shared" si="2"/>
        <v>PERFORMER REGISTRARFemale25-29</v>
      </c>
      <c r="B87" t="s">
        <v>41</v>
      </c>
      <c r="C87" t="s">
        <v>0</v>
      </c>
      <c r="D87" t="s">
        <v>20</v>
      </c>
      <c r="E87" s="25">
        <v>168</v>
      </c>
      <c r="F87" s="25">
        <v>161</v>
      </c>
      <c r="G87" s="25">
        <v>158</v>
      </c>
      <c r="H87" s="25">
        <v>182</v>
      </c>
      <c r="I87" s="25">
        <v>176</v>
      </c>
      <c r="J87" s="25">
        <v>171</v>
      </c>
      <c r="K87" s="25">
        <v>153</v>
      </c>
      <c r="L87" s="25">
        <v>169</v>
      </c>
      <c r="M87" s="25">
        <v>157</v>
      </c>
      <c r="N87">
        <v>131</v>
      </c>
      <c r="O87" s="57">
        <v>114</v>
      </c>
    </row>
    <row r="88" spans="1:15" x14ac:dyDescent="0.2">
      <c r="A88" s="58" t="str">
        <f t="shared" si="2"/>
        <v>PERFORMER REGISTRARFemale30-34</v>
      </c>
      <c r="B88" t="s">
        <v>41</v>
      </c>
      <c r="C88" t="s">
        <v>0</v>
      </c>
      <c r="D88" t="s">
        <v>19</v>
      </c>
      <c r="E88" s="25">
        <v>92</v>
      </c>
      <c r="F88" s="25">
        <v>85</v>
      </c>
      <c r="G88" s="25">
        <v>95</v>
      </c>
      <c r="H88" s="25">
        <v>93</v>
      </c>
      <c r="I88" s="25">
        <v>120</v>
      </c>
      <c r="J88" s="25">
        <v>144</v>
      </c>
      <c r="K88" s="25">
        <v>155</v>
      </c>
      <c r="L88" s="25">
        <v>159</v>
      </c>
      <c r="M88" s="25">
        <v>171</v>
      </c>
      <c r="N88">
        <v>194</v>
      </c>
      <c r="O88" s="57">
        <v>169</v>
      </c>
    </row>
    <row r="89" spans="1:15" x14ac:dyDescent="0.2">
      <c r="A89" s="58" t="str">
        <f t="shared" si="2"/>
        <v>PERFORMER REGISTRARFemale35-39</v>
      </c>
      <c r="B89" t="s">
        <v>41</v>
      </c>
      <c r="C89" t="s">
        <v>0</v>
      </c>
      <c r="D89" t="s">
        <v>18</v>
      </c>
      <c r="E89" s="25">
        <v>30</v>
      </c>
      <c r="F89" s="25">
        <v>26</v>
      </c>
      <c r="G89" s="25">
        <v>35</v>
      </c>
      <c r="H89" s="25">
        <v>37</v>
      </c>
      <c r="I89" s="25">
        <v>46</v>
      </c>
      <c r="J89" s="25">
        <v>36</v>
      </c>
      <c r="K89" s="25">
        <v>45</v>
      </c>
      <c r="L89" s="25">
        <v>53</v>
      </c>
      <c r="M89" s="25">
        <v>47</v>
      </c>
      <c r="N89">
        <v>62</v>
      </c>
      <c r="O89" s="57">
        <v>62</v>
      </c>
    </row>
    <row r="90" spans="1:15" x14ac:dyDescent="0.2">
      <c r="A90" s="58" t="str">
        <f t="shared" si="2"/>
        <v>PERFORMER REGISTRARFemale40-44</v>
      </c>
      <c r="B90" t="s">
        <v>41</v>
      </c>
      <c r="C90" t="s">
        <v>0</v>
      </c>
      <c r="D90" t="s">
        <v>17</v>
      </c>
      <c r="E90" s="25">
        <v>9</v>
      </c>
      <c r="F90" s="25">
        <v>13</v>
      </c>
      <c r="G90" s="25">
        <v>19</v>
      </c>
      <c r="H90" s="25">
        <v>17</v>
      </c>
      <c r="I90" s="25">
        <v>17</v>
      </c>
      <c r="J90" s="25">
        <v>14</v>
      </c>
      <c r="K90" s="25">
        <v>12</v>
      </c>
      <c r="L90" s="25">
        <v>22</v>
      </c>
      <c r="M90" s="25">
        <v>18</v>
      </c>
      <c r="N90">
        <v>26</v>
      </c>
      <c r="O90" s="57">
        <v>24</v>
      </c>
    </row>
    <row r="91" spans="1:15" x14ac:dyDescent="0.2">
      <c r="A91" s="58" t="str">
        <f t="shared" si="2"/>
        <v>PERFORMER REGISTRARFemale45-49</v>
      </c>
      <c r="B91" t="s">
        <v>41</v>
      </c>
      <c r="C91" t="s">
        <v>0</v>
      </c>
      <c r="D91" t="s">
        <v>16</v>
      </c>
      <c r="E91" s="25">
        <v>4</v>
      </c>
      <c r="F91" s="25">
        <v>2</v>
      </c>
      <c r="G91" s="25">
        <v>1</v>
      </c>
      <c r="H91" s="25">
        <v>5</v>
      </c>
      <c r="I91" s="25">
        <v>3</v>
      </c>
      <c r="J91" s="25">
        <v>6</v>
      </c>
      <c r="K91" s="25">
        <v>6</v>
      </c>
      <c r="L91" s="25">
        <v>3</v>
      </c>
      <c r="M91" s="25">
        <v>10</v>
      </c>
      <c r="N91">
        <v>4</v>
      </c>
      <c r="O91" s="57">
        <v>10</v>
      </c>
    </row>
    <row r="92" spans="1:15" x14ac:dyDescent="0.2">
      <c r="A92" s="58" t="str">
        <f t="shared" si="2"/>
        <v>PERFORMER REGISTRARFemale50-54</v>
      </c>
      <c r="B92" t="s">
        <v>41</v>
      </c>
      <c r="C92" t="s">
        <v>0</v>
      </c>
      <c r="D92" t="s">
        <v>15</v>
      </c>
      <c r="E92" s="25">
        <v>0</v>
      </c>
      <c r="F92" s="25">
        <v>0</v>
      </c>
      <c r="G92" s="25">
        <v>2</v>
      </c>
      <c r="H92" s="25">
        <v>1</v>
      </c>
      <c r="I92" s="25">
        <v>0</v>
      </c>
      <c r="J92" s="25">
        <v>3</v>
      </c>
      <c r="K92" s="25">
        <v>3</v>
      </c>
      <c r="L92" s="25">
        <v>2</v>
      </c>
      <c r="M92" s="25">
        <v>0</v>
      </c>
      <c r="N92">
        <v>4</v>
      </c>
      <c r="O92" s="57">
        <v>3</v>
      </c>
    </row>
    <row r="93" spans="1:15" x14ac:dyDescent="0.2">
      <c r="A93" s="58" t="str">
        <f t="shared" si="2"/>
        <v>PERFORMER REGISTRARFemale55-59</v>
      </c>
      <c r="B93" t="s">
        <v>41</v>
      </c>
      <c r="C93" t="s">
        <v>0</v>
      </c>
      <c r="D93" t="s">
        <v>14</v>
      </c>
      <c r="E93" s="25">
        <v>0</v>
      </c>
      <c r="F93" s="25">
        <v>0</v>
      </c>
      <c r="G93" s="25">
        <v>1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1</v>
      </c>
      <c r="N93">
        <v>1</v>
      </c>
      <c r="O93" s="57">
        <v>2</v>
      </c>
    </row>
    <row r="94" spans="1:15" x14ac:dyDescent="0.2">
      <c r="A94" s="58" t="str">
        <f t="shared" si="2"/>
        <v>PERFORMER REGISTRARFemaleAll Ages</v>
      </c>
      <c r="B94" t="s">
        <v>41</v>
      </c>
      <c r="C94" t="s">
        <v>0</v>
      </c>
      <c r="D94" t="s">
        <v>11</v>
      </c>
      <c r="E94" s="25">
        <v>306</v>
      </c>
      <c r="F94" s="25">
        <v>288</v>
      </c>
      <c r="G94" s="25">
        <v>315</v>
      </c>
      <c r="H94" s="25">
        <v>337</v>
      </c>
      <c r="I94" s="25">
        <v>363</v>
      </c>
      <c r="J94" s="25">
        <v>376</v>
      </c>
      <c r="K94" s="25">
        <v>375</v>
      </c>
      <c r="L94" s="25">
        <v>413</v>
      </c>
      <c r="M94" s="25">
        <v>404</v>
      </c>
      <c r="N94">
        <v>423</v>
      </c>
      <c r="O94" s="57">
        <v>386</v>
      </c>
    </row>
    <row r="95" spans="1:15" x14ac:dyDescent="0.2">
      <c r="A95" s="58" t="str">
        <f t="shared" si="2"/>
        <v>PERFORMER REGISTRARMale&lt;24</v>
      </c>
      <c r="B95" t="s">
        <v>41</v>
      </c>
      <c r="C95" t="s">
        <v>2</v>
      </c>
      <c r="D95" t="s">
        <v>44</v>
      </c>
      <c r="E95" s="25">
        <v>0</v>
      </c>
      <c r="F95" s="25">
        <v>0</v>
      </c>
      <c r="G95" s="25">
        <v>1</v>
      </c>
      <c r="H95" s="25">
        <v>0</v>
      </c>
      <c r="I95" s="25">
        <v>1</v>
      </c>
      <c r="J95" s="25">
        <v>1</v>
      </c>
      <c r="K95" s="25">
        <v>0</v>
      </c>
      <c r="L95" s="25">
        <v>2</v>
      </c>
      <c r="M95" s="25">
        <v>0</v>
      </c>
      <c r="N95">
        <v>1</v>
      </c>
      <c r="O95" s="57">
        <v>1</v>
      </c>
    </row>
    <row r="96" spans="1:15" x14ac:dyDescent="0.2">
      <c r="A96" s="58" t="str">
        <f t="shared" si="2"/>
        <v>PERFORMER REGISTRARMale25-29</v>
      </c>
      <c r="B96" t="s">
        <v>41</v>
      </c>
      <c r="C96" t="s">
        <v>2</v>
      </c>
      <c r="D96" t="s">
        <v>20</v>
      </c>
      <c r="E96" s="25">
        <v>68</v>
      </c>
      <c r="F96" s="25">
        <v>57</v>
      </c>
      <c r="G96" s="25">
        <v>58</v>
      </c>
      <c r="H96" s="25">
        <v>59</v>
      </c>
      <c r="I96" s="25">
        <v>63</v>
      </c>
      <c r="J96" s="25">
        <v>41</v>
      </c>
      <c r="K96" s="25">
        <v>76</v>
      </c>
      <c r="L96" s="25">
        <v>74</v>
      </c>
      <c r="M96" s="25">
        <v>72</v>
      </c>
      <c r="N96">
        <v>71</v>
      </c>
      <c r="O96" s="57">
        <v>64</v>
      </c>
    </row>
    <row r="97" spans="1:15" x14ac:dyDescent="0.2">
      <c r="A97" s="58" t="str">
        <f t="shared" ref="A97:A128" si="3">B97&amp;C97&amp;D97</f>
        <v>PERFORMER REGISTRARMale30-34</v>
      </c>
      <c r="B97" t="s">
        <v>41</v>
      </c>
      <c r="C97" t="s">
        <v>2</v>
      </c>
      <c r="D97" t="s">
        <v>19</v>
      </c>
      <c r="E97" s="25">
        <v>61</v>
      </c>
      <c r="F97" s="25">
        <v>48</v>
      </c>
      <c r="G97" s="25">
        <v>34</v>
      </c>
      <c r="H97" s="25">
        <v>38</v>
      </c>
      <c r="I97" s="25">
        <v>35</v>
      </c>
      <c r="J97" s="25">
        <v>41</v>
      </c>
      <c r="K97" s="25">
        <v>38</v>
      </c>
      <c r="L97" s="25">
        <v>40</v>
      </c>
      <c r="M97" s="25">
        <v>57</v>
      </c>
      <c r="N97">
        <v>65</v>
      </c>
      <c r="O97" s="57">
        <v>75</v>
      </c>
    </row>
    <row r="98" spans="1:15" x14ac:dyDescent="0.2">
      <c r="A98" s="58" t="str">
        <f t="shared" si="3"/>
        <v>PERFORMER REGISTRARMale35-39</v>
      </c>
      <c r="B98" t="s">
        <v>41</v>
      </c>
      <c r="C98" t="s">
        <v>2</v>
      </c>
      <c r="D98" t="s">
        <v>18</v>
      </c>
      <c r="E98" s="25">
        <v>28</v>
      </c>
      <c r="F98" s="25">
        <v>39</v>
      </c>
      <c r="G98" s="25">
        <v>52</v>
      </c>
      <c r="H98" s="25">
        <v>43</v>
      </c>
      <c r="I98" s="25">
        <v>20</v>
      </c>
      <c r="J98" s="25">
        <v>19</v>
      </c>
      <c r="K98" s="25">
        <v>15</v>
      </c>
      <c r="L98" s="25">
        <v>12</v>
      </c>
      <c r="M98" s="25">
        <v>19</v>
      </c>
      <c r="N98">
        <v>30</v>
      </c>
      <c r="O98" s="57">
        <v>28</v>
      </c>
    </row>
    <row r="99" spans="1:15" x14ac:dyDescent="0.2">
      <c r="A99" s="58" t="str">
        <f t="shared" si="3"/>
        <v>PERFORMER REGISTRARMale40-44</v>
      </c>
      <c r="B99" t="s">
        <v>41</v>
      </c>
      <c r="C99" t="s">
        <v>2</v>
      </c>
      <c r="D99" t="s">
        <v>17</v>
      </c>
      <c r="E99" s="25">
        <v>8</v>
      </c>
      <c r="F99" s="25">
        <v>18</v>
      </c>
      <c r="G99" s="25">
        <v>21</v>
      </c>
      <c r="H99" s="25">
        <v>16</v>
      </c>
      <c r="I99" s="25">
        <v>15</v>
      </c>
      <c r="J99" s="25">
        <v>13</v>
      </c>
      <c r="K99" s="25">
        <v>4</v>
      </c>
      <c r="L99" s="25">
        <v>6</v>
      </c>
      <c r="M99" s="25">
        <v>4</v>
      </c>
      <c r="N99">
        <v>8</v>
      </c>
      <c r="O99" s="57">
        <v>12</v>
      </c>
    </row>
    <row r="100" spans="1:15" x14ac:dyDescent="0.2">
      <c r="A100" s="58" t="str">
        <f t="shared" si="3"/>
        <v>PERFORMER REGISTRARMale45-49</v>
      </c>
      <c r="B100" t="s">
        <v>41</v>
      </c>
      <c r="C100" t="s">
        <v>2</v>
      </c>
      <c r="D100" t="s">
        <v>16</v>
      </c>
      <c r="E100" s="25">
        <v>5</v>
      </c>
      <c r="F100" s="25">
        <v>4</v>
      </c>
      <c r="G100" s="25">
        <v>7</v>
      </c>
      <c r="H100" s="25">
        <v>4</v>
      </c>
      <c r="I100" s="25">
        <v>5</v>
      </c>
      <c r="J100" s="25">
        <v>3</v>
      </c>
      <c r="K100" s="25">
        <v>3</v>
      </c>
      <c r="L100" s="25">
        <v>5</v>
      </c>
      <c r="M100" s="25">
        <v>7</v>
      </c>
      <c r="N100">
        <v>6</v>
      </c>
      <c r="O100" s="57">
        <v>7</v>
      </c>
    </row>
    <row r="101" spans="1:15" x14ac:dyDescent="0.2">
      <c r="A101" s="58" t="str">
        <f t="shared" si="3"/>
        <v>PERFORMER REGISTRARMale50-54</v>
      </c>
      <c r="B101" t="s">
        <v>41</v>
      </c>
      <c r="C101" t="s">
        <v>2</v>
      </c>
      <c r="D101" t="s">
        <v>15</v>
      </c>
      <c r="E101" s="25">
        <v>2</v>
      </c>
      <c r="F101" s="25">
        <v>1</v>
      </c>
      <c r="G101" s="25">
        <v>1</v>
      </c>
      <c r="H101" s="25">
        <v>2</v>
      </c>
      <c r="I101" s="25">
        <v>0</v>
      </c>
      <c r="J101" s="25">
        <v>1</v>
      </c>
      <c r="K101" s="25">
        <v>1</v>
      </c>
      <c r="L101" s="25">
        <v>3</v>
      </c>
      <c r="M101" s="25">
        <v>2</v>
      </c>
      <c r="N101">
        <v>5</v>
      </c>
      <c r="O101" s="57">
        <v>5</v>
      </c>
    </row>
    <row r="102" spans="1:15" x14ac:dyDescent="0.2">
      <c r="A102" s="58" t="str">
        <f t="shared" si="3"/>
        <v>PERFORMER REGISTRARMale55-59</v>
      </c>
      <c r="B102" t="s">
        <v>41</v>
      </c>
      <c r="C102" t="s">
        <v>2</v>
      </c>
      <c r="D102" t="s">
        <v>14</v>
      </c>
      <c r="E102" s="25">
        <v>0</v>
      </c>
      <c r="F102" s="25">
        <v>0</v>
      </c>
      <c r="G102" s="25">
        <v>1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0</v>
      </c>
      <c r="N102">
        <v>1</v>
      </c>
      <c r="O102" s="57">
        <v>0</v>
      </c>
    </row>
    <row r="103" spans="1:15" x14ac:dyDescent="0.2">
      <c r="A103" s="58" t="str">
        <f t="shared" si="3"/>
        <v>PERFORMER REGISTRARMaleAll Ages</v>
      </c>
      <c r="B103" t="s">
        <v>41</v>
      </c>
      <c r="C103" t="s">
        <v>2</v>
      </c>
      <c r="D103" t="s">
        <v>11</v>
      </c>
      <c r="E103" s="25">
        <v>172</v>
      </c>
      <c r="F103" s="25">
        <v>167</v>
      </c>
      <c r="G103" s="25">
        <v>175</v>
      </c>
      <c r="H103" s="25">
        <v>162</v>
      </c>
      <c r="I103" s="25">
        <v>139</v>
      </c>
      <c r="J103" s="25">
        <v>119</v>
      </c>
      <c r="K103" s="25">
        <v>137</v>
      </c>
      <c r="L103" s="25">
        <v>142</v>
      </c>
      <c r="M103" s="25">
        <v>161</v>
      </c>
      <c r="N103">
        <v>187</v>
      </c>
      <c r="O103" s="57">
        <v>192</v>
      </c>
    </row>
    <row r="104" spans="1:15" x14ac:dyDescent="0.2">
      <c r="A104" s="58" t="str">
        <f t="shared" si="3"/>
        <v>PERFORMER REGISTRARNot recorded25-29</v>
      </c>
      <c r="B104" t="s">
        <v>41</v>
      </c>
      <c r="C104" t="s">
        <v>45</v>
      </c>
      <c r="D104" t="s">
        <v>20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6</v>
      </c>
      <c r="N104">
        <v>8</v>
      </c>
      <c r="O104" s="57">
        <v>14</v>
      </c>
    </row>
    <row r="105" spans="1:15" x14ac:dyDescent="0.2">
      <c r="A105" s="58" t="str">
        <f t="shared" si="3"/>
        <v>PERFORMER REGISTRARNot recorded30-34</v>
      </c>
      <c r="B105" t="s">
        <v>41</v>
      </c>
      <c r="C105" t="s">
        <v>45</v>
      </c>
      <c r="D105" t="s">
        <v>19</v>
      </c>
      <c r="E105" s="25">
        <v>0</v>
      </c>
      <c r="F105" s="25">
        <v>0</v>
      </c>
      <c r="G105" s="25">
        <v>0</v>
      </c>
      <c r="H105" s="25">
        <v>0</v>
      </c>
      <c r="I105" s="25">
        <v>0</v>
      </c>
      <c r="J105" s="25">
        <v>0</v>
      </c>
      <c r="K105" s="25">
        <v>2</v>
      </c>
      <c r="L105" s="25">
        <v>1</v>
      </c>
      <c r="M105" s="25">
        <v>6</v>
      </c>
      <c r="N105">
        <v>5</v>
      </c>
      <c r="O105" s="57">
        <v>14</v>
      </c>
    </row>
    <row r="106" spans="1:15" x14ac:dyDescent="0.2">
      <c r="A106" s="58" t="str">
        <f t="shared" si="3"/>
        <v>PERFORMER REGISTRARNot recorded35-39</v>
      </c>
      <c r="B106" t="s">
        <v>41</v>
      </c>
      <c r="C106" t="s">
        <v>45</v>
      </c>
      <c r="D106" t="s">
        <v>18</v>
      </c>
      <c r="E106" s="25">
        <v>0</v>
      </c>
      <c r="F106" s="25">
        <v>0</v>
      </c>
      <c r="G106" s="25">
        <v>0</v>
      </c>
      <c r="H106" s="25">
        <v>0</v>
      </c>
      <c r="I106" s="25">
        <v>0</v>
      </c>
      <c r="J106" s="25">
        <v>0</v>
      </c>
      <c r="K106" s="25">
        <v>1</v>
      </c>
      <c r="L106" s="25">
        <v>0</v>
      </c>
      <c r="M106" s="25">
        <v>1</v>
      </c>
      <c r="N106">
        <v>3</v>
      </c>
      <c r="O106" s="57">
        <v>8</v>
      </c>
    </row>
    <row r="107" spans="1:15" x14ac:dyDescent="0.2">
      <c r="A107" s="58" t="str">
        <f t="shared" si="3"/>
        <v>PERFORMER REGISTRARNot recorded40-44</v>
      </c>
      <c r="B107" t="s">
        <v>41</v>
      </c>
      <c r="C107" t="s">
        <v>45</v>
      </c>
      <c r="D107" t="s">
        <v>17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1</v>
      </c>
      <c r="M107" s="25">
        <v>1</v>
      </c>
      <c r="N107">
        <v>1</v>
      </c>
      <c r="O107" s="57">
        <v>0</v>
      </c>
    </row>
    <row r="108" spans="1:15" x14ac:dyDescent="0.2">
      <c r="A108" s="58" t="str">
        <f t="shared" si="3"/>
        <v>PERFORMER REGISTRARNot recorded45-49</v>
      </c>
      <c r="B108" t="s">
        <v>41</v>
      </c>
      <c r="C108" t="s">
        <v>45</v>
      </c>
      <c r="D108" t="s">
        <v>16</v>
      </c>
      <c r="E108" s="25">
        <v>0</v>
      </c>
      <c r="F108" s="25">
        <v>0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1</v>
      </c>
      <c r="N108">
        <v>0</v>
      </c>
      <c r="O108" s="57">
        <v>0</v>
      </c>
    </row>
    <row r="109" spans="1:15" x14ac:dyDescent="0.2">
      <c r="A109" s="58" t="str">
        <f t="shared" si="3"/>
        <v>PERFORMER REGISTRARNot recordedAll Ages</v>
      </c>
      <c r="B109" t="s">
        <v>41</v>
      </c>
      <c r="C109" t="s">
        <v>45</v>
      </c>
      <c r="D109" t="s">
        <v>11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2</v>
      </c>
      <c r="K109" s="25">
        <v>4</v>
      </c>
      <c r="L109" s="25">
        <v>4</v>
      </c>
      <c r="M109" s="25">
        <v>21</v>
      </c>
      <c r="N109">
        <v>24</v>
      </c>
      <c r="O109" s="57">
        <v>61</v>
      </c>
    </row>
    <row r="110" spans="1:15" x14ac:dyDescent="0.2">
      <c r="A110" s="58" t="str">
        <f t="shared" si="3"/>
        <v>PERFORMER REGISTRARNot recordedNot recorded</v>
      </c>
      <c r="B110" t="s">
        <v>41</v>
      </c>
      <c r="C110" t="s">
        <v>45</v>
      </c>
      <c r="D110" t="s">
        <v>45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2</v>
      </c>
      <c r="K110" s="25">
        <v>1</v>
      </c>
      <c r="L110" s="25">
        <v>2</v>
      </c>
      <c r="M110" s="25">
        <v>6</v>
      </c>
      <c r="N110">
        <v>7</v>
      </c>
      <c r="O110" s="57">
        <v>25</v>
      </c>
    </row>
    <row r="111" spans="1:15" x14ac:dyDescent="0.2">
      <c r="A111" s="58" t="str">
        <f t="shared" si="3"/>
        <v>PERFORMER RETAINEEAll25-29</v>
      </c>
      <c r="B111" t="s">
        <v>42</v>
      </c>
      <c r="C111" t="s">
        <v>1</v>
      </c>
      <c r="D111" t="s">
        <v>20</v>
      </c>
      <c r="E111" s="25">
        <v>7</v>
      </c>
      <c r="F111" s="25">
        <v>7</v>
      </c>
      <c r="G111" s="25">
        <v>1</v>
      </c>
      <c r="H111" s="25">
        <v>1</v>
      </c>
      <c r="I111" s="25">
        <v>4</v>
      </c>
      <c r="J111" s="25">
        <v>2</v>
      </c>
      <c r="K111" s="25">
        <v>1</v>
      </c>
      <c r="L111" s="25">
        <v>0</v>
      </c>
      <c r="M111" s="25">
        <v>0</v>
      </c>
      <c r="N111">
        <v>0</v>
      </c>
      <c r="O111" s="57">
        <v>0</v>
      </c>
    </row>
    <row r="112" spans="1:15" x14ac:dyDescent="0.2">
      <c r="A112" s="58" t="str">
        <f t="shared" si="3"/>
        <v>PERFORMER RETAINEEAll30-34</v>
      </c>
      <c r="B112" t="s">
        <v>42</v>
      </c>
      <c r="C112" t="s">
        <v>1</v>
      </c>
      <c r="D112" t="s">
        <v>19</v>
      </c>
      <c r="E112" s="25">
        <v>68</v>
      </c>
      <c r="F112" s="25">
        <v>59</v>
      </c>
      <c r="G112" s="25">
        <v>55</v>
      </c>
      <c r="H112" s="25">
        <v>54</v>
      </c>
      <c r="I112" s="25">
        <v>49</v>
      </c>
      <c r="J112" s="25">
        <v>41</v>
      </c>
      <c r="K112" s="25">
        <v>43</v>
      </c>
      <c r="L112" s="25">
        <v>30</v>
      </c>
      <c r="M112" s="25">
        <v>24</v>
      </c>
      <c r="N112">
        <v>16</v>
      </c>
      <c r="O112" s="57">
        <v>18</v>
      </c>
    </row>
    <row r="113" spans="1:15" x14ac:dyDescent="0.2">
      <c r="A113" s="58" t="str">
        <f t="shared" si="3"/>
        <v>PERFORMER RETAINEEAll35-39</v>
      </c>
      <c r="B113" t="s">
        <v>42</v>
      </c>
      <c r="C113" t="s">
        <v>1</v>
      </c>
      <c r="D113" t="s">
        <v>18</v>
      </c>
      <c r="E113" s="25">
        <v>49</v>
      </c>
      <c r="F113" s="25">
        <v>55</v>
      </c>
      <c r="G113" s="25">
        <v>54</v>
      </c>
      <c r="H113" s="25">
        <v>40</v>
      </c>
      <c r="I113" s="25">
        <v>37</v>
      </c>
      <c r="J113" s="25">
        <v>29</v>
      </c>
      <c r="K113" s="25">
        <v>30</v>
      </c>
      <c r="L113" s="25">
        <v>39</v>
      </c>
      <c r="M113" s="25">
        <v>36</v>
      </c>
      <c r="N113">
        <v>36</v>
      </c>
      <c r="O113" s="57">
        <v>32</v>
      </c>
    </row>
    <row r="114" spans="1:15" x14ac:dyDescent="0.2">
      <c r="A114" s="58" t="str">
        <f t="shared" si="3"/>
        <v>PERFORMER RETAINEEAll40-44</v>
      </c>
      <c r="B114" t="s">
        <v>42</v>
      </c>
      <c r="C114" t="s">
        <v>1</v>
      </c>
      <c r="D114" t="s">
        <v>17</v>
      </c>
      <c r="E114" s="25">
        <v>15</v>
      </c>
      <c r="F114" s="25">
        <v>14</v>
      </c>
      <c r="G114" s="25">
        <v>19</v>
      </c>
      <c r="H114" s="25">
        <v>17</v>
      </c>
      <c r="I114" s="25">
        <v>15</v>
      </c>
      <c r="J114" s="25">
        <v>15</v>
      </c>
      <c r="K114" s="25">
        <v>12</v>
      </c>
      <c r="L114" s="25">
        <v>12</v>
      </c>
      <c r="M114" s="25">
        <v>8</v>
      </c>
      <c r="N114">
        <v>9</v>
      </c>
      <c r="O114" s="57">
        <v>11</v>
      </c>
    </row>
    <row r="115" spans="1:15" x14ac:dyDescent="0.2">
      <c r="A115" s="58" t="str">
        <f t="shared" si="3"/>
        <v>PERFORMER RETAINEEAll45-49</v>
      </c>
      <c r="B115" t="s">
        <v>42</v>
      </c>
      <c r="C115" t="s">
        <v>1</v>
      </c>
      <c r="D115" t="s">
        <v>16</v>
      </c>
      <c r="E115" s="25">
        <v>3</v>
      </c>
      <c r="F115" s="25">
        <v>2</v>
      </c>
      <c r="G115" s="25">
        <v>2</v>
      </c>
      <c r="H115" s="25">
        <v>3</v>
      </c>
      <c r="I115" s="25">
        <v>4</v>
      </c>
      <c r="J115" s="25">
        <v>4</v>
      </c>
      <c r="K115" s="25">
        <v>4</v>
      </c>
      <c r="L115" s="25">
        <v>3</v>
      </c>
      <c r="M115" s="25">
        <v>2</v>
      </c>
      <c r="N115">
        <v>1</v>
      </c>
      <c r="O115" s="57">
        <v>2</v>
      </c>
    </row>
    <row r="116" spans="1:15" x14ac:dyDescent="0.2">
      <c r="A116" s="58" t="str">
        <f t="shared" si="3"/>
        <v>PERFORMER RETAINEEAll50-54</v>
      </c>
      <c r="B116" t="s">
        <v>42</v>
      </c>
      <c r="C116" t="s">
        <v>1</v>
      </c>
      <c r="D116" t="s">
        <v>15</v>
      </c>
      <c r="E116" s="25">
        <v>2</v>
      </c>
      <c r="F116" s="25">
        <v>2</v>
      </c>
      <c r="G116" s="25">
        <v>1</v>
      </c>
      <c r="H116" s="25">
        <v>1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>
        <v>1</v>
      </c>
      <c r="O116" s="57">
        <v>1</v>
      </c>
    </row>
    <row r="117" spans="1:15" x14ac:dyDescent="0.2">
      <c r="A117" s="58" t="str">
        <f t="shared" si="3"/>
        <v>PERFORMER RETAINEEAll55-59</v>
      </c>
      <c r="B117" t="s">
        <v>42</v>
      </c>
      <c r="C117" t="s">
        <v>1</v>
      </c>
      <c r="D117" t="s">
        <v>14</v>
      </c>
      <c r="E117" s="25">
        <v>1</v>
      </c>
      <c r="F117" s="25">
        <v>0</v>
      </c>
      <c r="G117" s="25">
        <v>0</v>
      </c>
      <c r="H117" s="25">
        <v>0</v>
      </c>
      <c r="I117" s="25">
        <v>1</v>
      </c>
      <c r="J117" s="25">
        <v>1</v>
      </c>
      <c r="K117" s="25">
        <v>1</v>
      </c>
      <c r="L117" s="25">
        <v>1</v>
      </c>
      <c r="M117" s="25">
        <v>1</v>
      </c>
      <c r="N117">
        <v>0</v>
      </c>
      <c r="O117" s="57">
        <v>0</v>
      </c>
    </row>
    <row r="118" spans="1:15" x14ac:dyDescent="0.2">
      <c r="A118" s="58" t="str">
        <f t="shared" si="3"/>
        <v>PERFORMER RETAINEEAll60-64</v>
      </c>
      <c r="B118" t="s">
        <v>42</v>
      </c>
      <c r="C118" t="s">
        <v>1</v>
      </c>
      <c r="D118" t="s">
        <v>13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>
        <v>1</v>
      </c>
      <c r="O118" s="57">
        <v>0</v>
      </c>
    </row>
    <row r="119" spans="1:15" x14ac:dyDescent="0.2">
      <c r="A119" s="58" t="str">
        <f t="shared" si="3"/>
        <v>PERFORMER RETAINEEAllAll Ages</v>
      </c>
      <c r="B119" t="s">
        <v>42</v>
      </c>
      <c r="C119" t="s">
        <v>1</v>
      </c>
      <c r="D119" t="s">
        <v>11</v>
      </c>
      <c r="E119" s="25">
        <v>145</v>
      </c>
      <c r="F119" s="25">
        <v>139</v>
      </c>
      <c r="G119" s="25">
        <v>132</v>
      </c>
      <c r="H119" s="25">
        <v>116</v>
      </c>
      <c r="I119" s="25">
        <v>110</v>
      </c>
      <c r="J119" s="25">
        <v>92</v>
      </c>
      <c r="K119" s="25">
        <v>91</v>
      </c>
      <c r="L119" s="25">
        <v>85</v>
      </c>
      <c r="M119" s="25">
        <v>71</v>
      </c>
      <c r="N119">
        <v>64</v>
      </c>
      <c r="O119" s="57">
        <v>64</v>
      </c>
    </row>
    <row r="120" spans="1:15" x14ac:dyDescent="0.2">
      <c r="A120" s="58" t="str">
        <f t="shared" si="3"/>
        <v>PERFORMER RETAINEEFemale25-29</v>
      </c>
      <c r="B120" t="s">
        <v>42</v>
      </c>
      <c r="C120" t="s">
        <v>0</v>
      </c>
      <c r="D120" t="s">
        <v>20</v>
      </c>
      <c r="E120" s="25">
        <v>7</v>
      </c>
      <c r="F120" s="25">
        <v>7</v>
      </c>
      <c r="G120" s="25">
        <v>1</v>
      </c>
      <c r="H120" s="25">
        <v>1</v>
      </c>
      <c r="I120" s="25">
        <v>4</v>
      </c>
      <c r="J120" s="25">
        <v>2</v>
      </c>
      <c r="K120" s="25">
        <v>1</v>
      </c>
      <c r="L120" s="25">
        <v>0</v>
      </c>
      <c r="M120" s="25">
        <v>0</v>
      </c>
      <c r="N120">
        <v>0</v>
      </c>
      <c r="O120" s="57">
        <v>0</v>
      </c>
    </row>
    <row r="121" spans="1:15" x14ac:dyDescent="0.2">
      <c r="A121" s="58" t="str">
        <f t="shared" si="3"/>
        <v>PERFORMER RETAINEEFemale30-34</v>
      </c>
      <c r="B121" t="s">
        <v>42</v>
      </c>
      <c r="C121" t="s">
        <v>0</v>
      </c>
      <c r="D121" t="s">
        <v>19</v>
      </c>
      <c r="E121" s="25">
        <v>68</v>
      </c>
      <c r="F121" s="25">
        <v>58</v>
      </c>
      <c r="G121" s="25">
        <v>55</v>
      </c>
      <c r="H121" s="25">
        <v>54</v>
      </c>
      <c r="I121" s="25">
        <v>49</v>
      </c>
      <c r="J121" s="25">
        <v>41</v>
      </c>
      <c r="K121" s="25">
        <v>43</v>
      </c>
      <c r="L121" s="25">
        <v>30</v>
      </c>
      <c r="M121" s="25">
        <v>24</v>
      </c>
      <c r="N121">
        <v>16</v>
      </c>
      <c r="O121" s="57">
        <v>18</v>
      </c>
    </row>
    <row r="122" spans="1:15" x14ac:dyDescent="0.2">
      <c r="A122" s="58" t="str">
        <f t="shared" si="3"/>
        <v>PERFORMER RETAINEEFemale35-39</v>
      </c>
      <c r="B122" t="s">
        <v>42</v>
      </c>
      <c r="C122" t="s">
        <v>0</v>
      </c>
      <c r="D122" t="s">
        <v>18</v>
      </c>
      <c r="E122" s="25">
        <v>49</v>
      </c>
      <c r="F122" s="25">
        <v>55</v>
      </c>
      <c r="G122" s="25">
        <v>54</v>
      </c>
      <c r="H122" s="25">
        <v>40</v>
      </c>
      <c r="I122" s="25">
        <v>37</v>
      </c>
      <c r="J122" s="25">
        <v>29</v>
      </c>
      <c r="K122" s="25">
        <v>30</v>
      </c>
      <c r="L122" s="25">
        <v>39</v>
      </c>
      <c r="M122" s="25">
        <v>36</v>
      </c>
      <c r="N122">
        <v>36</v>
      </c>
      <c r="O122" s="57">
        <v>32</v>
      </c>
    </row>
    <row r="123" spans="1:15" x14ac:dyDescent="0.2">
      <c r="A123" s="58" t="str">
        <f t="shared" si="3"/>
        <v>PERFORMER RETAINEEFemale40-44</v>
      </c>
      <c r="B123" t="s">
        <v>42</v>
      </c>
      <c r="C123" t="s">
        <v>0</v>
      </c>
      <c r="D123" t="s">
        <v>17</v>
      </c>
      <c r="E123" s="25">
        <v>15</v>
      </c>
      <c r="F123" s="25">
        <v>14</v>
      </c>
      <c r="G123" s="25">
        <v>19</v>
      </c>
      <c r="H123" s="25">
        <v>17</v>
      </c>
      <c r="I123" s="25">
        <v>15</v>
      </c>
      <c r="J123" s="25">
        <v>15</v>
      </c>
      <c r="K123" s="25">
        <v>12</v>
      </c>
      <c r="L123" s="25">
        <v>12</v>
      </c>
      <c r="M123" s="25">
        <v>7</v>
      </c>
      <c r="N123">
        <v>8</v>
      </c>
      <c r="O123" s="57">
        <v>11</v>
      </c>
    </row>
    <row r="124" spans="1:15" x14ac:dyDescent="0.2">
      <c r="A124" s="58" t="str">
        <f t="shared" si="3"/>
        <v>PERFORMER RETAINEEFemale45-49</v>
      </c>
      <c r="B124" t="s">
        <v>42</v>
      </c>
      <c r="C124" t="s">
        <v>0</v>
      </c>
      <c r="D124" t="s">
        <v>16</v>
      </c>
      <c r="E124" s="25">
        <v>3</v>
      </c>
      <c r="F124" s="25">
        <v>2</v>
      </c>
      <c r="G124" s="25">
        <v>2</v>
      </c>
      <c r="H124" s="25">
        <v>3</v>
      </c>
      <c r="I124" s="25">
        <v>4</v>
      </c>
      <c r="J124" s="25">
        <v>4</v>
      </c>
      <c r="K124" s="25">
        <v>4</v>
      </c>
      <c r="L124" s="25">
        <v>3</v>
      </c>
      <c r="M124" s="25">
        <v>2</v>
      </c>
      <c r="N124">
        <v>1</v>
      </c>
      <c r="O124" s="57">
        <v>2</v>
      </c>
    </row>
    <row r="125" spans="1:15" x14ac:dyDescent="0.2">
      <c r="A125" s="58" t="str">
        <f t="shared" si="3"/>
        <v>PERFORMER RETAINEEFemale50-54</v>
      </c>
      <c r="B125" t="s">
        <v>42</v>
      </c>
      <c r="C125" t="s">
        <v>0</v>
      </c>
      <c r="D125" t="s">
        <v>15</v>
      </c>
      <c r="E125" s="25">
        <v>2</v>
      </c>
      <c r="F125" s="25">
        <v>2</v>
      </c>
      <c r="G125" s="25">
        <v>1</v>
      </c>
      <c r="H125" s="25">
        <v>1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>
        <v>1</v>
      </c>
      <c r="O125" s="57">
        <v>1</v>
      </c>
    </row>
    <row r="126" spans="1:15" x14ac:dyDescent="0.2">
      <c r="A126" s="58" t="str">
        <f t="shared" si="3"/>
        <v>PERFORMER RETAINEEFemale55-59</v>
      </c>
      <c r="B126" t="s">
        <v>42</v>
      </c>
      <c r="C126" t="s">
        <v>0</v>
      </c>
      <c r="D126" t="s">
        <v>14</v>
      </c>
      <c r="E126" s="25">
        <v>1</v>
      </c>
      <c r="F126" s="25">
        <v>0</v>
      </c>
      <c r="G126" s="25">
        <v>0</v>
      </c>
      <c r="H126" s="25">
        <v>0</v>
      </c>
      <c r="I126" s="25">
        <v>1</v>
      </c>
      <c r="J126" s="25">
        <v>1</v>
      </c>
      <c r="K126" s="25">
        <v>1</v>
      </c>
      <c r="L126" s="25">
        <v>1</v>
      </c>
      <c r="M126" s="25">
        <v>1</v>
      </c>
      <c r="N126">
        <v>0</v>
      </c>
      <c r="O126" s="57">
        <v>0</v>
      </c>
    </row>
    <row r="127" spans="1:15" x14ac:dyDescent="0.2">
      <c r="A127" s="58" t="str">
        <f t="shared" si="3"/>
        <v>PERFORMER RETAINEEFemale60-64</v>
      </c>
      <c r="B127" t="s">
        <v>42</v>
      </c>
      <c r="C127" t="s">
        <v>0</v>
      </c>
      <c r="D127" t="s">
        <v>13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0</v>
      </c>
      <c r="N127">
        <v>1</v>
      </c>
      <c r="O127" s="57">
        <v>0</v>
      </c>
    </row>
    <row r="128" spans="1:15" x14ac:dyDescent="0.2">
      <c r="A128" s="58" t="str">
        <f t="shared" si="3"/>
        <v>PERFORMER RETAINEEFemaleAll Ages</v>
      </c>
      <c r="B128" t="s">
        <v>42</v>
      </c>
      <c r="C128" t="s">
        <v>0</v>
      </c>
      <c r="D128" t="s">
        <v>11</v>
      </c>
      <c r="E128" s="25">
        <v>145</v>
      </c>
      <c r="F128" s="25">
        <v>138</v>
      </c>
      <c r="G128" s="25">
        <v>132</v>
      </c>
      <c r="H128" s="25">
        <v>116</v>
      </c>
      <c r="I128" s="25">
        <v>110</v>
      </c>
      <c r="J128" s="25">
        <v>92</v>
      </c>
      <c r="K128" s="25">
        <v>91</v>
      </c>
      <c r="L128" s="25">
        <v>85</v>
      </c>
      <c r="M128" s="25">
        <v>70</v>
      </c>
      <c r="N128">
        <v>63</v>
      </c>
      <c r="O128" s="57">
        <v>64</v>
      </c>
    </row>
    <row r="129" spans="1:15" x14ac:dyDescent="0.2">
      <c r="A129" s="58" t="str">
        <f t="shared" ref="A129:A158" si="4">B129&amp;C129&amp;D129</f>
        <v>PERFORMER RETAINEEMale25-29</v>
      </c>
      <c r="B129" t="s">
        <v>42</v>
      </c>
      <c r="C129" t="s">
        <v>2</v>
      </c>
      <c r="D129" t="s">
        <v>20</v>
      </c>
      <c r="E129" s="25">
        <v>0</v>
      </c>
      <c r="F129" s="25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>
        <v>0</v>
      </c>
      <c r="O129" s="57">
        <v>0</v>
      </c>
    </row>
    <row r="130" spans="1:15" x14ac:dyDescent="0.2">
      <c r="A130" s="58" t="str">
        <f t="shared" si="4"/>
        <v>PERFORMER RETAINEEMale30-34</v>
      </c>
      <c r="B130" t="s">
        <v>42</v>
      </c>
      <c r="C130" t="s">
        <v>2</v>
      </c>
      <c r="D130" t="s">
        <v>19</v>
      </c>
      <c r="E130" s="25">
        <v>0</v>
      </c>
      <c r="F130" s="25">
        <v>1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>
        <v>0</v>
      </c>
      <c r="O130" s="57">
        <v>0</v>
      </c>
    </row>
    <row r="131" spans="1:15" x14ac:dyDescent="0.2">
      <c r="A131" s="58" t="str">
        <f t="shared" si="4"/>
        <v>PERFORMER RETAINEEMale35-39</v>
      </c>
      <c r="B131" t="s">
        <v>42</v>
      </c>
      <c r="C131" t="s">
        <v>2</v>
      </c>
      <c r="D131" t="s">
        <v>18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>
        <v>0</v>
      </c>
      <c r="O131" s="57">
        <v>0</v>
      </c>
    </row>
    <row r="132" spans="1:15" x14ac:dyDescent="0.2">
      <c r="A132" s="58" t="str">
        <f t="shared" si="4"/>
        <v>PERFORMER RETAINEEMale40-44</v>
      </c>
      <c r="B132" t="s">
        <v>42</v>
      </c>
      <c r="C132" t="s">
        <v>2</v>
      </c>
      <c r="D132" t="s">
        <v>17</v>
      </c>
      <c r="E132" s="25">
        <v>0</v>
      </c>
      <c r="F132" s="25">
        <v>0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1</v>
      </c>
      <c r="N132">
        <v>1</v>
      </c>
      <c r="O132" s="57">
        <v>0</v>
      </c>
    </row>
    <row r="133" spans="1:15" x14ac:dyDescent="0.2">
      <c r="A133" s="58" t="str">
        <f t="shared" si="4"/>
        <v>PERFORMER RETAINEEMaleAll Ages</v>
      </c>
      <c r="B133" t="s">
        <v>42</v>
      </c>
      <c r="C133" t="s">
        <v>2</v>
      </c>
      <c r="D133" t="s">
        <v>11</v>
      </c>
      <c r="E133" s="25">
        <v>0</v>
      </c>
      <c r="F133" s="25">
        <v>1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1</v>
      </c>
      <c r="N133">
        <v>1</v>
      </c>
      <c r="O133" s="57">
        <v>0</v>
      </c>
    </row>
    <row r="134" spans="1:15" x14ac:dyDescent="0.2">
      <c r="A134" s="58" t="str">
        <f t="shared" si="4"/>
        <v>PERFORMER SALARIEDAll&lt;24</v>
      </c>
      <c r="B134" t="s">
        <v>43</v>
      </c>
      <c r="C134" t="s">
        <v>1</v>
      </c>
      <c r="D134" t="s">
        <v>44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>
        <v>1</v>
      </c>
      <c r="O134" s="57">
        <v>1</v>
      </c>
    </row>
    <row r="135" spans="1:15" x14ac:dyDescent="0.2">
      <c r="A135" s="58" t="str">
        <f t="shared" si="4"/>
        <v>PERFORMER SALARIEDAll25-29</v>
      </c>
      <c r="B135" t="s">
        <v>43</v>
      </c>
      <c r="C135" t="s">
        <v>1</v>
      </c>
      <c r="D135" s="40" t="s">
        <v>20</v>
      </c>
      <c r="E135" s="25">
        <v>31</v>
      </c>
      <c r="F135" s="25">
        <v>24</v>
      </c>
      <c r="G135" s="25">
        <v>29</v>
      </c>
      <c r="H135" s="25">
        <v>21</v>
      </c>
      <c r="I135" s="25">
        <v>36</v>
      </c>
      <c r="J135" s="25">
        <v>34</v>
      </c>
      <c r="K135" s="25">
        <v>26</v>
      </c>
      <c r="L135" s="25">
        <v>30</v>
      </c>
      <c r="M135" s="25">
        <v>19</v>
      </c>
      <c r="N135">
        <v>33</v>
      </c>
      <c r="O135" s="57">
        <v>31</v>
      </c>
    </row>
    <row r="136" spans="1:15" x14ac:dyDescent="0.2">
      <c r="A136" s="58" t="str">
        <f t="shared" si="4"/>
        <v>PERFORMER SALARIEDAll30-34</v>
      </c>
      <c r="B136" t="s">
        <v>43</v>
      </c>
      <c r="C136" t="s">
        <v>1</v>
      </c>
      <c r="D136" t="s">
        <v>19</v>
      </c>
      <c r="E136" s="25">
        <v>130</v>
      </c>
      <c r="F136" s="25">
        <v>148</v>
      </c>
      <c r="G136" s="25">
        <v>158</v>
      </c>
      <c r="H136" s="25">
        <v>169</v>
      </c>
      <c r="I136" s="25">
        <v>186</v>
      </c>
      <c r="J136" s="25">
        <v>211</v>
      </c>
      <c r="K136" s="25">
        <v>233</v>
      </c>
      <c r="L136" s="25">
        <v>286</v>
      </c>
      <c r="M136" s="25">
        <v>309</v>
      </c>
      <c r="N136">
        <v>297</v>
      </c>
      <c r="O136" s="57">
        <v>312</v>
      </c>
    </row>
    <row r="137" spans="1:15" x14ac:dyDescent="0.2">
      <c r="A137" s="58" t="str">
        <f t="shared" si="4"/>
        <v>PERFORMER SALARIEDAll35-39</v>
      </c>
      <c r="B137" t="s">
        <v>43</v>
      </c>
      <c r="C137" t="s">
        <v>1</v>
      </c>
      <c r="D137" t="s">
        <v>18</v>
      </c>
      <c r="E137" s="25">
        <v>93</v>
      </c>
      <c r="F137" s="25">
        <v>89</v>
      </c>
      <c r="G137" s="25">
        <v>93</v>
      </c>
      <c r="H137" s="25">
        <v>124</v>
      </c>
      <c r="I137" s="25">
        <v>147</v>
      </c>
      <c r="J137" s="25">
        <v>161</v>
      </c>
      <c r="K137" s="25">
        <v>191</v>
      </c>
      <c r="L137" s="25">
        <v>218</v>
      </c>
      <c r="M137" s="25">
        <v>259</v>
      </c>
      <c r="N137">
        <v>279</v>
      </c>
      <c r="O137" s="57">
        <v>317</v>
      </c>
    </row>
    <row r="138" spans="1:15" x14ac:dyDescent="0.2">
      <c r="A138" s="58" t="str">
        <f t="shared" si="4"/>
        <v>PERFORMER SALARIEDAll40-44</v>
      </c>
      <c r="B138" t="s">
        <v>43</v>
      </c>
      <c r="C138" t="s">
        <v>1</v>
      </c>
      <c r="D138" t="s">
        <v>17</v>
      </c>
      <c r="E138" s="25">
        <v>94</v>
      </c>
      <c r="F138" s="25">
        <v>90</v>
      </c>
      <c r="G138" s="25">
        <v>89</v>
      </c>
      <c r="H138" s="25">
        <v>86</v>
      </c>
      <c r="I138" s="25">
        <v>94</v>
      </c>
      <c r="J138" s="25">
        <v>99</v>
      </c>
      <c r="K138" s="25">
        <v>112</v>
      </c>
      <c r="L138" s="25">
        <v>125</v>
      </c>
      <c r="M138" s="25">
        <v>147</v>
      </c>
      <c r="N138">
        <v>160</v>
      </c>
      <c r="O138" s="57">
        <v>178</v>
      </c>
    </row>
    <row r="139" spans="1:15" x14ac:dyDescent="0.2">
      <c r="A139" s="58" t="str">
        <f t="shared" si="4"/>
        <v>PERFORMER SALARIEDAll45-49</v>
      </c>
      <c r="B139" t="s">
        <v>43</v>
      </c>
      <c r="C139" t="s">
        <v>1</v>
      </c>
      <c r="D139" t="s">
        <v>16</v>
      </c>
      <c r="E139" s="25">
        <v>73</v>
      </c>
      <c r="F139" s="25">
        <v>72</v>
      </c>
      <c r="G139" s="25">
        <v>71</v>
      </c>
      <c r="H139" s="25">
        <v>76</v>
      </c>
      <c r="I139" s="25">
        <v>79</v>
      </c>
      <c r="J139" s="25">
        <v>94</v>
      </c>
      <c r="K139" s="25">
        <v>96</v>
      </c>
      <c r="L139" s="25">
        <v>101</v>
      </c>
      <c r="M139" s="25">
        <v>110</v>
      </c>
      <c r="N139">
        <v>106</v>
      </c>
      <c r="O139" s="57">
        <v>126</v>
      </c>
    </row>
    <row r="140" spans="1:15" x14ac:dyDescent="0.2">
      <c r="A140" s="58" t="str">
        <f t="shared" si="4"/>
        <v>PERFORMER SALARIEDAll50-54</v>
      </c>
      <c r="B140" t="s">
        <v>43</v>
      </c>
      <c r="C140" t="s">
        <v>1</v>
      </c>
      <c r="D140" t="s">
        <v>15</v>
      </c>
      <c r="E140">
        <v>45</v>
      </c>
      <c r="F140">
        <v>49</v>
      </c>
      <c r="G140">
        <v>54</v>
      </c>
      <c r="H140">
        <v>73</v>
      </c>
      <c r="I140">
        <v>79</v>
      </c>
      <c r="J140">
        <v>74</v>
      </c>
      <c r="K140">
        <v>78</v>
      </c>
      <c r="L140">
        <v>92</v>
      </c>
      <c r="M140">
        <v>96</v>
      </c>
      <c r="N140" s="59">
        <v>99</v>
      </c>
      <c r="O140" s="57">
        <v>104</v>
      </c>
    </row>
    <row r="141" spans="1:15" x14ac:dyDescent="0.2">
      <c r="A141" s="58" t="str">
        <f t="shared" si="4"/>
        <v>PERFORMER SALARIEDAll55-59</v>
      </c>
      <c r="B141" t="s">
        <v>43</v>
      </c>
      <c r="C141" t="s">
        <v>1</v>
      </c>
      <c r="D141" t="s">
        <v>14</v>
      </c>
      <c r="E141">
        <v>41</v>
      </c>
      <c r="F141">
        <v>45</v>
      </c>
      <c r="G141">
        <v>42</v>
      </c>
      <c r="H141">
        <v>36</v>
      </c>
      <c r="I141">
        <v>45</v>
      </c>
      <c r="J141">
        <v>51</v>
      </c>
      <c r="K141">
        <v>59</v>
      </c>
      <c r="L141">
        <v>71</v>
      </c>
      <c r="M141">
        <v>78</v>
      </c>
      <c r="N141" s="59">
        <v>90</v>
      </c>
      <c r="O141" s="57">
        <v>79</v>
      </c>
    </row>
    <row r="142" spans="1:15" x14ac:dyDescent="0.2">
      <c r="A142" s="58" t="str">
        <f t="shared" si="4"/>
        <v>PERFORMER SALARIEDAll60-64</v>
      </c>
      <c r="B142" t="s">
        <v>43</v>
      </c>
      <c r="C142" t="s">
        <v>1</v>
      </c>
      <c r="D142" t="s">
        <v>13</v>
      </c>
      <c r="E142">
        <v>12</v>
      </c>
      <c r="F142">
        <v>10</v>
      </c>
      <c r="G142">
        <v>11</v>
      </c>
      <c r="H142">
        <v>15</v>
      </c>
      <c r="I142">
        <v>19</v>
      </c>
      <c r="J142">
        <v>27</v>
      </c>
      <c r="K142">
        <v>36</v>
      </c>
      <c r="L142">
        <v>37</v>
      </c>
      <c r="M142">
        <v>42</v>
      </c>
      <c r="N142" s="59">
        <v>39</v>
      </c>
      <c r="O142" s="57">
        <v>42</v>
      </c>
    </row>
    <row r="143" spans="1:15" x14ac:dyDescent="0.2">
      <c r="A143" s="58" t="str">
        <f t="shared" si="4"/>
        <v>PERFORMER SALARIEDAll65+</v>
      </c>
      <c r="B143" t="s">
        <v>43</v>
      </c>
      <c r="C143" t="s">
        <v>1</v>
      </c>
      <c r="D143" t="s">
        <v>12</v>
      </c>
      <c r="E143">
        <v>5</v>
      </c>
      <c r="F143">
        <v>5</v>
      </c>
      <c r="G143">
        <v>2</v>
      </c>
      <c r="H143">
        <v>3</v>
      </c>
      <c r="I143">
        <v>5</v>
      </c>
      <c r="J143">
        <v>3</v>
      </c>
      <c r="K143">
        <v>4</v>
      </c>
      <c r="L143">
        <v>6</v>
      </c>
      <c r="M143">
        <v>6</v>
      </c>
      <c r="N143" s="59">
        <v>9</v>
      </c>
      <c r="O143" s="57">
        <v>14</v>
      </c>
    </row>
    <row r="144" spans="1:15" x14ac:dyDescent="0.2">
      <c r="A144" s="58" t="str">
        <f t="shared" si="4"/>
        <v>PERFORMER SALARIEDAllAll Ages</v>
      </c>
      <c r="B144" s="70" t="s">
        <v>43</v>
      </c>
      <c r="C144" s="70" t="s">
        <v>1</v>
      </c>
      <c r="D144" s="70" t="s">
        <v>11</v>
      </c>
      <c r="E144" s="59">
        <v>524</v>
      </c>
      <c r="F144" s="59">
        <v>532</v>
      </c>
      <c r="G144" s="59">
        <v>549</v>
      </c>
      <c r="H144" s="59">
        <v>603</v>
      </c>
      <c r="I144" s="59">
        <v>690</v>
      </c>
      <c r="J144" s="59">
        <v>754</v>
      </c>
      <c r="K144" s="59">
        <v>835</v>
      </c>
      <c r="L144" s="56">
        <v>966</v>
      </c>
      <c r="M144" s="56">
        <v>1066</v>
      </c>
      <c r="N144" s="59">
        <v>1113</v>
      </c>
      <c r="O144" s="57">
        <v>1204</v>
      </c>
    </row>
    <row r="145" spans="1:15" x14ac:dyDescent="0.2">
      <c r="A145" s="58" t="str">
        <f t="shared" si="4"/>
        <v>PERFORMER SALARIEDFemale25-29</v>
      </c>
      <c r="B145" s="70" t="s">
        <v>43</v>
      </c>
      <c r="C145" s="70" t="s">
        <v>0</v>
      </c>
      <c r="D145" s="70" t="s">
        <v>20</v>
      </c>
      <c r="E145" s="59">
        <v>19</v>
      </c>
      <c r="F145" s="59">
        <v>20</v>
      </c>
      <c r="G145" s="59">
        <v>20</v>
      </c>
      <c r="H145" s="59">
        <v>16</v>
      </c>
      <c r="I145" s="59">
        <v>30</v>
      </c>
      <c r="J145" s="59">
        <v>28</v>
      </c>
      <c r="K145" s="59">
        <v>24</v>
      </c>
      <c r="L145" s="56">
        <v>21</v>
      </c>
      <c r="M145" s="56">
        <v>13</v>
      </c>
      <c r="N145" s="59">
        <v>23</v>
      </c>
      <c r="O145" s="57">
        <v>24</v>
      </c>
    </row>
    <row r="146" spans="1:15" x14ac:dyDescent="0.2">
      <c r="A146" s="58" t="str">
        <f t="shared" si="4"/>
        <v>PERFORMER SALARIEDFemale30-34</v>
      </c>
      <c r="B146" s="70" t="s">
        <v>43</v>
      </c>
      <c r="C146" s="70" t="s">
        <v>0</v>
      </c>
      <c r="D146" s="70" t="s">
        <v>19</v>
      </c>
      <c r="E146" s="59">
        <v>92</v>
      </c>
      <c r="F146" s="59">
        <v>105</v>
      </c>
      <c r="G146" s="59">
        <v>118</v>
      </c>
      <c r="H146" s="59">
        <v>125</v>
      </c>
      <c r="I146" s="59">
        <v>141</v>
      </c>
      <c r="J146" s="59">
        <v>157</v>
      </c>
      <c r="K146" s="59">
        <v>184</v>
      </c>
      <c r="L146" s="56">
        <v>221</v>
      </c>
      <c r="M146" s="56">
        <v>231</v>
      </c>
      <c r="N146" s="59">
        <v>226</v>
      </c>
      <c r="O146" s="57">
        <v>232</v>
      </c>
    </row>
    <row r="147" spans="1:15" x14ac:dyDescent="0.2">
      <c r="A147" s="58" t="str">
        <f t="shared" si="4"/>
        <v>PERFORMER SALARIEDFemale35-39</v>
      </c>
      <c r="B147" s="70" t="s">
        <v>43</v>
      </c>
      <c r="C147" s="70" t="s">
        <v>0</v>
      </c>
      <c r="D147" s="70" t="s">
        <v>18</v>
      </c>
      <c r="E147" s="59">
        <v>77</v>
      </c>
      <c r="F147" s="59">
        <v>67</v>
      </c>
      <c r="G147" s="59">
        <v>70</v>
      </c>
      <c r="H147" s="59">
        <v>98</v>
      </c>
      <c r="I147" s="59">
        <v>110</v>
      </c>
      <c r="J147" s="59">
        <v>127</v>
      </c>
      <c r="K147" s="59">
        <v>152</v>
      </c>
      <c r="L147" s="56">
        <v>168</v>
      </c>
      <c r="M147" s="56">
        <v>201</v>
      </c>
      <c r="N147" s="59">
        <v>226</v>
      </c>
      <c r="O147" s="57">
        <v>260</v>
      </c>
    </row>
    <row r="148" spans="1:15" x14ac:dyDescent="0.2">
      <c r="A148" s="58" t="str">
        <f t="shared" si="4"/>
        <v>PERFORMER SALARIEDFemale40-44</v>
      </c>
      <c r="B148" s="70" t="s">
        <v>43</v>
      </c>
      <c r="C148" s="70" t="s">
        <v>0</v>
      </c>
      <c r="D148" s="70" t="s">
        <v>17</v>
      </c>
      <c r="E148" s="59">
        <v>67</v>
      </c>
      <c r="F148" s="59">
        <v>65</v>
      </c>
      <c r="G148" s="59">
        <v>68</v>
      </c>
      <c r="H148" s="59">
        <v>65</v>
      </c>
      <c r="I148" s="59">
        <v>69</v>
      </c>
      <c r="J148" s="59">
        <v>71</v>
      </c>
      <c r="K148" s="59">
        <v>79</v>
      </c>
      <c r="L148" s="56">
        <v>90</v>
      </c>
      <c r="M148" s="56">
        <v>115</v>
      </c>
      <c r="N148" s="59">
        <v>121</v>
      </c>
      <c r="O148" s="57">
        <v>139</v>
      </c>
    </row>
    <row r="149" spans="1:15" x14ac:dyDescent="0.2">
      <c r="A149" s="58" t="str">
        <f t="shared" si="4"/>
        <v>PERFORMER SALARIEDFemale45-49</v>
      </c>
      <c r="B149" s="70" t="s">
        <v>43</v>
      </c>
      <c r="C149" s="70" t="s">
        <v>0</v>
      </c>
      <c r="D149" s="70" t="s">
        <v>16</v>
      </c>
      <c r="E149" s="59">
        <v>55</v>
      </c>
      <c r="F149" s="59">
        <v>55</v>
      </c>
      <c r="G149" s="59">
        <v>56</v>
      </c>
      <c r="H149" s="59">
        <v>60</v>
      </c>
      <c r="I149" s="59">
        <v>57</v>
      </c>
      <c r="J149" s="59">
        <v>70</v>
      </c>
      <c r="K149" s="59">
        <v>70</v>
      </c>
      <c r="L149" s="56">
        <v>73</v>
      </c>
      <c r="M149" s="56">
        <v>76</v>
      </c>
      <c r="N149" s="59">
        <v>72</v>
      </c>
      <c r="O149" s="57">
        <v>88</v>
      </c>
    </row>
    <row r="150" spans="1:15" x14ac:dyDescent="0.2">
      <c r="A150" s="58" t="str">
        <f t="shared" si="4"/>
        <v>PERFORMER SALARIEDFemale50-54</v>
      </c>
      <c r="B150" s="70" t="s">
        <v>43</v>
      </c>
      <c r="C150" s="70" t="s">
        <v>0</v>
      </c>
      <c r="D150" s="70" t="s">
        <v>15</v>
      </c>
      <c r="E150" s="59">
        <v>30</v>
      </c>
      <c r="F150" s="59">
        <v>34</v>
      </c>
      <c r="G150" s="59">
        <v>37</v>
      </c>
      <c r="H150" s="59">
        <v>49</v>
      </c>
      <c r="I150" s="59">
        <v>57</v>
      </c>
      <c r="J150" s="59">
        <v>54</v>
      </c>
      <c r="K150" s="59">
        <v>59</v>
      </c>
      <c r="L150" s="59">
        <v>66</v>
      </c>
      <c r="M150" s="56">
        <v>74</v>
      </c>
      <c r="N150" s="59">
        <v>73</v>
      </c>
      <c r="O150" s="57">
        <v>76</v>
      </c>
    </row>
    <row r="151" spans="1:15" x14ac:dyDescent="0.2">
      <c r="A151" s="58" t="str">
        <f t="shared" si="4"/>
        <v>PERFORMER SALARIEDFemale55-59</v>
      </c>
      <c r="B151" s="70" t="s">
        <v>43</v>
      </c>
      <c r="C151" s="70" t="s">
        <v>0</v>
      </c>
      <c r="D151" s="70" t="s">
        <v>14</v>
      </c>
      <c r="E151" s="59">
        <v>27</v>
      </c>
      <c r="F151" s="59">
        <v>28</v>
      </c>
      <c r="G151" s="59">
        <v>31</v>
      </c>
      <c r="H151" s="59">
        <v>28</v>
      </c>
      <c r="I151" s="59">
        <v>31</v>
      </c>
      <c r="J151" s="59">
        <v>25</v>
      </c>
      <c r="K151" s="59">
        <v>31</v>
      </c>
      <c r="L151" s="56">
        <v>43</v>
      </c>
      <c r="M151" s="56">
        <v>47</v>
      </c>
      <c r="N151" s="59">
        <v>51</v>
      </c>
      <c r="O151" s="57">
        <v>47</v>
      </c>
    </row>
    <row r="152" spans="1:15" x14ac:dyDescent="0.2">
      <c r="A152" s="58" t="str">
        <f t="shared" si="4"/>
        <v>PERFORMER SALARIEDFemale60-64</v>
      </c>
      <c r="B152" s="70" t="s">
        <v>43</v>
      </c>
      <c r="C152" s="70" t="s">
        <v>0</v>
      </c>
      <c r="D152" s="70" t="s">
        <v>13</v>
      </c>
      <c r="E152" s="59">
        <v>4</v>
      </c>
      <c r="F152" s="59">
        <v>4</v>
      </c>
      <c r="G152" s="59">
        <v>5</v>
      </c>
      <c r="H152" s="59">
        <v>7</v>
      </c>
      <c r="I152" s="59">
        <v>11</v>
      </c>
      <c r="J152" s="59">
        <v>14</v>
      </c>
      <c r="K152" s="59">
        <v>17</v>
      </c>
      <c r="L152" s="56">
        <v>15</v>
      </c>
      <c r="M152" s="56">
        <v>19</v>
      </c>
      <c r="N152" s="59">
        <v>21</v>
      </c>
      <c r="O152" s="57">
        <v>14</v>
      </c>
    </row>
    <row r="153" spans="1:15" x14ac:dyDescent="0.2">
      <c r="A153" s="58" t="str">
        <f t="shared" si="4"/>
        <v>PERFORMER SALARIEDFemale65+</v>
      </c>
      <c r="B153" s="70" t="s">
        <v>43</v>
      </c>
      <c r="C153" s="70" t="s">
        <v>0</v>
      </c>
      <c r="D153" s="70" t="s">
        <v>12</v>
      </c>
      <c r="E153" s="59">
        <v>0</v>
      </c>
      <c r="F153" s="59">
        <v>0</v>
      </c>
      <c r="G153" s="59">
        <v>0</v>
      </c>
      <c r="H153" s="59">
        <v>0</v>
      </c>
      <c r="I153" s="59">
        <v>0</v>
      </c>
      <c r="J153" s="59">
        <v>0</v>
      </c>
      <c r="K153" s="59">
        <v>1</v>
      </c>
      <c r="L153" s="56">
        <v>1</v>
      </c>
      <c r="M153" s="56">
        <v>2</v>
      </c>
      <c r="N153" s="59">
        <v>2</v>
      </c>
      <c r="O153" s="57">
        <v>5</v>
      </c>
    </row>
    <row r="154" spans="1:15" x14ac:dyDescent="0.2">
      <c r="A154" s="58" t="str">
        <f t="shared" si="4"/>
        <v>PERFORMER SALARIEDFemaleAll Ages</v>
      </c>
      <c r="B154" s="70" t="s">
        <v>43</v>
      </c>
      <c r="C154" s="70" t="s">
        <v>0</v>
      </c>
      <c r="D154" s="70" t="s">
        <v>11</v>
      </c>
      <c r="E154" s="59">
        <v>371</v>
      </c>
      <c r="F154" s="59">
        <v>378</v>
      </c>
      <c r="G154" s="59">
        <v>405</v>
      </c>
      <c r="H154" s="59">
        <v>448</v>
      </c>
      <c r="I154" s="59">
        <v>506</v>
      </c>
      <c r="J154" s="59">
        <v>546</v>
      </c>
      <c r="K154" s="59">
        <v>617</v>
      </c>
      <c r="L154" s="56">
        <v>698</v>
      </c>
      <c r="M154" s="56">
        <v>778</v>
      </c>
      <c r="N154" s="59">
        <v>815</v>
      </c>
      <c r="O154" s="57">
        <v>885</v>
      </c>
    </row>
    <row r="155" spans="1:15" x14ac:dyDescent="0.2">
      <c r="A155" s="58" t="str">
        <f t="shared" si="4"/>
        <v>PERFORMER SALARIEDMale&lt;24</v>
      </c>
      <c r="B155" s="70" t="s">
        <v>43</v>
      </c>
      <c r="C155" s="70" t="s">
        <v>2</v>
      </c>
      <c r="D155" s="70" t="s">
        <v>44</v>
      </c>
      <c r="E155" s="59">
        <v>0</v>
      </c>
      <c r="F155" s="59">
        <v>0</v>
      </c>
      <c r="G155" s="59">
        <v>0</v>
      </c>
      <c r="H155" s="59">
        <v>0</v>
      </c>
      <c r="I155" s="59">
        <v>0</v>
      </c>
      <c r="J155" s="59">
        <v>0</v>
      </c>
      <c r="K155" s="59">
        <v>0</v>
      </c>
      <c r="L155" s="56">
        <v>0</v>
      </c>
      <c r="M155" s="56">
        <v>0</v>
      </c>
      <c r="N155" s="59">
        <v>1</v>
      </c>
      <c r="O155" s="57">
        <v>1</v>
      </c>
    </row>
    <row r="156" spans="1:15" x14ac:dyDescent="0.2">
      <c r="A156" s="58" t="str">
        <f t="shared" si="4"/>
        <v>PERFORMER SALARIEDMale25-29</v>
      </c>
      <c r="B156" s="70" t="s">
        <v>43</v>
      </c>
      <c r="C156" s="70" t="s">
        <v>2</v>
      </c>
      <c r="D156" s="70" t="s">
        <v>20</v>
      </c>
      <c r="E156" s="59">
        <v>12</v>
      </c>
      <c r="F156" s="59">
        <v>4</v>
      </c>
      <c r="G156" s="59">
        <v>9</v>
      </c>
      <c r="H156" s="59">
        <v>5</v>
      </c>
      <c r="I156" s="59">
        <v>6</v>
      </c>
      <c r="J156" s="59">
        <v>6</v>
      </c>
      <c r="K156" s="59">
        <v>2</v>
      </c>
      <c r="L156" s="56">
        <v>9</v>
      </c>
      <c r="M156" s="56">
        <v>6</v>
      </c>
      <c r="N156" s="59">
        <v>10</v>
      </c>
      <c r="O156" s="57">
        <v>7</v>
      </c>
    </row>
    <row r="157" spans="1:15" x14ac:dyDescent="0.2">
      <c r="A157" s="58" t="str">
        <f t="shared" si="4"/>
        <v>PERFORMER SALARIEDMale30-34</v>
      </c>
      <c r="B157" s="70" t="s">
        <v>43</v>
      </c>
      <c r="C157" s="70" t="s">
        <v>2</v>
      </c>
      <c r="D157" s="70" t="s">
        <v>19</v>
      </c>
      <c r="E157" s="59">
        <v>38</v>
      </c>
      <c r="F157" s="59">
        <v>43</v>
      </c>
      <c r="G157" s="59">
        <v>40</v>
      </c>
      <c r="H157" s="59">
        <v>44</v>
      </c>
      <c r="I157" s="59">
        <v>45</v>
      </c>
      <c r="J157" s="59">
        <v>54</v>
      </c>
      <c r="K157" s="59">
        <v>49</v>
      </c>
      <c r="L157" s="56">
        <v>65</v>
      </c>
      <c r="M157" s="56">
        <v>78</v>
      </c>
      <c r="N157" s="59">
        <v>71</v>
      </c>
      <c r="O157" s="57">
        <v>80</v>
      </c>
    </row>
    <row r="158" spans="1:15" x14ac:dyDescent="0.2">
      <c r="A158" s="58" t="str">
        <f t="shared" si="4"/>
        <v>PERFORMER SALARIEDMale35-39</v>
      </c>
      <c r="B158" s="70" t="s">
        <v>43</v>
      </c>
      <c r="C158" s="70" t="s">
        <v>2</v>
      </c>
      <c r="D158" s="70" t="s">
        <v>18</v>
      </c>
      <c r="E158" s="59">
        <v>16</v>
      </c>
      <c r="F158" s="59">
        <v>22</v>
      </c>
      <c r="G158" s="59">
        <v>23</v>
      </c>
      <c r="H158" s="59">
        <v>26</v>
      </c>
      <c r="I158" s="59">
        <v>37</v>
      </c>
      <c r="J158" s="59">
        <v>34</v>
      </c>
      <c r="K158" s="59">
        <v>39</v>
      </c>
      <c r="L158" s="56">
        <v>50</v>
      </c>
      <c r="M158" s="56">
        <v>58</v>
      </c>
      <c r="N158" s="59">
        <v>53</v>
      </c>
      <c r="O158" s="57">
        <v>57</v>
      </c>
    </row>
    <row r="159" spans="1:15" x14ac:dyDescent="0.2">
      <c r="A159" s="58" t="str">
        <f t="shared" ref="A159:A168" si="5">B159&amp;C159&amp;D159</f>
        <v>PERFORMER SALARIEDMale40-44</v>
      </c>
      <c r="B159" s="70" t="s">
        <v>43</v>
      </c>
      <c r="C159" s="70" t="s">
        <v>2</v>
      </c>
      <c r="D159" s="70" t="s">
        <v>17</v>
      </c>
      <c r="E159" s="59">
        <v>27</v>
      </c>
      <c r="F159" s="59">
        <v>25</v>
      </c>
      <c r="G159" s="59">
        <v>21</v>
      </c>
      <c r="H159" s="59">
        <v>21</v>
      </c>
      <c r="I159" s="59">
        <v>25</v>
      </c>
      <c r="J159" s="59">
        <v>28</v>
      </c>
      <c r="K159" s="59">
        <v>33</v>
      </c>
      <c r="L159" s="56">
        <v>35</v>
      </c>
      <c r="M159" s="56">
        <v>32</v>
      </c>
      <c r="N159" s="59">
        <v>39</v>
      </c>
      <c r="O159" s="57">
        <v>39</v>
      </c>
    </row>
    <row r="160" spans="1:15" x14ac:dyDescent="0.2">
      <c r="A160" s="58" t="str">
        <f t="shared" si="5"/>
        <v>PERFORMER SALARIEDMale45-49</v>
      </c>
      <c r="B160" s="70" t="s">
        <v>43</v>
      </c>
      <c r="C160" s="70" t="s">
        <v>2</v>
      </c>
      <c r="D160" s="70" t="s">
        <v>16</v>
      </c>
      <c r="E160" s="59">
        <v>18</v>
      </c>
      <c r="F160" s="59">
        <v>17</v>
      </c>
      <c r="G160" s="59">
        <v>15</v>
      </c>
      <c r="H160" s="59">
        <v>16</v>
      </c>
      <c r="I160" s="59">
        <v>22</v>
      </c>
      <c r="J160" s="59">
        <v>24</v>
      </c>
      <c r="K160" s="59">
        <v>26</v>
      </c>
      <c r="L160" s="59">
        <v>28</v>
      </c>
      <c r="M160" s="59">
        <v>34</v>
      </c>
      <c r="N160" s="59">
        <v>34</v>
      </c>
      <c r="O160" s="57">
        <v>38</v>
      </c>
    </row>
    <row r="161" spans="1:15" x14ac:dyDescent="0.2">
      <c r="A161" s="58" t="str">
        <f t="shared" si="5"/>
        <v>PERFORMER SALARIEDMale50-54</v>
      </c>
      <c r="B161" s="70" t="s">
        <v>43</v>
      </c>
      <c r="C161" s="70" t="s">
        <v>2</v>
      </c>
      <c r="D161" s="70" t="s">
        <v>15</v>
      </c>
      <c r="E161" s="59">
        <v>15</v>
      </c>
      <c r="F161" s="59">
        <v>15</v>
      </c>
      <c r="G161" s="59">
        <v>17</v>
      </c>
      <c r="H161" s="59">
        <v>24</v>
      </c>
      <c r="I161" s="59">
        <v>22</v>
      </c>
      <c r="J161" s="59">
        <v>20</v>
      </c>
      <c r="K161" s="59">
        <v>19</v>
      </c>
      <c r="L161" s="59">
        <v>26</v>
      </c>
      <c r="M161" s="59">
        <v>22</v>
      </c>
      <c r="N161" s="59">
        <v>26</v>
      </c>
      <c r="O161" s="57">
        <v>28</v>
      </c>
    </row>
    <row r="162" spans="1:15" x14ac:dyDescent="0.2">
      <c r="A162" s="58" t="str">
        <f t="shared" si="5"/>
        <v>PERFORMER SALARIEDMale55-59</v>
      </c>
      <c r="B162" s="70" t="s">
        <v>43</v>
      </c>
      <c r="C162" s="70" t="s">
        <v>2</v>
      </c>
      <c r="D162" s="70" t="s">
        <v>14</v>
      </c>
      <c r="E162" s="59">
        <v>14</v>
      </c>
      <c r="F162" s="59">
        <v>17</v>
      </c>
      <c r="G162" s="59">
        <v>11</v>
      </c>
      <c r="H162" s="59">
        <v>8</v>
      </c>
      <c r="I162" s="59">
        <v>14</v>
      </c>
      <c r="J162" s="59">
        <v>26</v>
      </c>
      <c r="K162" s="59">
        <v>28</v>
      </c>
      <c r="L162" s="59">
        <v>28</v>
      </c>
      <c r="M162" s="59">
        <v>31</v>
      </c>
      <c r="N162" s="59">
        <v>39</v>
      </c>
      <c r="O162" s="57">
        <v>32</v>
      </c>
    </row>
    <row r="163" spans="1:15" x14ac:dyDescent="0.2">
      <c r="A163" s="58" t="str">
        <f t="shared" si="5"/>
        <v>PERFORMER SALARIEDMale60-64</v>
      </c>
      <c r="B163" s="70" t="s">
        <v>43</v>
      </c>
      <c r="C163" s="70" t="s">
        <v>2</v>
      </c>
      <c r="D163" s="70" t="s">
        <v>13</v>
      </c>
      <c r="E163" s="59">
        <v>8</v>
      </c>
      <c r="F163" s="59">
        <v>6</v>
      </c>
      <c r="G163" s="59">
        <v>6</v>
      </c>
      <c r="H163" s="59">
        <v>8</v>
      </c>
      <c r="I163" s="59">
        <v>8</v>
      </c>
      <c r="J163" s="59">
        <v>13</v>
      </c>
      <c r="K163" s="59">
        <v>19</v>
      </c>
      <c r="L163" s="59">
        <v>22</v>
      </c>
      <c r="M163" s="59">
        <v>23</v>
      </c>
      <c r="N163" s="59">
        <v>18</v>
      </c>
      <c r="O163" s="57">
        <v>28</v>
      </c>
    </row>
    <row r="164" spans="1:15" x14ac:dyDescent="0.2">
      <c r="A164" s="58" t="str">
        <f t="shared" si="5"/>
        <v>PERFORMER SALARIEDMale65+</v>
      </c>
      <c r="B164" s="70" t="s">
        <v>43</v>
      </c>
      <c r="C164" s="70" t="s">
        <v>2</v>
      </c>
      <c r="D164" s="70" t="s">
        <v>12</v>
      </c>
      <c r="E164" s="58">
        <v>5</v>
      </c>
      <c r="F164" s="58">
        <v>3</v>
      </c>
      <c r="G164" s="58">
        <v>2</v>
      </c>
      <c r="H164" s="58">
        <v>3</v>
      </c>
      <c r="I164" s="58">
        <v>5</v>
      </c>
      <c r="J164" s="58">
        <v>3</v>
      </c>
      <c r="K164" s="58">
        <v>3</v>
      </c>
      <c r="L164" s="58">
        <v>5</v>
      </c>
      <c r="M164" s="58">
        <v>4</v>
      </c>
      <c r="N164" s="58">
        <v>7</v>
      </c>
      <c r="O164" s="57">
        <v>9</v>
      </c>
    </row>
    <row r="165" spans="1:15" x14ac:dyDescent="0.2">
      <c r="A165" s="58" t="str">
        <f t="shared" si="5"/>
        <v>PERFORMER SALARIEDMaleAll Ages</v>
      </c>
      <c r="B165" s="70" t="s">
        <v>43</v>
      </c>
      <c r="C165" s="70" t="s">
        <v>2</v>
      </c>
      <c r="D165" s="70" t="s">
        <v>11</v>
      </c>
      <c r="E165" s="58">
        <v>153</v>
      </c>
      <c r="F165" s="58">
        <v>152</v>
      </c>
      <c r="G165" s="58">
        <v>144</v>
      </c>
      <c r="H165" s="58">
        <v>155</v>
      </c>
      <c r="I165" s="58">
        <v>184</v>
      </c>
      <c r="J165" s="58">
        <v>208</v>
      </c>
      <c r="K165" s="58">
        <v>218</v>
      </c>
      <c r="L165" s="58">
        <v>268</v>
      </c>
      <c r="M165" s="58">
        <v>288</v>
      </c>
      <c r="N165" s="58">
        <v>298</v>
      </c>
      <c r="O165" s="57">
        <v>319</v>
      </c>
    </row>
    <row r="166" spans="1:15" x14ac:dyDescent="0.2">
      <c r="A166" s="58" t="str">
        <f t="shared" si="5"/>
        <v>PERFORMER SALARIEDNot recorded65+</v>
      </c>
      <c r="B166" s="70" t="s">
        <v>43</v>
      </c>
      <c r="C166" s="70" t="s">
        <v>45</v>
      </c>
      <c r="D166" s="70" t="s">
        <v>12</v>
      </c>
      <c r="E166" s="58">
        <v>0</v>
      </c>
      <c r="F166" s="58">
        <v>2</v>
      </c>
      <c r="G166" s="58">
        <v>0</v>
      </c>
      <c r="H166" s="58">
        <v>0</v>
      </c>
      <c r="I166" s="58">
        <v>0</v>
      </c>
      <c r="J166" s="58">
        <v>0</v>
      </c>
      <c r="K166" s="58">
        <v>0</v>
      </c>
      <c r="L166" s="58">
        <v>0</v>
      </c>
      <c r="M166" s="58">
        <v>0</v>
      </c>
      <c r="N166" s="58">
        <v>0</v>
      </c>
      <c r="O166" s="57">
        <v>0</v>
      </c>
    </row>
    <row r="167" spans="1:15" x14ac:dyDescent="0.2">
      <c r="A167" s="58" t="str">
        <f t="shared" si="5"/>
        <v>PERFORMER SALARIEDNot recordedAll Ages</v>
      </c>
      <c r="B167" s="70" t="s">
        <v>43</v>
      </c>
      <c r="C167" s="70" t="s">
        <v>45</v>
      </c>
      <c r="D167" s="70" t="s">
        <v>11</v>
      </c>
      <c r="E167" s="58">
        <v>0</v>
      </c>
      <c r="F167" s="58">
        <v>2</v>
      </c>
      <c r="G167" s="58">
        <v>0</v>
      </c>
      <c r="H167" s="58">
        <v>0</v>
      </c>
      <c r="I167" s="58">
        <v>0</v>
      </c>
      <c r="J167" s="58">
        <v>0</v>
      </c>
      <c r="K167" s="58">
        <v>0</v>
      </c>
      <c r="L167" s="58">
        <v>0</v>
      </c>
      <c r="M167" s="58">
        <v>0</v>
      </c>
      <c r="N167" s="58">
        <v>0</v>
      </c>
      <c r="O167" s="57">
        <v>0</v>
      </c>
    </row>
    <row r="168" spans="1:15" x14ac:dyDescent="0.2">
      <c r="A168" s="58" t="str">
        <f t="shared" si="5"/>
        <v/>
      </c>
    </row>
  </sheetData>
  <sortState ref="A4:O168">
    <sortCondition ref="B4:B168"/>
    <sortCondition ref="C4:C168"/>
    <sortCondition ref="D4:D168"/>
  </sortState>
  <phoneticPr fontId="13" type="noConversion"/>
  <pageMargins left="0.70866141732283472" right="0.70866141732283472" top="0.74803149606299213" bottom="0.74803149606299213" header="0.31496062992125984" footer="0.31496062992125984"/>
  <pageSetup paperSize="9" scale="63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B2:L23"/>
  <sheetViews>
    <sheetView workbookViewId="0">
      <selection activeCell="K7" sqref="K7"/>
    </sheetView>
  </sheetViews>
  <sheetFormatPr defaultRowHeight="12.75" x14ac:dyDescent="0.2"/>
  <cols>
    <col min="2" max="2" width="20.28515625" customWidth="1"/>
  </cols>
  <sheetData>
    <row r="2" spans="2:12" x14ac:dyDescent="0.2">
      <c r="B2" s="2" t="s">
        <v>21</v>
      </c>
      <c r="E2" s="2" t="s">
        <v>9</v>
      </c>
      <c r="H2" s="2" t="s">
        <v>22</v>
      </c>
      <c r="K2" s="2" t="s">
        <v>8</v>
      </c>
    </row>
    <row r="3" spans="2:12" x14ac:dyDescent="0.2">
      <c r="B3" s="4" t="s">
        <v>7</v>
      </c>
      <c r="E3">
        <v>2010</v>
      </c>
      <c r="H3" s="12" t="s">
        <v>11</v>
      </c>
      <c r="K3" s="2" t="s">
        <v>27</v>
      </c>
      <c r="L3" s="2" t="s">
        <v>2</v>
      </c>
    </row>
    <row r="4" spans="2:12" x14ac:dyDescent="0.2">
      <c r="B4" s="5" t="s">
        <v>3</v>
      </c>
      <c r="E4">
        <v>2011</v>
      </c>
      <c r="H4" s="70" t="s">
        <v>44</v>
      </c>
      <c r="K4" s="2" t="s">
        <v>28</v>
      </c>
      <c r="L4" s="2" t="s">
        <v>0</v>
      </c>
    </row>
    <row r="5" spans="2:12" x14ac:dyDescent="0.2">
      <c r="B5" s="1" t="s">
        <v>4</v>
      </c>
      <c r="E5">
        <v>2012</v>
      </c>
      <c r="H5" s="12" t="s">
        <v>20</v>
      </c>
      <c r="K5" s="40" t="s">
        <v>45</v>
      </c>
      <c r="L5" s="40" t="s">
        <v>45</v>
      </c>
    </row>
    <row r="6" spans="2:12" x14ac:dyDescent="0.2">
      <c r="B6" s="1" t="s">
        <v>5</v>
      </c>
      <c r="E6">
        <v>2013</v>
      </c>
      <c r="H6" s="12" t="s">
        <v>19</v>
      </c>
      <c r="K6" s="40" t="s">
        <v>38</v>
      </c>
      <c r="L6" s="2" t="s">
        <v>1</v>
      </c>
    </row>
    <row r="7" spans="2:12" x14ac:dyDescent="0.2">
      <c r="B7" s="41" t="s">
        <v>35</v>
      </c>
      <c r="E7">
        <v>2014</v>
      </c>
      <c r="H7" s="12" t="s">
        <v>18</v>
      </c>
    </row>
    <row r="8" spans="2:12" x14ac:dyDescent="0.2">
      <c r="B8" s="41"/>
      <c r="E8">
        <v>2015</v>
      </c>
      <c r="H8" s="12" t="s">
        <v>17</v>
      </c>
    </row>
    <row r="9" spans="2:12" x14ac:dyDescent="0.2">
      <c r="E9">
        <v>2016</v>
      </c>
      <c r="H9" s="12" t="s">
        <v>16</v>
      </c>
    </row>
    <row r="10" spans="2:12" x14ac:dyDescent="0.2">
      <c r="E10">
        <v>2017</v>
      </c>
      <c r="H10" s="12" t="s">
        <v>15</v>
      </c>
    </row>
    <row r="11" spans="2:12" x14ac:dyDescent="0.2">
      <c r="E11">
        <v>2018</v>
      </c>
      <c r="H11" s="12" t="s">
        <v>14</v>
      </c>
    </row>
    <row r="12" spans="2:12" x14ac:dyDescent="0.2">
      <c r="E12">
        <v>2019</v>
      </c>
      <c r="H12" s="12" t="s">
        <v>13</v>
      </c>
    </row>
    <row r="13" spans="2:12" x14ac:dyDescent="0.2">
      <c r="E13">
        <v>2020</v>
      </c>
      <c r="H13" s="12" t="s">
        <v>12</v>
      </c>
    </row>
    <row r="14" spans="2:12" x14ac:dyDescent="0.2">
      <c r="H14" s="70" t="s">
        <v>39</v>
      </c>
    </row>
    <row r="17" spans="2:3" x14ac:dyDescent="0.2">
      <c r="B17" s="40" t="s">
        <v>33</v>
      </c>
    </row>
    <row r="18" spans="2:3" x14ac:dyDescent="0.2">
      <c r="B18">
        <v>1</v>
      </c>
      <c r="C18" s="40" t="s">
        <v>1</v>
      </c>
    </row>
    <row r="19" spans="2:3" x14ac:dyDescent="0.2">
      <c r="B19">
        <v>1</v>
      </c>
      <c r="C19" t="str">
        <f ca="1">OFFSET(LKP!B2,B19,0)</f>
        <v>All GPs</v>
      </c>
    </row>
    <row r="21" spans="2:3" x14ac:dyDescent="0.2">
      <c r="B21" s="40" t="s">
        <v>34</v>
      </c>
    </row>
    <row r="22" spans="2:3" x14ac:dyDescent="0.2">
      <c r="B22">
        <v>1</v>
      </c>
      <c r="C22" s="40" t="s">
        <v>1</v>
      </c>
    </row>
    <row r="23" spans="2:3" x14ac:dyDescent="0.2">
      <c r="B23">
        <v>1</v>
      </c>
      <c r="C23" t="str">
        <f ca="1">OFFSET(LKP!B2,B23,0)</f>
        <v>All GPs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O61"/>
  <sheetViews>
    <sheetView workbookViewId="0">
      <selection activeCell="D7" sqref="D7"/>
    </sheetView>
  </sheetViews>
  <sheetFormatPr defaultRowHeight="12.75" x14ac:dyDescent="0.2"/>
  <cols>
    <col min="2" max="2" width="25.42578125" customWidth="1"/>
    <col min="3" max="3" width="9.28515625" bestFit="1" customWidth="1"/>
  </cols>
  <sheetData>
    <row r="1" spans="1:1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15" x14ac:dyDescent="0.2">
      <c r="A4" s="49"/>
      <c r="B4" s="49" t="s">
        <v>46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</row>
    <row r="5" spans="1:15" x14ac:dyDescent="0.2">
      <c r="A5" s="49"/>
      <c r="B5" s="49"/>
      <c r="C5" s="49">
        <v>5</v>
      </c>
      <c r="D5" s="49">
        <v>6</v>
      </c>
      <c r="E5" s="49">
        <v>7</v>
      </c>
      <c r="F5" s="49">
        <v>8</v>
      </c>
      <c r="G5" s="49">
        <v>9</v>
      </c>
      <c r="H5" s="49">
        <v>10</v>
      </c>
      <c r="I5" s="49">
        <v>11</v>
      </c>
      <c r="J5" s="49">
        <v>12</v>
      </c>
      <c r="K5" s="49">
        <v>13</v>
      </c>
      <c r="L5" s="49">
        <v>14</v>
      </c>
      <c r="M5" s="49">
        <v>15</v>
      </c>
      <c r="N5" s="49"/>
      <c r="O5" s="49"/>
    </row>
    <row r="6" spans="1:15" x14ac:dyDescent="0.2">
      <c r="A6" s="49"/>
      <c r="B6" s="49"/>
      <c r="C6" s="49">
        <v>2011</v>
      </c>
      <c r="D6" s="49">
        <v>2012</v>
      </c>
      <c r="E6" s="49">
        <v>2013</v>
      </c>
      <c r="F6" s="49">
        <v>2014</v>
      </c>
      <c r="G6" s="49">
        <v>2015</v>
      </c>
      <c r="H6" s="49">
        <v>2016</v>
      </c>
      <c r="I6" s="49">
        <v>2017</v>
      </c>
      <c r="J6" s="49">
        <v>2018</v>
      </c>
      <c r="K6" s="49">
        <v>2019</v>
      </c>
      <c r="L6" s="49">
        <v>2020</v>
      </c>
      <c r="M6" s="49">
        <v>2021</v>
      </c>
      <c r="N6" s="49"/>
    </row>
    <row r="7" spans="1:15" x14ac:dyDescent="0.2">
      <c r="A7" s="49"/>
      <c r="B7" s="49" t="str">
        <f ca="1">IF(LKP!B19=1,IF(LKP!B18=1,LKP!C19,LKP!C18&amp;RIGHT(LKP!C19,4)),LKP!C18&amp;" "&amp;LKP!C19&amp;IF(LKP!B19&lt;&gt;3,"s",""))</f>
        <v>All GPs</v>
      </c>
      <c r="C7" s="50">
        <f ca="1">IFERROR(VLOOKUP(LKP!$C$19&amp;LKP!$C$18&amp;LKP!$H$3,Data!$A:$V,(B6-$M$6+16),FALSE),0)</f>
        <v>0</v>
      </c>
      <c r="D7" s="50">
        <f ca="1">IFERROR(VLOOKUP(LKP!$C$19&amp;LKP!$C$18&amp;LKP!$H$3,Data!$A:$V,(C6-$M$6+16),FALSE),0)</f>
        <v>4873</v>
      </c>
      <c r="E7" s="50">
        <f ca="1">IFERROR(VLOOKUP(LKP!$C$19&amp;LKP!$C$18&amp;LKP!$H$3,Data!$A:$V,(D6-$M$6+16),FALSE),0)</f>
        <v>4885</v>
      </c>
      <c r="F7" s="50">
        <f ca="1">IFERROR(VLOOKUP(LKP!$C$19&amp;LKP!$C$18&amp;LKP!$H$3,Data!$A:$V,(E6-$M$6+16),FALSE),0)</f>
        <v>4922</v>
      </c>
      <c r="G7" s="50">
        <f ca="1">IFERROR(VLOOKUP(LKP!$C$19&amp;LKP!$C$18&amp;LKP!$H$3,Data!$A:$V,(F6-$M$6+16),FALSE),0)</f>
        <v>4927</v>
      </c>
      <c r="H7" s="50">
        <f ca="1">IFERROR(VLOOKUP(LKP!$C$19&amp;LKP!$C$18&amp;LKP!$H$3,Data!$A:$V,(G6-$M$6+16),FALSE),0)</f>
        <v>4884</v>
      </c>
      <c r="I7" s="50">
        <f ca="1">IFERROR(VLOOKUP(LKP!$C$19&amp;LKP!$C$18&amp;LKP!$H$3,Data!$A:$V,(H6-$M$6+16),FALSE),0)</f>
        <v>4918</v>
      </c>
      <c r="J7" s="50">
        <f ca="1">IFERROR(VLOOKUP(LKP!$C$19&amp;LKP!$C$18&amp;LKP!$H$3,Data!$A:$V,(I6-$M$6+16),FALSE),0)</f>
        <v>4986</v>
      </c>
      <c r="K7" s="50">
        <f ca="1">IFERROR(VLOOKUP(LKP!$C$19&amp;LKP!$C$18&amp;LKP!$H$3,Data!$A:$V,(J6-$M$6+16),FALSE),0)</f>
        <v>5044</v>
      </c>
      <c r="L7" s="50">
        <f ca="1">IFERROR(VLOOKUP(LKP!$C$19&amp;LKP!$C$18&amp;LKP!$H$3,Data!$A:$V,(K6-$M$6+16),FALSE),0)</f>
        <v>5121</v>
      </c>
      <c r="M7" s="50">
        <f ca="1">IFERROR(VLOOKUP(LKP!$C$19&amp;LKP!$C$18&amp;LKP!$H$3,Data!$A:$V,(L6-$M$6+16),FALSE),0)</f>
        <v>5195</v>
      </c>
      <c r="N7" s="50"/>
      <c r="O7" s="49"/>
    </row>
    <row r="8" spans="1:15" x14ac:dyDescent="0.2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2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</row>
    <row r="10" spans="1:15" x14ac:dyDescent="0.2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15" x14ac:dyDescent="0.2">
      <c r="A11" s="49"/>
      <c r="B11" s="51" t="s">
        <v>47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x14ac:dyDescent="0.2">
      <c r="A12" s="49"/>
      <c r="B12" s="49"/>
      <c r="C12" s="60">
        <f t="shared" ref="C12:M12" si="0">C6</f>
        <v>2011</v>
      </c>
      <c r="D12" s="60">
        <f t="shared" si="0"/>
        <v>2012</v>
      </c>
      <c r="E12" s="60">
        <f t="shared" si="0"/>
        <v>2013</v>
      </c>
      <c r="F12" s="60">
        <f t="shared" si="0"/>
        <v>2014</v>
      </c>
      <c r="G12" s="60">
        <f t="shared" si="0"/>
        <v>2015</v>
      </c>
      <c r="H12" s="60">
        <f t="shared" si="0"/>
        <v>2016</v>
      </c>
      <c r="I12" s="60">
        <f t="shared" si="0"/>
        <v>2017</v>
      </c>
      <c r="J12" s="60">
        <f t="shared" si="0"/>
        <v>2018</v>
      </c>
      <c r="K12" s="60">
        <f t="shared" si="0"/>
        <v>2019</v>
      </c>
      <c r="L12" s="60">
        <f t="shared" si="0"/>
        <v>2020</v>
      </c>
      <c r="M12" s="60">
        <f t="shared" si="0"/>
        <v>2021</v>
      </c>
      <c r="N12" s="60"/>
      <c r="O12" s="49"/>
    </row>
    <row r="13" spans="1:15" x14ac:dyDescent="0.2">
      <c r="A13" s="49"/>
      <c r="B13" s="49" t="str">
        <f ca="1">IF(LKP!B23=1,IF(LKP!B22=1,LKP!C23,LKP!C22&amp;RIGHT(LKP!C23,4)),LKP!C22&amp;" "&amp;LKP!C23&amp;IF(LKP!B23&lt;&gt;3,"s",""))</f>
        <v>All GPs</v>
      </c>
      <c r="C13">
        <f>SUM(Age!B$13:B$16)/SUM(Age!B$7:B$16)</f>
        <v>0.33231146535867567</v>
      </c>
      <c r="D13">
        <f>SUM(Age!C$13:C$16)/SUM(Age!C$7:C$16)</f>
        <v>0.34044736302072648</v>
      </c>
      <c r="E13">
        <f>SUM(Age!D$13:D$16)/SUM(Age!D$7:D$16)</f>
        <v>0.34247697031729785</v>
      </c>
      <c r="F13">
        <f>SUM(Age!E$13:E$16)/SUM(Age!E$7:E$16)</f>
        <v>0.34152783421373423</v>
      </c>
      <c r="G13">
        <f>SUM(Age!F$13:F$16)/SUM(Age!F$7:F$16)</f>
        <v>0.33813679723969964</v>
      </c>
      <c r="H13">
        <f>SUM(Age!G$13:G$16)/SUM(Age!G$7:G$16)</f>
        <v>0.33346988938959443</v>
      </c>
      <c r="I13">
        <f>SUM(Age!H$13:H$16)/SUM(Age!H$7:H$16)</f>
        <v>0.3315029489526134</v>
      </c>
      <c r="J13">
        <f>SUM(Age!I$13:I$16)/SUM(Age!I$7:I$16)</f>
        <v>0.317215088282504</v>
      </c>
      <c r="K13">
        <f>SUM(Age!J$13:J$16)/SUM(Age!J$7:J$16)</f>
        <v>0.31699086939261611</v>
      </c>
      <c r="L13">
        <f>SUM(Age!K$13:K$16)/SUM(Age!K$7:K$16)</f>
        <v>0.31306218224481813</v>
      </c>
      <c r="M13">
        <f>SUM(Age!L$13:L$16)/SUM(Age!L$7:L$16)</f>
        <v>0.30696324951644099</v>
      </c>
      <c r="O13" s="49"/>
    </row>
    <row r="14" spans="1:15" x14ac:dyDescent="0.2">
      <c r="A14" s="49"/>
      <c r="B14" s="51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49"/>
      <c r="O14" s="49"/>
    </row>
    <row r="15" spans="1:15" x14ac:dyDescent="0.2">
      <c r="A15" s="49"/>
      <c r="N15" s="49"/>
      <c r="O15" s="49"/>
    </row>
    <row r="16" spans="1:15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</row>
    <row r="17" spans="1:15" x14ac:dyDescent="0.2">
      <c r="A17" s="49"/>
      <c r="B17" s="51" t="s">
        <v>48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</row>
    <row r="18" spans="1:15" x14ac:dyDescent="0.2">
      <c r="A18" s="49"/>
      <c r="B18" s="49"/>
      <c r="C18" s="60">
        <f t="shared" ref="C18:M18" si="1">C6</f>
        <v>2011</v>
      </c>
      <c r="D18" s="60">
        <f t="shared" si="1"/>
        <v>2012</v>
      </c>
      <c r="E18" s="60">
        <f t="shared" si="1"/>
        <v>2013</v>
      </c>
      <c r="F18" s="60">
        <f t="shared" si="1"/>
        <v>2014</v>
      </c>
      <c r="G18" s="60">
        <f t="shared" si="1"/>
        <v>2015</v>
      </c>
      <c r="H18" s="60">
        <f t="shared" si="1"/>
        <v>2016</v>
      </c>
      <c r="I18" s="60">
        <f t="shared" si="1"/>
        <v>2017</v>
      </c>
      <c r="J18" s="60">
        <f t="shared" si="1"/>
        <v>2018</v>
      </c>
      <c r="K18" s="60">
        <f t="shared" si="1"/>
        <v>2019</v>
      </c>
      <c r="L18" s="60">
        <f t="shared" si="1"/>
        <v>2020</v>
      </c>
      <c r="M18" s="60">
        <f t="shared" si="1"/>
        <v>2021</v>
      </c>
      <c r="N18" s="60"/>
      <c r="O18" s="49"/>
    </row>
    <row r="19" spans="1:15" x14ac:dyDescent="0.2">
      <c r="A19" s="49"/>
      <c r="B19" s="49" t="s">
        <v>2</v>
      </c>
      <c r="C19">
        <f>Sex!B7/SUM(Sex!B$7:B$8)</f>
        <v>0.47946045370938073</v>
      </c>
      <c r="D19">
        <f>Sex!C7/SUM(Sex!C$7:C$8)</f>
        <v>0.47136111681379594</v>
      </c>
      <c r="E19">
        <f>Sex!D7/SUM(Sex!D$7:D$8)</f>
        <v>0.45752302968270214</v>
      </c>
      <c r="F19">
        <f>Sex!E7/SUM(Sex!E$7:E$8)</f>
        <v>0.44169036976838683</v>
      </c>
      <c r="G19">
        <f>Sex!F7/SUM(Sex!F$7:F$8)</f>
        <v>0.423381367972397</v>
      </c>
      <c r="H19">
        <f>Sex!G7/SUM(Sex!G$7:G$8)</f>
        <v>0.40966816878328555</v>
      </c>
      <c r="I19">
        <f>Sex!H7/SUM(Sex!H$7:H$8)</f>
        <v>0.40191290191290191</v>
      </c>
      <c r="J19">
        <f>Sex!I7/SUM(Sex!I$7:I$8)</f>
        <v>0.3914090726615817</v>
      </c>
      <c r="K19">
        <f>Sex!J7/SUM(Sex!J$7:J$8)</f>
        <v>0.38781604618753734</v>
      </c>
      <c r="L19">
        <f>Sex!K7/SUM(Sex!K$7:K$8)</f>
        <v>0.38159701785363942</v>
      </c>
      <c r="M19">
        <f>Sex!L7/SUM(Sex!L$7:L$8)</f>
        <v>0.38040514218932608</v>
      </c>
      <c r="O19" s="49"/>
    </row>
    <row r="20" spans="1:15" x14ac:dyDescent="0.2">
      <c r="A20" s="49"/>
      <c r="B20" s="40" t="s">
        <v>0</v>
      </c>
      <c r="C20">
        <f>Sex!B8/SUM(Sex!B$7:B$8)</f>
        <v>0.52053954629061927</v>
      </c>
      <c r="D20">
        <f>Sex!C8/SUM(Sex!C$7:C$8)</f>
        <v>0.52863888318620411</v>
      </c>
      <c r="E20">
        <f>Sex!D8/SUM(Sex!D$7:D$8)</f>
        <v>0.5424769703172978</v>
      </c>
      <c r="F20">
        <f>Sex!E8/SUM(Sex!E$7:E$8)</f>
        <v>0.55830963023161317</v>
      </c>
      <c r="G20">
        <f>Sex!F8/SUM(Sex!F$7:F$8)</f>
        <v>0.576618632027603</v>
      </c>
      <c r="H20">
        <f>Sex!G8/SUM(Sex!G$7:G$8)</f>
        <v>0.59033183121671451</v>
      </c>
      <c r="I20">
        <f>Sex!H8/SUM(Sex!H$7:H$8)</f>
        <v>0.59808709808709803</v>
      </c>
      <c r="J20">
        <f>Sex!I8/SUM(Sex!I$7:I$8)</f>
        <v>0.60859092733841835</v>
      </c>
      <c r="K20">
        <f>Sex!J8/SUM(Sex!J$7:J$8)</f>
        <v>0.61218395381246271</v>
      </c>
      <c r="L20">
        <f>Sex!K8/SUM(Sex!K$7:K$8)</f>
        <v>0.61840298214636058</v>
      </c>
      <c r="M20">
        <f>Sex!L8/SUM(Sex!L$7:L$8)</f>
        <v>0.61959485781067392</v>
      </c>
      <c r="N20" s="49"/>
      <c r="O20" s="49"/>
    </row>
    <row r="21" spans="1:15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</row>
    <row r="22" spans="1:15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</row>
    <row r="23" spans="1:15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</row>
    <row r="24" spans="1:15" x14ac:dyDescent="0.2">
      <c r="A24" s="49"/>
      <c r="B24" s="51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 x14ac:dyDescent="0.2">
      <c r="A25" s="49"/>
      <c r="B25" s="49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49"/>
    </row>
    <row r="26" spans="1:15" x14ac:dyDescent="0.2">
      <c r="A26" s="49"/>
      <c r="B26" s="51"/>
      <c r="O26" s="49"/>
    </row>
    <row r="27" spans="1:15" x14ac:dyDescent="0.2">
      <c r="A27" s="49"/>
      <c r="B27" s="51"/>
      <c r="O27" s="49"/>
    </row>
    <row r="28" spans="1:15" x14ac:dyDescent="0.2">
      <c r="A28" s="49"/>
      <c r="B28" s="51"/>
      <c r="O28" s="49"/>
    </row>
    <row r="29" spans="1:15" x14ac:dyDescent="0.2">
      <c r="A29" s="49"/>
      <c r="B29" s="51"/>
      <c r="O29" s="49"/>
    </row>
    <row r="30" spans="1:15" x14ac:dyDescent="0.2">
      <c r="A30" s="49"/>
      <c r="B30" s="51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49"/>
    </row>
    <row r="31" spans="1:15" x14ac:dyDescent="0.2">
      <c r="A31" s="49"/>
      <c r="B31" s="51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49"/>
    </row>
    <row r="32" spans="1:15" x14ac:dyDescent="0.2">
      <c r="A32" s="49"/>
      <c r="B32" s="51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49"/>
    </row>
    <row r="33" spans="1:15" x14ac:dyDescent="0.2">
      <c r="A33" s="49"/>
      <c r="B33" s="51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49"/>
    </row>
    <row r="34" spans="1:15" x14ac:dyDescent="0.2">
      <c r="A34" s="49"/>
      <c r="B34" s="51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49"/>
    </row>
    <row r="35" spans="1:15" x14ac:dyDescent="0.2">
      <c r="A35" s="49"/>
      <c r="N35" s="53"/>
      <c r="O35" s="49"/>
    </row>
    <row r="36" spans="1:15" x14ac:dyDescent="0.2">
      <c r="A36" s="49"/>
      <c r="N36" s="53"/>
      <c r="O36" s="49"/>
    </row>
    <row r="37" spans="1:15" x14ac:dyDescent="0.2">
      <c r="A37" s="49"/>
      <c r="N37" s="53"/>
      <c r="O37" s="49"/>
    </row>
    <row r="38" spans="1:15" x14ac:dyDescent="0.2">
      <c r="A38" s="49"/>
      <c r="N38" s="53"/>
      <c r="O38" s="49"/>
    </row>
    <row r="39" spans="1:15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</row>
    <row r="40" spans="1:15" x14ac:dyDescent="0.2">
      <c r="A40" s="49"/>
      <c r="B40" s="51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</row>
    <row r="41" spans="1:15" x14ac:dyDescent="0.2">
      <c r="A41" s="49"/>
      <c r="B41" s="4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49"/>
    </row>
    <row r="42" spans="1:15" x14ac:dyDescent="0.2">
      <c r="A42" s="49"/>
      <c r="B42" s="51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49"/>
    </row>
    <row r="43" spans="1:15" x14ac:dyDescent="0.2">
      <c r="A43" s="49"/>
      <c r="B43" s="51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49"/>
    </row>
    <row r="44" spans="1:15" x14ac:dyDescent="0.2">
      <c r="A44" s="49"/>
      <c r="B44" s="5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49"/>
    </row>
    <row r="45" spans="1:15" x14ac:dyDescent="0.2">
      <c r="A45" s="49"/>
      <c r="B45" s="51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49"/>
      <c r="O45" s="49"/>
    </row>
    <row r="46" spans="1:15" x14ac:dyDescent="0.2">
      <c r="A46" s="49"/>
      <c r="B46" s="51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49"/>
      <c r="O46" s="49"/>
    </row>
    <row r="47" spans="1:15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</row>
    <row r="48" spans="1:15" x14ac:dyDescent="0.2">
      <c r="A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</row>
    <row r="49" spans="1:15" x14ac:dyDescent="0.2">
      <c r="A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</row>
    <row r="50" spans="1:15" x14ac:dyDescent="0.2">
      <c r="A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1:15" x14ac:dyDescent="0.2">
      <c r="A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</row>
    <row r="52" spans="1:15" x14ac:dyDescent="0.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</row>
    <row r="53" spans="1:15" x14ac:dyDescent="0.2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</row>
    <row r="54" spans="1:15" x14ac:dyDescent="0.2">
      <c r="A54" s="49"/>
      <c r="B54" s="51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</row>
    <row r="55" spans="1:15" x14ac:dyDescent="0.2">
      <c r="A55" s="49"/>
      <c r="B55" s="49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49"/>
    </row>
    <row r="56" spans="1:15" x14ac:dyDescent="0.2">
      <c r="A56" s="49"/>
      <c r="B56" s="51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49"/>
    </row>
    <row r="57" spans="1:15" x14ac:dyDescent="0.2">
      <c r="A57" s="49"/>
      <c r="B57" s="51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49"/>
    </row>
    <row r="58" spans="1:15" x14ac:dyDescent="0.2">
      <c r="A58" s="49"/>
      <c r="B58" s="5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49"/>
    </row>
    <row r="59" spans="1:15" x14ac:dyDescent="0.2">
      <c r="A59" s="49"/>
      <c r="B59" s="51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49"/>
      <c r="O59" s="49"/>
    </row>
    <row r="60" spans="1:15" x14ac:dyDescent="0.2">
      <c r="A60" s="49"/>
      <c r="B60" s="51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49"/>
      <c r="O60" s="49"/>
    </row>
    <row r="61" spans="1:15" x14ac:dyDescent="0.2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Notes</vt:lpstr>
      <vt:lpstr>Designation</vt:lpstr>
      <vt:lpstr>Age</vt:lpstr>
      <vt:lpstr>Sex</vt:lpstr>
      <vt:lpstr>Data</vt:lpstr>
      <vt:lpstr>LKP</vt:lpstr>
      <vt:lpstr>ChartData</vt:lpstr>
      <vt:lpstr>LKP_Age</vt:lpstr>
      <vt:lpstr>LKP_Des</vt:lpstr>
      <vt:lpstr>LKP_Gender</vt:lpstr>
      <vt:lpstr>LKP_Year</vt:lpstr>
      <vt:lpstr>Age!Print_Area</vt:lpstr>
      <vt:lpstr>Designation!Print_Area</vt:lpstr>
      <vt:lpstr>Notes!Print_Area</vt:lpstr>
      <vt:lpstr>Sex!Print_Area</vt:lpstr>
      <vt:lpstr>Data!Print_Titles</vt:lpstr>
    </vt:vector>
  </TitlesOfParts>
  <Company>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NSS user</dc:creator>
  <cp:lastModifiedBy>Claire Howitt</cp:lastModifiedBy>
  <cp:lastPrinted>2017-11-10T11:39:18Z</cp:lastPrinted>
  <dcterms:created xsi:type="dcterms:W3CDTF">2007-01-17T16:35:47Z</dcterms:created>
  <dcterms:modified xsi:type="dcterms:W3CDTF">2021-11-29T14:15:15Z</dcterms:modified>
</cp:coreProperties>
</file>