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591091f072a45f/Documents/Excel/Personal/"/>
    </mc:Choice>
  </mc:AlternateContent>
  <xr:revisionPtr revIDLastSave="50" documentId="8_{AF0827BB-77F0-4765-81E9-CABB7752B99B}" xr6:coauthVersionLast="47" xr6:coauthVersionMax="47" xr10:uidLastSave="{2D9EC1C0-F869-4589-AC31-FB553BCF70B7}"/>
  <bookViews>
    <workbookView xWindow="-120" yWindow="-120" windowWidth="29040" windowHeight="16440" activeTab="1" xr2:uid="{2069C61A-D675-4EF4-A015-5EADE474342D}"/>
  </bookViews>
  <sheets>
    <sheet name="Tools Sheet" sheetId="2" r:id="rId1"/>
    <sheet name="Account Holder Info" sheetId="1" r:id="rId2"/>
    <sheet name="PaySheet" sheetId="3" r:id="rId3"/>
    <sheet name="Accounts Hel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5" i="4" l="1" a="1"/>
  <c r="BJ5" i="4" s="1"/>
  <c r="M5" i="4" s="1"/>
  <c r="BJ6" i="4" a="1"/>
  <c r="BJ6" i="4" s="1"/>
  <c r="M6" i="4" s="1"/>
  <c r="BJ7" i="4" a="1"/>
  <c r="BJ7" i="4" s="1"/>
  <c r="M7" i="4" s="1"/>
  <c r="BJ8" i="4" a="1"/>
  <c r="BJ8" i="4" s="1"/>
  <c r="M8" i="4" s="1"/>
  <c r="BJ10" i="4" a="1"/>
  <c r="BJ10" i="4" s="1"/>
  <c r="M10" i="4" s="1"/>
  <c r="BJ11" i="4" a="1"/>
  <c r="BJ11" i="4" s="1"/>
  <c r="M11" i="4" s="1"/>
  <c r="BJ12" i="4" a="1"/>
  <c r="BJ12" i="4" s="1"/>
  <c r="M12" i="4" s="1"/>
  <c r="BJ13" i="4" a="1"/>
  <c r="BJ13" i="4" s="1"/>
  <c r="M13" i="4" s="1"/>
  <c r="BJ14" i="4" a="1"/>
  <c r="BJ14" i="4" s="1"/>
  <c r="M14" i="4" s="1"/>
  <c r="BJ15" i="4" a="1"/>
  <c r="BJ15" i="4" s="1"/>
  <c r="M15" i="4" s="1"/>
  <c r="BJ16" i="4" a="1"/>
  <c r="BJ16" i="4" s="1"/>
  <c r="M16" i="4" s="1"/>
  <c r="BJ17" i="4" a="1"/>
  <c r="BJ17" i="4" s="1"/>
  <c r="M17" i="4" s="1"/>
  <c r="BJ18" i="4" a="1"/>
  <c r="BJ18" i="4" s="1"/>
  <c r="M18" i="4" s="1"/>
  <c r="BJ19" i="4" a="1"/>
  <c r="BJ19" i="4" s="1"/>
  <c r="M19" i="4" s="1"/>
  <c r="BJ20" i="4" a="1"/>
  <c r="BJ20" i="4" s="1"/>
  <c r="M20" i="4" s="1"/>
  <c r="BJ21" i="4" a="1"/>
  <c r="BJ21" i="4" s="1"/>
  <c r="M21" i="4" s="1"/>
  <c r="BJ22" i="4" a="1"/>
  <c r="BJ22" i="4" s="1"/>
  <c r="M22" i="4" s="1"/>
  <c r="BJ24" i="4" a="1"/>
  <c r="BJ24" i="4" s="1"/>
  <c r="M24" i="4" s="1"/>
  <c r="BJ25" i="4" a="1"/>
  <c r="BJ25" i="4" s="1"/>
  <c r="M25" i="4" s="1"/>
  <c r="BJ26" i="4" a="1"/>
  <c r="BJ26" i="4" s="1"/>
  <c r="M26" i="4" s="1"/>
  <c r="BJ27" i="4" a="1"/>
  <c r="BJ27" i="4" s="1"/>
  <c r="M27" i="4" s="1"/>
  <c r="BJ28" i="4" a="1"/>
  <c r="BJ28" i="4" s="1"/>
  <c r="M28" i="4" s="1"/>
  <c r="BJ29" i="4" a="1"/>
  <c r="BJ29" i="4" s="1"/>
  <c r="M29" i="4" s="1"/>
  <c r="BJ30" i="4" a="1"/>
  <c r="BJ30" i="4" s="1"/>
  <c r="M30" i="4" s="1"/>
  <c r="BJ31" i="4" a="1"/>
  <c r="BJ31" i="4" s="1"/>
  <c r="M31" i="4" s="1"/>
  <c r="BJ32" i="4" a="1"/>
  <c r="BJ32" i="4" s="1"/>
  <c r="M32" i="4" s="1"/>
  <c r="BJ33" i="4" a="1"/>
  <c r="BJ33" i="4" s="1"/>
  <c r="M33" i="4" s="1"/>
  <c r="BJ34" i="4" a="1"/>
  <c r="BJ34" i="4" s="1"/>
  <c r="M34" i="4" s="1"/>
  <c r="BJ35" i="4" a="1"/>
  <c r="BJ35" i="4" s="1"/>
  <c r="M35" i="4" s="1"/>
  <c r="BJ36" i="4" a="1"/>
  <c r="BJ36" i="4" s="1"/>
  <c r="M36" i="4" s="1"/>
  <c r="BJ38" i="4" a="1"/>
  <c r="BJ38" i="4" s="1"/>
  <c r="M38" i="4" s="1"/>
  <c r="BJ39" i="4" a="1"/>
  <c r="BJ39" i="4" s="1"/>
  <c r="M39" i="4" s="1"/>
  <c r="BJ40" i="4" a="1"/>
  <c r="BJ40" i="4" s="1"/>
  <c r="M40" i="4" s="1"/>
  <c r="BJ41" i="4" a="1"/>
  <c r="BJ41" i="4" s="1"/>
  <c r="M41" i="4" s="1"/>
  <c r="BJ42" i="4" a="1"/>
  <c r="BJ42" i="4" s="1"/>
  <c r="M42" i="4" s="1"/>
  <c r="BJ43" i="4" a="1"/>
  <c r="BJ43" i="4" s="1"/>
  <c r="M43" i="4" s="1"/>
  <c r="BJ44" i="4" a="1"/>
  <c r="BJ44" i="4" s="1"/>
  <c r="M44" i="4" s="1"/>
  <c r="BJ45" i="4" a="1"/>
  <c r="BJ45" i="4" s="1"/>
  <c r="M45" i="4" s="1"/>
  <c r="BJ46" i="4" a="1"/>
  <c r="BJ46" i="4" s="1"/>
  <c r="M46" i="4" s="1"/>
  <c r="BJ47" i="4" a="1"/>
  <c r="BJ47" i="4" s="1"/>
  <c r="M47" i="4" s="1"/>
  <c r="BJ48" i="4" a="1"/>
  <c r="BJ48" i="4" s="1"/>
  <c r="M48" i="4" s="1"/>
  <c r="BJ49" i="4" a="1"/>
  <c r="BJ49" i="4" s="1"/>
  <c r="M49" i="4" s="1"/>
  <c r="BJ50" i="4" a="1"/>
  <c r="BJ50" i="4" s="1"/>
  <c r="M50" i="4" s="1"/>
  <c r="BJ52" i="4" a="1"/>
  <c r="BJ52" i="4" s="1"/>
  <c r="M52" i="4" s="1"/>
  <c r="BJ53" i="4" a="1"/>
  <c r="BJ53" i="4" s="1"/>
  <c r="M53" i="4" s="1"/>
  <c r="BJ54" i="4" a="1"/>
  <c r="BJ54" i="4" s="1"/>
  <c r="M54" i="4" s="1"/>
  <c r="BJ55" i="4" a="1"/>
  <c r="BJ55" i="4" s="1"/>
  <c r="M55" i="4" s="1"/>
  <c r="BJ56" i="4" a="1"/>
  <c r="BJ56" i="4" s="1"/>
  <c r="M56" i="4" s="1"/>
  <c r="BJ57" i="4" a="1"/>
  <c r="BJ57" i="4" s="1"/>
  <c r="M57" i="4" s="1"/>
  <c r="BJ58" i="4" a="1"/>
  <c r="BJ58" i="4" s="1"/>
  <c r="M58" i="4" s="1"/>
  <c r="BJ59" i="4" a="1"/>
  <c r="BJ59" i="4" s="1"/>
  <c r="M59" i="4" s="1"/>
  <c r="BJ60" i="4" a="1"/>
  <c r="BJ60" i="4" s="1"/>
  <c r="M60" i="4" s="1"/>
  <c r="BJ61" i="4" a="1"/>
  <c r="BJ61" i="4" s="1"/>
  <c r="M61" i="4" s="1"/>
  <c r="BJ62" i="4" a="1"/>
  <c r="BJ62" i="4" s="1"/>
  <c r="M62" i="4" s="1"/>
  <c r="BJ63" i="4" a="1"/>
  <c r="BJ63" i="4" s="1"/>
  <c r="M63" i="4" s="1"/>
  <c r="BJ64" i="4" a="1"/>
  <c r="BJ64" i="4" s="1"/>
  <c r="M64" i="4" s="1"/>
  <c r="BJ66" i="4" a="1"/>
  <c r="BJ66" i="4" s="1"/>
  <c r="M66" i="4" s="1"/>
  <c r="BJ67" i="4" a="1"/>
  <c r="BJ67" i="4" s="1"/>
  <c r="M67" i="4" s="1"/>
  <c r="BJ68" i="4" a="1"/>
  <c r="BJ68" i="4" s="1"/>
  <c r="M68" i="4" s="1"/>
  <c r="BJ69" i="4" a="1"/>
  <c r="BJ69" i="4" s="1"/>
  <c r="M69" i="4" s="1"/>
  <c r="BJ70" i="4" a="1"/>
  <c r="BJ70" i="4" s="1"/>
  <c r="M70" i="4" s="1"/>
  <c r="BJ71" i="4" a="1"/>
  <c r="BJ71" i="4" s="1"/>
  <c r="M71" i="4" s="1"/>
  <c r="BJ72" i="4" a="1"/>
  <c r="BJ72" i="4" s="1"/>
  <c r="M72" i="4" s="1"/>
  <c r="BJ73" i="4" a="1"/>
  <c r="BJ73" i="4" s="1"/>
  <c r="M73" i="4" s="1"/>
  <c r="BJ74" i="4" a="1"/>
  <c r="BJ74" i="4" s="1"/>
  <c r="M74" i="4" s="1"/>
  <c r="BJ75" i="4" a="1"/>
  <c r="BJ75" i="4" s="1"/>
  <c r="M75" i="4" s="1"/>
  <c r="BJ76" i="4" a="1"/>
  <c r="BJ76" i="4" s="1"/>
  <c r="M76" i="4" s="1"/>
  <c r="BJ77" i="4" a="1"/>
  <c r="BJ77" i="4" s="1"/>
  <c r="M77" i="4" s="1"/>
  <c r="BJ78" i="4" a="1"/>
  <c r="BJ78" i="4" s="1"/>
  <c r="M78" i="4" s="1"/>
  <c r="BJ80" i="4" a="1"/>
  <c r="BJ80" i="4" s="1"/>
  <c r="M80" i="4" s="1"/>
  <c r="BJ81" i="4" a="1"/>
  <c r="BJ81" i="4" s="1"/>
  <c r="M81" i="4" s="1"/>
  <c r="BJ82" i="4" a="1"/>
  <c r="BJ82" i="4" s="1"/>
  <c r="M82" i="4" s="1"/>
  <c r="BJ83" i="4" a="1"/>
  <c r="BJ83" i="4" s="1"/>
  <c r="M83" i="4" s="1"/>
  <c r="BJ84" i="4" a="1"/>
  <c r="BJ84" i="4" s="1"/>
  <c r="M84" i="4" s="1"/>
  <c r="BJ85" i="4" a="1"/>
  <c r="BJ85" i="4" s="1"/>
  <c r="M85" i="4" s="1"/>
  <c r="BJ86" i="4" a="1"/>
  <c r="BJ86" i="4" s="1"/>
  <c r="M86" i="4" s="1"/>
  <c r="BJ87" i="4" a="1"/>
  <c r="BJ87" i="4" s="1"/>
  <c r="M87" i="4" s="1"/>
  <c r="BJ88" i="4" a="1"/>
  <c r="BJ88" i="4" s="1"/>
  <c r="M88" i="4" s="1"/>
  <c r="BJ89" i="4" a="1"/>
  <c r="BJ89" i="4" s="1"/>
  <c r="M89" i="4" s="1"/>
  <c r="BJ90" i="4" a="1"/>
  <c r="BJ90" i="4" s="1"/>
  <c r="M90" i="4" s="1"/>
  <c r="BJ91" i="4" a="1"/>
  <c r="BJ91" i="4" s="1"/>
  <c r="M91" i="4" s="1"/>
  <c r="BJ92" i="4" a="1"/>
  <c r="BJ92" i="4" s="1"/>
  <c r="M92" i="4" s="1"/>
  <c r="BJ94" i="4" a="1"/>
  <c r="BJ94" i="4" s="1"/>
  <c r="M94" i="4" s="1"/>
  <c r="BJ95" i="4" a="1"/>
  <c r="BJ95" i="4" s="1"/>
  <c r="M95" i="4" s="1"/>
  <c r="BJ96" i="4" a="1"/>
  <c r="BJ96" i="4" s="1"/>
  <c r="M96" i="4" s="1"/>
  <c r="BJ97" i="4" a="1"/>
  <c r="BJ97" i="4" s="1"/>
  <c r="M97" i="4" s="1"/>
  <c r="BJ98" i="4" a="1"/>
  <c r="BJ98" i="4" s="1"/>
  <c r="M98" i="4" s="1"/>
  <c r="BJ99" i="4" a="1"/>
  <c r="BJ99" i="4" s="1"/>
  <c r="M99" i="4" s="1"/>
  <c r="BJ100" i="4" a="1"/>
  <c r="BJ100" i="4" s="1"/>
  <c r="M100" i="4" s="1"/>
  <c r="BJ101" i="4" a="1"/>
  <c r="BJ101" i="4" s="1"/>
  <c r="M101" i="4" s="1"/>
  <c r="BJ102" i="4" a="1"/>
  <c r="BJ102" i="4" s="1"/>
  <c r="M102" i="4" s="1"/>
  <c r="BJ103" i="4" a="1"/>
  <c r="BJ103" i="4" s="1"/>
  <c r="M103" i="4" s="1"/>
  <c r="BJ104" i="4" a="1"/>
  <c r="BJ104" i="4" s="1"/>
  <c r="M104" i="4" s="1"/>
  <c r="BJ105" i="4" a="1"/>
  <c r="BJ105" i="4" s="1"/>
  <c r="M105" i="4" s="1"/>
  <c r="BJ106" i="4" a="1"/>
  <c r="BJ106" i="4" s="1"/>
  <c r="M106" i="4" s="1"/>
  <c r="BJ108" i="4" a="1"/>
  <c r="BJ108" i="4" s="1"/>
  <c r="M108" i="4" s="1"/>
  <c r="BJ109" i="4" a="1"/>
  <c r="BJ109" i="4" s="1"/>
  <c r="M109" i="4" s="1"/>
  <c r="BJ110" i="4" a="1"/>
  <c r="BJ110" i="4" s="1"/>
  <c r="M110" i="4" s="1"/>
  <c r="BJ111" i="4" a="1"/>
  <c r="BJ111" i="4" s="1"/>
  <c r="M111" i="4" s="1"/>
  <c r="BJ112" i="4" a="1"/>
  <c r="BJ112" i="4" s="1"/>
  <c r="M112" i="4" s="1"/>
  <c r="BJ113" i="4" a="1"/>
  <c r="BJ113" i="4" s="1"/>
  <c r="M113" i="4" s="1"/>
  <c r="BJ114" i="4" a="1"/>
  <c r="BJ114" i="4" s="1"/>
  <c r="M114" i="4" s="1"/>
  <c r="BJ115" i="4" a="1"/>
  <c r="BJ115" i="4" s="1"/>
  <c r="M115" i="4" s="1"/>
  <c r="BJ116" i="4" a="1"/>
  <c r="BJ116" i="4" s="1"/>
  <c r="M116" i="4" s="1"/>
  <c r="BJ117" i="4" a="1"/>
  <c r="BJ117" i="4" s="1"/>
  <c r="M117" i="4" s="1"/>
  <c r="BJ118" i="4" a="1"/>
  <c r="BJ118" i="4" s="1"/>
  <c r="M118" i="4" s="1"/>
  <c r="BJ119" i="4" a="1"/>
  <c r="BJ119" i="4" s="1"/>
  <c r="M119" i="4" s="1"/>
  <c r="BJ120" i="4" a="1"/>
  <c r="BJ120" i="4" s="1"/>
  <c r="M120" i="4" s="1"/>
  <c r="BJ122" i="4" a="1"/>
  <c r="BJ122" i="4" s="1"/>
  <c r="M122" i="4" s="1"/>
  <c r="BJ123" i="4" a="1"/>
  <c r="BJ123" i="4" s="1"/>
  <c r="M123" i="4" s="1"/>
  <c r="BJ124" i="4" a="1"/>
  <c r="BJ124" i="4" s="1"/>
  <c r="M124" i="4" s="1"/>
  <c r="BJ125" i="4" a="1"/>
  <c r="BJ125" i="4" s="1"/>
  <c r="M125" i="4" s="1"/>
  <c r="BJ126" i="4" a="1"/>
  <c r="BJ126" i="4" s="1"/>
  <c r="M126" i="4" s="1"/>
  <c r="BJ127" i="4" a="1"/>
  <c r="BJ127" i="4" s="1"/>
  <c r="M127" i="4" s="1"/>
  <c r="BJ128" i="4" a="1"/>
  <c r="BJ128" i="4" s="1"/>
  <c r="M128" i="4" s="1"/>
  <c r="BJ129" i="4" a="1"/>
  <c r="BJ129" i="4" s="1"/>
  <c r="M129" i="4" s="1"/>
  <c r="BJ130" i="4" a="1"/>
  <c r="BJ130" i="4" s="1"/>
  <c r="M130" i="4" s="1"/>
  <c r="BJ131" i="4" a="1"/>
  <c r="BJ131" i="4" s="1"/>
  <c r="M131" i="4" s="1"/>
  <c r="BJ132" i="4" a="1"/>
  <c r="BJ132" i="4" s="1"/>
  <c r="M132" i="4" s="1"/>
  <c r="BJ133" i="4" a="1"/>
  <c r="BJ133" i="4" s="1"/>
  <c r="M133" i="4" s="1"/>
  <c r="BJ134" i="4" a="1"/>
  <c r="BJ134" i="4" s="1"/>
  <c r="M134" i="4" s="1"/>
  <c r="BJ136" i="4" a="1"/>
  <c r="BJ136" i="4" s="1"/>
  <c r="M136" i="4" s="1"/>
  <c r="BJ137" i="4" a="1"/>
  <c r="BJ137" i="4" s="1"/>
  <c r="M137" i="4" s="1"/>
  <c r="BJ138" i="4" a="1"/>
  <c r="BJ138" i="4" s="1"/>
  <c r="M138" i="4" s="1"/>
  <c r="BJ139" i="4" a="1"/>
  <c r="BJ139" i="4" s="1"/>
  <c r="M139" i="4" s="1"/>
  <c r="BJ140" i="4" a="1"/>
  <c r="BJ140" i="4" s="1"/>
  <c r="M140" i="4" s="1"/>
  <c r="BJ141" i="4" a="1"/>
  <c r="BJ141" i="4" s="1"/>
  <c r="M141" i="4" s="1"/>
  <c r="BJ142" i="4" a="1"/>
  <c r="BJ142" i="4" s="1"/>
  <c r="M142" i="4" s="1"/>
  <c r="BJ143" i="4" a="1"/>
  <c r="BJ143" i="4" s="1"/>
  <c r="M143" i="4" s="1"/>
  <c r="BJ144" i="4" a="1"/>
  <c r="BJ144" i="4" s="1"/>
  <c r="M144" i="4" s="1"/>
  <c r="BJ145" i="4" a="1"/>
  <c r="BJ145" i="4" s="1"/>
  <c r="M145" i="4" s="1"/>
  <c r="BJ146" i="4" a="1"/>
  <c r="BJ146" i="4" s="1"/>
  <c r="M146" i="4" s="1"/>
  <c r="BJ147" i="4" a="1"/>
  <c r="BJ147" i="4" s="1"/>
  <c r="M147" i="4" s="1"/>
  <c r="BJ148" i="4" a="1"/>
  <c r="BJ148" i="4" s="1"/>
  <c r="M148" i="4" s="1"/>
  <c r="BJ150" i="4" a="1"/>
  <c r="BJ150" i="4" s="1"/>
  <c r="M150" i="4" s="1"/>
  <c r="BJ151" i="4" a="1"/>
  <c r="BJ151" i="4" s="1"/>
  <c r="M151" i="4" s="1"/>
  <c r="BJ152" i="4" a="1"/>
  <c r="BJ152" i="4" s="1"/>
  <c r="M152" i="4" s="1"/>
  <c r="BJ153" i="4" a="1"/>
  <c r="BJ153" i="4" s="1"/>
  <c r="M153" i="4" s="1"/>
  <c r="BJ154" i="4" a="1"/>
  <c r="BJ154" i="4" s="1"/>
  <c r="M154" i="4" s="1"/>
  <c r="BJ155" i="4" a="1"/>
  <c r="BJ155" i="4" s="1"/>
  <c r="M155" i="4" s="1"/>
  <c r="BJ156" i="4" a="1"/>
  <c r="BJ156" i="4" s="1"/>
  <c r="M156" i="4" s="1"/>
  <c r="BJ157" i="4" a="1"/>
  <c r="BJ157" i="4" s="1"/>
  <c r="M157" i="4" s="1"/>
  <c r="BJ158" i="4" a="1"/>
  <c r="BJ158" i="4" s="1"/>
  <c r="M158" i="4" s="1"/>
  <c r="BJ159" i="4" a="1"/>
  <c r="BJ159" i="4" s="1"/>
  <c r="M159" i="4" s="1"/>
  <c r="BJ160" i="4" a="1"/>
  <c r="BJ160" i="4" s="1"/>
  <c r="M160" i="4" s="1"/>
  <c r="BJ161" i="4" a="1"/>
  <c r="BJ161" i="4" s="1"/>
  <c r="M161" i="4" s="1"/>
  <c r="BJ162" i="4" a="1"/>
  <c r="BJ162" i="4" s="1"/>
  <c r="M162" i="4" s="1"/>
  <c r="BJ164" i="4" a="1"/>
  <c r="BJ164" i="4" s="1"/>
  <c r="M164" i="4" s="1"/>
  <c r="BJ165" i="4" a="1"/>
  <c r="BJ165" i="4" s="1"/>
  <c r="M165" i="4" s="1"/>
  <c r="BJ166" i="4" a="1"/>
  <c r="BJ166" i="4" s="1"/>
  <c r="M166" i="4" s="1"/>
  <c r="BJ167" i="4" a="1"/>
  <c r="BJ167" i="4" s="1"/>
  <c r="M167" i="4" s="1"/>
  <c r="BJ168" i="4" a="1"/>
  <c r="BJ168" i="4" s="1"/>
  <c r="M168" i="4" s="1"/>
  <c r="BJ169" i="4" a="1"/>
  <c r="BJ169" i="4" s="1"/>
  <c r="M169" i="4" s="1"/>
  <c r="BJ170" i="4" a="1"/>
  <c r="BJ170" i="4" s="1"/>
  <c r="M170" i="4" s="1"/>
  <c r="BJ171" i="4" a="1"/>
  <c r="BJ171" i="4" s="1"/>
  <c r="M171" i="4" s="1"/>
  <c r="BJ172" i="4" a="1"/>
  <c r="BJ172" i="4" s="1"/>
  <c r="M172" i="4" s="1"/>
  <c r="BJ173" i="4" a="1"/>
  <c r="BJ173" i="4" s="1"/>
  <c r="M173" i="4" s="1"/>
  <c r="BJ174" i="4" a="1"/>
  <c r="BJ174" i="4" s="1"/>
  <c r="M174" i="4" s="1"/>
  <c r="BJ175" i="4" a="1"/>
  <c r="BJ175" i="4" s="1"/>
  <c r="M175" i="4" s="1"/>
  <c r="BJ176" i="4" a="1"/>
  <c r="BJ176" i="4" s="1"/>
  <c r="M176" i="4" s="1"/>
  <c r="BJ178" i="4" a="1"/>
  <c r="BJ178" i="4" s="1"/>
  <c r="M178" i="4" s="1"/>
  <c r="BJ179" i="4" a="1"/>
  <c r="BJ179" i="4" s="1"/>
  <c r="M179" i="4" s="1"/>
  <c r="BJ180" i="4" a="1"/>
  <c r="BJ180" i="4" s="1"/>
  <c r="M180" i="4" s="1"/>
  <c r="BJ181" i="4" a="1"/>
  <c r="BJ181" i="4" s="1"/>
  <c r="M181" i="4" s="1"/>
  <c r="BJ182" i="4" a="1"/>
  <c r="BJ182" i="4" s="1"/>
  <c r="M182" i="4" s="1"/>
  <c r="BJ183" i="4" a="1"/>
  <c r="BJ183" i="4" s="1"/>
  <c r="M183" i="4" s="1"/>
  <c r="BJ184" i="4" a="1"/>
  <c r="BJ184" i="4" s="1"/>
  <c r="M184" i="4" s="1"/>
  <c r="BJ185" i="4" a="1"/>
  <c r="BJ185" i="4" s="1"/>
  <c r="M185" i="4" s="1"/>
  <c r="BJ186" i="4" a="1"/>
  <c r="BJ186" i="4" s="1"/>
  <c r="M186" i="4" s="1"/>
  <c r="BJ187" i="4" a="1"/>
  <c r="BJ187" i="4" s="1"/>
  <c r="M187" i="4" s="1"/>
  <c r="BJ188" i="4" a="1"/>
  <c r="BJ188" i="4" s="1"/>
  <c r="M188" i="4" s="1"/>
  <c r="BJ189" i="4" a="1"/>
  <c r="BJ189" i="4" s="1"/>
  <c r="M189" i="4" s="1"/>
  <c r="BJ190" i="4" a="1"/>
  <c r="BJ190" i="4" s="1"/>
  <c r="M190" i="4" s="1"/>
  <c r="BJ192" i="4" a="1"/>
  <c r="BJ192" i="4" s="1"/>
  <c r="M192" i="4" s="1"/>
  <c r="BJ193" i="4" a="1"/>
  <c r="BJ193" i="4" s="1"/>
  <c r="M193" i="4" s="1"/>
  <c r="BJ194" i="4" a="1"/>
  <c r="BJ194" i="4" s="1"/>
  <c r="M194" i="4" s="1"/>
  <c r="BJ195" i="4" a="1"/>
  <c r="BJ195" i="4" s="1"/>
  <c r="M195" i="4" s="1"/>
  <c r="BJ196" i="4" a="1"/>
  <c r="BJ196" i="4" s="1"/>
  <c r="M196" i="4" s="1"/>
  <c r="BJ197" i="4" a="1"/>
  <c r="BJ197" i="4" s="1"/>
  <c r="M197" i="4" s="1"/>
  <c r="BJ198" i="4" a="1"/>
  <c r="BJ198" i="4" s="1"/>
  <c r="M198" i="4" s="1"/>
  <c r="BJ199" i="4" a="1"/>
  <c r="BJ199" i="4" s="1"/>
  <c r="M199" i="4" s="1"/>
  <c r="BJ200" i="4" a="1"/>
  <c r="BJ200" i="4" s="1"/>
  <c r="M200" i="4" s="1"/>
  <c r="BJ201" i="4" a="1"/>
  <c r="BJ201" i="4" s="1"/>
  <c r="M201" i="4" s="1"/>
  <c r="BJ202" i="4" a="1"/>
  <c r="BJ202" i="4" s="1"/>
  <c r="M202" i="4" s="1"/>
  <c r="BJ203" i="4" a="1"/>
  <c r="BJ203" i="4" s="1"/>
  <c r="M203" i="4" s="1"/>
  <c r="BJ204" i="4" a="1"/>
  <c r="BJ204" i="4" s="1"/>
  <c r="M204" i="4" s="1"/>
  <c r="BJ206" i="4" a="1"/>
  <c r="BJ206" i="4" s="1"/>
  <c r="M206" i="4" s="1"/>
  <c r="BJ207" i="4" a="1"/>
  <c r="BJ207" i="4" s="1"/>
  <c r="M207" i="4" s="1"/>
  <c r="BJ208" i="4" a="1"/>
  <c r="BJ208" i="4" s="1"/>
  <c r="M208" i="4" s="1"/>
  <c r="BJ209" i="4" a="1"/>
  <c r="BJ209" i="4" s="1"/>
  <c r="M209" i="4" s="1"/>
  <c r="BJ210" i="4" a="1"/>
  <c r="BJ210" i="4" s="1"/>
  <c r="M210" i="4" s="1"/>
  <c r="BJ211" i="4" a="1"/>
  <c r="BJ211" i="4" s="1"/>
  <c r="M211" i="4" s="1"/>
  <c r="BJ212" i="4" a="1"/>
  <c r="BJ212" i="4" s="1"/>
  <c r="M212" i="4" s="1"/>
  <c r="BJ213" i="4" a="1"/>
  <c r="BJ213" i="4" s="1"/>
  <c r="M213" i="4" s="1"/>
  <c r="BJ214" i="4" a="1"/>
  <c r="BJ214" i="4" s="1"/>
  <c r="M214" i="4" s="1"/>
  <c r="BJ215" i="4" a="1"/>
  <c r="BJ215" i="4" s="1"/>
  <c r="M215" i="4" s="1"/>
  <c r="BJ216" i="4" a="1"/>
  <c r="BJ216" i="4" s="1"/>
  <c r="M216" i="4" s="1"/>
  <c r="BJ217" i="4" a="1"/>
  <c r="BJ217" i="4" s="1"/>
  <c r="M217" i="4" s="1"/>
  <c r="BJ218" i="4" a="1"/>
  <c r="BJ218" i="4" s="1"/>
  <c r="M218" i="4" s="1"/>
  <c r="BJ220" i="4" a="1"/>
  <c r="BJ220" i="4" s="1"/>
  <c r="M220" i="4" s="1"/>
  <c r="BJ221" i="4" a="1"/>
  <c r="BJ221" i="4" s="1"/>
  <c r="M221" i="4" s="1"/>
  <c r="BJ222" i="4" a="1"/>
  <c r="BJ222" i="4" s="1"/>
  <c r="M222" i="4" s="1"/>
  <c r="BJ223" i="4" a="1"/>
  <c r="BJ223" i="4" s="1"/>
  <c r="M223" i="4" s="1"/>
  <c r="BJ224" i="4" a="1"/>
  <c r="BJ224" i="4" s="1"/>
  <c r="M224" i="4" s="1"/>
  <c r="BJ225" i="4" a="1"/>
  <c r="BJ225" i="4" s="1"/>
  <c r="M225" i="4" s="1"/>
  <c r="BJ226" i="4" a="1"/>
  <c r="BJ226" i="4" s="1"/>
  <c r="M226" i="4" s="1"/>
  <c r="BJ227" i="4" a="1"/>
  <c r="BJ227" i="4" s="1"/>
  <c r="M227" i="4" s="1"/>
  <c r="BJ228" i="4" a="1"/>
  <c r="BJ228" i="4" s="1"/>
  <c r="M228" i="4" s="1"/>
  <c r="BJ229" i="4" a="1"/>
  <c r="BJ229" i="4" s="1"/>
  <c r="M229" i="4" s="1"/>
  <c r="BJ230" i="4" a="1"/>
  <c r="BJ230" i="4" s="1"/>
  <c r="M230" i="4" s="1"/>
  <c r="BJ231" i="4" a="1"/>
  <c r="BJ231" i="4" s="1"/>
  <c r="M231" i="4" s="1"/>
  <c r="BJ232" i="4" a="1"/>
  <c r="BJ232" i="4" s="1"/>
  <c r="M232" i="4" s="1"/>
  <c r="BJ234" i="4" a="1"/>
  <c r="BJ234" i="4" s="1"/>
  <c r="M234" i="4" s="1"/>
  <c r="BJ235" i="4" a="1"/>
  <c r="BJ235" i="4" s="1"/>
  <c r="M235" i="4" s="1"/>
  <c r="BJ236" i="4" a="1"/>
  <c r="BJ236" i="4" s="1"/>
  <c r="M236" i="4" s="1"/>
  <c r="BJ237" i="4" a="1"/>
  <c r="BJ237" i="4" s="1"/>
  <c r="M237" i="4" s="1"/>
  <c r="BJ238" i="4" a="1"/>
  <c r="BJ238" i="4" s="1"/>
  <c r="M238" i="4" s="1"/>
  <c r="BJ239" i="4" a="1"/>
  <c r="BJ239" i="4" s="1"/>
  <c r="M239" i="4" s="1"/>
  <c r="BJ240" i="4" a="1"/>
  <c r="BJ240" i="4" s="1"/>
  <c r="M240" i="4" s="1"/>
  <c r="BJ241" i="4" a="1"/>
  <c r="BJ241" i="4" s="1"/>
  <c r="M241" i="4" s="1"/>
  <c r="BJ242" i="4" a="1"/>
  <c r="BJ242" i="4" s="1"/>
  <c r="M242" i="4" s="1"/>
  <c r="BJ243" i="4" a="1"/>
  <c r="BJ243" i="4" s="1"/>
  <c r="M243" i="4" s="1"/>
  <c r="BJ244" i="4" a="1"/>
  <c r="BJ244" i="4" s="1"/>
  <c r="M244" i="4" s="1"/>
  <c r="BJ245" i="4" a="1"/>
  <c r="BJ245" i="4" s="1"/>
  <c r="M245" i="4" s="1"/>
  <c r="BJ246" i="4" a="1"/>
  <c r="BJ246" i="4" s="1"/>
  <c r="M246" i="4" s="1"/>
  <c r="BJ248" i="4" a="1"/>
  <c r="BJ248" i="4" s="1"/>
  <c r="M248" i="4" s="1"/>
  <c r="BJ249" i="4" a="1"/>
  <c r="BJ249" i="4" s="1"/>
  <c r="M249" i="4" s="1"/>
  <c r="BJ250" i="4" a="1"/>
  <c r="BJ250" i="4" s="1"/>
  <c r="M250" i="4" s="1"/>
  <c r="BJ251" i="4" a="1"/>
  <c r="BJ251" i="4" s="1"/>
  <c r="M251" i="4" s="1"/>
  <c r="BJ252" i="4" a="1"/>
  <c r="BJ252" i="4" s="1"/>
  <c r="M252" i="4" s="1"/>
  <c r="BJ253" i="4" a="1"/>
  <c r="BJ253" i="4" s="1"/>
  <c r="M253" i="4" s="1"/>
  <c r="BJ254" i="4" a="1"/>
  <c r="BJ254" i="4" s="1"/>
  <c r="M254" i="4" s="1"/>
  <c r="BJ255" i="4" a="1"/>
  <c r="BJ255" i="4" s="1"/>
  <c r="M255" i="4" s="1"/>
  <c r="BJ256" i="4" a="1"/>
  <c r="BJ256" i="4" s="1"/>
  <c r="M256" i="4" s="1"/>
  <c r="BJ257" i="4" a="1"/>
  <c r="BJ257" i="4" s="1"/>
  <c r="M257" i="4" s="1"/>
  <c r="BJ258" i="4" a="1"/>
  <c r="BJ258" i="4" s="1"/>
  <c r="M258" i="4" s="1"/>
  <c r="BJ259" i="4" a="1"/>
  <c r="BJ259" i="4" s="1"/>
  <c r="M259" i="4" s="1"/>
  <c r="BJ260" i="4" a="1"/>
  <c r="BJ260" i="4" s="1"/>
  <c r="M260" i="4" s="1"/>
  <c r="BJ262" i="4" a="1"/>
  <c r="BJ262" i="4" s="1"/>
  <c r="M262" i="4" s="1"/>
  <c r="BJ263" i="4" a="1"/>
  <c r="BJ263" i="4" s="1"/>
  <c r="M263" i="4" s="1"/>
  <c r="BJ264" i="4" a="1"/>
  <c r="BJ264" i="4" s="1"/>
  <c r="M264" i="4" s="1"/>
  <c r="BJ265" i="4" a="1"/>
  <c r="BJ265" i="4" s="1"/>
  <c r="M265" i="4" s="1"/>
  <c r="BJ266" i="4" a="1"/>
  <c r="BJ266" i="4" s="1"/>
  <c r="M266" i="4" s="1"/>
  <c r="BJ267" i="4" a="1"/>
  <c r="BJ267" i="4" s="1"/>
  <c r="M267" i="4" s="1"/>
  <c r="BJ268" i="4" a="1"/>
  <c r="BJ268" i="4" s="1"/>
  <c r="M268" i="4" s="1"/>
  <c r="BJ269" i="4" a="1"/>
  <c r="BJ269" i="4" s="1"/>
  <c r="M269" i="4" s="1"/>
  <c r="BJ270" i="4" a="1"/>
  <c r="BJ270" i="4" s="1"/>
  <c r="M270" i="4" s="1"/>
  <c r="BJ271" i="4" a="1"/>
  <c r="BJ271" i="4" s="1"/>
  <c r="M271" i="4" s="1"/>
  <c r="BJ272" i="4" a="1"/>
  <c r="BJ272" i="4" s="1"/>
  <c r="M272" i="4" s="1"/>
  <c r="BJ273" i="4" a="1"/>
  <c r="BJ273" i="4" s="1"/>
  <c r="M273" i="4" s="1"/>
  <c r="BJ274" i="4" a="1"/>
  <c r="BJ274" i="4" s="1"/>
  <c r="M274" i="4" s="1"/>
  <c r="BJ276" i="4" a="1"/>
  <c r="BJ276" i="4" s="1"/>
  <c r="M276" i="4" s="1"/>
  <c r="BJ277" i="4" a="1"/>
  <c r="BJ277" i="4" s="1"/>
  <c r="M277" i="4" s="1"/>
  <c r="BJ278" i="4" a="1"/>
  <c r="BJ278" i="4" s="1"/>
  <c r="M278" i="4" s="1"/>
  <c r="BJ279" i="4" a="1"/>
  <c r="BJ279" i="4" s="1"/>
  <c r="M279" i="4" s="1"/>
  <c r="BJ280" i="4" a="1"/>
  <c r="BJ280" i="4" s="1"/>
  <c r="M280" i="4" s="1"/>
  <c r="BJ281" i="4" a="1"/>
  <c r="BJ281" i="4" s="1"/>
  <c r="M281" i="4" s="1"/>
  <c r="BJ282" i="4" a="1"/>
  <c r="BJ282" i="4" s="1"/>
  <c r="M282" i="4" s="1"/>
  <c r="BJ283" i="4" a="1"/>
  <c r="BJ283" i="4" s="1"/>
  <c r="M283" i="4" s="1"/>
  <c r="BJ284" i="4" a="1"/>
  <c r="BJ284" i="4" s="1"/>
  <c r="M284" i="4" s="1"/>
  <c r="BJ285" i="4" a="1"/>
  <c r="BJ285" i="4" s="1"/>
  <c r="M285" i="4" s="1"/>
  <c r="BJ286" i="4" a="1"/>
  <c r="BJ286" i="4" s="1"/>
  <c r="M286" i="4" s="1"/>
  <c r="BJ287" i="4" a="1"/>
  <c r="BJ287" i="4" s="1"/>
  <c r="M287" i="4" s="1"/>
  <c r="BJ288" i="4" a="1"/>
  <c r="BJ288" i="4" s="1"/>
  <c r="M288" i="4" s="1"/>
  <c r="BJ290" i="4" a="1"/>
  <c r="BJ290" i="4" s="1"/>
  <c r="M290" i="4" s="1"/>
  <c r="BJ291" i="4" a="1"/>
  <c r="BJ291" i="4" s="1"/>
  <c r="M291" i="4" s="1"/>
  <c r="BJ292" i="4" a="1"/>
  <c r="BJ292" i="4" s="1"/>
  <c r="M292" i="4" s="1"/>
  <c r="BJ293" i="4" a="1"/>
  <c r="BJ293" i="4" s="1"/>
  <c r="M293" i="4" s="1"/>
  <c r="BJ294" i="4" a="1"/>
  <c r="BJ294" i="4" s="1"/>
  <c r="M294" i="4" s="1"/>
  <c r="BJ295" i="4" a="1"/>
  <c r="BJ295" i="4" s="1"/>
  <c r="M295" i="4" s="1"/>
  <c r="BJ296" i="4" a="1"/>
  <c r="BJ296" i="4" s="1"/>
  <c r="M296" i="4" s="1"/>
  <c r="BJ297" i="4" a="1"/>
  <c r="BJ297" i="4" s="1"/>
  <c r="M297" i="4" s="1"/>
  <c r="BJ298" i="4" a="1"/>
  <c r="BJ298" i="4" s="1"/>
  <c r="M298" i="4" s="1"/>
  <c r="BJ299" i="4" a="1"/>
  <c r="BJ299" i="4" s="1"/>
  <c r="M299" i="4" s="1"/>
  <c r="BJ300" i="4" a="1"/>
  <c r="BJ300" i="4" s="1"/>
  <c r="M300" i="4" s="1"/>
  <c r="BJ301" i="4" a="1"/>
  <c r="BJ301" i="4" s="1"/>
  <c r="M301" i="4" s="1"/>
  <c r="BJ302" i="4" a="1"/>
  <c r="BJ302" i="4" s="1"/>
  <c r="M302" i="4" s="1"/>
  <c r="BJ304" i="4" a="1"/>
  <c r="BJ304" i="4" s="1"/>
  <c r="M304" i="4" s="1"/>
  <c r="BJ305" i="4" a="1"/>
  <c r="BJ305" i="4" s="1"/>
  <c r="M305" i="4" s="1"/>
  <c r="BJ306" i="4" a="1"/>
  <c r="BJ306" i="4" s="1"/>
  <c r="M306" i="4" s="1"/>
  <c r="BJ307" i="4" a="1"/>
  <c r="BJ307" i="4" s="1"/>
  <c r="M307" i="4" s="1"/>
  <c r="BJ308" i="4" a="1"/>
  <c r="BJ308" i="4" s="1"/>
  <c r="M308" i="4" s="1"/>
  <c r="BJ309" i="4" a="1"/>
  <c r="BJ309" i="4" s="1"/>
  <c r="M309" i="4" s="1"/>
  <c r="BJ310" i="4" a="1"/>
  <c r="BJ310" i="4" s="1"/>
  <c r="M310" i="4" s="1"/>
  <c r="BJ311" i="4" a="1"/>
  <c r="BJ311" i="4" s="1"/>
  <c r="M311" i="4" s="1"/>
  <c r="BJ312" i="4" a="1"/>
  <c r="BJ312" i="4" s="1"/>
  <c r="M312" i="4" s="1"/>
  <c r="BJ313" i="4" a="1"/>
  <c r="BJ313" i="4" s="1"/>
  <c r="M313" i="4" s="1"/>
  <c r="BJ314" i="4" a="1"/>
  <c r="BJ314" i="4" s="1"/>
  <c r="M314" i="4" s="1"/>
  <c r="BJ315" i="4" a="1"/>
  <c r="BJ315" i="4" s="1"/>
  <c r="M315" i="4" s="1"/>
  <c r="BJ316" i="4" a="1"/>
  <c r="BJ316" i="4" s="1"/>
  <c r="M316" i="4" s="1"/>
  <c r="BJ318" i="4" a="1"/>
  <c r="BJ318" i="4" s="1"/>
  <c r="M318" i="4" s="1"/>
  <c r="BJ319" i="4" a="1"/>
  <c r="BJ319" i="4" s="1"/>
  <c r="M319" i="4" s="1"/>
  <c r="BJ320" i="4" a="1"/>
  <c r="BJ320" i="4" s="1"/>
  <c r="M320" i="4" s="1"/>
  <c r="BJ321" i="4" a="1"/>
  <c r="BJ321" i="4" s="1"/>
  <c r="M321" i="4" s="1"/>
  <c r="BJ322" i="4" a="1"/>
  <c r="BJ322" i="4" s="1"/>
  <c r="M322" i="4" s="1"/>
  <c r="BJ323" i="4" a="1"/>
  <c r="BJ323" i="4" s="1"/>
  <c r="M323" i="4" s="1"/>
  <c r="BJ324" i="4" a="1"/>
  <c r="BJ324" i="4" s="1"/>
  <c r="M324" i="4" s="1"/>
  <c r="BJ325" i="4" a="1"/>
  <c r="BJ325" i="4" s="1"/>
  <c r="M325" i="4" s="1"/>
  <c r="BJ326" i="4" a="1"/>
  <c r="BJ326" i="4" s="1"/>
  <c r="M326" i="4" s="1"/>
  <c r="BJ327" i="4" a="1"/>
  <c r="BJ327" i="4" s="1"/>
  <c r="M327" i="4" s="1"/>
  <c r="BJ328" i="4" a="1"/>
  <c r="BJ328" i="4" s="1"/>
  <c r="M328" i="4" s="1"/>
  <c r="BJ329" i="4" a="1"/>
  <c r="BJ329" i="4" s="1"/>
  <c r="M329" i="4" s="1"/>
  <c r="BJ330" i="4" a="1"/>
  <c r="BJ330" i="4" s="1"/>
  <c r="M330" i="4" s="1"/>
  <c r="BJ332" i="4" a="1"/>
  <c r="BJ332" i="4" s="1"/>
  <c r="M332" i="4" s="1"/>
  <c r="BJ333" i="4" a="1"/>
  <c r="BJ333" i="4" s="1"/>
  <c r="M333" i="4" s="1"/>
  <c r="BJ334" i="4" a="1"/>
  <c r="BJ334" i="4" s="1"/>
  <c r="M334" i="4" s="1"/>
  <c r="BJ335" i="4" a="1"/>
  <c r="BJ335" i="4" s="1"/>
  <c r="M335" i="4" s="1"/>
  <c r="BJ336" i="4" a="1"/>
  <c r="BJ336" i="4" s="1"/>
  <c r="M336" i="4" s="1"/>
  <c r="BJ337" i="4" a="1"/>
  <c r="BJ337" i="4" s="1"/>
  <c r="M337" i="4" s="1"/>
  <c r="BJ338" i="4" a="1"/>
  <c r="BJ338" i="4" s="1"/>
  <c r="M338" i="4" s="1"/>
  <c r="BJ339" i="4" a="1"/>
  <c r="BJ339" i="4" s="1"/>
  <c r="M339" i="4" s="1"/>
  <c r="BJ340" i="4" a="1"/>
  <c r="BJ340" i="4" s="1"/>
  <c r="M340" i="4" s="1"/>
  <c r="BJ341" i="4" a="1"/>
  <c r="BJ341" i="4" s="1"/>
  <c r="M341" i="4" s="1"/>
  <c r="BJ342" i="4" a="1"/>
  <c r="BJ342" i="4" s="1"/>
  <c r="M342" i="4" s="1"/>
  <c r="BJ343" i="4" a="1"/>
  <c r="BJ343" i="4" s="1"/>
  <c r="M343" i="4" s="1"/>
  <c r="BJ344" i="4" a="1"/>
  <c r="BJ344" i="4" s="1"/>
  <c r="M344" i="4" s="1"/>
  <c r="BJ346" i="4" a="1"/>
  <c r="BJ346" i="4" s="1"/>
  <c r="M346" i="4" s="1"/>
  <c r="BJ347" i="4" a="1"/>
  <c r="BJ347" i="4" s="1"/>
  <c r="M347" i="4" s="1"/>
  <c r="BJ348" i="4" a="1"/>
  <c r="BJ348" i="4" s="1"/>
  <c r="M348" i="4" s="1"/>
  <c r="BJ349" i="4" a="1"/>
  <c r="BJ349" i="4" s="1"/>
  <c r="M349" i="4" s="1"/>
  <c r="BJ350" i="4" a="1"/>
  <c r="BJ350" i="4" s="1"/>
  <c r="M350" i="4" s="1"/>
  <c r="BJ351" i="4" a="1"/>
  <c r="BJ351" i="4" s="1"/>
  <c r="M351" i="4" s="1"/>
  <c r="BJ352" i="4" a="1"/>
  <c r="BJ352" i="4" s="1"/>
  <c r="M352" i="4" s="1"/>
  <c r="BJ353" i="4" a="1"/>
  <c r="BJ353" i="4" s="1"/>
  <c r="M353" i="4" s="1"/>
  <c r="BJ354" i="4" a="1"/>
  <c r="BJ354" i="4" s="1"/>
  <c r="M354" i="4" s="1"/>
  <c r="BJ355" i="4" a="1"/>
  <c r="BJ355" i="4" s="1"/>
  <c r="M355" i="4" s="1"/>
  <c r="BJ356" i="4" a="1"/>
  <c r="BJ356" i="4" s="1"/>
  <c r="M356" i="4" s="1"/>
  <c r="BJ357" i="4" a="1"/>
  <c r="BJ357" i="4" s="1"/>
  <c r="M357" i="4" s="1"/>
  <c r="BJ358" i="4" a="1"/>
  <c r="BJ358" i="4" s="1"/>
  <c r="M358" i="4" s="1"/>
  <c r="BJ360" i="4" a="1"/>
  <c r="BJ360" i="4" s="1"/>
  <c r="M360" i="4" s="1"/>
  <c r="BJ361" i="4" a="1"/>
  <c r="BJ361" i="4" s="1"/>
  <c r="M361" i="4" s="1"/>
  <c r="BJ362" i="4" a="1"/>
  <c r="BJ362" i="4" s="1"/>
  <c r="M362" i="4" s="1"/>
  <c r="BJ363" i="4" a="1"/>
  <c r="BJ363" i="4" s="1"/>
  <c r="M363" i="4" s="1"/>
  <c r="BJ364" i="4" a="1"/>
  <c r="BJ364" i="4" s="1"/>
  <c r="M364" i="4" s="1"/>
  <c r="BJ365" i="4" a="1"/>
  <c r="BJ365" i="4" s="1"/>
  <c r="M365" i="4" s="1"/>
  <c r="BJ366" i="4" a="1"/>
  <c r="BJ366" i="4" s="1"/>
  <c r="M366" i="4" s="1"/>
  <c r="BJ367" i="4" a="1"/>
  <c r="BJ367" i="4" s="1"/>
  <c r="M367" i="4" s="1"/>
  <c r="BJ368" i="4" a="1"/>
  <c r="BJ368" i="4" s="1"/>
  <c r="M368" i="4" s="1"/>
  <c r="BJ369" i="4" a="1"/>
  <c r="BJ369" i="4" s="1"/>
  <c r="M369" i="4" s="1"/>
  <c r="BJ370" i="4" a="1"/>
  <c r="BJ370" i="4" s="1"/>
  <c r="M370" i="4" s="1"/>
  <c r="AZ5" i="4" a="1"/>
  <c r="AZ5" i="4" s="1"/>
  <c r="L5" i="4" s="1"/>
  <c r="AZ6" i="4" a="1"/>
  <c r="AZ6" i="4" s="1"/>
  <c r="L6" i="4" s="1"/>
  <c r="AZ7" i="4" a="1"/>
  <c r="AZ7" i="4" s="1"/>
  <c r="L7" i="4" s="1"/>
  <c r="AZ8" i="4" a="1"/>
  <c r="AZ8" i="4" s="1"/>
  <c r="L8" i="4" s="1"/>
  <c r="AZ10" i="4" a="1"/>
  <c r="AZ10" i="4" s="1"/>
  <c r="L10" i="4" s="1"/>
  <c r="AZ11" i="4" a="1"/>
  <c r="AZ11" i="4" s="1"/>
  <c r="L11" i="4" s="1"/>
  <c r="AZ12" i="4" a="1"/>
  <c r="AZ12" i="4" s="1"/>
  <c r="L12" i="4" s="1"/>
  <c r="AZ13" i="4" a="1"/>
  <c r="AZ13" i="4" s="1"/>
  <c r="L13" i="4" s="1"/>
  <c r="AZ14" i="4" a="1"/>
  <c r="AZ14" i="4" s="1"/>
  <c r="L14" i="4" s="1"/>
  <c r="AZ15" i="4" a="1"/>
  <c r="AZ15" i="4" s="1"/>
  <c r="L15" i="4" s="1"/>
  <c r="AZ16" i="4" a="1"/>
  <c r="AZ16" i="4" s="1"/>
  <c r="L16" i="4" s="1"/>
  <c r="AZ17" i="4" a="1"/>
  <c r="AZ17" i="4" s="1"/>
  <c r="L17" i="4" s="1"/>
  <c r="AZ18" i="4" a="1"/>
  <c r="AZ18" i="4" s="1"/>
  <c r="L18" i="4" s="1"/>
  <c r="AZ19" i="4" a="1"/>
  <c r="AZ19" i="4" s="1"/>
  <c r="L19" i="4" s="1"/>
  <c r="AZ20" i="4" a="1"/>
  <c r="AZ20" i="4" s="1"/>
  <c r="L20" i="4" s="1"/>
  <c r="AZ21" i="4" a="1"/>
  <c r="AZ21" i="4" s="1"/>
  <c r="L21" i="4" s="1"/>
  <c r="AZ22" i="4" a="1"/>
  <c r="AZ22" i="4" s="1"/>
  <c r="L22" i="4" s="1"/>
  <c r="AZ24" i="4" a="1"/>
  <c r="AZ24" i="4" s="1"/>
  <c r="L24" i="4" s="1"/>
  <c r="AZ25" i="4" a="1"/>
  <c r="AZ25" i="4" s="1"/>
  <c r="L25" i="4" s="1"/>
  <c r="AZ26" i="4" a="1"/>
  <c r="AZ26" i="4" s="1"/>
  <c r="L26" i="4" s="1"/>
  <c r="AZ27" i="4" a="1"/>
  <c r="AZ27" i="4" s="1"/>
  <c r="L27" i="4" s="1"/>
  <c r="AZ28" i="4" a="1"/>
  <c r="AZ28" i="4" s="1"/>
  <c r="L28" i="4" s="1"/>
  <c r="AZ29" i="4" a="1"/>
  <c r="AZ29" i="4" s="1"/>
  <c r="L29" i="4" s="1"/>
  <c r="AZ30" i="4" a="1"/>
  <c r="AZ30" i="4" s="1"/>
  <c r="L30" i="4" s="1"/>
  <c r="AZ31" i="4" a="1"/>
  <c r="AZ31" i="4" s="1"/>
  <c r="L31" i="4" s="1"/>
  <c r="AZ32" i="4" a="1"/>
  <c r="AZ32" i="4" s="1"/>
  <c r="L32" i="4" s="1"/>
  <c r="AZ33" i="4" a="1"/>
  <c r="AZ33" i="4" s="1"/>
  <c r="L33" i="4" s="1"/>
  <c r="AZ34" i="4" a="1"/>
  <c r="AZ34" i="4" s="1"/>
  <c r="L34" i="4" s="1"/>
  <c r="AZ35" i="4" a="1"/>
  <c r="AZ35" i="4" s="1"/>
  <c r="L35" i="4" s="1"/>
  <c r="AZ36" i="4" a="1"/>
  <c r="AZ36" i="4" s="1"/>
  <c r="L36" i="4" s="1"/>
  <c r="AZ38" i="4" a="1"/>
  <c r="AZ38" i="4" s="1"/>
  <c r="L38" i="4" s="1"/>
  <c r="AZ39" i="4" a="1"/>
  <c r="AZ39" i="4" s="1"/>
  <c r="L39" i="4" s="1"/>
  <c r="AZ40" i="4" a="1"/>
  <c r="AZ40" i="4" s="1"/>
  <c r="L40" i="4" s="1"/>
  <c r="AZ41" i="4" a="1"/>
  <c r="AZ41" i="4" s="1"/>
  <c r="L41" i="4" s="1"/>
  <c r="AZ42" i="4" a="1"/>
  <c r="AZ42" i="4" s="1"/>
  <c r="L42" i="4" s="1"/>
  <c r="AZ43" i="4" a="1"/>
  <c r="AZ43" i="4" s="1"/>
  <c r="L43" i="4" s="1"/>
  <c r="AZ44" i="4" a="1"/>
  <c r="AZ44" i="4" s="1"/>
  <c r="L44" i="4" s="1"/>
  <c r="AZ45" i="4" a="1"/>
  <c r="AZ45" i="4" s="1"/>
  <c r="L45" i="4" s="1"/>
  <c r="AZ46" i="4" a="1"/>
  <c r="AZ46" i="4" s="1"/>
  <c r="L46" i="4" s="1"/>
  <c r="AZ47" i="4" a="1"/>
  <c r="AZ47" i="4" s="1"/>
  <c r="L47" i="4" s="1"/>
  <c r="AZ48" i="4" a="1"/>
  <c r="AZ48" i="4" s="1"/>
  <c r="L48" i="4" s="1"/>
  <c r="AZ49" i="4" a="1"/>
  <c r="AZ49" i="4" s="1"/>
  <c r="L49" i="4" s="1"/>
  <c r="AZ50" i="4" a="1"/>
  <c r="AZ50" i="4" s="1"/>
  <c r="L50" i="4" s="1"/>
  <c r="AZ52" i="4" a="1"/>
  <c r="AZ52" i="4" s="1"/>
  <c r="L52" i="4" s="1"/>
  <c r="AZ53" i="4" a="1"/>
  <c r="AZ53" i="4" s="1"/>
  <c r="L53" i="4" s="1"/>
  <c r="AZ54" i="4" a="1"/>
  <c r="AZ54" i="4" s="1"/>
  <c r="L54" i="4" s="1"/>
  <c r="AZ55" i="4" a="1"/>
  <c r="AZ55" i="4" s="1"/>
  <c r="L55" i="4" s="1"/>
  <c r="AZ56" i="4" a="1"/>
  <c r="AZ56" i="4" s="1"/>
  <c r="L56" i="4" s="1"/>
  <c r="AZ57" i="4" a="1"/>
  <c r="AZ57" i="4" s="1"/>
  <c r="L57" i="4" s="1"/>
  <c r="AZ58" i="4" a="1"/>
  <c r="AZ58" i="4" s="1"/>
  <c r="L58" i="4" s="1"/>
  <c r="AZ59" i="4" a="1"/>
  <c r="AZ59" i="4" s="1"/>
  <c r="L59" i="4" s="1"/>
  <c r="AZ60" i="4" a="1"/>
  <c r="AZ60" i="4" s="1"/>
  <c r="L60" i="4" s="1"/>
  <c r="AZ61" i="4" a="1"/>
  <c r="AZ61" i="4" s="1"/>
  <c r="L61" i="4" s="1"/>
  <c r="AZ62" i="4" a="1"/>
  <c r="AZ62" i="4" s="1"/>
  <c r="L62" i="4" s="1"/>
  <c r="AZ63" i="4" a="1"/>
  <c r="AZ63" i="4" s="1"/>
  <c r="L63" i="4" s="1"/>
  <c r="AZ64" i="4" a="1"/>
  <c r="AZ64" i="4" s="1"/>
  <c r="L64" i="4" s="1"/>
  <c r="AZ66" i="4" a="1"/>
  <c r="AZ66" i="4" s="1"/>
  <c r="L66" i="4" s="1"/>
  <c r="AZ67" i="4" a="1"/>
  <c r="AZ67" i="4" s="1"/>
  <c r="L67" i="4" s="1"/>
  <c r="AZ68" i="4" a="1"/>
  <c r="AZ68" i="4" s="1"/>
  <c r="L68" i="4" s="1"/>
  <c r="AZ69" i="4" a="1"/>
  <c r="AZ69" i="4" s="1"/>
  <c r="L69" i="4" s="1"/>
  <c r="AZ70" i="4" a="1"/>
  <c r="AZ70" i="4" s="1"/>
  <c r="L70" i="4" s="1"/>
  <c r="AZ71" i="4" a="1"/>
  <c r="AZ71" i="4" s="1"/>
  <c r="L71" i="4" s="1"/>
  <c r="AZ72" i="4" a="1"/>
  <c r="AZ72" i="4" s="1"/>
  <c r="L72" i="4" s="1"/>
  <c r="AZ73" i="4" a="1"/>
  <c r="AZ73" i="4" s="1"/>
  <c r="L73" i="4" s="1"/>
  <c r="AZ74" i="4" a="1"/>
  <c r="AZ74" i="4" s="1"/>
  <c r="L74" i="4" s="1"/>
  <c r="AZ75" i="4" a="1"/>
  <c r="AZ75" i="4" s="1"/>
  <c r="L75" i="4" s="1"/>
  <c r="AZ76" i="4" a="1"/>
  <c r="AZ76" i="4" s="1"/>
  <c r="L76" i="4" s="1"/>
  <c r="AZ77" i="4" a="1"/>
  <c r="AZ77" i="4" s="1"/>
  <c r="L77" i="4" s="1"/>
  <c r="AZ78" i="4" a="1"/>
  <c r="AZ78" i="4" s="1"/>
  <c r="L78" i="4" s="1"/>
  <c r="AZ80" i="4" a="1"/>
  <c r="AZ80" i="4" s="1"/>
  <c r="L80" i="4" s="1"/>
  <c r="AZ81" i="4" a="1"/>
  <c r="AZ81" i="4" s="1"/>
  <c r="L81" i="4" s="1"/>
  <c r="AZ82" i="4" a="1"/>
  <c r="AZ82" i="4" s="1"/>
  <c r="L82" i="4" s="1"/>
  <c r="AZ83" i="4" a="1"/>
  <c r="AZ83" i="4" s="1"/>
  <c r="L83" i="4" s="1"/>
  <c r="AZ84" i="4" a="1"/>
  <c r="AZ84" i="4" s="1"/>
  <c r="L84" i="4" s="1"/>
  <c r="AZ85" i="4" a="1"/>
  <c r="AZ85" i="4" s="1"/>
  <c r="L85" i="4" s="1"/>
  <c r="AZ86" i="4" a="1"/>
  <c r="AZ86" i="4" s="1"/>
  <c r="L86" i="4" s="1"/>
  <c r="AZ87" i="4" a="1"/>
  <c r="AZ87" i="4" s="1"/>
  <c r="L87" i="4" s="1"/>
  <c r="AZ88" i="4" a="1"/>
  <c r="AZ88" i="4" s="1"/>
  <c r="L88" i="4" s="1"/>
  <c r="AZ89" i="4" a="1"/>
  <c r="AZ89" i="4" s="1"/>
  <c r="L89" i="4" s="1"/>
  <c r="AZ90" i="4" a="1"/>
  <c r="AZ90" i="4" s="1"/>
  <c r="L90" i="4" s="1"/>
  <c r="AZ91" i="4" a="1"/>
  <c r="AZ91" i="4" s="1"/>
  <c r="L91" i="4" s="1"/>
  <c r="AZ92" i="4" a="1"/>
  <c r="AZ92" i="4" s="1"/>
  <c r="L92" i="4" s="1"/>
  <c r="AZ94" i="4" a="1"/>
  <c r="AZ94" i="4" s="1"/>
  <c r="L94" i="4" s="1"/>
  <c r="AZ95" i="4" a="1"/>
  <c r="AZ95" i="4" s="1"/>
  <c r="L95" i="4" s="1"/>
  <c r="AZ96" i="4" a="1"/>
  <c r="AZ96" i="4" s="1"/>
  <c r="L96" i="4" s="1"/>
  <c r="AZ97" i="4" a="1"/>
  <c r="AZ97" i="4" s="1"/>
  <c r="L97" i="4" s="1"/>
  <c r="AZ98" i="4" a="1"/>
  <c r="AZ98" i="4" s="1"/>
  <c r="L98" i="4" s="1"/>
  <c r="AZ99" i="4" a="1"/>
  <c r="AZ99" i="4" s="1"/>
  <c r="L99" i="4" s="1"/>
  <c r="AZ100" i="4" a="1"/>
  <c r="AZ100" i="4" s="1"/>
  <c r="L100" i="4" s="1"/>
  <c r="AZ101" i="4" a="1"/>
  <c r="AZ101" i="4" s="1"/>
  <c r="L101" i="4" s="1"/>
  <c r="AZ102" i="4" a="1"/>
  <c r="AZ102" i="4" s="1"/>
  <c r="L102" i="4" s="1"/>
  <c r="AZ103" i="4" a="1"/>
  <c r="AZ103" i="4" s="1"/>
  <c r="L103" i="4" s="1"/>
  <c r="AZ104" i="4" a="1"/>
  <c r="AZ104" i="4" s="1"/>
  <c r="L104" i="4" s="1"/>
  <c r="AZ105" i="4" a="1"/>
  <c r="AZ105" i="4" s="1"/>
  <c r="L105" i="4" s="1"/>
  <c r="AZ106" i="4" a="1"/>
  <c r="AZ106" i="4" s="1"/>
  <c r="L106" i="4" s="1"/>
  <c r="AZ108" i="4" a="1"/>
  <c r="AZ108" i="4" s="1"/>
  <c r="L108" i="4" s="1"/>
  <c r="AZ109" i="4" a="1"/>
  <c r="AZ109" i="4" s="1"/>
  <c r="L109" i="4" s="1"/>
  <c r="AZ110" i="4" a="1"/>
  <c r="AZ110" i="4" s="1"/>
  <c r="L110" i="4" s="1"/>
  <c r="AZ111" i="4" a="1"/>
  <c r="AZ111" i="4" s="1"/>
  <c r="L111" i="4" s="1"/>
  <c r="AZ112" i="4" a="1"/>
  <c r="AZ112" i="4" s="1"/>
  <c r="L112" i="4" s="1"/>
  <c r="AZ113" i="4" a="1"/>
  <c r="AZ113" i="4" s="1"/>
  <c r="L113" i="4" s="1"/>
  <c r="AZ114" i="4" a="1"/>
  <c r="AZ114" i="4" s="1"/>
  <c r="L114" i="4" s="1"/>
  <c r="AZ115" i="4" a="1"/>
  <c r="AZ115" i="4" s="1"/>
  <c r="L115" i="4" s="1"/>
  <c r="AZ116" i="4" a="1"/>
  <c r="AZ116" i="4" s="1"/>
  <c r="L116" i="4" s="1"/>
  <c r="AZ117" i="4" a="1"/>
  <c r="AZ117" i="4" s="1"/>
  <c r="L117" i="4" s="1"/>
  <c r="AZ118" i="4" a="1"/>
  <c r="AZ118" i="4" s="1"/>
  <c r="L118" i="4" s="1"/>
  <c r="AZ119" i="4" a="1"/>
  <c r="AZ119" i="4" s="1"/>
  <c r="L119" i="4" s="1"/>
  <c r="AZ120" i="4" a="1"/>
  <c r="AZ120" i="4" s="1"/>
  <c r="L120" i="4" s="1"/>
  <c r="AZ122" i="4" a="1"/>
  <c r="AZ122" i="4" s="1"/>
  <c r="L122" i="4" s="1"/>
  <c r="AZ123" i="4" a="1"/>
  <c r="AZ123" i="4" s="1"/>
  <c r="L123" i="4" s="1"/>
  <c r="AZ124" i="4" a="1"/>
  <c r="AZ124" i="4" s="1"/>
  <c r="L124" i="4" s="1"/>
  <c r="AZ125" i="4" a="1"/>
  <c r="AZ125" i="4" s="1"/>
  <c r="L125" i="4" s="1"/>
  <c r="AZ126" i="4" a="1"/>
  <c r="AZ126" i="4" s="1"/>
  <c r="L126" i="4" s="1"/>
  <c r="AZ127" i="4" a="1"/>
  <c r="AZ127" i="4" s="1"/>
  <c r="L127" i="4" s="1"/>
  <c r="AZ128" i="4" a="1"/>
  <c r="AZ128" i="4" s="1"/>
  <c r="L128" i="4" s="1"/>
  <c r="AZ129" i="4" a="1"/>
  <c r="AZ129" i="4" s="1"/>
  <c r="L129" i="4" s="1"/>
  <c r="AZ130" i="4" a="1"/>
  <c r="AZ130" i="4" s="1"/>
  <c r="L130" i="4" s="1"/>
  <c r="AZ131" i="4" a="1"/>
  <c r="AZ131" i="4" s="1"/>
  <c r="L131" i="4" s="1"/>
  <c r="AZ132" i="4" a="1"/>
  <c r="AZ132" i="4" s="1"/>
  <c r="L132" i="4" s="1"/>
  <c r="AZ133" i="4" a="1"/>
  <c r="AZ133" i="4" s="1"/>
  <c r="L133" i="4" s="1"/>
  <c r="AZ134" i="4" a="1"/>
  <c r="AZ134" i="4" s="1"/>
  <c r="L134" i="4" s="1"/>
  <c r="AZ136" i="4" a="1"/>
  <c r="AZ136" i="4" s="1"/>
  <c r="L136" i="4" s="1"/>
  <c r="AZ137" i="4" a="1"/>
  <c r="AZ137" i="4" s="1"/>
  <c r="L137" i="4" s="1"/>
  <c r="AZ138" i="4" a="1"/>
  <c r="AZ138" i="4" s="1"/>
  <c r="L138" i="4" s="1"/>
  <c r="AZ139" i="4" a="1"/>
  <c r="AZ139" i="4" s="1"/>
  <c r="L139" i="4" s="1"/>
  <c r="AZ140" i="4" a="1"/>
  <c r="AZ140" i="4" s="1"/>
  <c r="L140" i="4" s="1"/>
  <c r="AZ141" i="4" a="1"/>
  <c r="AZ141" i="4" s="1"/>
  <c r="L141" i="4" s="1"/>
  <c r="AZ142" i="4" a="1"/>
  <c r="AZ142" i="4" s="1"/>
  <c r="L142" i="4" s="1"/>
  <c r="AZ143" i="4" a="1"/>
  <c r="AZ143" i="4" s="1"/>
  <c r="L143" i="4" s="1"/>
  <c r="AZ144" i="4" a="1"/>
  <c r="AZ144" i="4" s="1"/>
  <c r="L144" i="4" s="1"/>
  <c r="AZ145" i="4" a="1"/>
  <c r="AZ145" i="4" s="1"/>
  <c r="L145" i="4" s="1"/>
  <c r="AZ146" i="4" a="1"/>
  <c r="AZ146" i="4" s="1"/>
  <c r="L146" i="4" s="1"/>
  <c r="AZ147" i="4" a="1"/>
  <c r="AZ147" i="4" s="1"/>
  <c r="L147" i="4" s="1"/>
  <c r="AZ148" i="4" a="1"/>
  <c r="AZ148" i="4" s="1"/>
  <c r="L148" i="4" s="1"/>
  <c r="AZ150" i="4" a="1"/>
  <c r="AZ150" i="4" s="1"/>
  <c r="L150" i="4" s="1"/>
  <c r="AZ151" i="4" a="1"/>
  <c r="AZ151" i="4" s="1"/>
  <c r="L151" i="4" s="1"/>
  <c r="AZ152" i="4" a="1"/>
  <c r="AZ152" i="4" s="1"/>
  <c r="L152" i="4" s="1"/>
  <c r="AZ153" i="4" a="1"/>
  <c r="AZ153" i="4" s="1"/>
  <c r="L153" i="4" s="1"/>
  <c r="AZ154" i="4" a="1"/>
  <c r="AZ154" i="4" s="1"/>
  <c r="L154" i="4" s="1"/>
  <c r="AZ155" i="4" a="1"/>
  <c r="AZ155" i="4" s="1"/>
  <c r="L155" i="4" s="1"/>
  <c r="AZ156" i="4" a="1"/>
  <c r="AZ156" i="4" s="1"/>
  <c r="L156" i="4" s="1"/>
  <c r="AZ157" i="4" a="1"/>
  <c r="AZ157" i="4" s="1"/>
  <c r="L157" i="4" s="1"/>
  <c r="AZ158" i="4" a="1"/>
  <c r="AZ158" i="4" s="1"/>
  <c r="L158" i="4" s="1"/>
  <c r="AZ159" i="4" a="1"/>
  <c r="AZ159" i="4" s="1"/>
  <c r="L159" i="4" s="1"/>
  <c r="AZ160" i="4" a="1"/>
  <c r="AZ160" i="4" s="1"/>
  <c r="L160" i="4" s="1"/>
  <c r="AZ161" i="4" a="1"/>
  <c r="AZ161" i="4" s="1"/>
  <c r="L161" i="4" s="1"/>
  <c r="AZ162" i="4" a="1"/>
  <c r="AZ162" i="4" s="1"/>
  <c r="L162" i="4" s="1"/>
  <c r="AZ164" i="4" a="1"/>
  <c r="AZ164" i="4" s="1"/>
  <c r="L164" i="4" s="1"/>
  <c r="AZ165" i="4" a="1"/>
  <c r="AZ165" i="4" s="1"/>
  <c r="L165" i="4" s="1"/>
  <c r="AZ166" i="4" a="1"/>
  <c r="AZ166" i="4" s="1"/>
  <c r="L166" i="4" s="1"/>
  <c r="AZ167" i="4" a="1"/>
  <c r="AZ167" i="4" s="1"/>
  <c r="L167" i="4" s="1"/>
  <c r="AZ168" i="4" a="1"/>
  <c r="AZ168" i="4" s="1"/>
  <c r="L168" i="4" s="1"/>
  <c r="AZ169" i="4" a="1"/>
  <c r="AZ169" i="4" s="1"/>
  <c r="L169" i="4" s="1"/>
  <c r="AZ170" i="4" a="1"/>
  <c r="AZ170" i="4" s="1"/>
  <c r="L170" i="4" s="1"/>
  <c r="AZ171" i="4" a="1"/>
  <c r="AZ171" i="4" s="1"/>
  <c r="L171" i="4" s="1"/>
  <c r="AZ172" i="4" a="1"/>
  <c r="AZ172" i="4" s="1"/>
  <c r="L172" i="4" s="1"/>
  <c r="AZ173" i="4" a="1"/>
  <c r="AZ173" i="4" s="1"/>
  <c r="L173" i="4" s="1"/>
  <c r="AZ174" i="4" a="1"/>
  <c r="AZ174" i="4" s="1"/>
  <c r="L174" i="4" s="1"/>
  <c r="AZ175" i="4" a="1"/>
  <c r="AZ175" i="4" s="1"/>
  <c r="L175" i="4" s="1"/>
  <c r="AZ176" i="4" a="1"/>
  <c r="AZ176" i="4" s="1"/>
  <c r="L176" i="4" s="1"/>
  <c r="AZ178" i="4" a="1"/>
  <c r="AZ178" i="4" s="1"/>
  <c r="L178" i="4" s="1"/>
  <c r="AZ179" i="4" a="1"/>
  <c r="AZ179" i="4" s="1"/>
  <c r="L179" i="4" s="1"/>
  <c r="AZ180" i="4" a="1"/>
  <c r="AZ180" i="4" s="1"/>
  <c r="L180" i="4" s="1"/>
  <c r="AZ181" i="4" a="1"/>
  <c r="AZ181" i="4" s="1"/>
  <c r="L181" i="4" s="1"/>
  <c r="AZ182" i="4" a="1"/>
  <c r="AZ182" i="4" s="1"/>
  <c r="L182" i="4" s="1"/>
  <c r="AZ183" i="4" a="1"/>
  <c r="AZ183" i="4" s="1"/>
  <c r="L183" i="4" s="1"/>
  <c r="AZ184" i="4" a="1"/>
  <c r="AZ184" i="4" s="1"/>
  <c r="L184" i="4" s="1"/>
  <c r="AZ185" i="4" a="1"/>
  <c r="AZ185" i="4" s="1"/>
  <c r="L185" i="4" s="1"/>
  <c r="AZ186" i="4" a="1"/>
  <c r="AZ186" i="4" s="1"/>
  <c r="L186" i="4" s="1"/>
  <c r="AZ187" i="4" a="1"/>
  <c r="AZ187" i="4" s="1"/>
  <c r="L187" i="4" s="1"/>
  <c r="AZ188" i="4" a="1"/>
  <c r="AZ188" i="4" s="1"/>
  <c r="L188" i="4" s="1"/>
  <c r="AZ189" i="4" a="1"/>
  <c r="AZ189" i="4" s="1"/>
  <c r="L189" i="4" s="1"/>
  <c r="AZ190" i="4" a="1"/>
  <c r="AZ190" i="4" s="1"/>
  <c r="L190" i="4" s="1"/>
  <c r="AZ192" i="4" a="1"/>
  <c r="AZ192" i="4" s="1"/>
  <c r="L192" i="4" s="1"/>
  <c r="AZ193" i="4" a="1"/>
  <c r="AZ193" i="4" s="1"/>
  <c r="L193" i="4" s="1"/>
  <c r="AZ194" i="4" a="1"/>
  <c r="AZ194" i="4" s="1"/>
  <c r="L194" i="4" s="1"/>
  <c r="AZ195" i="4" a="1"/>
  <c r="AZ195" i="4" s="1"/>
  <c r="L195" i="4" s="1"/>
  <c r="AZ196" i="4" a="1"/>
  <c r="AZ196" i="4" s="1"/>
  <c r="L196" i="4" s="1"/>
  <c r="AZ197" i="4" a="1"/>
  <c r="AZ197" i="4" s="1"/>
  <c r="L197" i="4" s="1"/>
  <c r="AZ198" i="4" a="1"/>
  <c r="AZ198" i="4" s="1"/>
  <c r="L198" i="4" s="1"/>
  <c r="AZ199" i="4" a="1"/>
  <c r="AZ199" i="4" s="1"/>
  <c r="L199" i="4" s="1"/>
  <c r="AZ200" i="4" a="1"/>
  <c r="AZ200" i="4" s="1"/>
  <c r="L200" i="4" s="1"/>
  <c r="AZ201" i="4" a="1"/>
  <c r="AZ201" i="4" s="1"/>
  <c r="L201" i="4" s="1"/>
  <c r="AZ202" i="4" a="1"/>
  <c r="AZ202" i="4" s="1"/>
  <c r="L202" i="4" s="1"/>
  <c r="AZ203" i="4" a="1"/>
  <c r="AZ203" i="4" s="1"/>
  <c r="L203" i="4" s="1"/>
  <c r="AZ204" i="4" a="1"/>
  <c r="AZ204" i="4" s="1"/>
  <c r="L204" i="4" s="1"/>
  <c r="AZ206" i="4" a="1"/>
  <c r="AZ206" i="4" s="1"/>
  <c r="L206" i="4" s="1"/>
  <c r="AZ207" i="4" a="1"/>
  <c r="AZ207" i="4" s="1"/>
  <c r="L207" i="4" s="1"/>
  <c r="AZ208" i="4" a="1"/>
  <c r="AZ208" i="4" s="1"/>
  <c r="L208" i="4" s="1"/>
  <c r="AZ209" i="4" a="1"/>
  <c r="AZ209" i="4" s="1"/>
  <c r="L209" i="4" s="1"/>
  <c r="AZ210" i="4" a="1"/>
  <c r="AZ210" i="4" s="1"/>
  <c r="L210" i="4" s="1"/>
  <c r="AZ211" i="4" a="1"/>
  <c r="AZ211" i="4" s="1"/>
  <c r="L211" i="4" s="1"/>
  <c r="AZ212" i="4" a="1"/>
  <c r="AZ212" i="4" s="1"/>
  <c r="L212" i="4" s="1"/>
  <c r="AZ213" i="4" a="1"/>
  <c r="AZ213" i="4" s="1"/>
  <c r="L213" i="4" s="1"/>
  <c r="AZ214" i="4" a="1"/>
  <c r="AZ214" i="4" s="1"/>
  <c r="L214" i="4" s="1"/>
  <c r="AZ215" i="4" a="1"/>
  <c r="AZ215" i="4" s="1"/>
  <c r="L215" i="4" s="1"/>
  <c r="AZ216" i="4" a="1"/>
  <c r="AZ216" i="4" s="1"/>
  <c r="L216" i="4" s="1"/>
  <c r="AZ217" i="4" a="1"/>
  <c r="AZ217" i="4" s="1"/>
  <c r="L217" i="4" s="1"/>
  <c r="AZ218" i="4" a="1"/>
  <c r="AZ218" i="4" s="1"/>
  <c r="L218" i="4" s="1"/>
  <c r="AZ220" i="4" a="1"/>
  <c r="AZ220" i="4" s="1"/>
  <c r="L220" i="4" s="1"/>
  <c r="AZ221" i="4" a="1"/>
  <c r="AZ221" i="4" s="1"/>
  <c r="L221" i="4" s="1"/>
  <c r="AZ222" i="4" a="1"/>
  <c r="AZ222" i="4" s="1"/>
  <c r="L222" i="4" s="1"/>
  <c r="AZ223" i="4" a="1"/>
  <c r="AZ223" i="4" s="1"/>
  <c r="L223" i="4" s="1"/>
  <c r="AZ224" i="4" a="1"/>
  <c r="AZ224" i="4" s="1"/>
  <c r="L224" i="4" s="1"/>
  <c r="AZ225" i="4" a="1"/>
  <c r="AZ225" i="4" s="1"/>
  <c r="L225" i="4" s="1"/>
  <c r="AZ226" i="4" a="1"/>
  <c r="AZ226" i="4" s="1"/>
  <c r="L226" i="4" s="1"/>
  <c r="AZ227" i="4" a="1"/>
  <c r="AZ227" i="4" s="1"/>
  <c r="L227" i="4" s="1"/>
  <c r="AZ228" i="4" a="1"/>
  <c r="AZ228" i="4" s="1"/>
  <c r="L228" i="4" s="1"/>
  <c r="AZ229" i="4" a="1"/>
  <c r="AZ229" i="4" s="1"/>
  <c r="L229" i="4" s="1"/>
  <c r="AZ230" i="4" a="1"/>
  <c r="AZ230" i="4" s="1"/>
  <c r="L230" i="4" s="1"/>
  <c r="AZ231" i="4" a="1"/>
  <c r="AZ231" i="4" s="1"/>
  <c r="L231" i="4" s="1"/>
  <c r="AZ232" i="4" a="1"/>
  <c r="AZ232" i="4" s="1"/>
  <c r="L232" i="4" s="1"/>
  <c r="AZ234" i="4" a="1"/>
  <c r="AZ234" i="4" s="1"/>
  <c r="L234" i="4" s="1"/>
  <c r="AZ235" i="4" a="1"/>
  <c r="AZ235" i="4" s="1"/>
  <c r="L235" i="4" s="1"/>
  <c r="AZ236" i="4" a="1"/>
  <c r="AZ236" i="4" s="1"/>
  <c r="L236" i="4" s="1"/>
  <c r="AZ237" i="4" a="1"/>
  <c r="AZ237" i="4" s="1"/>
  <c r="L237" i="4" s="1"/>
  <c r="AZ238" i="4" a="1"/>
  <c r="AZ238" i="4" s="1"/>
  <c r="L238" i="4" s="1"/>
  <c r="AZ239" i="4" a="1"/>
  <c r="AZ239" i="4" s="1"/>
  <c r="L239" i="4" s="1"/>
  <c r="AZ240" i="4" a="1"/>
  <c r="AZ240" i="4" s="1"/>
  <c r="L240" i="4" s="1"/>
  <c r="AZ241" i="4" a="1"/>
  <c r="AZ241" i="4" s="1"/>
  <c r="L241" i="4" s="1"/>
  <c r="AZ242" i="4" a="1"/>
  <c r="AZ242" i="4" s="1"/>
  <c r="L242" i="4" s="1"/>
  <c r="AZ243" i="4" a="1"/>
  <c r="AZ243" i="4" s="1"/>
  <c r="L243" i="4" s="1"/>
  <c r="AZ244" i="4" a="1"/>
  <c r="AZ244" i="4" s="1"/>
  <c r="L244" i="4" s="1"/>
  <c r="AZ245" i="4" a="1"/>
  <c r="AZ245" i="4" s="1"/>
  <c r="L245" i="4" s="1"/>
  <c r="AZ246" i="4" a="1"/>
  <c r="AZ246" i="4" s="1"/>
  <c r="L246" i="4" s="1"/>
  <c r="AZ248" i="4" a="1"/>
  <c r="AZ248" i="4" s="1"/>
  <c r="L248" i="4" s="1"/>
  <c r="AZ249" i="4" a="1"/>
  <c r="AZ249" i="4" s="1"/>
  <c r="L249" i="4" s="1"/>
  <c r="AZ250" i="4" a="1"/>
  <c r="AZ250" i="4" s="1"/>
  <c r="L250" i="4" s="1"/>
  <c r="AZ251" i="4" a="1"/>
  <c r="AZ251" i="4" s="1"/>
  <c r="L251" i="4" s="1"/>
  <c r="AZ252" i="4" a="1"/>
  <c r="AZ252" i="4" s="1"/>
  <c r="L252" i="4" s="1"/>
  <c r="AZ253" i="4" a="1"/>
  <c r="AZ253" i="4" s="1"/>
  <c r="L253" i="4" s="1"/>
  <c r="AZ254" i="4" a="1"/>
  <c r="AZ254" i="4" s="1"/>
  <c r="L254" i="4" s="1"/>
  <c r="AZ255" i="4" a="1"/>
  <c r="AZ255" i="4" s="1"/>
  <c r="L255" i="4" s="1"/>
  <c r="AZ256" i="4" a="1"/>
  <c r="AZ256" i="4" s="1"/>
  <c r="L256" i="4" s="1"/>
  <c r="AZ257" i="4" a="1"/>
  <c r="AZ257" i="4" s="1"/>
  <c r="L257" i="4" s="1"/>
  <c r="AZ258" i="4" a="1"/>
  <c r="AZ258" i="4" s="1"/>
  <c r="L258" i="4" s="1"/>
  <c r="AZ259" i="4" a="1"/>
  <c r="AZ259" i="4" s="1"/>
  <c r="L259" i="4" s="1"/>
  <c r="AZ260" i="4" a="1"/>
  <c r="AZ260" i="4" s="1"/>
  <c r="L260" i="4" s="1"/>
  <c r="AZ262" i="4" a="1"/>
  <c r="AZ262" i="4" s="1"/>
  <c r="L262" i="4" s="1"/>
  <c r="AZ263" i="4" a="1"/>
  <c r="AZ263" i="4" s="1"/>
  <c r="L263" i="4" s="1"/>
  <c r="AZ264" i="4" a="1"/>
  <c r="AZ264" i="4" s="1"/>
  <c r="L264" i="4" s="1"/>
  <c r="AZ265" i="4" a="1"/>
  <c r="AZ265" i="4" s="1"/>
  <c r="L265" i="4" s="1"/>
  <c r="AZ266" i="4" a="1"/>
  <c r="AZ266" i="4" s="1"/>
  <c r="L266" i="4" s="1"/>
  <c r="AZ267" i="4" a="1"/>
  <c r="AZ267" i="4" s="1"/>
  <c r="L267" i="4" s="1"/>
  <c r="AZ268" i="4" a="1"/>
  <c r="AZ268" i="4" s="1"/>
  <c r="L268" i="4" s="1"/>
  <c r="AZ269" i="4" a="1"/>
  <c r="AZ269" i="4" s="1"/>
  <c r="L269" i="4" s="1"/>
  <c r="AZ270" i="4" a="1"/>
  <c r="AZ270" i="4" s="1"/>
  <c r="L270" i="4" s="1"/>
  <c r="AZ271" i="4" a="1"/>
  <c r="AZ271" i="4" s="1"/>
  <c r="L271" i="4" s="1"/>
  <c r="AZ272" i="4" a="1"/>
  <c r="AZ272" i="4" s="1"/>
  <c r="L272" i="4" s="1"/>
  <c r="AZ273" i="4" a="1"/>
  <c r="AZ273" i="4" s="1"/>
  <c r="L273" i="4" s="1"/>
  <c r="AZ274" i="4" a="1"/>
  <c r="AZ274" i="4" s="1"/>
  <c r="L274" i="4" s="1"/>
  <c r="AZ276" i="4" a="1"/>
  <c r="AZ276" i="4" s="1"/>
  <c r="L276" i="4" s="1"/>
  <c r="AZ277" i="4" a="1"/>
  <c r="AZ277" i="4" s="1"/>
  <c r="L277" i="4" s="1"/>
  <c r="AZ278" i="4" a="1"/>
  <c r="AZ278" i="4" s="1"/>
  <c r="L278" i="4" s="1"/>
  <c r="AZ279" i="4" a="1"/>
  <c r="AZ279" i="4" s="1"/>
  <c r="L279" i="4" s="1"/>
  <c r="AZ280" i="4" a="1"/>
  <c r="AZ280" i="4" s="1"/>
  <c r="L280" i="4" s="1"/>
  <c r="AZ281" i="4" a="1"/>
  <c r="AZ281" i="4" s="1"/>
  <c r="L281" i="4" s="1"/>
  <c r="AZ282" i="4" a="1"/>
  <c r="AZ282" i="4" s="1"/>
  <c r="L282" i="4" s="1"/>
  <c r="AZ283" i="4" a="1"/>
  <c r="AZ283" i="4" s="1"/>
  <c r="L283" i="4" s="1"/>
  <c r="AZ284" i="4" a="1"/>
  <c r="AZ284" i="4" s="1"/>
  <c r="L284" i="4" s="1"/>
  <c r="AZ285" i="4" a="1"/>
  <c r="AZ285" i="4" s="1"/>
  <c r="L285" i="4" s="1"/>
  <c r="AZ286" i="4" a="1"/>
  <c r="AZ286" i="4" s="1"/>
  <c r="L286" i="4" s="1"/>
  <c r="AZ287" i="4" a="1"/>
  <c r="AZ287" i="4" s="1"/>
  <c r="L287" i="4" s="1"/>
  <c r="AZ288" i="4" a="1"/>
  <c r="AZ288" i="4" s="1"/>
  <c r="L288" i="4" s="1"/>
  <c r="AZ290" i="4" a="1"/>
  <c r="AZ290" i="4" s="1"/>
  <c r="L290" i="4" s="1"/>
  <c r="AZ291" i="4" a="1"/>
  <c r="AZ291" i="4" s="1"/>
  <c r="L291" i="4" s="1"/>
  <c r="AZ292" i="4" a="1"/>
  <c r="AZ292" i="4" s="1"/>
  <c r="L292" i="4" s="1"/>
  <c r="AZ293" i="4" a="1"/>
  <c r="AZ293" i="4" s="1"/>
  <c r="L293" i="4" s="1"/>
  <c r="AZ294" i="4" a="1"/>
  <c r="AZ294" i="4" s="1"/>
  <c r="L294" i="4" s="1"/>
  <c r="AZ295" i="4" a="1"/>
  <c r="AZ295" i="4" s="1"/>
  <c r="L295" i="4" s="1"/>
  <c r="AZ296" i="4" a="1"/>
  <c r="AZ296" i="4" s="1"/>
  <c r="L296" i="4" s="1"/>
  <c r="AZ297" i="4" a="1"/>
  <c r="AZ297" i="4" s="1"/>
  <c r="L297" i="4" s="1"/>
  <c r="AZ298" i="4" a="1"/>
  <c r="AZ298" i="4" s="1"/>
  <c r="L298" i="4" s="1"/>
  <c r="AZ299" i="4" a="1"/>
  <c r="AZ299" i="4" s="1"/>
  <c r="L299" i="4" s="1"/>
  <c r="AZ300" i="4" a="1"/>
  <c r="AZ300" i="4" s="1"/>
  <c r="L300" i="4" s="1"/>
  <c r="AZ301" i="4" a="1"/>
  <c r="AZ301" i="4" s="1"/>
  <c r="L301" i="4" s="1"/>
  <c r="AZ302" i="4" a="1"/>
  <c r="AZ302" i="4" s="1"/>
  <c r="L302" i="4" s="1"/>
  <c r="AZ304" i="4" a="1"/>
  <c r="AZ304" i="4" s="1"/>
  <c r="L304" i="4" s="1"/>
  <c r="AZ305" i="4" a="1"/>
  <c r="AZ305" i="4" s="1"/>
  <c r="L305" i="4" s="1"/>
  <c r="AZ306" i="4" a="1"/>
  <c r="AZ306" i="4" s="1"/>
  <c r="L306" i="4" s="1"/>
  <c r="AZ307" i="4" a="1"/>
  <c r="AZ307" i="4" s="1"/>
  <c r="L307" i="4" s="1"/>
  <c r="AZ308" i="4" a="1"/>
  <c r="AZ308" i="4" s="1"/>
  <c r="L308" i="4" s="1"/>
  <c r="AZ309" i="4" a="1"/>
  <c r="AZ309" i="4" s="1"/>
  <c r="L309" i="4" s="1"/>
  <c r="AZ310" i="4" a="1"/>
  <c r="AZ310" i="4" s="1"/>
  <c r="L310" i="4" s="1"/>
  <c r="AZ311" i="4" a="1"/>
  <c r="AZ311" i="4" s="1"/>
  <c r="L311" i="4" s="1"/>
  <c r="AZ312" i="4" a="1"/>
  <c r="AZ312" i="4" s="1"/>
  <c r="L312" i="4" s="1"/>
  <c r="AZ313" i="4" a="1"/>
  <c r="AZ313" i="4" s="1"/>
  <c r="L313" i="4" s="1"/>
  <c r="AZ314" i="4" a="1"/>
  <c r="AZ314" i="4" s="1"/>
  <c r="L314" i="4" s="1"/>
  <c r="AZ315" i="4" a="1"/>
  <c r="AZ315" i="4" s="1"/>
  <c r="L315" i="4" s="1"/>
  <c r="AZ316" i="4" a="1"/>
  <c r="AZ316" i="4" s="1"/>
  <c r="L316" i="4" s="1"/>
  <c r="AZ318" i="4" a="1"/>
  <c r="AZ318" i="4" s="1"/>
  <c r="L318" i="4" s="1"/>
  <c r="AZ319" i="4" a="1"/>
  <c r="AZ319" i="4" s="1"/>
  <c r="L319" i="4" s="1"/>
  <c r="AZ320" i="4" a="1"/>
  <c r="AZ320" i="4" s="1"/>
  <c r="L320" i="4" s="1"/>
  <c r="AZ321" i="4" a="1"/>
  <c r="AZ321" i="4" s="1"/>
  <c r="L321" i="4" s="1"/>
  <c r="AZ322" i="4" a="1"/>
  <c r="AZ322" i="4" s="1"/>
  <c r="L322" i="4" s="1"/>
  <c r="AZ323" i="4" a="1"/>
  <c r="AZ323" i="4" s="1"/>
  <c r="L323" i="4" s="1"/>
  <c r="AZ324" i="4" a="1"/>
  <c r="AZ324" i="4" s="1"/>
  <c r="L324" i="4" s="1"/>
  <c r="AZ325" i="4" a="1"/>
  <c r="AZ325" i="4" s="1"/>
  <c r="L325" i="4" s="1"/>
  <c r="AZ326" i="4" a="1"/>
  <c r="AZ326" i="4" s="1"/>
  <c r="L326" i="4" s="1"/>
  <c r="AZ327" i="4" a="1"/>
  <c r="AZ327" i="4" s="1"/>
  <c r="L327" i="4" s="1"/>
  <c r="AZ328" i="4" a="1"/>
  <c r="AZ328" i="4" s="1"/>
  <c r="L328" i="4" s="1"/>
  <c r="AZ329" i="4" a="1"/>
  <c r="AZ329" i="4" s="1"/>
  <c r="L329" i="4" s="1"/>
  <c r="AZ330" i="4" a="1"/>
  <c r="AZ330" i="4" s="1"/>
  <c r="L330" i="4" s="1"/>
  <c r="AZ332" i="4" a="1"/>
  <c r="AZ332" i="4" s="1"/>
  <c r="L332" i="4" s="1"/>
  <c r="AZ333" i="4" a="1"/>
  <c r="AZ333" i="4" s="1"/>
  <c r="L333" i="4" s="1"/>
  <c r="AZ334" i="4" a="1"/>
  <c r="AZ334" i="4" s="1"/>
  <c r="L334" i="4" s="1"/>
  <c r="AZ335" i="4" a="1"/>
  <c r="AZ335" i="4" s="1"/>
  <c r="L335" i="4" s="1"/>
  <c r="AZ336" i="4" a="1"/>
  <c r="AZ336" i="4" s="1"/>
  <c r="L336" i="4" s="1"/>
  <c r="AZ337" i="4" a="1"/>
  <c r="AZ337" i="4" s="1"/>
  <c r="L337" i="4" s="1"/>
  <c r="AZ338" i="4" a="1"/>
  <c r="AZ338" i="4" s="1"/>
  <c r="L338" i="4" s="1"/>
  <c r="AZ339" i="4" a="1"/>
  <c r="AZ339" i="4" s="1"/>
  <c r="L339" i="4" s="1"/>
  <c r="AZ340" i="4" a="1"/>
  <c r="AZ340" i="4" s="1"/>
  <c r="L340" i="4" s="1"/>
  <c r="AZ341" i="4" a="1"/>
  <c r="AZ341" i="4" s="1"/>
  <c r="L341" i="4" s="1"/>
  <c r="AZ342" i="4" a="1"/>
  <c r="AZ342" i="4" s="1"/>
  <c r="L342" i="4" s="1"/>
  <c r="AZ343" i="4" a="1"/>
  <c r="AZ343" i="4" s="1"/>
  <c r="L343" i="4" s="1"/>
  <c r="AZ344" i="4" a="1"/>
  <c r="AZ344" i="4" s="1"/>
  <c r="L344" i="4" s="1"/>
  <c r="AZ346" i="4" a="1"/>
  <c r="AZ346" i="4" s="1"/>
  <c r="L346" i="4" s="1"/>
  <c r="AZ347" i="4" a="1"/>
  <c r="AZ347" i="4" s="1"/>
  <c r="L347" i="4" s="1"/>
  <c r="AZ348" i="4" a="1"/>
  <c r="AZ348" i="4" s="1"/>
  <c r="L348" i="4" s="1"/>
  <c r="AZ349" i="4" a="1"/>
  <c r="AZ349" i="4" s="1"/>
  <c r="L349" i="4" s="1"/>
  <c r="AZ350" i="4" a="1"/>
  <c r="AZ350" i="4" s="1"/>
  <c r="L350" i="4" s="1"/>
  <c r="AZ351" i="4" a="1"/>
  <c r="AZ351" i="4" s="1"/>
  <c r="L351" i="4" s="1"/>
  <c r="AZ352" i="4" a="1"/>
  <c r="AZ352" i="4" s="1"/>
  <c r="L352" i="4" s="1"/>
  <c r="AZ353" i="4" a="1"/>
  <c r="AZ353" i="4" s="1"/>
  <c r="L353" i="4" s="1"/>
  <c r="AZ354" i="4" a="1"/>
  <c r="AZ354" i="4" s="1"/>
  <c r="L354" i="4" s="1"/>
  <c r="AZ355" i="4" a="1"/>
  <c r="AZ355" i="4" s="1"/>
  <c r="L355" i="4" s="1"/>
  <c r="AZ356" i="4" a="1"/>
  <c r="AZ356" i="4" s="1"/>
  <c r="L356" i="4" s="1"/>
  <c r="AZ357" i="4" a="1"/>
  <c r="AZ357" i="4" s="1"/>
  <c r="L357" i="4" s="1"/>
  <c r="AZ358" i="4" a="1"/>
  <c r="AZ358" i="4" s="1"/>
  <c r="L358" i="4" s="1"/>
  <c r="AZ360" i="4" a="1"/>
  <c r="AZ360" i="4" s="1"/>
  <c r="L360" i="4" s="1"/>
  <c r="AZ361" i="4" a="1"/>
  <c r="AZ361" i="4" s="1"/>
  <c r="L361" i="4" s="1"/>
  <c r="AZ362" i="4" a="1"/>
  <c r="AZ362" i="4" s="1"/>
  <c r="L362" i="4" s="1"/>
  <c r="AZ363" i="4" a="1"/>
  <c r="AZ363" i="4" s="1"/>
  <c r="L363" i="4" s="1"/>
  <c r="AZ364" i="4" a="1"/>
  <c r="AZ364" i="4" s="1"/>
  <c r="L364" i="4" s="1"/>
  <c r="AZ365" i="4" a="1"/>
  <c r="AZ365" i="4" s="1"/>
  <c r="L365" i="4" s="1"/>
  <c r="AZ366" i="4" a="1"/>
  <c r="AZ366" i="4" s="1"/>
  <c r="L366" i="4" s="1"/>
  <c r="AZ367" i="4" a="1"/>
  <c r="AZ367" i="4" s="1"/>
  <c r="L367" i="4" s="1"/>
  <c r="AZ368" i="4" a="1"/>
  <c r="AZ368" i="4" s="1"/>
  <c r="L368" i="4" s="1"/>
  <c r="AZ369" i="4" a="1"/>
  <c r="AZ369" i="4" s="1"/>
  <c r="L369" i="4" s="1"/>
  <c r="AZ370" i="4" a="1"/>
  <c r="AZ370" i="4" s="1"/>
  <c r="L370" i="4" s="1"/>
  <c r="AP5" i="4" a="1"/>
  <c r="AP5" i="4" s="1"/>
  <c r="K5" i="4" s="1"/>
  <c r="AP6" i="4" a="1"/>
  <c r="AP6" i="4" s="1"/>
  <c r="K6" i="4" s="1"/>
  <c r="AP7" i="4" a="1"/>
  <c r="AP7" i="4" s="1"/>
  <c r="K7" i="4" s="1"/>
  <c r="AP8" i="4" a="1"/>
  <c r="AP8" i="4" s="1"/>
  <c r="K8" i="4" s="1"/>
  <c r="AP10" i="4" a="1"/>
  <c r="AP10" i="4" s="1"/>
  <c r="K10" i="4" s="1"/>
  <c r="AP11" i="4" a="1"/>
  <c r="AP11" i="4" s="1"/>
  <c r="K11" i="4" s="1"/>
  <c r="AP12" i="4" a="1"/>
  <c r="AP12" i="4" s="1"/>
  <c r="K12" i="4" s="1"/>
  <c r="AP13" i="4" a="1"/>
  <c r="AP13" i="4" s="1"/>
  <c r="K13" i="4" s="1"/>
  <c r="AP14" i="4" a="1"/>
  <c r="AP14" i="4" s="1"/>
  <c r="K14" i="4" s="1"/>
  <c r="AP15" i="4" a="1"/>
  <c r="AP15" i="4" s="1"/>
  <c r="K15" i="4" s="1"/>
  <c r="AP16" i="4" a="1"/>
  <c r="AP16" i="4" s="1"/>
  <c r="K16" i="4" s="1"/>
  <c r="AP17" i="4" a="1"/>
  <c r="AP17" i="4" s="1"/>
  <c r="K17" i="4" s="1"/>
  <c r="AP18" i="4" a="1"/>
  <c r="AP18" i="4" s="1"/>
  <c r="K18" i="4" s="1"/>
  <c r="AP19" i="4" a="1"/>
  <c r="AP19" i="4" s="1"/>
  <c r="K19" i="4" s="1"/>
  <c r="AP20" i="4" a="1"/>
  <c r="AP20" i="4" s="1"/>
  <c r="K20" i="4" s="1"/>
  <c r="AP21" i="4" a="1"/>
  <c r="AP21" i="4" s="1"/>
  <c r="K21" i="4" s="1"/>
  <c r="AP22" i="4" a="1"/>
  <c r="AP22" i="4" s="1"/>
  <c r="K22" i="4" s="1"/>
  <c r="AP24" i="4" a="1"/>
  <c r="AP24" i="4" s="1"/>
  <c r="K24" i="4" s="1"/>
  <c r="AP25" i="4" a="1"/>
  <c r="AP25" i="4" s="1"/>
  <c r="K25" i="4" s="1"/>
  <c r="AP26" i="4" a="1"/>
  <c r="AP26" i="4" s="1"/>
  <c r="K26" i="4" s="1"/>
  <c r="AP27" i="4" a="1"/>
  <c r="AP27" i="4" s="1"/>
  <c r="K27" i="4" s="1"/>
  <c r="AP28" i="4" a="1"/>
  <c r="AP28" i="4" s="1"/>
  <c r="K28" i="4" s="1"/>
  <c r="AP29" i="4" a="1"/>
  <c r="AP29" i="4" s="1"/>
  <c r="K29" i="4" s="1"/>
  <c r="AP30" i="4" a="1"/>
  <c r="AP30" i="4" s="1"/>
  <c r="K30" i="4" s="1"/>
  <c r="AP31" i="4" a="1"/>
  <c r="AP31" i="4" s="1"/>
  <c r="K31" i="4" s="1"/>
  <c r="AP32" i="4" a="1"/>
  <c r="AP32" i="4" s="1"/>
  <c r="K32" i="4" s="1"/>
  <c r="AP33" i="4" a="1"/>
  <c r="AP33" i="4" s="1"/>
  <c r="K33" i="4" s="1"/>
  <c r="AP34" i="4" a="1"/>
  <c r="AP34" i="4" s="1"/>
  <c r="K34" i="4" s="1"/>
  <c r="AP35" i="4" a="1"/>
  <c r="AP35" i="4" s="1"/>
  <c r="K35" i="4" s="1"/>
  <c r="AP36" i="4" a="1"/>
  <c r="AP36" i="4" s="1"/>
  <c r="K36" i="4" s="1"/>
  <c r="AP38" i="4" a="1"/>
  <c r="AP38" i="4" s="1"/>
  <c r="K38" i="4" s="1"/>
  <c r="AP39" i="4" a="1"/>
  <c r="AP39" i="4" s="1"/>
  <c r="K39" i="4" s="1"/>
  <c r="AP40" i="4" a="1"/>
  <c r="AP40" i="4" s="1"/>
  <c r="K40" i="4" s="1"/>
  <c r="AP41" i="4" a="1"/>
  <c r="AP41" i="4" s="1"/>
  <c r="K41" i="4" s="1"/>
  <c r="AP42" i="4" a="1"/>
  <c r="AP42" i="4" s="1"/>
  <c r="K42" i="4" s="1"/>
  <c r="AP43" i="4" a="1"/>
  <c r="AP43" i="4" s="1"/>
  <c r="K43" i="4" s="1"/>
  <c r="AP44" i="4" a="1"/>
  <c r="AP44" i="4" s="1"/>
  <c r="K44" i="4" s="1"/>
  <c r="AP45" i="4" a="1"/>
  <c r="AP45" i="4" s="1"/>
  <c r="K45" i="4" s="1"/>
  <c r="AP46" i="4" a="1"/>
  <c r="AP46" i="4" s="1"/>
  <c r="K46" i="4" s="1"/>
  <c r="AP47" i="4" a="1"/>
  <c r="AP47" i="4" s="1"/>
  <c r="K47" i="4" s="1"/>
  <c r="AP48" i="4" a="1"/>
  <c r="AP48" i="4" s="1"/>
  <c r="K48" i="4" s="1"/>
  <c r="AP49" i="4" a="1"/>
  <c r="AP49" i="4" s="1"/>
  <c r="K49" i="4" s="1"/>
  <c r="AP50" i="4" a="1"/>
  <c r="AP50" i="4" s="1"/>
  <c r="K50" i="4" s="1"/>
  <c r="AP52" i="4" a="1"/>
  <c r="AP52" i="4" s="1"/>
  <c r="K52" i="4" s="1"/>
  <c r="AP53" i="4" a="1"/>
  <c r="AP53" i="4" s="1"/>
  <c r="K53" i="4" s="1"/>
  <c r="AP54" i="4" a="1"/>
  <c r="AP54" i="4" s="1"/>
  <c r="K54" i="4" s="1"/>
  <c r="AP55" i="4" a="1"/>
  <c r="AP55" i="4" s="1"/>
  <c r="K55" i="4" s="1"/>
  <c r="AP56" i="4" a="1"/>
  <c r="AP56" i="4" s="1"/>
  <c r="K56" i="4" s="1"/>
  <c r="AP57" i="4" a="1"/>
  <c r="AP57" i="4" s="1"/>
  <c r="K57" i="4" s="1"/>
  <c r="AP58" i="4" a="1"/>
  <c r="AP58" i="4" s="1"/>
  <c r="K58" i="4" s="1"/>
  <c r="AP59" i="4" a="1"/>
  <c r="AP59" i="4" s="1"/>
  <c r="K59" i="4" s="1"/>
  <c r="AP60" i="4" a="1"/>
  <c r="AP60" i="4" s="1"/>
  <c r="K60" i="4" s="1"/>
  <c r="AP61" i="4" a="1"/>
  <c r="AP61" i="4" s="1"/>
  <c r="K61" i="4" s="1"/>
  <c r="AP62" i="4" a="1"/>
  <c r="AP62" i="4" s="1"/>
  <c r="K62" i="4" s="1"/>
  <c r="AP63" i="4" a="1"/>
  <c r="AP63" i="4" s="1"/>
  <c r="K63" i="4" s="1"/>
  <c r="AP64" i="4" a="1"/>
  <c r="AP64" i="4" s="1"/>
  <c r="K64" i="4" s="1"/>
  <c r="AP66" i="4" a="1"/>
  <c r="AP66" i="4" s="1"/>
  <c r="K66" i="4" s="1"/>
  <c r="AP67" i="4" a="1"/>
  <c r="AP67" i="4" s="1"/>
  <c r="K67" i="4" s="1"/>
  <c r="AP68" i="4" a="1"/>
  <c r="AP68" i="4" s="1"/>
  <c r="K68" i="4" s="1"/>
  <c r="AP69" i="4" a="1"/>
  <c r="AP69" i="4" s="1"/>
  <c r="K69" i="4" s="1"/>
  <c r="AP70" i="4" a="1"/>
  <c r="AP70" i="4" s="1"/>
  <c r="K70" i="4" s="1"/>
  <c r="AP71" i="4" a="1"/>
  <c r="AP71" i="4" s="1"/>
  <c r="K71" i="4" s="1"/>
  <c r="AP72" i="4" a="1"/>
  <c r="AP72" i="4" s="1"/>
  <c r="K72" i="4" s="1"/>
  <c r="AP73" i="4" a="1"/>
  <c r="AP73" i="4" s="1"/>
  <c r="K73" i="4" s="1"/>
  <c r="AP74" i="4" a="1"/>
  <c r="AP74" i="4" s="1"/>
  <c r="K74" i="4" s="1"/>
  <c r="AP75" i="4" a="1"/>
  <c r="AP75" i="4" s="1"/>
  <c r="K75" i="4" s="1"/>
  <c r="AP76" i="4" a="1"/>
  <c r="AP76" i="4" s="1"/>
  <c r="K76" i="4" s="1"/>
  <c r="AP77" i="4" a="1"/>
  <c r="AP77" i="4" s="1"/>
  <c r="K77" i="4" s="1"/>
  <c r="AP78" i="4" a="1"/>
  <c r="AP78" i="4" s="1"/>
  <c r="K78" i="4" s="1"/>
  <c r="AP80" i="4" a="1"/>
  <c r="AP80" i="4" s="1"/>
  <c r="K80" i="4" s="1"/>
  <c r="AP81" i="4" a="1"/>
  <c r="AP81" i="4" s="1"/>
  <c r="K81" i="4" s="1"/>
  <c r="AP82" i="4" a="1"/>
  <c r="AP82" i="4" s="1"/>
  <c r="K82" i="4" s="1"/>
  <c r="AP83" i="4" a="1"/>
  <c r="AP83" i="4" s="1"/>
  <c r="K83" i="4" s="1"/>
  <c r="AP84" i="4" a="1"/>
  <c r="AP84" i="4" s="1"/>
  <c r="K84" i="4" s="1"/>
  <c r="AP85" i="4" a="1"/>
  <c r="AP85" i="4" s="1"/>
  <c r="K85" i="4" s="1"/>
  <c r="AP86" i="4" a="1"/>
  <c r="AP86" i="4" s="1"/>
  <c r="K86" i="4" s="1"/>
  <c r="AP87" i="4" a="1"/>
  <c r="AP87" i="4" s="1"/>
  <c r="K87" i="4" s="1"/>
  <c r="AP88" i="4" a="1"/>
  <c r="AP88" i="4" s="1"/>
  <c r="K88" i="4" s="1"/>
  <c r="AP89" i="4" a="1"/>
  <c r="AP89" i="4" s="1"/>
  <c r="K89" i="4" s="1"/>
  <c r="AP90" i="4" a="1"/>
  <c r="AP90" i="4" s="1"/>
  <c r="K90" i="4" s="1"/>
  <c r="AP91" i="4" a="1"/>
  <c r="AP91" i="4" s="1"/>
  <c r="K91" i="4" s="1"/>
  <c r="AP92" i="4" a="1"/>
  <c r="AP92" i="4" s="1"/>
  <c r="K92" i="4" s="1"/>
  <c r="AP94" i="4" a="1"/>
  <c r="AP94" i="4" s="1"/>
  <c r="K94" i="4" s="1"/>
  <c r="AP95" i="4" a="1"/>
  <c r="AP95" i="4" s="1"/>
  <c r="K95" i="4" s="1"/>
  <c r="AP96" i="4" a="1"/>
  <c r="AP96" i="4" s="1"/>
  <c r="K96" i="4" s="1"/>
  <c r="AP97" i="4" a="1"/>
  <c r="AP97" i="4" s="1"/>
  <c r="K97" i="4" s="1"/>
  <c r="AP98" i="4" a="1"/>
  <c r="AP98" i="4" s="1"/>
  <c r="K98" i="4" s="1"/>
  <c r="AP99" i="4" a="1"/>
  <c r="AP99" i="4" s="1"/>
  <c r="K99" i="4" s="1"/>
  <c r="AP100" i="4" a="1"/>
  <c r="AP100" i="4" s="1"/>
  <c r="K100" i="4" s="1"/>
  <c r="AP101" i="4" a="1"/>
  <c r="AP101" i="4" s="1"/>
  <c r="K101" i="4" s="1"/>
  <c r="AP102" i="4" a="1"/>
  <c r="AP102" i="4" s="1"/>
  <c r="K102" i="4" s="1"/>
  <c r="AP103" i="4" a="1"/>
  <c r="AP103" i="4" s="1"/>
  <c r="K103" i="4" s="1"/>
  <c r="AP104" i="4" a="1"/>
  <c r="AP104" i="4" s="1"/>
  <c r="K104" i="4" s="1"/>
  <c r="AP105" i="4" a="1"/>
  <c r="AP105" i="4" s="1"/>
  <c r="K105" i="4" s="1"/>
  <c r="AP106" i="4" a="1"/>
  <c r="AP106" i="4" s="1"/>
  <c r="K106" i="4" s="1"/>
  <c r="AP108" i="4" a="1"/>
  <c r="AP108" i="4" s="1"/>
  <c r="K108" i="4" s="1"/>
  <c r="AP109" i="4" a="1"/>
  <c r="AP109" i="4" s="1"/>
  <c r="K109" i="4" s="1"/>
  <c r="AP110" i="4" a="1"/>
  <c r="AP110" i="4" s="1"/>
  <c r="K110" i="4" s="1"/>
  <c r="AP111" i="4" a="1"/>
  <c r="AP111" i="4" s="1"/>
  <c r="K111" i="4" s="1"/>
  <c r="AP112" i="4" a="1"/>
  <c r="AP112" i="4" s="1"/>
  <c r="K112" i="4" s="1"/>
  <c r="AP113" i="4" a="1"/>
  <c r="AP113" i="4" s="1"/>
  <c r="K113" i="4" s="1"/>
  <c r="AP114" i="4" a="1"/>
  <c r="AP114" i="4" s="1"/>
  <c r="K114" i="4" s="1"/>
  <c r="AP115" i="4" a="1"/>
  <c r="AP115" i="4" s="1"/>
  <c r="K115" i="4" s="1"/>
  <c r="AP116" i="4" a="1"/>
  <c r="AP116" i="4" s="1"/>
  <c r="K116" i="4" s="1"/>
  <c r="AP117" i="4" a="1"/>
  <c r="AP117" i="4" s="1"/>
  <c r="K117" i="4" s="1"/>
  <c r="AP118" i="4" a="1"/>
  <c r="AP118" i="4" s="1"/>
  <c r="K118" i="4" s="1"/>
  <c r="AP119" i="4" a="1"/>
  <c r="AP119" i="4" s="1"/>
  <c r="K119" i="4" s="1"/>
  <c r="AP120" i="4" a="1"/>
  <c r="AP120" i="4" s="1"/>
  <c r="K120" i="4" s="1"/>
  <c r="AP122" i="4" a="1"/>
  <c r="AP122" i="4" s="1"/>
  <c r="K122" i="4" s="1"/>
  <c r="AP123" i="4" a="1"/>
  <c r="AP123" i="4" s="1"/>
  <c r="K123" i="4" s="1"/>
  <c r="AP124" i="4" a="1"/>
  <c r="AP124" i="4" s="1"/>
  <c r="K124" i="4" s="1"/>
  <c r="AP125" i="4" a="1"/>
  <c r="AP125" i="4" s="1"/>
  <c r="K125" i="4" s="1"/>
  <c r="AP126" i="4" a="1"/>
  <c r="AP126" i="4" s="1"/>
  <c r="K126" i="4" s="1"/>
  <c r="AP127" i="4" a="1"/>
  <c r="AP127" i="4" s="1"/>
  <c r="K127" i="4" s="1"/>
  <c r="AP128" i="4" a="1"/>
  <c r="AP128" i="4" s="1"/>
  <c r="K128" i="4" s="1"/>
  <c r="AP129" i="4" a="1"/>
  <c r="AP129" i="4" s="1"/>
  <c r="K129" i="4" s="1"/>
  <c r="AP130" i="4" a="1"/>
  <c r="AP130" i="4" s="1"/>
  <c r="K130" i="4" s="1"/>
  <c r="AP131" i="4" a="1"/>
  <c r="AP131" i="4" s="1"/>
  <c r="K131" i="4" s="1"/>
  <c r="AP132" i="4" a="1"/>
  <c r="AP132" i="4" s="1"/>
  <c r="K132" i="4" s="1"/>
  <c r="AP133" i="4" a="1"/>
  <c r="AP133" i="4" s="1"/>
  <c r="K133" i="4" s="1"/>
  <c r="AP134" i="4" a="1"/>
  <c r="AP134" i="4" s="1"/>
  <c r="K134" i="4" s="1"/>
  <c r="AP136" i="4" a="1"/>
  <c r="AP136" i="4" s="1"/>
  <c r="K136" i="4" s="1"/>
  <c r="AP137" i="4" a="1"/>
  <c r="AP137" i="4" s="1"/>
  <c r="K137" i="4" s="1"/>
  <c r="AP138" i="4" a="1"/>
  <c r="AP138" i="4" s="1"/>
  <c r="K138" i="4" s="1"/>
  <c r="AP139" i="4" a="1"/>
  <c r="AP139" i="4" s="1"/>
  <c r="K139" i="4" s="1"/>
  <c r="AP140" i="4" a="1"/>
  <c r="AP140" i="4" s="1"/>
  <c r="K140" i="4" s="1"/>
  <c r="AP141" i="4" a="1"/>
  <c r="AP141" i="4" s="1"/>
  <c r="K141" i="4" s="1"/>
  <c r="AP142" i="4" a="1"/>
  <c r="AP142" i="4" s="1"/>
  <c r="K142" i="4" s="1"/>
  <c r="AP143" i="4" a="1"/>
  <c r="AP143" i="4" s="1"/>
  <c r="K143" i="4" s="1"/>
  <c r="AP144" i="4" a="1"/>
  <c r="AP144" i="4" s="1"/>
  <c r="K144" i="4" s="1"/>
  <c r="AP145" i="4" a="1"/>
  <c r="AP145" i="4" s="1"/>
  <c r="K145" i="4" s="1"/>
  <c r="AP146" i="4" a="1"/>
  <c r="AP146" i="4" s="1"/>
  <c r="K146" i="4" s="1"/>
  <c r="AP147" i="4" a="1"/>
  <c r="AP147" i="4" s="1"/>
  <c r="K147" i="4" s="1"/>
  <c r="AP148" i="4" a="1"/>
  <c r="AP148" i="4" s="1"/>
  <c r="K148" i="4" s="1"/>
  <c r="AP150" i="4" a="1"/>
  <c r="AP150" i="4" s="1"/>
  <c r="K150" i="4" s="1"/>
  <c r="AP151" i="4" a="1"/>
  <c r="AP151" i="4" s="1"/>
  <c r="K151" i="4" s="1"/>
  <c r="AP152" i="4" a="1"/>
  <c r="AP152" i="4" s="1"/>
  <c r="K152" i="4" s="1"/>
  <c r="AP153" i="4" a="1"/>
  <c r="AP153" i="4" s="1"/>
  <c r="K153" i="4" s="1"/>
  <c r="AP154" i="4" a="1"/>
  <c r="AP154" i="4" s="1"/>
  <c r="K154" i="4" s="1"/>
  <c r="AP155" i="4" a="1"/>
  <c r="AP155" i="4" s="1"/>
  <c r="K155" i="4" s="1"/>
  <c r="AP156" i="4" a="1"/>
  <c r="AP156" i="4" s="1"/>
  <c r="K156" i="4" s="1"/>
  <c r="AP157" i="4" a="1"/>
  <c r="AP157" i="4" s="1"/>
  <c r="K157" i="4" s="1"/>
  <c r="AP158" i="4" a="1"/>
  <c r="AP158" i="4" s="1"/>
  <c r="K158" i="4" s="1"/>
  <c r="AP159" i="4" a="1"/>
  <c r="AP159" i="4" s="1"/>
  <c r="K159" i="4" s="1"/>
  <c r="AP160" i="4" a="1"/>
  <c r="AP160" i="4" s="1"/>
  <c r="K160" i="4" s="1"/>
  <c r="AP161" i="4" a="1"/>
  <c r="AP161" i="4" s="1"/>
  <c r="K161" i="4" s="1"/>
  <c r="AP162" i="4" a="1"/>
  <c r="AP162" i="4" s="1"/>
  <c r="K162" i="4" s="1"/>
  <c r="AP164" i="4" a="1"/>
  <c r="AP164" i="4" s="1"/>
  <c r="K164" i="4" s="1"/>
  <c r="AP165" i="4" a="1"/>
  <c r="AP165" i="4" s="1"/>
  <c r="K165" i="4" s="1"/>
  <c r="AP166" i="4" a="1"/>
  <c r="AP166" i="4" s="1"/>
  <c r="K166" i="4" s="1"/>
  <c r="AP167" i="4" a="1"/>
  <c r="AP167" i="4" s="1"/>
  <c r="K167" i="4" s="1"/>
  <c r="AP168" i="4" a="1"/>
  <c r="AP168" i="4" s="1"/>
  <c r="K168" i="4" s="1"/>
  <c r="AP169" i="4" a="1"/>
  <c r="AP169" i="4" s="1"/>
  <c r="K169" i="4" s="1"/>
  <c r="AP170" i="4" a="1"/>
  <c r="AP170" i="4" s="1"/>
  <c r="K170" i="4" s="1"/>
  <c r="AP171" i="4" a="1"/>
  <c r="AP171" i="4" s="1"/>
  <c r="K171" i="4" s="1"/>
  <c r="AP172" i="4" a="1"/>
  <c r="AP172" i="4" s="1"/>
  <c r="K172" i="4" s="1"/>
  <c r="AP173" i="4" a="1"/>
  <c r="AP173" i="4" s="1"/>
  <c r="K173" i="4" s="1"/>
  <c r="AP174" i="4" a="1"/>
  <c r="AP174" i="4" s="1"/>
  <c r="K174" i="4" s="1"/>
  <c r="AP175" i="4" a="1"/>
  <c r="AP175" i="4" s="1"/>
  <c r="K175" i="4" s="1"/>
  <c r="AP176" i="4" a="1"/>
  <c r="AP176" i="4" s="1"/>
  <c r="K176" i="4" s="1"/>
  <c r="AP178" i="4" a="1"/>
  <c r="AP178" i="4" s="1"/>
  <c r="K178" i="4" s="1"/>
  <c r="AP179" i="4" a="1"/>
  <c r="AP179" i="4" s="1"/>
  <c r="K179" i="4" s="1"/>
  <c r="AP180" i="4" a="1"/>
  <c r="AP180" i="4" s="1"/>
  <c r="K180" i="4" s="1"/>
  <c r="AP181" i="4" a="1"/>
  <c r="AP181" i="4" s="1"/>
  <c r="K181" i="4" s="1"/>
  <c r="AP182" i="4" a="1"/>
  <c r="AP182" i="4" s="1"/>
  <c r="K182" i="4" s="1"/>
  <c r="AP183" i="4" a="1"/>
  <c r="AP183" i="4" s="1"/>
  <c r="K183" i="4" s="1"/>
  <c r="AP184" i="4" a="1"/>
  <c r="AP184" i="4" s="1"/>
  <c r="K184" i="4" s="1"/>
  <c r="AP185" i="4" a="1"/>
  <c r="AP185" i="4" s="1"/>
  <c r="K185" i="4" s="1"/>
  <c r="AP186" i="4" a="1"/>
  <c r="AP186" i="4" s="1"/>
  <c r="K186" i="4" s="1"/>
  <c r="AP187" i="4" a="1"/>
  <c r="AP187" i="4" s="1"/>
  <c r="K187" i="4" s="1"/>
  <c r="AP188" i="4" a="1"/>
  <c r="AP188" i="4" s="1"/>
  <c r="K188" i="4" s="1"/>
  <c r="AP189" i="4" a="1"/>
  <c r="AP189" i="4" s="1"/>
  <c r="K189" i="4" s="1"/>
  <c r="AP190" i="4" a="1"/>
  <c r="AP190" i="4" s="1"/>
  <c r="K190" i="4" s="1"/>
  <c r="AP192" i="4" a="1"/>
  <c r="AP192" i="4" s="1"/>
  <c r="K192" i="4" s="1"/>
  <c r="AP193" i="4" a="1"/>
  <c r="AP193" i="4" s="1"/>
  <c r="K193" i="4" s="1"/>
  <c r="AP194" i="4" a="1"/>
  <c r="AP194" i="4" s="1"/>
  <c r="K194" i="4" s="1"/>
  <c r="AP195" i="4" a="1"/>
  <c r="AP195" i="4" s="1"/>
  <c r="K195" i="4" s="1"/>
  <c r="AP196" i="4" a="1"/>
  <c r="AP196" i="4" s="1"/>
  <c r="K196" i="4" s="1"/>
  <c r="AP197" i="4" a="1"/>
  <c r="AP197" i="4" s="1"/>
  <c r="K197" i="4" s="1"/>
  <c r="AP198" i="4" a="1"/>
  <c r="AP198" i="4" s="1"/>
  <c r="K198" i="4" s="1"/>
  <c r="AP199" i="4" a="1"/>
  <c r="AP199" i="4" s="1"/>
  <c r="K199" i="4" s="1"/>
  <c r="AP200" i="4" a="1"/>
  <c r="AP200" i="4" s="1"/>
  <c r="K200" i="4" s="1"/>
  <c r="AP201" i="4" a="1"/>
  <c r="AP201" i="4" s="1"/>
  <c r="K201" i="4" s="1"/>
  <c r="AP202" i="4" a="1"/>
  <c r="AP202" i="4" s="1"/>
  <c r="K202" i="4" s="1"/>
  <c r="AP203" i="4" a="1"/>
  <c r="AP203" i="4" s="1"/>
  <c r="K203" i="4" s="1"/>
  <c r="AP204" i="4" a="1"/>
  <c r="AP204" i="4" s="1"/>
  <c r="K204" i="4" s="1"/>
  <c r="AP206" i="4" a="1"/>
  <c r="AP206" i="4" s="1"/>
  <c r="K206" i="4" s="1"/>
  <c r="AP207" i="4" a="1"/>
  <c r="AP207" i="4" s="1"/>
  <c r="K207" i="4" s="1"/>
  <c r="AP208" i="4" a="1"/>
  <c r="AP208" i="4" s="1"/>
  <c r="K208" i="4" s="1"/>
  <c r="AP209" i="4" a="1"/>
  <c r="AP209" i="4" s="1"/>
  <c r="K209" i="4" s="1"/>
  <c r="AP210" i="4" a="1"/>
  <c r="AP210" i="4" s="1"/>
  <c r="K210" i="4" s="1"/>
  <c r="AP211" i="4" a="1"/>
  <c r="AP211" i="4" s="1"/>
  <c r="K211" i="4" s="1"/>
  <c r="AP212" i="4" a="1"/>
  <c r="AP212" i="4" s="1"/>
  <c r="K212" i="4" s="1"/>
  <c r="AP213" i="4" a="1"/>
  <c r="AP213" i="4" s="1"/>
  <c r="K213" i="4" s="1"/>
  <c r="AP214" i="4" a="1"/>
  <c r="AP214" i="4" s="1"/>
  <c r="K214" i="4" s="1"/>
  <c r="AP215" i="4" a="1"/>
  <c r="AP215" i="4" s="1"/>
  <c r="K215" i="4" s="1"/>
  <c r="AP216" i="4" a="1"/>
  <c r="AP216" i="4" s="1"/>
  <c r="K216" i="4" s="1"/>
  <c r="AP217" i="4" a="1"/>
  <c r="AP217" i="4" s="1"/>
  <c r="K217" i="4" s="1"/>
  <c r="AP218" i="4" a="1"/>
  <c r="AP218" i="4" s="1"/>
  <c r="K218" i="4" s="1"/>
  <c r="AP220" i="4" a="1"/>
  <c r="AP220" i="4" s="1"/>
  <c r="K220" i="4" s="1"/>
  <c r="AP221" i="4" a="1"/>
  <c r="AP221" i="4" s="1"/>
  <c r="K221" i="4" s="1"/>
  <c r="AP222" i="4" a="1"/>
  <c r="AP222" i="4" s="1"/>
  <c r="K222" i="4" s="1"/>
  <c r="AP223" i="4" a="1"/>
  <c r="AP223" i="4" s="1"/>
  <c r="K223" i="4" s="1"/>
  <c r="AP224" i="4" a="1"/>
  <c r="AP224" i="4" s="1"/>
  <c r="K224" i="4" s="1"/>
  <c r="AP225" i="4" a="1"/>
  <c r="AP225" i="4" s="1"/>
  <c r="K225" i="4" s="1"/>
  <c r="AP226" i="4" a="1"/>
  <c r="AP226" i="4" s="1"/>
  <c r="K226" i="4" s="1"/>
  <c r="AP227" i="4" a="1"/>
  <c r="AP227" i="4" s="1"/>
  <c r="K227" i="4" s="1"/>
  <c r="AP228" i="4" a="1"/>
  <c r="AP228" i="4" s="1"/>
  <c r="K228" i="4" s="1"/>
  <c r="AP229" i="4" a="1"/>
  <c r="AP229" i="4" s="1"/>
  <c r="K229" i="4" s="1"/>
  <c r="AP230" i="4" a="1"/>
  <c r="AP230" i="4" s="1"/>
  <c r="K230" i="4" s="1"/>
  <c r="AP231" i="4" a="1"/>
  <c r="AP231" i="4" s="1"/>
  <c r="K231" i="4" s="1"/>
  <c r="AP232" i="4" a="1"/>
  <c r="AP232" i="4" s="1"/>
  <c r="K232" i="4" s="1"/>
  <c r="AP234" i="4" a="1"/>
  <c r="AP234" i="4" s="1"/>
  <c r="K234" i="4" s="1"/>
  <c r="AP235" i="4" a="1"/>
  <c r="AP235" i="4" s="1"/>
  <c r="K235" i="4" s="1"/>
  <c r="AP236" i="4" a="1"/>
  <c r="AP236" i="4" s="1"/>
  <c r="K236" i="4" s="1"/>
  <c r="AP237" i="4" a="1"/>
  <c r="AP237" i="4" s="1"/>
  <c r="K237" i="4" s="1"/>
  <c r="AP238" i="4" a="1"/>
  <c r="AP238" i="4" s="1"/>
  <c r="K238" i="4" s="1"/>
  <c r="AP239" i="4" a="1"/>
  <c r="AP239" i="4" s="1"/>
  <c r="K239" i="4" s="1"/>
  <c r="AP240" i="4" a="1"/>
  <c r="AP240" i="4" s="1"/>
  <c r="K240" i="4" s="1"/>
  <c r="AP241" i="4" a="1"/>
  <c r="AP241" i="4" s="1"/>
  <c r="K241" i="4" s="1"/>
  <c r="AP242" i="4" a="1"/>
  <c r="AP242" i="4" s="1"/>
  <c r="K242" i="4" s="1"/>
  <c r="AP243" i="4" a="1"/>
  <c r="AP243" i="4" s="1"/>
  <c r="K243" i="4" s="1"/>
  <c r="AP244" i="4" a="1"/>
  <c r="AP244" i="4" s="1"/>
  <c r="K244" i="4" s="1"/>
  <c r="AP245" i="4" a="1"/>
  <c r="AP245" i="4" s="1"/>
  <c r="K245" i="4" s="1"/>
  <c r="AP246" i="4" a="1"/>
  <c r="AP246" i="4" s="1"/>
  <c r="K246" i="4" s="1"/>
  <c r="AP248" i="4" a="1"/>
  <c r="AP248" i="4" s="1"/>
  <c r="K248" i="4" s="1"/>
  <c r="AP249" i="4" a="1"/>
  <c r="AP249" i="4" s="1"/>
  <c r="K249" i="4" s="1"/>
  <c r="AP250" i="4" a="1"/>
  <c r="AP250" i="4" s="1"/>
  <c r="K250" i="4" s="1"/>
  <c r="AP251" i="4" a="1"/>
  <c r="AP251" i="4" s="1"/>
  <c r="K251" i="4" s="1"/>
  <c r="AP252" i="4" a="1"/>
  <c r="AP252" i="4" s="1"/>
  <c r="K252" i="4" s="1"/>
  <c r="AP253" i="4" a="1"/>
  <c r="AP253" i="4" s="1"/>
  <c r="K253" i="4" s="1"/>
  <c r="AP254" i="4" a="1"/>
  <c r="AP254" i="4" s="1"/>
  <c r="K254" i="4" s="1"/>
  <c r="AP255" i="4" a="1"/>
  <c r="AP255" i="4" s="1"/>
  <c r="K255" i="4" s="1"/>
  <c r="AP256" i="4" a="1"/>
  <c r="AP256" i="4" s="1"/>
  <c r="K256" i="4" s="1"/>
  <c r="AP257" i="4" a="1"/>
  <c r="AP257" i="4" s="1"/>
  <c r="K257" i="4" s="1"/>
  <c r="AP258" i="4" a="1"/>
  <c r="AP258" i="4" s="1"/>
  <c r="K258" i="4" s="1"/>
  <c r="AP259" i="4" a="1"/>
  <c r="AP259" i="4" s="1"/>
  <c r="K259" i="4" s="1"/>
  <c r="AP260" i="4" a="1"/>
  <c r="AP260" i="4" s="1"/>
  <c r="K260" i="4" s="1"/>
  <c r="AP262" i="4" a="1"/>
  <c r="AP262" i="4" s="1"/>
  <c r="K262" i="4" s="1"/>
  <c r="AP263" i="4" a="1"/>
  <c r="AP263" i="4" s="1"/>
  <c r="K263" i="4" s="1"/>
  <c r="AP264" i="4" a="1"/>
  <c r="AP264" i="4" s="1"/>
  <c r="K264" i="4" s="1"/>
  <c r="AP265" i="4" a="1"/>
  <c r="AP265" i="4" s="1"/>
  <c r="K265" i="4" s="1"/>
  <c r="AP266" i="4" a="1"/>
  <c r="AP266" i="4" s="1"/>
  <c r="K266" i="4" s="1"/>
  <c r="AP267" i="4" a="1"/>
  <c r="AP267" i="4" s="1"/>
  <c r="K267" i="4" s="1"/>
  <c r="AP268" i="4" a="1"/>
  <c r="AP268" i="4" s="1"/>
  <c r="K268" i="4" s="1"/>
  <c r="AP269" i="4" a="1"/>
  <c r="AP269" i="4" s="1"/>
  <c r="K269" i="4" s="1"/>
  <c r="AP270" i="4" a="1"/>
  <c r="AP270" i="4" s="1"/>
  <c r="K270" i="4" s="1"/>
  <c r="AP271" i="4" a="1"/>
  <c r="AP271" i="4" s="1"/>
  <c r="K271" i="4" s="1"/>
  <c r="AP272" i="4" a="1"/>
  <c r="AP272" i="4" s="1"/>
  <c r="K272" i="4" s="1"/>
  <c r="AP273" i="4" a="1"/>
  <c r="AP273" i="4" s="1"/>
  <c r="K273" i="4" s="1"/>
  <c r="AP274" i="4" a="1"/>
  <c r="AP274" i="4" s="1"/>
  <c r="K274" i="4" s="1"/>
  <c r="AP276" i="4" a="1"/>
  <c r="AP276" i="4" s="1"/>
  <c r="K276" i="4" s="1"/>
  <c r="AP277" i="4" a="1"/>
  <c r="AP277" i="4" s="1"/>
  <c r="K277" i="4" s="1"/>
  <c r="AP278" i="4" a="1"/>
  <c r="AP278" i="4" s="1"/>
  <c r="K278" i="4" s="1"/>
  <c r="AP279" i="4" a="1"/>
  <c r="AP279" i="4" s="1"/>
  <c r="K279" i="4" s="1"/>
  <c r="AP280" i="4" a="1"/>
  <c r="AP280" i="4" s="1"/>
  <c r="K280" i="4" s="1"/>
  <c r="AP281" i="4" a="1"/>
  <c r="AP281" i="4" s="1"/>
  <c r="K281" i="4" s="1"/>
  <c r="AP282" i="4" a="1"/>
  <c r="AP282" i="4" s="1"/>
  <c r="K282" i="4" s="1"/>
  <c r="AP283" i="4" a="1"/>
  <c r="AP283" i="4" s="1"/>
  <c r="K283" i="4" s="1"/>
  <c r="AP284" i="4" a="1"/>
  <c r="AP284" i="4" s="1"/>
  <c r="K284" i="4" s="1"/>
  <c r="AP285" i="4" a="1"/>
  <c r="AP285" i="4" s="1"/>
  <c r="K285" i="4" s="1"/>
  <c r="AP286" i="4" a="1"/>
  <c r="AP286" i="4" s="1"/>
  <c r="K286" i="4" s="1"/>
  <c r="AP287" i="4" a="1"/>
  <c r="AP287" i="4" s="1"/>
  <c r="K287" i="4" s="1"/>
  <c r="AP288" i="4" a="1"/>
  <c r="AP288" i="4" s="1"/>
  <c r="K288" i="4" s="1"/>
  <c r="AP290" i="4" a="1"/>
  <c r="AP290" i="4" s="1"/>
  <c r="K290" i="4" s="1"/>
  <c r="AP291" i="4" a="1"/>
  <c r="AP291" i="4" s="1"/>
  <c r="K291" i="4" s="1"/>
  <c r="AP292" i="4" a="1"/>
  <c r="AP292" i="4" s="1"/>
  <c r="K292" i="4" s="1"/>
  <c r="AP293" i="4" a="1"/>
  <c r="AP293" i="4" s="1"/>
  <c r="K293" i="4" s="1"/>
  <c r="AP294" i="4" a="1"/>
  <c r="AP294" i="4" s="1"/>
  <c r="K294" i="4" s="1"/>
  <c r="AP295" i="4" a="1"/>
  <c r="AP295" i="4" s="1"/>
  <c r="K295" i="4" s="1"/>
  <c r="AP296" i="4" a="1"/>
  <c r="AP296" i="4" s="1"/>
  <c r="K296" i="4" s="1"/>
  <c r="AP297" i="4" a="1"/>
  <c r="AP297" i="4" s="1"/>
  <c r="K297" i="4" s="1"/>
  <c r="AP298" i="4" a="1"/>
  <c r="AP298" i="4" s="1"/>
  <c r="K298" i="4" s="1"/>
  <c r="AP299" i="4" a="1"/>
  <c r="AP299" i="4" s="1"/>
  <c r="K299" i="4" s="1"/>
  <c r="AP300" i="4" a="1"/>
  <c r="AP300" i="4" s="1"/>
  <c r="K300" i="4" s="1"/>
  <c r="AP301" i="4" a="1"/>
  <c r="AP301" i="4" s="1"/>
  <c r="K301" i="4" s="1"/>
  <c r="AP302" i="4" a="1"/>
  <c r="AP302" i="4" s="1"/>
  <c r="K302" i="4" s="1"/>
  <c r="AP304" i="4" a="1"/>
  <c r="AP304" i="4" s="1"/>
  <c r="K304" i="4" s="1"/>
  <c r="AP305" i="4" a="1"/>
  <c r="AP305" i="4" s="1"/>
  <c r="K305" i="4" s="1"/>
  <c r="AP306" i="4" a="1"/>
  <c r="AP306" i="4" s="1"/>
  <c r="K306" i="4" s="1"/>
  <c r="AP307" i="4" a="1"/>
  <c r="AP307" i="4" s="1"/>
  <c r="K307" i="4" s="1"/>
  <c r="AP308" i="4" a="1"/>
  <c r="AP308" i="4" s="1"/>
  <c r="K308" i="4" s="1"/>
  <c r="AP309" i="4" a="1"/>
  <c r="AP309" i="4" s="1"/>
  <c r="K309" i="4" s="1"/>
  <c r="AP310" i="4" a="1"/>
  <c r="AP310" i="4" s="1"/>
  <c r="K310" i="4" s="1"/>
  <c r="AP311" i="4" a="1"/>
  <c r="AP311" i="4" s="1"/>
  <c r="K311" i="4" s="1"/>
  <c r="AP312" i="4" a="1"/>
  <c r="AP312" i="4" s="1"/>
  <c r="K312" i="4" s="1"/>
  <c r="AP313" i="4" a="1"/>
  <c r="AP313" i="4" s="1"/>
  <c r="K313" i="4" s="1"/>
  <c r="AP314" i="4" a="1"/>
  <c r="AP314" i="4" s="1"/>
  <c r="K314" i="4" s="1"/>
  <c r="AP315" i="4" a="1"/>
  <c r="AP315" i="4" s="1"/>
  <c r="K315" i="4" s="1"/>
  <c r="AP316" i="4" a="1"/>
  <c r="AP316" i="4" s="1"/>
  <c r="K316" i="4" s="1"/>
  <c r="AP318" i="4" a="1"/>
  <c r="AP318" i="4" s="1"/>
  <c r="K318" i="4" s="1"/>
  <c r="AP319" i="4" a="1"/>
  <c r="AP319" i="4" s="1"/>
  <c r="K319" i="4" s="1"/>
  <c r="AP320" i="4" a="1"/>
  <c r="AP320" i="4" s="1"/>
  <c r="K320" i="4" s="1"/>
  <c r="AP321" i="4" a="1"/>
  <c r="AP321" i="4" s="1"/>
  <c r="K321" i="4" s="1"/>
  <c r="AP322" i="4" a="1"/>
  <c r="AP322" i="4" s="1"/>
  <c r="K322" i="4" s="1"/>
  <c r="AP323" i="4" a="1"/>
  <c r="AP323" i="4" s="1"/>
  <c r="K323" i="4" s="1"/>
  <c r="AP324" i="4" a="1"/>
  <c r="AP324" i="4" s="1"/>
  <c r="K324" i="4" s="1"/>
  <c r="AP325" i="4" a="1"/>
  <c r="AP325" i="4" s="1"/>
  <c r="K325" i="4" s="1"/>
  <c r="AP326" i="4" a="1"/>
  <c r="AP326" i="4" s="1"/>
  <c r="K326" i="4" s="1"/>
  <c r="AP327" i="4" a="1"/>
  <c r="AP327" i="4" s="1"/>
  <c r="K327" i="4" s="1"/>
  <c r="AP328" i="4" a="1"/>
  <c r="AP328" i="4" s="1"/>
  <c r="K328" i="4" s="1"/>
  <c r="AP329" i="4" a="1"/>
  <c r="AP329" i="4" s="1"/>
  <c r="K329" i="4" s="1"/>
  <c r="AP330" i="4" a="1"/>
  <c r="AP330" i="4" s="1"/>
  <c r="K330" i="4" s="1"/>
  <c r="AP332" i="4" a="1"/>
  <c r="AP332" i="4" s="1"/>
  <c r="K332" i="4" s="1"/>
  <c r="AP333" i="4" a="1"/>
  <c r="AP333" i="4" s="1"/>
  <c r="K333" i="4" s="1"/>
  <c r="AP334" i="4" a="1"/>
  <c r="AP334" i="4" s="1"/>
  <c r="K334" i="4" s="1"/>
  <c r="AP335" i="4" a="1"/>
  <c r="AP335" i="4" s="1"/>
  <c r="K335" i="4" s="1"/>
  <c r="AP336" i="4" a="1"/>
  <c r="AP336" i="4" s="1"/>
  <c r="K336" i="4" s="1"/>
  <c r="AP337" i="4" a="1"/>
  <c r="AP337" i="4" s="1"/>
  <c r="K337" i="4" s="1"/>
  <c r="AP338" i="4" a="1"/>
  <c r="AP338" i="4" s="1"/>
  <c r="K338" i="4" s="1"/>
  <c r="AP339" i="4" a="1"/>
  <c r="AP339" i="4" s="1"/>
  <c r="K339" i="4" s="1"/>
  <c r="AP340" i="4" a="1"/>
  <c r="AP340" i="4" s="1"/>
  <c r="K340" i="4" s="1"/>
  <c r="AP341" i="4" a="1"/>
  <c r="AP341" i="4" s="1"/>
  <c r="K341" i="4" s="1"/>
  <c r="AP342" i="4" a="1"/>
  <c r="AP342" i="4" s="1"/>
  <c r="K342" i="4" s="1"/>
  <c r="AP343" i="4" a="1"/>
  <c r="AP343" i="4" s="1"/>
  <c r="K343" i="4" s="1"/>
  <c r="AP344" i="4" a="1"/>
  <c r="AP344" i="4" s="1"/>
  <c r="K344" i="4" s="1"/>
  <c r="AP346" i="4" a="1"/>
  <c r="AP346" i="4" s="1"/>
  <c r="K346" i="4" s="1"/>
  <c r="AP347" i="4" a="1"/>
  <c r="AP347" i="4" s="1"/>
  <c r="K347" i="4" s="1"/>
  <c r="AP348" i="4" a="1"/>
  <c r="AP348" i="4" s="1"/>
  <c r="K348" i="4" s="1"/>
  <c r="AP349" i="4" a="1"/>
  <c r="AP349" i="4" s="1"/>
  <c r="K349" i="4" s="1"/>
  <c r="AP350" i="4" a="1"/>
  <c r="AP350" i="4" s="1"/>
  <c r="K350" i="4" s="1"/>
  <c r="AP351" i="4" a="1"/>
  <c r="AP351" i="4" s="1"/>
  <c r="K351" i="4" s="1"/>
  <c r="AP352" i="4" a="1"/>
  <c r="AP352" i="4" s="1"/>
  <c r="K352" i="4" s="1"/>
  <c r="AP353" i="4" a="1"/>
  <c r="AP353" i="4" s="1"/>
  <c r="K353" i="4" s="1"/>
  <c r="AP354" i="4" a="1"/>
  <c r="AP354" i="4" s="1"/>
  <c r="K354" i="4" s="1"/>
  <c r="AP355" i="4" a="1"/>
  <c r="AP355" i="4" s="1"/>
  <c r="K355" i="4" s="1"/>
  <c r="AP356" i="4" a="1"/>
  <c r="AP356" i="4" s="1"/>
  <c r="K356" i="4" s="1"/>
  <c r="AP357" i="4" a="1"/>
  <c r="AP357" i="4" s="1"/>
  <c r="K357" i="4" s="1"/>
  <c r="AP358" i="4" a="1"/>
  <c r="AP358" i="4" s="1"/>
  <c r="K358" i="4" s="1"/>
  <c r="AP360" i="4" a="1"/>
  <c r="AP360" i="4" s="1"/>
  <c r="K360" i="4" s="1"/>
  <c r="AP361" i="4" a="1"/>
  <c r="AP361" i="4" s="1"/>
  <c r="K361" i="4" s="1"/>
  <c r="AP362" i="4" a="1"/>
  <c r="AP362" i="4" s="1"/>
  <c r="K362" i="4" s="1"/>
  <c r="AP363" i="4" a="1"/>
  <c r="AP363" i="4" s="1"/>
  <c r="K363" i="4" s="1"/>
  <c r="AP364" i="4" a="1"/>
  <c r="AP364" i="4" s="1"/>
  <c r="K364" i="4" s="1"/>
  <c r="AP365" i="4" a="1"/>
  <c r="AP365" i="4" s="1"/>
  <c r="K365" i="4" s="1"/>
  <c r="AP366" i="4" a="1"/>
  <c r="AP366" i="4" s="1"/>
  <c r="K366" i="4" s="1"/>
  <c r="AP367" i="4" a="1"/>
  <c r="AP367" i="4" s="1"/>
  <c r="K367" i="4" s="1"/>
  <c r="AP368" i="4" a="1"/>
  <c r="AP368" i="4" s="1"/>
  <c r="K368" i="4" s="1"/>
  <c r="AP369" i="4" a="1"/>
  <c r="AP369" i="4" s="1"/>
  <c r="K369" i="4" s="1"/>
  <c r="AP370" i="4" a="1"/>
  <c r="AP370" i="4" s="1"/>
  <c r="K370" i="4" s="1"/>
  <c r="AF5" i="4" a="1"/>
  <c r="AF5" i="4" s="1"/>
  <c r="J5" i="4" s="1"/>
  <c r="AF6" i="4" a="1"/>
  <c r="AF6" i="4" s="1"/>
  <c r="J6" i="4" s="1"/>
  <c r="AF7" i="4" a="1"/>
  <c r="AF7" i="4" s="1"/>
  <c r="J7" i="4" s="1"/>
  <c r="AF8" i="4" a="1"/>
  <c r="AF8" i="4" s="1"/>
  <c r="J8" i="4" s="1"/>
  <c r="AF10" i="4" a="1"/>
  <c r="AF10" i="4" s="1"/>
  <c r="J10" i="4" s="1"/>
  <c r="AF11" i="4" a="1"/>
  <c r="AF11" i="4" s="1"/>
  <c r="J11" i="4" s="1"/>
  <c r="AF12" i="4" a="1"/>
  <c r="AF12" i="4" s="1"/>
  <c r="J12" i="4" s="1"/>
  <c r="AF13" i="4" a="1"/>
  <c r="AF13" i="4" s="1"/>
  <c r="J13" i="4" s="1"/>
  <c r="AF14" i="4" a="1"/>
  <c r="AF14" i="4" s="1"/>
  <c r="J14" i="4" s="1"/>
  <c r="AF15" i="4" a="1"/>
  <c r="AF15" i="4" s="1"/>
  <c r="J15" i="4" s="1"/>
  <c r="AF16" i="4" a="1"/>
  <c r="AF16" i="4" s="1"/>
  <c r="J16" i="4" s="1"/>
  <c r="AF17" i="4" a="1"/>
  <c r="AF17" i="4" s="1"/>
  <c r="J17" i="4" s="1"/>
  <c r="AF18" i="4" a="1"/>
  <c r="AF18" i="4" s="1"/>
  <c r="J18" i="4" s="1"/>
  <c r="AF19" i="4" a="1"/>
  <c r="AF19" i="4" s="1"/>
  <c r="J19" i="4" s="1"/>
  <c r="AF20" i="4" a="1"/>
  <c r="AF20" i="4" s="1"/>
  <c r="J20" i="4" s="1"/>
  <c r="AF21" i="4" a="1"/>
  <c r="AF21" i="4" s="1"/>
  <c r="J21" i="4" s="1"/>
  <c r="AF22" i="4" a="1"/>
  <c r="AF22" i="4" s="1"/>
  <c r="J22" i="4" s="1"/>
  <c r="AF24" i="4" a="1"/>
  <c r="AF24" i="4" s="1"/>
  <c r="J24" i="4" s="1"/>
  <c r="AF25" i="4" a="1"/>
  <c r="AF25" i="4" s="1"/>
  <c r="J25" i="4" s="1"/>
  <c r="AF26" i="4" a="1"/>
  <c r="AF26" i="4" s="1"/>
  <c r="J26" i="4" s="1"/>
  <c r="AF27" i="4" a="1"/>
  <c r="AF27" i="4" s="1"/>
  <c r="J27" i="4" s="1"/>
  <c r="AF28" i="4" a="1"/>
  <c r="AF28" i="4" s="1"/>
  <c r="J28" i="4" s="1"/>
  <c r="AF29" i="4" a="1"/>
  <c r="AF29" i="4" s="1"/>
  <c r="J29" i="4" s="1"/>
  <c r="AF30" i="4" a="1"/>
  <c r="AF30" i="4" s="1"/>
  <c r="J30" i="4" s="1"/>
  <c r="AF31" i="4" a="1"/>
  <c r="AF31" i="4" s="1"/>
  <c r="J31" i="4" s="1"/>
  <c r="AF32" i="4" a="1"/>
  <c r="AF32" i="4" s="1"/>
  <c r="J32" i="4" s="1"/>
  <c r="AF33" i="4" a="1"/>
  <c r="AF33" i="4" s="1"/>
  <c r="J33" i="4" s="1"/>
  <c r="AF34" i="4" a="1"/>
  <c r="AF34" i="4" s="1"/>
  <c r="J34" i="4" s="1"/>
  <c r="AF35" i="4" a="1"/>
  <c r="AF35" i="4" s="1"/>
  <c r="J35" i="4" s="1"/>
  <c r="AF36" i="4" a="1"/>
  <c r="AF36" i="4" s="1"/>
  <c r="J36" i="4" s="1"/>
  <c r="AF38" i="4" a="1"/>
  <c r="AF38" i="4" s="1"/>
  <c r="J38" i="4" s="1"/>
  <c r="AF39" i="4" a="1"/>
  <c r="AF39" i="4" s="1"/>
  <c r="J39" i="4" s="1"/>
  <c r="AF40" i="4" a="1"/>
  <c r="AF40" i="4" s="1"/>
  <c r="J40" i="4" s="1"/>
  <c r="AF41" i="4" a="1"/>
  <c r="AF41" i="4" s="1"/>
  <c r="J41" i="4" s="1"/>
  <c r="AF42" i="4" a="1"/>
  <c r="AF42" i="4" s="1"/>
  <c r="J42" i="4" s="1"/>
  <c r="AF43" i="4" a="1"/>
  <c r="AF43" i="4" s="1"/>
  <c r="J43" i="4" s="1"/>
  <c r="AF44" i="4" a="1"/>
  <c r="AF44" i="4" s="1"/>
  <c r="J44" i="4" s="1"/>
  <c r="AF45" i="4" a="1"/>
  <c r="AF45" i="4" s="1"/>
  <c r="J45" i="4" s="1"/>
  <c r="AF46" i="4" a="1"/>
  <c r="AF46" i="4" s="1"/>
  <c r="J46" i="4" s="1"/>
  <c r="AF47" i="4" a="1"/>
  <c r="AF47" i="4" s="1"/>
  <c r="J47" i="4" s="1"/>
  <c r="AF48" i="4" a="1"/>
  <c r="AF48" i="4" s="1"/>
  <c r="J48" i="4" s="1"/>
  <c r="AF49" i="4" a="1"/>
  <c r="AF49" i="4" s="1"/>
  <c r="J49" i="4" s="1"/>
  <c r="AF50" i="4" a="1"/>
  <c r="AF50" i="4" s="1"/>
  <c r="J50" i="4" s="1"/>
  <c r="AF52" i="4" a="1"/>
  <c r="AF52" i="4" s="1"/>
  <c r="J52" i="4" s="1"/>
  <c r="AF53" i="4" a="1"/>
  <c r="AF53" i="4" s="1"/>
  <c r="J53" i="4" s="1"/>
  <c r="AF54" i="4" a="1"/>
  <c r="AF54" i="4" s="1"/>
  <c r="J54" i="4" s="1"/>
  <c r="AF55" i="4" a="1"/>
  <c r="AF55" i="4" s="1"/>
  <c r="J55" i="4" s="1"/>
  <c r="AF56" i="4" a="1"/>
  <c r="AF56" i="4" s="1"/>
  <c r="J56" i="4" s="1"/>
  <c r="AF57" i="4" a="1"/>
  <c r="AF57" i="4" s="1"/>
  <c r="J57" i="4" s="1"/>
  <c r="AF58" i="4" a="1"/>
  <c r="AF58" i="4" s="1"/>
  <c r="J58" i="4" s="1"/>
  <c r="AF59" i="4" a="1"/>
  <c r="AF59" i="4" s="1"/>
  <c r="J59" i="4" s="1"/>
  <c r="AF60" i="4" a="1"/>
  <c r="AF60" i="4" s="1"/>
  <c r="J60" i="4" s="1"/>
  <c r="AF61" i="4" a="1"/>
  <c r="AF61" i="4" s="1"/>
  <c r="J61" i="4" s="1"/>
  <c r="AF62" i="4" a="1"/>
  <c r="AF62" i="4" s="1"/>
  <c r="J62" i="4" s="1"/>
  <c r="AF63" i="4" a="1"/>
  <c r="AF63" i="4" s="1"/>
  <c r="J63" i="4" s="1"/>
  <c r="AF64" i="4" a="1"/>
  <c r="AF64" i="4" s="1"/>
  <c r="J64" i="4" s="1"/>
  <c r="AF66" i="4" a="1"/>
  <c r="AF66" i="4" s="1"/>
  <c r="J66" i="4" s="1"/>
  <c r="AF67" i="4" a="1"/>
  <c r="AF67" i="4" s="1"/>
  <c r="J67" i="4" s="1"/>
  <c r="AF68" i="4" a="1"/>
  <c r="AF68" i="4" s="1"/>
  <c r="J68" i="4" s="1"/>
  <c r="AF69" i="4" a="1"/>
  <c r="AF69" i="4" s="1"/>
  <c r="J69" i="4" s="1"/>
  <c r="AF70" i="4" a="1"/>
  <c r="AF70" i="4" s="1"/>
  <c r="J70" i="4" s="1"/>
  <c r="AF71" i="4" a="1"/>
  <c r="AF71" i="4" s="1"/>
  <c r="J71" i="4" s="1"/>
  <c r="AF72" i="4" a="1"/>
  <c r="AF72" i="4" s="1"/>
  <c r="J72" i="4" s="1"/>
  <c r="AF73" i="4" a="1"/>
  <c r="AF73" i="4" s="1"/>
  <c r="J73" i="4" s="1"/>
  <c r="AF74" i="4" a="1"/>
  <c r="AF74" i="4" s="1"/>
  <c r="J74" i="4" s="1"/>
  <c r="AF75" i="4" a="1"/>
  <c r="AF75" i="4" s="1"/>
  <c r="J75" i="4" s="1"/>
  <c r="AF76" i="4" a="1"/>
  <c r="AF76" i="4" s="1"/>
  <c r="J76" i="4" s="1"/>
  <c r="AF77" i="4" a="1"/>
  <c r="AF77" i="4" s="1"/>
  <c r="J77" i="4" s="1"/>
  <c r="AF78" i="4" a="1"/>
  <c r="AF78" i="4" s="1"/>
  <c r="J78" i="4" s="1"/>
  <c r="AF80" i="4" a="1"/>
  <c r="AF80" i="4" s="1"/>
  <c r="J80" i="4" s="1"/>
  <c r="AF81" i="4" a="1"/>
  <c r="AF81" i="4" s="1"/>
  <c r="J81" i="4" s="1"/>
  <c r="AF82" i="4" a="1"/>
  <c r="AF82" i="4" s="1"/>
  <c r="J82" i="4" s="1"/>
  <c r="AF83" i="4" a="1"/>
  <c r="AF83" i="4" s="1"/>
  <c r="J83" i="4" s="1"/>
  <c r="AF84" i="4" a="1"/>
  <c r="AF84" i="4" s="1"/>
  <c r="J84" i="4" s="1"/>
  <c r="AF85" i="4" a="1"/>
  <c r="AF85" i="4" s="1"/>
  <c r="J85" i="4" s="1"/>
  <c r="AF86" i="4" a="1"/>
  <c r="AF86" i="4" s="1"/>
  <c r="J86" i="4" s="1"/>
  <c r="AF87" i="4" a="1"/>
  <c r="AF87" i="4" s="1"/>
  <c r="J87" i="4" s="1"/>
  <c r="AF88" i="4" a="1"/>
  <c r="AF88" i="4" s="1"/>
  <c r="J88" i="4" s="1"/>
  <c r="AF89" i="4" a="1"/>
  <c r="AF89" i="4" s="1"/>
  <c r="J89" i="4" s="1"/>
  <c r="AF90" i="4" a="1"/>
  <c r="AF90" i="4" s="1"/>
  <c r="J90" i="4" s="1"/>
  <c r="AF91" i="4" a="1"/>
  <c r="AF91" i="4" s="1"/>
  <c r="J91" i="4" s="1"/>
  <c r="AF92" i="4" a="1"/>
  <c r="AF92" i="4" s="1"/>
  <c r="J92" i="4" s="1"/>
  <c r="AF94" i="4" a="1"/>
  <c r="AF94" i="4" s="1"/>
  <c r="J94" i="4" s="1"/>
  <c r="AF95" i="4" a="1"/>
  <c r="AF95" i="4" s="1"/>
  <c r="J95" i="4" s="1"/>
  <c r="AF96" i="4" a="1"/>
  <c r="AF96" i="4" s="1"/>
  <c r="J96" i="4" s="1"/>
  <c r="AF97" i="4" a="1"/>
  <c r="AF97" i="4" s="1"/>
  <c r="J97" i="4" s="1"/>
  <c r="AF98" i="4" a="1"/>
  <c r="AF98" i="4" s="1"/>
  <c r="J98" i="4" s="1"/>
  <c r="AF99" i="4" a="1"/>
  <c r="AF99" i="4" s="1"/>
  <c r="J99" i="4" s="1"/>
  <c r="AF100" i="4" a="1"/>
  <c r="AF100" i="4" s="1"/>
  <c r="J100" i="4" s="1"/>
  <c r="AF101" i="4" a="1"/>
  <c r="AF101" i="4" s="1"/>
  <c r="J101" i="4" s="1"/>
  <c r="AF102" i="4" a="1"/>
  <c r="AF102" i="4" s="1"/>
  <c r="J102" i="4" s="1"/>
  <c r="AF103" i="4" a="1"/>
  <c r="AF103" i="4" s="1"/>
  <c r="J103" i="4" s="1"/>
  <c r="AF104" i="4" a="1"/>
  <c r="AF104" i="4" s="1"/>
  <c r="J104" i="4" s="1"/>
  <c r="AF105" i="4" a="1"/>
  <c r="AF105" i="4" s="1"/>
  <c r="J105" i="4" s="1"/>
  <c r="AF106" i="4" a="1"/>
  <c r="AF106" i="4" s="1"/>
  <c r="J106" i="4" s="1"/>
  <c r="AF108" i="4" a="1"/>
  <c r="AF108" i="4" s="1"/>
  <c r="J108" i="4" s="1"/>
  <c r="AF109" i="4" a="1"/>
  <c r="AF109" i="4" s="1"/>
  <c r="J109" i="4" s="1"/>
  <c r="AF110" i="4" a="1"/>
  <c r="AF110" i="4" s="1"/>
  <c r="J110" i="4" s="1"/>
  <c r="AF111" i="4" a="1"/>
  <c r="AF111" i="4" s="1"/>
  <c r="J111" i="4" s="1"/>
  <c r="AF112" i="4" a="1"/>
  <c r="AF112" i="4" s="1"/>
  <c r="J112" i="4" s="1"/>
  <c r="AF113" i="4" a="1"/>
  <c r="AF113" i="4" s="1"/>
  <c r="J113" i="4" s="1"/>
  <c r="AF114" i="4" a="1"/>
  <c r="AF114" i="4" s="1"/>
  <c r="J114" i="4" s="1"/>
  <c r="AF115" i="4" a="1"/>
  <c r="AF115" i="4" s="1"/>
  <c r="J115" i="4" s="1"/>
  <c r="AF116" i="4" a="1"/>
  <c r="AF116" i="4" s="1"/>
  <c r="J116" i="4" s="1"/>
  <c r="AF117" i="4" a="1"/>
  <c r="AF117" i="4" s="1"/>
  <c r="J117" i="4" s="1"/>
  <c r="AF118" i="4" a="1"/>
  <c r="AF118" i="4" s="1"/>
  <c r="J118" i="4" s="1"/>
  <c r="AF119" i="4" a="1"/>
  <c r="AF119" i="4" s="1"/>
  <c r="J119" i="4" s="1"/>
  <c r="AF120" i="4" a="1"/>
  <c r="AF120" i="4" s="1"/>
  <c r="J120" i="4" s="1"/>
  <c r="AF122" i="4" a="1"/>
  <c r="AF122" i="4" s="1"/>
  <c r="J122" i="4" s="1"/>
  <c r="AF123" i="4" a="1"/>
  <c r="AF123" i="4" s="1"/>
  <c r="J123" i="4" s="1"/>
  <c r="AF124" i="4" a="1"/>
  <c r="AF124" i="4" s="1"/>
  <c r="J124" i="4" s="1"/>
  <c r="AF125" i="4" a="1"/>
  <c r="AF125" i="4" s="1"/>
  <c r="J125" i="4" s="1"/>
  <c r="AF126" i="4" a="1"/>
  <c r="AF126" i="4" s="1"/>
  <c r="J126" i="4" s="1"/>
  <c r="AF127" i="4" a="1"/>
  <c r="AF127" i="4" s="1"/>
  <c r="J127" i="4" s="1"/>
  <c r="AF128" i="4" a="1"/>
  <c r="AF128" i="4" s="1"/>
  <c r="J128" i="4" s="1"/>
  <c r="AF129" i="4" a="1"/>
  <c r="AF129" i="4" s="1"/>
  <c r="J129" i="4" s="1"/>
  <c r="AF130" i="4" a="1"/>
  <c r="AF130" i="4" s="1"/>
  <c r="J130" i="4" s="1"/>
  <c r="AF131" i="4" a="1"/>
  <c r="AF131" i="4" s="1"/>
  <c r="J131" i="4" s="1"/>
  <c r="AF132" i="4" a="1"/>
  <c r="AF132" i="4" s="1"/>
  <c r="J132" i="4" s="1"/>
  <c r="AF133" i="4" a="1"/>
  <c r="AF133" i="4" s="1"/>
  <c r="J133" i="4" s="1"/>
  <c r="AF134" i="4" a="1"/>
  <c r="AF134" i="4" s="1"/>
  <c r="J134" i="4" s="1"/>
  <c r="AF136" i="4" a="1"/>
  <c r="AF136" i="4" s="1"/>
  <c r="J136" i="4" s="1"/>
  <c r="AF137" i="4" a="1"/>
  <c r="AF137" i="4" s="1"/>
  <c r="J137" i="4" s="1"/>
  <c r="AF138" i="4" a="1"/>
  <c r="AF138" i="4" s="1"/>
  <c r="J138" i="4" s="1"/>
  <c r="AF139" i="4" a="1"/>
  <c r="AF139" i="4" s="1"/>
  <c r="J139" i="4" s="1"/>
  <c r="AF140" i="4" a="1"/>
  <c r="AF140" i="4" s="1"/>
  <c r="J140" i="4" s="1"/>
  <c r="AF141" i="4" a="1"/>
  <c r="AF141" i="4" s="1"/>
  <c r="J141" i="4" s="1"/>
  <c r="AF142" i="4" a="1"/>
  <c r="AF142" i="4" s="1"/>
  <c r="J142" i="4" s="1"/>
  <c r="AF143" i="4" a="1"/>
  <c r="AF143" i="4" s="1"/>
  <c r="J143" i="4" s="1"/>
  <c r="AF144" i="4" a="1"/>
  <c r="AF144" i="4" s="1"/>
  <c r="J144" i="4" s="1"/>
  <c r="AF145" i="4" a="1"/>
  <c r="AF145" i="4" s="1"/>
  <c r="J145" i="4" s="1"/>
  <c r="AF146" i="4" a="1"/>
  <c r="AF146" i="4" s="1"/>
  <c r="J146" i="4" s="1"/>
  <c r="AF147" i="4" a="1"/>
  <c r="AF147" i="4" s="1"/>
  <c r="J147" i="4" s="1"/>
  <c r="AF148" i="4" a="1"/>
  <c r="AF148" i="4" s="1"/>
  <c r="J148" i="4" s="1"/>
  <c r="AF150" i="4" a="1"/>
  <c r="AF150" i="4" s="1"/>
  <c r="J150" i="4" s="1"/>
  <c r="AF151" i="4" a="1"/>
  <c r="AF151" i="4" s="1"/>
  <c r="J151" i="4" s="1"/>
  <c r="AF152" i="4" a="1"/>
  <c r="AF152" i="4" s="1"/>
  <c r="J152" i="4" s="1"/>
  <c r="AF153" i="4" a="1"/>
  <c r="AF153" i="4" s="1"/>
  <c r="J153" i="4" s="1"/>
  <c r="AF154" i="4" a="1"/>
  <c r="AF154" i="4" s="1"/>
  <c r="J154" i="4" s="1"/>
  <c r="AF155" i="4" a="1"/>
  <c r="AF155" i="4" s="1"/>
  <c r="J155" i="4" s="1"/>
  <c r="AF156" i="4" a="1"/>
  <c r="AF156" i="4" s="1"/>
  <c r="J156" i="4" s="1"/>
  <c r="AF157" i="4" a="1"/>
  <c r="AF157" i="4" s="1"/>
  <c r="J157" i="4" s="1"/>
  <c r="AF158" i="4" a="1"/>
  <c r="AF158" i="4" s="1"/>
  <c r="J158" i="4" s="1"/>
  <c r="AF159" i="4" a="1"/>
  <c r="AF159" i="4" s="1"/>
  <c r="J159" i="4" s="1"/>
  <c r="AF160" i="4" a="1"/>
  <c r="AF160" i="4" s="1"/>
  <c r="J160" i="4" s="1"/>
  <c r="AF161" i="4" a="1"/>
  <c r="AF161" i="4" s="1"/>
  <c r="J161" i="4" s="1"/>
  <c r="AF162" i="4" a="1"/>
  <c r="AF162" i="4" s="1"/>
  <c r="J162" i="4" s="1"/>
  <c r="AF164" i="4" a="1"/>
  <c r="AF164" i="4" s="1"/>
  <c r="J164" i="4" s="1"/>
  <c r="AF165" i="4" a="1"/>
  <c r="AF165" i="4" s="1"/>
  <c r="J165" i="4" s="1"/>
  <c r="AF166" i="4" a="1"/>
  <c r="AF166" i="4" s="1"/>
  <c r="J166" i="4" s="1"/>
  <c r="AF167" i="4" a="1"/>
  <c r="AF167" i="4" s="1"/>
  <c r="J167" i="4" s="1"/>
  <c r="AF168" i="4" a="1"/>
  <c r="AF168" i="4" s="1"/>
  <c r="J168" i="4" s="1"/>
  <c r="AF169" i="4" a="1"/>
  <c r="AF169" i="4" s="1"/>
  <c r="J169" i="4" s="1"/>
  <c r="AF170" i="4" a="1"/>
  <c r="AF170" i="4" s="1"/>
  <c r="J170" i="4" s="1"/>
  <c r="AF171" i="4" a="1"/>
  <c r="AF171" i="4" s="1"/>
  <c r="J171" i="4" s="1"/>
  <c r="AF172" i="4" a="1"/>
  <c r="AF172" i="4" s="1"/>
  <c r="J172" i="4" s="1"/>
  <c r="AF173" i="4" a="1"/>
  <c r="AF173" i="4" s="1"/>
  <c r="J173" i="4" s="1"/>
  <c r="AF174" i="4" a="1"/>
  <c r="AF174" i="4" s="1"/>
  <c r="J174" i="4" s="1"/>
  <c r="AF175" i="4" a="1"/>
  <c r="AF175" i="4" s="1"/>
  <c r="J175" i="4" s="1"/>
  <c r="AF176" i="4" a="1"/>
  <c r="AF176" i="4" s="1"/>
  <c r="J176" i="4" s="1"/>
  <c r="AF178" i="4" a="1"/>
  <c r="AF178" i="4" s="1"/>
  <c r="J178" i="4" s="1"/>
  <c r="AF179" i="4" a="1"/>
  <c r="AF179" i="4" s="1"/>
  <c r="J179" i="4" s="1"/>
  <c r="AF180" i="4" a="1"/>
  <c r="AF180" i="4" s="1"/>
  <c r="J180" i="4" s="1"/>
  <c r="AF181" i="4" a="1"/>
  <c r="AF181" i="4" s="1"/>
  <c r="J181" i="4" s="1"/>
  <c r="AF182" i="4" a="1"/>
  <c r="AF182" i="4" s="1"/>
  <c r="J182" i="4" s="1"/>
  <c r="AF183" i="4" a="1"/>
  <c r="AF183" i="4" s="1"/>
  <c r="J183" i="4" s="1"/>
  <c r="AF184" i="4" a="1"/>
  <c r="AF184" i="4" s="1"/>
  <c r="J184" i="4" s="1"/>
  <c r="AF185" i="4" a="1"/>
  <c r="AF185" i="4" s="1"/>
  <c r="J185" i="4" s="1"/>
  <c r="AF186" i="4" a="1"/>
  <c r="AF186" i="4" s="1"/>
  <c r="J186" i="4" s="1"/>
  <c r="AF187" i="4" a="1"/>
  <c r="AF187" i="4" s="1"/>
  <c r="J187" i="4" s="1"/>
  <c r="AF188" i="4" a="1"/>
  <c r="AF188" i="4" s="1"/>
  <c r="J188" i="4" s="1"/>
  <c r="AF189" i="4" a="1"/>
  <c r="AF189" i="4" s="1"/>
  <c r="J189" i="4" s="1"/>
  <c r="AF190" i="4" a="1"/>
  <c r="AF190" i="4" s="1"/>
  <c r="J190" i="4" s="1"/>
  <c r="AF192" i="4" a="1"/>
  <c r="AF192" i="4" s="1"/>
  <c r="J192" i="4" s="1"/>
  <c r="AF193" i="4" a="1"/>
  <c r="AF193" i="4" s="1"/>
  <c r="J193" i="4" s="1"/>
  <c r="AF194" i="4" a="1"/>
  <c r="AF194" i="4" s="1"/>
  <c r="J194" i="4" s="1"/>
  <c r="AF195" i="4" a="1"/>
  <c r="AF195" i="4" s="1"/>
  <c r="J195" i="4" s="1"/>
  <c r="AF196" i="4" a="1"/>
  <c r="AF196" i="4" s="1"/>
  <c r="J196" i="4" s="1"/>
  <c r="AF197" i="4" a="1"/>
  <c r="AF197" i="4" s="1"/>
  <c r="J197" i="4" s="1"/>
  <c r="AF198" i="4" a="1"/>
  <c r="AF198" i="4" s="1"/>
  <c r="J198" i="4" s="1"/>
  <c r="AF199" i="4" a="1"/>
  <c r="AF199" i="4" s="1"/>
  <c r="J199" i="4" s="1"/>
  <c r="AF200" i="4" a="1"/>
  <c r="AF200" i="4" s="1"/>
  <c r="J200" i="4" s="1"/>
  <c r="AF201" i="4" a="1"/>
  <c r="AF201" i="4" s="1"/>
  <c r="J201" i="4" s="1"/>
  <c r="AF202" i="4" a="1"/>
  <c r="AF202" i="4" s="1"/>
  <c r="J202" i="4" s="1"/>
  <c r="AF203" i="4" a="1"/>
  <c r="AF203" i="4" s="1"/>
  <c r="J203" i="4" s="1"/>
  <c r="AF204" i="4" a="1"/>
  <c r="AF204" i="4" s="1"/>
  <c r="J204" i="4" s="1"/>
  <c r="AF206" i="4" a="1"/>
  <c r="AF206" i="4" s="1"/>
  <c r="J206" i="4" s="1"/>
  <c r="AF207" i="4" a="1"/>
  <c r="AF207" i="4" s="1"/>
  <c r="J207" i="4" s="1"/>
  <c r="AF208" i="4" a="1"/>
  <c r="AF208" i="4" s="1"/>
  <c r="J208" i="4" s="1"/>
  <c r="AF209" i="4" a="1"/>
  <c r="AF209" i="4" s="1"/>
  <c r="J209" i="4" s="1"/>
  <c r="AF210" i="4" a="1"/>
  <c r="AF210" i="4" s="1"/>
  <c r="J210" i="4" s="1"/>
  <c r="AF211" i="4" a="1"/>
  <c r="AF211" i="4" s="1"/>
  <c r="J211" i="4" s="1"/>
  <c r="AF212" i="4" a="1"/>
  <c r="AF212" i="4" s="1"/>
  <c r="J212" i="4" s="1"/>
  <c r="AF213" i="4" a="1"/>
  <c r="AF213" i="4" s="1"/>
  <c r="J213" i="4" s="1"/>
  <c r="AF214" i="4" a="1"/>
  <c r="AF214" i="4" s="1"/>
  <c r="J214" i="4" s="1"/>
  <c r="AF215" i="4" a="1"/>
  <c r="AF215" i="4" s="1"/>
  <c r="J215" i="4" s="1"/>
  <c r="AF216" i="4" a="1"/>
  <c r="AF216" i="4" s="1"/>
  <c r="J216" i="4" s="1"/>
  <c r="AF217" i="4" a="1"/>
  <c r="AF217" i="4" s="1"/>
  <c r="J217" i="4" s="1"/>
  <c r="AF218" i="4" a="1"/>
  <c r="AF218" i="4" s="1"/>
  <c r="J218" i="4" s="1"/>
  <c r="AF220" i="4" a="1"/>
  <c r="AF220" i="4" s="1"/>
  <c r="J220" i="4" s="1"/>
  <c r="AF221" i="4" a="1"/>
  <c r="AF221" i="4" s="1"/>
  <c r="J221" i="4" s="1"/>
  <c r="AF222" i="4" a="1"/>
  <c r="AF222" i="4" s="1"/>
  <c r="J222" i="4" s="1"/>
  <c r="AF223" i="4" a="1"/>
  <c r="AF223" i="4" s="1"/>
  <c r="J223" i="4" s="1"/>
  <c r="AF224" i="4" a="1"/>
  <c r="AF224" i="4" s="1"/>
  <c r="J224" i="4" s="1"/>
  <c r="AF225" i="4" a="1"/>
  <c r="AF225" i="4" s="1"/>
  <c r="J225" i="4" s="1"/>
  <c r="AF226" i="4" a="1"/>
  <c r="AF226" i="4" s="1"/>
  <c r="J226" i="4" s="1"/>
  <c r="AF227" i="4" a="1"/>
  <c r="AF227" i="4" s="1"/>
  <c r="J227" i="4" s="1"/>
  <c r="AF228" i="4" a="1"/>
  <c r="AF228" i="4" s="1"/>
  <c r="J228" i="4" s="1"/>
  <c r="AF229" i="4" a="1"/>
  <c r="AF229" i="4" s="1"/>
  <c r="J229" i="4" s="1"/>
  <c r="AF230" i="4" a="1"/>
  <c r="AF230" i="4" s="1"/>
  <c r="J230" i="4" s="1"/>
  <c r="AF231" i="4" a="1"/>
  <c r="AF231" i="4" s="1"/>
  <c r="J231" i="4" s="1"/>
  <c r="AF232" i="4" a="1"/>
  <c r="AF232" i="4" s="1"/>
  <c r="J232" i="4" s="1"/>
  <c r="AF234" i="4" a="1"/>
  <c r="AF234" i="4" s="1"/>
  <c r="J234" i="4" s="1"/>
  <c r="AF235" i="4" a="1"/>
  <c r="AF235" i="4" s="1"/>
  <c r="J235" i="4" s="1"/>
  <c r="AF236" i="4" a="1"/>
  <c r="AF236" i="4" s="1"/>
  <c r="J236" i="4" s="1"/>
  <c r="AF237" i="4" a="1"/>
  <c r="AF237" i="4" s="1"/>
  <c r="J237" i="4" s="1"/>
  <c r="AF238" i="4" a="1"/>
  <c r="AF238" i="4" s="1"/>
  <c r="J238" i="4" s="1"/>
  <c r="AF239" i="4" a="1"/>
  <c r="AF239" i="4" s="1"/>
  <c r="J239" i="4" s="1"/>
  <c r="AF240" i="4" a="1"/>
  <c r="AF240" i="4" s="1"/>
  <c r="J240" i="4" s="1"/>
  <c r="AF241" i="4" a="1"/>
  <c r="AF241" i="4" s="1"/>
  <c r="J241" i="4" s="1"/>
  <c r="AF242" i="4" a="1"/>
  <c r="AF242" i="4" s="1"/>
  <c r="J242" i="4" s="1"/>
  <c r="AF243" i="4" a="1"/>
  <c r="AF243" i="4" s="1"/>
  <c r="J243" i="4" s="1"/>
  <c r="AF244" i="4" a="1"/>
  <c r="AF244" i="4" s="1"/>
  <c r="J244" i="4" s="1"/>
  <c r="AF245" i="4" a="1"/>
  <c r="AF245" i="4" s="1"/>
  <c r="J245" i="4" s="1"/>
  <c r="AF246" i="4" a="1"/>
  <c r="AF246" i="4" s="1"/>
  <c r="J246" i="4" s="1"/>
  <c r="AF248" i="4" a="1"/>
  <c r="AF248" i="4" s="1"/>
  <c r="J248" i="4" s="1"/>
  <c r="AF249" i="4" a="1"/>
  <c r="AF249" i="4" s="1"/>
  <c r="J249" i="4" s="1"/>
  <c r="AF250" i="4" a="1"/>
  <c r="AF250" i="4" s="1"/>
  <c r="J250" i="4" s="1"/>
  <c r="AF251" i="4" a="1"/>
  <c r="AF251" i="4" s="1"/>
  <c r="J251" i="4" s="1"/>
  <c r="AF252" i="4" a="1"/>
  <c r="AF252" i="4" s="1"/>
  <c r="J252" i="4" s="1"/>
  <c r="AF253" i="4" a="1"/>
  <c r="AF253" i="4" s="1"/>
  <c r="J253" i="4" s="1"/>
  <c r="AF254" i="4" a="1"/>
  <c r="AF254" i="4" s="1"/>
  <c r="J254" i="4" s="1"/>
  <c r="AF255" i="4" a="1"/>
  <c r="AF255" i="4" s="1"/>
  <c r="J255" i="4" s="1"/>
  <c r="AF256" i="4" a="1"/>
  <c r="AF256" i="4" s="1"/>
  <c r="J256" i="4" s="1"/>
  <c r="AF257" i="4" a="1"/>
  <c r="AF257" i="4" s="1"/>
  <c r="J257" i="4" s="1"/>
  <c r="AF258" i="4" a="1"/>
  <c r="AF258" i="4" s="1"/>
  <c r="J258" i="4" s="1"/>
  <c r="AF259" i="4" a="1"/>
  <c r="AF259" i="4" s="1"/>
  <c r="J259" i="4" s="1"/>
  <c r="AF260" i="4" a="1"/>
  <c r="AF260" i="4" s="1"/>
  <c r="J260" i="4" s="1"/>
  <c r="AF262" i="4" a="1"/>
  <c r="AF262" i="4" s="1"/>
  <c r="J262" i="4" s="1"/>
  <c r="AF263" i="4" a="1"/>
  <c r="AF263" i="4" s="1"/>
  <c r="J263" i="4" s="1"/>
  <c r="AF264" i="4" a="1"/>
  <c r="AF264" i="4" s="1"/>
  <c r="J264" i="4" s="1"/>
  <c r="AF265" i="4" a="1"/>
  <c r="AF265" i="4" s="1"/>
  <c r="J265" i="4" s="1"/>
  <c r="AF266" i="4" a="1"/>
  <c r="AF266" i="4" s="1"/>
  <c r="J266" i="4" s="1"/>
  <c r="AF267" i="4" a="1"/>
  <c r="AF267" i="4" s="1"/>
  <c r="J267" i="4" s="1"/>
  <c r="AF268" i="4" a="1"/>
  <c r="AF268" i="4" s="1"/>
  <c r="J268" i="4" s="1"/>
  <c r="AF269" i="4" a="1"/>
  <c r="AF269" i="4" s="1"/>
  <c r="J269" i="4" s="1"/>
  <c r="AF270" i="4" a="1"/>
  <c r="AF270" i="4" s="1"/>
  <c r="J270" i="4" s="1"/>
  <c r="AF271" i="4" a="1"/>
  <c r="AF271" i="4" s="1"/>
  <c r="J271" i="4" s="1"/>
  <c r="AF272" i="4" a="1"/>
  <c r="AF272" i="4" s="1"/>
  <c r="J272" i="4" s="1"/>
  <c r="AF273" i="4" a="1"/>
  <c r="AF273" i="4" s="1"/>
  <c r="J273" i="4" s="1"/>
  <c r="AF274" i="4" a="1"/>
  <c r="AF274" i="4" s="1"/>
  <c r="J274" i="4" s="1"/>
  <c r="AF276" i="4" a="1"/>
  <c r="AF276" i="4" s="1"/>
  <c r="J276" i="4" s="1"/>
  <c r="AF277" i="4" a="1"/>
  <c r="AF277" i="4" s="1"/>
  <c r="J277" i="4" s="1"/>
  <c r="AF278" i="4" a="1"/>
  <c r="AF278" i="4" s="1"/>
  <c r="J278" i="4" s="1"/>
  <c r="AF279" i="4" a="1"/>
  <c r="AF279" i="4" s="1"/>
  <c r="J279" i="4" s="1"/>
  <c r="AF280" i="4" a="1"/>
  <c r="AF280" i="4" s="1"/>
  <c r="J280" i="4" s="1"/>
  <c r="AF281" i="4" a="1"/>
  <c r="AF281" i="4" s="1"/>
  <c r="J281" i="4" s="1"/>
  <c r="AF282" i="4" a="1"/>
  <c r="AF282" i="4" s="1"/>
  <c r="J282" i="4" s="1"/>
  <c r="AF283" i="4" a="1"/>
  <c r="AF283" i="4" s="1"/>
  <c r="J283" i="4" s="1"/>
  <c r="AF284" i="4" a="1"/>
  <c r="AF284" i="4" s="1"/>
  <c r="J284" i="4" s="1"/>
  <c r="AF285" i="4" a="1"/>
  <c r="AF285" i="4" s="1"/>
  <c r="J285" i="4" s="1"/>
  <c r="AF286" i="4" a="1"/>
  <c r="AF286" i="4" s="1"/>
  <c r="J286" i="4" s="1"/>
  <c r="AF287" i="4" a="1"/>
  <c r="AF287" i="4" s="1"/>
  <c r="J287" i="4" s="1"/>
  <c r="AF288" i="4" a="1"/>
  <c r="AF288" i="4" s="1"/>
  <c r="J288" i="4" s="1"/>
  <c r="AF290" i="4" a="1"/>
  <c r="AF290" i="4" s="1"/>
  <c r="J290" i="4" s="1"/>
  <c r="AF291" i="4" a="1"/>
  <c r="AF291" i="4" s="1"/>
  <c r="J291" i="4" s="1"/>
  <c r="AF292" i="4" a="1"/>
  <c r="AF292" i="4" s="1"/>
  <c r="J292" i="4" s="1"/>
  <c r="AF293" i="4" a="1"/>
  <c r="AF293" i="4" s="1"/>
  <c r="J293" i="4" s="1"/>
  <c r="AF294" i="4" a="1"/>
  <c r="AF294" i="4" s="1"/>
  <c r="J294" i="4" s="1"/>
  <c r="AF295" i="4" a="1"/>
  <c r="AF295" i="4" s="1"/>
  <c r="J295" i="4" s="1"/>
  <c r="AF296" i="4" a="1"/>
  <c r="AF296" i="4" s="1"/>
  <c r="J296" i="4" s="1"/>
  <c r="AF297" i="4" a="1"/>
  <c r="AF297" i="4" s="1"/>
  <c r="J297" i="4" s="1"/>
  <c r="AF298" i="4" a="1"/>
  <c r="AF298" i="4" s="1"/>
  <c r="J298" i="4" s="1"/>
  <c r="AF299" i="4" a="1"/>
  <c r="AF299" i="4" s="1"/>
  <c r="J299" i="4" s="1"/>
  <c r="AF300" i="4" a="1"/>
  <c r="AF300" i="4" s="1"/>
  <c r="J300" i="4" s="1"/>
  <c r="AF301" i="4" a="1"/>
  <c r="AF301" i="4" s="1"/>
  <c r="J301" i="4" s="1"/>
  <c r="AF302" i="4" a="1"/>
  <c r="AF302" i="4" s="1"/>
  <c r="J302" i="4" s="1"/>
  <c r="AF304" i="4" a="1"/>
  <c r="AF304" i="4" s="1"/>
  <c r="J304" i="4" s="1"/>
  <c r="AF305" i="4" a="1"/>
  <c r="AF305" i="4" s="1"/>
  <c r="J305" i="4" s="1"/>
  <c r="AF306" i="4" a="1"/>
  <c r="AF306" i="4" s="1"/>
  <c r="J306" i="4" s="1"/>
  <c r="AF307" i="4" a="1"/>
  <c r="AF307" i="4" s="1"/>
  <c r="J307" i="4" s="1"/>
  <c r="AF308" i="4" a="1"/>
  <c r="AF308" i="4" s="1"/>
  <c r="J308" i="4" s="1"/>
  <c r="AF309" i="4" a="1"/>
  <c r="AF309" i="4" s="1"/>
  <c r="J309" i="4" s="1"/>
  <c r="AF310" i="4" a="1"/>
  <c r="AF310" i="4" s="1"/>
  <c r="J310" i="4" s="1"/>
  <c r="AF311" i="4" a="1"/>
  <c r="AF311" i="4" s="1"/>
  <c r="J311" i="4" s="1"/>
  <c r="AF312" i="4" a="1"/>
  <c r="AF312" i="4" s="1"/>
  <c r="J312" i="4" s="1"/>
  <c r="AF313" i="4" a="1"/>
  <c r="AF313" i="4" s="1"/>
  <c r="J313" i="4" s="1"/>
  <c r="AF314" i="4" a="1"/>
  <c r="AF314" i="4" s="1"/>
  <c r="J314" i="4" s="1"/>
  <c r="AF315" i="4" a="1"/>
  <c r="AF315" i="4" s="1"/>
  <c r="J315" i="4" s="1"/>
  <c r="AF316" i="4" a="1"/>
  <c r="AF316" i="4" s="1"/>
  <c r="J316" i="4" s="1"/>
  <c r="AF318" i="4" a="1"/>
  <c r="AF318" i="4" s="1"/>
  <c r="J318" i="4" s="1"/>
  <c r="AF319" i="4" a="1"/>
  <c r="AF319" i="4" s="1"/>
  <c r="J319" i="4" s="1"/>
  <c r="AF320" i="4" a="1"/>
  <c r="AF320" i="4" s="1"/>
  <c r="J320" i="4" s="1"/>
  <c r="AF321" i="4" a="1"/>
  <c r="AF321" i="4" s="1"/>
  <c r="J321" i="4" s="1"/>
  <c r="AF322" i="4" a="1"/>
  <c r="AF322" i="4" s="1"/>
  <c r="J322" i="4" s="1"/>
  <c r="AF323" i="4" a="1"/>
  <c r="AF323" i="4" s="1"/>
  <c r="J323" i="4" s="1"/>
  <c r="AF324" i="4" a="1"/>
  <c r="AF324" i="4" s="1"/>
  <c r="J324" i="4" s="1"/>
  <c r="AF325" i="4" a="1"/>
  <c r="AF325" i="4" s="1"/>
  <c r="J325" i="4" s="1"/>
  <c r="AF326" i="4" a="1"/>
  <c r="AF326" i="4" s="1"/>
  <c r="J326" i="4" s="1"/>
  <c r="AF327" i="4" a="1"/>
  <c r="AF327" i="4" s="1"/>
  <c r="J327" i="4" s="1"/>
  <c r="AF328" i="4" a="1"/>
  <c r="AF328" i="4" s="1"/>
  <c r="J328" i="4" s="1"/>
  <c r="AF329" i="4" a="1"/>
  <c r="AF329" i="4" s="1"/>
  <c r="J329" i="4" s="1"/>
  <c r="AF330" i="4" a="1"/>
  <c r="AF330" i="4" s="1"/>
  <c r="J330" i="4" s="1"/>
  <c r="AF332" i="4" a="1"/>
  <c r="AF332" i="4" s="1"/>
  <c r="J332" i="4" s="1"/>
  <c r="AF333" i="4" a="1"/>
  <c r="AF333" i="4" s="1"/>
  <c r="J333" i="4" s="1"/>
  <c r="AF334" i="4" a="1"/>
  <c r="AF334" i="4" s="1"/>
  <c r="J334" i="4" s="1"/>
  <c r="AF335" i="4" a="1"/>
  <c r="AF335" i="4" s="1"/>
  <c r="J335" i="4" s="1"/>
  <c r="AF336" i="4" a="1"/>
  <c r="AF336" i="4" s="1"/>
  <c r="J336" i="4" s="1"/>
  <c r="AF337" i="4" a="1"/>
  <c r="AF337" i="4" s="1"/>
  <c r="J337" i="4" s="1"/>
  <c r="AF338" i="4" a="1"/>
  <c r="AF338" i="4" s="1"/>
  <c r="J338" i="4" s="1"/>
  <c r="AF339" i="4" a="1"/>
  <c r="AF339" i="4" s="1"/>
  <c r="J339" i="4" s="1"/>
  <c r="AF340" i="4" a="1"/>
  <c r="AF340" i="4" s="1"/>
  <c r="J340" i="4" s="1"/>
  <c r="AF341" i="4" a="1"/>
  <c r="AF341" i="4" s="1"/>
  <c r="J341" i="4" s="1"/>
  <c r="AF342" i="4" a="1"/>
  <c r="AF342" i="4" s="1"/>
  <c r="J342" i="4" s="1"/>
  <c r="AF343" i="4" a="1"/>
  <c r="AF343" i="4" s="1"/>
  <c r="J343" i="4" s="1"/>
  <c r="AF344" i="4" a="1"/>
  <c r="AF344" i="4" s="1"/>
  <c r="J344" i="4" s="1"/>
  <c r="AF346" i="4" a="1"/>
  <c r="AF346" i="4" s="1"/>
  <c r="J346" i="4" s="1"/>
  <c r="AF347" i="4" a="1"/>
  <c r="AF347" i="4" s="1"/>
  <c r="J347" i="4" s="1"/>
  <c r="AF348" i="4" a="1"/>
  <c r="AF348" i="4" s="1"/>
  <c r="J348" i="4" s="1"/>
  <c r="AF349" i="4" a="1"/>
  <c r="AF349" i="4" s="1"/>
  <c r="J349" i="4" s="1"/>
  <c r="AF350" i="4" a="1"/>
  <c r="AF350" i="4" s="1"/>
  <c r="J350" i="4" s="1"/>
  <c r="AF351" i="4" a="1"/>
  <c r="AF351" i="4" s="1"/>
  <c r="J351" i="4" s="1"/>
  <c r="AF352" i="4" a="1"/>
  <c r="AF352" i="4" s="1"/>
  <c r="J352" i="4" s="1"/>
  <c r="AF353" i="4" a="1"/>
  <c r="AF353" i="4" s="1"/>
  <c r="J353" i="4" s="1"/>
  <c r="AF354" i="4" a="1"/>
  <c r="AF354" i="4" s="1"/>
  <c r="J354" i="4" s="1"/>
  <c r="AF355" i="4" a="1"/>
  <c r="AF355" i="4" s="1"/>
  <c r="J355" i="4" s="1"/>
  <c r="AF356" i="4" a="1"/>
  <c r="AF356" i="4" s="1"/>
  <c r="J356" i="4" s="1"/>
  <c r="AF357" i="4" a="1"/>
  <c r="AF357" i="4" s="1"/>
  <c r="J357" i="4" s="1"/>
  <c r="AF358" i="4" a="1"/>
  <c r="AF358" i="4" s="1"/>
  <c r="J358" i="4" s="1"/>
  <c r="AF360" i="4" a="1"/>
  <c r="AF360" i="4" s="1"/>
  <c r="J360" i="4" s="1"/>
  <c r="AF361" i="4" a="1"/>
  <c r="AF361" i="4" s="1"/>
  <c r="J361" i="4" s="1"/>
  <c r="AF362" i="4" a="1"/>
  <c r="AF362" i="4" s="1"/>
  <c r="J362" i="4" s="1"/>
  <c r="AF363" i="4" a="1"/>
  <c r="AF363" i="4" s="1"/>
  <c r="J363" i="4" s="1"/>
  <c r="AF364" i="4" a="1"/>
  <c r="AF364" i="4" s="1"/>
  <c r="J364" i="4" s="1"/>
  <c r="AF365" i="4" a="1"/>
  <c r="AF365" i="4" s="1"/>
  <c r="J365" i="4" s="1"/>
  <c r="AF366" i="4" a="1"/>
  <c r="AF366" i="4" s="1"/>
  <c r="J366" i="4" s="1"/>
  <c r="AF367" i="4" a="1"/>
  <c r="AF367" i="4" s="1"/>
  <c r="J367" i="4" s="1"/>
  <c r="AF368" i="4" a="1"/>
  <c r="AF368" i="4" s="1"/>
  <c r="J368" i="4" s="1"/>
  <c r="AF369" i="4" a="1"/>
  <c r="AF369" i="4" s="1"/>
  <c r="J369" i="4" s="1"/>
  <c r="AF370" i="4" a="1"/>
  <c r="AF370" i="4" s="1"/>
  <c r="J370" i="4" s="1"/>
  <c r="V5" i="4" a="1"/>
  <c r="V5" i="4" s="1"/>
  <c r="I5" i="4" s="1"/>
  <c r="V6" i="4" a="1"/>
  <c r="V6" i="4" s="1"/>
  <c r="I6" i="4" s="1"/>
  <c r="V7" i="4" a="1"/>
  <c r="V7" i="4" s="1"/>
  <c r="I7" i="4" s="1"/>
  <c r="V8" i="4" a="1"/>
  <c r="V8" i="4" s="1"/>
  <c r="I8" i="4" s="1"/>
  <c r="V10" i="4" a="1"/>
  <c r="V10" i="4" s="1"/>
  <c r="I10" i="4" s="1"/>
  <c r="V11" i="4" a="1"/>
  <c r="V11" i="4" s="1"/>
  <c r="I11" i="4" s="1"/>
  <c r="V12" i="4" a="1"/>
  <c r="V12" i="4" s="1"/>
  <c r="I12" i="4" s="1"/>
  <c r="V13" i="4" a="1"/>
  <c r="V13" i="4" s="1"/>
  <c r="I13" i="4" s="1"/>
  <c r="V14" i="4" a="1"/>
  <c r="V14" i="4" s="1"/>
  <c r="I14" i="4" s="1"/>
  <c r="V15" i="4" a="1"/>
  <c r="V15" i="4" s="1"/>
  <c r="I15" i="4" s="1"/>
  <c r="V16" i="4" a="1"/>
  <c r="V16" i="4" s="1"/>
  <c r="I16" i="4" s="1"/>
  <c r="V17" i="4" a="1"/>
  <c r="V17" i="4" s="1"/>
  <c r="I17" i="4" s="1"/>
  <c r="V18" i="4" a="1"/>
  <c r="V18" i="4" s="1"/>
  <c r="I18" i="4" s="1"/>
  <c r="V19" i="4" a="1"/>
  <c r="V19" i="4" s="1"/>
  <c r="I19" i="4" s="1"/>
  <c r="V20" i="4" a="1"/>
  <c r="V20" i="4" s="1"/>
  <c r="I20" i="4" s="1"/>
  <c r="V21" i="4" a="1"/>
  <c r="V21" i="4" s="1"/>
  <c r="I21" i="4" s="1"/>
  <c r="V22" i="4" a="1"/>
  <c r="V22" i="4" s="1"/>
  <c r="I22" i="4" s="1"/>
  <c r="V24" i="4" a="1"/>
  <c r="V24" i="4" s="1"/>
  <c r="I24" i="4" s="1"/>
  <c r="V25" i="4" a="1"/>
  <c r="V25" i="4" s="1"/>
  <c r="I25" i="4" s="1"/>
  <c r="V26" i="4" a="1"/>
  <c r="V26" i="4" s="1"/>
  <c r="I26" i="4" s="1"/>
  <c r="V27" i="4" a="1"/>
  <c r="V27" i="4" s="1"/>
  <c r="I27" i="4" s="1"/>
  <c r="V28" i="4" a="1"/>
  <c r="V28" i="4" s="1"/>
  <c r="I28" i="4" s="1"/>
  <c r="V29" i="4" a="1"/>
  <c r="V29" i="4" s="1"/>
  <c r="I29" i="4" s="1"/>
  <c r="V30" i="4" a="1"/>
  <c r="V30" i="4" s="1"/>
  <c r="I30" i="4" s="1"/>
  <c r="V31" i="4" a="1"/>
  <c r="V31" i="4" s="1"/>
  <c r="I31" i="4" s="1"/>
  <c r="V32" i="4" a="1"/>
  <c r="V32" i="4" s="1"/>
  <c r="I32" i="4" s="1"/>
  <c r="V33" i="4" a="1"/>
  <c r="V33" i="4" s="1"/>
  <c r="I33" i="4" s="1"/>
  <c r="V34" i="4" a="1"/>
  <c r="V34" i="4" s="1"/>
  <c r="I34" i="4" s="1"/>
  <c r="V35" i="4" a="1"/>
  <c r="V35" i="4" s="1"/>
  <c r="I35" i="4" s="1"/>
  <c r="V36" i="4" a="1"/>
  <c r="V36" i="4" s="1"/>
  <c r="I36" i="4" s="1"/>
  <c r="V38" i="4" a="1"/>
  <c r="V38" i="4" s="1"/>
  <c r="I38" i="4" s="1"/>
  <c r="V39" i="4" a="1"/>
  <c r="V39" i="4" s="1"/>
  <c r="I39" i="4" s="1"/>
  <c r="V40" i="4" a="1"/>
  <c r="V40" i="4" s="1"/>
  <c r="I40" i="4" s="1"/>
  <c r="V41" i="4" a="1"/>
  <c r="V41" i="4" s="1"/>
  <c r="I41" i="4" s="1"/>
  <c r="V42" i="4" a="1"/>
  <c r="V42" i="4" s="1"/>
  <c r="I42" i="4" s="1"/>
  <c r="V43" i="4" a="1"/>
  <c r="V43" i="4" s="1"/>
  <c r="I43" i="4" s="1"/>
  <c r="V44" i="4" a="1"/>
  <c r="V44" i="4" s="1"/>
  <c r="I44" i="4" s="1"/>
  <c r="V45" i="4" a="1"/>
  <c r="V45" i="4" s="1"/>
  <c r="I45" i="4" s="1"/>
  <c r="V46" i="4" a="1"/>
  <c r="V46" i="4" s="1"/>
  <c r="I46" i="4" s="1"/>
  <c r="V47" i="4" a="1"/>
  <c r="V47" i="4" s="1"/>
  <c r="I47" i="4" s="1"/>
  <c r="V48" i="4" a="1"/>
  <c r="V48" i="4" s="1"/>
  <c r="I48" i="4" s="1"/>
  <c r="V49" i="4" a="1"/>
  <c r="V49" i="4" s="1"/>
  <c r="I49" i="4" s="1"/>
  <c r="V50" i="4" a="1"/>
  <c r="V50" i="4" s="1"/>
  <c r="I50" i="4" s="1"/>
  <c r="V52" i="4" a="1"/>
  <c r="V52" i="4" s="1"/>
  <c r="I52" i="4" s="1"/>
  <c r="V53" i="4" a="1"/>
  <c r="V53" i="4" s="1"/>
  <c r="I53" i="4" s="1"/>
  <c r="V54" i="4" a="1"/>
  <c r="V54" i="4" s="1"/>
  <c r="I54" i="4" s="1"/>
  <c r="V55" i="4" a="1"/>
  <c r="V55" i="4" s="1"/>
  <c r="I55" i="4" s="1"/>
  <c r="V56" i="4" a="1"/>
  <c r="V56" i="4" s="1"/>
  <c r="I56" i="4" s="1"/>
  <c r="V57" i="4" a="1"/>
  <c r="V57" i="4" s="1"/>
  <c r="I57" i="4" s="1"/>
  <c r="V58" i="4" a="1"/>
  <c r="V58" i="4" s="1"/>
  <c r="I58" i="4" s="1"/>
  <c r="V59" i="4" a="1"/>
  <c r="V59" i="4" s="1"/>
  <c r="I59" i="4" s="1"/>
  <c r="V60" i="4" a="1"/>
  <c r="V60" i="4" s="1"/>
  <c r="I60" i="4" s="1"/>
  <c r="V61" i="4" a="1"/>
  <c r="V61" i="4" s="1"/>
  <c r="I61" i="4" s="1"/>
  <c r="V62" i="4" a="1"/>
  <c r="V62" i="4" s="1"/>
  <c r="I62" i="4" s="1"/>
  <c r="V63" i="4" a="1"/>
  <c r="V63" i="4" s="1"/>
  <c r="I63" i="4" s="1"/>
  <c r="V64" i="4" a="1"/>
  <c r="V64" i="4" s="1"/>
  <c r="I64" i="4" s="1"/>
  <c r="V66" i="4" a="1"/>
  <c r="V66" i="4" s="1"/>
  <c r="I66" i="4" s="1"/>
  <c r="V67" i="4" a="1"/>
  <c r="V67" i="4" s="1"/>
  <c r="I67" i="4" s="1"/>
  <c r="V68" i="4" a="1"/>
  <c r="V68" i="4" s="1"/>
  <c r="I68" i="4" s="1"/>
  <c r="V69" i="4" a="1"/>
  <c r="V69" i="4" s="1"/>
  <c r="I69" i="4" s="1"/>
  <c r="V70" i="4" a="1"/>
  <c r="V70" i="4" s="1"/>
  <c r="I70" i="4" s="1"/>
  <c r="V71" i="4" a="1"/>
  <c r="V71" i="4" s="1"/>
  <c r="I71" i="4" s="1"/>
  <c r="V72" i="4" a="1"/>
  <c r="V72" i="4" s="1"/>
  <c r="I72" i="4" s="1"/>
  <c r="V73" i="4" a="1"/>
  <c r="V73" i="4" s="1"/>
  <c r="I73" i="4" s="1"/>
  <c r="V74" i="4" a="1"/>
  <c r="V74" i="4" s="1"/>
  <c r="I74" i="4" s="1"/>
  <c r="V75" i="4" a="1"/>
  <c r="V75" i="4" s="1"/>
  <c r="I75" i="4" s="1"/>
  <c r="V76" i="4" a="1"/>
  <c r="V76" i="4" s="1"/>
  <c r="I76" i="4" s="1"/>
  <c r="V77" i="4" a="1"/>
  <c r="V77" i="4" s="1"/>
  <c r="I77" i="4" s="1"/>
  <c r="V78" i="4" a="1"/>
  <c r="V78" i="4" s="1"/>
  <c r="I78" i="4" s="1"/>
  <c r="V80" i="4" a="1"/>
  <c r="V80" i="4" s="1"/>
  <c r="I80" i="4" s="1"/>
  <c r="V81" i="4" a="1"/>
  <c r="V81" i="4" s="1"/>
  <c r="I81" i="4" s="1"/>
  <c r="V82" i="4" a="1"/>
  <c r="V82" i="4" s="1"/>
  <c r="I82" i="4" s="1"/>
  <c r="V83" i="4" a="1"/>
  <c r="V83" i="4" s="1"/>
  <c r="I83" i="4" s="1"/>
  <c r="V84" i="4" a="1"/>
  <c r="V84" i="4" s="1"/>
  <c r="I84" i="4" s="1"/>
  <c r="V85" i="4" a="1"/>
  <c r="V85" i="4" s="1"/>
  <c r="I85" i="4" s="1"/>
  <c r="V86" i="4" a="1"/>
  <c r="V86" i="4" s="1"/>
  <c r="I86" i="4" s="1"/>
  <c r="V87" i="4" a="1"/>
  <c r="V87" i="4" s="1"/>
  <c r="I87" i="4" s="1"/>
  <c r="V88" i="4" a="1"/>
  <c r="V88" i="4" s="1"/>
  <c r="I88" i="4" s="1"/>
  <c r="V89" i="4" a="1"/>
  <c r="V89" i="4" s="1"/>
  <c r="I89" i="4" s="1"/>
  <c r="V90" i="4" a="1"/>
  <c r="V90" i="4" s="1"/>
  <c r="I90" i="4" s="1"/>
  <c r="V91" i="4" a="1"/>
  <c r="V91" i="4" s="1"/>
  <c r="I91" i="4" s="1"/>
  <c r="V92" i="4" a="1"/>
  <c r="V92" i="4" s="1"/>
  <c r="I92" i="4" s="1"/>
  <c r="V94" i="4" a="1"/>
  <c r="V94" i="4" s="1"/>
  <c r="I94" i="4" s="1"/>
  <c r="V95" i="4" a="1"/>
  <c r="V95" i="4" s="1"/>
  <c r="I95" i="4" s="1"/>
  <c r="V96" i="4" a="1"/>
  <c r="V96" i="4" s="1"/>
  <c r="I96" i="4" s="1"/>
  <c r="V97" i="4" a="1"/>
  <c r="V97" i="4" s="1"/>
  <c r="I97" i="4" s="1"/>
  <c r="V98" i="4" a="1"/>
  <c r="V98" i="4" s="1"/>
  <c r="I98" i="4" s="1"/>
  <c r="V99" i="4" a="1"/>
  <c r="V99" i="4" s="1"/>
  <c r="I99" i="4" s="1"/>
  <c r="V100" i="4" a="1"/>
  <c r="V100" i="4" s="1"/>
  <c r="I100" i="4" s="1"/>
  <c r="V101" i="4" a="1"/>
  <c r="V101" i="4" s="1"/>
  <c r="I101" i="4" s="1"/>
  <c r="V102" i="4" a="1"/>
  <c r="V102" i="4" s="1"/>
  <c r="I102" i="4" s="1"/>
  <c r="V103" i="4" a="1"/>
  <c r="V103" i="4" s="1"/>
  <c r="I103" i="4" s="1"/>
  <c r="V104" i="4" a="1"/>
  <c r="V104" i="4" s="1"/>
  <c r="I104" i="4" s="1"/>
  <c r="V105" i="4" a="1"/>
  <c r="V105" i="4" s="1"/>
  <c r="I105" i="4" s="1"/>
  <c r="V106" i="4" a="1"/>
  <c r="V106" i="4" s="1"/>
  <c r="I106" i="4" s="1"/>
  <c r="V108" i="4" a="1"/>
  <c r="V108" i="4" s="1"/>
  <c r="I108" i="4" s="1"/>
  <c r="V109" i="4" a="1"/>
  <c r="V109" i="4" s="1"/>
  <c r="I109" i="4" s="1"/>
  <c r="V110" i="4" a="1"/>
  <c r="V110" i="4" s="1"/>
  <c r="I110" i="4" s="1"/>
  <c r="V111" i="4" a="1"/>
  <c r="V111" i="4" s="1"/>
  <c r="I111" i="4" s="1"/>
  <c r="V112" i="4" a="1"/>
  <c r="V112" i="4" s="1"/>
  <c r="I112" i="4" s="1"/>
  <c r="V113" i="4" a="1"/>
  <c r="V113" i="4" s="1"/>
  <c r="I113" i="4" s="1"/>
  <c r="V114" i="4" a="1"/>
  <c r="V114" i="4" s="1"/>
  <c r="I114" i="4" s="1"/>
  <c r="V115" i="4" a="1"/>
  <c r="V115" i="4" s="1"/>
  <c r="I115" i="4" s="1"/>
  <c r="V116" i="4" a="1"/>
  <c r="V116" i="4" s="1"/>
  <c r="I116" i="4" s="1"/>
  <c r="V117" i="4" a="1"/>
  <c r="V117" i="4" s="1"/>
  <c r="I117" i="4" s="1"/>
  <c r="V118" i="4" a="1"/>
  <c r="V118" i="4" s="1"/>
  <c r="I118" i="4" s="1"/>
  <c r="V119" i="4" a="1"/>
  <c r="V119" i="4" s="1"/>
  <c r="I119" i="4" s="1"/>
  <c r="V120" i="4" a="1"/>
  <c r="V120" i="4" s="1"/>
  <c r="I120" i="4" s="1"/>
  <c r="V122" i="4" a="1"/>
  <c r="V122" i="4" s="1"/>
  <c r="I122" i="4" s="1"/>
  <c r="V123" i="4" a="1"/>
  <c r="V123" i="4" s="1"/>
  <c r="I123" i="4" s="1"/>
  <c r="V124" i="4" a="1"/>
  <c r="V124" i="4" s="1"/>
  <c r="I124" i="4" s="1"/>
  <c r="V125" i="4" a="1"/>
  <c r="V125" i="4" s="1"/>
  <c r="I125" i="4" s="1"/>
  <c r="V126" i="4" a="1"/>
  <c r="V126" i="4" s="1"/>
  <c r="I126" i="4" s="1"/>
  <c r="V127" i="4" a="1"/>
  <c r="V127" i="4" s="1"/>
  <c r="I127" i="4" s="1"/>
  <c r="V128" i="4" a="1"/>
  <c r="V128" i="4" s="1"/>
  <c r="I128" i="4" s="1"/>
  <c r="V129" i="4" a="1"/>
  <c r="V129" i="4" s="1"/>
  <c r="I129" i="4" s="1"/>
  <c r="V130" i="4" a="1"/>
  <c r="V130" i="4" s="1"/>
  <c r="I130" i="4" s="1"/>
  <c r="V131" i="4" a="1"/>
  <c r="V131" i="4" s="1"/>
  <c r="I131" i="4" s="1"/>
  <c r="V132" i="4" a="1"/>
  <c r="V132" i="4" s="1"/>
  <c r="I132" i="4" s="1"/>
  <c r="V133" i="4" a="1"/>
  <c r="V133" i="4" s="1"/>
  <c r="I133" i="4" s="1"/>
  <c r="V134" i="4" a="1"/>
  <c r="V134" i="4" s="1"/>
  <c r="I134" i="4" s="1"/>
  <c r="V136" i="4" a="1"/>
  <c r="V136" i="4" s="1"/>
  <c r="I136" i="4" s="1"/>
  <c r="V137" i="4" a="1"/>
  <c r="V137" i="4" s="1"/>
  <c r="I137" i="4" s="1"/>
  <c r="V138" i="4" a="1"/>
  <c r="V138" i="4" s="1"/>
  <c r="I138" i="4" s="1"/>
  <c r="V139" i="4" a="1"/>
  <c r="V139" i="4" s="1"/>
  <c r="I139" i="4" s="1"/>
  <c r="V140" i="4" a="1"/>
  <c r="V140" i="4" s="1"/>
  <c r="I140" i="4" s="1"/>
  <c r="V141" i="4" a="1"/>
  <c r="V141" i="4" s="1"/>
  <c r="I141" i="4" s="1"/>
  <c r="V142" i="4" a="1"/>
  <c r="V142" i="4" s="1"/>
  <c r="I142" i="4" s="1"/>
  <c r="V143" i="4" a="1"/>
  <c r="V143" i="4" s="1"/>
  <c r="I143" i="4" s="1"/>
  <c r="V144" i="4" a="1"/>
  <c r="V144" i="4" s="1"/>
  <c r="I144" i="4" s="1"/>
  <c r="V145" i="4" a="1"/>
  <c r="V145" i="4" s="1"/>
  <c r="I145" i="4" s="1"/>
  <c r="V146" i="4" a="1"/>
  <c r="V146" i="4" s="1"/>
  <c r="I146" i="4" s="1"/>
  <c r="V147" i="4" a="1"/>
  <c r="V147" i="4" s="1"/>
  <c r="I147" i="4" s="1"/>
  <c r="V148" i="4" a="1"/>
  <c r="V148" i="4" s="1"/>
  <c r="I148" i="4" s="1"/>
  <c r="V150" i="4" a="1"/>
  <c r="V150" i="4" s="1"/>
  <c r="I150" i="4" s="1"/>
  <c r="V151" i="4" a="1"/>
  <c r="V151" i="4" s="1"/>
  <c r="I151" i="4" s="1"/>
  <c r="V152" i="4" a="1"/>
  <c r="V152" i="4" s="1"/>
  <c r="I152" i="4" s="1"/>
  <c r="V153" i="4" a="1"/>
  <c r="V153" i="4" s="1"/>
  <c r="I153" i="4" s="1"/>
  <c r="V154" i="4" a="1"/>
  <c r="V154" i="4" s="1"/>
  <c r="I154" i="4" s="1"/>
  <c r="V155" i="4" a="1"/>
  <c r="V155" i="4" s="1"/>
  <c r="I155" i="4" s="1"/>
  <c r="V156" i="4" a="1"/>
  <c r="V156" i="4" s="1"/>
  <c r="I156" i="4" s="1"/>
  <c r="V157" i="4" a="1"/>
  <c r="V157" i="4" s="1"/>
  <c r="I157" i="4" s="1"/>
  <c r="V158" i="4" a="1"/>
  <c r="V158" i="4" s="1"/>
  <c r="I158" i="4" s="1"/>
  <c r="V159" i="4" a="1"/>
  <c r="V159" i="4" s="1"/>
  <c r="I159" i="4" s="1"/>
  <c r="V160" i="4" a="1"/>
  <c r="V160" i="4" s="1"/>
  <c r="I160" i="4" s="1"/>
  <c r="V161" i="4" a="1"/>
  <c r="V161" i="4" s="1"/>
  <c r="I161" i="4" s="1"/>
  <c r="V162" i="4" a="1"/>
  <c r="V162" i="4" s="1"/>
  <c r="I162" i="4" s="1"/>
  <c r="V164" i="4" a="1"/>
  <c r="V164" i="4" s="1"/>
  <c r="I164" i="4" s="1"/>
  <c r="V165" i="4" a="1"/>
  <c r="V165" i="4" s="1"/>
  <c r="I165" i="4" s="1"/>
  <c r="V166" i="4" a="1"/>
  <c r="V166" i="4" s="1"/>
  <c r="I166" i="4" s="1"/>
  <c r="V167" i="4" a="1"/>
  <c r="V167" i="4" s="1"/>
  <c r="I167" i="4" s="1"/>
  <c r="V168" i="4" a="1"/>
  <c r="V168" i="4" s="1"/>
  <c r="I168" i="4" s="1"/>
  <c r="V169" i="4" a="1"/>
  <c r="V169" i="4" s="1"/>
  <c r="I169" i="4" s="1"/>
  <c r="V170" i="4" a="1"/>
  <c r="V170" i="4" s="1"/>
  <c r="I170" i="4" s="1"/>
  <c r="V171" i="4" a="1"/>
  <c r="V171" i="4" s="1"/>
  <c r="I171" i="4" s="1"/>
  <c r="V172" i="4" a="1"/>
  <c r="V172" i="4" s="1"/>
  <c r="I172" i="4" s="1"/>
  <c r="V173" i="4" a="1"/>
  <c r="V173" i="4" s="1"/>
  <c r="I173" i="4" s="1"/>
  <c r="V174" i="4" a="1"/>
  <c r="V174" i="4" s="1"/>
  <c r="I174" i="4" s="1"/>
  <c r="V175" i="4" a="1"/>
  <c r="V175" i="4" s="1"/>
  <c r="I175" i="4" s="1"/>
  <c r="V176" i="4" a="1"/>
  <c r="V176" i="4" s="1"/>
  <c r="I176" i="4" s="1"/>
  <c r="V178" i="4" a="1"/>
  <c r="V178" i="4" s="1"/>
  <c r="I178" i="4" s="1"/>
  <c r="V179" i="4" a="1"/>
  <c r="V179" i="4" s="1"/>
  <c r="I179" i="4" s="1"/>
  <c r="V180" i="4" a="1"/>
  <c r="V180" i="4" s="1"/>
  <c r="I180" i="4" s="1"/>
  <c r="V181" i="4" a="1"/>
  <c r="V181" i="4" s="1"/>
  <c r="I181" i="4" s="1"/>
  <c r="V182" i="4" a="1"/>
  <c r="V182" i="4" s="1"/>
  <c r="I182" i="4" s="1"/>
  <c r="V183" i="4" a="1"/>
  <c r="V183" i="4" s="1"/>
  <c r="I183" i="4" s="1"/>
  <c r="V184" i="4" a="1"/>
  <c r="V184" i="4" s="1"/>
  <c r="I184" i="4" s="1"/>
  <c r="V185" i="4" a="1"/>
  <c r="V185" i="4" s="1"/>
  <c r="I185" i="4" s="1"/>
  <c r="V186" i="4" a="1"/>
  <c r="V186" i="4" s="1"/>
  <c r="I186" i="4" s="1"/>
  <c r="V187" i="4" a="1"/>
  <c r="V187" i="4" s="1"/>
  <c r="I187" i="4" s="1"/>
  <c r="V188" i="4" a="1"/>
  <c r="V188" i="4" s="1"/>
  <c r="I188" i="4" s="1"/>
  <c r="V189" i="4" a="1"/>
  <c r="V189" i="4" s="1"/>
  <c r="I189" i="4" s="1"/>
  <c r="V190" i="4" a="1"/>
  <c r="V190" i="4" s="1"/>
  <c r="I190" i="4" s="1"/>
  <c r="V192" i="4" a="1"/>
  <c r="V192" i="4" s="1"/>
  <c r="I192" i="4" s="1"/>
  <c r="V193" i="4" a="1"/>
  <c r="V193" i="4" s="1"/>
  <c r="I193" i="4" s="1"/>
  <c r="V194" i="4" a="1"/>
  <c r="V194" i="4" s="1"/>
  <c r="I194" i="4" s="1"/>
  <c r="V195" i="4" a="1"/>
  <c r="V195" i="4" s="1"/>
  <c r="I195" i="4" s="1"/>
  <c r="V196" i="4" a="1"/>
  <c r="V196" i="4" s="1"/>
  <c r="I196" i="4" s="1"/>
  <c r="V197" i="4" a="1"/>
  <c r="V197" i="4" s="1"/>
  <c r="I197" i="4" s="1"/>
  <c r="V198" i="4" a="1"/>
  <c r="V198" i="4" s="1"/>
  <c r="I198" i="4" s="1"/>
  <c r="V199" i="4" a="1"/>
  <c r="V199" i="4" s="1"/>
  <c r="I199" i="4" s="1"/>
  <c r="V200" i="4" a="1"/>
  <c r="V200" i="4" s="1"/>
  <c r="I200" i="4" s="1"/>
  <c r="V201" i="4" a="1"/>
  <c r="V201" i="4" s="1"/>
  <c r="I201" i="4" s="1"/>
  <c r="V202" i="4" a="1"/>
  <c r="V202" i="4" s="1"/>
  <c r="I202" i="4" s="1"/>
  <c r="V203" i="4" a="1"/>
  <c r="V203" i="4" s="1"/>
  <c r="I203" i="4" s="1"/>
  <c r="V204" i="4" a="1"/>
  <c r="V204" i="4" s="1"/>
  <c r="I204" i="4" s="1"/>
  <c r="V206" i="4" a="1"/>
  <c r="V206" i="4" s="1"/>
  <c r="I206" i="4" s="1"/>
  <c r="V207" i="4" a="1"/>
  <c r="V207" i="4" s="1"/>
  <c r="I207" i="4" s="1"/>
  <c r="V208" i="4" a="1"/>
  <c r="V208" i="4" s="1"/>
  <c r="I208" i="4" s="1"/>
  <c r="V209" i="4" a="1"/>
  <c r="V209" i="4" s="1"/>
  <c r="I209" i="4" s="1"/>
  <c r="V210" i="4" a="1"/>
  <c r="V210" i="4" s="1"/>
  <c r="I210" i="4" s="1"/>
  <c r="V211" i="4" a="1"/>
  <c r="V211" i="4" s="1"/>
  <c r="I211" i="4" s="1"/>
  <c r="V212" i="4" a="1"/>
  <c r="V212" i="4" s="1"/>
  <c r="I212" i="4" s="1"/>
  <c r="V213" i="4" a="1"/>
  <c r="V213" i="4" s="1"/>
  <c r="I213" i="4" s="1"/>
  <c r="V214" i="4" a="1"/>
  <c r="V214" i="4" s="1"/>
  <c r="I214" i="4" s="1"/>
  <c r="V215" i="4" a="1"/>
  <c r="V215" i="4" s="1"/>
  <c r="I215" i="4" s="1"/>
  <c r="V216" i="4" a="1"/>
  <c r="V216" i="4" s="1"/>
  <c r="I216" i="4" s="1"/>
  <c r="V217" i="4" a="1"/>
  <c r="V217" i="4" s="1"/>
  <c r="I217" i="4" s="1"/>
  <c r="V218" i="4" a="1"/>
  <c r="V218" i="4" s="1"/>
  <c r="I218" i="4" s="1"/>
  <c r="V220" i="4" a="1"/>
  <c r="V220" i="4" s="1"/>
  <c r="I220" i="4" s="1"/>
  <c r="V221" i="4" a="1"/>
  <c r="V221" i="4" s="1"/>
  <c r="I221" i="4" s="1"/>
  <c r="V222" i="4" a="1"/>
  <c r="V222" i="4" s="1"/>
  <c r="I222" i="4" s="1"/>
  <c r="V223" i="4" a="1"/>
  <c r="V223" i="4" s="1"/>
  <c r="I223" i="4" s="1"/>
  <c r="V224" i="4" a="1"/>
  <c r="V224" i="4" s="1"/>
  <c r="I224" i="4" s="1"/>
  <c r="V225" i="4" a="1"/>
  <c r="V225" i="4" s="1"/>
  <c r="I225" i="4" s="1"/>
  <c r="V226" i="4" a="1"/>
  <c r="V226" i="4" s="1"/>
  <c r="I226" i="4" s="1"/>
  <c r="V227" i="4" a="1"/>
  <c r="V227" i="4" s="1"/>
  <c r="I227" i="4" s="1"/>
  <c r="V228" i="4" a="1"/>
  <c r="V228" i="4" s="1"/>
  <c r="I228" i="4" s="1"/>
  <c r="V229" i="4" a="1"/>
  <c r="V229" i="4" s="1"/>
  <c r="I229" i="4" s="1"/>
  <c r="V230" i="4" a="1"/>
  <c r="V230" i="4" s="1"/>
  <c r="I230" i="4" s="1"/>
  <c r="V231" i="4" a="1"/>
  <c r="V231" i="4" s="1"/>
  <c r="I231" i="4" s="1"/>
  <c r="V232" i="4" a="1"/>
  <c r="V232" i="4" s="1"/>
  <c r="I232" i="4" s="1"/>
  <c r="V234" i="4" a="1"/>
  <c r="V234" i="4" s="1"/>
  <c r="I234" i="4" s="1"/>
  <c r="V235" i="4" a="1"/>
  <c r="V235" i="4" s="1"/>
  <c r="I235" i="4" s="1"/>
  <c r="V236" i="4" a="1"/>
  <c r="V236" i="4" s="1"/>
  <c r="I236" i="4" s="1"/>
  <c r="V237" i="4" a="1"/>
  <c r="V237" i="4" s="1"/>
  <c r="I237" i="4" s="1"/>
  <c r="V238" i="4" a="1"/>
  <c r="V238" i="4" s="1"/>
  <c r="I238" i="4" s="1"/>
  <c r="V239" i="4" a="1"/>
  <c r="V239" i="4" s="1"/>
  <c r="I239" i="4" s="1"/>
  <c r="V240" i="4" a="1"/>
  <c r="V240" i="4" s="1"/>
  <c r="I240" i="4" s="1"/>
  <c r="V241" i="4" a="1"/>
  <c r="V241" i="4" s="1"/>
  <c r="I241" i="4" s="1"/>
  <c r="V242" i="4" a="1"/>
  <c r="V242" i="4" s="1"/>
  <c r="I242" i="4" s="1"/>
  <c r="V243" i="4" a="1"/>
  <c r="V243" i="4" s="1"/>
  <c r="I243" i="4" s="1"/>
  <c r="V244" i="4" a="1"/>
  <c r="V244" i="4" s="1"/>
  <c r="I244" i="4" s="1"/>
  <c r="V245" i="4" a="1"/>
  <c r="V245" i="4" s="1"/>
  <c r="I245" i="4" s="1"/>
  <c r="V246" i="4" a="1"/>
  <c r="V246" i="4" s="1"/>
  <c r="I246" i="4" s="1"/>
  <c r="V248" i="4" a="1"/>
  <c r="V248" i="4" s="1"/>
  <c r="I248" i="4" s="1"/>
  <c r="V249" i="4" a="1"/>
  <c r="V249" i="4" s="1"/>
  <c r="I249" i="4" s="1"/>
  <c r="V250" i="4" a="1"/>
  <c r="V250" i="4" s="1"/>
  <c r="I250" i="4" s="1"/>
  <c r="V251" i="4" a="1"/>
  <c r="V251" i="4" s="1"/>
  <c r="I251" i="4" s="1"/>
  <c r="V252" i="4" a="1"/>
  <c r="V252" i="4" s="1"/>
  <c r="I252" i="4" s="1"/>
  <c r="V253" i="4" a="1"/>
  <c r="V253" i="4" s="1"/>
  <c r="I253" i="4" s="1"/>
  <c r="V254" i="4" a="1"/>
  <c r="V254" i="4" s="1"/>
  <c r="I254" i="4" s="1"/>
  <c r="V255" i="4" a="1"/>
  <c r="V255" i="4" s="1"/>
  <c r="I255" i="4" s="1"/>
  <c r="V256" i="4" a="1"/>
  <c r="V256" i="4" s="1"/>
  <c r="I256" i="4" s="1"/>
  <c r="V257" i="4" a="1"/>
  <c r="V257" i="4" s="1"/>
  <c r="I257" i="4" s="1"/>
  <c r="V258" i="4" a="1"/>
  <c r="V258" i="4" s="1"/>
  <c r="I258" i="4" s="1"/>
  <c r="V259" i="4" a="1"/>
  <c r="V259" i="4" s="1"/>
  <c r="I259" i="4" s="1"/>
  <c r="V260" i="4" a="1"/>
  <c r="V260" i="4" s="1"/>
  <c r="I260" i="4" s="1"/>
  <c r="V262" i="4" a="1"/>
  <c r="V262" i="4" s="1"/>
  <c r="I262" i="4" s="1"/>
  <c r="V263" i="4" a="1"/>
  <c r="V263" i="4" s="1"/>
  <c r="I263" i="4" s="1"/>
  <c r="V264" i="4" a="1"/>
  <c r="V264" i="4" s="1"/>
  <c r="I264" i="4" s="1"/>
  <c r="V265" i="4" a="1"/>
  <c r="V265" i="4" s="1"/>
  <c r="I265" i="4" s="1"/>
  <c r="V266" i="4" a="1"/>
  <c r="V266" i="4" s="1"/>
  <c r="I266" i="4" s="1"/>
  <c r="V267" i="4" a="1"/>
  <c r="V267" i="4" s="1"/>
  <c r="I267" i="4" s="1"/>
  <c r="V268" i="4" a="1"/>
  <c r="V268" i="4" s="1"/>
  <c r="I268" i="4" s="1"/>
  <c r="V269" i="4" a="1"/>
  <c r="V269" i="4" s="1"/>
  <c r="I269" i="4" s="1"/>
  <c r="V270" i="4" a="1"/>
  <c r="V270" i="4" s="1"/>
  <c r="I270" i="4" s="1"/>
  <c r="V271" i="4" a="1"/>
  <c r="V271" i="4" s="1"/>
  <c r="I271" i="4" s="1"/>
  <c r="V272" i="4" a="1"/>
  <c r="V272" i="4" s="1"/>
  <c r="I272" i="4" s="1"/>
  <c r="V273" i="4" a="1"/>
  <c r="V273" i="4" s="1"/>
  <c r="I273" i="4" s="1"/>
  <c r="V274" i="4" a="1"/>
  <c r="V274" i="4" s="1"/>
  <c r="I274" i="4" s="1"/>
  <c r="V276" i="4" a="1"/>
  <c r="V276" i="4" s="1"/>
  <c r="I276" i="4" s="1"/>
  <c r="V277" i="4" a="1"/>
  <c r="V277" i="4" s="1"/>
  <c r="I277" i="4" s="1"/>
  <c r="V278" i="4" a="1"/>
  <c r="V278" i="4" s="1"/>
  <c r="I278" i="4" s="1"/>
  <c r="V279" i="4" a="1"/>
  <c r="V279" i="4" s="1"/>
  <c r="I279" i="4" s="1"/>
  <c r="V280" i="4" a="1"/>
  <c r="V280" i="4" s="1"/>
  <c r="I280" i="4" s="1"/>
  <c r="V281" i="4" a="1"/>
  <c r="V281" i="4" s="1"/>
  <c r="I281" i="4" s="1"/>
  <c r="V282" i="4" a="1"/>
  <c r="V282" i="4" s="1"/>
  <c r="I282" i="4" s="1"/>
  <c r="V283" i="4" a="1"/>
  <c r="V283" i="4" s="1"/>
  <c r="I283" i="4" s="1"/>
  <c r="V284" i="4" a="1"/>
  <c r="V284" i="4" s="1"/>
  <c r="I284" i="4" s="1"/>
  <c r="V285" i="4" a="1"/>
  <c r="V285" i="4" s="1"/>
  <c r="I285" i="4" s="1"/>
  <c r="V286" i="4" a="1"/>
  <c r="V286" i="4" s="1"/>
  <c r="I286" i="4" s="1"/>
  <c r="V287" i="4" a="1"/>
  <c r="V287" i="4" s="1"/>
  <c r="I287" i="4" s="1"/>
  <c r="V288" i="4" a="1"/>
  <c r="V288" i="4" s="1"/>
  <c r="I288" i="4" s="1"/>
  <c r="V290" i="4" a="1"/>
  <c r="V290" i="4" s="1"/>
  <c r="I290" i="4" s="1"/>
  <c r="V291" i="4" a="1"/>
  <c r="V291" i="4" s="1"/>
  <c r="I291" i="4" s="1"/>
  <c r="V292" i="4" a="1"/>
  <c r="V292" i="4" s="1"/>
  <c r="I292" i="4" s="1"/>
  <c r="V293" i="4" a="1"/>
  <c r="V293" i="4" s="1"/>
  <c r="I293" i="4" s="1"/>
  <c r="V294" i="4" a="1"/>
  <c r="V294" i="4" s="1"/>
  <c r="I294" i="4" s="1"/>
  <c r="V295" i="4" a="1"/>
  <c r="V295" i="4" s="1"/>
  <c r="I295" i="4" s="1"/>
  <c r="V296" i="4" a="1"/>
  <c r="V296" i="4" s="1"/>
  <c r="I296" i="4" s="1"/>
  <c r="V297" i="4" a="1"/>
  <c r="V297" i="4" s="1"/>
  <c r="I297" i="4" s="1"/>
  <c r="V298" i="4" a="1"/>
  <c r="V298" i="4" s="1"/>
  <c r="I298" i="4" s="1"/>
  <c r="V299" i="4" a="1"/>
  <c r="V299" i="4" s="1"/>
  <c r="I299" i="4" s="1"/>
  <c r="V300" i="4" a="1"/>
  <c r="V300" i="4" s="1"/>
  <c r="I300" i="4" s="1"/>
  <c r="V301" i="4" a="1"/>
  <c r="V301" i="4" s="1"/>
  <c r="I301" i="4" s="1"/>
  <c r="V302" i="4" a="1"/>
  <c r="V302" i="4" s="1"/>
  <c r="I302" i="4" s="1"/>
  <c r="V304" i="4" a="1"/>
  <c r="V304" i="4" s="1"/>
  <c r="I304" i="4" s="1"/>
  <c r="V305" i="4" a="1"/>
  <c r="V305" i="4" s="1"/>
  <c r="I305" i="4" s="1"/>
  <c r="V306" i="4" a="1"/>
  <c r="V306" i="4" s="1"/>
  <c r="I306" i="4" s="1"/>
  <c r="V307" i="4" a="1"/>
  <c r="V307" i="4" s="1"/>
  <c r="I307" i="4" s="1"/>
  <c r="V308" i="4" a="1"/>
  <c r="V308" i="4" s="1"/>
  <c r="I308" i="4" s="1"/>
  <c r="V309" i="4" a="1"/>
  <c r="V309" i="4" s="1"/>
  <c r="I309" i="4" s="1"/>
  <c r="V310" i="4" a="1"/>
  <c r="V310" i="4" s="1"/>
  <c r="I310" i="4" s="1"/>
  <c r="V311" i="4" a="1"/>
  <c r="V311" i="4" s="1"/>
  <c r="I311" i="4" s="1"/>
  <c r="V312" i="4" a="1"/>
  <c r="V312" i="4" s="1"/>
  <c r="I312" i="4" s="1"/>
  <c r="V313" i="4" a="1"/>
  <c r="V313" i="4" s="1"/>
  <c r="I313" i="4" s="1"/>
  <c r="V314" i="4" a="1"/>
  <c r="V314" i="4" s="1"/>
  <c r="I314" i="4" s="1"/>
  <c r="V315" i="4" a="1"/>
  <c r="V315" i="4" s="1"/>
  <c r="I315" i="4" s="1"/>
  <c r="V316" i="4" a="1"/>
  <c r="V316" i="4" s="1"/>
  <c r="I316" i="4" s="1"/>
  <c r="V318" i="4" a="1"/>
  <c r="V318" i="4" s="1"/>
  <c r="I318" i="4" s="1"/>
  <c r="V319" i="4" a="1"/>
  <c r="V319" i="4" s="1"/>
  <c r="I319" i="4" s="1"/>
  <c r="V320" i="4" a="1"/>
  <c r="V320" i="4" s="1"/>
  <c r="I320" i="4" s="1"/>
  <c r="V321" i="4" a="1"/>
  <c r="V321" i="4" s="1"/>
  <c r="I321" i="4" s="1"/>
  <c r="V322" i="4" a="1"/>
  <c r="V322" i="4" s="1"/>
  <c r="I322" i="4" s="1"/>
  <c r="V323" i="4" a="1"/>
  <c r="V323" i="4" s="1"/>
  <c r="I323" i="4" s="1"/>
  <c r="V324" i="4" a="1"/>
  <c r="V324" i="4" s="1"/>
  <c r="I324" i="4" s="1"/>
  <c r="V325" i="4" a="1"/>
  <c r="V325" i="4" s="1"/>
  <c r="I325" i="4" s="1"/>
  <c r="V326" i="4" a="1"/>
  <c r="V326" i="4" s="1"/>
  <c r="I326" i="4" s="1"/>
  <c r="V327" i="4" a="1"/>
  <c r="V327" i="4" s="1"/>
  <c r="I327" i="4" s="1"/>
  <c r="V328" i="4" a="1"/>
  <c r="V328" i="4" s="1"/>
  <c r="I328" i="4" s="1"/>
  <c r="V329" i="4" a="1"/>
  <c r="V329" i="4" s="1"/>
  <c r="I329" i="4" s="1"/>
  <c r="V330" i="4" a="1"/>
  <c r="V330" i="4" s="1"/>
  <c r="I330" i="4" s="1"/>
  <c r="V332" i="4" a="1"/>
  <c r="V332" i="4" s="1"/>
  <c r="I332" i="4" s="1"/>
  <c r="V333" i="4" a="1"/>
  <c r="V333" i="4" s="1"/>
  <c r="I333" i="4" s="1"/>
  <c r="V334" i="4" a="1"/>
  <c r="V334" i="4" s="1"/>
  <c r="I334" i="4" s="1"/>
  <c r="V335" i="4" a="1"/>
  <c r="V335" i="4" s="1"/>
  <c r="I335" i="4" s="1"/>
  <c r="V336" i="4" a="1"/>
  <c r="V336" i="4" s="1"/>
  <c r="I336" i="4" s="1"/>
  <c r="V337" i="4" a="1"/>
  <c r="V337" i="4" s="1"/>
  <c r="I337" i="4" s="1"/>
  <c r="V338" i="4" a="1"/>
  <c r="V338" i="4" s="1"/>
  <c r="I338" i="4" s="1"/>
  <c r="V339" i="4" a="1"/>
  <c r="V339" i="4" s="1"/>
  <c r="I339" i="4" s="1"/>
  <c r="V340" i="4" a="1"/>
  <c r="V340" i="4" s="1"/>
  <c r="I340" i="4" s="1"/>
  <c r="V341" i="4" a="1"/>
  <c r="V341" i="4" s="1"/>
  <c r="I341" i="4" s="1"/>
  <c r="V342" i="4" a="1"/>
  <c r="V342" i="4" s="1"/>
  <c r="I342" i="4" s="1"/>
  <c r="V343" i="4" a="1"/>
  <c r="V343" i="4" s="1"/>
  <c r="I343" i="4" s="1"/>
  <c r="V344" i="4" a="1"/>
  <c r="V344" i="4" s="1"/>
  <c r="I344" i="4" s="1"/>
  <c r="V346" i="4" a="1"/>
  <c r="V346" i="4" s="1"/>
  <c r="I346" i="4" s="1"/>
  <c r="V347" i="4" a="1"/>
  <c r="V347" i="4" s="1"/>
  <c r="I347" i="4" s="1"/>
  <c r="V348" i="4" a="1"/>
  <c r="V348" i="4" s="1"/>
  <c r="I348" i="4" s="1"/>
  <c r="V349" i="4" a="1"/>
  <c r="V349" i="4" s="1"/>
  <c r="I349" i="4" s="1"/>
  <c r="V350" i="4" a="1"/>
  <c r="V350" i="4" s="1"/>
  <c r="I350" i="4" s="1"/>
  <c r="V351" i="4" a="1"/>
  <c r="V351" i="4" s="1"/>
  <c r="I351" i="4" s="1"/>
  <c r="V352" i="4" a="1"/>
  <c r="V352" i="4" s="1"/>
  <c r="I352" i="4" s="1"/>
  <c r="V353" i="4" a="1"/>
  <c r="V353" i="4" s="1"/>
  <c r="I353" i="4" s="1"/>
  <c r="V354" i="4" a="1"/>
  <c r="V354" i="4" s="1"/>
  <c r="I354" i="4" s="1"/>
  <c r="V355" i="4" a="1"/>
  <c r="V355" i="4" s="1"/>
  <c r="I355" i="4" s="1"/>
  <c r="V356" i="4" a="1"/>
  <c r="V356" i="4" s="1"/>
  <c r="I356" i="4" s="1"/>
  <c r="V357" i="4" a="1"/>
  <c r="V357" i="4" s="1"/>
  <c r="I357" i="4" s="1"/>
  <c r="V358" i="4" a="1"/>
  <c r="V358" i="4" s="1"/>
  <c r="I358" i="4" s="1"/>
  <c r="V360" i="4" a="1"/>
  <c r="V360" i="4" s="1"/>
  <c r="I360" i="4" s="1"/>
  <c r="V361" i="4" a="1"/>
  <c r="V361" i="4" s="1"/>
  <c r="I361" i="4" s="1"/>
  <c r="V362" i="4" a="1"/>
  <c r="V362" i="4" s="1"/>
  <c r="I362" i="4" s="1"/>
  <c r="V363" i="4" a="1"/>
  <c r="V363" i="4" s="1"/>
  <c r="I363" i="4" s="1"/>
  <c r="V364" i="4" a="1"/>
  <c r="V364" i="4" s="1"/>
  <c r="I364" i="4" s="1"/>
  <c r="V365" i="4" a="1"/>
  <c r="V365" i="4" s="1"/>
  <c r="I365" i="4" s="1"/>
  <c r="V366" i="4" a="1"/>
  <c r="V366" i="4" s="1"/>
  <c r="I366" i="4" s="1"/>
  <c r="V367" i="4" a="1"/>
  <c r="V367" i="4" s="1"/>
  <c r="I367" i="4" s="1"/>
  <c r="V368" i="4" a="1"/>
  <c r="V368" i="4" s="1"/>
  <c r="I368" i="4" s="1"/>
  <c r="V369" i="4" a="1"/>
  <c r="V369" i="4" s="1"/>
  <c r="I369" i="4" s="1"/>
  <c r="V370" i="4" a="1"/>
  <c r="V370" i="4" s="1"/>
  <c r="I370" i="4" s="1"/>
  <c r="AD5" i="4" a="1"/>
  <c r="AD5" i="4" s="1"/>
  <c r="AD6" i="4" a="1"/>
  <c r="AD6" i="4" s="1"/>
  <c r="AD7" i="4" a="1"/>
  <c r="AD7" i="4" s="1"/>
  <c r="D7" i="4" s="1"/>
  <c r="AD8" i="4" a="1"/>
  <c r="AD8" i="4" s="1"/>
  <c r="D8" i="4" s="1"/>
  <c r="AD10" i="4" a="1"/>
  <c r="AD10" i="4" s="1"/>
  <c r="D10" i="4" s="1"/>
  <c r="AD11" i="4" a="1"/>
  <c r="AD11" i="4" s="1"/>
  <c r="D11" i="4" s="1"/>
  <c r="AD12" i="4" a="1"/>
  <c r="AD12" i="4" s="1"/>
  <c r="D12" i="4" s="1"/>
  <c r="AD13" i="4" a="1"/>
  <c r="AD13" i="4" s="1"/>
  <c r="D13" i="4" s="1"/>
  <c r="AD14" i="4" a="1"/>
  <c r="AD14" i="4" s="1"/>
  <c r="D14" i="4" s="1"/>
  <c r="AD15" i="4" a="1"/>
  <c r="AD15" i="4" s="1"/>
  <c r="D15" i="4" s="1"/>
  <c r="AD16" i="4" a="1"/>
  <c r="AD16" i="4" s="1"/>
  <c r="D16" i="4" s="1"/>
  <c r="AD17" i="4" a="1"/>
  <c r="AD17" i="4" s="1"/>
  <c r="D17" i="4" s="1"/>
  <c r="AD18" i="4" a="1"/>
  <c r="AD18" i="4" s="1"/>
  <c r="AD19" i="4" a="1"/>
  <c r="AD19" i="4" s="1"/>
  <c r="D19" i="4" s="1"/>
  <c r="AD20" i="4" a="1"/>
  <c r="AD20" i="4" s="1"/>
  <c r="D20" i="4" s="1"/>
  <c r="AD21" i="4" a="1"/>
  <c r="AD21" i="4" s="1"/>
  <c r="D21" i="4" s="1"/>
  <c r="AD22" i="4" a="1"/>
  <c r="AD22" i="4" s="1"/>
  <c r="D22" i="4" s="1"/>
  <c r="AD24" i="4" a="1"/>
  <c r="AD24" i="4" s="1"/>
  <c r="D24" i="4" s="1"/>
  <c r="AD25" i="4" a="1"/>
  <c r="AD25" i="4" s="1"/>
  <c r="D25" i="4" s="1"/>
  <c r="AD26" i="4" a="1"/>
  <c r="AD26" i="4" s="1"/>
  <c r="D26" i="4" s="1"/>
  <c r="AD27" i="4" a="1"/>
  <c r="AD27" i="4" s="1"/>
  <c r="D27" i="4" s="1"/>
  <c r="AD28" i="4" a="1"/>
  <c r="AD28" i="4" s="1"/>
  <c r="D28" i="4" s="1"/>
  <c r="AD29" i="4" a="1"/>
  <c r="AD29" i="4" s="1"/>
  <c r="D29" i="4" s="1"/>
  <c r="AD30" i="4" a="1"/>
  <c r="AD30" i="4" s="1"/>
  <c r="AD31" i="4" a="1"/>
  <c r="AD31" i="4" s="1"/>
  <c r="D31" i="4" s="1"/>
  <c r="AD32" i="4" a="1"/>
  <c r="AD32" i="4" s="1"/>
  <c r="D32" i="4" s="1"/>
  <c r="AD33" i="4" a="1"/>
  <c r="AD33" i="4" s="1"/>
  <c r="D33" i="4" s="1"/>
  <c r="AD34" i="4" a="1"/>
  <c r="AD34" i="4" s="1"/>
  <c r="D34" i="4" s="1"/>
  <c r="AD35" i="4" a="1"/>
  <c r="AD35" i="4" s="1"/>
  <c r="D35" i="4" s="1"/>
  <c r="AD36" i="4" a="1"/>
  <c r="AD36" i="4" s="1"/>
  <c r="D36" i="4" s="1"/>
  <c r="AD38" i="4" a="1"/>
  <c r="AD38" i="4" s="1"/>
  <c r="D38" i="4" s="1"/>
  <c r="AD39" i="4" a="1"/>
  <c r="AD39" i="4" s="1"/>
  <c r="D39" i="4" s="1"/>
  <c r="AD40" i="4" a="1"/>
  <c r="AD40" i="4" s="1"/>
  <c r="D40" i="4" s="1"/>
  <c r="AD41" i="4" a="1"/>
  <c r="AD41" i="4" s="1"/>
  <c r="D41" i="4" s="1"/>
  <c r="AD42" i="4" a="1"/>
  <c r="AD42" i="4" s="1"/>
  <c r="AE42" i="4" s="1"/>
  <c r="AD43" i="4" a="1"/>
  <c r="AD43" i="4" s="1"/>
  <c r="D43" i="4" s="1"/>
  <c r="AD44" i="4" a="1"/>
  <c r="AD44" i="4" s="1"/>
  <c r="D44" i="4" s="1"/>
  <c r="AD45" i="4" a="1"/>
  <c r="AD45" i="4" s="1"/>
  <c r="D45" i="4" s="1"/>
  <c r="AD46" i="4" a="1"/>
  <c r="AD46" i="4" s="1"/>
  <c r="D46" i="4" s="1"/>
  <c r="AD47" i="4" a="1"/>
  <c r="AD47" i="4" s="1"/>
  <c r="D47" i="4" s="1"/>
  <c r="AD48" i="4" a="1"/>
  <c r="AD48" i="4" s="1"/>
  <c r="D48" i="4" s="1"/>
  <c r="AD49" i="4" a="1"/>
  <c r="AD49" i="4" s="1"/>
  <c r="AD50" i="4" a="1"/>
  <c r="AD50" i="4" s="1"/>
  <c r="D50" i="4" s="1"/>
  <c r="AD52" i="4" a="1"/>
  <c r="AD52" i="4" s="1"/>
  <c r="AE52" i="4" s="1"/>
  <c r="AD53" i="4" a="1"/>
  <c r="AD53" i="4" s="1"/>
  <c r="D53" i="4" s="1"/>
  <c r="AD54" i="4" a="1"/>
  <c r="AD54" i="4" s="1"/>
  <c r="AE54" i="4" s="1"/>
  <c r="AD55" i="4" a="1"/>
  <c r="AD55" i="4" s="1"/>
  <c r="D55" i="4" s="1"/>
  <c r="AD56" i="4" a="1"/>
  <c r="AD56" i="4" s="1"/>
  <c r="AD57" i="4" a="1"/>
  <c r="AD57" i="4" s="1"/>
  <c r="D57" i="4" s="1"/>
  <c r="AD58" i="4" a="1"/>
  <c r="AD58" i="4" s="1"/>
  <c r="AD59" i="4" a="1"/>
  <c r="AD59" i="4" s="1"/>
  <c r="D59" i="4" s="1"/>
  <c r="AD60" i="4" a="1"/>
  <c r="AD60" i="4" s="1"/>
  <c r="AD61" i="4" a="1"/>
  <c r="AD61" i="4" s="1"/>
  <c r="D61" i="4" s="1"/>
  <c r="AD62" i="4" a="1"/>
  <c r="AD62" i="4" s="1"/>
  <c r="D62" i="4" s="1"/>
  <c r="AD63" i="4" a="1"/>
  <c r="AD63" i="4" s="1"/>
  <c r="D63" i="4" s="1"/>
  <c r="AD64" i="4" a="1"/>
  <c r="AD64" i="4" s="1"/>
  <c r="AE64" i="4" s="1"/>
  <c r="AD66" i="4" a="1"/>
  <c r="AD66" i="4" s="1"/>
  <c r="D66" i="4" s="1"/>
  <c r="AD67" i="4" a="1"/>
  <c r="AD67" i="4" s="1"/>
  <c r="D67" i="4" s="1"/>
  <c r="AD68" i="4" a="1"/>
  <c r="AD68" i="4" s="1"/>
  <c r="D68" i="4" s="1"/>
  <c r="AD69" i="4" a="1"/>
  <c r="AD69" i="4" s="1"/>
  <c r="AD70" i="4" a="1"/>
  <c r="AD70" i="4" s="1"/>
  <c r="D70" i="4" s="1"/>
  <c r="AD71" i="4" a="1"/>
  <c r="AD71" i="4" s="1"/>
  <c r="AE71" i="4" s="1"/>
  <c r="AD72" i="4" a="1"/>
  <c r="AD72" i="4" s="1"/>
  <c r="AD73" i="4" a="1"/>
  <c r="AD73" i="4" s="1"/>
  <c r="D73" i="4" s="1"/>
  <c r="AD74" i="4" a="1"/>
  <c r="AD74" i="4" s="1"/>
  <c r="D74" i="4" s="1"/>
  <c r="AD75" i="4" a="1"/>
  <c r="AD75" i="4" s="1"/>
  <c r="D75" i="4" s="1"/>
  <c r="AD76" i="4" a="1"/>
  <c r="AD76" i="4" s="1"/>
  <c r="D76" i="4" s="1"/>
  <c r="AD77" i="4" a="1"/>
  <c r="AD77" i="4" s="1"/>
  <c r="D77" i="4" s="1"/>
  <c r="AD78" i="4" a="1"/>
  <c r="AD78" i="4" s="1"/>
  <c r="AE78" i="4" s="1"/>
  <c r="AD80" i="4" a="1"/>
  <c r="AD80" i="4" s="1"/>
  <c r="D80" i="4" s="1"/>
  <c r="AD81" i="4" a="1"/>
  <c r="AD81" i="4" s="1"/>
  <c r="D81" i="4" s="1"/>
  <c r="AD82" i="4" a="1"/>
  <c r="AD82" i="4" s="1"/>
  <c r="D82" i="4" s="1"/>
  <c r="AD83" i="4" a="1"/>
  <c r="AD83" i="4" s="1"/>
  <c r="D83" i="4" s="1"/>
  <c r="AD84" i="4" a="1"/>
  <c r="AD84" i="4" s="1"/>
  <c r="AD85" i="4" a="1"/>
  <c r="AD85" i="4" s="1"/>
  <c r="D85" i="4" s="1"/>
  <c r="AD86" i="4" a="1"/>
  <c r="AD86" i="4" s="1"/>
  <c r="D86" i="4" s="1"/>
  <c r="AD87" i="4" a="1"/>
  <c r="AD87" i="4" s="1"/>
  <c r="D87" i="4" s="1"/>
  <c r="AD88" i="4" a="1"/>
  <c r="AD88" i="4" s="1"/>
  <c r="AE88" i="4" s="1"/>
  <c r="AD89" i="4" a="1"/>
  <c r="AD89" i="4" s="1"/>
  <c r="D89" i="4" s="1"/>
  <c r="AD90" i="4" a="1"/>
  <c r="AD90" i="4" s="1"/>
  <c r="D90" i="4" s="1"/>
  <c r="AD91" i="4" a="1"/>
  <c r="AD91" i="4" s="1"/>
  <c r="AD92" i="4" a="1"/>
  <c r="AD92" i="4" s="1"/>
  <c r="D92" i="4" s="1"/>
  <c r="AD94" i="4" a="1"/>
  <c r="AD94" i="4" s="1"/>
  <c r="D94" i="4" s="1"/>
  <c r="AD95" i="4" a="1"/>
  <c r="AD95" i="4" s="1"/>
  <c r="AE95" i="4" s="1"/>
  <c r="AD96" i="4" a="1"/>
  <c r="AD96" i="4" s="1"/>
  <c r="D96" i="4" s="1"/>
  <c r="AD97" i="4" a="1"/>
  <c r="AD97" i="4" s="1"/>
  <c r="D97" i="4" s="1"/>
  <c r="AD98" i="4" a="1"/>
  <c r="AD98" i="4" s="1"/>
  <c r="D98" i="4" s="1"/>
  <c r="AD99" i="4" a="1"/>
  <c r="AD99" i="4" s="1"/>
  <c r="AE99" i="4" s="1"/>
  <c r="AD100" i="4" a="1"/>
  <c r="AD100" i="4" s="1"/>
  <c r="D100" i="4" s="1"/>
  <c r="AD101" i="4" a="1"/>
  <c r="AD101" i="4" s="1"/>
  <c r="D101" i="4" s="1"/>
  <c r="AD102" i="4" a="1"/>
  <c r="AD102" i="4" s="1"/>
  <c r="AE102" i="4" s="1"/>
  <c r="AD103" i="4" a="1"/>
  <c r="AD103" i="4" s="1"/>
  <c r="D103" i="4" s="1"/>
  <c r="AD104" i="4" a="1"/>
  <c r="AD104" i="4" s="1"/>
  <c r="D104" i="4" s="1"/>
  <c r="AD105" i="4" a="1"/>
  <c r="AD105" i="4" s="1"/>
  <c r="D105" i="4" s="1"/>
  <c r="AD106" i="4" a="1"/>
  <c r="AD106" i="4" s="1"/>
  <c r="D106" i="4" s="1"/>
  <c r="AD108" i="4" a="1"/>
  <c r="AD108" i="4" s="1"/>
  <c r="AD109" i="4" a="1"/>
  <c r="AD109" i="4" s="1"/>
  <c r="D109" i="4" s="1"/>
  <c r="AD110" i="4" a="1"/>
  <c r="AD110" i="4" s="1"/>
  <c r="D110" i="4" s="1"/>
  <c r="AD111" i="4" a="1"/>
  <c r="AD111" i="4" s="1"/>
  <c r="AE111" i="4" s="1"/>
  <c r="AD112" i="4" a="1"/>
  <c r="AD112" i="4" s="1"/>
  <c r="D112" i="4" s="1"/>
  <c r="AD113" i="4" a="1"/>
  <c r="AD113" i="4" s="1"/>
  <c r="AD114" i="4" a="1"/>
  <c r="AD114" i="4" s="1"/>
  <c r="D114" i="4" s="1"/>
  <c r="AD115" i="4" a="1"/>
  <c r="AD115" i="4" s="1"/>
  <c r="D115" i="4" s="1"/>
  <c r="AD116" i="4" a="1"/>
  <c r="AD116" i="4" s="1"/>
  <c r="D116" i="4" s="1"/>
  <c r="AD117" i="4" a="1"/>
  <c r="AD117" i="4" s="1"/>
  <c r="D117" i="4" s="1"/>
  <c r="AD118" i="4" a="1"/>
  <c r="AD118" i="4" s="1"/>
  <c r="D118" i="4" s="1"/>
  <c r="AD119" i="4" a="1"/>
  <c r="AD119" i="4" s="1"/>
  <c r="D119" i="4" s="1"/>
  <c r="AD120" i="4" a="1"/>
  <c r="AD120" i="4" s="1"/>
  <c r="AD122" i="4" a="1"/>
  <c r="AD122" i="4" s="1"/>
  <c r="D122" i="4" s="1"/>
  <c r="AD123" i="4" a="1"/>
  <c r="AD123" i="4" s="1"/>
  <c r="AE123" i="4" s="1"/>
  <c r="AD124" i="4" a="1"/>
  <c r="AD124" i="4" s="1"/>
  <c r="D124" i="4" s="1"/>
  <c r="AD125" i="4" a="1"/>
  <c r="AD125" i="4" s="1"/>
  <c r="D125" i="4" s="1"/>
  <c r="AD126" i="4" a="1"/>
  <c r="AD126" i="4" s="1"/>
  <c r="AE126" i="4" s="1"/>
  <c r="AD127" i="4" a="1"/>
  <c r="AD127" i="4" s="1"/>
  <c r="D127" i="4" s="1"/>
  <c r="AD128" i="4" a="1"/>
  <c r="AD128" i="4" s="1"/>
  <c r="D128" i="4" s="1"/>
  <c r="AD129" i="4" a="1"/>
  <c r="AD129" i="4" s="1"/>
  <c r="D129" i="4" s="1"/>
  <c r="AD130" i="4" a="1"/>
  <c r="AD130" i="4" s="1"/>
  <c r="D130" i="4" s="1"/>
  <c r="AD131" i="4" a="1"/>
  <c r="AD131" i="4" s="1"/>
  <c r="AE131" i="4" s="1"/>
  <c r="AD132" i="4" a="1"/>
  <c r="AD132" i="4" s="1"/>
  <c r="D132" i="4" s="1"/>
  <c r="AD133" i="4" a="1"/>
  <c r="AD133" i="4" s="1"/>
  <c r="D133" i="4" s="1"/>
  <c r="AD134" i="4" a="1"/>
  <c r="AD134" i="4" s="1"/>
  <c r="D134" i="4" s="1"/>
  <c r="AD136" i="4" a="1"/>
  <c r="AD136" i="4" s="1"/>
  <c r="D136" i="4" s="1"/>
  <c r="AD137" i="4" a="1"/>
  <c r="AD137" i="4" s="1"/>
  <c r="AD138" i="4" a="1"/>
  <c r="AD138" i="4" s="1"/>
  <c r="D138" i="4" s="1"/>
  <c r="AD139" i="4" a="1"/>
  <c r="AD139" i="4" s="1"/>
  <c r="D139" i="4" s="1"/>
  <c r="AD140" i="4" a="1"/>
  <c r="AD140" i="4" s="1"/>
  <c r="D140" i="4" s="1"/>
  <c r="AD141" i="4" a="1"/>
  <c r="AD141" i="4" s="1"/>
  <c r="D141" i="4" s="1"/>
  <c r="AD142" i="4" a="1"/>
  <c r="AD142" i="4" s="1"/>
  <c r="D142" i="4" s="1"/>
  <c r="AD143" i="4" a="1"/>
  <c r="AD143" i="4" s="1"/>
  <c r="AE143" i="4" s="1"/>
  <c r="AD144" i="4" a="1"/>
  <c r="AD144" i="4" s="1"/>
  <c r="D144" i="4" s="1"/>
  <c r="AD145" i="4" a="1"/>
  <c r="AD145" i="4" s="1"/>
  <c r="D145" i="4" s="1"/>
  <c r="AD146" i="4" a="1"/>
  <c r="AD146" i="4" s="1"/>
  <c r="AD147" i="4" a="1"/>
  <c r="AD147" i="4" s="1"/>
  <c r="D147" i="4" s="1"/>
  <c r="AD148" i="4" a="1"/>
  <c r="AD148" i="4" s="1"/>
  <c r="D148" i="4" s="1"/>
  <c r="AD150" i="4" a="1"/>
  <c r="AD150" i="4" s="1"/>
  <c r="D150" i="4" s="1"/>
  <c r="AD151" i="4" a="1"/>
  <c r="AD151" i="4" s="1"/>
  <c r="D151" i="4" s="1"/>
  <c r="AD152" i="4" a="1"/>
  <c r="AD152" i="4" s="1"/>
  <c r="D152" i="4" s="1"/>
  <c r="AD153" i="4" a="1"/>
  <c r="AD153" i="4" s="1"/>
  <c r="AD154" i="4" a="1"/>
  <c r="AD154" i="4" s="1"/>
  <c r="D154" i="4" s="1"/>
  <c r="AD155" i="4" a="1"/>
  <c r="AD155" i="4" s="1"/>
  <c r="AE155" i="4" s="1"/>
  <c r="AD156" i="4" a="1"/>
  <c r="AD156" i="4" s="1"/>
  <c r="D156" i="4" s="1"/>
  <c r="AD157" i="4" a="1"/>
  <c r="AD157" i="4" s="1"/>
  <c r="D157" i="4" s="1"/>
  <c r="AD158" i="4" a="1"/>
  <c r="AD158" i="4" s="1"/>
  <c r="D158" i="4" s="1"/>
  <c r="AD159" i="4" a="1"/>
  <c r="AD159" i="4" s="1"/>
  <c r="D159" i="4" s="1"/>
  <c r="AD160" i="4" a="1"/>
  <c r="AD160" i="4" s="1"/>
  <c r="AE160" i="4" s="1"/>
  <c r="AD161" i="4" a="1"/>
  <c r="AD161" i="4" s="1"/>
  <c r="D161" i="4" s="1"/>
  <c r="AD162" i="4" a="1"/>
  <c r="AD162" i="4" s="1"/>
  <c r="D162" i="4" s="1"/>
  <c r="AD164" i="4" a="1"/>
  <c r="AD164" i="4" s="1"/>
  <c r="D164" i="4" s="1"/>
  <c r="AD165" i="4" a="1"/>
  <c r="AD165" i="4" s="1"/>
  <c r="AD166" i="4" a="1"/>
  <c r="AD166" i="4" s="1"/>
  <c r="D166" i="4" s="1"/>
  <c r="AD167" i="4" a="1"/>
  <c r="AD167" i="4" s="1"/>
  <c r="AE167" i="4" s="1"/>
  <c r="AD168" i="4" a="1"/>
  <c r="AD168" i="4" s="1"/>
  <c r="D168" i="4" s="1"/>
  <c r="AD169" i="4" a="1"/>
  <c r="AD169" i="4" s="1"/>
  <c r="D169" i="4" s="1"/>
  <c r="AD170" i="4" a="1"/>
  <c r="AD170" i="4" s="1"/>
  <c r="D170" i="4" s="1"/>
  <c r="AD171" i="4" a="1"/>
  <c r="AD171" i="4" s="1"/>
  <c r="D171" i="4" s="1"/>
  <c r="AD172" i="4" a="1"/>
  <c r="AD172" i="4" s="1"/>
  <c r="AE172" i="4" s="1"/>
  <c r="AD173" i="4" a="1"/>
  <c r="AD173" i="4" s="1"/>
  <c r="AD174" i="4" a="1"/>
  <c r="AD174" i="4" s="1"/>
  <c r="D174" i="4" s="1"/>
  <c r="AD175" i="4" a="1"/>
  <c r="AD175" i="4" s="1"/>
  <c r="D175" i="4" s="1"/>
  <c r="AD176" i="4" a="1"/>
  <c r="AD176" i="4" s="1"/>
  <c r="D176" i="4" s="1"/>
  <c r="AD178" i="4" a="1"/>
  <c r="AD178" i="4" s="1"/>
  <c r="D178" i="4" s="1"/>
  <c r="AD179" i="4" a="1"/>
  <c r="AD179" i="4" s="1"/>
  <c r="AE179" i="4" s="1"/>
  <c r="AD180" i="4" a="1"/>
  <c r="AD180" i="4" s="1"/>
  <c r="D180" i="4" s="1"/>
  <c r="AD181" i="4" a="1"/>
  <c r="AD181" i="4" s="1"/>
  <c r="D181" i="4" s="1"/>
  <c r="AD182" i="4" a="1"/>
  <c r="AD182" i="4" s="1"/>
  <c r="D182" i="4" s="1"/>
  <c r="AD183" i="4" a="1"/>
  <c r="AD183" i="4" s="1"/>
  <c r="AE183" i="4" s="1"/>
  <c r="AD184" i="4" a="1"/>
  <c r="AD184" i="4" s="1"/>
  <c r="AE184" i="4" s="1"/>
  <c r="AD185" i="4" a="1"/>
  <c r="AD185" i="4" s="1"/>
  <c r="D185" i="4" s="1"/>
  <c r="AD186" i="4" a="1"/>
  <c r="AD186" i="4" s="1"/>
  <c r="D186" i="4" s="1"/>
  <c r="AD187" i="4" a="1"/>
  <c r="AD187" i="4" s="1"/>
  <c r="D187" i="4" s="1"/>
  <c r="AD188" i="4" a="1"/>
  <c r="AD188" i="4" s="1"/>
  <c r="D188" i="4" s="1"/>
  <c r="AD189" i="4" a="1"/>
  <c r="AD189" i="4" s="1"/>
  <c r="AD190" i="4" a="1"/>
  <c r="AD190" i="4" s="1"/>
  <c r="D190" i="4" s="1"/>
  <c r="AD192" i="4" a="1"/>
  <c r="AD192" i="4" s="1"/>
  <c r="D192" i="4" s="1"/>
  <c r="AD193" i="4" a="1"/>
  <c r="AD193" i="4" s="1"/>
  <c r="D193" i="4" s="1"/>
  <c r="AD194" i="4" a="1"/>
  <c r="AD194" i="4" s="1"/>
  <c r="D194" i="4" s="1"/>
  <c r="AD195" i="4" a="1"/>
  <c r="AD195" i="4" s="1"/>
  <c r="AE195" i="4" s="1"/>
  <c r="AD196" i="4" a="1"/>
  <c r="AD196" i="4" s="1"/>
  <c r="D196" i="4" s="1"/>
  <c r="AD197" i="4" a="1"/>
  <c r="AD197" i="4" s="1"/>
  <c r="D197" i="4" s="1"/>
  <c r="AD198" i="4" a="1"/>
  <c r="AD198" i="4" s="1"/>
  <c r="AE198" i="4" s="1"/>
  <c r="AD199" i="4" a="1"/>
  <c r="AD199" i="4" s="1"/>
  <c r="D199" i="4" s="1"/>
  <c r="AD200" i="4" a="1"/>
  <c r="AD200" i="4" s="1"/>
  <c r="D200" i="4" s="1"/>
  <c r="AD201" i="4" a="1"/>
  <c r="AD201" i="4" s="1"/>
  <c r="AD202" i="4" a="1"/>
  <c r="AD202" i="4" s="1"/>
  <c r="AD203" i="4" a="1"/>
  <c r="AD203" i="4" s="1"/>
  <c r="D203" i="4" s="1"/>
  <c r="AD204" i="4" a="1"/>
  <c r="AD204" i="4" s="1"/>
  <c r="AD206" i="4" a="1"/>
  <c r="AD206" i="4" s="1"/>
  <c r="D206" i="4" s="1"/>
  <c r="AD207" i="4" a="1"/>
  <c r="AD207" i="4" s="1"/>
  <c r="D207" i="4" s="1"/>
  <c r="AD208" i="4" a="1"/>
  <c r="AD208" i="4" s="1"/>
  <c r="AE208" i="4" s="1"/>
  <c r="AD209" i="4" a="1"/>
  <c r="AD209" i="4" s="1"/>
  <c r="D209" i="4" s="1"/>
  <c r="AD210" i="4" a="1"/>
  <c r="AD210" i="4" s="1"/>
  <c r="AE210" i="4" s="1"/>
  <c r="AD211" i="4" a="1"/>
  <c r="AD211" i="4" s="1"/>
  <c r="D211" i="4" s="1"/>
  <c r="AD212" i="4" a="1"/>
  <c r="AD212" i="4" s="1"/>
  <c r="D212" i="4" s="1"/>
  <c r="AD213" i="4" a="1"/>
  <c r="AD213" i="4" s="1"/>
  <c r="D213" i="4" s="1"/>
  <c r="AD214" i="4" a="1"/>
  <c r="AD214" i="4" s="1"/>
  <c r="D214" i="4" s="1"/>
  <c r="AD215" i="4" a="1"/>
  <c r="AD215" i="4" s="1"/>
  <c r="D215" i="4" s="1"/>
  <c r="AD216" i="4" a="1"/>
  <c r="AD216" i="4" s="1"/>
  <c r="D216" i="4" s="1"/>
  <c r="AD217" i="4" a="1"/>
  <c r="AD217" i="4" s="1"/>
  <c r="D217" i="4" s="1"/>
  <c r="AD218" i="4" a="1"/>
  <c r="AD218" i="4" s="1"/>
  <c r="D218" i="4" s="1"/>
  <c r="AD220" i="4" a="1"/>
  <c r="AD220" i="4" s="1"/>
  <c r="D220" i="4" s="1"/>
  <c r="AD221" i="4" a="1"/>
  <c r="AD221" i="4" s="1"/>
  <c r="D221" i="4" s="1"/>
  <c r="AD222" i="4" a="1"/>
  <c r="AD222" i="4" s="1"/>
  <c r="AE222" i="4" s="1"/>
  <c r="AD223" i="4" a="1"/>
  <c r="AD223" i="4" s="1"/>
  <c r="D223" i="4" s="1"/>
  <c r="AD224" i="4" a="1"/>
  <c r="AD224" i="4" s="1"/>
  <c r="D224" i="4" s="1"/>
  <c r="AD225" i="4" a="1"/>
  <c r="AD225" i="4" s="1"/>
  <c r="D225" i="4" s="1"/>
  <c r="AD226" i="4" a="1"/>
  <c r="AD226" i="4" s="1"/>
  <c r="D226" i="4" s="1"/>
  <c r="AD227" i="4" a="1"/>
  <c r="AD227" i="4" s="1"/>
  <c r="D227" i="4" s="1"/>
  <c r="AD228" i="4" a="1"/>
  <c r="AD228" i="4" s="1"/>
  <c r="AD229" i="4" a="1"/>
  <c r="AD229" i="4" s="1"/>
  <c r="D229" i="4" s="1"/>
  <c r="AD230" i="4" a="1"/>
  <c r="AD230" i="4" s="1"/>
  <c r="D230" i="4" s="1"/>
  <c r="AD231" i="4" a="1"/>
  <c r="AD231" i="4" s="1"/>
  <c r="D231" i="4" s="1"/>
  <c r="AD232" i="4" a="1"/>
  <c r="AD232" i="4" s="1"/>
  <c r="AE232" i="4" s="1"/>
  <c r="AD234" i="4" a="1"/>
  <c r="AD234" i="4" s="1"/>
  <c r="D234" i="4" s="1"/>
  <c r="AD235" i="4" a="1"/>
  <c r="AD235" i="4" s="1"/>
  <c r="AD236" i="4" a="1"/>
  <c r="AD236" i="4" s="1"/>
  <c r="AD237" i="4" a="1"/>
  <c r="AD237" i="4" s="1"/>
  <c r="D237" i="4" s="1"/>
  <c r="AD238" i="4" a="1"/>
  <c r="AD238" i="4" s="1"/>
  <c r="D238" i="4" s="1"/>
  <c r="AD239" i="4" a="1"/>
  <c r="AD239" i="4" s="1"/>
  <c r="D239" i="4" s="1"/>
  <c r="AD240" i="4" a="1"/>
  <c r="AD240" i="4" s="1"/>
  <c r="D240" i="4" s="1"/>
  <c r="AD241" i="4" a="1"/>
  <c r="AD241" i="4" s="1"/>
  <c r="D241" i="4" s="1"/>
  <c r="AD242" i="4" a="1"/>
  <c r="AD242" i="4" s="1"/>
  <c r="AD243" i="4" a="1"/>
  <c r="AD243" i="4" s="1"/>
  <c r="D243" i="4" s="1"/>
  <c r="AD244" i="4" a="1"/>
  <c r="AD244" i="4" s="1"/>
  <c r="D244" i="4" s="1"/>
  <c r="AD245" i="4" a="1"/>
  <c r="AD245" i="4" s="1"/>
  <c r="D245" i="4" s="1"/>
  <c r="AD246" i="4" a="1"/>
  <c r="AD246" i="4" s="1"/>
  <c r="D246" i="4" s="1"/>
  <c r="AD248" i="4" a="1"/>
  <c r="AD248" i="4" s="1"/>
  <c r="D248" i="4" s="1"/>
  <c r="AD249" i="4" a="1"/>
  <c r="AD249" i="4" s="1"/>
  <c r="D249" i="4" s="1"/>
  <c r="AD250" i="4" a="1"/>
  <c r="AD250" i="4" s="1"/>
  <c r="D250" i="4" s="1"/>
  <c r="AD251" i="4" a="1"/>
  <c r="AD251" i="4" s="1"/>
  <c r="AE251" i="4" s="1"/>
  <c r="AD252" i="4" a="1"/>
  <c r="AD252" i="4" s="1"/>
  <c r="D252" i="4" s="1"/>
  <c r="AD253" i="4" a="1"/>
  <c r="AD253" i="4" s="1"/>
  <c r="D253" i="4" s="1"/>
  <c r="AD254" i="4" a="1"/>
  <c r="AD254" i="4" s="1"/>
  <c r="D254" i="4" s="1"/>
  <c r="AD255" i="4" a="1"/>
  <c r="AD255" i="4" s="1"/>
  <c r="D255" i="4" s="1"/>
  <c r="AD256" i="4" a="1"/>
  <c r="AD256" i="4" s="1"/>
  <c r="AE256" i="4" s="1"/>
  <c r="AD257" i="4" a="1"/>
  <c r="AD257" i="4" s="1"/>
  <c r="D257" i="4" s="1"/>
  <c r="AD258" i="4" a="1"/>
  <c r="AD258" i="4" s="1"/>
  <c r="D258" i="4" s="1"/>
  <c r="AD259" i="4" a="1"/>
  <c r="AD259" i="4" s="1"/>
  <c r="AD260" i="4" a="1"/>
  <c r="AD260" i="4" s="1"/>
  <c r="D260" i="4" s="1"/>
  <c r="AD262" i="4" a="1"/>
  <c r="AD262" i="4" s="1"/>
  <c r="AD263" i="4" a="1"/>
  <c r="AD263" i="4" s="1"/>
  <c r="D263" i="4" s="1"/>
  <c r="AD264" i="4" a="1"/>
  <c r="AD264" i="4" s="1"/>
  <c r="D264" i="4" s="1"/>
  <c r="AD265" i="4" a="1"/>
  <c r="AD265" i="4" s="1"/>
  <c r="D265" i="4" s="1"/>
  <c r="AD266" i="4" a="1"/>
  <c r="AD266" i="4" s="1"/>
  <c r="D266" i="4" s="1"/>
  <c r="AD267" i="4" a="1"/>
  <c r="AD267" i="4" s="1"/>
  <c r="AE267" i="4" s="1"/>
  <c r="AD268" i="4" a="1"/>
  <c r="AD268" i="4" s="1"/>
  <c r="D268" i="4" s="1"/>
  <c r="AD269" i="4" a="1"/>
  <c r="AD269" i="4" s="1"/>
  <c r="D269" i="4" s="1"/>
  <c r="AD270" i="4" a="1"/>
  <c r="AD270" i="4" s="1"/>
  <c r="D270" i="4" s="1"/>
  <c r="AD271" i="4" a="1"/>
  <c r="AD271" i="4" s="1"/>
  <c r="D271" i="4" s="1"/>
  <c r="AD272" i="4" a="1"/>
  <c r="AD272" i="4" s="1"/>
  <c r="D272" i="4" s="1"/>
  <c r="AD273" i="4" a="1"/>
  <c r="AD273" i="4" s="1"/>
  <c r="AD274" i="4" a="1"/>
  <c r="AD274" i="4" s="1"/>
  <c r="D274" i="4" s="1"/>
  <c r="AD276" i="4" a="1"/>
  <c r="AD276" i="4" s="1"/>
  <c r="D276" i="4" s="1"/>
  <c r="AD277" i="4" a="1"/>
  <c r="AD277" i="4" s="1"/>
  <c r="D277" i="4" s="1"/>
  <c r="AD278" i="4" a="1"/>
  <c r="AD278" i="4" s="1"/>
  <c r="D278" i="4" s="1"/>
  <c r="AD279" i="4" a="1"/>
  <c r="AD279" i="4" s="1"/>
  <c r="D279" i="4" s="1"/>
  <c r="AD280" i="4" a="1"/>
  <c r="AD280" i="4" s="1"/>
  <c r="AE280" i="4" s="1"/>
  <c r="AD281" i="4" a="1"/>
  <c r="AD281" i="4" s="1"/>
  <c r="D281" i="4" s="1"/>
  <c r="AD282" i="4" a="1"/>
  <c r="AD282" i="4" s="1"/>
  <c r="D282" i="4" s="1"/>
  <c r="AD283" i="4" a="1"/>
  <c r="AD283" i="4" s="1"/>
  <c r="D283" i="4" s="1"/>
  <c r="AD284" i="4" a="1"/>
  <c r="AD284" i="4" s="1"/>
  <c r="D284" i="4" s="1"/>
  <c r="AD285" i="4" a="1"/>
  <c r="AD285" i="4" s="1"/>
  <c r="D285" i="4" s="1"/>
  <c r="AD286" i="4" a="1"/>
  <c r="AD286" i="4" s="1"/>
  <c r="AD287" i="4" a="1"/>
  <c r="AD287" i="4" s="1"/>
  <c r="D287" i="4" s="1"/>
  <c r="AD288" i="4" a="1"/>
  <c r="AD288" i="4" s="1"/>
  <c r="D288" i="4" s="1"/>
  <c r="AD290" i="4" a="1"/>
  <c r="AD290" i="4" s="1"/>
  <c r="AD291" i="4" a="1"/>
  <c r="AD291" i="4" s="1"/>
  <c r="D291" i="4" s="1"/>
  <c r="AD292" i="4" a="1"/>
  <c r="AD292" i="4" s="1"/>
  <c r="AE292" i="4" s="1"/>
  <c r="AD293" i="4" a="1"/>
  <c r="AD293" i="4" s="1"/>
  <c r="D293" i="4" s="1"/>
  <c r="AD294" i="4" a="1"/>
  <c r="AD294" i="4" s="1"/>
  <c r="D294" i="4" s="1"/>
  <c r="AD295" i="4" a="1"/>
  <c r="AD295" i="4" s="1"/>
  <c r="D295" i="4" s="1"/>
  <c r="AD296" i="4" a="1"/>
  <c r="AD296" i="4" s="1"/>
  <c r="D296" i="4" s="1"/>
  <c r="AD297" i="4" a="1"/>
  <c r="AD297" i="4" s="1"/>
  <c r="D297" i="4" s="1"/>
  <c r="AD298" i="4" a="1"/>
  <c r="AD298" i="4" s="1"/>
  <c r="AD299" i="4" a="1"/>
  <c r="AD299" i="4" s="1"/>
  <c r="D299" i="4" s="1"/>
  <c r="AD300" i="4" a="1"/>
  <c r="AD300" i="4" s="1"/>
  <c r="D300" i="4" s="1"/>
  <c r="AD301" i="4" a="1"/>
  <c r="AD301" i="4" s="1"/>
  <c r="D301" i="4" s="1"/>
  <c r="AD302" i="4" a="1"/>
  <c r="AD302" i="4" s="1"/>
  <c r="D302" i="4" s="1"/>
  <c r="AD304" i="4" a="1"/>
  <c r="AD304" i="4" s="1"/>
  <c r="D304" i="4" s="1"/>
  <c r="AD305" i="4" a="1"/>
  <c r="AD305" i="4" s="1"/>
  <c r="D305" i="4" s="1"/>
  <c r="AD306" i="4" a="1"/>
  <c r="AD306" i="4" s="1"/>
  <c r="D306" i="4" s="1"/>
  <c r="AD307" i="4" a="1"/>
  <c r="AD307" i="4" s="1"/>
  <c r="D307" i="4" s="1"/>
  <c r="AD308" i="4" a="1"/>
  <c r="AD308" i="4" s="1"/>
  <c r="D308" i="4" s="1"/>
  <c r="AD309" i="4" a="1"/>
  <c r="AD309" i="4" s="1"/>
  <c r="D309" i="4" s="1"/>
  <c r="AD310" i="4" a="1"/>
  <c r="AD310" i="4" s="1"/>
  <c r="D310" i="4" s="1"/>
  <c r="AD311" i="4" a="1"/>
  <c r="AD311" i="4" s="1"/>
  <c r="D311" i="4" s="1"/>
  <c r="AD312" i="4" a="1"/>
  <c r="AD312" i="4" s="1"/>
  <c r="D312" i="4" s="1"/>
  <c r="AD313" i="4" a="1"/>
  <c r="AD313" i="4" s="1"/>
  <c r="D313" i="4" s="1"/>
  <c r="AD314" i="4" a="1"/>
  <c r="AD314" i="4" s="1"/>
  <c r="D314" i="4" s="1"/>
  <c r="AD315" i="4" a="1"/>
  <c r="AD315" i="4" s="1"/>
  <c r="D315" i="4" s="1"/>
  <c r="AD316" i="4" a="1"/>
  <c r="AD316" i="4" s="1"/>
  <c r="D316" i="4" s="1"/>
  <c r="AD318" i="4" a="1"/>
  <c r="AD318" i="4" s="1"/>
  <c r="D318" i="4" s="1"/>
  <c r="AD319" i="4" a="1"/>
  <c r="AD319" i="4" s="1"/>
  <c r="D319" i="4" s="1"/>
  <c r="AD320" i="4" a="1"/>
  <c r="AD320" i="4" s="1"/>
  <c r="D320" i="4" s="1"/>
  <c r="AD321" i="4" a="1"/>
  <c r="AD321" i="4" s="1"/>
  <c r="D321" i="4" s="1"/>
  <c r="AD322" i="4" a="1"/>
  <c r="AD322" i="4" s="1"/>
  <c r="D322" i="4" s="1"/>
  <c r="AD323" i="4" a="1"/>
  <c r="AD323" i="4" s="1"/>
  <c r="D323" i="4" s="1"/>
  <c r="AD324" i="4" a="1"/>
  <c r="AD324" i="4" s="1"/>
  <c r="D324" i="4" s="1"/>
  <c r="AD325" i="4" a="1"/>
  <c r="AD325" i="4" s="1"/>
  <c r="D325" i="4" s="1"/>
  <c r="AD326" i="4" a="1"/>
  <c r="AD326" i="4" s="1"/>
  <c r="AD327" i="4" a="1"/>
  <c r="AD327" i="4" s="1"/>
  <c r="D327" i="4" s="1"/>
  <c r="AD328" i="4" a="1"/>
  <c r="AD328" i="4" s="1"/>
  <c r="D328" i="4" s="1"/>
  <c r="AD329" i="4" a="1"/>
  <c r="AD329" i="4" s="1"/>
  <c r="D329" i="4" s="1"/>
  <c r="AD330" i="4" a="1"/>
  <c r="AD330" i="4" s="1"/>
  <c r="D330" i="4" s="1"/>
  <c r="AD332" i="4" a="1"/>
  <c r="AD332" i="4" s="1"/>
  <c r="D332" i="4" s="1"/>
  <c r="AD333" i="4" a="1"/>
  <c r="AD333" i="4" s="1"/>
  <c r="D333" i="4" s="1"/>
  <c r="AD334" i="4" a="1"/>
  <c r="AD334" i="4" s="1"/>
  <c r="D334" i="4" s="1"/>
  <c r="AD335" i="4" a="1"/>
  <c r="AD335" i="4" s="1"/>
  <c r="D335" i="4" s="1"/>
  <c r="AD336" i="4" a="1"/>
  <c r="AD336" i="4" s="1"/>
  <c r="D336" i="4" s="1"/>
  <c r="AD337" i="4" a="1"/>
  <c r="AD337" i="4" s="1"/>
  <c r="D337" i="4" s="1"/>
  <c r="AD338" i="4" a="1"/>
  <c r="AD338" i="4" s="1"/>
  <c r="AD339" i="4" a="1"/>
  <c r="AD339" i="4" s="1"/>
  <c r="D339" i="4" s="1"/>
  <c r="AD340" i="4" a="1"/>
  <c r="AD340" i="4" s="1"/>
  <c r="D340" i="4" s="1"/>
  <c r="AD341" i="4" a="1"/>
  <c r="AD341" i="4" s="1"/>
  <c r="D341" i="4" s="1"/>
  <c r="AD342" i="4" a="1"/>
  <c r="AD342" i="4" s="1"/>
  <c r="D342" i="4" s="1"/>
  <c r="AD343" i="4" a="1"/>
  <c r="AD343" i="4" s="1"/>
  <c r="D343" i="4" s="1"/>
  <c r="AD344" i="4" a="1"/>
  <c r="AD344" i="4" s="1"/>
  <c r="D344" i="4" s="1"/>
  <c r="AD346" i="4" a="1"/>
  <c r="AD346" i="4" s="1"/>
  <c r="D346" i="4" s="1"/>
  <c r="AD347" i="4" a="1"/>
  <c r="AD347" i="4" s="1"/>
  <c r="D347" i="4" s="1"/>
  <c r="AD348" i="4" a="1"/>
  <c r="AD348" i="4" s="1"/>
  <c r="D348" i="4" s="1"/>
  <c r="AD349" i="4" a="1"/>
  <c r="AD349" i="4" s="1"/>
  <c r="D349" i="4" s="1"/>
  <c r="AD350" i="4" a="1"/>
  <c r="AD350" i="4" s="1"/>
  <c r="AD351" i="4" a="1"/>
  <c r="AD351" i="4" s="1"/>
  <c r="D351" i="4" s="1"/>
  <c r="AD352" i="4" a="1"/>
  <c r="AD352" i="4" s="1"/>
  <c r="D352" i="4" s="1"/>
  <c r="AD353" i="4" a="1"/>
  <c r="AD353" i="4" s="1"/>
  <c r="D353" i="4" s="1"/>
  <c r="AD354" i="4" a="1"/>
  <c r="AD354" i="4" s="1"/>
  <c r="D354" i="4" s="1"/>
  <c r="AD355" i="4" a="1"/>
  <c r="AD355" i="4" s="1"/>
  <c r="D355" i="4" s="1"/>
  <c r="AD356" i="4" a="1"/>
  <c r="AD356" i="4" s="1"/>
  <c r="D356" i="4" s="1"/>
  <c r="AD357" i="4" a="1"/>
  <c r="AD357" i="4" s="1"/>
  <c r="D357" i="4" s="1"/>
  <c r="AD358" i="4" a="1"/>
  <c r="AD358" i="4" s="1"/>
  <c r="D358" i="4" s="1"/>
  <c r="AD360" i="4" a="1"/>
  <c r="AD360" i="4" s="1"/>
  <c r="D360" i="4" s="1"/>
  <c r="AD361" i="4" a="1"/>
  <c r="AD361" i="4" s="1"/>
  <c r="D361" i="4" s="1"/>
  <c r="AD362" i="4" a="1"/>
  <c r="AD362" i="4" s="1"/>
  <c r="AD363" i="4" a="1"/>
  <c r="AD363" i="4" s="1"/>
  <c r="D363" i="4" s="1"/>
  <c r="AD364" i="4" a="1"/>
  <c r="AD364" i="4" s="1"/>
  <c r="D364" i="4" s="1"/>
  <c r="AD365" i="4" a="1"/>
  <c r="AD365" i="4" s="1"/>
  <c r="D365" i="4" s="1"/>
  <c r="AD366" i="4" a="1"/>
  <c r="AD366" i="4" s="1"/>
  <c r="AE366" i="4" s="1"/>
  <c r="AD367" i="4" a="1"/>
  <c r="AD367" i="4" s="1"/>
  <c r="D367" i="4" s="1"/>
  <c r="AD368" i="4" a="1"/>
  <c r="AD368" i="4" s="1"/>
  <c r="AD369" i="4" a="1"/>
  <c r="AD369" i="4" s="1"/>
  <c r="D369" i="4" s="1"/>
  <c r="AD370" i="4" a="1"/>
  <c r="AD370" i="4" s="1"/>
  <c r="D370" i="4" s="1"/>
  <c r="B5" i="4"/>
  <c r="H5" i="4" s="1"/>
  <c r="B6" i="4"/>
  <c r="H6" i="4" s="1"/>
  <c r="B7" i="4"/>
  <c r="H7" i="4" s="1"/>
  <c r="B8" i="4"/>
  <c r="H8" i="4" s="1"/>
  <c r="B10" i="4"/>
  <c r="H10" i="4" s="1"/>
  <c r="B11" i="4"/>
  <c r="H11" i="4" s="1"/>
  <c r="B12" i="4"/>
  <c r="H12" i="4" s="1"/>
  <c r="B13" i="4"/>
  <c r="H13" i="4" s="1"/>
  <c r="B14" i="4"/>
  <c r="H14" i="4" s="1"/>
  <c r="B15" i="4"/>
  <c r="H15" i="4" s="1"/>
  <c r="B16" i="4"/>
  <c r="H16" i="4" s="1"/>
  <c r="B17" i="4"/>
  <c r="H17" i="4" s="1"/>
  <c r="B18" i="4"/>
  <c r="H18" i="4" s="1"/>
  <c r="B19" i="4"/>
  <c r="H19" i="4" s="1"/>
  <c r="B20" i="4"/>
  <c r="H20" i="4" s="1"/>
  <c r="B21" i="4"/>
  <c r="H21" i="4" s="1"/>
  <c r="B22" i="4"/>
  <c r="H22" i="4" s="1"/>
  <c r="B24" i="4"/>
  <c r="H24" i="4" s="1"/>
  <c r="B25" i="4"/>
  <c r="H25" i="4" s="1"/>
  <c r="B26" i="4"/>
  <c r="H26" i="4" s="1"/>
  <c r="B27" i="4"/>
  <c r="H27" i="4" s="1"/>
  <c r="B28" i="4"/>
  <c r="H28" i="4" s="1"/>
  <c r="B29" i="4"/>
  <c r="H29" i="4" s="1"/>
  <c r="B30" i="4"/>
  <c r="H30" i="4" s="1"/>
  <c r="B31" i="4"/>
  <c r="H31" i="4" s="1"/>
  <c r="B32" i="4"/>
  <c r="H32" i="4" s="1"/>
  <c r="B33" i="4"/>
  <c r="H33" i="4" s="1"/>
  <c r="B34" i="4"/>
  <c r="H34" i="4" s="1"/>
  <c r="B35" i="4"/>
  <c r="H35" i="4" s="1"/>
  <c r="B36" i="4"/>
  <c r="H36" i="4" s="1"/>
  <c r="B38" i="4"/>
  <c r="H38" i="4" s="1"/>
  <c r="B39" i="4"/>
  <c r="H39" i="4" s="1"/>
  <c r="B40" i="4"/>
  <c r="H40" i="4" s="1"/>
  <c r="B41" i="4"/>
  <c r="H41" i="4" s="1"/>
  <c r="B42" i="4"/>
  <c r="H42" i="4" s="1"/>
  <c r="B43" i="4"/>
  <c r="H43" i="4" s="1"/>
  <c r="B44" i="4"/>
  <c r="H44" i="4" s="1"/>
  <c r="B45" i="4"/>
  <c r="H45" i="4" s="1"/>
  <c r="B46" i="4"/>
  <c r="H46" i="4" s="1"/>
  <c r="B47" i="4"/>
  <c r="H47" i="4" s="1"/>
  <c r="B48" i="4"/>
  <c r="H48" i="4" s="1"/>
  <c r="B49" i="4"/>
  <c r="H49" i="4" s="1"/>
  <c r="B50" i="4"/>
  <c r="H50" i="4" s="1"/>
  <c r="B52" i="4"/>
  <c r="H52" i="4" s="1"/>
  <c r="B53" i="4"/>
  <c r="H53" i="4" s="1"/>
  <c r="B54" i="4"/>
  <c r="H54" i="4" s="1"/>
  <c r="B55" i="4"/>
  <c r="H55" i="4" s="1"/>
  <c r="B56" i="4"/>
  <c r="H56" i="4" s="1"/>
  <c r="B57" i="4"/>
  <c r="H57" i="4" s="1"/>
  <c r="B58" i="4"/>
  <c r="H58" i="4" s="1"/>
  <c r="B59" i="4"/>
  <c r="H59" i="4" s="1"/>
  <c r="B60" i="4"/>
  <c r="H60" i="4" s="1"/>
  <c r="B61" i="4"/>
  <c r="H61" i="4" s="1"/>
  <c r="B62" i="4"/>
  <c r="H62" i="4" s="1"/>
  <c r="B63" i="4"/>
  <c r="H63" i="4" s="1"/>
  <c r="B64" i="4"/>
  <c r="H64" i="4" s="1"/>
  <c r="B66" i="4"/>
  <c r="H66" i="4" s="1"/>
  <c r="B67" i="4"/>
  <c r="H67" i="4" s="1"/>
  <c r="B68" i="4"/>
  <c r="H68" i="4" s="1"/>
  <c r="B69" i="4"/>
  <c r="H69" i="4" s="1"/>
  <c r="B70" i="4"/>
  <c r="H70" i="4" s="1"/>
  <c r="B71" i="4"/>
  <c r="H71" i="4" s="1"/>
  <c r="B72" i="4"/>
  <c r="H72" i="4" s="1"/>
  <c r="B73" i="4"/>
  <c r="H73" i="4" s="1"/>
  <c r="B74" i="4"/>
  <c r="H74" i="4" s="1"/>
  <c r="B75" i="4"/>
  <c r="H75" i="4" s="1"/>
  <c r="B76" i="4"/>
  <c r="H76" i="4" s="1"/>
  <c r="B77" i="4"/>
  <c r="H77" i="4" s="1"/>
  <c r="B78" i="4"/>
  <c r="H78" i="4" s="1"/>
  <c r="B80" i="4"/>
  <c r="H80" i="4" s="1"/>
  <c r="B81" i="4"/>
  <c r="H81" i="4" s="1"/>
  <c r="B82" i="4"/>
  <c r="H82" i="4" s="1"/>
  <c r="B83" i="4"/>
  <c r="H83" i="4" s="1"/>
  <c r="B84" i="4"/>
  <c r="H84" i="4" s="1"/>
  <c r="B85" i="4"/>
  <c r="H85" i="4" s="1"/>
  <c r="B86" i="4"/>
  <c r="H86" i="4" s="1"/>
  <c r="B87" i="4"/>
  <c r="H87" i="4" s="1"/>
  <c r="B88" i="4"/>
  <c r="H88" i="4" s="1"/>
  <c r="B89" i="4"/>
  <c r="H89" i="4" s="1"/>
  <c r="B90" i="4"/>
  <c r="H90" i="4" s="1"/>
  <c r="B91" i="4"/>
  <c r="H91" i="4" s="1"/>
  <c r="B92" i="4"/>
  <c r="H92" i="4" s="1"/>
  <c r="B94" i="4"/>
  <c r="H94" i="4" s="1"/>
  <c r="B95" i="4"/>
  <c r="H95" i="4" s="1"/>
  <c r="B96" i="4"/>
  <c r="H96" i="4" s="1"/>
  <c r="B97" i="4"/>
  <c r="H97" i="4" s="1"/>
  <c r="B98" i="4"/>
  <c r="H98" i="4" s="1"/>
  <c r="B99" i="4"/>
  <c r="H99" i="4" s="1"/>
  <c r="B100" i="4"/>
  <c r="H100" i="4" s="1"/>
  <c r="B101" i="4"/>
  <c r="H101" i="4" s="1"/>
  <c r="B102" i="4"/>
  <c r="H102" i="4" s="1"/>
  <c r="B103" i="4"/>
  <c r="H103" i="4" s="1"/>
  <c r="B104" i="4"/>
  <c r="H104" i="4" s="1"/>
  <c r="B105" i="4"/>
  <c r="H105" i="4" s="1"/>
  <c r="B106" i="4"/>
  <c r="H106" i="4" s="1"/>
  <c r="B108" i="4"/>
  <c r="H108" i="4" s="1"/>
  <c r="B109" i="4"/>
  <c r="H109" i="4" s="1"/>
  <c r="B110" i="4"/>
  <c r="H110" i="4" s="1"/>
  <c r="B111" i="4"/>
  <c r="H111" i="4" s="1"/>
  <c r="B112" i="4"/>
  <c r="H112" i="4" s="1"/>
  <c r="B113" i="4"/>
  <c r="H113" i="4" s="1"/>
  <c r="B114" i="4"/>
  <c r="H114" i="4" s="1"/>
  <c r="B115" i="4"/>
  <c r="H115" i="4" s="1"/>
  <c r="B116" i="4"/>
  <c r="H116" i="4" s="1"/>
  <c r="B117" i="4"/>
  <c r="H117" i="4" s="1"/>
  <c r="B118" i="4"/>
  <c r="H118" i="4" s="1"/>
  <c r="B119" i="4"/>
  <c r="H119" i="4" s="1"/>
  <c r="B120" i="4"/>
  <c r="H120" i="4" s="1"/>
  <c r="B122" i="4"/>
  <c r="H122" i="4" s="1"/>
  <c r="B123" i="4"/>
  <c r="H123" i="4" s="1"/>
  <c r="B124" i="4"/>
  <c r="H124" i="4" s="1"/>
  <c r="B125" i="4"/>
  <c r="H125" i="4" s="1"/>
  <c r="B126" i="4"/>
  <c r="H126" i="4" s="1"/>
  <c r="B127" i="4"/>
  <c r="H127" i="4" s="1"/>
  <c r="B128" i="4"/>
  <c r="H128" i="4" s="1"/>
  <c r="B129" i="4"/>
  <c r="H129" i="4" s="1"/>
  <c r="B130" i="4"/>
  <c r="H130" i="4" s="1"/>
  <c r="B131" i="4"/>
  <c r="H131" i="4" s="1"/>
  <c r="B132" i="4"/>
  <c r="H132" i="4" s="1"/>
  <c r="B133" i="4"/>
  <c r="H133" i="4" s="1"/>
  <c r="B134" i="4"/>
  <c r="H134" i="4" s="1"/>
  <c r="B136" i="4"/>
  <c r="H136" i="4" s="1"/>
  <c r="B137" i="4"/>
  <c r="H137" i="4" s="1"/>
  <c r="B138" i="4"/>
  <c r="H138" i="4" s="1"/>
  <c r="B139" i="4"/>
  <c r="H139" i="4" s="1"/>
  <c r="B140" i="4"/>
  <c r="H140" i="4" s="1"/>
  <c r="B141" i="4"/>
  <c r="H141" i="4" s="1"/>
  <c r="B142" i="4"/>
  <c r="H142" i="4" s="1"/>
  <c r="B143" i="4"/>
  <c r="H143" i="4" s="1"/>
  <c r="B144" i="4"/>
  <c r="H144" i="4" s="1"/>
  <c r="B145" i="4"/>
  <c r="H145" i="4" s="1"/>
  <c r="B146" i="4"/>
  <c r="H146" i="4" s="1"/>
  <c r="B147" i="4"/>
  <c r="H147" i="4" s="1"/>
  <c r="B148" i="4"/>
  <c r="H148" i="4" s="1"/>
  <c r="B150" i="4"/>
  <c r="H150" i="4" s="1"/>
  <c r="B151" i="4"/>
  <c r="H151" i="4" s="1"/>
  <c r="B152" i="4"/>
  <c r="H152" i="4" s="1"/>
  <c r="B153" i="4"/>
  <c r="H153" i="4" s="1"/>
  <c r="B154" i="4"/>
  <c r="H154" i="4" s="1"/>
  <c r="B155" i="4"/>
  <c r="H155" i="4" s="1"/>
  <c r="B156" i="4"/>
  <c r="H156" i="4" s="1"/>
  <c r="B157" i="4"/>
  <c r="H157" i="4" s="1"/>
  <c r="B158" i="4"/>
  <c r="H158" i="4" s="1"/>
  <c r="B159" i="4"/>
  <c r="H159" i="4" s="1"/>
  <c r="B160" i="4"/>
  <c r="H160" i="4" s="1"/>
  <c r="B161" i="4"/>
  <c r="H161" i="4" s="1"/>
  <c r="B162" i="4"/>
  <c r="H162" i="4" s="1"/>
  <c r="B164" i="4"/>
  <c r="H164" i="4" s="1"/>
  <c r="B165" i="4"/>
  <c r="H165" i="4" s="1"/>
  <c r="B166" i="4"/>
  <c r="H166" i="4" s="1"/>
  <c r="B167" i="4"/>
  <c r="H167" i="4" s="1"/>
  <c r="B168" i="4"/>
  <c r="H168" i="4" s="1"/>
  <c r="B169" i="4"/>
  <c r="H169" i="4" s="1"/>
  <c r="B170" i="4"/>
  <c r="H170" i="4" s="1"/>
  <c r="B171" i="4"/>
  <c r="H171" i="4" s="1"/>
  <c r="B172" i="4"/>
  <c r="H172" i="4" s="1"/>
  <c r="B173" i="4"/>
  <c r="H173" i="4" s="1"/>
  <c r="B174" i="4"/>
  <c r="H174" i="4" s="1"/>
  <c r="B175" i="4"/>
  <c r="H175" i="4" s="1"/>
  <c r="B176" i="4"/>
  <c r="H176" i="4" s="1"/>
  <c r="B178" i="4"/>
  <c r="H178" i="4" s="1"/>
  <c r="B179" i="4"/>
  <c r="H179" i="4" s="1"/>
  <c r="B180" i="4"/>
  <c r="H180" i="4" s="1"/>
  <c r="B181" i="4"/>
  <c r="H181" i="4" s="1"/>
  <c r="B182" i="4"/>
  <c r="H182" i="4" s="1"/>
  <c r="B183" i="4"/>
  <c r="H183" i="4" s="1"/>
  <c r="B184" i="4"/>
  <c r="H184" i="4" s="1"/>
  <c r="B185" i="4"/>
  <c r="H185" i="4" s="1"/>
  <c r="B186" i="4"/>
  <c r="H186" i="4" s="1"/>
  <c r="B187" i="4"/>
  <c r="H187" i="4" s="1"/>
  <c r="B188" i="4"/>
  <c r="H188" i="4" s="1"/>
  <c r="B189" i="4"/>
  <c r="H189" i="4" s="1"/>
  <c r="B190" i="4"/>
  <c r="H190" i="4" s="1"/>
  <c r="B192" i="4"/>
  <c r="H192" i="4" s="1"/>
  <c r="B193" i="4"/>
  <c r="H193" i="4" s="1"/>
  <c r="B194" i="4"/>
  <c r="H194" i="4" s="1"/>
  <c r="B195" i="4"/>
  <c r="H195" i="4" s="1"/>
  <c r="B196" i="4"/>
  <c r="H196" i="4" s="1"/>
  <c r="B197" i="4"/>
  <c r="H197" i="4" s="1"/>
  <c r="B198" i="4"/>
  <c r="H198" i="4" s="1"/>
  <c r="B199" i="4"/>
  <c r="H199" i="4" s="1"/>
  <c r="B200" i="4"/>
  <c r="H200" i="4" s="1"/>
  <c r="B201" i="4"/>
  <c r="H201" i="4" s="1"/>
  <c r="B202" i="4"/>
  <c r="H202" i="4" s="1"/>
  <c r="B203" i="4"/>
  <c r="H203" i="4" s="1"/>
  <c r="B204" i="4"/>
  <c r="H204" i="4" s="1"/>
  <c r="B206" i="4"/>
  <c r="H206" i="4" s="1"/>
  <c r="B207" i="4"/>
  <c r="H207" i="4" s="1"/>
  <c r="B208" i="4"/>
  <c r="H208" i="4" s="1"/>
  <c r="B209" i="4"/>
  <c r="H209" i="4" s="1"/>
  <c r="B210" i="4"/>
  <c r="H210" i="4" s="1"/>
  <c r="B211" i="4"/>
  <c r="H211" i="4" s="1"/>
  <c r="B212" i="4"/>
  <c r="H212" i="4" s="1"/>
  <c r="B213" i="4"/>
  <c r="H213" i="4" s="1"/>
  <c r="B214" i="4"/>
  <c r="H214" i="4" s="1"/>
  <c r="B215" i="4"/>
  <c r="H215" i="4" s="1"/>
  <c r="B216" i="4"/>
  <c r="H216" i="4" s="1"/>
  <c r="B217" i="4"/>
  <c r="H217" i="4" s="1"/>
  <c r="B218" i="4"/>
  <c r="H218" i="4" s="1"/>
  <c r="B220" i="4"/>
  <c r="H220" i="4" s="1"/>
  <c r="B221" i="4"/>
  <c r="H221" i="4" s="1"/>
  <c r="B222" i="4"/>
  <c r="H222" i="4" s="1"/>
  <c r="B223" i="4"/>
  <c r="H223" i="4" s="1"/>
  <c r="B224" i="4"/>
  <c r="H224" i="4" s="1"/>
  <c r="B225" i="4"/>
  <c r="H225" i="4" s="1"/>
  <c r="B226" i="4"/>
  <c r="H226" i="4" s="1"/>
  <c r="B227" i="4"/>
  <c r="H227" i="4" s="1"/>
  <c r="B228" i="4"/>
  <c r="H228" i="4" s="1"/>
  <c r="B229" i="4"/>
  <c r="H229" i="4" s="1"/>
  <c r="B230" i="4"/>
  <c r="H230" i="4" s="1"/>
  <c r="B231" i="4"/>
  <c r="H231" i="4" s="1"/>
  <c r="B232" i="4"/>
  <c r="H232" i="4" s="1"/>
  <c r="B234" i="4"/>
  <c r="H234" i="4" s="1"/>
  <c r="B235" i="4"/>
  <c r="H235" i="4" s="1"/>
  <c r="B236" i="4"/>
  <c r="H236" i="4" s="1"/>
  <c r="B237" i="4"/>
  <c r="H237" i="4" s="1"/>
  <c r="B238" i="4"/>
  <c r="H238" i="4" s="1"/>
  <c r="B239" i="4"/>
  <c r="H239" i="4" s="1"/>
  <c r="B240" i="4"/>
  <c r="H240" i="4" s="1"/>
  <c r="B241" i="4"/>
  <c r="H241" i="4" s="1"/>
  <c r="B242" i="4"/>
  <c r="H242" i="4" s="1"/>
  <c r="B243" i="4"/>
  <c r="H243" i="4" s="1"/>
  <c r="B244" i="4"/>
  <c r="H244" i="4" s="1"/>
  <c r="B245" i="4"/>
  <c r="H245" i="4" s="1"/>
  <c r="B246" i="4"/>
  <c r="H246" i="4" s="1"/>
  <c r="B248" i="4"/>
  <c r="H248" i="4" s="1"/>
  <c r="B249" i="4"/>
  <c r="H249" i="4" s="1"/>
  <c r="B250" i="4"/>
  <c r="H250" i="4" s="1"/>
  <c r="B251" i="4"/>
  <c r="H251" i="4" s="1"/>
  <c r="B252" i="4"/>
  <c r="H252" i="4" s="1"/>
  <c r="B253" i="4"/>
  <c r="H253" i="4" s="1"/>
  <c r="B254" i="4"/>
  <c r="H254" i="4" s="1"/>
  <c r="B255" i="4"/>
  <c r="H255" i="4" s="1"/>
  <c r="B256" i="4"/>
  <c r="H256" i="4" s="1"/>
  <c r="B257" i="4"/>
  <c r="H257" i="4" s="1"/>
  <c r="B258" i="4"/>
  <c r="H258" i="4" s="1"/>
  <c r="B259" i="4"/>
  <c r="H259" i="4" s="1"/>
  <c r="B260" i="4"/>
  <c r="H260" i="4" s="1"/>
  <c r="B262" i="4"/>
  <c r="H262" i="4" s="1"/>
  <c r="B263" i="4"/>
  <c r="H263" i="4" s="1"/>
  <c r="B264" i="4"/>
  <c r="H264" i="4" s="1"/>
  <c r="B265" i="4"/>
  <c r="H265" i="4" s="1"/>
  <c r="B266" i="4"/>
  <c r="H266" i="4" s="1"/>
  <c r="B267" i="4"/>
  <c r="H267" i="4" s="1"/>
  <c r="B268" i="4"/>
  <c r="H268" i="4" s="1"/>
  <c r="B269" i="4"/>
  <c r="H269" i="4" s="1"/>
  <c r="B270" i="4"/>
  <c r="H270" i="4" s="1"/>
  <c r="B271" i="4"/>
  <c r="H271" i="4" s="1"/>
  <c r="B272" i="4"/>
  <c r="H272" i="4" s="1"/>
  <c r="B273" i="4"/>
  <c r="H273" i="4" s="1"/>
  <c r="B274" i="4"/>
  <c r="H274" i="4" s="1"/>
  <c r="B276" i="4"/>
  <c r="H276" i="4" s="1"/>
  <c r="B277" i="4"/>
  <c r="H277" i="4" s="1"/>
  <c r="B278" i="4"/>
  <c r="H278" i="4" s="1"/>
  <c r="B279" i="4"/>
  <c r="H279" i="4" s="1"/>
  <c r="B280" i="4"/>
  <c r="H280" i="4" s="1"/>
  <c r="B281" i="4"/>
  <c r="H281" i="4" s="1"/>
  <c r="B282" i="4"/>
  <c r="H282" i="4" s="1"/>
  <c r="B283" i="4"/>
  <c r="H283" i="4" s="1"/>
  <c r="B284" i="4"/>
  <c r="H284" i="4" s="1"/>
  <c r="B285" i="4"/>
  <c r="H285" i="4" s="1"/>
  <c r="B286" i="4"/>
  <c r="H286" i="4" s="1"/>
  <c r="B287" i="4"/>
  <c r="H287" i="4" s="1"/>
  <c r="B288" i="4"/>
  <c r="H288" i="4" s="1"/>
  <c r="B290" i="4"/>
  <c r="H290" i="4" s="1"/>
  <c r="B291" i="4"/>
  <c r="H291" i="4" s="1"/>
  <c r="B292" i="4"/>
  <c r="H292" i="4" s="1"/>
  <c r="B293" i="4"/>
  <c r="H293" i="4" s="1"/>
  <c r="B294" i="4"/>
  <c r="H294" i="4" s="1"/>
  <c r="B295" i="4"/>
  <c r="H295" i="4" s="1"/>
  <c r="B296" i="4"/>
  <c r="H296" i="4" s="1"/>
  <c r="B297" i="4"/>
  <c r="H297" i="4" s="1"/>
  <c r="B298" i="4"/>
  <c r="H298" i="4" s="1"/>
  <c r="B299" i="4"/>
  <c r="H299" i="4" s="1"/>
  <c r="B300" i="4"/>
  <c r="H300" i="4" s="1"/>
  <c r="B301" i="4"/>
  <c r="H301" i="4" s="1"/>
  <c r="B302" i="4"/>
  <c r="H302" i="4" s="1"/>
  <c r="B304" i="4"/>
  <c r="H304" i="4" s="1"/>
  <c r="B305" i="4"/>
  <c r="H305" i="4" s="1"/>
  <c r="B306" i="4"/>
  <c r="H306" i="4" s="1"/>
  <c r="B307" i="4"/>
  <c r="H307" i="4" s="1"/>
  <c r="B308" i="4"/>
  <c r="H308" i="4" s="1"/>
  <c r="B309" i="4"/>
  <c r="H309" i="4" s="1"/>
  <c r="B310" i="4"/>
  <c r="H310" i="4" s="1"/>
  <c r="B311" i="4"/>
  <c r="H311" i="4" s="1"/>
  <c r="B312" i="4"/>
  <c r="H312" i="4" s="1"/>
  <c r="B313" i="4"/>
  <c r="H313" i="4" s="1"/>
  <c r="B314" i="4"/>
  <c r="H314" i="4" s="1"/>
  <c r="B315" i="4"/>
  <c r="H315" i="4" s="1"/>
  <c r="B316" i="4"/>
  <c r="H316" i="4" s="1"/>
  <c r="B318" i="4"/>
  <c r="H318" i="4" s="1"/>
  <c r="B319" i="4"/>
  <c r="H319" i="4" s="1"/>
  <c r="B320" i="4"/>
  <c r="H320" i="4" s="1"/>
  <c r="B321" i="4"/>
  <c r="H321" i="4" s="1"/>
  <c r="B322" i="4"/>
  <c r="H322" i="4" s="1"/>
  <c r="B323" i="4"/>
  <c r="H323" i="4" s="1"/>
  <c r="B324" i="4"/>
  <c r="H324" i="4" s="1"/>
  <c r="B325" i="4"/>
  <c r="H325" i="4" s="1"/>
  <c r="B326" i="4"/>
  <c r="H326" i="4" s="1"/>
  <c r="B327" i="4"/>
  <c r="H327" i="4" s="1"/>
  <c r="B328" i="4"/>
  <c r="H328" i="4" s="1"/>
  <c r="B329" i="4"/>
  <c r="H329" i="4" s="1"/>
  <c r="B330" i="4"/>
  <c r="H330" i="4" s="1"/>
  <c r="B332" i="4"/>
  <c r="H332" i="4" s="1"/>
  <c r="B333" i="4"/>
  <c r="H333" i="4" s="1"/>
  <c r="B334" i="4"/>
  <c r="H334" i="4" s="1"/>
  <c r="B335" i="4"/>
  <c r="H335" i="4" s="1"/>
  <c r="B336" i="4"/>
  <c r="H336" i="4" s="1"/>
  <c r="B337" i="4"/>
  <c r="H337" i="4" s="1"/>
  <c r="B338" i="4"/>
  <c r="H338" i="4" s="1"/>
  <c r="B339" i="4"/>
  <c r="H339" i="4" s="1"/>
  <c r="B340" i="4"/>
  <c r="H340" i="4" s="1"/>
  <c r="B341" i="4"/>
  <c r="H341" i="4" s="1"/>
  <c r="B342" i="4"/>
  <c r="H342" i="4" s="1"/>
  <c r="B343" i="4"/>
  <c r="H343" i="4" s="1"/>
  <c r="B344" i="4"/>
  <c r="H344" i="4" s="1"/>
  <c r="B346" i="4"/>
  <c r="H346" i="4" s="1"/>
  <c r="B347" i="4"/>
  <c r="H347" i="4" s="1"/>
  <c r="B348" i="4"/>
  <c r="H348" i="4" s="1"/>
  <c r="B349" i="4"/>
  <c r="H349" i="4" s="1"/>
  <c r="B350" i="4"/>
  <c r="H350" i="4" s="1"/>
  <c r="B351" i="4"/>
  <c r="H351" i="4" s="1"/>
  <c r="B352" i="4"/>
  <c r="H352" i="4" s="1"/>
  <c r="B353" i="4"/>
  <c r="H353" i="4" s="1"/>
  <c r="B354" i="4"/>
  <c r="H354" i="4" s="1"/>
  <c r="B355" i="4"/>
  <c r="H355" i="4" s="1"/>
  <c r="B356" i="4"/>
  <c r="H356" i="4" s="1"/>
  <c r="B357" i="4"/>
  <c r="H357" i="4" s="1"/>
  <c r="B358" i="4"/>
  <c r="H358" i="4" s="1"/>
  <c r="B360" i="4"/>
  <c r="H360" i="4" s="1"/>
  <c r="B361" i="4"/>
  <c r="H361" i="4" s="1"/>
  <c r="B362" i="4"/>
  <c r="H362" i="4" s="1"/>
  <c r="B363" i="4"/>
  <c r="H363" i="4" s="1"/>
  <c r="B364" i="4"/>
  <c r="H364" i="4" s="1"/>
  <c r="B365" i="4"/>
  <c r="H365" i="4" s="1"/>
  <c r="B366" i="4"/>
  <c r="H366" i="4" s="1"/>
  <c r="B367" i="4"/>
  <c r="H367" i="4" s="1"/>
  <c r="B368" i="4"/>
  <c r="H368" i="4" s="1"/>
  <c r="B369" i="4"/>
  <c r="H369" i="4" s="1"/>
  <c r="B370" i="4"/>
  <c r="H370" i="4" s="1"/>
  <c r="BH5" i="4" a="1"/>
  <c r="BH5" i="4" s="1"/>
  <c r="BK5" i="4" s="1"/>
  <c r="BH6" i="4" a="1"/>
  <c r="BH6" i="4" s="1"/>
  <c r="G6" i="4" s="1"/>
  <c r="BH7" i="4" a="1"/>
  <c r="BH7" i="4" s="1"/>
  <c r="G7" i="4" s="1"/>
  <c r="BH8" i="4" a="1"/>
  <c r="BH8" i="4" s="1"/>
  <c r="G8" i="4" s="1"/>
  <c r="BH10" i="4" a="1"/>
  <c r="BH10" i="4" s="1"/>
  <c r="G10" i="4" s="1"/>
  <c r="BH11" i="4" a="1"/>
  <c r="BH11" i="4" s="1"/>
  <c r="G11" i="4" s="1"/>
  <c r="BH12" i="4" a="1"/>
  <c r="BH12" i="4" s="1"/>
  <c r="G12" i="4" s="1"/>
  <c r="BH13" i="4" a="1"/>
  <c r="BH13" i="4" s="1"/>
  <c r="G13" i="4" s="1"/>
  <c r="BH14" i="4" a="1"/>
  <c r="BH14" i="4" s="1"/>
  <c r="G14" i="4" s="1"/>
  <c r="BH15" i="4" a="1"/>
  <c r="BH15" i="4" s="1"/>
  <c r="G15" i="4" s="1"/>
  <c r="BH16" i="4" a="1"/>
  <c r="BH16" i="4" s="1"/>
  <c r="G16" i="4" s="1"/>
  <c r="BH17" i="4" a="1"/>
  <c r="BH17" i="4" s="1"/>
  <c r="G17" i="4" s="1"/>
  <c r="BH18" i="4" a="1"/>
  <c r="BH18" i="4" s="1"/>
  <c r="G18" i="4" s="1"/>
  <c r="BH19" i="4" a="1"/>
  <c r="BH19" i="4" s="1"/>
  <c r="G19" i="4" s="1"/>
  <c r="BH20" i="4" a="1"/>
  <c r="BH20" i="4" s="1"/>
  <c r="G20" i="4" s="1"/>
  <c r="BH21" i="4" a="1"/>
  <c r="BH21" i="4" s="1"/>
  <c r="G21" i="4" s="1"/>
  <c r="BH22" i="4" a="1"/>
  <c r="BH22" i="4" s="1"/>
  <c r="G22" i="4" s="1"/>
  <c r="BH24" i="4" a="1"/>
  <c r="BH24" i="4" s="1"/>
  <c r="G24" i="4" s="1"/>
  <c r="BH25" i="4" a="1"/>
  <c r="BH25" i="4" s="1"/>
  <c r="G25" i="4" s="1"/>
  <c r="BH26" i="4" a="1"/>
  <c r="BH26" i="4" s="1"/>
  <c r="G26" i="4" s="1"/>
  <c r="BH27" i="4" a="1"/>
  <c r="BH27" i="4" s="1"/>
  <c r="G27" i="4" s="1"/>
  <c r="BH28" i="4" a="1"/>
  <c r="BH28" i="4" s="1"/>
  <c r="G28" i="4" s="1"/>
  <c r="BH29" i="4" a="1"/>
  <c r="BH29" i="4" s="1"/>
  <c r="G29" i="4" s="1"/>
  <c r="BH30" i="4" a="1"/>
  <c r="BH30" i="4" s="1"/>
  <c r="BH31" i="4" a="1"/>
  <c r="BH31" i="4" s="1"/>
  <c r="BH32" i="4" a="1"/>
  <c r="BH32" i="4" s="1"/>
  <c r="G32" i="4" s="1"/>
  <c r="BH33" i="4" a="1"/>
  <c r="BH33" i="4" s="1"/>
  <c r="BH34" i="4" a="1"/>
  <c r="BH34" i="4" s="1"/>
  <c r="G34" i="4" s="1"/>
  <c r="BH35" i="4" a="1"/>
  <c r="BH35" i="4" s="1"/>
  <c r="G35" i="4" s="1"/>
  <c r="BH36" i="4" a="1"/>
  <c r="BH36" i="4" s="1"/>
  <c r="G36" i="4" s="1"/>
  <c r="BH38" i="4" a="1"/>
  <c r="BH38" i="4" s="1"/>
  <c r="BH39" i="4" a="1"/>
  <c r="BH39" i="4" s="1"/>
  <c r="BH40" i="4" a="1"/>
  <c r="BH40" i="4" s="1"/>
  <c r="G40" i="4" s="1"/>
  <c r="BH41" i="4" a="1"/>
  <c r="BH41" i="4" s="1"/>
  <c r="G41" i="4" s="1"/>
  <c r="BH42" i="4" a="1"/>
  <c r="BH42" i="4" s="1"/>
  <c r="G42" i="4" s="1"/>
  <c r="BH43" i="4" a="1"/>
  <c r="BH43" i="4" s="1"/>
  <c r="G43" i="4" s="1"/>
  <c r="BH44" i="4" a="1"/>
  <c r="BH44" i="4" s="1"/>
  <c r="BH45" i="4" a="1"/>
  <c r="BH45" i="4" s="1"/>
  <c r="BH46" i="4" a="1"/>
  <c r="BH46" i="4" s="1"/>
  <c r="G46" i="4" s="1"/>
  <c r="BH47" i="4" a="1"/>
  <c r="BH47" i="4" s="1"/>
  <c r="BH48" i="4" a="1"/>
  <c r="BH48" i="4" s="1"/>
  <c r="BH49" i="4" a="1"/>
  <c r="BH49" i="4" s="1"/>
  <c r="BH50" i="4" a="1"/>
  <c r="BH50" i="4" s="1"/>
  <c r="BH52" i="4" a="1"/>
  <c r="BH52" i="4" s="1"/>
  <c r="G52" i="4" s="1"/>
  <c r="BH53" i="4" a="1"/>
  <c r="BH53" i="4" s="1"/>
  <c r="BH54" i="4" a="1"/>
  <c r="BH54" i="4" s="1"/>
  <c r="BH55" i="4" a="1"/>
  <c r="BH55" i="4" s="1"/>
  <c r="G55" i="4" s="1"/>
  <c r="BH56" i="4" a="1"/>
  <c r="BH56" i="4" s="1"/>
  <c r="G56" i="4" s="1"/>
  <c r="BH57" i="4" a="1"/>
  <c r="BH57" i="4" s="1"/>
  <c r="G57" i="4" s="1"/>
  <c r="BH58" i="4" a="1"/>
  <c r="BH58" i="4" s="1"/>
  <c r="G58" i="4" s="1"/>
  <c r="BH59" i="4" a="1"/>
  <c r="BH59" i="4" s="1"/>
  <c r="BH60" i="4" a="1"/>
  <c r="BH60" i="4" s="1"/>
  <c r="BH61" i="4" a="1"/>
  <c r="BH61" i="4" s="1"/>
  <c r="G61" i="4" s="1"/>
  <c r="BH62" i="4" a="1"/>
  <c r="BH62" i="4" s="1"/>
  <c r="G62" i="4" s="1"/>
  <c r="BH63" i="4" a="1"/>
  <c r="BH63" i="4" s="1"/>
  <c r="BH64" i="4" a="1"/>
  <c r="BH64" i="4" s="1"/>
  <c r="G64" i="4" s="1"/>
  <c r="BH66" i="4" a="1"/>
  <c r="BH66" i="4" s="1"/>
  <c r="BH67" i="4" a="1"/>
  <c r="BH67" i="4" s="1"/>
  <c r="G67" i="4" s="1"/>
  <c r="BH68" i="4" a="1"/>
  <c r="BH68" i="4" s="1"/>
  <c r="BH69" i="4" a="1"/>
  <c r="BH69" i="4" s="1"/>
  <c r="G69" i="4" s="1"/>
  <c r="BH70" i="4" a="1"/>
  <c r="BH70" i="4" s="1"/>
  <c r="G70" i="4" s="1"/>
  <c r="BH71" i="4" a="1"/>
  <c r="BH71" i="4" s="1"/>
  <c r="BH72" i="4" a="1"/>
  <c r="BH72" i="4" s="1"/>
  <c r="BH73" i="4" a="1"/>
  <c r="BH73" i="4" s="1"/>
  <c r="G73" i="4" s="1"/>
  <c r="BH74" i="4" a="1"/>
  <c r="BH74" i="4" s="1"/>
  <c r="BH75" i="4" a="1"/>
  <c r="BH75" i="4" s="1"/>
  <c r="BH76" i="4" a="1"/>
  <c r="BH76" i="4" s="1"/>
  <c r="G76" i="4" s="1"/>
  <c r="BH77" i="4" a="1"/>
  <c r="BH77" i="4" s="1"/>
  <c r="BH78" i="4" a="1"/>
  <c r="BH78" i="4" s="1"/>
  <c r="BH80" i="4" a="1"/>
  <c r="BH80" i="4" s="1"/>
  <c r="G80" i="4" s="1"/>
  <c r="BH81" i="4" a="1"/>
  <c r="BH81" i="4" s="1"/>
  <c r="BH82" i="4" a="1"/>
  <c r="BH82" i="4" s="1"/>
  <c r="G82" i="4" s="1"/>
  <c r="BH83" i="4" a="1"/>
  <c r="BH83" i="4" s="1"/>
  <c r="BH84" i="4" a="1"/>
  <c r="BH84" i="4" s="1"/>
  <c r="BH85" i="4" a="1"/>
  <c r="BH85" i="4" s="1"/>
  <c r="G85" i="4" s="1"/>
  <c r="BH86" i="4" a="1"/>
  <c r="BH86" i="4" s="1"/>
  <c r="BH87" i="4" a="1"/>
  <c r="BH87" i="4" s="1"/>
  <c r="BH88" i="4" a="1"/>
  <c r="BH88" i="4" s="1"/>
  <c r="G88" i="4" s="1"/>
  <c r="BH89" i="4" a="1"/>
  <c r="BH89" i="4" s="1"/>
  <c r="BH90" i="4" a="1"/>
  <c r="BH90" i="4" s="1"/>
  <c r="BH91" i="4" a="1"/>
  <c r="BH91" i="4" s="1"/>
  <c r="G91" i="4" s="1"/>
  <c r="BH92" i="4" a="1"/>
  <c r="BH92" i="4" s="1"/>
  <c r="G92" i="4" s="1"/>
  <c r="BH94" i="4" a="1"/>
  <c r="BH94" i="4" s="1"/>
  <c r="G94" i="4" s="1"/>
  <c r="BH95" i="4" a="1"/>
  <c r="BH95" i="4" s="1"/>
  <c r="BH96" i="4" a="1"/>
  <c r="BH96" i="4" s="1"/>
  <c r="G96" i="4" s="1"/>
  <c r="BH97" i="4" a="1"/>
  <c r="BH97" i="4" s="1"/>
  <c r="BH98" i="4" a="1"/>
  <c r="BH98" i="4" s="1"/>
  <c r="G98" i="4" s="1"/>
  <c r="BH99" i="4" a="1"/>
  <c r="BH99" i="4" s="1"/>
  <c r="G99" i="4" s="1"/>
  <c r="BH100" i="4" a="1"/>
  <c r="BH100" i="4" s="1"/>
  <c r="BH101" i="4" a="1"/>
  <c r="BH101" i="4" s="1"/>
  <c r="G101" i="4" s="1"/>
  <c r="BH102" i="4" a="1"/>
  <c r="BH102" i="4" s="1"/>
  <c r="G102" i="4" s="1"/>
  <c r="BH103" i="4" a="1"/>
  <c r="BH103" i="4" s="1"/>
  <c r="BH104" i="4" a="1"/>
  <c r="BH104" i="4" s="1"/>
  <c r="G104" i="4" s="1"/>
  <c r="BH105" i="4" a="1"/>
  <c r="BH105" i="4" s="1"/>
  <c r="G105" i="4" s="1"/>
  <c r="BH106" i="4" a="1"/>
  <c r="BH106" i="4" s="1"/>
  <c r="BH108" i="4" a="1"/>
  <c r="BH108" i="4" s="1"/>
  <c r="G108" i="4" s="1"/>
  <c r="BH109" i="4" a="1"/>
  <c r="BH109" i="4" s="1"/>
  <c r="BH110" i="4" a="1"/>
  <c r="BH110" i="4" s="1"/>
  <c r="G110" i="4" s="1"/>
  <c r="BH111" i="4" a="1"/>
  <c r="BH111" i="4" s="1"/>
  <c r="G111" i="4" s="1"/>
  <c r="BH112" i="4" a="1"/>
  <c r="BH112" i="4" s="1"/>
  <c r="BH113" i="4" a="1"/>
  <c r="BH113" i="4" s="1"/>
  <c r="G113" i="4" s="1"/>
  <c r="BH114" i="4" a="1"/>
  <c r="BH114" i="4" s="1"/>
  <c r="G114" i="4" s="1"/>
  <c r="BH115" i="4" a="1"/>
  <c r="BH115" i="4" s="1"/>
  <c r="BH116" i="4" a="1"/>
  <c r="BH116" i="4" s="1"/>
  <c r="G116" i="4" s="1"/>
  <c r="BH117" i="4" a="1"/>
  <c r="BH117" i="4" s="1"/>
  <c r="G117" i="4" s="1"/>
  <c r="BH118" i="4" a="1"/>
  <c r="BH118" i="4" s="1"/>
  <c r="BI118" i="4" s="1"/>
  <c r="BH119" i="4" a="1"/>
  <c r="BH119" i="4" s="1"/>
  <c r="BH120" i="4" a="1"/>
  <c r="BH120" i="4" s="1"/>
  <c r="G120" i="4" s="1"/>
  <c r="BH122" i="4" a="1"/>
  <c r="BH122" i="4" s="1"/>
  <c r="G122" i="4" s="1"/>
  <c r="BH123" i="4" a="1"/>
  <c r="BH123" i="4" s="1"/>
  <c r="G123" i="4" s="1"/>
  <c r="BH124" i="4" a="1"/>
  <c r="BH124" i="4" s="1"/>
  <c r="BH125" i="4" a="1"/>
  <c r="BH125" i="4" s="1"/>
  <c r="BH126" i="4" a="1"/>
  <c r="BH126" i="4" s="1"/>
  <c r="G126" i="4" s="1"/>
  <c r="BH127" i="4" a="1"/>
  <c r="BH127" i="4" s="1"/>
  <c r="BH128" i="4" a="1"/>
  <c r="BH128" i="4" s="1"/>
  <c r="G128" i="4" s="1"/>
  <c r="BH129" i="4" a="1"/>
  <c r="BH129" i="4" s="1"/>
  <c r="G129" i="4" s="1"/>
  <c r="BH130" i="4" a="1"/>
  <c r="BH130" i="4" s="1"/>
  <c r="BI130" i="4" s="1"/>
  <c r="BH131" i="4" a="1"/>
  <c r="BH131" i="4" s="1"/>
  <c r="BH132" i="4" a="1"/>
  <c r="BH132" i="4" s="1"/>
  <c r="G132" i="4" s="1"/>
  <c r="BH133" i="4" a="1"/>
  <c r="BH133" i="4" s="1"/>
  <c r="BH134" i="4" a="1"/>
  <c r="BH134" i="4" s="1"/>
  <c r="G134" i="4" s="1"/>
  <c r="BH136" i="4" a="1"/>
  <c r="BH136" i="4" s="1"/>
  <c r="BH137" i="4" a="1"/>
  <c r="BH137" i="4" s="1"/>
  <c r="BH138" i="4" a="1"/>
  <c r="BH138" i="4" s="1"/>
  <c r="BH139" i="4" a="1"/>
  <c r="BH139" i="4" s="1"/>
  <c r="G139" i="4" s="1"/>
  <c r="BH140" i="4" a="1"/>
  <c r="BH140" i="4" s="1"/>
  <c r="G140" i="4" s="1"/>
  <c r="BH141" i="4" a="1"/>
  <c r="BH141" i="4" s="1"/>
  <c r="BH142" i="4" a="1"/>
  <c r="BH142" i="4" s="1"/>
  <c r="G142" i="4" s="1"/>
  <c r="BH143" i="4" a="1"/>
  <c r="BH143" i="4" s="1"/>
  <c r="G143" i="4" s="1"/>
  <c r="BH144" i="4" a="1"/>
  <c r="BH144" i="4" s="1"/>
  <c r="G144" i="4" s="1"/>
  <c r="BH145" i="4" a="1"/>
  <c r="BH145" i="4" s="1"/>
  <c r="G145" i="4" s="1"/>
  <c r="BH146" i="4" a="1"/>
  <c r="BH146" i="4" s="1"/>
  <c r="G146" i="4" s="1"/>
  <c r="BH147" i="4" a="1"/>
  <c r="BH147" i="4" s="1"/>
  <c r="BH148" i="4" a="1"/>
  <c r="BH148" i="4" s="1"/>
  <c r="G148" i="4" s="1"/>
  <c r="BH150" i="4" a="1"/>
  <c r="BH150" i="4" s="1"/>
  <c r="G150" i="4" s="1"/>
  <c r="BH151" i="4" a="1"/>
  <c r="BH151" i="4" s="1"/>
  <c r="G151" i="4" s="1"/>
  <c r="BH152" i="4" a="1"/>
  <c r="BH152" i="4" s="1"/>
  <c r="G152" i="4" s="1"/>
  <c r="BH153" i="4" a="1"/>
  <c r="BH153" i="4" s="1"/>
  <c r="G153" i="4" s="1"/>
  <c r="BH154" i="4" a="1"/>
  <c r="BH154" i="4" s="1"/>
  <c r="G154" i="4" s="1"/>
  <c r="BH155" i="4" a="1"/>
  <c r="BH155" i="4" s="1"/>
  <c r="BH156" i="4" a="1"/>
  <c r="BH156" i="4" s="1"/>
  <c r="G156" i="4" s="1"/>
  <c r="BH157" i="4" a="1"/>
  <c r="BH157" i="4" s="1"/>
  <c r="G157" i="4" s="1"/>
  <c r="BH158" i="4" a="1"/>
  <c r="BH158" i="4" s="1"/>
  <c r="G158" i="4" s="1"/>
  <c r="BH159" i="4" a="1"/>
  <c r="BH159" i="4" s="1"/>
  <c r="G159" i="4" s="1"/>
  <c r="BH160" i="4" a="1"/>
  <c r="BH160" i="4" s="1"/>
  <c r="G160" i="4" s="1"/>
  <c r="BH161" i="4" a="1"/>
  <c r="BH161" i="4" s="1"/>
  <c r="BH162" i="4" a="1"/>
  <c r="BH162" i="4" s="1"/>
  <c r="G162" i="4" s="1"/>
  <c r="BH164" i="4" a="1"/>
  <c r="BH164" i="4" s="1"/>
  <c r="G164" i="4" s="1"/>
  <c r="BH165" i="4" a="1"/>
  <c r="BH165" i="4" s="1"/>
  <c r="G165" i="4" s="1"/>
  <c r="BH166" i="4" a="1"/>
  <c r="BH166" i="4" s="1"/>
  <c r="BH167" i="4" a="1"/>
  <c r="BH167" i="4" s="1"/>
  <c r="BH168" i="4" a="1"/>
  <c r="BH168" i="4" s="1"/>
  <c r="G168" i="4" s="1"/>
  <c r="BH169" i="4" a="1"/>
  <c r="BH169" i="4" s="1"/>
  <c r="G169" i="4" s="1"/>
  <c r="BH170" i="4" a="1"/>
  <c r="BH170" i="4" s="1"/>
  <c r="G170" i="4" s="1"/>
  <c r="BH171" i="4" a="1"/>
  <c r="BH171" i="4" s="1"/>
  <c r="G171" i="4" s="1"/>
  <c r="BH172" i="4" a="1"/>
  <c r="BH172" i="4" s="1"/>
  <c r="G172" i="4" s="1"/>
  <c r="BH173" i="4" a="1"/>
  <c r="BH173" i="4" s="1"/>
  <c r="BH174" i="4" a="1"/>
  <c r="BH174" i="4" s="1"/>
  <c r="G174" i="4" s="1"/>
  <c r="BH175" i="4" a="1"/>
  <c r="BH175" i="4" s="1"/>
  <c r="G175" i="4" s="1"/>
  <c r="BH176" i="4" a="1"/>
  <c r="BH176" i="4" s="1"/>
  <c r="G176" i="4" s="1"/>
  <c r="BH178" i="4" a="1"/>
  <c r="BH178" i="4" s="1"/>
  <c r="BH179" i="4" a="1"/>
  <c r="BH179" i="4" s="1"/>
  <c r="BH180" i="4" a="1"/>
  <c r="BH180" i="4" s="1"/>
  <c r="G180" i="4" s="1"/>
  <c r="BH181" i="4" a="1"/>
  <c r="BH181" i="4" s="1"/>
  <c r="G181" i="4" s="1"/>
  <c r="BH182" i="4" a="1"/>
  <c r="BH182" i="4" s="1"/>
  <c r="G182" i="4" s="1"/>
  <c r="BH183" i="4" a="1"/>
  <c r="BH183" i="4" s="1"/>
  <c r="G183" i="4" s="1"/>
  <c r="BH184" i="4" a="1"/>
  <c r="BH184" i="4" s="1"/>
  <c r="G184" i="4" s="1"/>
  <c r="BH185" i="4" a="1"/>
  <c r="BH185" i="4" s="1"/>
  <c r="BH186" i="4" a="1"/>
  <c r="BH186" i="4" s="1"/>
  <c r="BH187" i="4" a="1"/>
  <c r="BH187" i="4" s="1"/>
  <c r="BH188" i="4" a="1"/>
  <c r="BH188" i="4" s="1"/>
  <c r="G188" i="4" s="1"/>
  <c r="BH189" i="4" a="1"/>
  <c r="BH189" i="4" s="1"/>
  <c r="G189" i="4" s="1"/>
  <c r="BH190" i="4" a="1"/>
  <c r="BH190" i="4" s="1"/>
  <c r="G190" i="4" s="1"/>
  <c r="BH192" i="4" a="1"/>
  <c r="BH192" i="4" s="1"/>
  <c r="G192" i="4" s="1"/>
  <c r="BH193" i="4" a="1"/>
  <c r="BH193" i="4" s="1"/>
  <c r="BH194" i="4" a="1"/>
  <c r="BH194" i="4" s="1"/>
  <c r="G194" i="4" s="1"/>
  <c r="BH195" i="4" a="1"/>
  <c r="BH195" i="4" s="1"/>
  <c r="G195" i="4" s="1"/>
  <c r="BH196" i="4" a="1"/>
  <c r="BH196" i="4" s="1"/>
  <c r="G196" i="4" s="1"/>
  <c r="BH197" i="4" a="1"/>
  <c r="BH197" i="4" s="1"/>
  <c r="G197" i="4" s="1"/>
  <c r="BH198" i="4" a="1"/>
  <c r="BH198" i="4" s="1"/>
  <c r="G198" i="4" s="1"/>
  <c r="BH199" i="4" a="1"/>
  <c r="BH199" i="4" s="1"/>
  <c r="BH200" i="4" a="1"/>
  <c r="BH200" i="4" s="1"/>
  <c r="G200" i="4" s="1"/>
  <c r="BH201" i="4" a="1"/>
  <c r="BH201" i="4" s="1"/>
  <c r="G201" i="4" s="1"/>
  <c r="BH202" i="4" a="1"/>
  <c r="BH202" i="4" s="1"/>
  <c r="G202" i="4" s="1"/>
  <c r="BH203" i="4" a="1"/>
  <c r="BH203" i="4" s="1"/>
  <c r="G203" i="4" s="1"/>
  <c r="BH204" i="4" a="1"/>
  <c r="BH204" i="4" s="1"/>
  <c r="G204" i="4" s="1"/>
  <c r="BH206" i="4" a="1"/>
  <c r="BH206" i="4" s="1"/>
  <c r="G206" i="4" s="1"/>
  <c r="BH207" i="4" a="1"/>
  <c r="BH207" i="4" s="1"/>
  <c r="G207" i="4" s="1"/>
  <c r="BH208" i="4" a="1"/>
  <c r="BH208" i="4" s="1"/>
  <c r="G208" i="4" s="1"/>
  <c r="BH209" i="4" a="1"/>
  <c r="BH209" i="4" s="1"/>
  <c r="G209" i="4" s="1"/>
  <c r="BH210" i="4" a="1"/>
  <c r="BH210" i="4" s="1"/>
  <c r="G210" i="4" s="1"/>
  <c r="BH211" i="4" a="1"/>
  <c r="BH211" i="4" s="1"/>
  <c r="BH212" i="4" a="1"/>
  <c r="BH212" i="4" s="1"/>
  <c r="G212" i="4" s="1"/>
  <c r="BH213" i="4" a="1"/>
  <c r="BH213" i="4" s="1"/>
  <c r="G213" i="4" s="1"/>
  <c r="BH214" i="4" a="1"/>
  <c r="BH214" i="4" s="1"/>
  <c r="G214" i="4" s="1"/>
  <c r="BH215" i="4" a="1"/>
  <c r="BH215" i="4" s="1"/>
  <c r="G215" i="4" s="1"/>
  <c r="BH216" i="4" a="1"/>
  <c r="BH216" i="4" s="1"/>
  <c r="G216" i="4" s="1"/>
  <c r="BH217" i="4" a="1"/>
  <c r="BH217" i="4" s="1"/>
  <c r="BH218" i="4" a="1"/>
  <c r="BH218" i="4" s="1"/>
  <c r="G218" i="4" s="1"/>
  <c r="BH220" i="4" a="1"/>
  <c r="BH220" i="4" s="1"/>
  <c r="G220" i="4" s="1"/>
  <c r="BH221" i="4" a="1"/>
  <c r="BH221" i="4" s="1"/>
  <c r="G221" i="4" s="1"/>
  <c r="BH222" i="4" a="1"/>
  <c r="BH222" i="4" s="1"/>
  <c r="G222" i="4" s="1"/>
  <c r="BH223" i="4" a="1"/>
  <c r="BH223" i="4" s="1"/>
  <c r="BH224" i="4" a="1"/>
  <c r="BH224" i="4" s="1"/>
  <c r="G224" i="4" s="1"/>
  <c r="BH225" i="4" a="1"/>
  <c r="BH225" i="4" s="1"/>
  <c r="G225" i="4" s="1"/>
  <c r="BH226" i="4" a="1"/>
  <c r="BH226" i="4" s="1"/>
  <c r="G226" i="4" s="1"/>
  <c r="BH227" i="4" a="1"/>
  <c r="BH227" i="4" s="1"/>
  <c r="G227" i="4" s="1"/>
  <c r="BH228" i="4" a="1"/>
  <c r="BH228" i="4" s="1"/>
  <c r="G228" i="4" s="1"/>
  <c r="BH229" i="4" a="1"/>
  <c r="BH229" i="4" s="1"/>
  <c r="BH230" i="4" a="1"/>
  <c r="BH230" i="4" s="1"/>
  <c r="G230" i="4" s="1"/>
  <c r="BH231" i="4" a="1"/>
  <c r="BH231" i="4" s="1"/>
  <c r="G231" i="4" s="1"/>
  <c r="BH232" i="4" a="1"/>
  <c r="BH232" i="4" s="1"/>
  <c r="G232" i="4" s="1"/>
  <c r="BH234" i="4" a="1"/>
  <c r="BH234" i="4" s="1"/>
  <c r="G234" i="4" s="1"/>
  <c r="BH235" i="4" a="1"/>
  <c r="BH235" i="4" s="1"/>
  <c r="BH236" i="4" a="1"/>
  <c r="BH236" i="4" s="1"/>
  <c r="G236" i="4" s="1"/>
  <c r="BH237" i="4" a="1"/>
  <c r="BH237" i="4" s="1"/>
  <c r="G237" i="4" s="1"/>
  <c r="BH238" i="4" a="1"/>
  <c r="BH238" i="4" s="1"/>
  <c r="G238" i="4" s="1"/>
  <c r="BH239" i="4" a="1"/>
  <c r="BH239" i="4" s="1"/>
  <c r="G239" i="4" s="1"/>
  <c r="BH240" i="4" a="1"/>
  <c r="BH240" i="4" s="1"/>
  <c r="BH241" i="4" a="1"/>
  <c r="BH241" i="4" s="1"/>
  <c r="BH242" i="4" a="1"/>
  <c r="BH242" i="4" s="1"/>
  <c r="G242" i="4" s="1"/>
  <c r="BH243" i="4" a="1"/>
  <c r="BH243" i="4" s="1"/>
  <c r="G243" i="4" s="1"/>
  <c r="BH244" i="4" a="1"/>
  <c r="BH244" i="4" s="1"/>
  <c r="G244" i="4" s="1"/>
  <c r="BH245" i="4" a="1"/>
  <c r="BH245" i="4" s="1"/>
  <c r="G245" i="4" s="1"/>
  <c r="BH246" i="4" a="1"/>
  <c r="BH246" i="4" s="1"/>
  <c r="G246" i="4" s="1"/>
  <c r="BH248" i="4" a="1"/>
  <c r="BH248" i="4" s="1"/>
  <c r="G248" i="4" s="1"/>
  <c r="BH249" i="4" a="1"/>
  <c r="BH249" i="4" s="1"/>
  <c r="G249" i="4" s="1"/>
  <c r="BH250" i="4" a="1"/>
  <c r="BH250" i="4" s="1"/>
  <c r="G250" i="4" s="1"/>
  <c r="BH251" i="4" a="1"/>
  <c r="BH251" i="4" s="1"/>
  <c r="G251" i="4" s="1"/>
  <c r="BH252" i="4" a="1"/>
  <c r="BH252" i="4" s="1"/>
  <c r="G252" i="4" s="1"/>
  <c r="BH253" i="4" a="1"/>
  <c r="BH253" i="4" s="1"/>
  <c r="BH254" i="4" a="1"/>
  <c r="BH254" i="4" s="1"/>
  <c r="G254" i="4" s="1"/>
  <c r="BH255" i="4" a="1"/>
  <c r="BH255" i="4" s="1"/>
  <c r="BH256" i="4" a="1"/>
  <c r="BH256" i="4" s="1"/>
  <c r="BH257" i="4" a="1"/>
  <c r="BH257" i="4" s="1"/>
  <c r="G257" i="4" s="1"/>
  <c r="BH258" i="4" a="1"/>
  <c r="BH258" i="4" s="1"/>
  <c r="G258" i="4" s="1"/>
  <c r="BH259" i="4" a="1"/>
  <c r="BH259" i="4" s="1"/>
  <c r="G259" i="4" s="1"/>
  <c r="BH260" i="4" a="1"/>
  <c r="BH260" i="4" s="1"/>
  <c r="G260" i="4" s="1"/>
  <c r="BH262" i="4" a="1"/>
  <c r="BH262" i="4" s="1"/>
  <c r="BI262" i="4" s="1"/>
  <c r="BH263" i="4" a="1"/>
  <c r="BH263" i="4" s="1"/>
  <c r="G263" i="4" s="1"/>
  <c r="BH264" i="4" a="1"/>
  <c r="BH264" i="4" s="1"/>
  <c r="G264" i="4" s="1"/>
  <c r="BH265" i="4" a="1"/>
  <c r="BH265" i="4" s="1"/>
  <c r="G265" i="4" s="1"/>
  <c r="BH266" i="4" a="1"/>
  <c r="BH266" i="4" s="1"/>
  <c r="BH267" i="4" a="1"/>
  <c r="BH267" i="4" s="1"/>
  <c r="BH268" i="4" a="1"/>
  <c r="BH268" i="4" s="1"/>
  <c r="BH269" i="4" a="1"/>
  <c r="BH269" i="4" s="1"/>
  <c r="G269" i="4" s="1"/>
  <c r="BH270" i="4" a="1"/>
  <c r="BH270" i="4" s="1"/>
  <c r="G270" i="4" s="1"/>
  <c r="BH271" i="4" a="1"/>
  <c r="BH271" i="4" s="1"/>
  <c r="G271" i="4" s="1"/>
  <c r="BH272" i="4" a="1"/>
  <c r="BH272" i="4" s="1"/>
  <c r="BH273" i="4" a="1"/>
  <c r="BH273" i="4" s="1"/>
  <c r="BH274" i="4" a="1"/>
  <c r="BH274" i="4" s="1"/>
  <c r="BI274" i="4" s="1"/>
  <c r="BH276" i="4" a="1"/>
  <c r="BH276" i="4" s="1"/>
  <c r="G276" i="4" s="1"/>
  <c r="BH277" i="4" a="1"/>
  <c r="BH277" i="4" s="1"/>
  <c r="G277" i="4" s="1"/>
  <c r="BH278" i="4" a="1"/>
  <c r="BH278" i="4" s="1"/>
  <c r="BH279" i="4" a="1"/>
  <c r="BH279" i="4" s="1"/>
  <c r="G279" i="4" s="1"/>
  <c r="BH280" i="4" a="1"/>
  <c r="BH280" i="4" s="1"/>
  <c r="G280" i="4" s="1"/>
  <c r="BH281" i="4" a="1"/>
  <c r="BH281" i="4" s="1"/>
  <c r="G281" i="4" s="1"/>
  <c r="BH282" i="4" a="1"/>
  <c r="BH282" i="4" s="1"/>
  <c r="G282" i="4" s="1"/>
  <c r="BH283" i="4" a="1"/>
  <c r="BH283" i="4" s="1"/>
  <c r="G283" i="4" s="1"/>
  <c r="BH284" i="4" a="1"/>
  <c r="BH284" i="4" s="1"/>
  <c r="BH285" i="4" a="1"/>
  <c r="BH285" i="4" s="1"/>
  <c r="G285" i="4" s="1"/>
  <c r="BH286" i="4" a="1"/>
  <c r="BH286" i="4" s="1"/>
  <c r="G286" i="4" s="1"/>
  <c r="BH287" i="4" a="1"/>
  <c r="BH287" i="4" s="1"/>
  <c r="G287" i="4" s="1"/>
  <c r="BH288" i="4" a="1"/>
  <c r="BH288" i="4" s="1"/>
  <c r="BH290" i="4" a="1"/>
  <c r="BH290" i="4" s="1"/>
  <c r="BH291" i="4" a="1"/>
  <c r="BH291" i="4" s="1"/>
  <c r="G291" i="4" s="1"/>
  <c r="BH292" i="4" a="1"/>
  <c r="BH292" i="4" s="1"/>
  <c r="G292" i="4" s="1"/>
  <c r="BH293" i="4" a="1"/>
  <c r="BH293" i="4" s="1"/>
  <c r="G293" i="4" s="1"/>
  <c r="BH294" i="4" a="1"/>
  <c r="BH294" i="4" s="1"/>
  <c r="G294" i="4" s="1"/>
  <c r="BH295" i="4" a="1"/>
  <c r="BH295" i="4" s="1"/>
  <c r="G295" i="4" s="1"/>
  <c r="BH296" i="4" a="1"/>
  <c r="BH296" i="4" s="1"/>
  <c r="G296" i="4" s="1"/>
  <c r="BH297" i="4" a="1"/>
  <c r="BH297" i="4" s="1"/>
  <c r="G297" i="4" s="1"/>
  <c r="BH298" i="4" a="1"/>
  <c r="BH298" i="4" s="1"/>
  <c r="G298" i="4" s="1"/>
  <c r="BH299" i="4" a="1"/>
  <c r="BH299" i="4" s="1"/>
  <c r="G299" i="4" s="1"/>
  <c r="BH300" i="4" a="1"/>
  <c r="BH300" i="4" s="1"/>
  <c r="G300" i="4" s="1"/>
  <c r="BH301" i="4" a="1"/>
  <c r="BH301" i="4" s="1"/>
  <c r="G301" i="4" s="1"/>
  <c r="BH302" i="4" a="1"/>
  <c r="BH302" i="4" s="1"/>
  <c r="BH304" i="4" a="1"/>
  <c r="BH304" i="4" s="1"/>
  <c r="G304" i="4" s="1"/>
  <c r="BH305" i="4" a="1"/>
  <c r="BH305" i="4" s="1"/>
  <c r="G305" i="4" s="1"/>
  <c r="BH306" i="4" a="1"/>
  <c r="BH306" i="4" s="1"/>
  <c r="G306" i="4" s="1"/>
  <c r="BH307" i="4" a="1"/>
  <c r="BH307" i="4" s="1"/>
  <c r="G307" i="4" s="1"/>
  <c r="BH308" i="4" a="1"/>
  <c r="BH308" i="4" s="1"/>
  <c r="G308" i="4" s="1"/>
  <c r="BH309" i="4" a="1"/>
  <c r="BH309" i="4" s="1"/>
  <c r="G309" i="4" s="1"/>
  <c r="BH310" i="4" a="1"/>
  <c r="BH310" i="4" s="1"/>
  <c r="G310" i="4" s="1"/>
  <c r="BH311" i="4" a="1"/>
  <c r="BH311" i="4" s="1"/>
  <c r="G311" i="4" s="1"/>
  <c r="BH312" i="4" a="1"/>
  <c r="BH312" i="4" s="1"/>
  <c r="G312" i="4" s="1"/>
  <c r="BH313" i="4" a="1"/>
  <c r="BH313" i="4" s="1"/>
  <c r="G313" i="4" s="1"/>
  <c r="BH314" i="4" a="1"/>
  <c r="BH314" i="4" s="1"/>
  <c r="G314" i="4" s="1"/>
  <c r="BH315" i="4" a="1"/>
  <c r="BH315" i="4" s="1"/>
  <c r="G315" i="4" s="1"/>
  <c r="BH316" i="4" a="1"/>
  <c r="BH316" i="4" s="1"/>
  <c r="G316" i="4" s="1"/>
  <c r="BH318" i="4" a="1"/>
  <c r="BH318" i="4" s="1"/>
  <c r="G318" i="4" s="1"/>
  <c r="BH319" i="4" a="1"/>
  <c r="BH319" i="4" s="1"/>
  <c r="G319" i="4" s="1"/>
  <c r="BH320" i="4" a="1"/>
  <c r="BH320" i="4" s="1"/>
  <c r="BH321" i="4" a="1"/>
  <c r="BH321" i="4" s="1"/>
  <c r="G321" i="4" s="1"/>
  <c r="BH322" i="4" a="1"/>
  <c r="BH322" i="4" s="1"/>
  <c r="G322" i="4" s="1"/>
  <c r="BH323" i="4" a="1"/>
  <c r="BH323" i="4" s="1"/>
  <c r="G323" i="4" s="1"/>
  <c r="BH324" i="4" a="1"/>
  <c r="BH324" i="4" s="1"/>
  <c r="G324" i="4" s="1"/>
  <c r="BH325" i="4" a="1"/>
  <c r="BH325" i="4" s="1"/>
  <c r="G325" i="4" s="1"/>
  <c r="BH326" i="4" a="1"/>
  <c r="BH326" i="4" s="1"/>
  <c r="BH327" i="4" a="1"/>
  <c r="BH327" i="4" s="1"/>
  <c r="G327" i="4" s="1"/>
  <c r="BH328" i="4" a="1"/>
  <c r="BH328" i="4" s="1"/>
  <c r="G328" i="4" s="1"/>
  <c r="BH329" i="4" a="1"/>
  <c r="BH329" i="4" s="1"/>
  <c r="G329" i="4" s="1"/>
  <c r="BH330" i="4" a="1"/>
  <c r="BH330" i="4" s="1"/>
  <c r="G330" i="4" s="1"/>
  <c r="BH332" i="4" a="1"/>
  <c r="BH332" i="4" s="1"/>
  <c r="G332" i="4" s="1"/>
  <c r="BH333" i="4" a="1"/>
  <c r="BH333" i="4" s="1"/>
  <c r="G333" i="4" s="1"/>
  <c r="BH334" i="4" a="1"/>
  <c r="BH334" i="4" s="1"/>
  <c r="G334" i="4" s="1"/>
  <c r="BH335" i="4" a="1"/>
  <c r="BH335" i="4" s="1"/>
  <c r="G335" i="4" s="1"/>
  <c r="BH336" i="4" a="1"/>
  <c r="BH336" i="4" s="1"/>
  <c r="G336" i="4" s="1"/>
  <c r="BH337" i="4" a="1"/>
  <c r="BH337" i="4" s="1"/>
  <c r="G337" i="4" s="1"/>
  <c r="BH338" i="4" a="1"/>
  <c r="BH338" i="4" s="1"/>
  <c r="BH339" i="4" a="1"/>
  <c r="BH339" i="4" s="1"/>
  <c r="G339" i="4" s="1"/>
  <c r="BH340" i="4" a="1"/>
  <c r="BH340" i="4" s="1"/>
  <c r="G340" i="4" s="1"/>
  <c r="BH341" i="4" a="1"/>
  <c r="BH341" i="4" s="1"/>
  <c r="G341" i="4" s="1"/>
  <c r="BH342" i="4" a="1"/>
  <c r="BH342" i="4" s="1"/>
  <c r="G342" i="4" s="1"/>
  <c r="BH343" i="4" a="1"/>
  <c r="BH343" i="4" s="1"/>
  <c r="G343" i="4" s="1"/>
  <c r="BH344" i="4" a="1"/>
  <c r="BH344" i="4" s="1"/>
  <c r="BH346" i="4" a="1"/>
  <c r="BH346" i="4" s="1"/>
  <c r="G346" i="4" s="1"/>
  <c r="BH347" i="4" a="1"/>
  <c r="BH347" i="4" s="1"/>
  <c r="G347" i="4" s="1"/>
  <c r="BH348" i="4" a="1"/>
  <c r="BH348" i="4" s="1"/>
  <c r="G348" i="4" s="1"/>
  <c r="BH349" i="4" a="1"/>
  <c r="BH349" i="4" s="1"/>
  <c r="G349" i="4" s="1"/>
  <c r="BH350" i="4" a="1"/>
  <c r="BH350" i="4" s="1"/>
  <c r="BH351" i="4" a="1"/>
  <c r="BH351" i="4" s="1"/>
  <c r="G351" i="4" s="1"/>
  <c r="BH352" i="4" a="1"/>
  <c r="BH352" i="4" s="1"/>
  <c r="G352" i="4" s="1"/>
  <c r="BH353" i="4" a="1"/>
  <c r="BH353" i="4" s="1"/>
  <c r="G353" i="4" s="1"/>
  <c r="BH354" i="4" a="1"/>
  <c r="BH354" i="4" s="1"/>
  <c r="G354" i="4" s="1"/>
  <c r="BH355" i="4" a="1"/>
  <c r="BH355" i="4" s="1"/>
  <c r="G355" i="4" s="1"/>
  <c r="BH356" i="4" a="1"/>
  <c r="BH356" i="4" s="1"/>
  <c r="BH357" i="4" a="1"/>
  <c r="BH357" i="4" s="1"/>
  <c r="G357" i="4" s="1"/>
  <c r="BH358" i="4" a="1"/>
  <c r="BH358" i="4" s="1"/>
  <c r="G358" i="4" s="1"/>
  <c r="BH360" i="4" a="1"/>
  <c r="BH360" i="4" s="1"/>
  <c r="G360" i="4" s="1"/>
  <c r="BH361" i="4" a="1"/>
  <c r="BH361" i="4" s="1"/>
  <c r="G361" i="4" s="1"/>
  <c r="BH362" i="4" a="1"/>
  <c r="BH362" i="4" s="1"/>
  <c r="G362" i="4" s="1"/>
  <c r="BH363" i="4" a="1"/>
  <c r="BH363" i="4" s="1"/>
  <c r="G363" i="4" s="1"/>
  <c r="BH364" i="4" a="1"/>
  <c r="BH364" i="4" s="1"/>
  <c r="G364" i="4" s="1"/>
  <c r="BH365" i="4" a="1"/>
  <c r="BH365" i="4" s="1"/>
  <c r="G365" i="4" s="1"/>
  <c r="BH366" i="4" a="1"/>
  <c r="BH366" i="4" s="1"/>
  <c r="G366" i="4" s="1"/>
  <c r="BH367" i="4" a="1"/>
  <c r="BH367" i="4" s="1"/>
  <c r="G367" i="4" s="1"/>
  <c r="BH368" i="4" a="1"/>
  <c r="BH368" i="4" s="1"/>
  <c r="BH369" i="4" a="1"/>
  <c r="BH369" i="4" s="1"/>
  <c r="G369" i="4" s="1"/>
  <c r="BH370" i="4" a="1"/>
  <c r="BH370" i="4" s="1"/>
  <c r="G370" i="4" s="1"/>
  <c r="BD5" i="4" a="1"/>
  <c r="BD5" i="4" s="1"/>
  <c r="BF5" i="4" s="1" a="1"/>
  <c r="BF5" i="4" s="1"/>
  <c r="AX5" i="4" a="1"/>
  <c r="AX5" i="4" s="1"/>
  <c r="BA5" i="4" s="1"/>
  <c r="AX6" i="4" a="1"/>
  <c r="AX6" i="4" s="1"/>
  <c r="F6" i="4" s="1"/>
  <c r="AX7" i="4" a="1"/>
  <c r="AX7" i="4" s="1"/>
  <c r="F7" i="4" s="1"/>
  <c r="AX8" i="4" a="1"/>
  <c r="AX8" i="4" s="1"/>
  <c r="AX10" i="4" a="1"/>
  <c r="AX10" i="4" s="1"/>
  <c r="F10" i="4" s="1"/>
  <c r="AX11" i="4" a="1"/>
  <c r="AX11" i="4" s="1"/>
  <c r="AX12" i="4" a="1"/>
  <c r="AX12" i="4" s="1"/>
  <c r="F12" i="4" s="1"/>
  <c r="AX13" i="4" a="1"/>
  <c r="AX13" i="4" s="1"/>
  <c r="F13" i="4" s="1"/>
  <c r="AX14" i="4" a="1"/>
  <c r="AX14" i="4" s="1"/>
  <c r="AX15" i="4" a="1"/>
  <c r="AX15" i="4" s="1"/>
  <c r="F15" i="4" s="1"/>
  <c r="AX16" i="4" a="1"/>
  <c r="AX16" i="4" s="1"/>
  <c r="F16" i="4" s="1"/>
  <c r="AX17" i="4" a="1"/>
  <c r="AX17" i="4" s="1"/>
  <c r="AX18" i="4" a="1"/>
  <c r="AX18" i="4" s="1"/>
  <c r="F18" i="4" s="1"/>
  <c r="AX19" i="4" a="1"/>
  <c r="AX19" i="4" s="1"/>
  <c r="F19" i="4" s="1"/>
  <c r="AX20" i="4" a="1"/>
  <c r="AX20" i="4" s="1"/>
  <c r="AX21" i="4" a="1"/>
  <c r="AX21" i="4" s="1"/>
  <c r="F21" i="4" s="1"/>
  <c r="AX22" i="4" a="1"/>
  <c r="AX22" i="4" s="1"/>
  <c r="F22" i="4" s="1"/>
  <c r="AX24" i="4" a="1"/>
  <c r="AX24" i="4" s="1"/>
  <c r="F24" i="4" s="1"/>
  <c r="AX25" i="4" a="1"/>
  <c r="AX25" i="4" s="1"/>
  <c r="F25" i="4" s="1"/>
  <c r="AX26" i="4" a="1"/>
  <c r="AX26" i="4" s="1"/>
  <c r="AX27" i="4" a="1"/>
  <c r="AX27" i="4" s="1"/>
  <c r="F27" i="4" s="1"/>
  <c r="AX28" i="4" a="1"/>
  <c r="AX28" i="4" s="1"/>
  <c r="F28" i="4" s="1"/>
  <c r="AX29" i="4" a="1"/>
  <c r="AX29" i="4" s="1"/>
  <c r="F29" i="4" s="1"/>
  <c r="AX30" i="4" a="1"/>
  <c r="AX30" i="4" s="1"/>
  <c r="F30" i="4" s="1"/>
  <c r="AX31" i="4" a="1"/>
  <c r="AX31" i="4" s="1"/>
  <c r="AX32" i="4" a="1"/>
  <c r="AX32" i="4" s="1"/>
  <c r="AX33" i="4" a="1"/>
  <c r="AX33" i="4" s="1"/>
  <c r="F33" i="4" s="1"/>
  <c r="AX34" i="4" a="1"/>
  <c r="AX34" i="4" s="1"/>
  <c r="F34" i="4" s="1"/>
  <c r="AX35" i="4" a="1"/>
  <c r="AX35" i="4" s="1"/>
  <c r="AX36" i="4" a="1"/>
  <c r="AX36" i="4" s="1"/>
  <c r="F36" i="4" s="1"/>
  <c r="AX38" i="4" a="1"/>
  <c r="AX38" i="4" s="1"/>
  <c r="AX39" i="4" a="1"/>
  <c r="AX39" i="4" s="1"/>
  <c r="F39" i="4" s="1"/>
  <c r="AX40" i="4" a="1"/>
  <c r="AX40" i="4" s="1"/>
  <c r="F40" i="4" s="1"/>
  <c r="AX41" i="4" a="1"/>
  <c r="AX41" i="4" s="1"/>
  <c r="F41" i="4" s="1"/>
  <c r="AX42" i="4" a="1"/>
  <c r="AX42" i="4" s="1"/>
  <c r="AX43" i="4" a="1"/>
  <c r="AX43" i="4" s="1"/>
  <c r="AX44" i="4" a="1"/>
  <c r="AX44" i="4" s="1"/>
  <c r="AX45" i="4" a="1"/>
  <c r="AX45" i="4" s="1"/>
  <c r="F45" i="4" s="1"/>
  <c r="AX46" i="4" a="1"/>
  <c r="AX46" i="4" s="1"/>
  <c r="F46" i="4" s="1"/>
  <c r="AX47" i="4" a="1"/>
  <c r="AX47" i="4" s="1"/>
  <c r="F47" i="4" s="1"/>
  <c r="AX48" i="4" a="1"/>
  <c r="AX48" i="4" s="1"/>
  <c r="F48" i="4" s="1"/>
  <c r="AX49" i="4" a="1"/>
  <c r="AX49" i="4" s="1"/>
  <c r="AX50" i="4" a="1"/>
  <c r="AX50" i="4" s="1"/>
  <c r="AX52" i="4" a="1"/>
  <c r="AX52" i="4" s="1"/>
  <c r="F52" i="4" s="1"/>
  <c r="AX53" i="4" a="1"/>
  <c r="AX53" i="4" s="1"/>
  <c r="F53" i="4" s="1"/>
  <c r="AX54" i="4" a="1"/>
  <c r="AX54" i="4" s="1"/>
  <c r="F54" i="4" s="1"/>
  <c r="AX55" i="4" a="1"/>
  <c r="AX55" i="4" s="1"/>
  <c r="AX56" i="4" a="1"/>
  <c r="AX56" i="4" s="1"/>
  <c r="AX57" i="4" a="1"/>
  <c r="AX57" i="4" s="1"/>
  <c r="F57" i="4" s="1"/>
  <c r="AX58" i="4" a="1"/>
  <c r="AX58" i="4" s="1"/>
  <c r="F58" i="4" s="1"/>
  <c r="AX59" i="4" a="1"/>
  <c r="AX59" i="4" s="1"/>
  <c r="F59" i="4" s="1"/>
  <c r="AX60" i="4" a="1"/>
  <c r="AX60" i="4" s="1"/>
  <c r="F60" i="4" s="1"/>
  <c r="AX61" i="4" a="1"/>
  <c r="AX61" i="4" s="1"/>
  <c r="AX62" i="4" a="1"/>
  <c r="AX62" i="4" s="1"/>
  <c r="AX63" i="4" a="1"/>
  <c r="AX63" i="4" s="1"/>
  <c r="F63" i="4" s="1"/>
  <c r="AX64" i="4" a="1"/>
  <c r="AX64" i="4" s="1"/>
  <c r="F64" i="4" s="1"/>
  <c r="AX66" i="4" a="1"/>
  <c r="AX66" i="4" s="1"/>
  <c r="F66" i="4" s="1"/>
  <c r="AX67" i="4" a="1"/>
  <c r="AX67" i="4" s="1"/>
  <c r="AX68" i="4" a="1"/>
  <c r="AX68" i="4" s="1"/>
  <c r="AX69" i="4" a="1"/>
  <c r="AX69" i="4" s="1"/>
  <c r="F69" i="4" s="1"/>
  <c r="AX70" i="4" a="1"/>
  <c r="AX70" i="4" s="1"/>
  <c r="F70" i="4" s="1"/>
  <c r="AX71" i="4" a="1"/>
  <c r="AX71" i="4" s="1"/>
  <c r="F71" i="4" s="1"/>
  <c r="AX72" i="4" a="1"/>
  <c r="AX72" i="4" s="1"/>
  <c r="F72" i="4" s="1"/>
  <c r="AX73" i="4" a="1"/>
  <c r="AX73" i="4" s="1"/>
  <c r="AX74" i="4" a="1"/>
  <c r="AX74" i="4" s="1"/>
  <c r="AX75" i="4" a="1"/>
  <c r="AX75" i="4" s="1"/>
  <c r="F75" i="4" s="1"/>
  <c r="AX76" i="4" a="1"/>
  <c r="AX76" i="4" s="1"/>
  <c r="F76" i="4" s="1"/>
  <c r="AX77" i="4" a="1"/>
  <c r="AX77" i="4" s="1"/>
  <c r="F77" i="4" s="1"/>
  <c r="AX78" i="4" a="1"/>
  <c r="AX78" i="4" s="1"/>
  <c r="F78" i="4" s="1"/>
  <c r="AX80" i="4" a="1"/>
  <c r="AX80" i="4" s="1"/>
  <c r="F80" i="4" s="1"/>
  <c r="AX81" i="4" a="1"/>
  <c r="AX81" i="4" s="1"/>
  <c r="AX82" i="4" a="1"/>
  <c r="AX82" i="4" s="1"/>
  <c r="AX83" i="4" a="1"/>
  <c r="AX83" i="4" s="1"/>
  <c r="F83" i="4" s="1"/>
  <c r="AX84" i="4" a="1"/>
  <c r="AX84" i="4" s="1"/>
  <c r="F84" i="4" s="1"/>
  <c r="AX85" i="4" a="1"/>
  <c r="AX85" i="4" s="1"/>
  <c r="AX86" i="4" a="1"/>
  <c r="AX86" i="4" s="1"/>
  <c r="AX87" i="4" a="1"/>
  <c r="AX87" i="4" s="1"/>
  <c r="AX88" i="4" a="1"/>
  <c r="AX88" i="4" s="1"/>
  <c r="AX89" i="4" a="1"/>
  <c r="AX89" i="4" s="1"/>
  <c r="F89" i="4" s="1"/>
  <c r="AX90" i="4" a="1"/>
  <c r="AX90" i="4" s="1"/>
  <c r="F90" i="4" s="1"/>
  <c r="AX91" i="4" a="1"/>
  <c r="AX91" i="4" s="1"/>
  <c r="F91" i="4" s="1"/>
  <c r="AX92" i="4" a="1"/>
  <c r="AX92" i="4" s="1"/>
  <c r="AX94" i="4" a="1"/>
  <c r="AX94" i="4" s="1"/>
  <c r="F94" i="4" s="1"/>
  <c r="AX95" i="4" a="1"/>
  <c r="AX95" i="4" s="1"/>
  <c r="F95" i="4" s="1"/>
  <c r="AX96" i="4" a="1"/>
  <c r="AX96" i="4" s="1"/>
  <c r="F96" i="4" s="1"/>
  <c r="AX97" i="4" a="1"/>
  <c r="AX97" i="4" s="1"/>
  <c r="F97" i="4" s="1"/>
  <c r="AX98" i="4" a="1"/>
  <c r="AX98" i="4" s="1"/>
  <c r="AX99" i="4" a="1"/>
  <c r="AX99" i="4" s="1"/>
  <c r="AX100" i="4" a="1"/>
  <c r="AX100" i="4" s="1"/>
  <c r="AX101" i="4" a="1"/>
  <c r="AX101" i="4" s="1"/>
  <c r="F101" i="4" s="1"/>
  <c r="AX102" i="4" a="1"/>
  <c r="AX102" i="4" s="1"/>
  <c r="F102" i="4" s="1"/>
  <c r="AX103" i="4" a="1"/>
  <c r="AX103" i="4" s="1"/>
  <c r="F103" i="4" s="1"/>
  <c r="AX104" i="4" a="1"/>
  <c r="AX104" i="4" s="1"/>
  <c r="F104" i="4" s="1"/>
  <c r="AX105" i="4" a="1"/>
  <c r="AX105" i="4" s="1"/>
  <c r="AX106" i="4" a="1"/>
  <c r="AX106" i="4" s="1"/>
  <c r="AX108" i="4" a="1"/>
  <c r="AX108" i="4" s="1"/>
  <c r="F108" i="4" s="1"/>
  <c r="AX109" i="4" a="1"/>
  <c r="AX109" i="4" s="1"/>
  <c r="AX110" i="4" a="1"/>
  <c r="AX110" i="4" s="1"/>
  <c r="F110" i="4" s="1"/>
  <c r="AX111" i="4" a="1"/>
  <c r="AX111" i="4" s="1"/>
  <c r="AX112" i="4" a="1"/>
  <c r="AX112" i="4" s="1"/>
  <c r="AX113" i="4" a="1"/>
  <c r="AX113" i="4" s="1"/>
  <c r="F113" i="4" s="1"/>
  <c r="AX114" i="4" a="1"/>
  <c r="AX114" i="4" s="1"/>
  <c r="F114" i="4" s="1"/>
  <c r="AX115" i="4" a="1"/>
  <c r="AX115" i="4" s="1"/>
  <c r="F115" i="4" s="1"/>
  <c r="AX116" i="4" a="1"/>
  <c r="AX116" i="4" s="1"/>
  <c r="AX117" i="4" a="1"/>
  <c r="AX117" i="4" s="1"/>
  <c r="AX118" i="4" a="1"/>
  <c r="AX118" i="4" s="1"/>
  <c r="F118" i="4" s="1"/>
  <c r="AX119" i="4" a="1"/>
  <c r="AX119" i="4" s="1"/>
  <c r="F119" i="4" s="1"/>
  <c r="AX120" i="4" a="1"/>
  <c r="AX120" i="4" s="1"/>
  <c r="F120" i="4" s="1"/>
  <c r="AX122" i="4" a="1"/>
  <c r="AX122" i="4" s="1"/>
  <c r="AX123" i="4" a="1"/>
  <c r="AX123" i="4" s="1"/>
  <c r="AX124" i="4" a="1"/>
  <c r="AX124" i="4" s="1"/>
  <c r="F124" i="4" s="1"/>
  <c r="AX125" i="4" a="1"/>
  <c r="AX125" i="4" s="1"/>
  <c r="F125" i="4" s="1"/>
  <c r="AX126" i="4" a="1"/>
  <c r="AX126" i="4" s="1"/>
  <c r="F126" i="4" s="1"/>
  <c r="AX127" i="4" a="1"/>
  <c r="AX127" i="4" s="1"/>
  <c r="F127" i="4" s="1"/>
  <c r="AX128" i="4" a="1"/>
  <c r="AX128" i="4" s="1"/>
  <c r="AX129" i="4" a="1"/>
  <c r="AX129" i="4" s="1"/>
  <c r="AX130" i="4" a="1"/>
  <c r="AX130" i="4" s="1"/>
  <c r="F130" i="4" s="1"/>
  <c r="AX131" i="4" a="1"/>
  <c r="AX131" i="4" s="1"/>
  <c r="F131" i="4" s="1"/>
  <c r="AX132" i="4" a="1"/>
  <c r="AX132" i="4" s="1"/>
  <c r="F132" i="4" s="1"/>
  <c r="AX133" i="4" a="1"/>
  <c r="AX133" i="4" s="1"/>
  <c r="AX134" i="4" a="1"/>
  <c r="AX134" i="4" s="1"/>
  <c r="AX136" i="4" a="1"/>
  <c r="AX136" i="4" s="1"/>
  <c r="F136" i="4" s="1"/>
  <c r="AX137" i="4" a="1"/>
  <c r="AX137" i="4" s="1"/>
  <c r="F137" i="4" s="1"/>
  <c r="AX138" i="4" a="1"/>
  <c r="AX138" i="4" s="1"/>
  <c r="F138" i="4" s="1"/>
  <c r="AX139" i="4" a="1"/>
  <c r="AX139" i="4" s="1"/>
  <c r="F139" i="4" s="1"/>
  <c r="AX140" i="4" a="1"/>
  <c r="AX140" i="4" s="1"/>
  <c r="AX141" i="4" a="1"/>
  <c r="AX141" i="4" s="1"/>
  <c r="F141" i="4" s="1"/>
  <c r="AX142" i="4" a="1"/>
  <c r="AX142" i="4" s="1"/>
  <c r="F142" i="4" s="1"/>
  <c r="AX143" i="4" a="1"/>
  <c r="AX143" i="4" s="1"/>
  <c r="F143" i="4" s="1"/>
  <c r="AX144" i="4" a="1"/>
  <c r="AX144" i="4" s="1"/>
  <c r="AX145" i="4" a="1"/>
  <c r="AX145" i="4" s="1"/>
  <c r="F145" i="4" s="1"/>
  <c r="AX146" i="4" a="1"/>
  <c r="AX146" i="4" s="1"/>
  <c r="AX147" i="4" a="1"/>
  <c r="AX147" i="4" s="1"/>
  <c r="AX148" i="4" a="1"/>
  <c r="AX148" i="4" s="1"/>
  <c r="F148" i="4" s="1"/>
  <c r="AX150" i="4" a="1"/>
  <c r="AX150" i="4" s="1"/>
  <c r="AX151" i="4" a="1"/>
  <c r="AX151" i="4" s="1"/>
  <c r="F151" i="4" s="1"/>
  <c r="AX152" i="4" a="1"/>
  <c r="AX152" i="4" s="1"/>
  <c r="AX153" i="4" a="1"/>
  <c r="AX153" i="4" s="1"/>
  <c r="AX154" i="4" a="1"/>
  <c r="AX154" i="4" s="1"/>
  <c r="F154" i="4" s="1"/>
  <c r="AX155" i="4" a="1"/>
  <c r="AX155" i="4" s="1"/>
  <c r="AX156" i="4" a="1"/>
  <c r="AX156" i="4" s="1"/>
  <c r="AX157" i="4" a="1"/>
  <c r="AX157" i="4" s="1"/>
  <c r="F157" i="4" s="1"/>
  <c r="AX158" i="4" a="1"/>
  <c r="AX158" i="4" s="1"/>
  <c r="AX159" i="4" a="1"/>
  <c r="AX159" i="4" s="1"/>
  <c r="AX160" i="4" a="1"/>
  <c r="AX160" i="4" s="1"/>
  <c r="F160" i="4" s="1"/>
  <c r="AX161" i="4" a="1"/>
  <c r="AX161" i="4" s="1"/>
  <c r="F161" i="4" s="1"/>
  <c r="AX162" i="4" a="1"/>
  <c r="AX162" i="4" s="1"/>
  <c r="AX164" i="4" a="1"/>
  <c r="AX164" i="4" s="1"/>
  <c r="F164" i="4" s="1"/>
  <c r="AX165" i="4" a="1"/>
  <c r="AX165" i="4" s="1"/>
  <c r="AX166" i="4" a="1"/>
  <c r="AX166" i="4" s="1"/>
  <c r="F166" i="4" s="1"/>
  <c r="AX167" i="4" a="1"/>
  <c r="AX167" i="4" s="1"/>
  <c r="AX168" i="4" a="1"/>
  <c r="AX168" i="4" s="1"/>
  <c r="AX169" i="4" a="1"/>
  <c r="AX169" i="4" s="1"/>
  <c r="F169" i="4" s="1"/>
  <c r="AX170" i="4" a="1"/>
  <c r="AX170" i="4" s="1"/>
  <c r="F170" i="4" s="1"/>
  <c r="AX171" i="4" a="1"/>
  <c r="AX171" i="4" s="1"/>
  <c r="F171" i="4" s="1"/>
  <c r="AX172" i="4" a="1"/>
  <c r="AX172" i="4" s="1"/>
  <c r="F172" i="4" s="1"/>
  <c r="AX173" i="4" a="1"/>
  <c r="AX173" i="4" s="1"/>
  <c r="F173" i="4" s="1"/>
  <c r="AX174" i="4" a="1"/>
  <c r="AX174" i="4" s="1"/>
  <c r="AX175" i="4" a="1"/>
  <c r="AX175" i="4" s="1"/>
  <c r="AX176" i="4" a="1"/>
  <c r="AX176" i="4" s="1"/>
  <c r="F176" i="4" s="1"/>
  <c r="AX178" i="4" a="1"/>
  <c r="AX178" i="4" s="1"/>
  <c r="F178" i="4" s="1"/>
  <c r="AX179" i="4" a="1"/>
  <c r="AX179" i="4" s="1"/>
  <c r="AX180" i="4" a="1"/>
  <c r="AX180" i="4" s="1"/>
  <c r="AX181" i="4" a="1"/>
  <c r="AX181" i="4" s="1"/>
  <c r="F181" i="4" s="1"/>
  <c r="AX182" i="4" a="1"/>
  <c r="AX182" i="4" s="1"/>
  <c r="AX183" i="4" a="1"/>
  <c r="AX183" i="4" s="1"/>
  <c r="AX184" i="4" a="1"/>
  <c r="AX184" i="4" s="1"/>
  <c r="AY184" i="4" s="1"/>
  <c r="AX185" i="4" a="1"/>
  <c r="AX185" i="4" s="1"/>
  <c r="F185" i="4" s="1"/>
  <c r="AX186" i="4" a="1"/>
  <c r="AX186" i="4" s="1"/>
  <c r="AX187" i="4" a="1"/>
  <c r="AX187" i="4" s="1"/>
  <c r="F187" i="4" s="1"/>
  <c r="AX188" i="4" a="1"/>
  <c r="AX188" i="4" s="1"/>
  <c r="F188" i="4" s="1"/>
  <c r="AX189" i="4" a="1"/>
  <c r="AX189" i="4" s="1"/>
  <c r="F189" i="4" s="1"/>
  <c r="AX190" i="4" a="1"/>
  <c r="AX190" i="4" s="1"/>
  <c r="F190" i="4" s="1"/>
  <c r="AX192" i="4" a="1"/>
  <c r="AX192" i="4" s="1"/>
  <c r="F192" i="4" s="1"/>
  <c r="AX193" i="4" a="1"/>
  <c r="AX193" i="4" s="1"/>
  <c r="AX194" i="4" a="1"/>
  <c r="AX194" i="4" s="1"/>
  <c r="F194" i="4" s="1"/>
  <c r="AX195" i="4" a="1"/>
  <c r="AX195" i="4" s="1"/>
  <c r="F195" i="4" s="1"/>
  <c r="AX196" i="4" a="1"/>
  <c r="AX196" i="4" s="1"/>
  <c r="F196" i="4" s="1"/>
  <c r="AX197" i="4" a="1"/>
  <c r="AX197" i="4" s="1"/>
  <c r="AX198" i="4" a="1"/>
  <c r="AX198" i="4" s="1"/>
  <c r="AX199" i="4" a="1"/>
  <c r="AX199" i="4" s="1"/>
  <c r="AX200" i="4" a="1"/>
  <c r="AX200" i="4" s="1"/>
  <c r="AX201" i="4" a="1"/>
  <c r="AX201" i="4" s="1"/>
  <c r="F201" i="4" s="1"/>
  <c r="AX202" i="4" a="1"/>
  <c r="AX202" i="4" s="1"/>
  <c r="F202" i="4" s="1"/>
  <c r="AX203" i="4" a="1"/>
  <c r="AX203" i="4" s="1"/>
  <c r="AX204" i="4" a="1"/>
  <c r="AX204" i="4" s="1"/>
  <c r="AX206" i="4" a="1"/>
  <c r="AX206" i="4" s="1"/>
  <c r="F206" i="4" s="1"/>
  <c r="AX207" i="4" a="1"/>
  <c r="AX207" i="4" s="1"/>
  <c r="F207" i="4" s="1"/>
  <c r="AX208" i="4" a="1"/>
  <c r="AX208" i="4" s="1"/>
  <c r="F208" i="4" s="1"/>
  <c r="AX209" i="4" a="1"/>
  <c r="AX209" i="4" s="1"/>
  <c r="F209" i="4" s="1"/>
  <c r="AX210" i="4" a="1"/>
  <c r="AX210" i="4" s="1"/>
  <c r="AX211" i="4" a="1"/>
  <c r="AX211" i="4" s="1"/>
  <c r="AX212" i="4" a="1"/>
  <c r="AX212" i="4" s="1"/>
  <c r="AX213" i="4" a="1"/>
  <c r="AX213" i="4" s="1"/>
  <c r="F213" i="4" s="1"/>
  <c r="AX214" i="4" a="1"/>
  <c r="AX214" i="4" s="1"/>
  <c r="F214" i="4" s="1"/>
  <c r="AX215" i="4" a="1"/>
  <c r="AX215" i="4" s="1"/>
  <c r="AX216" i="4" a="1"/>
  <c r="AX216" i="4" s="1"/>
  <c r="AX217" i="4" a="1"/>
  <c r="AX217" i="4" s="1"/>
  <c r="AX218" i="4" a="1"/>
  <c r="AX218" i="4" s="1"/>
  <c r="F218" i="4" s="1"/>
  <c r="AX220" i="4" a="1"/>
  <c r="AX220" i="4" s="1"/>
  <c r="F220" i="4" s="1"/>
  <c r="AX221" i="4" a="1"/>
  <c r="AX221" i="4" s="1"/>
  <c r="AX222" i="4" a="1"/>
  <c r="AX222" i="4" s="1"/>
  <c r="AX223" i="4" a="1"/>
  <c r="AX223" i="4" s="1"/>
  <c r="AX224" i="4" a="1"/>
  <c r="AX224" i="4" s="1"/>
  <c r="F224" i="4" s="1"/>
  <c r="AX225" i="4" a="1"/>
  <c r="AX225" i="4" s="1"/>
  <c r="F225" i="4" s="1"/>
  <c r="AX226" i="4" a="1"/>
  <c r="AX226" i="4" s="1"/>
  <c r="F226" i="4" s="1"/>
  <c r="AX227" i="4" a="1"/>
  <c r="AX227" i="4" s="1"/>
  <c r="F227" i="4" s="1"/>
  <c r="AX228" i="4" a="1"/>
  <c r="AX228" i="4" s="1"/>
  <c r="AX229" i="4" a="1"/>
  <c r="AX229" i="4" s="1"/>
  <c r="AX230" i="4" a="1"/>
  <c r="AX230" i="4" s="1"/>
  <c r="F230" i="4" s="1"/>
  <c r="AX231" i="4" a="1"/>
  <c r="AX231" i="4" s="1"/>
  <c r="F231" i="4" s="1"/>
  <c r="AX232" i="4" a="1"/>
  <c r="AX232" i="4" s="1"/>
  <c r="AX234" i="4" a="1"/>
  <c r="AX234" i="4" s="1"/>
  <c r="AX235" i="4" a="1"/>
  <c r="AX235" i="4" s="1"/>
  <c r="F235" i="4" s="1"/>
  <c r="AX236" i="4" a="1"/>
  <c r="AX236" i="4" s="1"/>
  <c r="F236" i="4" s="1"/>
  <c r="AX237" i="4" a="1"/>
  <c r="AX237" i="4" s="1"/>
  <c r="F237" i="4" s="1"/>
  <c r="AX238" i="4" a="1"/>
  <c r="AX238" i="4" s="1"/>
  <c r="F238" i="4" s="1"/>
  <c r="AX239" i="4" a="1"/>
  <c r="AX239" i="4" s="1"/>
  <c r="AX240" i="4" a="1"/>
  <c r="AX240" i="4" s="1"/>
  <c r="AX241" i="4" a="1"/>
  <c r="AX241" i="4" s="1"/>
  <c r="AX242" i="4" a="1"/>
  <c r="AX242" i="4" s="1"/>
  <c r="F242" i="4" s="1"/>
  <c r="AX243" i="4" a="1"/>
  <c r="AX243" i="4" s="1"/>
  <c r="F243" i="4" s="1"/>
  <c r="AX244" i="4" a="1"/>
  <c r="AX244" i="4" s="1"/>
  <c r="AX245" i="4" a="1"/>
  <c r="AX245" i="4" s="1"/>
  <c r="F245" i="4" s="1"/>
  <c r="AX246" i="4" a="1"/>
  <c r="AX246" i="4" s="1"/>
  <c r="AX248" i="4" a="1"/>
  <c r="AX248" i="4" s="1"/>
  <c r="F248" i="4" s="1"/>
  <c r="AX249" i="4" a="1"/>
  <c r="AX249" i="4" s="1"/>
  <c r="AX250" i="4" a="1"/>
  <c r="AX250" i="4" s="1"/>
  <c r="AX251" i="4" a="1"/>
  <c r="AX251" i="4" s="1"/>
  <c r="AX252" i="4" a="1"/>
  <c r="AX252" i="4" s="1"/>
  <c r="AX253" i="4" a="1"/>
  <c r="AX253" i="4" s="1"/>
  <c r="F253" i="4" s="1"/>
  <c r="AX254" i="4" a="1"/>
  <c r="AX254" i="4" s="1"/>
  <c r="F254" i="4" s="1"/>
  <c r="AX255" i="4" a="1"/>
  <c r="AX255" i="4" s="1"/>
  <c r="AX256" i="4" a="1"/>
  <c r="AX256" i="4" s="1"/>
  <c r="F256" i="4" s="1"/>
  <c r="AX257" i="4" a="1"/>
  <c r="AX257" i="4" s="1"/>
  <c r="F257" i="4" s="1"/>
  <c r="AX258" i="4" a="1"/>
  <c r="AX258" i="4" s="1"/>
  <c r="F258" i="4" s="1"/>
  <c r="AX259" i="4" a="1"/>
  <c r="AX259" i="4" s="1"/>
  <c r="F259" i="4" s="1"/>
  <c r="AX260" i="4" a="1"/>
  <c r="AX260" i="4" s="1"/>
  <c r="AX262" i="4" a="1"/>
  <c r="AX262" i="4" s="1"/>
  <c r="F262" i="4" s="1"/>
  <c r="AX263" i="4" a="1"/>
  <c r="AX263" i="4" s="1"/>
  <c r="AX264" i="4" a="1"/>
  <c r="AX264" i="4" s="1"/>
  <c r="F264" i="4" s="1"/>
  <c r="AX265" i="4" a="1"/>
  <c r="AX265" i="4" s="1"/>
  <c r="F265" i="4" s="1"/>
  <c r="AX266" i="4" a="1"/>
  <c r="AX266" i="4" s="1"/>
  <c r="AX267" i="4" a="1"/>
  <c r="AX267" i="4" s="1"/>
  <c r="AX268" i="4" a="1"/>
  <c r="AX268" i="4" s="1"/>
  <c r="F268" i="4" s="1"/>
  <c r="AX269" i="4" a="1"/>
  <c r="AX269" i="4" s="1"/>
  <c r="F269" i="4" s="1"/>
  <c r="AX270" i="4" a="1"/>
  <c r="AX270" i="4" s="1"/>
  <c r="F270" i="4" s="1"/>
  <c r="AX271" i="4" a="1"/>
  <c r="AX271" i="4" s="1"/>
  <c r="F271" i="4" s="1"/>
  <c r="AX272" i="4" a="1"/>
  <c r="AX272" i="4" s="1"/>
  <c r="AX273" i="4" a="1"/>
  <c r="AX273" i="4" s="1"/>
  <c r="AX274" i="4" a="1"/>
  <c r="AX274" i="4" s="1"/>
  <c r="F274" i="4" s="1"/>
  <c r="AX276" i="4" a="1"/>
  <c r="AX276" i="4" s="1"/>
  <c r="F276" i="4" s="1"/>
  <c r="AX277" i="4" a="1"/>
  <c r="AX277" i="4" s="1"/>
  <c r="F277" i="4" s="1"/>
  <c r="AX278" i="4" a="1"/>
  <c r="AX278" i="4" s="1"/>
  <c r="F278" i="4" s="1"/>
  <c r="AX279" i="4" a="1"/>
  <c r="AX279" i="4" s="1"/>
  <c r="F279" i="4" s="1"/>
  <c r="AX280" i="4" a="1"/>
  <c r="AX280" i="4" s="1"/>
  <c r="F280" i="4" s="1"/>
  <c r="AX281" i="4" a="1"/>
  <c r="AX281" i="4" s="1"/>
  <c r="F281" i="4" s="1"/>
  <c r="AX282" i="4" a="1"/>
  <c r="AX282" i="4" s="1"/>
  <c r="AX283" i="4" a="1"/>
  <c r="AX283" i="4" s="1"/>
  <c r="AX284" i="4" a="1"/>
  <c r="AX284" i="4" s="1"/>
  <c r="F284" i="4" s="1"/>
  <c r="AX285" i="4" a="1"/>
  <c r="AX285" i="4" s="1"/>
  <c r="F285" i="4" s="1"/>
  <c r="AX286" i="4" a="1"/>
  <c r="AX286" i="4" s="1"/>
  <c r="F286" i="4" s="1"/>
  <c r="AX287" i="4" a="1"/>
  <c r="AX287" i="4" s="1"/>
  <c r="F287" i="4" s="1"/>
  <c r="AX288" i="4" a="1"/>
  <c r="AX288" i="4" s="1"/>
  <c r="F288" i="4" s="1"/>
  <c r="AX290" i="4" a="1"/>
  <c r="AX290" i="4" s="1"/>
  <c r="F290" i="4" s="1"/>
  <c r="AX291" i="4" a="1"/>
  <c r="AX291" i="4" s="1"/>
  <c r="F291" i="4" s="1"/>
  <c r="AX292" i="4" a="1"/>
  <c r="AX292" i="4" s="1"/>
  <c r="F292" i="4" s="1"/>
  <c r="AX293" i="4" a="1"/>
  <c r="AX293" i="4" s="1"/>
  <c r="F293" i="4" s="1"/>
  <c r="AX294" i="4" a="1"/>
  <c r="AX294" i="4" s="1"/>
  <c r="F294" i="4" s="1"/>
  <c r="AX295" i="4" a="1"/>
  <c r="AX295" i="4" s="1"/>
  <c r="AX296" i="4" a="1"/>
  <c r="AX296" i="4" s="1"/>
  <c r="F296" i="4" s="1"/>
  <c r="AX297" i="4" a="1"/>
  <c r="AX297" i="4" s="1"/>
  <c r="F297" i="4" s="1"/>
  <c r="AX298" i="4" a="1"/>
  <c r="AX298" i="4" s="1"/>
  <c r="F298" i="4" s="1"/>
  <c r="AX299" i="4" a="1"/>
  <c r="AX299" i="4" s="1"/>
  <c r="F299" i="4" s="1"/>
  <c r="AX300" i="4" a="1"/>
  <c r="AX300" i="4" s="1"/>
  <c r="F300" i="4" s="1"/>
  <c r="AX301" i="4" a="1"/>
  <c r="AX301" i="4" s="1"/>
  <c r="AX302" i="4" a="1"/>
  <c r="AX302" i="4" s="1"/>
  <c r="F302" i="4" s="1"/>
  <c r="AX304" i="4" a="1"/>
  <c r="AX304" i="4" s="1"/>
  <c r="F304" i="4" s="1"/>
  <c r="AX305" i="4" a="1"/>
  <c r="AX305" i="4" s="1"/>
  <c r="F305" i="4" s="1"/>
  <c r="AX306" i="4" a="1"/>
  <c r="AX306" i="4" s="1"/>
  <c r="F306" i="4" s="1"/>
  <c r="AX307" i="4" a="1"/>
  <c r="AX307" i="4" s="1"/>
  <c r="AX308" i="4" a="1"/>
  <c r="AX308" i="4" s="1"/>
  <c r="F308" i="4" s="1"/>
  <c r="AX309" i="4" a="1"/>
  <c r="AX309" i="4" s="1"/>
  <c r="F309" i="4" s="1"/>
  <c r="AX310" i="4" a="1"/>
  <c r="AX310" i="4" s="1"/>
  <c r="F310" i="4" s="1"/>
  <c r="AX311" i="4" a="1"/>
  <c r="AX311" i="4" s="1"/>
  <c r="F311" i="4" s="1"/>
  <c r="AX312" i="4" a="1"/>
  <c r="AX312" i="4" s="1"/>
  <c r="F312" i="4" s="1"/>
  <c r="AX313" i="4" a="1"/>
  <c r="AX313" i="4" s="1"/>
  <c r="AX314" i="4" a="1"/>
  <c r="AX314" i="4" s="1"/>
  <c r="F314" i="4" s="1"/>
  <c r="AX315" i="4" a="1"/>
  <c r="AX315" i="4" s="1"/>
  <c r="F315" i="4" s="1"/>
  <c r="AX316" i="4" a="1"/>
  <c r="AX316" i="4" s="1"/>
  <c r="F316" i="4" s="1"/>
  <c r="AX318" i="4" a="1"/>
  <c r="AX318" i="4" s="1"/>
  <c r="F318" i="4" s="1"/>
  <c r="AX319" i="4" a="1"/>
  <c r="AX319" i="4" s="1"/>
  <c r="AX320" i="4" a="1"/>
  <c r="AX320" i="4" s="1"/>
  <c r="F320" i="4" s="1"/>
  <c r="AX321" i="4" a="1"/>
  <c r="AX321" i="4" s="1"/>
  <c r="F321" i="4" s="1"/>
  <c r="AX322" i="4" a="1"/>
  <c r="AX322" i="4" s="1"/>
  <c r="F322" i="4" s="1"/>
  <c r="AX323" i="4" a="1"/>
  <c r="AX323" i="4" s="1"/>
  <c r="F323" i="4" s="1"/>
  <c r="AX324" i="4" a="1"/>
  <c r="AX324" i="4" s="1"/>
  <c r="F324" i="4" s="1"/>
  <c r="AX325" i="4" a="1"/>
  <c r="AX325" i="4" s="1"/>
  <c r="AX326" i="4" a="1"/>
  <c r="AX326" i="4" s="1"/>
  <c r="F326" i="4" s="1"/>
  <c r="AX327" i="4" a="1"/>
  <c r="AX327" i="4" s="1"/>
  <c r="F327" i="4" s="1"/>
  <c r="AX328" i="4" a="1"/>
  <c r="AX328" i="4" s="1"/>
  <c r="F328" i="4" s="1"/>
  <c r="AX329" i="4" a="1"/>
  <c r="AX329" i="4" s="1"/>
  <c r="F329" i="4" s="1"/>
  <c r="AX330" i="4" a="1"/>
  <c r="AX330" i="4" s="1"/>
  <c r="F330" i="4" s="1"/>
  <c r="AX332" i="4" a="1"/>
  <c r="AX332" i="4" s="1"/>
  <c r="F332" i="4" s="1"/>
  <c r="AX333" i="4" a="1"/>
  <c r="AX333" i="4" s="1"/>
  <c r="F333" i="4" s="1"/>
  <c r="AX334" i="4" a="1"/>
  <c r="AX334" i="4" s="1"/>
  <c r="F334" i="4" s="1"/>
  <c r="AX335" i="4" a="1"/>
  <c r="AX335" i="4" s="1"/>
  <c r="F335" i="4" s="1"/>
  <c r="AX336" i="4" a="1"/>
  <c r="AX336" i="4" s="1"/>
  <c r="F336" i="4" s="1"/>
  <c r="AX337" i="4" a="1"/>
  <c r="AX337" i="4" s="1"/>
  <c r="AY337" i="4" s="1"/>
  <c r="AX338" i="4" a="1"/>
  <c r="AX338" i="4" s="1"/>
  <c r="F338" i="4" s="1"/>
  <c r="AX339" i="4" a="1"/>
  <c r="AX339" i="4" s="1"/>
  <c r="F339" i="4" s="1"/>
  <c r="AX340" i="4" a="1"/>
  <c r="AX340" i="4" s="1"/>
  <c r="F340" i="4" s="1"/>
  <c r="AX341" i="4" a="1"/>
  <c r="AX341" i="4" s="1"/>
  <c r="F341" i="4" s="1"/>
  <c r="AX342" i="4" a="1"/>
  <c r="AX342" i="4" s="1"/>
  <c r="F342" i="4" s="1"/>
  <c r="AX343" i="4" a="1"/>
  <c r="AX343" i="4" s="1"/>
  <c r="AX344" i="4" a="1"/>
  <c r="AX344" i="4" s="1"/>
  <c r="F344" i="4" s="1"/>
  <c r="AX346" i="4" a="1"/>
  <c r="AX346" i="4" s="1"/>
  <c r="F346" i="4" s="1"/>
  <c r="AX347" i="4" a="1"/>
  <c r="AX347" i="4" s="1"/>
  <c r="F347" i="4" s="1"/>
  <c r="AX348" i="4" a="1"/>
  <c r="AX348" i="4" s="1"/>
  <c r="F348" i="4" s="1"/>
  <c r="AX349" i="4" a="1"/>
  <c r="AX349" i="4" s="1"/>
  <c r="AX350" i="4" a="1"/>
  <c r="AX350" i="4" s="1"/>
  <c r="F350" i="4" s="1"/>
  <c r="AX351" i="4" a="1"/>
  <c r="AX351" i="4" s="1"/>
  <c r="F351" i="4" s="1"/>
  <c r="AX352" i="4" a="1"/>
  <c r="AX352" i="4" s="1"/>
  <c r="F352" i="4" s="1"/>
  <c r="AX353" i="4" a="1"/>
  <c r="AX353" i="4" s="1"/>
  <c r="F353" i="4" s="1"/>
  <c r="AX354" i="4" a="1"/>
  <c r="AX354" i="4" s="1"/>
  <c r="F354" i="4" s="1"/>
  <c r="AX355" i="4" a="1"/>
  <c r="AX355" i="4" s="1"/>
  <c r="F355" i="4" s="1"/>
  <c r="AX356" i="4" a="1"/>
  <c r="AX356" i="4" s="1"/>
  <c r="F356" i="4" s="1"/>
  <c r="AX357" i="4" a="1"/>
  <c r="AX357" i="4" s="1"/>
  <c r="F357" i="4" s="1"/>
  <c r="AX358" i="4" a="1"/>
  <c r="AX358" i="4" s="1"/>
  <c r="F358" i="4" s="1"/>
  <c r="AX360" i="4" a="1"/>
  <c r="AX360" i="4" s="1"/>
  <c r="AX361" i="4" a="1"/>
  <c r="AX361" i="4" s="1"/>
  <c r="AY361" i="4" s="1"/>
  <c r="AX362" i="4" a="1"/>
  <c r="AX362" i="4" s="1"/>
  <c r="F362" i="4" s="1"/>
  <c r="AX363" i="4" a="1"/>
  <c r="AX363" i="4" s="1"/>
  <c r="F363" i="4" s="1"/>
  <c r="AX364" i="4" a="1"/>
  <c r="AX364" i="4" s="1"/>
  <c r="F364" i="4" s="1"/>
  <c r="AX365" i="4" a="1"/>
  <c r="AX365" i="4" s="1"/>
  <c r="F365" i="4" s="1"/>
  <c r="AX366" i="4" a="1"/>
  <c r="AX366" i="4" s="1"/>
  <c r="F366" i="4" s="1"/>
  <c r="AX367" i="4" a="1"/>
  <c r="AX367" i="4" s="1"/>
  <c r="AX368" i="4" a="1"/>
  <c r="AX368" i="4" s="1"/>
  <c r="F368" i="4" s="1"/>
  <c r="AX369" i="4" a="1"/>
  <c r="AX369" i="4" s="1"/>
  <c r="F369" i="4" s="1"/>
  <c r="AX370" i="4" a="1"/>
  <c r="AX370" i="4" s="1"/>
  <c r="F370" i="4" s="1"/>
  <c r="AT5" i="4" a="1"/>
  <c r="AT5" i="4" s="1"/>
  <c r="AV5" i="4" s="1" a="1"/>
  <c r="AV5" i="4" s="1"/>
  <c r="AN5" i="4" a="1"/>
  <c r="AN5" i="4" s="1"/>
  <c r="AN6" i="4" a="1"/>
  <c r="AN6" i="4" s="1"/>
  <c r="AO6" i="4" s="1"/>
  <c r="AN7" i="4" a="1"/>
  <c r="AN7" i="4" s="1"/>
  <c r="AN8" i="4" a="1"/>
  <c r="AN8" i="4" s="1"/>
  <c r="E8" i="4" s="1"/>
  <c r="AN10" i="4" a="1"/>
  <c r="AN10" i="4" s="1"/>
  <c r="AN11" i="4" a="1"/>
  <c r="AN11" i="4" s="1"/>
  <c r="E11" i="4" s="1"/>
  <c r="AN12" i="4" a="1"/>
  <c r="AN12" i="4" s="1"/>
  <c r="E12" i="4" s="1"/>
  <c r="AN13" i="4" a="1"/>
  <c r="AN13" i="4" s="1"/>
  <c r="AN14" i="4" a="1"/>
  <c r="AN14" i="4" s="1"/>
  <c r="E14" i="4" s="1"/>
  <c r="AN15" i="4" a="1"/>
  <c r="AN15" i="4" s="1"/>
  <c r="E15" i="4" s="1"/>
  <c r="AN16" i="4" a="1"/>
  <c r="AN16" i="4" s="1"/>
  <c r="AN17" i="4" a="1"/>
  <c r="AN17" i="4" s="1"/>
  <c r="E17" i="4" s="1"/>
  <c r="AN18" i="4" a="1"/>
  <c r="AN18" i="4" s="1"/>
  <c r="E18" i="4" s="1"/>
  <c r="AN19" i="4" a="1"/>
  <c r="AN19" i="4" s="1"/>
  <c r="AO19" i="4" s="1"/>
  <c r="AN20" i="4" a="1"/>
  <c r="AN20" i="4" s="1"/>
  <c r="E20" i="4" s="1"/>
  <c r="AN21" i="4" a="1"/>
  <c r="AN21" i="4" s="1"/>
  <c r="E21" i="4" s="1"/>
  <c r="AN22" i="4" a="1"/>
  <c r="AN22" i="4" s="1"/>
  <c r="AN24" i="4" a="1"/>
  <c r="AN24" i="4" s="1"/>
  <c r="E24" i="4" s="1"/>
  <c r="AN25" i="4" a="1"/>
  <c r="AN25" i="4" s="1"/>
  <c r="AN26" i="4" a="1"/>
  <c r="AN26" i="4" s="1"/>
  <c r="E26" i="4" s="1"/>
  <c r="AN27" i="4" a="1"/>
  <c r="AN27" i="4" s="1"/>
  <c r="E27" i="4" s="1"/>
  <c r="AN28" i="4" a="1"/>
  <c r="AN28" i="4" s="1"/>
  <c r="AN29" i="4" a="1"/>
  <c r="AN29" i="4" s="1"/>
  <c r="E29" i="4" s="1"/>
  <c r="AN30" i="4" a="1"/>
  <c r="AN30" i="4" s="1"/>
  <c r="E30" i="4" s="1"/>
  <c r="AN31" i="4" a="1"/>
  <c r="AN31" i="4" s="1"/>
  <c r="AN32" i="4" a="1"/>
  <c r="AN32" i="4" s="1"/>
  <c r="E32" i="4" s="1"/>
  <c r="AN33" i="4" a="1"/>
  <c r="AN33" i="4" s="1"/>
  <c r="E33" i="4" s="1"/>
  <c r="AN34" i="4" a="1"/>
  <c r="AN34" i="4" s="1"/>
  <c r="AN35" i="4" a="1"/>
  <c r="AN35" i="4" s="1"/>
  <c r="E35" i="4" s="1"/>
  <c r="AN36" i="4" a="1"/>
  <c r="AN36" i="4" s="1"/>
  <c r="AN38" i="4" a="1"/>
  <c r="AN38" i="4" s="1"/>
  <c r="E38" i="4" s="1"/>
  <c r="AN39" i="4" a="1"/>
  <c r="AN39" i="4" s="1"/>
  <c r="E39" i="4" s="1"/>
  <c r="AN40" i="4" a="1"/>
  <c r="AN40" i="4" s="1"/>
  <c r="AN41" i="4" a="1"/>
  <c r="AN41" i="4" s="1"/>
  <c r="E41" i="4" s="1"/>
  <c r="AN42" i="4" a="1"/>
  <c r="AN42" i="4" s="1"/>
  <c r="AN43" i="4" a="1"/>
  <c r="AN43" i="4" s="1"/>
  <c r="E43" i="4" s="1"/>
  <c r="AN44" i="4" a="1"/>
  <c r="AN44" i="4" s="1"/>
  <c r="AN45" i="4" a="1"/>
  <c r="AN45" i="4" s="1"/>
  <c r="E45" i="4" s="1"/>
  <c r="AN46" i="4" a="1"/>
  <c r="AN46" i="4" s="1"/>
  <c r="AN47" i="4" a="1"/>
  <c r="AN47" i="4" s="1"/>
  <c r="E47" i="4" s="1"/>
  <c r="AN48" i="4" a="1"/>
  <c r="AN48" i="4" s="1"/>
  <c r="AN49" i="4" a="1"/>
  <c r="AN49" i="4" s="1"/>
  <c r="E49" i="4" s="1"/>
  <c r="AN50" i="4" a="1"/>
  <c r="AN50" i="4" s="1"/>
  <c r="AO50" i="4" s="1"/>
  <c r="AN52" i="4" a="1"/>
  <c r="AN52" i="4" s="1"/>
  <c r="E52" i="4" s="1"/>
  <c r="AN53" i="4" a="1"/>
  <c r="AN53" i="4" s="1"/>
  <c r="E53" i="4" s="1"/>
  <c r="AN54" i="4" a="1"/>
  <c r="AN54" i="4" s="1"/>
  <c r="AO54" i="4" s="1"/>
  <c r="AN55" i="4" a="1"/>
  <c r="AN55" i="4" s="1"/>
  <c r="E55" i="4" s="1"/>
  <c r="AN56" i="4" a="1"/>
  <c r="AN56" i="4" s="1"/>
  <c r="AN57" i="4" a="1"/>
  <c r="AN57" i="4" s="1"/>
  <c r="AN58" i="4" a="1"/>
  <c r="AN58" i="4" s="1"/>
  <c r="E58" i="4" s="1"/>
  <c r="AN59" i="4" a="1"/>
  <c r="AN59" i="4" s="1"/>
  <c r="E59" i="4" s="1"/>
  <c r="AN60" i="4" a="1"/>
  <c r="AN60" i="4" s="1"/>
  <c r="AN61" i="4" a="1"/>
  <c r="AN61" i="4" s="1"/>
  <c r="AN62" i="4" a="1"/>
  <c r="AN62" i="4" s="1"/>
  <c r="E62" i="4" s="1"/>
  <c r="AN63" i="4" a="1"/>
  <c r="AN63" i="4" s="1"/>
  <c r="AN64" i="4" a="1"/>
  <c r="AN64" i="4" s="1"/>
  <c r="E64" i="4" s="1"/>
  <c r="AN66" i="4" a="1"/>
  <c r="AN66" i="4" s="1"/>
  <c r="AN67" i="4" a="1"/>
  <c r="AN67" i="4" s="1"/>
  <c r="E67" i="4" s="1"/>
  <c r="AN68" i="4" a="1"/>
  <c r="AN68" i="4" s="1"/>
  <c r="AN69" i="4" a="1"/>
  <c r="AN69" i="4" s="1"/>
  <c r="AN70" i="4" a="1"/>
  <c r="AN70" i="4" s="1"/>
  <c r="E70" i="4" s="1"/>
  <c r="AN71" i="4" a="1"/>
  <c r="AN71" i="4" s="1"/>
  <c r="E71" i="4" s="1"/>
  <c r="AN72" i="4" a="1"/>
  <c r="AN72" i="4" s="1"/>
  <c r="AN73" i="4" a="1"/>
  <c r="AN73" i="4" s="1"/>
  <c r="AN74" i="4" a="1"/>
  <c r="AN74" i="4" s="1"/>
  <c r="AO74" i="4" s="1"/>
  <c r="AN75" i="4" a="1"/>
  <c r="AN75" i="4" s="1"/>
  <c r="AN76" i="4" a="1"/>
  <c r="AN76" i="4" s="1"/>
  <c r="E76" i="4" s="1"/>
  <c r="AN77" i="4" a="1"/>
  <c r="AN77" i="4" s="1"/>
  <c r="AN78" i="4" a="1"/>
  <c r="AN78" i="4" s="1"/>
  <c r="E78" i="4" s="1"/>
  <c r="AN80" i="4" a="1"/>
  <c r="AN80" i="4" s="1"/>
  <c r="E80" i="4" s="1"/>
  <c r="AN81" i="4" a="1"/>
  <c r="AN81" i="4" s="1"/>
  <c r="E81" i="4" s="1"/>
  <c r="AN82" i="4" a="1"/>
  <c r="AN82" i="4" s="1"/>
  <c r="AN83" i="4" a="1"/>
  <c r="AN83" i="4" s="1"/>
  <c r="AN84" i="4" a="1"/>
  <c r="AN84" i="4" s="1"/>
  <c r="E84" i="4" s="1"/>
  <c r="AN85" i="4" a="1"/>
  <c r="AN85" i="4" s="1"/>
  <c r="AN86" i="4" a="1"/>
  <c r="AN86" i="4" s="1"/>
  <c r="E86" i="4" s="1"/>
  <c r="AN87" i="4" a="1"/>
  <c r="AN87" i="4" s="1"/>
  <c r="E87" i="4" s="1"/>
  <c r="AN88" i="4" a="1"/>
  <c r="AN88" i="4" s="1"/>
  <c r="AN89" i="4" a="1"/>
  <c r="AN89" i="4" s="1"/>
  <c r="E89" i="4" s="1"/>
  <c r="AN90" i="4" a="1"/>
  <c r="AN90" i="4" s="1"/>
  <c r="AN91" i="4" a="1"/>
  <c r="AN91" i="4" s="1"/>
  <c r="AO91" i="4" s="1"/>
  <c r="AN92" i="4" a="1"/>
  <c r="AN92" i="4" s="1"/>
  <c r="AN94" i="4" a="1"/>
  <c r="AN94" i="4" s="1"/>
  <c r="AN95" i="4" a="1"/>
  <c r="AN95" i="4" s="1"/>
  <c r="E95" i="4" s="1"/>
  <c r="AN96" i="4" a="1"/>
  <c r="AN96" i="4" s="1"/>
  <c r="AN97" i="4" a="1"/>
  <c r="AN97" i="4" s="1"/>
  <c r="E97" i="4" s="1"/>
  <c r="AN98" i="4" a="1"/>
  <c r="AN98" i="4" s="1"/>
  <c r="E98" i="4" s="1"/>
  <c r="AN99" i="4" a="1"/>
  <c r="AN99" i="4" s="1"/>
  <c r="AN100" i="4" a="1"/>
  <c r="AN100" i="4" s="1"/>
  <c r="AN101" i="4" a="1"/>
  <c r="AN101" i="4" s="1"/>
  <c r="E101" i="4" s="1"/>
  <c r="AN102" i="4" a="1"/>
  <c r="AN102" i="4" s="1"/>
  <c r="AO102" i="4" s="1"/>
  <c r="AN103" i="4" a="1"/>
  <c r="AN103" i="4" s="1"/>
  <c r="E103" i="4" s="1"/>
  <c r="AN104" i="4" a="1"/>
  <c r="AN104" i="4" s="1"/>
  <c r="E104" i="4" s="1"/>
  <c r="AN105" i="4" a="1"/>
  <c r="AN105" i="4" s="1"/>
  <c r="AN106" i="4" a="1"/>
  <c r="AN106" i="4" s="1"/>
  <c r="AN108" i="4" a="1"/>
  <c r="AN108" i="4" s="1"/>
  <c r="AN109" i="4" a="1"/>
  <c r="AN109" i="4" s="1"/>
  <c r="E109" i="4" s="1"/>
  <c r="AN110" i="4" a="1"/>
  <c r="AN110" i="4" s="1"/>
  <c r="E110" i="4" s="1"/>
  <c r="AN111" i="4" a="1"/>
  <c r="AN111" i="4" s="1"/>
  <c r="AN112" i="4" a="1"/>
  <c r="AN112" i="4" s="1"/>
  <c r="AN113" i="4" a="1"/>
  <c r="AN113" i="4" s="1"/>
  <c r="E113" i="4" s="1"/>
  <c r="AN114" i="4" a="1"/>
  <c r="AN114" i="4" s="1"/>
  <c r="AN115" i="4" a="1"/>
  <c r="AN115" i="4" s="1"/>
  <c r="E115" i="4" s="1"/>
  <c r="AN116" i="4" a="1"/>
  <c r="AN116" i="4" s="1"/>
  <c r="E116" i="4" s="1"/>
  <c r="AN117" i="4" a="1"/>
  <c r="AN117" i="4" s="1"/>
  <c r="AN118" i="4" a="1"/>
  <c r="AN118" i="4" s="1"/>
  <c r="AN119" i="4" a="1"/>
  <c r="AN119" i="4" s="1"/>
  <c r="E119" i="4" s="1"/>
  <c r="AN120" i="4" a="1"/>
  <c r="AN120" i="4" s="1"/>
  <c r="AN122" i="4" a="1"/>
  <c r="AN122" i="4" s="1"/>
  <c r="E122" i="4" s="1"/>
  <c r="AN123" i="4" a="1"/>
  <c r="AN123" i="4" s="1"/>
  <c r="AN124" i="4" a="1"/>
  <c r="AN124" i="4" s="1"/>
  <c r="AN125" i="4" a="1"/>
  <c r="AN125" i="4" s="1"/>
  <c r="E125" i="4" s="1"/>
  <c r="AN126" i="4" a="1"/>
  <c r="AN126" i="4" s="1"/>
  <c r="AO126" i="4" s="1"/>
  <c r="AN127" i="4" a="1"/>
  <c r="AN127" i="4" s="1"/>
  <c r="E127" i="4" s="1"/>
  <c r="AN128" i="4" a="1"/>
  <c r="AN128" i="4" s="1"/>
  <c r="E128" i="4" s="1"/>
  <c r="AN129" i="4" a="1"/>
  <c r="AN129" i="4" s="1"/>
  <c r="AN130" i="4" a="1"/>
  <c r="AN130" i="4" s="1"/>
  <c r="AN131" i="4" a="1"/>
  <c r="AN131" i="4" s="1"/>
  <c r="E131" i="4" s="1"/>
  <c r="AN132" i="4" a="1"/>
  <c r="AN132" i="4" s="1"/>
  <c r="AN133" i="4" a="1"/>
  <c r="AN133" i="4" s="1"/>
  <c r="E133" i="4" s="1"/>
  <c r="AN134" i="4" a="1"/>
  <c r="AN134" i="4" s="1"/>
  <c r="E134" i="4" s="1"/>
  <c r="AN136" i="4" a="1"/>
  <c r="AN136" i="4" s="1"/>
  <c r="AN137" i="4" a="1"/>
  <c r="AN137" i="4" s="1"/>
  <c r="E137" i="4" s="1"/>
  <c r="AN138" i="4" a="1"/>
  <c r="AN138" i="4" s="1"/>
  <c r="AN139" i="4" a="1"/>
  <c r="AN139" i="4" s="1"/>
  <c r="E139" i="4" s="1"/>
  <c r="AN140" i="4" a="1"/>
  <c r="AN140" i="4" s="1"/>
  <c r="E140" i="4" s="1"/>
  <c r="AN141" i="4" a="1"/>
  <c r="AN141" i="4" s="1"/>
  <c r="AN142" i="4" a="1"/>
  <c r="AN142" i="4" s="1"/>
  <c r="AN143" i="4" a="1"/>
  <c r="AN143" i="4" s="1"/>
  <c r="E143" i="4" s="1"/>
  <c r="AN144" i="4" a="1"/>
  <c r="AN144" i="4" s="1"/>
  <c r="AN145" i="4" a="1"/>
  <c r="AN145" i="4" s="1"/>
  <c r="E145" i="4" s="1"/>
  <c r="AN146" i="4" a="1"/>
  <c r="AN146" i="4" s="1"/>
  <c r="E146" i="4" s="1"/>
  <c r="AN147" i="4" a="1"/>
  <c r="AN147" i="4" s="1"/>
  <c r="AN148" i="4" a="1"/>
  <c r="AN148" i="4" s="1"/>
  <c r="AN150" i="4" a="1"/>
  <c r="AN150" i="4" s="1"/>
  <c r="AO150" i="4" s="1"/>
  <c r="AN151" i="4" a="1"/>
  <c r="AN151" i="4" s="1"/>
  <c r="E151" i="4" s="1"/>
  <c r="AN152" i="4" a="1"/>
  <c r="AN152" i="4" s="1"/>
  <c r="AN153" i="4" a="1"/>
  <c r="AN153" i="4" s="1"/>
  <c r="E153" i="4" s="1"/>
  <c r="AN154" i="4" a="1"/>
  <c r="AN154" i="4" s="1"/>
  <c r="AN155" i="4" a="1"/>
  <c r="AN155" i="4" s="1"/>
  <c r="AN156" i="4" a="1"/>
  <c r="AN156" i="4" s="1"/>
  <c r="AN157" i="4" a="1"/>
  <c r="AN157" i="4" s="1"/>
  <c r="AN158" i="4" a="1"/>
  <c r="AN158" i="4" s="1"/>
  <c r="AN159" i="4" a="1"/>
  <c r="AN159" i="4" s="1"/>
  <c r="E159" i="4" s="1"/>
  <c r="AN160" i="4" a="1"/>
  <c r="AN160" i="4" s="1"/>
  <c r="E160" i="4" s="1"/>
  <c r="AN161" i="4" a="1"/>
  <c r="AN161" i="4" s="1"/>
  <c r="E161" i="4" s="1"/>
  <c r="AN162" i="4" a="1"/>
  <c r="AN162" i="4" s="1"/>
  <c r="AN164" i="4" a="1"/>
  <c r="AN164" i="4" s="1"/>
  <c r="E164" i="4" s="1"/>
  <c r="AN165" i="4" a="1"/>
  <c r="AN165" i="4" s="1"/>
  <c r="E165" i="4" s="1"/>
  <c r="AN166" i="4" a="1"/>
  <c r="AN166" i="4" s="1"/>
  <c r="AN167" i="4" a="1"/>
  <c r="AN167" i="4" s="1"/>
  <c r="E167" i="4" s="1"/>
  <c r="AN168" i="4" a="1"/>
  <c r="AN168" i="4" s="1"/>
  <c r="AN169" i="4" a="1"/>
  <c r="AN169" i="4" s="1"/>
  <c r="E169" i="4" s="1"/>
  <c r="AN170" i="4" a="1"/>
  <c r="AN170" i="4" s="1"/>
  <c r="E170" i="4" s="1"/>
  <c r="AN171" i="4" a="1"/>
  <c r="AN171" i="4" s="1"/>
  <c r="E171" i="4" s="1"/>
  <c r="AN172" i="4" a="1"/>
  <c r="AN172" i="4" s="1"/>
  <c r="AN173" i="4" a="1"/>
  <c r="AN173" i="4" s="1"/>
  <c r="E173" i="4" s="1"/>
  <c r="AN174" i="4" a="1"/>
  <c r="AN174" i="4" s="1"/>
  <c r="AO174" i="4" s="1"/>
  <c r="AN175" i="4" a="1"/>
  <c r="AN175" i="4" s="1"/>
  <c r="E175" i="4" s="1"/>
  <c r="AN176" i="4" a="1"/>
  <c r="AN176" i="4" s="1"/>
  <c r="E176" i="4" s="1"/>
  <c r="AN178" i="4" a="1"/>
  <c r="AN178" i="4" s="1"/>
  <c r="AN179" i="4" a="1"/>
  <c r="AN179" i="4" s="1"/>
  <c r="E179" i="4" s="1"/>
  <c r="AN180" i="4" a="1"/>
  <c r="AN180" i="4" s="1"/>
  <c r="AN181" i="4" a="1"/>
  <c r="AN181" i="4" s="1"/>
  <c r="E181" i="4" s="1"/>
  <c r="AN182" i="4" a="1"/>
  <c r="AN182" i="4" s="1"/>
  <c r="E182" i="4" s="1"/>
  <c r="AN183" i="4" a="1"/>
  <c r="AN183" i="4" s="1"/>
  <c r="E183" i="4" s="1"/>
  <c r="AN184" i="4" a="1"/>
  <c r="AN184" i="4" s="1"/>
  <c r="AN185" i="4" a="1"/>
  <c r="AN185" i="4" s="1"/>
  <c r="E185" i="4" s="1"/>
  <c r="AN186" i="4" a="1"/>
  <c r="AN186" i="4" s="1"/>
  <c r="E186" i="4" s="1"/>
  <c r="AN187" i="4" a="1"/>
  <c r="AN187" i="4" s="1"/>
  <c r="E187" i="4" s="1"/>
  <c r="AN188" i="4" a="1"/>
  <c r="AN188" i="4" s="1"/>
  <c r="AN189" i="4" a="1"/>
  <c r="AN189" i="4" s="1"/>
  <c r="AN190" i="4" a="1"/>
  <c r="AN190" i="4" s="1"/>
  <c r="E190" i="4" s="1"/>
  <c r="AN192" i="4" a="1"/>
  <c r="AN192" i="4" s="1"/>
  <c r="E192" i="4" s="1"/>
  <c r="AN193" i="4" a="1"/>
  <c r="AN193" i="4" s="1"/>
  <c r="E193" i="4" s="1"/>
  <c r="AN194" i="4" a="1"/>
  <c r="AN194" i="4" s="1"/>
  <c r="AO194" i="4" s="1"/>
  <c r="AN195" i="4" a="1"/>
  <c r="AN195" i="4" s="1"/>
  <c r="AN196" i="4" a="1"/>
  <c r="AN196" i="4" s="1"/>
  <c r="E196" i="4" s="1"/>
  <c r="AN197" i="4" a="1"/>
  <c r="AN197" i="4" s="1"/>
  <c r="E197" i="4" s="1"/>
  <c r="AN198" i="4" a="1"/>
  <c r="AN198" i="4" s="1"/>
  <c r="E198" i="4" s="1"/>
  <c r="AN199" i="4" a="1"/>
  <c r="AN199" i="4" s="1"/>
  <c r="E199" i="4" s="1"/>
  <c r="AN200" i="4" a="1"/>
  <c r="AN200" i="4" s="1"/>
  <c r="AN201" i="4" a="1"/>
  <c r="AN201" i="4" s="1"/>
  <c r="AN202" i="4" a="1"/>
  <c r="AN202" i="4" s="1"/>
  <c r="E202" i="4" s="1"/>
  <c r="AN203" i="4" a="1"/>
  <c r="AN203" i="4" s="1"/>
  <c r="E203" i="4" s="1"/>
  <c r="AN204" i="4" a="1"/>
  <c r="AN204" i="4" s="1"/>
  <c r="E204" i="4" s="1"/>
  <c r="AN206" i="4" a="1"/>
  <c r="AN206" i="4" s="1"/>
  <c r="AN207" i="4" a="1"/>
  <c r="AN207" i="4" s="1"/>
  <c r="E207" i="4" s="1"/>
  <c r="AN208" i="4" a="1"/>
  <c r="AN208" i="4" s="1"/>
  <c r="E208" i="4" s="1"/>
  <c r="AN209" i="4" a="1"/>
  <c r="AN209" i="4" s="1"/>
  <c r="E209" i="4" s="1"/>
  <c r="AN210" i="4" a="1"/>
  <c r="AN210" i="4" s="1"/>
  <c r="E210" i="4" s="1"/>
  <c r="AN211" i="4" a="1"/>
  <c r="AN211" i="4" s="1"/>
  <c r="AO211" i="4" s="1"/>
  <c r="AN212" i="4" a="1"/>
  <c r="AN212" i="4" s="1"/>
  <c r="AN213" i="4" a="1"/>
  <c r="AN213" i="4" s="1"/>
  <c r="E213" i="4" s="1"/>
  <c r="AN214" i="4" a="1"/>
  <c r="AN214" i="4" s="1"/>
  <c r="E214" i="4" s="1"/>
  <c r="AN215" i="4" a="1"/>
  <c r="AN215" i="4" s="1"/>
  <c r="E215" i="4" s="1"/>
  <c r="AN216" i="4" a="1"/>
  <c r="AN216" i="4" s="1"/>
  <c r="E216" i="4" s="1"/>
  <c r="AN217" i="4" a="1"/>
  <c r="AN217" i="4" s="1"/>
  <c r="AN218" i="4" a="1"/>
  <c r="AN218" i="4" s="1"/>
  <c r="AO218" i="4" s="1"/>
  <c r="AN220" i="4" a="1"/>
  <c r="AN220" i="4" s="1"/>
  <c r="E220" i="4" s="1"/>
  <c r="AN221" i="4" a="1"/>
  <c r="AN221" i="4" s="1"/>
  <c r="E221" i="4" s="1"/>
  <c r="AN222" i="4" a="1"/>
  <c r="AN222" i="4" s="1"/>
  <c r="E222" i="4" s="1"/>
  <c r="AN223" i="4" a="1"/>
  <c r="AN223" i="4" s="1"/>
  <c r="AN224" i="4" a="1"/>
  <c r="AN224" i="4" s="1"/>
  <c r="E224" i="4" s="1"/>
  <c r="AN225" i="4" a="1"/>
  <c r="AN225" i="4" s="1"/>
  <c r="E225" i="4" s="1"/>
  <c r="AN226" i="4" a="1"/>
  <c r="AN226" i="4" s="1"/>
  <c r="E226" i="4" s="1"/>
  <c r="AN227" i="4" a="1"/>
  <c r="AN227" i="4" s="1"/>
  <c r="E227" i="4" s="1"/>
  <c r="AN228" i="4" a="1"/>
  <c r="AN228" i="4" s="1"/>
  <c r="E228" i="4" s="1"/>
  <c r="AN229" i="4" a="1"/>
  <c r="AN229" i="4" s="1"/>
  <c r="AN230" i="4" a="1"/>
  <c r="AN230" i="4" s="1"/>
  <c r="AN231" i="4" a="1"/>
  <c r="AN231" i="4" s="1"/>
  <c r="E231" i="4" s="1"/>
  <c r="AN232" i="4" a="1"/>
  <c r="AN232" i="4" s="1"/>
  <c r="E232" i="4" s="1"/>
  <c r="AN234" i="4" a="1"/>
  <c r="AN234" i="4" s="1"/>
  <c r="E234" i="4" s="1"/>
  <c r="AN235" i="4" a="1"/>
  <c r="AN235" i="4" s="1"/>
  <c r="AN236" i="4" a="1"/>
  <c r="AN236" i="4" s="1"/>
  <c r="AN237" i="4" a="1"/>
  <c r="AN237" i="4" s="1"/>
  <c r="E237" i="4" s="1"/>
  <c r="AN238" i="4" a="1"/>
  <c r="AN238" i="4" s="1"/>
  <c r="E238" i="4" s="1"/>
  <c r="AN239" i="4" a="1"/>
  <c r="AN239" i="4" s="1"/>
  <c r="E239" i="4" s="1"/>
  <c r="AN240" i="4" a="1"/>
  <c r="AN240" i="4" s="1"/>
  <c r="E240" i="4" s="1"/>
  <c r="AN241" i="4" a="1"/>
  <c r="AN241" i="4" s="1"/>
  <c r="AN242" i="4" a="1"/>
  <c r="AN242" i="4" s="1"/>
  <c r="AN243" i="4" a="1"/>
  <c r="AN243" i="4" s="1"/>
  <c r="E243" i="4" s="1"/>
  <c r="AN244" i="4" a="1"/>
  <c r="AN244" i="4" s="1"/>
  <c r="E244" i="4" s="1"/>
  <c r="AN245" i="4" a="1"/>
  <c r="AN245" i="4" s="1"/>
  <c r="E245" i="4" s="1"/>
  <c r="AN246" i="4" a="1"/>
  <c r="AN246" i="4" s="1"/>
  <c r="AN248" i="4" a="1"/>
  <c r="AN248" i="4" s="1"/>
  <c r="E248" i="4" s="1"/>
  <c r="AN249" i="4" a="1"/>
  <c r="AN249" i="4" s="1"/>
  <c r="E249" i="4" s="1"/>
  <c r="AN250" i="4" a="1"/>
  <c r="AN250" i="4" s="1"/>
  <c r="E250" i="4" s="1"/>
  <c r="AN251" i="4" a="1"/>
  <c r="AN251" i="4" s="1"/>
  <c r="E251" i="4" s="1"/>
  <c r="AN252" i="4" a="1"/>
  <c r="AN252" i="4" s="1"/>
  <c r="AN253" i="4" a="1"/>
  <c r="AN253" i="4" s="1"/>
  <c r="E253" i="4" s="1"/>
  <c r="AN254" i="4" a="1"/>
  <c r="AN254" i="4" s="1"/>
  <c r="AN255" i="4" a="1"/>
  <c r="AN255" i="4" s="1"/>
  <c r="AN256" i="4" a="1"/>
  <c r="AN256" i="4" s="1"/>
  <c r="E256" i="4" s="1"/>
  <c r="AN257" i="4" a="1"/>
  <c r="AN257" i="4" s="1"/>
  <c r="E257" i="4" s="1"/>
  <c r="AN258" i="4" a="1"/>
  <c r="AN258" i="4" s="1"/>
  <c r="AN259" i="4" a="1"/>
  <c r="AN259" i="4" s="1"/>
  <c r="E259" i="4" s="1"/>
  <c r="AN260" i="4" a="1"/>
  <c r="AN260" i="4" s="1"/>
  <c r="AN262" i="4" a="1"/>
  <c r="AN262" i="4" s="1"/>
  <c r="AO262" i="4" s="1"/>
  <c r="AN263" i="4" a="1"/>
  <c r="AN263" i="4" s="1"/>
  <c r="E263" i="4" s="1"/>
  <c r="AN264" i="4" a="1"/>
  <c r="AN264" i="4" s="1"/>
  <c r="E264" i="4" s="1"/>
  <c r="AN265" i="4" a="1"/>
  <c r="AN265" i="4" s="1"/>
  <c r="E265" i="4" s="1"/>
  <c r="AN266" i="4" a="1"/>
  <c r="AN266" i="4" s="1"/>
  <c r="AN267" i="4" a="1"/>
  <c r="AN267" i="4" s="1"/>
  <c r="AN268" i="4" a="1"/>
  <c r="AN268" i="4" s="1"/>
  <c r="AN269" i="4" a="1"/>
  <c r="AN269" i="4" s="1"/>
  <c r="E269" i="4" s="1"/>
  <c r="AN270" i="4" a="1"/>
  <c r="AN270" i="4" s="1"/>
  <c r="E270" i="4" s="1"/>
  <c r="AN271" i="4" a="1"/>
  <c r="AN271" i="4" s="1"/>
  <c r="E271" i="4" s="1"/>
  <c r="AN272" i="4" a="1"/>
  <c r="AN272" i="4" s="1"/>
  <c r="AN273" i="4" a="1"/>
  <c r="AN273" i="4" s="1"/>
  <c r="AO273" i="4" s="1"/>
  <c r="AN274" i="4" a="1"/>
  <c r="AN274" i="4" s="1"/>
  <c r="AO274" i="4" s="1"/>
  <c r="AN276" i="4" a="1"/>
  <c r="AN276" i="4" s="1"/>
  <c r="E276" i="4" s="1"/>
  <c r="AN277" i="4" a="1"/>
  <c r="AN277" i="4" s="1"/>
  <c r="E277" i="4" s="1"/>
  <c r="AN278" i="4" a="1"/>
  <c r="AN278" i="4" s="1"/>
  <c r="E278" i="4" s="1"/>
  <c r="AN279" i="4" a="1"/>
  <c r="AN279" i="4" s="1"/>
  <c r="E279" i="4" s="1"/>
  <c r="AN280" i="4" a="1"/>
  <c r="AN280" i="4" s="1"/>
  <c r="AN281" i="4" a="1"/>
  <c r="AN281" i="4" s="1"/>
  <c r="E281" i="4" s="1"/>
  <c r="AN282" i="4" a="1"/>
  <c r="AN282" i="4" s="1"/>
  <c r="E282" i="4" s="1"/>
  <c r="AN283" i="4" a="1"/>
  <c r="AN283" i="4" s="1"/>
  <c r="E283" i="4" s="1"/>
  <c r="AN284" i="4" a="1"/>
  <c r="AN284" i="4" s="1"/>
  <c r="AN285" i="4" a="1"/>
  <c r="AN285" i="4" s="1"/>
  <c r="E285" i="4" s="1"/>
  <c r="AN286" i="4" a="1"/>
  <c r="AN286" i="4" s="1"/>
  <c r="AO286" i="4" s="1"/>
  <c r="AN287" i="4" a="1"/>
  <c r="AN287" i="4" s="1"/>
  <c r="E287" i="4" s="1"/>
  <c r="AN288" i="4" a="1"/>
  <c r="AN288" i="4" s="1"/>
  <c r="E288" i="4" s="1"/>
  <c r="AN290" i="4" a="1"/>
  <c r="AN290" i="4" s="1"/>
  <c r="AN291" i="4" a="1"/>
  <c r="AN291" i="4" s="1"/>
  <c r="E291" i="4" s="1"/>
  <c r="AN292" i="4" a="1"/>
  <c r="AN292" i="4" s="1"/>
  <c r="AN293" i="4" a="1"/>
  <c r="AN293" i="4" s="1"/>
  <c r="E293" i="4" s="1"/>
  <c r="AN294" i="4" a="1"/>
  <c r="AN294" i="4" s="1"/>
  <c r="E294" i="4" s="1"/>
  <c r="AN295" i="4" a="1"/>
  <c r="AN295" i="4" s="1"/>
  <c r="E295" i="4" s="1"/>
  <c r="AN296" i="4" a="1"/>
  <c r="AN296" i="4" s="1"/>
  <c r="E296" i="4" s="1"/>
  <c r="AN297" i="4" a="1"/>
  <c r="AN297" i="4" s="1"/>
  <c r="E297" i="4" s="1"/>
  <c r="AN298" i="4" a="1"/>
  <c r="AN298" i="4" s="1"/>
  <c r="AO298" i="4" s="1"/>
  <c r="AN299" i="4" a="1"/>
  <c r="AN299" i="4" s="1"/>
  <c r="E299" i="4" s="1"/>
  <c r="AN300" i="4" a="1"/>
  <c r="AN300" i="4" s="1"/>
  <c r="E300" i="4" s="1"/>
  <c r="AN301" i="4" a="1"/>
  <c r="AN301" i="4" s="1"/>
  <c r="E301" i="4" s="1"/>
  <c r="AN302" i="4" a="1"/>
  <c r="AN302" i="4" s="1"/>
  <c r="E302" i="4" s="1"/>
  <c r="AN304" i="4" a="1"/>
  <c r="AN304" i="4" s="1"/>
  <c r="AN305" i="4" a="1"/>
  <c r="AN305" i="4" s="1"/>
  <c r="E305" i="4" s="1"/>
  <c r="AN306" i="4" a="1"/>
  <c r="AN306" i="4" s="1"/>
  <c r="E306" i="4" s="1"/>
  <c r="AN307" i="4" a="1"/>
  <c r="AN307" i="4" s="1"/>
  <c r="E307" i="4" s="1"/>
  <c r="AN308" i="4" a="1"/>
  <c r="AN308" i="4" s="1"/>
  <c r="AN309" i="4" a="1"/>
  <c r="AN309" i="4" s="1"/>
  <c r="E309" i="4" s="1"/>
  <c r="AN310" i="4" a="1"/>
  <c r="AN310" i="4" s="1"/>
  <c r="AO310" i="4" s="1"/>
  <c r="AN311" i="4" a="1"/>
  <c r="AN311" i="4" s="1"/>
  <c r="E311" i="4" s="1"/>
  <c r="AN312" i="4" a="1"/>
  <c r="AN312" i="4" s="1"/>
  <c r="E312" i="4" s="1"/>
  <c r="AN313" i="4" a="1"/>
  <c r="AN313" i="4" s="1"/>
  <c r="E313" i="4" s="1"/>
  <c r="AN314" i="4" a="1"/>
  <c r="AN314" i="4" s="1"/>
  <c r="E314" i="4" s="1"/>
  <c r="AN315" i="4" a="1"/>
  <c r="AN315" i="4" s="1"/>
  <c r="E315" i="4" s="1"/>
  <c r="AN316" i="4" a="1"/>
  <c r="AN316" i="4" s="1"/>
  <c r="AN318" i="4" a="1"/>
  <c r="AN318" i="4" s="1"/>
  <c r="E318" i="4" s="1"/>
  <c r="AN319" i="4" a="1"/>
  <c r="AN319" i="4" s="1"/>
  <c r="E319" i="4" s="1"/>
  <c r="AN320" i="4" a="1"/>
  <c r="AN320" i="4" s="1"/>
  <c r="E320" i="4" s="1"/>
  <c r="AN321" i="4" a="1"/>
  <c r="AN321" i="4" s="1"/>
  <c r="E321" i="4" s="1"/>
  <c r="AN322" i="4" a="1"/>
  <c r="AN322" i="4" s="1"/>
  <c r="AO322" i="4" s="1"/>
  <c r="AN323" i="4" a="1"/>
  <c r="AN323" i="4" s="1"/>
  <c r="E323" i="4" s="1"/>
  <c r="AN324" i="4" a="1"/>
  <c r="AN324" i="4" s="1"/>
  <c r="E324" i="4" s="1"/>
  <c r="AN325" i="4" a="1"/>
  <c r="AN325" i="4" s="1"/>
  <c r="E325" i="4" s="1"/>
  <c r="AN326" i="4" a="1"/>
  <c r="AN326" i="4" s="1"/>
  <c r="AN327" i="4" a="1"/>
  <c r="AN327" i="4" s="1"/>
  <c r="E327" i="4" s="1"/>
  <c r="AN328" i="4" a="1"/>
  <c r="AN328" i="4" s="1"/>
  <c r="AN329" i="4" a="1"/>
  <c r="AN329" i="4" s="1"/>
  <c r="E329" i="4" s="1"/>
  <c r="AN330" i="4" a="1"/>
  <c r="AN330" i="4" s="1"/>
  <c r="E330" i="4" s="1"/>
  <c r="AN332" i="4" a="1"/>
  <c r="AN332" i="4" s="1"/>
  <c r="E332" i="4" s="1"/>
  <c r="AN333" i="4" a="1"/>
  <c r="AN333" i="4" s="1"/>
  <c r="E333" i="4" s="1"/>
  <c r="AN334" i="4" a="1"/>
  <c r="AN334" i="4" s="1"/>
  <c r="AO334" i="4" s="1"/>
  <c r="AN335" i="4" a="1"/>
  <c r="AN335" i="4" s="1"/>
  <c r="E335" i="4" s="1"/>
  <c r="AN336" i="4" a="1"/>
  <c r="AN336" i="4" s="1"/>
  <c r="E336" i="4" s="1"/>
  <c r="AN337" i="4" a="1"/>
  <c r="AN337" i="4" s="1"/>
  <c r="E337" i="4" s="1"/>
  <c r="AN338" i="4" a="1"/>
  <c r="AN338" i="4" s="1"/>
  <c r="E338" i="4" s="1"/>
  <c r="AN339" i="4" a="1"/>
  <c r="AN339" i="4" s="1"/>
  <c r="E339" i="4" s="1"/>
  <c r="AN340" i="4" a="1"/>
  <c r="AN340" i="4" s="1"/>
  <c r="AN341" i="4" a="1"/>
  <c r="AN341" i="4" s="1"/>
  <c r="E341" i="4" s="1"/>
  <c r="AN342" i="4" a="1"/>
  <c r="AN342" i="4" s="1"/>
  <c r="E342" i="4" s="1"/>
  <c r="AN343" i="4" a="1"/>
  <c r="AN343" i="4" s="1"/>
  <c r="E343" i="4" s="1"/>
  <c r="AN344" i="4" a="1"/>
  <c r="AN344" i="4" s="1"/>
  <c r="AN346" i="4" a="1"/>
  <c r="AN346" i="4" s="1"/>
  <c r="AO346" i="4" s="1"/>
  <c r="AN347" i="4" a="1"/>
  <c r="AN347" i="4" s="1"/>
  <c r="E347" i="4" s="1"/>
  <c r="AN348" i="4" a="1"/>
  <c r="AN348" i="4" s="1"/>
  <c r="E348" i="4" s="1"/>
  <c r="AN349" i="4" a="1"/>
  <c r="AN349" i="4" s="1"/>
  <c r="E349" i="4" s="1"/>
  <c r="AN350" i="4" a="1"/>
  <c r="AN350" i="4" s="1"/>
  <c r="E350" i="4" s="1"/>
  <c r="AN351" i="4" a="1"/>
  <c r="AN351" i="4" s="1"/>
  <c r="E351" i="4" s="1"/>
  <c r="AN352" i="4" a="1"/>
  <c r="AN352" i="4" s="1"/>
  <c r="AN353" i="4" a="1"/>
  <c r="AN353" i="4" s="1"/>
  <c r="E353" i="4" s="1"/>
  <c r="AN354" i="4" a="1"/>
  <c r="AN354" i="4" s="1"/>
  <c r="E354" i="4" s="1"/>
  <c r="AN355" i="4" a="1"/>
  <c r="AN355" i="4" s="1"/>
  <c r="E355" i="4" s="1"/>
  <c r="AN356" i="4" a="1"/>
  <c r="AN356" i="4" s="1"/>
  <c r="AN357" i="4" a="1"/>
  <c r="AN357" i="4" s="1"/>
  <c r="E357" i="4" s="1"/>
  <c r="AN358" i="4" a="1"/>
  <c r="AN358" i="4" s="1"/>
  <c r="AO358" i="4" s="1"/>
  <c r="AN360" i="4" a="1"/>
  <c r="AN360" i="4" s="1"/>
  <c r="E360" i="4" s="1"/>
  <c r="AN361" i="4" a="1"/>
  <c r="AN361" i="4" s="1"/>
  <c r="E361" i="4" s="1"/>
  <c r="AN362" i="4" a="1"/>
  <c r="AN362" i="4" s="1"/>
  <c r="E362" i="4" s="1"/>
  <c r="AN363" i="4" a="1"/>
  <c r="AN363" i="4" s="1"/>
  <c r="E363" i="4" s="1"/>
  <c r="AN364" i="4" a="1"/>
  <c r="AN364" i="4" s="1"/>
  <c r="AN365" i="4" a="1"/>
  <c r="AN365" i="4" s="1"/>
  <c r="E365" i="4" s="1"/>
  <c r="AN366" i="4" a="1"/>
  <c r="AN366" i="4" s="1"/>
  <c r="E366" i="4" s="1"/>
  <c r="AN367" i="4" a="1"/>
  <c r="AN367" i="4" s="1"/>
  <c r="E367" i="4" s="1"/>
  <c r="AN368" i="4" a="1"/>
  <c r="AN368" i="4" s="1"/>
  <c r="AN369" i="4" a="1"/>
  <c r="AN369" i="4" s="1"/>
  <c r="E369" i="4" s="1"/>
  <c r="AN370" i="4" a="1"/>
  <c r="AN370" i="4" s="1"/>
  <c r="E370" i="4" s="1"/>
  <c r="AJ5" i="4" a="1"/>
  <c r="AJ5" i="4" s="1"/>
  <c r="AL5" i="4" s="1" a="1"/>
  <c r="AL5" i="4" s="1"/>
  <c r="Z5" i="4" a="1"/>
  <c r="Z5" i="4" s="1"/>
  <c r="AB5" i="4" s="1" a="1"/>
  <c r="AB5" i="4" s="1"/>
  <c r="AE272" i="4"/>
  <c r="AE171" i="4"/>
  <c r="AE166" i="4"/>
  <c r="AE159" i="4"/>
  <c r="AE154" i="4"/>
  <c r="AE141" i="4"/>
  <c r="AE129" i="4"/>
  <c r="AE117" i="4"/>
  <c r="AE82" i="4"/>
  <c r="AE76" i="4"/>
  <c r="AE50" i="4"/>
  <c r="P5" i="4" a="1"/>
  <c r="P5" i="4" s="1"/>
  <c r="R5" i="4" s="1" a="1"/>
  <c r="R5" i="4" s="1"/>
  <c r="T5" i="4" a="1"/>
  <c r="T5" i="4" s="1"/>
  <c r="C5" i="4" s="1"/>
  <c r="T6" i="4" a="1"/>
  <c r="T6" i="4" s="1"/>
  <c r="C6" i="4" s="1"/>
  <c r="T7" i="4" a="1"/>
  <c r="T7" i="4" s="1"/>
  <c r="U7" i="4" s="1"/>
  <c r="T8" i="4" a="1"/>
  <c r="T8" i="4" s="1"/>
  <c r="U8" i="4" s="1"/>
  <c r="T10" i="4" a="1"/>
  <c r="T10" i="4" s="1"/>
  <c r="U10" i="4" s="1"/>
  <c r="T11" i="4" a="1"/>
  <c r="T11" i="4" s="1"/>
  <c r="U11" i="4" s="1"/>
  <c r="T12" i="4" a="1"/>
  <c r="T12" i="4" s="1"/>
  <c r="U12" i="4" s="1"/>
  <c r="T13" i="4" a="1"/>
  <c r="T13" i="4" s="1"/>
  <c r="U13" i="4" s="1"/>
  <c r="T14" i="4" a="1"/>
  <c r="T14" i="4" s="1"/>
  <c r="U14" i="4" s="1"/>
  <c r="T15" i="4" a="1"/>
  <c r="T15" i="4" s="1"/>
  <c r="U15" i="4" s="1"/>
  <c r="T16" i="4" a="1"/>
  <c r="T16" i="4" s="1"/>
  <c r="U16" i="4" s="1"/>
  <c r="T17" i="4" a="1"/>
  <c r="T17" i="4" s="1"/>
  <c r="U17" i="4" s="1"/>
  <c r="T18" i="4" a="1"/>
  <c r="T18" i="4" s="1"/>
  <c r="C18" i="4" s="1"/>
  <c r="T19" i="4" a="1"/>
  <c r="T19" i="4" s="1"/>
  <c r="U19" i="4" s="1"/>
  <c r="T20" i="4" a="1"/>
  <c r="T20" i="4" s="1"/>
  <c r="U20" i="4" s="1"/>
  <c r="T21" i="4" a="1"/>
  <c r="T21" i="4" s="1"/>
  <c r="U21" i="4" s="1"/>
  <c r="T22" i="4" a="1"/>
  <c r="T22" i="4" s="1"/>
  <c r="U22" i="4" s="1"/>
  <c r="T24" i="4" a="1"/>
  <c r="T24" i="4" s="1"/>
  <c r="U24" i="4" s="1"/>
  <c r="T25" i="4" a="1"/>
  <c r="T25" i="4" s="1"/>
  <c r="U25" i="4" s="1"/>
  <c r="T26" i="4" a="1"/>
  <c r="T26" i="4" s="1"/>
  <c r="C26" i="4" s="1"/>
  <c r="T27" i="4" a="1"/>
  <c r="T27" i="4" s="1"/>
  <c r="U27" i="4" s="1"/>
  <c r="T28" i="4" a="1"/>
  <c r="T28" i="4" s="1"/>
  <c r="U28" i="4" s="1"/>
  <c r="T29" i="4" a="1"/>
  <c r="T29" i="4" s="1"/>
  <c r="U29" i="4" s="1"/>
  <c r="T30" i="4" a="1"/>
  <c r="T30" i="4" s="1"/>
  <c r="C30" i="4" s="1"/>
  <c r="T31" i="4" a="1"/>
  <c r="T31" i="4" s="1"/>
  <c r="U31" i="4" s="1"/>
  <c r="T32" i="4" a="1"/>
  <c r="T32" i="4" s="1"/>
  <c r="U32" i="4" s="1"/>
  <c r="T33" i="4" a="1"/>
  <c r="T33" i="4" s="1"/>
  <c r="U33" i="4" s="1"/>
  <c r="T34" i="4" a="1"/>
  <c r="T34" i="4" s="1"/>
  <c r="U34" i="4" s="1"/>
  <c r="T35" i="4" a="1"/>
  <c r="T35" i="4" s="1"/>
  <c r="U35" i="4" s="1"/>
  <c r="T36" i="4" a="1"/>
  <c r="T36" i="4" s="1"/>
  <c r="U36" i="4" s="1"/>
  <c r="T38" i="4" a="1"/>
  <c r="T38" i="4" s="1"/>
  <c r="U38" i="4" s="1"/>
  <c r="T39" i="4" a="1"/>
  <c r="T39" i="4" s="1"/>
  <c r="U39" i="4" s="1"/>
  <c r="T40" i="4" a="1"/>
  <c r="T40" i="4" s="1"/>
  <c r="U40" i="4" s="1"/>
  <c r="T41" i="4" a="1"/>
  <c r="T41" i="4" s="1"/>
  <c r="U41" i="4" s="1"/>
  <c r="T42" i="4" a="1"/>
  <c r="T42" i="4" s="1"/>
  <c r="U42" i="4" s="1"/>
  <c r="T43" i="4" a="1"/>
  <c r="T43" i="4" s="1"/>
  <c r="U43" i="4" s="1"/>
  <c r="T44" i="4" a="1"/>
  <c r="T44" i="4" s="1"/>
  <c r="U44" i="4" s="1"/>
  <c r="T45" i="4" a="1"/>
  <c r="T45" i="4" s="1"/>
  <c r="U45" i="4" s="1"/>
  <c r="T46" i="4" a="1"/>
  <c r="T46" i="4" s="1"/>
  <c r="U46" i="4" s="1"/>
  <c r="T47" i="4" a="1"/>
  <c r="T47" i="4" s="1"/>
  <c r="U47" i="4" s="1"/>
  <c r="T48" i="4" a="1"/>
  <c r="T48" i="4" s="1"/>
  <c r="U48" i="4" s="1"/>
  <c r="T49" i="4" a="1"/>
  <c r="T49" i="4" s="1"/>
  <c r="U49" i="4" s="1"/>
  <c r="T50" i="4" a="1"/>
  <c r="T50" i="4" s="1"/>
  <c r="U50" i="4" s="1"/>
  <c r="T52" i="4" a="1"/>
  <c r="T52" i="4" s="1"/>
  <c r="U52" i="4" s="1"/>
  <c r="T53" i="4" a="1"/>
  <c r="T53" i="4" s="1"/>
  <c r="U53" i="4" s="1"/>
  <c r="T54" i="4" a="1"/>
  <c r="T54" i="4" s="1"/>
  <c r="U54" i="4" s="1"/>
  <c r="T55" i="4" a="1"/>
  <c r="T55" i="4" s="1"/>
  <c r="U55" i="4" s="1"/>
  <c r="T56" i="4" a="1"/>
  <c r="T56" i="4" s="1"/>
  <c r="U56" i="4" s="1"/>
  <c r="T57" i="4" a="1"/>
  <c r="T57" i="4" s="1"/>
  <c r="U57" i="4" s="1"/>
  <c r="T58" i="4" a="1"/>
  <c r="T58" i="4" s="1"/>
  <c r="U58" i="4" s="1"/>
  <c r="T59" i="4" a="1"/>
  <c r="T59" i="4" s="1"/>
  <c r="U59" i="4" s="1"/>
  <c r="T60" i="4" a="1"/>
  <c r="T60" i="4" s="1"/>
  <c r="U60" i="4" s="1"/>
  <c r="T61" i="4" a="1"/>
  <c r="T61" i="4" s="1"/>
  <c r="U61" i="4" s="1"/>
  <c r="T62" i="4" a="1"/>
  <c r="T62" i="4" s="1"/>
  <c r="U62" i="4" s="1"/>
  <c r="T63" i="4" a="1"/>
  <c r="T63" i="4" s="1"/>
  <c r="U63" i="4" s="1"/>
  <c r="T64" i="4" a="1"/>
  <c r="T64" i="4" s="1"/>
  <c r="U64" i="4" s="1"/>
  <c r="T66" i="4" a="1"/>
  <c r="T66" i="4" s="1"/>
  <c r="C66" i="4" s="1"/>
  <c r="T67" i="4" a="1"/>
  <c r="T67" i="4" s="1"/>
  <c r="U67" i="4" s="1"/>
  <c r="T68" i="4" a="1"/>
  <c r="T68" i="4" s="1"/>
  <c r="U68" i="4" s="1"/>
  <c r="T69" i="4" a="1"/>
  <c r="T69" i="4" s="1"/>
  <c r="U69" i="4" s="1"/>
  <c r="T70" i="4" a="1"/>
  <c r="T70" i="4" s="1"/>
  <c r="U70" i="4" s="1"/>
  <c r="T71" i="4" a="1"/>
  <c r="T71" i="4" s="1"/>
  <c r="U71" i="4" s="1"/>
  <c r="T72" i="4" a="1"/>
  <c r="T72" i="4" s="1"/>
  <c r="U72" i="4" s="1"/>
  <c r="T73" i="4" a="1"/>
  <c r="T73" i="4" s="1"/>
  <c r="U73" i="4" s="1"/>
  <c r="T74" i="4" a="1"/>
  <c r="T74" i="4" s="1"/>
  <c r="U74" i="4" s="1"/>
  <c r="T75" i="4" a="1"/>
  <c r="T75" i="4" s="1"/>
  <c r="U75" i="4" s="1"/>
  <c r="T76" i="4" a="1"/>
  <c r="T76" i="4" s="1"/>
  <c r="U76" i="4" s="1"/>
  <c r="T77" i="4" a="1"/>
  <c r="T77" i="4" s="1"/>
  <c r="U77" i="4" s="1"/>
  <c r="T78" i="4" a="1"/>
  <c r="T78" i="4" s="1"/>
  <c r="C78" i="4" s="1"/>
  <c r="T80" i="4" a="1"/>
  <c r="T80" i="4" s="1"/>
  <c r="U80" i="4" s="1"/>
  <c r="T81" i="4" a="1"/>
  <c r="T81" i="4" s="1"/>
  <c r="U81" i="4" s="1"/>
  <c r="T82" i="4" a="1"/>
  <c r="T82" i="4" s="1"/>
  <c r="U82" i="4" s="1"/>
  <c r="T83" i="4" a="1"/>
  <c r="T83" i="4" s="1"/>
  <c r="U83" i="4" s="1"/>
  <c r="T84" i="4" a="1"/>
  <c r="T84" i="4" s="1"/>
  <c r="U84" i="4" s="1"/>
  <c r="T85" i="4" a="1"/>
  <c r="T85" i="4" s="1"/>
  <c r="U85" i="4" s="1"/>
  <c r="T86" i="4" a="1"/>
  <c r="T86" i="4" s="1"/>
  <c r="U86" i="4" s="1"/>
  <c r="T87" i="4" a="1"/>
  <c r="T87" i="4" s="1"/>
  <c r="U87" i="4" s="1"/>
  <c r="T88" i="4" a="1"/>
  <c r="T88" i="4" s="1"/>
  <c r="U88" i="4" s="1"/>
  <c r="T89" i="4" a="1"/>
  <c r="T89" i="4" s="1"/>
  <c r="U89" i="4" s="1"/>
  <c r="T90" i="4" a="1"/>
  <c r="T90" i="4" s="1"/>
  <c r="U90" i="4" s="1"/>
  <c r="T91" i="4" a="1"/>
  <c r="T91" i="4" s="1"/>
  <c r="U91" i="4" s="1"/>
  <c r="T92" i="4" a="1"/>
  <c r="T92" i="4" s="1"/>
  <c r="C92" i="4" s="1"/>
  <c r="T94" i="4" a="1"/>
  <c r="T94" i="4" s="1"/>
  <c r="U94" i="4" s="1"/>
  <c r="T95" i="4" a="1"/>
  <c r="T95" i="4" s="1"/>
  <c r="U95" i="4" s="1"/>
  <c r="T96" i="4" a="1"/>
  <c r="T96" i="4" s="1"/>
  <c r="U96" i="4" s="1"/>
  <c r="T97" i="4" a="1"/>
  <c r="T97" i="4" s="1"/>
  <c r="U97" i="4" s="1"/>
  <c r="T98" i="4" a="1"/>
  <c r="T98" i="4" s="1"/>
  <c r="U98" i="4" s="1"/>
  <c r="T99" i="4" a="1"/>
  <c r="T99" i="4" s="1"/>
  <c r="U99" i="4" s="1"/>
  <c r="T100" i="4" a="1"/>
  <c r="T100" i="4" s="1"/>
  <c r="U100" i="4" s="1"/>
  <c r="T101" i="4" a="1"/>
  <c r="T101" i="4" s="1"/>
  <c r="U101" i="4" s="1"/>
  <c r="T102" i="4" a="1"/>
  <c r="T102" i="4" s="1"/>
  <c r="C102" i="4" s="1"/>
  <c r="T103" i="4" a="1"/>
  <c r="T103" i="4" s="1"/>
  <c r="U103" i="4" s="1"/>
  <c r="T104" i="4" a="1"/>
  <c r="T104" i="4" s="1"/>
  <c r="U104" i="4" s="1"/>
  <c r="T105" i="4" a="1"/>
  <c r="T105" i="4" s="1"/>
  <c r="U105" i="4" s="1"/>
  <c r="T106" i="4" a="1"/>
  <c r="T106" i="4" s="1"/>
  <c r="U106" i="4" s="1"/>
  <c r="T108" i="4" a="1"/>
  <c r="T108" i="4" s="1"/>
  <c r="U108" i="4" s="1"/>
  <c r="T109" i="4" a="1"/>
  <c r="T109" i="4" s="1"/>
  <c r="U109" i="4" s="1"/>
  <c r="T110" i="4" a="1"/>
  <c r="T110" i="4" s="1"/>
  <c r="U110" i="4" s="1"/>
  <c r="T111" i="4" a="1"/>
  <c r="T111" i="4" s="1"/>
  <c r="U111" i="4" s="1"/>
  <c r="T112" i="4" a="1"/>
  <c r="T112" i="4" s="1"/>
  <c r="U112" i="4" s="1"/>
  <c r="T113" i="4" a="1"/>
  <c r="T113" i="4" s="1"/>
  <c r="U113" i="4" s="1"/>
  <c r="T114" i="4" a="1"/>
  <c r="T114" i="4" s="1"/>
  <c r="C114" i="4" s="1"/>
  <c r="T115" i="4" a="1"/>
  <c r="T115" i="4" s="1"/>
  <c r="U115" i="4" s="1"/>
  <c r="T116" i="4" a="1"/>
  <c r="T116" i="4" s="1"/>
  <c r="U116" i="4" s="1"/>
  <c r="T117" i="4" a="1"/>
  <c r="T117" i="4" s="1"/>
  <c r="U117" i="4" s="1"/>
  <c r="T118" i="4" a="1"/>
  <c r="T118" i="4" s="1"/>
  <c r="U118" i="4" s="1"/>
  <c r="T119" i="4" a="1"/>
  <c r="T119" i="4" s="1"/>
  <c r="U119" i="4" s="1"/>
  <c r="T120" i="4" a="1"/>
  <c r="T120" i="4" s="1"/>
  <c r="U120" i="4" s="1"/>
  <c r="T122" i="4" a="1"/>
  <c r="T122" i="4" s="1"/>
  <c r="U122" i="4" s="1"/>
  <c r="T123" i="4" a="1"/>
  <c r="T123" i="4" s="1"/>
  <c r="U123" i="4" s="1"/>
  <c r="T124" i="4" a="1"/>
  <c r="T124" i="4" s="1"/>
  <c r="U124" i="4" s="1"/>
  <c r="T125" i="4" a="1"/>
  <c r="T125" i="4" s="1"/>
  <c r="U125" i="4" s="1"/>
  <c r="T126" i="4" a="1"/>
  <c r="T126" i="4" s="1"/>
  <c r="C126" i="4" s="1"/>
  <c r="T127" i="4" a="1"/>
  <c r="T127" i="4" s="1"/>
  <c r="U127" i="4" s="1"/>
  <c r="T128" i="4" a="1"/>
  <c r="T128" i="4" s="1"/>
  <c r="U128" i="4" s="1"/>
  <c r="T129" i="4" a="1"/>
  <c r="T129" i="4" s="1"/>
  <c r="U129" i="4" s="1"/>
  <c r="T130" i="4" a="1"/>
  <c r="T130" i="4" s="1"/>
  <c r="U130" i="4" s="1"/>
  <c r="T131" i="4" a="1"/>
  <c r="T131" i="4" s="1"/>
  <c r="U131" i="4" s="1"/>
  <c r="T132" i="4" a="1"/>
  <c r="T132" i="4" s="1"/>
  <c r="U132" i="4" s="1"/>
  <c r="T133" i="4" a="1"/>
  <c r="T133" i="4" s="1"/>
  <c r="U133" i="4" s="1"/>
  <c r="T134" i="4" a="1"/>
  <c r="T134" i="4" s="1"/>
  <c r="U134" i="4" s="1"/>
  <c r="T136" i="4" a="1"/>
  <c r="T136" i="4" s="1"/>
  <c r="U136" i="4" s="1"/>
  <c r="T137" i="4" a="1"/>
  <c r="T137" i="4" s="1"/>
  <c r="U137" i="4" s="1"/>
  <c r="T138" i="4" a="1"/>
  <c r="T138" i="4" s="1"/>
  <c r="C138" i="4" s="1"/>
  <c r="T139" i="4" a="1"/>
  <c r="T139" i="4" s="1"/>
  <c r="U139" i="4" s="1"/>
  <c r="T140" i="4" a="1"/>
  <c r="T140" i="4" s="1"/>
  <c r="C140" i="4" s="1"/>
  <c r="T141" i="4" a="1"/>
  <c r="T141" i="4" s="1"/>
  <c r="U141" i="4" s="1"/>
  <c r="T142" i="4" a="1"/>
  <c r="T142" i="4" s="1"/>
  <c r="U142" i="4" s="1"/>
  <c r="T143" i="4" a="1"/>
  <c r="T143" i="4" s="1"/>
  <c r="U143" i="4" s="1"/>
  <c r="T144" i="4" a="1"/>
  <c r="T144" i="4" s="1"/>
  <c r="U144" i="4" s="1"/>
  <c r="T145" i="4" a="1"/>
  <c r="T145" i="4" s="1"/>
  <c r="U145" i="4" s="1"/>
  <c r="T146" i="4" a="1"/>
  <c r="T146" i="4" s="1"/>
  <c r="U146" i="4" s="1"/>
  <c r="T147" i="4" a="1"/>
  <c r="T147" i="4" s="1"/>
  <c r="U147" i="4" s="1"/>
  <c r="T148" i="4" a="1"/>
  <c r="T148" i="4" s="1"/>
  <c r="U148" i="4" s="1"/>
  <c r="T150" i="4" a="1"/>
  <c r="T150" i="4" s="1"/>
  <c r="C150" i="4" s="1"/>
  <c r="T151" i="4" a="1"/>
  <c r="T151" i="4" s="1"/>
  <c r="U151" i="4" s="1"/>
  <c r="T152" i="4" a="1"/>
  <c r="T152" i="4" s="1"/>
  <c r="U152" i="4" s="1"/>
  <c r="T153" i="4" a="1"/>
  <c r="T153" i="4" s="1"/>
  <c r="U153" i="4" s="1"/>
  <c r="T154" i="4" a="1"/>
  <c r="T154" i="4" s="1"/>
  <c r="U154" i="4" s="1"/>
  <c r="T155" i="4" a="1"/>
  <c r="T155" i="4" s="1"/>
  <c r="U155" i="4" s="1"/>
  <c r="T156" i="4" a="1"/>
  <c r="T156" i="4" s="1"/>
  <c r="U156" i="4" s="1"/>
  <c r="T157" i="4" a="1"/>
  <c r="T157" i="4" s="1"/>
  <c r="U157" i="4" s="1"/>
  <c r="T158" i="4" a="1"/>
  <c r="T158" i="4" s="1"/>
  <c r="U158" i="4" s="1"/>
  <c r="T159" i="4" a="1"/>
  <c r="T159" i="4" s="1"/>
  <c r="U159" i="4" s="1"/>
  <c r="T160" i="4" a="1"/>
  <c r="T160" i="4" s="1"/>
  <c r="U160" i="4" s="1"/>
  <c r="T161" i="4" a="1"/>
  <c r="T161" i="4" s="1"/>
  <c r="U161" i="4" s="1"/>
  <c r="T162" i="4" a="1"/>
  <c r="T162" i="4" s="1"/>
  <c r="C162" i="4" s="1"/>
  <c r="T164" i="4" a="1"/>
  <c r="T164" i="4" s="1"/>
  <c r="U164" i="4" s="1"/>
  <c r="T165" i="4" a="1"/>
  <c r="T165" i="4" s="1"/>
  <c r="U165" i="4" s="1"/>
  <c r="T166" i="4" a="1"/>
  <c r="T166" i="4" s="1"/>
  <c r="U166" i="4" s="1"/>
  <c r="T167" i="4" a="1"/>
  <c r="T167" i="4" s="1"/>
  <c r="U167" i="4" s="1"/>
  <c r="T168" i="4" a="1"/>
  <c r="T168" i="4" s="1"/>
  <c r="U168" i="4" s="1"/>
  <c r="T169" i="4" a="1"/>
  <c r="T169" i="4" s="1"/>
  <c r="U169" i="4" s="1"/>
  <c r="T170" i="4" a="1"/>
  <c r="T170" i="4" s="1"/>
  <c r="U170" i="4" s="1"/>
  <c r="T171" i="4" a="1"/>
  <c r="T171" i="4" s="1"/>
  <c r="U171" i="4" s="1"/>
  <c r="T172" i="4" a="1"/>
  <c r="T172" i="4" s="1"/>
  <c r="U172" i="4" s="1"/>
  <c r="T173" i="4" a="1"/>
  <c r="T173" i="4" s="1"/>
  <c r="U173" i="4" s="1"/>
  <c r="T174" i="4" a="1"/>
  <c r="T174" i="4" s="1"/>
  <c r="C174" i="4" s="1"/>
  <c r="T175" i="4" a="1"/>
  <c r="T175" i="4" s="1"/>
  <c r="U175" i="4" s="1"/>
  <c r="T176" i="4" a="1"/>
  <c r="T176" i="4" s="1"/>
  <c r="U176" i="4" s="1"/>
  <c r="T178" i="4" a="1"/>
  <c r="T178" i="4" s="1"/>
  <c r="U178" i="4" s="1"/>
  <c r="T179" i="4" a="1"/>
  <c r="T179" i="4" s="1"/>
  <c r="U179" i="4" s="1"/>
  <c r="T180" i="4" a="1"/>
  <c r="T180" i="4" s="1"/>
  <c r="U180" i="4" s="1"/>
  <c r="T181" i="4" a="1"/>
  <c r="T181" i="4" s="1"/>
  <c r="U181" i="4" s="1"/>
  <c r="T182" i="4" a="1"/>
  <c r="T182" i="4" s="1"/>
  <c r="U182" i="4" s="1"/>
  <c r="T183" i="4" a="1"/>
  <c r="T183" i="4" s="1"/>
  <c r="U183" i="4" s="1"/>
  <c r="T184" i="4" a="1"/>
  <c r="T184" i="4" s="1"/>
  <c r="U184" i="4" s="1"/>
  <c r="T185" i="4" a="1"/>
  <c r="T185" i="4" s="1"/>
  <c r="U185" i="4" s="1"/>
  <c r="T186" i="4" a="1"/>
  <c r="T186" i="4" s="1"/>
  <c r="C186" i="4" s="1"/>
  <c r="T187" i="4" a="1"/>
  <c r="T187" i="4" s="1"/>
  <c r="U187" i="4" s="1"/>
  <c r="T188" i="4" a="1"/>
  <c r="T188" i="4" s="1"/>
  <c r="U188" i="4" s="1"/>
  <c r="T189" i="4" a="1"/>
  <c r="T189" i="4" s="1"/>
  <c r="U189" i="4" s="1"/>
  <c r="T190" i="4" a="1"/>
  <c r="T190" i="4" s="1"/>
  <c r="U190" i="4" s="1"/>
  <c r="T192" i="4" a="1"/>
  <c r="T192" i="4" s="1"/>
  <c r="U192" i="4" s="1"/>
  <c r="T193" i="4" a="1"/>
  <c r="T193" i="4" s="1"/>
  <c r="U193" i="4" s="1"/>
  <c r="T194" i="4" a="1"/>
  <c r="T194" i="4" s="1"/>
  <c r="U194" i="4" s="1"/>
  <c r="T195" i="4" a="1"/>
  <c r="T195" i="4" s="1"/>
  <c r="U195" i="4" s="1"/>
  <c r="T196" i="4" a="1"/>
  <c r="T196" i="4" s="1"/>
  <c r="U196" i="4" s="1"/>
  <c r="T197" i="4" a="1"/>
  <c r="T197" i="4" s="1"/>
  <c r="U197" i="4" s="1"/>
  <c r="T198" i="4" a="1"/>
  <c r="T198" i="4" s="1"/>
  <c r="C198" i="4" s="1"/>
  <c r="T199" i="4" a="1"/>
  <c r="T199" i="4" s="1"/>
  <c r="U199" i="4" s="1"/>
  <c r="T200" i="4" a="1"/>
  <c r="T200" i="4" s="1"/>
  <c r="U200" i="4" s="1"/>
  <c r="T201" i="4" a="1"/>
  <c r="T201" i="4" s="1"/>
  <c r="U201" i="4" s="1"/>
  <c r="T202" i="4" a="1"/>
  <c r="T202" i="4" s="1"/>
  <c r="U202" i="4" s="1"/>
  <c r="T203" i="4" a="1"/>
  <c r="T203" i="4" s="1"/>
  <c r="U203" i="4" s="1"/>
  <c r="T204" i="4" a="1"/>
  <c r="T204" i="4" s="1"/>
  <c r="U204" i="4" s="1"/>
  <c r="T206" i="4" a="1"/>
  <c r="T206" i="4" s="1"/>
  <c r="U206" i="4" s="1"/>
  <c r="T207" i="4" a="1"/>
  <c r="T207" i="4" s="1"/>
  <c r="U207" i="4" s="1"/>
  <c r="T208" i="4" a="1"/>
  <c r="T208" i="4" s="1"/>
  <c r="U208" i="4" s="1"/>
  <c r="T209" i="4" a="1"/>
  <c r="T209" i="4" s="1"/>
  <c r="U209" i="4" s="1"/>
  <c r="T210" i="4" a="1"/>
  <c r="T210" i="4" s="1"/>
  <c r="C210" i="4" s="1"/>
  <c r="T211" i="4" a="1"/>
  <c r="T211" i="4" s="1"/>
  <c r="U211" i="4" s="1"/>
  <c r="T212" i="4" a="1"/>
  <c r="T212" i="4" s="1"/>
  <c r="U212" i="4" s="1"/>
  <c r="T213" i="4" a="1"/>
  <c r="T213" i="4" s="1"/>
  <c r="U213" i="4" s="1"/>
  <c r="T214" i="4" a="1"/>
  <c r="T214" i="4" s="1"/>
  <c r="U214" i="4" s="1"/>
  <c r="T215" i="4" a="1"/>
  <c r="T215" i="4" s="1"/>
  <c r="U215" i="4" s="1"/>
  <c r="T216" i="4" a="1"/>
  <c r="T216" i="4" s="1"/>
  <c r="U216" i="4" s="1"/>
  <c r="T217" i="4" a="1"/>
  <c r="T217" i="4" s="1"/>
  <c r="U217" i="4" s="1"/>
  <c r="T218" i="4" a="1"/>
  <c r="T218" i="4" s="1"/>
  <c r="U218" i="4" s="1"/>
  <c r="T220" i="4" a="1"/>
  <c r="T220" i="4" s="1"/>
  <c r="U220" i="4" s="1"/>
  <c r="T221" i="4" a="1"/>
  <c r="T221" i="4" s="1"/>
  <c r="U221" i="4" s="1"/>
  <c r="T222" i="4" a="1"/>
  <c r="T222" i="4" s="1"/>
  <c r="U222" i="4" s="1"/>
  <c r="T223" i="4" a="1"/>
  <c r="T223" i="4" s="1"/>
  <c r="U223" i="4" s="1"/>
  <c r="T224" i="4" a="1"/>
  <c r="T224" i="4" s="1"/>
  <c r="C224" i="4" s="1"/>
  <c r="T225" i="4" a="1"/>
  <c r="T225" i="4" s="1"/>
  <c r="U225" i="4" s="1"/>
  <c r="T226" i="4" a="1"/>
  <c r="T226" i="4" s="1"/>
  <c r="U226" i="4" s="1"/>
  <c r="T227" i="4" a="1"/>
  <c r="T227" i="4" s="1"/>
  <c r="U227" i="4" s="1"/>
  <c r="T228" i="4" a="1"/>
  <c r="T228" i="4" s="1"/>
  <c r="U228" i="4" s="1"/>
  <c r="T229" i="4" a="1"/>
  <c r="T229" i="4" s="1"/>
  <c r="U229" i="4" s="1"/>
  <c r="T230" i="4" a="1"/>
  <c r="T230" i="4" s="1"/>
  <c r="C230" i="4" s="1"/>
  <c r="T231" i="4" a="1"/>
  <c r="T231" i="4" s="1"/>
  <c r="U231" i="4" s="1"/>
  <c r="T232" i="4" a="1"/>
  <c r="T232" i="4" s="1"/>
  <c r="U232" i="4" s="1"/>
  <c r="T234" i="4" a="1"/>
  <c r="T234" i="4" s="1"/>
  <c r="U234" i="4" s="1"/>
  <c r="T235" i="4" a="1"/>
  <c r="T235" i="4" s="1"/>
  <c r="T236" i="4" a="1"/>
  <c r="T236" i="4" s="1"/>
  <c r="U236" i="4" s="1"/>
  <c r="T237" i="4" a="1"/>
  <c r="T237" i="4" s="1"/>
  <c r="U237" i="4" s="1"/>
  <c r="T238" i="4" a="1"/>
  <c r="T238" i="4" s="1"/>
  <c r="U238" i="4" s="1"/>
  <c r="T239" i="4" a="1"/>
  <c r="T239" i="4" s="1"/>
  <c r="U239" i="4" s="1"/>
  <c r="T240" i="4" a="1"/>
  <c r="T240" i="4" s="1"/>
  <c r="U240" i="4" s="1"/>
  <c r="T241" i="4" a="1"/>
  <c r="T241" i="4" s="1"/>
  <c r="U241" i="4" s="1"/>
  <c r="T242" i="4" a="1"/>
  <c r="T242" i="4" s="1"/>
  <c r="U242" i="4" s="1"/>
  <c r="T243" i="4" a="1"/>
  <c r="T243" i="4" s="1"/>
  <c r="U243" i="4" s="1"/>
  <c r="T244" i="4" a="1"/>
  <c r="T244" i="4" s="1"/>
  <c r="U244" i="4" s="1"/>
  <c r="T245" i="4" a="1"/>
  <c r="T245" i="4" s="1"/>
  <c r="U245" i="4" s="1"/>
  <c r="T246" i="4" a="1"/>
  <c r="T246" i="4" s="1"/>
  <c r="U246" i="4" s="1"/>
  <c r="T248" i="4" a="1"/>
  <c r="T248" i="4" s="1"/>
  <c r="U248" i="4" s="1"/>
  <c r="T249" i="4" a="1"/>
  <c r="T249" i="4" s="1"/>
  <c r="U249" i="4" s="1"/>
  <c r="T250" i="4" a="1"/>
  <c r="T250" i="4" s="1"/>
  <c r="U250" i="4" s="1"/>
  <c r="T251" i="4" a="1"/>
  <c r="T251" i="4" s="1"/>
  <c r="U251" i="4" s="1"/>
  <c r="T252" i="4" a="1"/>
  <c r="T252" i="4" s="1"/>
  <c r="U252" i="4" s="1"/>
  <c r="T253" i="4" a="1"/>
  <c r="T253" i="4" s="1"/>
  <c r="U253" i="4" s="1"/>
  <c r="T254" i="4" a="1"/>
  <c r="T254" i="4" s="1"/>
  <c r="U254" i="4" s="1"/>
  <c r="T255" i="4" a="1"/>
  <c r="T255" i="4" s="1"/>
  <c r="U255" i="4" s="1"/>
  <c r="T256" i="4" a="1"/>
  <c r="T256" i="4" s="1"/>
  <c r="U256" i="4" s="1"/>
  <c r="T257" i="4" a="1"/>
  <c r="T257" i="4" s="1"/>
  <c r="U257" i="4" s="1"/>
  <c r="T258" i="4" a="1"/>
  <c r="T258" i="4" s="1"/>
  <c r="U258" i="4" s="1"/>
  <c r="T259" i="4" a="1"/>
  <c r="T259" i="4" s="1"/>
  <c r="U259" i="4" s="1"/>
  <c r="T260" i="4" a="1"/>
  <c r="T260" i="4" s="1"/>
  <c r="U260" i="4" s="1"/>
  <c r="T262" i="4" a="1"/>
  <c r="T262" i="4" s="1"/>
  <c r="U262" i="4" s="1"/>
  <c r="T263" i="4" a="1"/>
  <c r="T263" i="4" s="1"/>
  <c r="U263" i="4" s="1"/>
  <c r="T264" i="4" a="1"/>
  <c r="T264" i="4" s="1"/>
  <c r="U264" i="4" s="1"/>
  <c r="T265" i="4" a="1"/>
  <c r="T265" i="4" s="1"/>
  <c r="U265" i="4" s="1"/>
  <c r="T266" i="4" a="1"/>
  <c r="T266" i="4" s="1"/>
  <c r="U266" i="4" s="1"/>
  <c r="T267" i="4" a="1"/>
  <c r="T267" i="4" s="1"/>
  <c r="U267" i="4" s="1"/>
  <c r="T268" i="4" a="1"/>
  <c r="T268" i="4" s="1"/>
  <c r="U268" i="4" s="1"/>
  <c r="T269" i="4" a="1"/>
  <c r="T269" i="4" s="1"/>
  <c r="U269" i="4" s="1"/>
  <c r="T270" i="4" a="1"/>
  <c r="T270" i="4" s="1"/>
  <c r="C270" i="4" s="1"/>
  <c r="T271" i="4" a="1"/>
  <c r="T271" i="4" s="1"/>
  <c r="U271" i="4" s="1"/>
  <c r="T272" i="4" a="1"/>
  <c r="T272" i="4" s="1"/>
  <c r="U272" i="4" s="1"/>
  <c r="T273" i="4" a="1"/>
  <c r="T273" i="4" s="1"/>
  <c r="U273" i="4" s="1"/>
  <c r="T274" i="4" a="1"/>
  <c r="T274" i="4" s="1"/>
  <c r="U274" i="4" s="1"/>
  <c r="T276" i="4" a="1"/>
  <c r="T276" i="4" s="1"/>
  <c r="U276" i="4" s="1"/>
  <c r="T277" i="4" a="1"/>
  <c r="T277" i="4" s="1"/>
  <c r="U277" i="4" s="1"/>
  <c r="T278" i="4" a="1"/>
  <c r="T278" i="4" s="1"/>
  <c r="U278" i="4" s="1"/>
  <c r="T279" i="4" a="1"/>
  <c r="T279" i="4" s="1"/>
  <c r="U279" i="4" s="1"/>
  <c r="T280" i="4" a="1"/>
  <c r="T280" i="4" s="1"/>
  <c r="U280" i="4" s="1"/>
  <c r="T281" i="4" a="1"/>
  <c r="T281" i="4" s="1"/>
  <c r="U281" i="4" s="1"/>
  <c r="T282" i="4" a="1"/>
  <c r="T282" i="4" s="1"/>
  <c r="U282" i="4" s="1"/>
  <c r="T283" i="4" a="1"/>
  <c r="T283" i="4" s="1"/>
  <c r="U283" i="4" s="1"/>
  <c r="T284" i="4" a="1"/>
  <c r="T284" i="4" s="1"/>
  <c r="U284" i="4" s="1"/>
  <c r="T285" i="4" a="1"/>
  <c r="T285" i="4" s="1"/>
  <c r="U285" i="4" s="1"/>
  <c r="T286" i="4" a="1"/>
  <c r="T286" i="4" s="1"/>
  <c r="U286" i="4" s="1"/>
  <c r="T287" i="4" a="1"/>
  <c r="T287" i="4" s="1"/>
  <c r="U287" i="4" s="1"/>
  <c r="T288" i="4" a="1"/>
  <c r="T288" i="4" s="1"/>
  <c r="U288" i="4" s="1"/>
  <c r="T290" i="4" a="1"/>
  <c r="T290" i="4" s="1"/>
  <c r="U290" i="4" s="1"/>
  <c r="T291" i="4" a="1"/>
  <c r="T291" i="4" s="1"/>
  <c r="U291" i="4" s="1"/>
  <c r="T292" i="4" a="1"/>
  <c r="T292" i="4" s="1"/>
  <c r="U292" i="4" s="1"/>
  <c r="T293" i="4" a="1"/>
  <c r="T293" i="4" s="1"/>
  <c r="U293" i="4" s="1"/>
  <c r="T294" i="4" a="1"/>
  <c r="T294" i="4" s="1"/>
  <c r="U294" i="4" s="1"/>
  <c r="T295" i="4" a="1"/>
  <c r="T295" i="4" s="1"/>
  <c r="U295" i="4" s="1"/>
  <c r="T296" i="4" a="1"/>
  <c r="T296" i="4" s="1"/>
  <c r="U296" i="4" s="1"/>
  <c r="T297" i="4" a="1"/>
  <c r="T297" i="4" s="1"/>
  <c r="U297" i="4" s="1"/>
  <c r="T298" i="4" a="1"/>
  <c r="T298" i="4" s="1"/>
  <c r="U298" i="4" s="1"/>
  <c r="T299" i="4" a="1"/>
  <c r="T299" i="4" s="1"/>
  <c r="U299" i="4" s="1"/>
  <c r="T300" i="4" a="1"/>
  <c r="T300" i="4" s="1"/>
  <c r="U300" i="4" s="1"/>
  <c r="T301" i="4" a="1"/>
  <c r="T301" i="4" s="1"/>
  <c r="U301" i="4" s="1"/>
  <c r="T302" i="4" a="1"/>
  <c r="T302" i="4" s="1"/>
  <c r="U302" i="4" s="1"/>
  <c r="T304" i="4" a="1"/>
  <c r="T304" i="4" s="1"/>
  <c r="U304" i="4" s="1"/>
  <c r="T305" i="4" a="1"/>
  <c r="T305" i="4" s="1"/>
  <c r="U305" i="4" s="1"/>
  <c r="T306" i="4" a="1"/>
  <c r="T306" i="4" s="1"/>
  <c r="U306" i="4" s="1"/>
  <c r="T307" i="4" a="1"/>
  <c r="T307" i="4" s="1"/>
  <c r="U307" i="4" s="1"/>
  <c r="T308" i="4" a="1"/>
  <c r="T308" i="4" s="1"/>
  <c r="U308" i="4" s="1"/>
  <c r="T309" i="4" a="1"/>
  <c r="T309" i="4" s="1"/>
  <c r="U309" i="4" s="1"/>
  <c r="T310" i="4" a="1"/>
  <c r="T310" i="4" s="1"/>
  <c r="U310" i="4" s="1"/>
  <c r="T311" i="4" a="1"/>
  <c r="T311" i="4" s="1"/>
  <c r="U311" i="4" s="1"/>
  <c r="T312" i="4" a="1"/>
  <c r="T312" i="4" s="1"/>
  <c r="U312" i="4" s="1"/>
  <c r="T313" i="4" a="1"/>
  <c r="T313" i="4" s="1"/>
  <c r="U313" i="4" s="1"/>
  <c r="T314" i="4" a="1"/>
  <c r="T314" i="4" s="1"/>
  <c r="U314" i="4" s="1"/>
  <c r="T315" i="4" a="1"/>
  <c r="T315" i="4" s="1"/>
  <c r="U315" i="4" s="1"/>
  <c r="T316" i="4" a="1"/>
  <c r="T316" i="4" s="1"/>
  <c r="U316" i="4" s="1"/>
  <c r="T318" i="4" a="1"/>
  <c r="T318" i="4" s="1"/>
  <c r="U318" i="4" s="1"/>
  <c r="T319" i="4" a="1"/>
  <c r="T319" i="4" s="1"/>
  <c r="U319" i="4" s="1"/>
  <c r="T320" i="4" a="1"/>
  <c r="T320" i="4" s="1"/>
  <c r="U320" i="4" s="1"/>
  <c r="T321" i="4" a="1"/>
  <c r="T321" i="4" s="1"/>
  <c r="U321" i="4" s="1"/>
  <c r="T322" i="4" a="1"/>
  <c r="T322" i="4" s="1"/>
  <c r="U322" i="4" s="1"/>
  <c r="T323" i="4" a="1"/>
  <c r="T323" i="4" s="1"/>
  <c r="U323" i="4" s="1"/>
  <c r="T324" i="4" a="1"/>
  <c r="T324" i="4" s="1"/>
  <c r="U324" i="4" s="1"/>
  <c r="T325" i="4" a="1"/>
  <c r="T325" i="4" s="1"/>
  <c r="U325" i="4" s="1"/>
  <c r="T326" i="4" a="1"/>
  <c r="T326" i="4" s="1"/>
  <c r="U326" i="4" s="1"/>
  <c r="T327" i="4" a="1"/>
  <c r="T327" i="4" s="1"/>
  <c r="U327" i="4" s="1"/>
  <c r="T328" i="4" a="1"/>
  <c r="T328" i="4" s="1"/>
  <c r="U328" i="4" s="1"/>
  <c r="T329" i="4" a="1"/>
  <c r="T329" i="4" s="1"/>
  <c r="U329" i="4" s="1"/>
  <c r="T330" i="4" a="1"/>
  <c r="T330" i="4" s="1"/>
  <c r="U330" i="4" s="1"/>
  <c r="T332" i="4" a="1"/>
  <c r="T332" i="4" s="1"/>
  <c r="U332" i="4" s="1"/>
  <c r="T333" i="4" a="1"/>
  <c r="T333" i="4" s="1"/>
  <c r="U333" i="4" s="1"/>
  <c r="T334" i="4" a="1"/>
  <c r="T334" i="4" s="1"/>
  <c r="U334" i="4" s="1"/>
  <c r="T335" i="4" a="1"/>
  <c r="T335" i="4" s="1"/>
  <c r="U335" i="4" s="1"/>
  <c r="T336" i="4" a="1"/>
  <c r="T336" i="4" s="1"/>
  <c r="U336" i="4" s="1"/>
  <c r="T337" i="4" a="1"/>
  <c r="T337" i="4" s="1"/>
  <c r="U337" i="4" s="1"/>
  <c r="T338" i="4" a="1"/>
  <c r="T338" i="4" s="1"/>
  <c r="U338" i="4" s="1"/>
  <c r="T339" i="4" a="1"/>
  <c r="T339" i="4" s="1"/>
  <c r="U339" i="4" s="1"/>
  <c r="T340" i="4" a="1"/>
  <c r="T340" i="4" s="1"/>
  <c r="U340" i="4" s="1"/>
  <c r="T341" i="4" a="1"/>
  <c r="T341" i="4" s="1"/>
  <c r="U341" i="4" s="1"/>
  <c r="T342" i="4" a="1"/>
  <c r="T342" i="4" s="1"/>
  <c r="U342" i="4" s="1"/>
  <c r="T343" i="4" a="1"/>
  <c r="T343" i="4" s="1"/>
  <c r="U343" i="4" s="1"/>
  <c r="T344" i="4" a="1"/>
  <c r="T344" i="4" s="1"/>
  <c r="U344" i="4" s="1"/>
  <c r="T346" i="4" a="1"/>
  <c r="T346" i="4" s="1"/>
  <c r="U346" i="4" s="1"/>
  <c r="T347" i="4" a="1"/>
  <c r="T347" i="4" s="1"/>
  <c r="U347" i="4" s="1"/>
  <c r="T348" i="4" a="1"/>
  <c r="T348" i="4" s="1"/>
  <c r="U348" i="4" s="1"/>
  <c r="T349" i="4" a="1"/>
  <c r="T349" i="4" s="1"/>
  <c r="U349" i="4" s="1"/>
  <c r="T350" i="4" a="1"/>
  <c r="T350" i="4" s="1"/>
  <c r="U350" i="4" s="1"/>
  <c r="T351" i="4" a="1"/>
  <c r="T351" i="4" s="1"/>
  <c r="U351" i="4" s="1"/>
  <c r="T352" i="4" a="1"/>
  <c r="T352" i="4" s="1"/>
  <c r="U352" i="4" s="1"/>
  <c r="T353" i="4" a="1"/>
  <c r="T353" i="4" s="1"/>
  <c r="U353" i="4" s="1"/>
  <c r="T354" i="4" a="1"/>
  <c r="T354" i="4" s="1"/>
  <c r="U354" i="4" s="1"/>
  <c r="T355" i="4" a="1"/>
  <c r="T355" i="4" s="1"/>
  <c r="U355" i="4" s="1"/>
  <c r="T356" i="4" a="1"/>
  <c r="T356" i="4" s="1"/>
  <c r="U356" i="4" s="1"/>
  <c r="T357" i="4" a="1"/>
  <c r="T357" i="4" s="1"/>
  <c r="U357" i="4" s="1"/>
  <c r="T358" i="4" a="1"/>
  <c r="T358" i="4" s="1"/>
  <c r="U358" i="4" s="1"/>
  <c r="T360" i="4" a="1"/>
  <c r="T360" i="4" s="1"/>
  <c r="U360" i="4" s="1"/>
  <c r="T361" i="4" a="1"/>
  <c r="T361" i="4" s="1"/>
  <c r="U361" i="4" s="1"/>
  <c r="T362" i="4" a="1"/>
  <c r="T362" i="4" s="1"/>
  <c r="U362" i="4" s="1"/>
  <c r="T363" i="4" a="1"/>
  <c r="T363" i="4" s="1"/>
  <c r="U363" i="4" s="1"/>
  <c r="T364" i="4" a="1"/>
  <c r="T364" i="4" s="1"/>
  <c r="U364" i="4" s="1"/>
  <c r="T365" i="4" a="1"/>
  <c r="T365" i="4" s="1"/>
  <c r="U365" i="4" s="1"/>
  <c r="T366" i="4" a="1"/>
  <c r="T366" i="4" s="1"/>
  <c r="U366" i="4" s="1"/>
  <c r="T367" i="4" a="1"/>
  <c r="T367" i="4" s="1"/>
  <c r="U367" i="4" s="1"/>
  <c r="T368" i="4" a="1"/>
  <c r="T368" i="4" s="1"/>
  <c r="U368" i="4" s="1"/>
  <c r="T369" i="4" a="1"/>
  <c r="T369" i="4" s="1"/>
  <c r="U369" i="4" s="1"/>
  <c r="T370" i="4" a="1"/>
  <c r="T370" i="4" s="1"/>
  <c r="U370" i="4" s="1"/>
  <c r="BD2" i="4"/>
  <c r="AT2" i="4"/>
  <c r="Z2" i="4"/>
  <c r="P2" i="4"/>
  <c r="BC2" i="4"/>
  <c r="AS2" i="4"/>
  <c r="Y2" i="4"/>
  <c r="O2" i="4"/>
  <c r="AJ2" i="4"/>
  <c r="AI2" i="4"/>
  <c r="B5" i="1"/>
  <c r="D188" i="3" a="1"/>
  <c r="D188" i="3" s="1"/>
  <c r="H188" i="3" s="1"/>
  <c r="D3" i="3" a="1"/>
  <c r="D3" i="3" s="1"/>
  <c r="H3" i="3" s="1"/>
  <c r="D4" i="3" a="1"/>
  <c r="D4" i="3" s="1"/>
  <c r="H4" i="3" s="1"/>
  <c r="D5" i="3" a="1"/>
  <c r="D5" i="3" s="1"/>
  <c r="H5" i="3" s="1"/>
  <c r="D6" i="3" a="1"/>
  <c r="D6" i="3" s="1"/>
  <c r="H6" i="3" s="1"/>
  <c r="D7" i="3" a="1"/>
  <c r="D7" i="3" s="1"/>
  <c r="D8" i="3" a="1"/>
  <c r="D8" i="3" s="1"/>
  <c r="D2" i="3" a="1"/>
  <c r="D2" i="3" s="1"/>
  <c r="D10" i="3" a="1"/>
  <c r="D10" i="3" s="1"/>
  <c r="H10" i="3" s="1"/>
  <c r="D11" i="3" a="1"/>
  <c r="D11" i="3" s="1"/>
  <c r="H11" i="3" s="1"/>
  <c r="D12" i="3" a="1"/>
  <c r="D12" i="3" s="1"/>
  <c r="H12" i="3" s="1"/>
  <c r="D13" i="3" a="1"/>
  <c r="D13" i="3" s="1"/>
  <c r="H13" i="3" s="1"/>
  <c r="D14" i="3" a="1"/>
  <c r="D14" i="3" s="1"/>
  <c r="D15" i="3" a="1"/>
  <c r="D15" i="3" s="1"/>
  <c r="D9" i="3" a="1"/>
  <c r="D9" i="3" s="1"/>
  <c r="F9" i="3" s="1"/>
  <c r="D17" i="3" a="1"/>
  <c r="D17" i="3" s="1"/>
  <c r="H17" i="3" s="1"/>
  <c r="D18" i="3" a="1"/>
  <c r="D18" i="3" s="1"/>
  <c r="H18" i="3" s="1"/>
  <c r="D19" i="3" a="1"/>
  <c r="D19" i="3" s="1"/>
  <c r="H19" i="3" s="1"/>
  <c r="D20" i="3" a="1"/>
  <c r="D20" i="3" s="1"/>
  <c r="H20" i="3" s="1"/>
  <c r="D21" i="3" a="1"/>
  <c r="D21" i="3" s="1"/>
  <c r="D22" i="3" a="1"/>
  <c r="D22" i="3" s="1"/>
  <c r="D16" i="3" a="1"/>
  <c r="D16" i="3" s="1"/>
  <c r="F16" i="3" s="1"/>
  <c r="D24" i="3" a="1"/>
  <c r="D24" i="3" s="1"/>
  <c r="H24" i="3" s="1"/>
  <c r="D25" i="3" a="1"/>
  <c r="D25" i="3" s="1"/>
  <c r="H25" i="3" s="1"/>
  <c r="D26" i="3" a="1"/>
  <c r="D26" i="3" s="1"/>
  <c r="H26" i="3" s="1"/>
  <c r="D27" i="3" a="1"/>
  <c r="D27" i="3" s="1"/>
  <c r="H27" i="3" s="1"/>
  <c r="D28" i="3" a="1"/>
  <c r="D28" i="3" s="1"/>
  <c r="D29" i="3" a="1"/>
  <c r="D29" i="3" s="1"/>
  <c r="D23" i="3" a="1"/>
  <c r="D23" i="3" s="1"/>
  <c r="F23" i="3" s="1"/>
  <c r="D31" i="3" a="1"/>
  <c r="D31" i="3" s="1"/>
  <c r="H31" i="3" s="1"/>
  <c r="D32" i="3" a="1"/>
  <c r="D32" i="3" s="1"/>
  <c r="H32" i="3" s="1"/>
  <c r="D33" i="3" a="1"/>
  <c r="D33" i="3" s="1"/>
  <c r="H33" i="3" s="1"/>
  <c r="D34" i="3" a="1"/>
  <c r="D34" i="3" s="1"/>
  <c r="H34" i="3" s="1"/>
  <c r="D35" i="3" a="1"/>
  <c r="D35" i="3" s="1"/>
  <c r="D36" i="3" a="1"/>
  <c r="D36" i="3" s="1"/>
  <c r="D30" i="3" a="1"/>
  <c r="D30" i="3" s="1"/>
  <c r="F30" i="3" s="1"/>
  <c r="D38" i="3" a="1"/>
  <c r="D38" i="3" s="1"/>
  <c r="H38" i="3" s="1"/>
  <c r="D39" i="3" a="1"/>
  <c r="D39" i="3" s="1"/>
  <c r="H39" i="3" s="1"/>
  <c r="D40" i="3" a="1"/>
  <c r="D40" i="3" s="1"/>
  <c r="H40" i="3" s="1"/>
  <c r="D41" i="3" a="1"/>
  <c r="D41" i="3" s="1"/>
  <c r="H41" i="3" s="1"/>
  <c r="D42" i="3" a="1"/>
  <c r="D42" i="3" s="1"/>
  <c r="D43" i="3" a="1"/>
  <c r="D43" i="3" s="1"/>
  <c r="D37" i="3" a="1"/>
  <c r="D37" i="3" s="1"/>
  <c r="F37" i="3" s="1"/>
  <c r="D45" i="3" a="1"/>
  <c r="D45" i="3" s="1"/>
  <c r="H45" i="3" s="1"/>
  <c r="D46" i="3" a="1"/>
  <c r="D46" i="3" s="1"/>
  <c r="H46" i="3" s="1"/>
  <c r="D47" i="3" a="1"/>
  <c r="D47" i="3" s="1"/>
  <c r="H47" i="3" s="1"/>
  <c r="D48" i="3" a="1"/>
  <c r="D48" i="3" s="1"/>
  <c r="H48" i="3" s="1"/>
  <c r="D49" i="3" a="1"/>
  <c r="D49" i="3" s="1"/>
  <c r="D50" i="3" a="1"/>
  <c r="D50" i="3" s="1"/>
  <c r="D44" i="3" a="1"/>
  <c r="D44" i="3" s="1"/>
  <c r="F44" i="3" s="1"/>
  <c r="D52" i="3" a="1"/>
  <c r="D52" i="3" s="1"/>
  <c r="H52" i="3" s="1"/>
  <c r="D53" i="3" a="1"/>
  <c r="D53" i="3" s="1"/>
  <c r="H53" i="3" s="1"/>
  <c r="D54" i="3" a="1"/>
  <c r="D54" i="3" s="1"/>
  <c r="H54" i="3" s="1"/>
  <c r="D55" i="3" a="1"/>
  <c r="D55" i="3" s="1"/>
  <c r="H55" i="3" s="1"/>
  <c r="D56" i="3" a="1"/>
  <c r="D56" i="3" s="1"/>
  <c r="D57" i="3" a="1"/>
  <c r="D57" i="3" s="1"/>
  <c r="D51" i="3" a="1"/>
  <c r="D51" i="3" s="1"/>
  <c r="F51" i="3" s="1"/>
  <c r="D59" i="3" a="1"/>
  <c r="D59" i="3" s="1"/>
  <c r="H59" i="3" s="1"/>
  <c r="D60" i="3" a="1"/>
  <c r="D60" i="3" s="1"/>
  <c r="H60" i="3" s="1"/>
  <c r="D61" i="3" a="1"/>
  <c r="D61" i="3" s="1"/>
  <c r="H61" i="3" s="1"/>
  <c r="D62" i="3" a="1"/>
  <c r="D62" i="3" s="1"/>
  <c r="H62" i="3" s="1"/>
  <c r="D63" i="3" a="1"/>
  <c r="D63" i="3" s="1"/>
  <c r="D64" i="3" a="1"/>
  <c r="D64" i="3" s="1"/>
  <c r="D58" i="3" a="1"/>
  <c r="D58" i="3" s="1"/>
  <c r="F58" i="3" s="1"/>
  <c r="D66" i="3" a="1"/>
  <c r="D66" i="3" s="1"/>
  <c r="H66" i="3" s="1"/>
  <c r="D67" i="3" a="1"/>
  <c r="D67" i="3" s="1"/>
  <c r="H67" i="3" s="1"/>
  <c r="D68" i="3" a="1"/>
  <c r="D68" i="3" s="1"/>
  <c r="H68" i="3" s="1"/>
  <c r="D69" i="3" a="1"/>
  <c r="D69" i="3" s="1"/>
  <c r="H69" i="3" s="1"/>
  <c r="D70" i="3" a="1"/>
  <c r="D70" i="3" s="1"/>
  <c r="D71" i="3" a="1"/>
  <c r="D71" i="3" s="1"/>
  <c r="D65" i="3" a="1"/>
  <c r="D65" i="3" s="1"/>
  <c r="F65" i="3" s="1"/>
  <c r="D73" i="3" a="1"/>
  <c r="D73" i="3" s="1"/>
  <c r="H73" i="3" s="1"/>
  <c r="D74" i="3" a="1"/>
  <c r="D74" i="3" s="1"/>
  <c r="H74" i="3" s="1"/>
  <c r="D75" i="3" a="1"/>
  <c r="D75" i="3" s="1"/>
  <c r="H75" i="3" s="1"/>
  <c r="D76" i="3" a="1"/>
  <c r="D76" i="3" s="1"/>
  <c r="H76" i="3" s="1"/>
  <c r="D77" i="3" a="1"/>
  <c r="D77" i="3" s="1"/>
  <c r="D78" i="3" a="1"/>
  <c r="D78" i="3" s="1"/>
  <c r="D72" i="3" a="1"/>
  <c r="D72" i="3" s="1"/>
  <c r="F72" i="3" s="1"/>
  <c r="D80" i="3" a="1"/>
  <c r="D80" i="3" s="1"/>
  <c r="H80" i="3" s="1"/>
  <c r="D81" i="3" a="1"/>
  <c r="D81" i="3" s="1"/>
  <c r="H81" i="3" s="1"/>
  <c r="D82" i="3" a="1"/>
  <c r="D82" i="3" s="1"/>
  <c r="H82" i="3" s="1"/>
  <c r="D83" i="3" a="1"/>
  <c r="D83" i="3" s="1"/>
  <c r="H83" i="3" s="1"/>
  <c r="D84" i="3" a="1"/>
  <c r="D84" i="3" s="1"/>
  <c r="D85" i="3" a="1"/>
  <c r="D85" i="3" s="1"/>
  <c r="D79" i="3" a="1"/>
  <c r="D79" i="3" s="1"/>
  <c r="F79" i="3" s="1"/>
  <c r="D87" i="3" a="1"/>
  <c r="D87" i="3" s="1"/>
  <c r="H87" i="3" s="1"/>
  <c r="D88" i="3" a="1"/>
  <c r="D88" i="3" s="1"/>
  <c r="H88" i="3" s="1"/>
  <c r="D89" i="3" a="1"/>
  <c r="D89" i="3" s="1"/>
  <c r="H89" i="3" s="1"/>
  <c r="D90" i="3" a="1"/>
  <c r="D90" i="3" s="1"/>
  <c r="H90" i="3" s="1"/>
  <c r="D91" i="3" a="1"/>
  <c r="D91" i="3" s="1"/>
  <c r="D92" i="3" a="1"/>
  <c r="D92" i="3" s="1"/>
  <c r="D86" i="3" a="1"/>
  <c r="D86" i="3" s="1"/>
  <c r="F86" i="3" s="1"/>
  <c r="D94" i="3" a="1"/>
  <c r="D94" i="3" s="1"/>
  <c r="H94" i="3" s="1"/>
  <c r="D95" i="3" a="1"/>
  <c r="D95" i="3" s="1"/>
  <c r="H95" i="3" s="1"/>
  <c r="D96" i="3" a="1"/>
  <c r="D96" i="3" s="1"/>
  <c r="H96" i="3" s="1"/>
  <c r="D97" i="3" a="1"/>
  <c r="D97" i="3" s="1"/>
  <c r="H97" i="3" s="1"/>
  <c r="D98" i="3" a="1"/>
  <c r="D98" i="3" s="1"/>
  <c r="D99" i="3" a="1"/>
  <c r="D99" i="3" s="1"/>
  <c r="D93" i="3" a="1"/>
  <c r="D93" i="3" s="1"/>
  <c r="F93" i="3" s="1"/>
  <c r="D101" i="3" a="1"/>
  <c r="D101" i="3" s="1"/>
  <c r="H101" i="3" s="1"/>
  <c r="D102" i="3" a="1"/>
  <c r="D102" i="3" s="1"/>
  <c r="H102" i="3" s="1"/>
  <c r="D103" i="3" a="1"/>
  <c r="D103" i="3" s="1"/>
  <c r="H103" i="3" s="1"/>
  <c r="D104" i="3" a="1"/>
  <c r="D104" i="3" s="1"/>
  <c r="H104" i="3" s="1"/>
  <c r="D105" i="3" a="1"/>
  <c r="D105" i="3" s="1"/>
  <c r="D106" i="3" a="1"/>
  <c r="D106" i="3" s="1"/>
  <c r="D100" i="3" a="1"/>
  <c r="D100" i="3" s="1"/>
  <c r="F100" i="3" s="1"/>
  <c r="D108" i="3" a="1"/>
  <c r="D108" i="3" s="1"/>
  <c r="H108" i="3" s="1"/>
  <c r="D109" i="3" a="1"/>
  <c r="D109" i="3" s="1"/>
  <c r="H109" i="3" s="1"/>
  <c r="D110" i="3" a="1"/>
  <c r="D110" i="3" s="1"/>
  <c r="H110" i="3" s="1"/>
  <c r="D111" i="3" a="1"/>
  <c r="D111" i="3" s="1"/>
  <c r="H111" i="3" s="1"/>
  <c r="D112" i="3" a="1"/>
  <c r="D112" i="3" s="1"/>
  <c r="D113" i="3" a="1"/>
  <c r="D113" i="3" s="1"/>
  <c r="D107" i="3" a="1"/>
  <c r="D107" i="3" s="1"/>
  <c r="F107" i="3" s="1"/>
  <c r="D115" i="3" a="1"/>
  <c r="D115" i="3" s="1"/>
  <c r="H115" i="3" s="1"/>
  <c r="D116" i="3" a="1"/>
  <c r="D116" i="3" s="1"/>
  <c r="H116" i="3" s="1"/>
  <c r="D117" i="3" a="1"/>
  <c r="D117" i="3" s="1"/>
  <c r="H117" i="3" s="1"/>
  <c r="D118" i="3" a="1"/>
  <c r="D118" i="3" s="1"/>
  <c r="H118" i="3" s="1"/>
  <c r="D119" i="3" a="1"/>
  <c r="D119" i="3" s="1"/>
  <c r="D120" i="3" a="1"/>
  <c r="D120" i="3" s="1"/>
  <c r="D114" i="3" a="1"/>
  <c r="D114" i="3" s="1"/>
  <c r="F114" i="3" s="1"/>
  <c r="D122" i="3" a="1"/>
  <c r="D122" i="3" s="1"/>
  <c r="H122" i="3" s="1"/>
  <c r="D123" i="3" a="1"/>
  <c r="D123" i="3" s="1"/>
  <c r="H123" i="3" s="1"/>
  <c r="D124" i="3" a="1"/>
  <c r="D124" i="3" s="1"/>
  <c r="H124" i="3" s="1"/>
  <c r="D125" i="3" a="1"/>
  <c r="D125" i="3" s="1"/>
  <c r="H125" i="3" s="1"/>
  <c r="D126" i="3" a="1"/>
  <c r="D126" i="3" s="1"/>
  <c r="D127" i="3" a="1"/>
  <c r="D127" i="3" s="1"/>
  <c r="D121" i="3" a="1"/>
  <c r="D121" i="3" s="1"/>
  <c r="F121" i="3" s="1"/>
  <c r="D129" i="3" a="1"/>
  <c r="D129" i="3" s="1"/>
  <c r="H129" i="3" s="1"/>
  <c r="D130" i="3" a="1"/>
  <c r="D130" i="3" s="1"/>
  <c r="H130" i="3" s="1"/>
  <c r="D131" i="3" a="1"/>
  <c r="D131" i="3" s="1"/>
  <c r="H131" i="3" s="1"/>
  <c r="D132" i="3" a="1"/>
  <c r="D132" i="3" s="1"/>
  <c r="H132" i="3" s="1"/>
  <c r="D133" i="3" a="1"/>
  <c r="D133" i="3" s="1"/>
  <c r="D134" i="3" a="1"/>
  <c r="D134" i="3" s="1"/>
  <c r="D128" i="3" a="1"/>
  <c r="D128" i="3" s="1"/>
  <c r="F128" i="3" s="1"/>
  <c r="D136" i="3" a="1"/>
  <c r="D136" i="3" s="1"/>
  <c r="H136" i="3" s="1"/>
  <c r="D137" i="3" a="1"/>
  <c r="D137" i="3" s="1"/>
  <c r="H137" i="3" s="1"/>
  <c r="D138" i="3" a="1"/>
  <c r="D138" i="3" s="1"/>
  <c r="H138" i="3" s="1"/>
  <c r="D139" i="3" a="1"/>
  <c r="D139" i="3" s="1"/>
  <c r="H139" i="3" s="1"/>
  <c r="D140" i="3" a="1"/>
  <c r="D140" i="3" s="1"/>
  <c r="D141" i="3" a="1"/>
  <c r="D141" i="3" s="1"/>
  <c r="D135" i="3" a="1"/>
  <c r="D135" i="3" s="1"/>
  <c r="F135" i="3" s="1"/>
  <c r="D143" i="3" a="1"/>
  <c r="D143" i="3" s="1"/>
  <c r="H143" i="3" s="1"/>
  <c r="D144" i="3" a="1"/>
  <c r="D144" i="3" s="1"/>
  <c r="H144" i="3" s="1"/>
  <c r="D145" i="3" a="1"/>
  <c r="D145" i="3" s="1"/>
  <c r="H145" i="3" s="1"/>
  <c r="D146" i="3" a="1"/>
  <c r="D146" i="3" s="1"/>
  <c r="H146" i="3" s="1"/>
  <c r="D147" i="3" a="1"/>
  <c r="D147" i="3" s="1"/>
  <c r="D148" i="3" a="1"/>
  <c r="D148" i="3" s="1"/>
  <c r="D142" i="3" a="1"/>
  <c r="D142" i="3" s="1"/>
  <c r="F142" i="3" s="1"/>
  <c r="D150" i="3" a="1"/>
  <c r="D150" i="3" s="1"/>
  <c r="H150" i="3" s="1"/>
  <c r="D151" i="3" a="1"/>
  <c r="D151" i="3" s="1"/>
  <c r="H151" i="3" s="1"/>
  <c r="D152" i="3" a="1"/>
  <c r="D152" i="3" s="1"/>
  <c r="H152" i="3" s="1"/>
  <c r="D153" i="3" a="1"/>
  <c r="D153" i="3" s="1"/>
  <c r="H153" i="3" s="1"/>
  <c r="D154" i="3" a="1"/>
  <c r="D154" i="3" s="1"/>
  <c r="D155" i="3" a="1"/>
  <c r="D155" i="3" s="1"/>
  <c r="D149" i="3" a="1"/>
  <c r="D149" i="3" s="1"/>
  <c r="F149" i="3" s="1"/>
  <c r="D157" i="3" a="1"/>
  <c r="D157" i="3" s="1"/>
  <c r="H157" i="3" s="1"/>
  <c r="D158" i="3" a="1"/>
  <c r="D158" i="3" s="1"/>
  <c r="H158" i="3" s="1"/>
  <c r="D159" i="3" a="1"/>
  <c r="D159" i="3" s="1"/>
  <c r="H159" i="3" s="1"/>
  <c r="D160" i="3" a="1"/>
  <c r="D160" i="3" s="1"/>
  <c r="H160" i="3" s="1"/>
  <c r="D161" i="3" a="1"/>
  <c r="D161" i="3" s="1"/>
  <c r="D162" i="3" a="1"/>
  <c r="D162" i="3" s="1"/>
  <c r="D156" i="3" a="1"/>
  <c r="D156" i="3" s="1"/>
  <c r="F156" i="3" s="1"/>
  <c r="D164" i="3" a="1"/>
  <c r="D164" i="3" s="1"/>
  <c r="H164" i="3" s="1"/>
  <c r="D165" i="3" a="1"/>
  <c r="D165" i="3" s="1"/>
  <c r="H165" i="3" s="1"/>
  <c r="D166" i="3" a="1"/>
  <c r="D166" i="3" s="1"/>
  <c r="H166" i="3" s="1"/>
  <c r="D167" i="3" a="1"/>
  <c r="D167" i="3" s="1"/>
  <c r="H167" i="3" s="1"/>
  <c r="D168" i="3" a="1"/>
  <c r="D168" i="3" s="1"/>
  <c r="D169" i="3" a="1"/>
  <c r="D169" i="3" s="1"/>
  <c r="D163" i="3" a="1"/>
  <c r="D163" i="3" s="1"/>
  <c r="F163" i="3" s="1"/>
  <c r="D171" i="3" a="1"/>
  <c r="D171" i="3" s="1"/>
  <c r="H171" i="3" s="1"/>
  <c r="D172" i="3" a="1"/>
  <c r="D172" i="3" s="1"/>
  <c r="H172" i="3" s="1"/>
  <c r="D173" i="3" a="1"/>
  <c r="D173" i="3" s="1"/>
  <c r="H173" i="3" s="1"/>
  <c r="D174" i="3" a="1"/>
  <c r="D174" i="3" s="1"/>
  <c r="H174" i="3" s="1"/>
  <c r="D175" i="3" a="1"/>
  <c r="D175" i="3" s="1"/>
  <c r="D176" i="3" a="1"/>
  <c r="D176" i="3" s="1"/>
  <c r="D170" i="3" a="1"/>
  <c r="D170" i="3" s="1"/>
  <c r="F170" i="3" s="1"/>
  <c r="D178" i="3" a="1"/>
  <c r="D178" i="3" s="1"/>
  <c r="H178" i="3" s="1"/>
  <c r="D179" i="3" a="1"/>
  <c r="D179" i="3" s="1"/>
  <c r="H179" i="3" s="1"/>
  <c r="D180" i="3" a="1"/>
  <c r="D180" i="3" s="1"/>
  <c r="H180" i="3" s="1"/>
  <c r="D181" i="3" a="1"/>
  <c r="D181" i="3" s="1"/>
  <c r="H181" i="3" s="1"/>
  <c r="D182" i="3" a="1"/>
  <c r="D182" i="3" s="1"/>
  <c r="D183" i="3" a="1"/>
  <c r="D183" i="3" s="1"/>
  <c r="D177" i="3" a="1"/>
  <c r="D177" i="3" s="1"/>
  <c r="F177" i="3" s="1"/>
  <c r="D185" i="3" a="1"/>
  <c r="D185" i="3" s="1"/>
  <c r="H185" i="3" s="1"/>
  <c r="D186" i="3" a="1"/>
  <c r="D186" i="3" s="1"/>
  <c r="H186" i="3" s="1"/>
  <c r="D187" i="3" a="1"/>
  <c r="D187" i="3" s="1"/>
  <c r="H187" i="3" s="1"/>
  <c r="D189" i="3" a="1"/>
  <c r="D189" i="3" s="1"/>
  <c r="D190" i="3" a="1"/>
  <c r="D190" i="3" s="1"/>
  <c r="D184" i="3" a="1"/>
  <c r="D184" i="3" s="1"/>
  <c r="F184" i="3" s="1"/>
  <c r="D199" i="3" a="1"/>
  <c r="D199" i="3" s="1"/>
  <c r="H199" i="3" s="1"/>
  <c r="D200" i="3" a="1"/>
  <c r="D200" i="3" s="1"/>
  <c r="H200" i="3" s="1"/>
  <c r="D201" i="3" a="1"/>
  <c r="D201" i="3" s="1"/>
  <c r="H201" i="3" s="1"/>
  <c r="D202" i="3" a="1"/>
  <c r="D202" i="3" s="1"/>
  <c r="H202" i="3" s="1"/>
  <c r="D203" i="3" a="1"/>
  <c r="D203" i="3" s="1"/>
  <c r="D204" i="3" a="1"/>
  <c r="D204" i="3" s="1"/>
  <c r="D198" i="3" a="1"/>
  <c r="D198" i="3" s="1"/>
  <c r="F198" i="3" s="1"/>
  <c r="D206" i="3" a="1"/>
  <c r="D206" i="3" s="1"/>
  <c r="H206" i="3" s="1"/>
  <c r="D207" i="3" a="1"/>
  <c r="D207" i="3" s="1"/>
  <c r="H207" i="3" s="1"/>
  <c r="D208" i="3" a="1"/>
  <c r="D208" i="3" s="1"/>
  <c r="H208" i="3" s="1"/>
  <c r="D209" i="3" a="1"/>
  <c r="D209" i="3" s="1"/>
  <c r="H209" i="3" s="1"/>
  <c r="D210" i="3" a="1"/>
  <c r="D210" i="3" s="1"/>
  <c r="D211" i="3" a="1"/>
  <c r="D211" i="3" s="1"/>
  <c r="D205" i="3" a="1"/>
  <c r="D205" i="3" s="1"/>
  <c r="F205" i="3" s="1"/>
  <c r="D213" i="3" a="1"/>
  <c r="D213" i="3" s="1"/>
  <c r="H213" i="3" s="1"/>
  <c r="D214" i="3" a="1"/>
  <c r="D214" i="3" s="1"/>
  <c r="H214" i="3" s="1"/>
  <c r="D215" i="3" a="1"/>
  <c r="D215" i="3" s="1"/>
  <c r="D216" i="3" a="1"/>
  <c r="D216" i="3" s="1"/>
  <c r="H216" i="3" s="1"/>
  <c r="D217" i="3" a="1"/>
  <c r="D217" i="3" s="1"/>
  <c r="D218" i="3" a="1"/>
  <c r="D218" i="3" s="1"/>
  <c r="D212" i="3" a="1"/>
  <c r="D212" i="3" s="1"/>
  <c r="F212" i="3" s="1"/>
  <c r="D220" i="3" a="1"/>
  <c r="D220" i="3" s="1"/>
  <c r="H220" i="3" s="1"/>
  <c r="D221" i="3" a="1"/>
  <c r="D221" i="3" s="1"/>
  <c r="H221" i="3" s="1"/>
  <c r="D222" i="3" a="1"/>
  <c r="D222" i="3" s="1"/>
  <c r="H222" i="3" s="1"/>
  <c r="D223" i="3" a="1"/>
  <c r="D223" i="3" s="1"/>
  <c r="H223" i="3" s="1"/>
  <c r="D224" i="3" a="1"/>
  <c r="D224" i="3" s="1"/>
  <c r="D225" i="3" a="1"/>
  <c r="D225" i="3" s="1"/>
  <c r="D219" i="3" a="1"/>
  <c r="D219" i="3" s="1"/>
  <c r="F219" i="3" s="1"/>
  <c r="D227" i="3" a="1"/>
  <c r="D227" i="3" s="1"/>
  <c r="H227" i="3" s="1"/>
  <c r="D228" i="3" a="1"/>
  <c r="D228" i="3" s="1"/>
  <c r="H228" i="3" s="1"/>
  <c r="D229" i="3" a="1"/>
  <c r="D229" i="3" s="1"/>
  <c r="H229" i="3" s="1"/>
  <c r="D230" i="3" a="1"/>
  <c r="D230" i="3" s="1"/>
  <c r="H230" i="3" s="1"/>
  <c r="D231" i="3" a="1"/>
  <c r="D231" i="3" s="1"/>
  <c r="D232" i="3" a="1"/>
  <c r="D232" i="3" s="1"/>
  <c r="D226" i="3" a="1"/>
  <c r="D226" i="3" s="1"/>
  <c r="F226" i="3" s="1"/>
  <c r="D234" i="3" a="1"/>
  <c r="D234" i="3" s="1"/>
  <c r="H234" i="3" s="1"/>
  <c r="D235" i="3" a="1"/>
  <c r="D235" i="3" s="1"/>
  <c r="H235" i="3" s="1"/>
  <c r="D236" i="3" a="1"/>
  <c r="D236" i="3" s="1"/>
  <c r="H236" i="3" s="1"/>
  <c r="D237" i="3" a="1"/>
  <c r="D237" i="3" s="1"/>
  <c r="H237" i="3" s="1"/>
  <c r="D238" i="3" a="1"/>
  <c r="D238" i="3" s="1"/>
  <c r="D239" i="3" a="1"/>
  <c r="D239" i="3" s="1"/>
  <c r="D233" i="3" a="1"/>
  <c r="D233" i="3" s="1"/>
  <c r="F233" i="3" s="1"/>
  <c r="D241" i="3" a="1"/>
  <c r="D241" i="3" s="1"/>
  <c r="H241" i="3" s="1"/>
  <c r="D242" i="3" a="1"/>
  <c r="D242" i="3" s="1"/>
  <c r="H242" i="3" s="1"/>
  <c r="D243" i="3" a="1"/>
  <c r="D243" i="3" s="1"/>
  <c r="H243" i="3" s="1"/>
  <c r="D244" i="3" a="1"/>
  <c r="D244" i="3" s="1"/>
  <c r="H244" i="3" s="1"/>
  <c r="D245" i="3" a="1"/>
  <c r="D245" i="3" s="1"/>
  <c r="D246" i="3" a="1"/>
  <c r="D246" i="3" s="1"/>
  <c r="D240" i="3" a="1"/>
  <c r="D240" i="3" s="1"/>
  <c r="F240" i="3" s="1"/>
  <c r="D248" i="3" a="1"/>
  <c r="D248" i="3" s="1"/>
  <c r="H248" i="3" s="1"/>
  <c r="D249" i="3" a="1"/>
  <c r="D249" i="3" s="1"/>
  <c r="H249" i="3" s="1"/>
  <c r="D250" i="3" a="1"/>
  <c r="D250" i="3" s="1"/>
  <c r="H250" i="3" s="1"/>
  <c r="D251" i="3" a="1"/>
  <c r="D251" i="3" s="1"/>
  <c r="H251" i="3" s="1"/>
  <c r="D252" i="3" a="1"/>
  <c r="D252" i="3" s="1"/>
  <c r="D253" i="3" a="1"/>
  <c r="D253" i="3" s="1"/>
  <c r="D247" i="3" a="1"/>
  <c r="D247" i="3" s="1"/>
  <c r="F247" i="3" s="1"/>
  <c r="D255" i="3" a="1"/>
  <c r="D255" i="3" s="1"/>
  <c r="H255" i="3" s="1"/>
  <c r="D256" i="3" a="1"/>
  <c r="D256" i="3" s="1"/>
  <c r="H256" i="3" s="1"/>
  <c r="D257" i="3" a="1"/>
  <c r="D257" i="3" s="1"/>
  <c r="H257" i="3" s="1"/>
  <c r="D258" i="3" a="1"/>
  <c r="D258" i="3" s="1"/>
  <c r="H258" i="3" s="1"/>
  <c r="D259" i="3" a="1"/>
  <c r="D259" i="3" s="1"/>
  <c r="D260" i="3" a="1"/>
  <c r="D260" i="3" s="1"/>
  <c r="D254" i="3" a="1"/>
  <c r="D254" i="3" s="1"/>
  <c r="F254" i="3" s="1"/>
  <c r="D262" i="3" a="1"/>
  <c r="D262" i="3" s="1"/>
  <c r="H262" i="3" s="1"/>
  <c r="D263" i="3" a="1"/>
  <c r="D263" i="3" s="1"/>
  <c r="H263" i="3" s="1"/>
  <c r="D264" i="3" a="1"/>
  <c r="D264" i="3" s="1"/>
  <c r="H264" i="3" s="1"/>
  <c r="D265" i="3" a="1"/>
  <c r="D265" i="3" s="1"/>
  <c r="H265" i="3" s="1"/>
  <c r="D266" i="3" a="1"/>
  <c r="D266" i="3" s="1"/>
  <c r="D267" i="3" a="1"/>
  <c r="D267" i="3" s="1"/>
  <c r="D261" i="3" a="1"/>
  <c r="D261" i="3" s="1"/>
  <c r="F261" i="3" s="1"/>
  <c r="D269" i="3" a="1"/>
  <c r="D269" i="3" s="1"/>
  <c r="H269" i="3" s="1"/>
  <c r="D270" i="3" a="1"/>
  <c r="D270" i="3" s="1"/>
  <c r="H270" i="3" s="1"/>
  <c r="D271" i="3" a="1"/>
  <c r="D271" i="3" s="1"/>
  <c r="H271" i="3" s="1"/>
  <c r="D272" i="3" a="1"/>
  <c r="D272" i="3" s="1"/>
  <c r="H272" i="3" s="1"/>
  <c r="D273" i="3" a="1"/>
  <c r="D273" i="3" s="1"/>
  <c r="D274" i="3" a="1"/>
  <c r="D274" i="3" s="1"/>
  <c r="D268" i="3" a="1"/>
  <c r="D268" i="3" s="1"/>
  <c r="F268" i="3" s="1"/>
  <c r="D276" i="3" a="1"/>
  <c r="D276" i="3" s="1"/>
  <c r="H276" i="3" s="1"/>
  <c r="D277" i="3" a="1"/>
  <c r="D277" i="3" s="1"/>
  <c r="H277" i="3" s="1"/>
  <c r="D278" i="3" a="1"/>
  <c r="D278" i="3" s="1"/>
  <c r="H278" i="3" s="1"/>
  <c r="D279" i="3" a="1"/>
  <c r="D279" i="3" s="1"/>
  <c r="H279" i="3" s="1"/>
  <c r="D280" i="3" a="1"/>
  <c r="D280" i="3" s="1"/>
  <c r="D281" i="3" a="1"/>
  <c r="D281" i="3" s="1"/>
  <c r="D275" i="3" a="1"/>
  <c r="D275" i="3" s="1"/>
  <c r="F275" i="3" s="1"/>
  <c r="D283" i="3" a="1"/>
  <c r="D283" i="3" s="1"/>
  <c r="H283" i="3" s="1"/>
  <c r="D284" i="3" a="1"/>
  <c r="D284" i="3" s="1"/>
  <c r="H284" i="3" s="1"/>
  <c r="D285" i="3" a="1"/>
  <c r="D285" i="3" s="1"/>
  <c r="H285" i="3" s="1"/>
  <c r="D286" i="3" a="1"/>
  <c r="D286" i="3" s="1"/>
  <c r="H286" i="3" s="1"/>
  <c r="D287" i="3" a="1"/>
  <c r="D287" i="3" s="1"/>
  <c r="D288" i="3" a="1"/>
  <c r="D288" i="3" s="1"/>
  <c r="D282" i="3" a="1"/>
  <c r="D282" i="3" s="1"/>
  <c r="F282" i="3" s="1"/>
  <c r="D290" i="3" a="1"/>
  <c r="D290" i="3" s="1"/>
  <c r="H290" i="3" s="1"/>
  <c r="D291" i="3" a="1"/>
  <c r="D291" i="3" s="1"/>
  <c r="H291" i="3" s="1"/>
  <c r="D292" i="3" a="1"/>
  <c r="D292" i="3" s="1"/>
  <c r="H292" i="3" s="1"/>
  <c r="D293" i="3" a="1"/>
  <c r="D293" i="3" s="1"/>
  <c r="H293" i="3" s="1"/>
  <c r="D294" i="3" a="1"/>
  <c r="D294" i="3" s="1"/>
  <c r="D295" i="3" a="1"/>
  <c r="D295" i="3" s="1"/>
  <c r="D289" i="3" a="1"/>
  <c r="D289" i="3" s="1"/>
  <c r="F289" i="3" s="1"/>
  <c r="D297" i="3" a="1"/>
  <c r="D297" i="3" s="1"/>
  <c r="H297" i="3" s="1"/>
  <c r="D298" i="3" a="1"/>
  <c r="D298" i="3" s="1"/>
  <c r="H298" i="3" s="1"/>
  <c r="D299" i="3" a="1"/>
  <c r="D299" i="3" s="1"/>
  <c r="H299" i="3" s="1"/>
  <c r="D300" i="3" a="1"/>
  <c r="D300" i="3" s="1"/>
  <c r="H300" i="3" s="1"/>
  <c r="D301" i="3" a="1"/>
  <c r="D301" i="3" s="1"/>
  <c r="D302" i="3" a="1"/>
  <c r="D302" i="3" s="1"/>
  <c r="D296" i="3" a="1"/>
  <c r="D296" i="3" s="1"/>
  <c r="F296" i="3" s="1"/>
  <c r="D304" i="3" a="1"/>
  <c r="D304" i="3" s="1"/>
  <c r="H304" i="3" s="1"/>
  <c r="D305" i="3" a="1"/>
  <c r="D305" i="3" s="1"/>
  <c r="H305" i="3" s="1"/>
  <c r="D306" i="3" a="1"/>
  <c r="D306" i="3" s="1"/>
  <c r="H306" i="3" s="1"/>
  <c r="D307" i="3" a="1"/>
  <c r="D307" i="3" s="1"/>
  <c r="D308" i="3" a="1"/>
  <c r="D308" i="3" s="1"/>
  <c r="D309" i="3" a="1"/>
  <c r="D309" i="3" s="1"/>
  <c r="D303" i="3" a="1"/>
  <c r="D303" i="3" s="1"/>
  <c r="F303" i="3" s="1"/>
  <c r="D311" i="3" a="1"/>
  <c r="D311" i="3" s="1"/>
  <c r="H311" i="3" s="1"/>
  <c r="D312" i="3" a="1"/>
  <c r="D312" i="3" s="1"/>
  <c r="H312" i="3" s="1"/>
  <c r="D313" i="3" a="1"/>
  <c r="D313" i="3" s="1"/>
  <c r="H313" i="3" s="1"/>
  <c r="D314" i="3" a="1"/>
  <c r="D314" i="3" s="1"/>
  <c r="H314" i="3" s="1"/>
  <c r="D315" i="3" a="1"/>
  <c r="D315" i="3" s="1"/>
  <c r="D316" i="3" a="1"/>
  <c r="D316" i="3" s="1"/>
  <c r="D310" i="3" a="1"/>
  <c r="D310" i="3" s="1"/>
  <c r="F310" i="3" s="1"/>
  <c r="D318" i="3" a="1"/>
  <c r="D318" i="3" s="1"/>
  <c r="H318" i="3" s="1"/>
  <c r="D319" i="3" a="1"/>
  <c r="D319" i="3" s="1"/>
  <c r="H319" i="3" s="1"/>
  <c r="D320" i="3" a="1"/>
  <c r="D320" i="3" s="1"/>
  <c r="H320" i="3" s="1"/>
  <c r="D321" i="3" a="1"/>
  <c r="D321" i="3" s="1"/>
  <c r="H321" i="3" s="1"/>
  <c r="D322" i="3" a="1"/>
  <c r="D322" i="3" s="1"/>
  <c r="D323" i="3" a="1"/>
  <c r="D323" i="3" s="1"/>
  <c r="D317" i="3" a="1"/>
  <c r="D317" i="3" s="1"/>
  <c r="F317" i="3" s="1"/>
  <c r="D325" i="3" a="1"/>
  <c r="D325" i="3" s="1"/>
  <c r="H325" i="3" s="1"/>
  <c r="D326" i="3" a="1"/>
  <c r="D326" i="3" s="1"/>
  <c r="H326" i="3" s="1"/>
  <c r="D327" i="3" a="1"/>
  <c r="D327" i="3" s="1"/>
  <c r="H327" i="3" s="1"/>
  <c r="D328" i="3" a="1"/>
  <c r="D328" i="3" s="1"/>
  <c r="H328" i="3" s="1"/>
  <c r="D329" i="3" a="1"/>
  <c r="D329" i="3" s="1"/>
  <c r="D330" i="3" a="1"/>
  <c r="D330" i="3" s="1"/>
  <c r="D324" i="3" a="1"/>
  <c r="D324" i="3" s="1"/>
  <c r="F324" i="3" s="1"/>
  <c r="D332" i="3" a="1"/>
  <c r="D332" i="3" s="1"/>
  <c r="H332" i="3" s="1"/>
  <c r="D333" i="3" a="1"/>
  <c r="D333" i="3" s="1"/>
  <c r="H333" i="3" s="1"/>
  <c r="D334" i="3" a="1"/>
  <c r="D334" i="3" s="1"/>
  <c r="H334" i="3" s="1"/>
  <c r="D335" i="3" a="1"/>
  <c r="D335" i="3" s="1"/>
  <c r="H335" i="3" s="1"/>
  <c r="D336" i="3" a="1"/>
  <c r="D336" i="3" s="1"/>
  <c r="D337" i="3" a="1"/>
  <c r="D337" i="3" s="1"/>
  <c r="D331" i="3" a="1"/>
  <c r="D331" i="3" s="1"/>
  <c r="F331" i="3" s="1"/>
  <c r="D339" i="3" a="1"/>
  <c r="D339" i="3" s="1"/>
  <c r="H339" i="3" s="1"/>
  <c r="D340" i="3" a="1"/>
  <c r="D340" i="3" s="1"/>
  <c r="H340" i="3" s="1"/>
  <c r="D341" i="3" a="1"/>
  <c r="D341" i="3" s="1"/>
  <c r="H341" i="3" s="1"/>
  <c r="D342" i="3" a="1"/>
  <c r="D342" i="3" s="1"/>
  <c r="H342" i="3" s="1"/>
  <c r="D343" i="3" a="1"/>
  <c r="D343" i="3" s="1"/>
  <c r="D344" i="3" a="1"/>
  <c r="D344" i="3" s="1"/>
  <c r="D338" i="3" a="1"/>
  <c r="D338" i="3" s="1"/>
  <c r="F338" i="3" s="1"/>
  <c r="D346" i="3" a="1"/>
  <c r="D346" i="3" s="1"/>
  <c r="H346" i="3" s="1"/>
  <c r="D347" i="3" a="1"/>
  <c r="D347" i="3" s="1"/>
  <c r="H347" i="3" s="1"/>
  <c r="D348" i="3" a="1"/>
  <c r="D348" i="3" s="1"/>
  <c r="H348" i="3" s="1"/>
  <c r="D349" i="3" a="1"/>
  <c r="D349" i="3" s="1"/>
  <c r="H349" i="3" s="1"/>
  <c r="D350" i="3" a="1"/>
  <c r="D350" i="3" s="1"/>
  <c r="D351" i="3" a="1"/>
  <c r="D351" i="3" s="1"/>
  <c r="D345" i="3" a="1"/>
  <c r="D345" i="3" s="1"/>
  <c r="F345" i="3" s="1"/>
  <c r="D353" i="3" a="1"/>
  <c r="D353" i="3" s="1"/>
  <c r="H353" i="3" s="1"/>
  <c r="D354" i="3" a="1"/>
  <c r="D354" i="3" s="1"/>
  <c r="H354" i="3" s="1"/>
  <c r="D355" i="3" a="1"/>
  <c r="D355" i="3" s="1"/>
  <c r="H355" i="3" s="1"/>
  <c r="D356" i="3" a="1"/>
  <c r="D356" i="3" s="1"/>
  <c r="H356" i="3" s="1"/>
  <c r="D357" i="3" a="1"/>
  <c r="D357" i="3" s="1"/>
  <c r="D358" i="3" a="1"/>
  <c r="D358" i="3" s="1"/>
  <c r="D352" i="3" a="1"/>
  <c r="D352" i="3" s="1"/>
  <c r="F352" i="3" s="1"/>
  <c r="D360" i="3" a="1"/>
  <c r="D360" i="3" s="1"/>
  <c r="H360" i="3" s="1"/>
  <c r="D361" i="3" a="1"/>
  <c r="D361" i="3" s="1"/>
  <c r="H361" i="3" s="1"/>
  <c r="D362" i="3" a="1"/>
  <c r="D362" i="3" s="1"/>
  <c r="H362" i="3" s="1"/>
  <c r="D363" i="3" a="1"/>
  <c r="D363" i="3" s="1"/>
  <c r="H363" i="3" s="1"/>
  <c r="D364" i="3" a="1"/>
  <c r="D364" i="3" s="1"/>
  <c r="D365" i="3" a="1"/>
  <c r="D365" i="3" s="1"/>
  <c r="D359" i="3" a="1"/>
  <c r="D359" i="3" s="1"/>
  <c r="F359" i="3" s="1"/>
  <c r="D367" i="3" a="1"/>
  <c r="D367" i="3" s="1"/>
  <c r="H367" i="3" s="1"/>
  <c r="D366" i="3" a="1"/>
  <c r="D366" i="3" s="1"/>
  <c r="F366" i="3" s="1"/>
  <c r="D197" i="3" a="1"/>
  <c r="D197" i="3" s="1"/>
  <c r="D196" i="3" a="1"/>
  <c r="D196" i="3" s="1"/>
  <c r="D195" i="3" a="1"/>
  <c r="D195" i="3" s="1"/>
  <c r="H195" i="3" s="1"/>
  <c r="D194" i="3" a="1"/>
  <c r="D194" i="3" s="1"/>
  <c r="H194" i="3" s="1"/>
  <c r="D193" i="3" a="1"/>
  <c r="D193" i="3" s="1"/>
  <c r="H193" i="3" s="1"/>
  <c r="D192" i="3" a="1"/>
  <c r="D192" i="3" s="1"/>
  <c r="H192" i="3" s="1"/>
  <c r="D191" i="3" a="1"/>
  <c r="D191" i="3" s="1"/>
  <c r="F191" i="3" s="1"/>
  <c r="B2" i="3"/>
  <c r="B3" i="3" s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K367" i="3" s="1"/>
  <c r="B8" i="1"/>
  <c r="AE61" i="4" l="1"/>
  <c r="AE24" i="4"/>
  <c r="AE230" i="4"/>
  <c r="AE260" i="4"/>
  <c r="AE105" i="4"/>
  <c r="AE278" i="4"/>
  <c r="AE314" i="4"/>
  <c r="AE57" i="4"/>
  <c r="AE226" i="4"/>
  <c r="AE356" i="4"/>
  <c r="AE85" i="4"/>
  <c r="AE266" i="4"/>
  <c r="AE332" i="4"/>
  <c r="AE344" i="4"/>
  <c r="AE200" i="4"/>
  <c r="AE92" i="4"/>
  <c r="AE162" i="4"/>
  <c r="AE90" i="4"/>
  <c r="AE185" i="4"/>
  <c r="AE66" i="4"/>
  <c r="AE101" i="4"/>
  <c r="AE234" i="4"/>
  <c r="AE53" i="4"/>
  <c r="AE257" i="4"/>
  <c r="D160" i="4"/>
  <c r="C305" i="4"/>
  <c r="C293" i="4"/>
  <c r="AE55" i="4"/>
  <c r="C161" i="4"/>
  <c r="C17" i="4"/>
  <c r="AE36" i="4"/>
  <c r="AE12" i="4"/>
  <c r="C173" i="4"/>
  <c r="C29" i="4"/>
  <c r="AE47" i="4"/>
  <c r="AE96" i="4"/>
  <c r="C281" i="4"/>
  <c r="C137" i="4"/>
  <c r="D267" i="4"/>
  <c r="D123" i="4"/>
  <c r="C269" i="4"/>
  <c r="C125" i="4"/>
  <c r="D102" i="4"/>
  <c r="AE216" i="4"/>
  <c r="C257" i="4"/>
  <c r="C113" i="4"/>
  <c r="D232" i="4"/>
  <c r="D88" i="4"/>
  <c r="C245" i="4"/>
  <c r="C101" i="4"/>
  <c r="C89" i="4"/>
  <c r="D210" i="4"/>
  <c r="AE132" i="4"/>
  <c r="C365" i="4"/>
  <c r="C221" i="4"/>
  <c r="C77" i="4"/>
  <c r="D52" i="4"/>
  <c r="AE240" i="4"/>
  <c r="C353" i="4"/>
  <c r="C209" i="4"/>
  <c r="D195" i="4"/>
  <c r="C341" i="4"/>
  <c r="C197" i="4"/>
  <c r="C53" i="4"/>
  <c r="C329" i="4"/>
  <c r="C185" i="4"/>
  <c r="C41" i="4"/>
  <c r="AQ5" i="4"/>
  <c r="AJ6" i="4" s="1" a="1"/>
  <c r="AJ6" i="4" s="1"/>
  <c r="E5" i="4"/>
  <c r="AY263" i="4"/>
  <c r="F263" i="4"/>
  <c r="AY35" i="4"/>
  <c r="F35" i="4"/>
  <c r="AO268" i="4"/>
  <c r="E268" i="4"/>
  <c r="AO172" i="4"/>
  <c r="E172" i="4"/>
  <c r="AO100" i="4"/>
  <c r="E100" i="4"/>
  <c r="AO28" i="4"/>
  <c r="E28" i="4"/>
  <c r="AO364" i="4"/>
  <c r="E364" i="4"/>
  <c r="AO195" i="4"/>
  <c r="E195" i="4"/>
  <c r="AO99" i="4"/>
  <c r="E99" i="4"/>
  <c r="AO142" i="4"/>
  <c r="E142" i="4"/>
  <c r="AO82" i="4"/>
  <c r="E82" i="4"/>
  <c r="AO34" i="4"/>
  <c r="E34" i="4"/>
  <c r="AO258" i="4"/>
  <c r="E258" i="4"/>
  <c r="AO246" i="4"/>
  <c r="E246" i="4"/>
  <c r="AO162" i="4"/>
  <c r="E162" i="4"/>
  <c r="AO138" i="4"/>
  <c r="E138" i="4"/>
  <c r="AO114" i="4"/>
  <c r="E114" i="4"/>
  <c r="AO90" i="4"/>
  <c r="E90" i="4"/>
  <c r="AO66" i="4"/>
  <c r="E66" i="4"/>
  <c r="AO42" i="4"/>
  <c r="E42" i="4"/>
  <c r="AY252" i="4"/>
  <c r="F252" i="4"/>
  <c r="AY240" i="4"/>
  <c r="F240" i="4"/>
  <c r="AY228" i="4"/>
  <c r="F228" i="4"/>
  <c r="AY216" i="4"/>
  <c r="F216" i="4"/>
  <c r="AY204" i="4"/>
  <c r="F204" i="4"/>
  <c r="AY180" i="4"/>
  <c r="F180" i="4"/>
  <c r="AY168" i="4"/>
  <c r="F168" i="4"/>
  <c r="AY156" i="4"/>
  <c r="F156" i="4"/>
  <c r="AY144" i="4"/>
  <c r="F144" i="4"/>
  <c r="BI186" i="4"/>
  <c r="G186" i="4"/>
  <c r="BI138" i="4"/>
  <c r="G138" i="4"/>
  <c r="BI90" i="4"/>
  <c r="G90" i="4"/>
  <c r="BI78" i="4"/>
  <c r="G78" i="4"/>
  <c r="BI66" i="4"/>
  <c r="G66" i="4"/>
  <c r="BI54" i="4"/>
  <c r="G54" i="4"/>
  <c r="BI30" i="4"/>
  <c r="G30" i="4"/>
  <c r="C366" i="4"/>
  <c r="C354" i="4"/>
  <c r="C342" i="4"/>
  <c r="C330" i="4"/>
  <c r="C318" i="4"/>
  <c r="C306" i="4"/>
  <c r="C294" i="4"/>
  <c r="C282" i="4"/>
  <c r="C258" i="4"/>
  <c r="C246" i="4"/>
  <c r="C234" i="4"/>
  <c r="C222" i="4"/>
  <c r="C90" i="4"/>
  <c r="C54" i="4"/>
  <c r="C42" i="4"/>
  <c r="AE228" i="4"/>
  <c r="D228" i="4"/>
  <c r="AE204" i="4"/>
  <c r="D204" i="4"/>
  <c r="AE120" i="4"/>
  <c r="D120" i="4"/>
  <c r="AE108" i="4"/>
  <c r="D108" i="4"/>
  <c r="AE84" i="4"/>
  <c r="D84" i="4"/>
  <c r="AE72" i="4"/>
  <c r="D72" i="4"/>
  <c r="AE60" i="4"/>
  <c r="D60" i="4"/>
  <c r="D198" i="4"/>
  <c r="D126" i="4"/>
  <c r="D54" i="4"/>
  <c r="E50" i="4"/>
  <c r="G118" i="4"/>
  <c r="AO292" i="4"/>
  <c r="E292" i="4"/>
  <c r="AY250" i="4"/>
  <c r="F250" i="4"/>
  <c r="BI268" i="4"/>
  <c r="G268" i="4"/>
  <c r="BI256" i="4"/>
  <c r="G256" i="4"/>
  <c r="BI136" i="4"/>
  <c r="G136" i="4"/>
  <c r="BI124" i="4"/>
  <c r="G124" i="4"/>
  <c r="BI112" i="4"/>
  <c r="G112" i="4"/>
  <c r="BI100" i="4"/>
  <c r="G100" i="4"/>
  <c r="C364" i="4"/>
  <c r="C352" i="4"/>
  <c r="C340" i="4"/>
  <c r="C328" i="4"/>
  <c r="C316" i="4"/>
  <c r="C304" i="4"/>
  <c r="C292" i="4"/>
  <c r="C280" i="4"/>
  <c r="C268" i="4"/>
  <c r="C256" i="4"/>
  <c r="C244" i="4"/>
  <c r="C232" i="4"/>
  <c r="C220" i="4"/>
  <c r="C208" i="4"/>
  <c r="C196" i="4"/>
  <c r="C184" i="4"/>
  <c r="C172" i="4"/>
  <c r="C160" i="4"/>
  <c r="C148" i="4"/>
  <c r="C136" i="4"/>
  <c r="C124" i="4"/>
  <c r="C112" i="4"/>
  <c r="C100" i="4"/>
  <c r="C88" i="4"/>
  <c r="C76" i="4"/>
  <c r="C64" i="4"/>
  <c r="C52" i="4"/>
  <c r="C40" i="4"/>
  <c r="C28" i="4"/>
  <c r="C16" i="4"/>
  <c r="AE298" i="4"/>
  <c r="D298" i="4"/>
  <c r="AE286" i="4"/>
  <c r="D286" i="4"/>
  <c r="AE262" i="4"/>
  <c r="D262" i="4"/>
  <c r="AE202" i="4"/>
  <c r="D202" i="4"/>
  <c r="AE58" i="4"/>
  <c r="D58" i="4"/>
  <c r="E322" i="4"/>
  <c r="E274" i="4"/>
  <c r="E126" i="4"/>
  <c r="C363" i="4"/>
  <c r="C351" i="4"/>
  <c r="C339" i="4"/>
  <c r="C327" i="4"/>
  <c r="C315" i="4"/>
  <c r="C291" i="4"/>
  <c r="C279" i="4"/>
  <c r="C267" i="4"/>
  <c r="C255" i="4"/>
  <c r="C243" i="4"/>
  <c r="C231" i="4"/>
  <c r="C207" i="4"/>
  <c r="C195" i="4"/>
  <c r="C183" i="4"/>
  <c r="C171" i="4"/>
  <c r="C159" i="4"/>
  <c r="C147" i="4"/>
  <c r="C123" i="4"/>
  <c r="C111" i="4"/>
  <c r="C99" i="4"/>
  <c r="C87" i="4"/>
  <c r="C75" i="4"/>
  <c r="C63" i="4"/>
  <c r="C39" i="4"/>
  <c r="C27" i="4"/>
  <c r="C15" i="4"/>
  <c r="AE273" i="4"/>
  <c r="D273" i="4"/>
  <c r="AE201" i="4"/>
  <c r="D201" i="4"/>
  <c r="AE189" i="4"/>
  <c r="D189" i="4"/>
  <c r="AE165" i="4"/>
  <c r="D165" i="4"/>
  <c r="AE153" i="4"/>
  <c r="D153" i="4"/>
  <c r="AE69" i="4"/>
  <c r="D69" i="4"/>
  <c r="D155" i="4"/>
  <c r="E273" i="4"/>
  <c r="E218" i="4"/>
  <c r="F184" i="4"/>
  <c r="AY360" i="4"/>
  <c r="F360" i="4"/>
  <c r="AY251" i="4"/>
  <c r="F251" i="4"/>
  <c r="AY155" i="4"/>
  <c r="F155" i="4"/>
  <c r="BI53" i="4"/>
  <c r="G53" i="4"/>
  <c r="BI87" i="4"/>
  <c r="G87" i="4"/>
  <c r="BI39" i="4"/>
  <c r="G39" i="4"/>
  <c r="AO326" i="4"/>
  <c r="E326" i="4"/>
  <c r="AO290" i="4"/>
  <c r="E290" i="4"/>
  <c r="AO266" i="4"/>
  <c r="E266" i="4"/>
  <c r="AO254" i="4"/>
  <c r="E254" i="4"/>
  <c r="AO242" i="4"/>
  <c r="E242" i="4"/>
  <c r="AO230" i="4"/>
  <c r="E230" i="4"/>
  <c r="AO206" i="4"/>
  <c r="E206" i="4"/>
  <c r="AO158" i="4"/>
  <c r="E158" i="4"/>
  <c r="AY272" i="4"/>
  <c r="F272" i="4"/>
  <c r="AY260" i="4"/>
  <c r="F260" i="4"/>
  <c r="AY212" i="4"/>
  <c r="F212" i="4"/>
  <c r="AY200" i="4"/>
  <c r="F200" i="4"/>
  <c r="AY152" i="4"/>
  <c r="F152" i="4"/>
  <c r="AY140" i="4"/>
  <c r="F140" i="4"/>
  <c r="AY128" i="4"/>
  <c r="F128" i="4"/>
  <c r="AY116" i="4"/>
  <c r="F116" i="4"/>
  <c r="AY92" i="4"/>
  <c r="F92" i="4"/>
  <c r="AY68" i="4"/>
  <c r="F68" i="4"/>
  <c r="AY56" i="4"/>
  <c r="F56" i="4"/>
  <c r="AY44" i="4"/>
  <c r="F44" i="4"/>
  <c r="AY32" i="4"/>
  <c r="F32" i="4"/>
  <c r="AY20" i="4"/>
  <c r="F20" i="4"/>
  <c r="AY8" i="4"/>
  <c r="F8" i="4"/>
  <c r="BI350" i="4"/>
  <c r="G350" i="4"/>
  <c r="BI338" i="4"/>
  <c r="G338" i="4"/>
  <c r="BI326" i="4"/>
  <c r="G326" i="4"/>
  <c r="BI302" i="4"/>
  <c r="G302" i="4"/>
  <c r="BI290" i="4"/>
  <c r="G290" i="4"/>
  <c r="BI278" i="4"/>
  <c r="G278" i="4"/>
  <c r="BI266" i="4"/>
  <c r="G266" i="4"/>
  <c r="BI86" i="4"/>
  <c r="G86" i="4"/>
  <c r="BI74" i="4"/>
  <c r="G74" i="4"/>
  <c r="BI50" i="4"/>
  <c r="G50" i="4"/>
  <c r="BI38" i="4"/>
  <c r="G38" i="4"/>
  <c r="C362" i="4"/>
  <c r="C350" i="4"/>
  <c r="C338" i="4"/>
  <c r="C326" i="4"/>
  <c r="C314" i="4"/>
  <c r="C302" i="4"/>
  <c r="C290" i="4"/>
  <c r="C278" i="4"/>
  <c r="C266" i="4"/>
  <c r="C254" i="4"/>
  <c r="C242" i="4"/>
  <c r="C218" i="4"/>
  <c r="C206" i="4"/>
  <c r="C194" i="4"/>
  <c r="C182" i="4"/>
  <c r="C170" i="4"/>
  <c r="C158" i="4"/>
  <c r="C146" i="4"/>
  <c r="C134" i="4"/>
  <c r="C122" i="4"/>
  <c r="C110" i="4"/>
  <c r="C98" i="4"/>
  <c r="C86" i="4"/>
  <c r="C74" i="4"/>
  <c r="C62" i="4"/>
  <c r="C50" i="4"/>
  <c r="C38" i="4"/>
  <c r="C14" i="4"/>
  <c r="AE368" i="4"/>
  <c r="D368" i="4"/>
  <c r="AE236" i="4"/>
  <c r="D236" i="4"/>
  <c r="AE56" i="4"/>
  <c r="D56" i="4"/>
  <c r="D366" i="4"/>
  <c r="D222" i="4"/>
  <c r="D78" i="4"/>
  <c r="D42" i="4"/>
  <c r="E211" i="4"/>
  <c r="E19" i="4"/>
  <c r="AY239" i="4"/>
  <c r="F239" i="4"/>
  <c r="AO340" i="4"/>
  <c r="E340" i="4"/>
  <c r="AO124" i="4"/>
  <c r="E124" i="4"/>
  <c r="AO40" i="4"/>
  <c r="E40" i="4"/>
  <c r="AO111" i="4"/>
  <c r="E111" i="4"/>
  <c r="AO63" i="4"/>
  <c r="E63" i="4"/>
  <c r="AY105" i="4"/>
  <c r="F105" i="4"/>
  <c r="AY81" i="4"/>
  <c r="F81" i="4"/>
  <c r="BI255" i="4"/>
  <c r="G255" i="4"/>
  <c r="BI75" i="4"/>
  <c r="G75" i="4"/>
  <c r="AO241" i="4"/>
  <c r="E241" i="4"/>
  <c r="AO229" i="4"/>
  <c r="E229" i="4"/>
  <c r="AO217" i="4"/>
  <c r="E217" i="4"/>
  <c r="AO157" i="4"/>
  <c r="E157" i="4"/>
  <c r="AO85" i="4"/>
  <c r="E85" i="4"/>
  <c r="AO73" i="4"/>
  <c r="E73" i="4"/>
  <c r="AO61" i="4"/>
  <c r="E61" i="4"/>
  <c r="AO25" i="4"/>
  <c r="E25" i="4"/>
  <c r="AO13" i="4"/>
  <c r="E13" i="4"/>
  <c r="AY343" i="4"/>
  <c r="F343" i="4"/>
  <c r="AY319" i="4"/>
  <c r="F319" i="4"/>
  <c r="AY307" i="4"/>
  <c r="F307" i="4"/>
  <c r="AY295" i="4"/>
  <c r="F295" i="4"/>
  <c r="AY283" i="4"/>
  <c r="F283" i="4"/>
  <c r="AY223" i="4"/>
  <c r="F223" i="4"/>
  <c r="AY211" i="4"/>
  <c r="F211" i="4"/>
  <c r="AY199" i="4"/>
  <c r="F199" i="4"/>
  <c r="AY175" i="4"/>
  <c r="F175" i="4"/>
  <c r="AY67" i="4"/>
  <c r="F67" i="4"/>
  <c r="AY55" i="4"/>
  <c r="F55" i="4"/>
  <c r="AY43" i="4"/>
  <c r="F43" i="4"/>
  <c r="AY31" i="4"/>
  <c r="F31" i="4"/>
  <c r="BI253" i="4"/>
  <c r="G253" i="4"/>
  <c r="BI241" i="4"/>
  <c r="G241" i="4"/>
  <c r="BI229" i="4"/>
  <c r="G229" i="4"/>
  <c r="BI217" i="4"/>
  <c r="G217" i="4"/>
  <c r="BI193" i="4"/>
  <c r="G193" i="4"/>
  <c r="BI133" i="4"/>
  <c r="G133" i="4"/>
  <c r="BI109" i="4"/>
  <c r="G109" i="4"/>
  <c r="BI97" i="4"/>
  <c r="G97" i="4"/>
  <c r="BI49" i="4"/>
  <c r="G49" i="4"/>
  <c r="C361" i="4"/>
  <c r="C349" i="4"/>
  <c r="C337" i="4"/>
  <c r="C325" i="4"/>
  <c r="C313" i="4"/>
  <c r="C301" i="4"/>
  <c r="C277" i="4"/>
  <c r="C265" i="4"/>
  <c r="C253" i="4"/>
  <c r="C241" i="4"/>
  <c r="C229" i="4"/>
  <c r="C217" i="4"/>
  <c r="C193" i="4"/>
  <c r="C181" i="4"/>
  <c r="C169" i="4"/>
  <c r="C157" i="4"/>
  <c r="C145" i="4"/>
  <c r="C133" i="4"/>
  <c r="C109" i="4"/>
  <c r="C97" i="4"/>
  <c r="C85" i="4"/>
  <c r="C73" i="4"/>
  <c r="C61" i="4"/>
  <c r="C49" i="4"/>
  <c r="C25" i="4"/>
  <c r="C13" i="4"/>
  <c r="AE259" i="4"/>
  <c r="D259" i="4"/>
  <c r="D235" i="4"/>
  <c r="AE91" i="4"/>
  <c r="D91" i="4"/>
  <c r="D292" i="4"/>
  <c r="D256" i="4"/>
  <c r="D184" i="4"/>
  <c r="E358" i="4"/>
  <c r="E310" i="4"/>
  <c r="E262" i="4"/>
  <c r="E102" i="4"/>
  <c r="E6" i="4"/>
  <c r="AY179" i="4"/>
  <c r="F179" i="4"/>
  <c r="BI137" i="4"/>
  <c r="G137" i="4"/>
  <c r="G5" i="4"/>
  <c r="AO280" i="4"/>
  <c r="E280" i="4"/>
  <c r="AO184" i="4"/>
  <c r="E184" i="4"/>
  <c r="AO88" i="4"/>
  <c r="E88" i="4"/>
  <c r="AO16" i="4"/>
  <c r="E16" i="4"/>
  <c r="AY106" i="4"/>
  <c r="F106" i="4"/>
  <c r="AO147" i="4"/>
  <c r="E147" i="4"/>
  <c r="AY273" i="4"/>
  <c r="F273" i="4"/>
  <c r="AY165" i="4"/>
  <c r="F165" i="4"/>
  <c r="AY129" i="4"/>
  <c r="F129" i="4"/>
  <c r="BI267" i="4"/>
  <c r="G267" i="4"/>
  <c r="BI147" i="4"/>
  <c r="G147" i="4"/>
  <c r="BI63" i="4"/>
  <c r="G63" i="4"/>
  <c r="U235" i="4"/>
  <c r="AE59" i="4"/>
  <c r="AO252" i="4"/>
  <c r="E252" i="4"/>
  <c r="AO180" i="4"/>
  <c r="E180" i="4"/>
  <c r="AO168" i="4"/>
  <c r="E168" i="4"/>
  <c r="AO156" i="4"/>
  <c r="E156" i="4"/>
  <c r="AO144" i="4"/>
  <c r="E144" i="4"/>
  <c r="AO132" i="4"/>
  <c r="E132" i="4"/>
  <c r="AO120" i="4"/>
  <c r="E120" i="4"/>
  <c r="AO108" i="4"/>
  <c r="E108" i="4"/>
  <c r="AO96" i="4"/>
  <c r="E96" i="4"/>
  <c r="AO72" i="4"/>
  <c r="E72" i="4"/>
  <c r="AO60" i="4"/>
  <c r="E60" i="4"/>
  <c r="AO48" i="4"/>
  <c r="E48" i="4"/>
  <c r="AO36" i="4"/>
  <c r="E36" i="4"/>
  <c r="AY367" i="4"/>
  <c r="F367" i="4"/>
  <c r="AY282" i="4"/>
  <c r="F282" i="4"/>
  <c r="AY246" i="4"/>
  <c r="F246" i="4"/>
  <c r="AY234" i="4"/>
  <c r="F234" i="4"/>
  <c r="AY222" i="4"/>
  <c r="F222" i="4"/>
  <c r="AY210" i="4"/>
  <c r="F210" i="4"/>
  <c r="AY198" i="4"/>
  <c r="F198" i="4"/>
  <c r="AY186" i="4"/>
  <c r="F186" i="4"/>
  <c r="AY174" i="4"/>
  <c r="F174" i="4"/>
  <c r="AY162" i="4"/>
  <c r="F162" i="4"/>
  <c r="AY150" i="4"/>
  <c r="F150" i="4"/>
  <c r="AY42" i="4"/>
  <c r="F42" i="4"/>
  <c r="BI288" i="4"/>
  <c r="G288" i="4"/>
  <c r="BI240" i="4"/>
  <c r="G240" i="4"/>
  <c r="BI84" i="4"/>
  <c r="G84" i="4"/>
  <c r="BI72" i="4"/>
  <c r="G72" i="4"/>
  <c r="BI60" i="4"/>
  <c r="G60" i="4"/>
  <c r="BI48" i="4"/>
  <c r="G48" i="4"/>
  <c r="C360" i="4"/>
  <c r="C348" i="4"/>
  <c r="C336" i="4"/>
  <c r="C324" i="4"/>
  <c r="C312" i="4"/>
  <c r="C300" i="4"/>
  <c r="C288" i="4"/>
  <c r="C276" i="4"/>
  <c r="C264" i="4"/>
  <c r="C252" i="4"/>
  <c r="C240" i="4"/>
  <c r="C228" i="4"/>
  <c r="C216" i="4"/>
  <c r="C204" i="4"/>
  <c r="C192" i="4"/>
  <c r="C180" i="4"/>
  <c r="C168" i="4"/>
  <c r="C156" i="4"/>
  <c r="C144" i="4"/>
  <c r="C132" i="4"/>
  <c r="C120" i="4"/>
  <c r="C108" i="4"/>
  <c r="C96" i="4"/>
  <c r="C84" i="4"/>
  <c r="C72" i="4"/>
  <c r="C60" i="4"/>
  <c r="C48" i="4"/>
  <c r="C36" i="4"/>
  <c r="C24" i="4"/>
  <c r="C12" i="4"/>
  <c r="AE30" i="4"/>
  <c r="D30" i="4"/>
  <c r="AE18" i="4"/>
  <c r="D18" i="4"/>
  <c r="AE6" i="4"/>
  <c r="D6" i="4"/>
  <c r="D183" i="4"/>
  <c r="D111" i="4"/>
  <c r="E194" i="4"/>
  <c r="AO77" i="4"/>
  <c r="E77" i="4"/>
  <c r="AY11" i="4"/>
  <c r="F11" i="4"/>
  <c r="BI161" i="4"/>
  <c r="G161" i="4"/>
  <c r="BI89" i="4"/>
  <c r="G89" i="4"/>
  <c r="AO316" i="4"/>
  <c r="E316" i="4"/>
  <c r="AY249" i="4"/>
  <c r="F249" i="4"/>
  <c r="AY153" i="4"/>
  <c r="F153" i="4"/>
  <c r="AY117" i="4"/>
  <c r="F117" i="4"/>
  <c r="AO155" i="4"/>
  <c r="E155" i="4"/>
  <c r="AO83" i="4"/>
  <c r="E83" i="4"/>
  <c r="AY221" i="4"/>
  <c r="F221" i="4"/>
  <c r="AY197" i="4"/>
  <c r="F197" i="4"/>
  <c r="AY17" i="4"/>
  <c r="F17" i="4"/>
  <c r="F5" i="4"/>
  <c r="BI179" i="4"/>
  <c r="G179" i="4"/>
  <c r="BI167" i="4"/>
  <c r="G167" i="4"/>
  <c r="BI155" i="4"/>
  <c r="G155" i="4"/>
  <c r="BI131" i="4"/>
  <c r="G131" i="4"/>
  <c r="BI119" i="4"/>
  <c r="G119" i="4"/>
  <c r="BI95" i="4"/>
  <c r="G95" i="4"/>
  <c r="BI83" i="4"/>
  <c r="G83" i="4"/>
  <c r="BI71" i="4"/>
  <c r="G71" i="4"/>
  <c r="BI59" i="4"/>
  <c r="G59" i="4"/>
  <c r="BI47" i="4"/>
  <c r="G47" i="4"/>
  <c r="C347" i="4"/>
  <c r="C335" i="4"/>
  <c r="C323" i="4"/>
  <c r="C311" i="4"/>
  <c r="C299" i="4"/>
  <c r="C287" i="4"/>
  <c r="C263" i="4"/>
  <c r="C251" i="4"/>
  <c r="C239" i="4"/>
  <c r="C227" i="4"/>
  <c r="C215" i="4"/>
  <c r="C203" i="4"/>
  <c r="C179" i="4"/>
  <c r="C167" i="4"/>
  <c r="C155" i="4"/>
  <c r="C143" i="4"/>
  <c r="C131" i="4"/>
  <c r="C119" i="4"/>
  <c r="C95" i="4"/>
  <c r="C83" i="4"/>
  <c r="C71" i="4"/>
  <c r="C59" i="4"/>
  <c r="C47" i="4"/>
  <c r="C35" i="4"/>
  <c r="C11" i="4"/>
  <c r="AE173" i="4"/>
  <c r="D173" i="4"/>
  <c r="AE137" i="4"/>
  <c r="D137" i="4"/>
  <c r="AE113" i="4"/>
  <c r="D113" i="4"/>
  <c r="AG5" i="4"/>
  <c r="D5" i="4"/>
  <c r="D251" i="4"/>
  <c r="D179" i="4"/>
  <c r="D143" i="4"/>
  <c r="D71" i="4"/>
  <c r="E91" i="4"/>
  <c r="F361" i="4"/>
  <c r="AY215" i="4"/>
  <c r="F215" i="4"/>
  <c r="BI125" i="4"/>
  <c r="G125" i="4"/>
  <c r="AO304" i="4"/>
  <c r="E304" i="4"/>
  <c r="AO112" i="4"/>
  <c r="E112" i="4"/>
  <c r="AO267" i="4"/>
  <c r="E267" i="4"/>
  <c r="AO75" i="4"/>
  <c r="E75" i="4"/>
  <c r="AO154" i="4"/>
  <c r="E154" i="4"/>
  <c r="AO94" i="4"/>
  <c r="E94" i="4"/>
  <c r="AY112" i="4"/>
  <c r="F112" i="4"/>
  <c r="BI178" i="4"/>
  <c r="G178" i="4"/>
  <c r="BI166" i="4"/>
  <c r="G166" i="4"/>
  <c r="BI106" i="4"/>
  <c r="G106" i="4"/>
  <c r="C370" i="4"/>
  <c r="C358" i="4"/>
  <c r="C346" i="4"/>
  <c r="C334" i="4"/>
  <c r="C322" i="4"/>
  <c r="C310" i="4"/>
  <c r="C298" i="4"/>
  <c r="C286" i="4"/>
  <c r="C274" i="4"/>
  <c r="C262" i="4"/>
  <c r="C250" i="4"/>
  <c r="C238" i="4"/>
  <c r="C226" i="4"/>
  <c r="C214" i="4"/>
  <c r="C202" i="4"/>
  <c r="C190" i="4"/>
  <c r="C178" i="4"/>
  <c r="C166" i="4"/>
  <c r="C154" i="4"/>
  <c r="C142" i="4"/>
  <c r="C130" i="4"/>
  <c r="C118" i="4"/>
  <c r="C106" i="4"/>
  <c r="C94" i="4"/>
  <c r="C82" i="4"/>
  <c r="C70" i="4"/>
  <c r="C58" i="4"/>
  <c r="C46" i="4"/>
  <c r="C34" i="4"/>
  <c r="C22" i="4"/>
  <c r="C10" i="4"/>
  <c r="E346" i="4"/>
  <c r="E298" i="4"/>
  <c r="E174" i="4"/>
  <c r="G274" i="4"/>
  <c r="BI185" i="4"/>
  <c r="G185" i="4"/>
  <c r="AO328" i="4"/>
  <c r="E328" i="4"/>
  <c r="AY82" i="4"/>
  <c r="F82" i="4"/>
  <c r="U5" i="4"/>
  <c r="W5" i="4"/>
  <c r="P6" i="4" s="1" a="1"/>
  <c r="P6" i="4" s="1"/>
  <c r="W6" i="4" s="1"/>
  <c r="AO166" i="4"/>
  <c r="E166" i="4"/>
  <c r="AO106" i="4"/>
  <c r="E106" i="4"/>
  <c r="AO46" i="4"/>
  <c r="E46" i="4"/>
  <c r="AY244" i="4"/>
  <c r="F244" i="4"/>
  <c r="AO201" i="4"/>
  <c r="E201" i="4"/>
  <c r="AO189" i="4"/>
  <c r="E189" i="4"/>
  <c r="AO141" i="4"/>
  <c r="E141" i="4"/>
  <c r="AO129" i="4"/>
  <c r="E129" i="4"/>
  <c r="AO117" i="4"/>
  <c r="E117" i="4"/>
  <c r="AO105" i="4"/>
  <c r="E105" i="4"/>
  <c r="AO69" i="4"/>
  <c r="E69" i="4"/>
  <c r="AO57" i="4"/>
  <c r="E57" i="4"/>
  <c r="AY267" i="4"/>
  <c r="F267" i="4"/>
  <c r="AY255" i="4"/>
  <c r="F255" i="4"/>
  <c r="AY183" i="4"/>
  <c r="F183" i="4"/>
  <c r="AY159" i="4"/>
  <c r="F159" i="4"/>
  <c r="AY147" i="4"/>
  <c r="F147" i="4"/>
  <c r="AY123" i="4"/>
  <c r="F123" i="4"/>
  <c r="AY111" i="4"/>
  <c r="F111" i="4"/>
  <c r="AY99" i="4"/>
  <c r="F99" i="4"/>
  <c r="AY87" i="4"/>
  <c r="F87" i="4"/>
  <c r="BI273" i="4"/>
  <c r="G273" i="4"/>
  <c r="BI141" i="4"/>
  <c r="G141" i="4"/>
  <c r="BI81" i="4"/>
  <c r="G81" i="4"/>
  <c r="BI45" i="4"/>
  <c r="G45" i="4"/>
  <c r="BI33" i="4"/>
  <c r="G33" i="4"/>
  <c r="C369" i="4"/>
  <c r="C357" i="4"/>
  <c r="C333" i="4"/>
  <c r="C321" i="4"/>
  <c r="C309" i="4"/>
  <c r="C297" i="4"/>
  <c r="C285" i="4"/>
  <c r="C273" i="4"/>
  <c r="C249" i="4"/>
  <c r="C237" i="4"/>
  <c r="C225" i="4"/>
  <c r="C213" i="4"/>
  <c r="C201" i="4"/>
  <c r="C189" i="4"/>
  <c r="C165" i="4"/>
  <c r="C153" i="4"/>
  <c r="C141" i="4"/>
  <c r="C129" i="4"/>
  <c r="C117" i="4"/>
  <c r="C105" i="4"/>
  <c r="C81" i="4"/>
  <c r="C69" i="4"/>
  <c r="C57" i="4"/>
  <c r="C45" i="4"/>
  <c r="C33" i="4"/>
  <c r="C21" i="4"/>
  <c r="D280" i="4"/>
  <c r="D208" i="4"/>
  <c r="D172" i="4"/>
  <c r="D64" i="4"/>
  <c r="E74" i="4"/>
  <c r="G262" i="4"/>
  <c r="AY167" i="4"/>
  <c r="F167" i="4"/>
  <c r="AO352" i="4"/>
  <c r="E352" i="4"/>
  <c r="AO136" i="4"/>
  <c r="E136" i="4"/>
  <c r="AO255" i="4"/>
  <c r="E255" i="4"/>
  <c r="AO130" i="4"/>
  <c r="E130" i="4"/>
  <c r="AO22" i="4"/>
  <c r="E22" i="4"/>
  <c r="AO10" i="4"/>
  <c r="E10" i="4"/>
  <c r="AY232" i="4"/>
  <c r="F232" i="4"/>
  <c r="AY100" i="4"/>
  <c r="F100" i="4"/>
  <c r="AY88" i="4"/>
  <c r="F88" i="4"/>
  <c r="AO356" i="4"/>
  <c r="E356" i="4"/>
  <c r="AO344" i="4"/>
  <c r="E344" i="4"/>
  <c r="AO308" i="4"/>
  <c r="E308" i="4"/>
  <c r="AO284" i="4"/>
  <c r="E284" i="4"/>
  <c r="AO272" i="4"/>
  <c r="E272" i="4"/>
  <c r="AO260" i="4"/>
  <c r="E260" i="4"/>
  <c r="AO236" i="4"/>
  <c r="E236" i="4"/>
  <c r="AO212" i="4"/>
  <c r="E212" i="4"/>
  <c r="AO200" i="4"/>
  <c r="E200" i="4"/>
  <c r="AO188" i="4"/>
  <c r="E188" i="4"/>
  <c r="AO152" i="4"/>
  <c r="E152" i="4"/>
  <c r="AO92" i="4"/>
  <c r="E92" i="4"/>
  <c r="AO68" i="4"/>
  <c r="E68" i="4"/>
  <c r="AO56" i="4"/>
  <c r="E56" i="4"/>
  <c r="AO44" i="4"/>
  <c r="E44" i="4"/>
  <c r="AY266" i="4"/>
  <c r="F266" i="4"/>
  <c r="AY182" i="4"/>
  <c r="F182" i="4"/>
  <c r="AY158" i="4"/>
  <c r="F158" i="4"/>
  <c r="AY146" i="4"/>
  <c r="F146" i="4"/>
  <c r="AY134" i="4"/>
  <c r="F134" i="4"/>
  <c r="AY122" i="4"/>
  <c r="F122" i="4"/>
  <c r="AY98" i="4"/>
  <c r="F98" i="4"/>
  <c r="AY86" i="4"/>
  <c r="F86" i="4"/>
  <c r="AY74" i="4"/>
  <c r="F74" i="4"/>
  <c r="AY62" i="4"/>
  <c r="F62" i="4"/>
  <c r="AY50" i="4"/>
  <c r="F50" i="4"/>
  <c r="AY38" i="4"/>
  <c r="F38" i="4"/>
  <c r="AY26" i="4"/>
  <c r="F26" i="4"/>
  <c r="AY14" i="4"/>
  <c r="F14" i="4"/>
  <c r="BI356" i="4"/>
  <c r="G356" i="4"/>
  <c r="BI344" i="4"/>
  <c r="G344" i="4"/>
  <c r="BI320" i="4"/>
  <c r="G320" i="4"/>
  <c r="BI284" i="4"/>
  <c r="G284" i="4"/>
  <c r="BI272" i="4"/>
  <c r="G272" i="4"/>
  <c r="BI68" i="4"/>
  <c r="G68" i="4"/>
  <c r="BI44" i="4"/>
  <c r="G44" i="4"/>
  <c r="C368" i="4"/>
  <c r="C356" i="4"/>
  <c r="C344" i="4"/>
  <c r="C332" i="4"/>
  <c r="C320" i="4"/>
  <c r="C308" i="4"/>
  <c r="C296" i="4"/>
  <c r="C284" i="4"/>
  <c r="C272" i="4"/>
  <c r="C260" i="4"/>
  <c r="C248" i="4"/>
  <c r="C236" i="4"/>
  <c r="C212" i="4"/>
  <c r="C200" i="4"/>
  <c r="C188" i="4"/>
  <c r="C176" i="4"/>
  <c r="C164" i="4"/>
  <c r="C152" i="4"/>
  <c r="C128" i="4"/>
  <c r="C116" i="4"/>
  <c r="C104" i="4"/>
  <c r="C80" i="4"/>
  <c r="C68" i="4"/>
  <c r="C56" i="4"/>
  <c r="C44" i="4"/>
  <c r="C32" i="4"/>
  <c r="C20" i="4"/>
  <c r="C8" i="4"/>
  <c r="AE362" i="4"/>
  <c r="D362" i="4"/>
  <c r="AE350" i="4"/>
  <c r="D350" i="4"/>
  <c r="AE338" i="4"/>
  <c r="D338" i="4"/>
  <c r="AE326" i="4"/>
  <c r="D326" i="4"/>
  <c r="AE290" i="4"/>
  <c r="D290" i="4"/>
  <c r="AE242" i="4"/>
  <c r="D242" i="4"/>
  <c r="AE146" i="4"/>
  <c r="D146" i="4"/>
  <c r="D99" i="4"/>
  <c r="F337" i="4"/>
  <c r="AY203" i="4"/>
  <c r="F203" i="4"/>
  <c r="BI173" i="4"/>
  <c r="G173" i="4"/>
  <c r="BI77" i="4"/>
  <c r="G77" i="4"/>
  <c r="AO148" i="4"/>
  <c r="E148" i="4"/>
  <c r="AO123" i="4"/>
  <c r="E123" i="4"/>
  <c r="AO178" i="4"/>
  <c r="E178" i="4"/>
  <c r="AO118" i="4"/>
  <c r="E118" i="4"/>
  <c r="AO368" i="4"/>
  <c r="E368" i="4"/>
  <c r="AO235" i="4"/>
  <c r="E235" i="4"/>
  <c r="AO223" i="4"/>
  <c r="E223" i="4"/>
  <c r="AO31" i="4"/>
  <c r="E31" i="4"/>
  <c r="AO7" i="4"/>
  <c r="E7" i="4"/>
  <c r="AY349" i="4"/>
  <c r="F349" i="4"/>
  <c r="AY325" i="4"/>
  <c r="F325" i="4"/>
  <c r="AY313" i="4"/>
  <c r="F313" i="4"/>
  <c r="AY301" i="4"/>
  <c r="F301" i="4"/>
  <c r="AY241" i="4"/>
  <c r="F241" i="4"/>
  <c r="AY229" i="4"/>
  <c r="F229" i="4"/>
  <c r="AY217" i="4"/>
  <c r="F217" i="4"/>
  <c r="AY193" i="4"/>
  <c r="F193" i="4"/>
  <c r="AY133" i="4"/>
  <c r="F133" i="4"/>
  <c r="AY109" i="4"/>
  <c r="F109" i="4"/>
  <c r="AY85" i="4"/>
  <c r="F85" i="4"/>
  <c r="AY73" i="4"/>
  <c r="F73" i="4"/>
  <c r="AY61" i="4"/>
  <c r="F61" i="4"/>
  <c r="AY49" i="4"/>
  <c r="F49" i="4"/>
  <c r="BI368" i="4"/>
  <c r="G368" i="4"/>
  <c r="BI235" i="4"/>
  <c r="G235" i="4"/>
  <c r="BI223" i="4"/>
  <c r="G223" i="4"/>
  <c r="BI211" i="4"/>
  <c r="G211" i="4"/>
  <c r="BI199" i="4"/>
  <c r="G199" i="4"/>
  <c r="BI187" i="4"/>
  <c r="G187" i="4"/>
  <c r="BI127" i="4"/>
  <c r="G127" i="4"/>
  <c r="BI115" i="4"/>
  <c r="G115" i="4"/>
  <c r="BI103" i="4"/>
  <c r="G103" i="4"/>
  <c r="BI31" i="4"/>
  <c r="G31" i="4"/>
  <c r="C367" i="4"/>
  <c r="C355" i="4"/>
  <c r="C343" i="4"/>
  <c r="C319" i="4"/>
  <c r="C307" i="4"/>
  <c r="C295" i="4"/>
  <c r="C283" i="4"/>
  <c r="C271" i="4"/>
  <c r="C259" i="4"/>
  <c r="C235" i="4"/>
  <c r="C223" i="4"/>
  <c r="C211" i="4"/>
  <c r="C199" i="4"/>
  <c r="C187" i="4"/>
  <c r="C175" i="4"/>
  <c r="C151" i="4"/>
  <c r="C139" i="4"/>
  <c r="C127" i="4"/>
  <c r="C115" i="4"/>
  <c r="C103" i="4"/>
  <c r="C91" i="4"/>
  <c r="C67" i="4"/>
  <c r="C55" i="4"/>
  <c r="C43" i="4"/>
  <c r="C31" i="4"/>
  <c r="C19" i="4"/>
  <c r="C7" i="4"/>
  <c r="AE49" i="4"/>
  <c r="D49" i="4"/>
  <c r="D167" i="4"/>
  <c r="D131" i="4"/>
  <c r="D95" i="4"/>
  <c r="E334" i="4"/>
  <c r="E286" i="4"/>
  <c r="E150" i="4"/>
  <c r="E54" i="4"/>
  <c r="G130" i="4"/>
  <c r="BD6" i="4" a="1"/>
  <c r="BD6" i="4" s="1"/>
  <c r="BK6" i="4" s="1"/>
  <c r="AT6" i="4" a="1"/>
  <c r="AT6" i="4" s="1"/>
  <c r="BA6" i="4" s="1"/>
  <c r="BI19" i="4"/>
  <c r="BI64" i="4"/>
  <c r="BI6" i="4"/>
  <c r="BI7" i="4"/>
  <c r="BI20" i="4"/>
  <c r="BI24" i="4"/>
  <c r="BI8" i="4"/>
  <c r="BI40" i="4"/>
  <c r="BI58" i="4"/>
  <c r="BI12" i="4"/>
  <c r="BI25" i="4"/>
  <c r="BI29" i="4"/>
  <c r="BI13" i="4"/>
  <c r="BI26" i="4"/>
  <c r="BI14" i="4"/>
  <c r="BI34" i="4"/>
  <c r="BI52" i="4"/>
  <c r="BI18" i="4"/>
  <c r="BI36" i="4"/>
  <c r="BI42" i="4"/>
  <c r="BI56" i="4"/>
  <c r="BI70" i="4"/>
  <c r="BI88" i="4"/>
  <c r="BI120" i="4"/>
  <c r="BI126" i="4"/>
  <c r="BI201" i="4"/>
  <c r="BI98" i="4"/>
  <c r="BI132" i="4"/>
  <c r="BI197" i="4"/>
  <c r="BI62" i="4"/>
  <c r="BI96" i="4"/>
  <c r="BI101" i="4"/>
  <c r="BI5" i="4"/>
  <c r="BI11" i="4"/>
  <c r="BI17" i="4"/>
  <c r="BI32" i="4"/>
  <c r="BI91" i="4"/>
  <c r="BI150" i="4"/>
  <c r="BI190" i="4"/>
  <c r="BI242" i="4"/>
  <c r="BI114" i="4"/>
  <c r="BI82" i="4"/>
  <c r="BI104" i="4"/>
  <c r="BI174" i="4"/>
  <c r="BI10" i="4"/>
  <c r="BI16" i="4"/>
  <c r="BI22" i="4"/>
  <c r="BI28" i="4"/>
  <c r="BI35" i="4"/>
  <c r="BI41" i="4"/>
  <c r="BI73" i="4"/>
  <c r="BI80" i="4"/>
  <c r="BI94" i="4"/>
  <c r="BI102" i="4"/>
  <c r="BI55" i="4"/>
  <c r="BI215" i="4"/>
  <c r="BI251" i="4"/>
  <c r="BI15" i="4"/>
  <c r="BI21" i="4"/>
  <c r="BI27" i="4"/>
  <c r="BI43" i="4"/>
  <c r="BI46" i="4"/>
  <c r="BI57" i="4"/>
  <c r="BI69" i="4"/>
  <c r="BI92" i="4"/>
  <c r="BI110" i="4"/>
  <c r="BI139" i="4"/>
  <c r="BI143" i="4"/>
  <c r="BI151" i="4"/>
  <c r="BI61" i="4"/>
  <c r="BI76" i="4"/>
  <c r="BI108" i="4"/>
  <c r="BI113" i="4"/>
  <c r="BI134" i="4"/>
  <c r="BI67" i="4"/>
  <c r="BI85" i="4"/>
  <c r="BI116" i="4"/>
  <c r="BI122" i="4"/>
  <c r="BI184" i="4"/>
  <c r="BI128" i="4"/>
  <c r="BI237" i="4"/>
  <c r="BI153" i="4"/>
  <c r="BI189" i="4"/>
  <c r="BI203" i="4"/>
  <c r="BI207" i="4"/>
  <c r="BI221" i="4"/>
  <c r="BI225" i="4"/>
  <c r="BI239" i="4"/>
  <c r="BI246" i="4"/>
  <c r="BI249" i="4"/>
  <c r="BI332" i="4"/>
  <c r="BI142" i="4"/>
  <c r="BI160" i="4"/>
  <c r="BI200" i="4"/>
  <c r="BI218" i="4"/>
  <c r="BI236" i="4"/>
  <c r="BI145" i="4"/>
  <c r="BI157" i="4"/>
  <c r="BI180" i="4"/>
  <c r="BI183" i="4"/>
  <c r="BI204" i="4"/>
  <c r="BI222" i="4"/>
  <c r="BI243" i="4"/>
  <c r="BI250" i="4"/>
  <c r="BI298" i="4"/>
  <c r="BI324" i="4"/>
  <c r="BI99" i="4"/>
  <c r="BI105" i="4"/>
  <c r="BI111" i="4"/>
  <c r="BI117" i="4"/>
  <c r="BI123" i="4"/>
  <c r="BI129" i="4"/>
  <c r="BI148" i="4"/>
  <c r="BI154" i="4"/>
  <c r="BI294" i="4"/>
  <c r="BI140" i="4"/>
  <c r="BI194" i="4"/>
  <c r="BI212" i="4"/>
  <c r="BI230" i="4"/>
  <c r="BI168" i="4"/>
  <c r="BI171" i="4"/>
  <c r="BI181" i="4"/>
  <c r="BI198" i="4"/>
  <c r="BI216" i="4"/>
  <c r="BI234" i="4"/>
  <c r="BI259" i="4"/>
  <c r="BI351" i="4"/>
  <c r="BI146" i="4"/>
  <c r="BI313" i="4"/>
  <c r="BI162" i="4"/>
  <c r="BI165" i="4"/>
  <c r="BI175" i="4"/>
  <c r="BI188" i="4"/>
  <c r="BI195" i="4"/>
  <c r="BI209" i="4"/>
  <c r="BI213" i="4"/>
  <c r="BI227" i="4"/>
  <c r="BI231" i="4"/>
  <c r="BI144" i="4"/>
  <c r="BI172" i="4"/>
  <c r="BI206" i="4"/>
  <c r="BI224" i="4"/>
  <c r="BI276" i="4"/>
  <c r="BI156" i="4"/>
  <c r="BI159" i="4"/>
  <c r="BI169" i="4"/>
  <c r="BI192" i="4"/>
  <c r="BI210" i="4"/>
  <c r="BI228" i="4"/>
  <c r="BI245" i="4"/>
  <c r="BI305" i="4"/>
  <c r="BI321" i="4"/>
  <c r="BI347" i="4"/>
  <c r="BI355" i="4"/>
  <c r="BI363" i="4"/>
  <c r="BI366" i="4"/>
  <c r="BI277" i="4"/>
  <c r="BI291" i="4"/>
  <c r="BI325" i="4"/>
  <c r="BI336" i="4"/>
  <c r="BI196" i="4"/>
  <c r="BI202" i="4"/>
  <c r="BI208" i="4"/>
  <c r="BI214" i="4"/>
  <c r="BI220" i="4"/>
  <c r="BI226" i="4"/>
  <c r="BI232" i="4"/>
  <c r="BI238" i="4"/>
  <c r="BI244" i="4"/>
  <c r="BI270" i="4"/>
  <c r="BI281" i="4"/>
  <c r="BI295" i="4"/>
  <c r="BI306" i="4"/>
  <c r="BI333" i="4"/>
  <c r="BI367" i="4"/>
  <c r="BI248" i="4"/>
  <c r="BI257" i="4"/>
  <c r="BI260" i="4"/>
  <c r="BI285" i="4"/>
  <c r="BI299" i="4"/>
  <c r="BI314" i="4"/>
  <c r="BI329" i="4"/>
  <c r="BI337" i="4"/>
  <c r="BI348" i="4"/>
  <c r="BI292" i="4"/>
  <c r="BI307" i="4"/>
  <c r="BI318" i="4"/>
  <c r="BI152" i="4"/>
  <c r="BI158" i="4"/>
  <c r="BI164" i="4"/>
  <c r="BI170" i="4"/>
  <c r="BI176" i="4"/>
  <c r="BI182" i="4"/>
  <c r="BI264" i="4"/>
  <c r="BI271" i="4"/>
  <c r="BI315" i="4"/>
  <c r="BI341" i="4"/>
  <c r="BI349" i="4"/>
  <c r="BI360" i="4"/>
  <c r="BI252" i="4"/>
  <c r="BI282" i="4"/>
  <c r="BI286" i="4"/>
  <c r="BI296" i="4"/>
  <c r="BI300" i="4"/>
  <c r="BI311" i="4"/>
  <c r="BI319" i="4"/>
  <c r="BI330" i="4"/>
  <c r="BI357" i="4"/>
  <c r="BI258" i="4"/>
  <c r="BI279" i="4"/>
  <c r="BI327" i="4"/>
  <c r="BI353" i="4"/>
  <c r="BI361" i="4"/>
  <c r="BI369" i="4"/>
  <c r="BI254" i="4"/>
  <c r="BI265" i="4"/>
  <c r="BI293" i="4"/>
  <c r="BI297" i="4"/>
  <c r="BI308" i="4"/>
  <c r="BI323" i="4"/>
  <c r="BI342" i="4"/>
  <c r="BI283" i="4"/>
  <c r="BI301" i="4"/>
  <c r="BI312" i="4"/>
  <c r="BI339" i="4"/>
  <c r="BI280" i="4"/>
  <c r="BI287" i="4"/>
  <c r="BI309" i="4"/>
  <c r="BI335" i="4"/>
  <c r="BI343" i="4"/>
  <c r="BI354" i="4"/>
  <c r="BI362" i="4"/>
  <c r="BI370" i="4"/>
  <c r="BI263" i="4"/>
  <c r="BI269" i="4"/>
  <c r="BI365" i="4"/>
  <c r="BI304" i="4"/>
  <c r="BI310" i="4"/>
  <c r="BI316" i="4"/>
  <c r="BI322" i="4"/>
  <c r="BI328" i="4"/>
  <c r="BI334" i="4"/>
  <c r="BI340" i="4"/>
  <c r="BI346" i="4"/>
  <c r="BI352" i="4"/>
  <c r="BI358" i="4"/>
  <c r="BI364" i="4"/>
  <c r="AY34" i="4"/>
  <c r="AY54" i="4"/>
  <c r="AY66" i="4"/>
  <c r="AY13" i="4"/>
  <c r="AY22" i="4"/>
  <c r="AY6" i="4"/>
  <c r="AY18" i="4"/>
  <c r="AY36" i="4"/>
  <c r="AY15" i="4"/>
  <c r="AY24" i="4"/>
  <c r="AY28" i="4"/>
  <c r="AY48" i="4"/>
  <c r="AY60" i="4"/>
  <c r="AY72" i="4"/>
  <c r="AY21" i="4"/>
  <c r="AY16" i="4"/>
  <c r="AY77" i="4"/>
  <c r="AY12" i="4"/>
  <c r="AY30" i="4"/>
  <c r="AY10" i="4"/>
  <c r="AY39" i="4"/>
  <c r="AY80" i="4"/>
  <c r="AY90" i="4"/>
  <c r="AY119" i="4"/>
  <c r="AY226" i="4"/>
  <c r="AY57" i="4"/>
  <c r="AY94" i="4"/>
  <c r="AY108" i="4"/>
  <c r="AY126" i="4"/>
  <c r="AY136" i="4"/>
  <c r="AY178" i="4"/>
  <c r="AY298" i="4"/>
  <c r="AY83" i="4"/>
  <c r="AY19" i="4"/>
  <c r="AY25" i="4"/>
  <c r="AY47" i="4"/>
  <c r="AY71" i="4"/>
  <c r="AY91" i="4"/>
  <c r="AY127" i="4"/>
  <c r="AY137" i="4"/>
  <c r="AY59" i="4"/>
  <c r="AY5" i="4"/>
  <c r="AY27" i="4"/>
  <c r="AY29" i="4"/>
  <c r="AY33" i="4"/>
  <c r="AY84" i="4"/>
  <c r="AY101" i="4"/>
  <c r="AY142" i="4"/>
  <c r="AY45" i="4"/>
  <c r="AY63" i="4"/>
  <c r="AY78" i="4"/>
  <c r="AY113" i="4"/>
  <c r="AY131" i="4"/>
  <c r="AY224" i="4"/>
  <c r="AY40" i="4"/>
  <c r="AY69" i="4"/>
  <c r="AY102" i="4"/>
  <c r="AY138" i="4"/>
  <c r="AY53" i="4"/>
  <c r="AY96" i="4"/>
  <c r="AY114" i="4"/>
  <c r="AY124" i="4"/>
  <c r="AY139" i="4"/>
  <c r="AY97" i="4"/>
  <c r="AY103" i="4"/>
  <c r="AY7" i="4"/>
  <c r="AY41" i="4"/>
  <c r="AY76" i="4"/>
  <c r="AY115" i="4"/>
  <c r="AY125" i="4"/>
  <c r="AY157" i="4"/>
  <c r="AY192" i="4"/>
  <c r="AY209" i="4"/>
  <c r="AY286" i="4"/>
  <c r="AY160" i="4"/>
  <c r="AY181" i="4"/>
  <c r="AY257" i="4"/>
  <c r="AY206" i="4"/>
  <c r="AY145" i="4"/>
  <c r="AY187" i="4"/>
  <c r="AY110" i="4"/>
  <c r="AY143" i="4"/>
  <c r="AY176" i="4"/>
  <c r="AY46" i="4"/>
  <c r="AY52" i="4"/>
  <c r="AY58" i="4"/>
  <c r="AY64" i="4"/>
  <c r="AY70" i="4"/>
  <c r="AY75" i="4"/>
  <c r="AY118" i="4"/>
  <c r="AY130" i="4"/>
  <c r="AY141" i="4"/>
  <c r="AY148" i="4"/>
  <c r="AY161" i="4"/>
  <c r="AY166" i="4"/>
  <c r="AY171" i="4"/>
  <c r="AY196" i="4"/>
  <c r="AY238" i="4"/>
  <c r="AY341" i="4"/>
  <c r="AY120" i="4"/>
  <c r="AY132" i="4"/>
  <c r="AY164" i="4"/>
  <c r="AY190" i="4"/>
  <c r="AY235" i="4"/>
  <c r="AY104" i="4"/>
  <c r="AY202" i="4"/>
  <c r="AY151" i="4"/>
  <c r="AY214" i="4"/>
  <c r="AY245" i="4"/>
  <c r="AY89" i="4"/>
  <c r="AY169" i="4"/>
  <c r="AY172" i="4"/>
  <c r="AY188" i="4"/>
  <c r="AY208" i="4"/>
  <c r="AY220" i="4"/>
  <c r="AY95" i="4"/>
  <c r="AY154" i="4"/>
  <c r="AY336" i="4"/>
  <c r="AY242" i="4"/>
  <c r="AY262" i="4"/>
  <c r="AY297" i="4"/>
  <c r="AY293" i="4"/>
  <c r="AY309" i="4"/>
  <c r="AY333" i="4"/>
  <c r="AY173" i="4"/>
  <c r="AY185" i="4"/>
  <c r="AY194" i="4"/>
  <c r="AY218" i="4"/>
  <c r="AY279" i="4"/>
  <c r="AY338" i="4"/>
  <c r="AY236" i="4"/>
  <c r="AY318" i="4"/>
  <c r="AY351" i="4"/>
  <c r="AY355" i="4"/>
  <c r="AY368" i="4"/>
  <c r="AY170" i="4"/>
  <c r="AY227" i="4"/>
  <c r="AY291" i="4"/>
  <c r="AY253" i="4"/>
  <c r="AY268" i="4"/>
  <c r="AY287" i="4"/>
  <c r="AY315" i="4"/>
  <c r="AY189" i="4"/>
  <c r="AY327" i="4"/>
  <c r="AY347" i="4"/>
  <c r="AY230" i="4"/>
  <c r="AY277" i="4"/>
  <c r="AY300" i="4"/>
  <c r="AY344" i="4"/>
  <c r="AY363" i="4"/>
  <c r="AY248" i="4"/>
  <c r="AY276" i="4"/>
  <c r="AY290" i="4"/>
  <c r="AY308" i="4"/>
  <c r="AY311" i="4"/>
  <c r="AY326" i="4"/>
  <c r="AY329" i="4"/>
  <c r="AY348" i="4"/>
  <c r="AY258" i="4"/>
  <c r="AY356" i="4"/>
  <c r="AY195" i="4"/>
  <c r="AY201" i="4"/>
  <c r="AY207" i="4"/>
  <c r="AY213" i="4"/>
  <c r="AY225" i="4"/>
  <c r="AY231" i="4"/>
  <c r="AY237" i="4"/>
  <c r="AY243" i="4"/>
  <c r="AY269" i="4"/>
  <c r="AY294" i="4"/>
  <c r="AY312" i="4"/>
  <c r="AY330" i="4"/>
  <c r="AY270" i="4"/>
  <c r="AY284" i="4"/>
  <c r="AY302" i="4"/>
  <c r="AY305" i="4"/>
  <c r="AY320" i="4"/>
  <c r="AY323" i="4"/>
  <c r="AY357" i="4"/>
  <c r="AY259" i="4"/>
  <c r="AY342" i="4"/>
  <c r="AY256" i="4"/>
  <c r="AY306" i="4"/>
  <c r="AY324" i="4"/>
  <c r="AY339" i="4"/>
  <c r="AY350" i="4"/>
  <c r="AY353" i="4"/>
  <c r="AY369" i="4"/>
  <c r="AY274" i="4"/>
  <c r="AY278" i="4"/>
  <c r="AY281" i="4"/>
  <c r="AY285" i="4"/>
  <c r="AY292" i="4"/>
  <c r="AY299" i="4"/>
  <c r="AY321" i="4"/>
  <c r="AY332" i="4"/>
  <c r="AY335" i="4"/>
  <c r="AY365" i="4"/>
  <c r="AY254" i="4"/>
  <c r="AY264" i="4"/>
  <c r="AY296" i="4"/>
  <c r="AY314" i="4"/>
  <c r="AY354" i="4"/>
  <c r="AY362" i="4"/>
  <c r="AY366" i="4"/>
  <c r="AY370" i="4"/>
  <c r="AY265" i="4"/>
  <c r="AY271" i="4"/>
  <c r="AY288" i="4"/>
  <c r="AY280" i="4"/>
  <c r="AY304" i="4"/>
  <c r="AY310" i="4"/>
  <c r="AY316" i="4"/>
  <c r="AY322" i="4"/>
  <c r="AY328" i="4"/>
  <c r="AY334" i="4"/>
  <c r="AY340" i="4"/>
  <c r="AY346" i="4"/>
  <c r="AY352" i="4"/>
  <c r="AY358" i="4"/>
  <c r="AY364" i="4"/>
  <c r="AO39" i="4"/>
  <c r="AO64" i="4"/>
  <c r="AO8" i="4"/>
  <c r="AO15" i="4"/>
  <c r="AO32" i="4"/>
  <c r="AO53" i="4"/>
  <c r="AO76" i="4"/>
  <c r="AO5" i="4"/>
  <c r="AO29" i="4"/>
  <c r="AO43" i="4"/>
  <c r="AO26" i="4"/>
  <c r="AO33" i="4"/>
  <c r="AO58" i="4"/>
  <c r="AO47" i="4"/>
  <c r="AO55" i="4"/>
  <c r="AO98" i="4"/>
  <c r="AO20" i="4"/>
  <c r="AO27" i="4"/>
  <c r="AO41" i="4"/>
  <c r="AO59" i="4"/>
  <c r="AO17" i="4"/>
  <c r="AO67" i="4"/>
  <c r="AO38" i="4"/>
  <c r="AO14" i="4"/>
  <c r="AO21" i="4"/>
  <c r="AO71" i="4"/>
  <c r="AO11" i="4"/>
  <c r="AO35" i="4"/>
  <c r="AO30" i="4"/>
  <c r="AO49" i="4"/>
  <c r="AO103" i="4"/>
  <c r="AO133" i="4"/>
  <c r="AO140" i="4"/>
  <c r="AO186" i="4"/>
  <c r="AO24" i="4"/>
  <c r="AO52" i="4"/>
  <c r="AO45" i="4"/>
  <c r="AO78" i="4"/>
  <c r="AO80" i="4"/>
  <c r="AO137" i="4"/>
  <c r="AO101" i="4"/>
  <c r="AO12" i="4"/>
  <c r="AO18" i="4"/>
  <c r="AO127" i="4"/>
  <c r="AO134" i="4"/>
  <c r="AO151" i="4"/>
  <c r="AO104" i="4"/>
  <c r="AO109" i="4"/>
  <c r="AO131" i="4"/>
  <c r="AO183" i="4"/>
  <c r="AO192" i="4"/>
  <c r="AO70" i="4"/>
  <c r="AO81" i="4"/>
  <c r="AO115" i="4"/>
  <c r="AO224" i="4"/>
  <c r="AO95" i="4"/>
  <c r="AO62" i="4"/>
  <c r="AO128" i="4"/>
  <c r="AO145" i="4"/>
  <c r="AO86" i="4"/>
  <c r="AO125" i="4"/>
  <c r="AO84" i="4"/>
  <c r="AO110" i="4"/>
  <c r="AO116" i="4"/>
  <c r="AO122" i="4"/>
  <c r="AO171" i="4"/>
  <c r="AO198" i="4"/>
  <c r="AO216" i="4"/>
  <c r="AO87" i="4"/>
  <c r="AO89" i="4"/>
  <c r="AO97" i="4"/>
  <c r="AO113" i="4"/>
  <c r="AO119" i="4"/>
  <c r="AO139" i="4"/>
  <c r="AO146" i="4"/>
  <c r="AO143" i="4"/>
  <c r="AO160" i="4"/>
  <c r="AO336" i="4"/>
  <c r="AO225" i="4"/>
  <c r="AO169" i="4"/>
  <c r="AO175" i="4"/>
  <c r="AO181" i="4"/>
  <c r="AO187" i="4"/>
  <c r="AO190" i="4"/>
  <c r="AO193" i="4"/>
  <c r="AO196" i="4"/>
  <c r="AO199" i="4"/>
  <c r="AO202" i="4"/>
  <c r="AO221" i="4"/>
  <c r="AO259" i="4"/>
  <c r="AO153" i="4"/>
  <c r="AO164" i="4"/>
  <c r="AO210" i="4"/>
  <c r="AO240" i="4"/>
  <c r="AO207" i="4"/>
  <c r="AO237" i="4"/>
  <c r="AO355" i="4"/>
  <c r="AO167" i="4"/>
  <c r="AO173" i="4"/>
  <c r="AO179" i="4"/>
  <c r="AO185" i="4"/>
  <c r="AO222" i="4"/>
  <c r="AO277" i="4"/>
  <c r="AO197" i="4"/>
  <c r="AO203" i="4"/>
  <c r="AO159" i="4"/>
  <c r="AO170" i="4"/>
  <c r="AO176" i="4"/>
  <c r="AO182" i="4"/>
  <c r="AO215" i="4"/>
  <c r="AO234" i="4"/>
  <c r="AO245" i="4"/>
  <c r="AO253" i="4"/>
  <c r="AO300" i="4"/>
  <c r="AO161" i="4"/>
  <c r="AO165" i="4"/>
  <c r="AO231" i="4"/>
  <c r="AO271" i="4"/>
  <c r="AO327" i="4"/>
  <c r="AO204" i="4"/>
  <c r="AO227" i="4"/>
  <c r="AO249" i="4"/>
  <c r="AO213" i="4"/>
  <c r="AO243" i="4"/>
  <c r="AO250" i="4"/>
  <c r="AO209" i="4"/>
  <c r="AO228" i="4"/>
  <c r="AO239" i="4"/>
  <c r="AO265" i="4"/>
  <c r="AO288" i="4"/>
  <c r="AO291" i="4"/>
  <c r="AO311" i="4"/>
  <c r="AO323" i="4"/>
  <c r="AO339" i="4"/>
  <c r="AO348" i="4"/>
  <c r="AO367" i="4"/>
  <c r="AO294" i="4"/>
  <c r="AO297" i="4"/>
  <c r="AO314" i="4"/>
  <c r="AO320" i="4"/>
  <c r="AO333" i="4"/>
  <c r="AO342" i="4"/>
  <c r="AO361" i="4"/>
  <c r="AO257" i="4"/>
  <c r="AO264" i="4"/>
  <c r="AO283" i="4"/>
  <c r="AO306" i="4"/>
  <c r="AO309" i="4"/>
  <c r="AO321" i="4"/>
  <c r="AO330" i="4"/>
  <c r="AO349" i="4"/>
  <c r="AO312" i="4"/>
  <c r="AO315" i="4"/>
  <c r="AO324" i="4"/>
  <c r="AO343" i="4"/>
  <c r="AO251" i="4"/>
  <c r="AO295" i="4"/>
  <c r="AO318" i="4"/>
  <c r="AO337" i="4"/>
  <c r="AO362" i="4"/>
  <c r="AO301" i="4"/>
  <c r="AO369" i="4"/>
  <c r="AO208" i="4"/>
  <c r="AO214" i="4"/>
  <c r="AO220" i="4"/>
  <c r="AO226" i="4"/>
  <c r="AO232" i="4"/>
  <c r="AO238" i="4"/>
  <c r="AO244" i="4"/>
  <c r="AO270" i="4"/>
  <c r="AO278" i="4"/>
  <c r="AO281" i="4"/>
  <c r="AO307" i="4"/>
  <c r="AO325" i="4"/>
  <c r="AO353" i="4"/>
  <c r="AO363" i="4"/>
  <c r="AO248" i="4"/>
  <c r="AO287" i="4"/>
  <c r="AO313" i="4"/>
  <c r="AO319" i="4"/>
  <c r="AO347" i="4"/>
  <c r="AO350" i="4"/>
  <c r="AO293" i="4"/>
  <c r="AO341" i="4"/>
  <c r="AO357" i="4"/>
  <c r="AO366" i="4"/>
  <c r="AO370" i="4"/>
  <c r="AO256" i="4"/>
  <c r="AO279" i="4"/>
  <c r="AO296" i="4"/>
  <c r="AO299" i="4"/>
  <c r="AO335" i="4"/>
  <c r="AO338" i="4"/>
  <c r="AO351" i="4"/>
  <c r="AO360" i="4"/>
  <c r="AO276" i="4"/>
  <c r="AO282" i="4"/>
  <c r="AO285" i="4"/>
  <c r="AO302" i="4"/>
  <c r="AO305" i="4"/>
  <c r="AO329" i="4"/>
  <c r="AO332" i="4"/>
  <c r="AO354" i="4"/>
  <c r="AO263" i="4"/>
  <c r="AO269" i="4"/>
  <c r="AO365" i="4"/>
  <c r="AE5" i="4"/>
  <c r="AE19" i="4"/>
  <c r="AE41" i="4"/>
  <c r="AE8" i="4"/>
  <c r="AE26" i="4"/>
  <c r="AE44" i="4"/>
  <c r="AE16" i="4"/>
  <c r="AE34" i="4"/>
  <c r="AE27" i="4"/>
  <c r="AE45" i="4"/>
  <c r="AE20" i="4"/>
  <c r="AE38" i="4"/>
  <c r="AE10" i="4"/>
  <c r="AE28" i="4"/>
  <c r="AE46" i="4"/>
  <c r="AE63" i="4"/>
  <c r="AE13" i="4"/>
  <c r="AE17" i="4"/>
  <c r="AE35" i="4"/>
  <c r="AE21" i="4"/>
  <c r="AE39" i="4"/>
  <c r="AE75" i="4"/>
  <c r="AE14" i="4"/>
  <c r="AE32" i="4"/>
  <c r="AE31" i="4"/>
  <c r="AE7" i="4"/>
  <c r="AE11" i="4"/>
  <c r="AE25" i="4"/>
  <c r="AE29" i="4"/>
  <c r="AE43" i="4"/>
  <c r="AE22" i="4"/>
  <c r="AE40" i="4"/>
  <c r="AE15" i="4"/>
  <c r="AE33" i="4"/>
  <c r="AE97" i="4"/>
  <c r="AE109" i="4"/>
  <c r="AE142" i="4"/>
  <c r="AE145" i="4"/>
  <c r="AE213" i="4"/>
  <c r="AE224" i="4"/>
  <c r="AE106" i="4"/>
  <c r="AE136" i="4"/>
  <c r="AE147" i="4"/>
  <c r="AE176" i="4"/>
  <c r="AE83" i="4"/>
  <c r="AE114" i="4"/>
  <c r="AE125" i="4"/>
  <c r="AE128" i="4"/>
  <c r="AE170" i="4"/>
  <c r="AE196" i="4"/>
  <c r="AE231" i="4"/>
  <c r="AE245" i="4"/>
  <c r="AE294" i="4"/>
  <c r="AE321" i="4"/>
  <c r="AE325" i="4"/>
  <c r="AE81" i="4"/>
  <c r="AE134" i="4"/>
  <c r="AE148" i="4"/>
  <c r="AE161" i="4"/>
  <c r="AE181" i="4"/>
  <c r="AE225" i="4"/>
  <c r="AE68" i="4"/>
  <c r="AE73" i="4"/>
  <c r="AE140" i="4"/>
  <c r="AE151" i="4"/>
  <c r="AE178" i="4"/>
  <c r="AE112" i="4"/>
  <c r="AE70" i="4"/>
  <c r="AE77" i="4"/>
  <c r="AE98" i="4"/>
  <c r="AE110" i="4"/>
  <c r="AE115" i="4"/>
  <c r="AE168" i="4"/>
  <c r="AE218" i="4"/>
  <c r="AE239" i="4"/>
  <c r="AE86" i="4"/>
  <c r="AE103" i="4"/>
  <c r="AE118" i="4"/>
  <c r="AE186" i="4"/>
  <c r="AE100" i="4"/>
  <c r="AE48" i="4"/>
  <c r="AE62" i="4"/>
  <c r="AE67" i="4"/>
  <c r="AE138" i="4"/>
  <c r="AE193" i="4"/>
  <c r="AE124" i="4"/>
  <c r="AE144" i="4"/>
  <c r="AE187" i="4"/>
  <c r="AE80" i="4"/>
  <c r="AE89" i="4"/>
  <c r="AE116" i="4"/>
  <c r="AE127" i="4"/>
  <c r="AE130" i="4"/>
  <c r="AE156" i="4"/>
  <c r="AE133" i="4"/>
  <c r="AE212" i="4"/>
  <c r="AE74" i="4"/>
  <c r="AE87" i="4"/>
  <c r="AE94" i="4"/>
  <c r="AE104" i="4"/>
  <c r="AE119" i="4"/>
  <c r="AE122" i="4"/>
  <c r="AE139" i="4"/>
  <c r="AE199" i="4"/>
  <c r="AE249" i="4"/>
  <c r="AE175" i="4"/>
  <c r="AE192" i="4"/>
  <c r="AE227" i="4"/>
  <c r="AE235" i="4"/>
  <c r="AE241" i="4"/>
  <c r="AE207" i="4"/>
  <c r="AE255" i="4"/>
  <c r="AE285" i="4"/>
  <c r="AE318" i="4"/>
  <c r="AE158" i="4"/>
  <c r="AE190" i="4"/>
  <c r="AE253" i="4"/>
  <c r="AE282" i="4"/>
  <c r="AE311" i="4"/>
  <c r="AE182" i="4"/>
  <c r="AE197" i="4"/>
  <c r="AE214" i="4"/>
  <c r="AE220" i="4"/>
  <c r="AE339" i="4"/>
  <c r="AE150" i="4"/>
  <c r="AE174" i="4"/>
  <c r="AE188" i="4"/>
  <c r="AE237" i="4"/>
  <c r="AE243" i="4"/>
  <c r="AE246" i="4"/>
  <c r="AE308" i="4"/>
  <c r="AE194" i="4"/>
  <c r="AE203" i="4"/>
  <c r="AE211" i="4"/>
  <c r="AE217" i="4"/>
  <c r="AE223" i="4"/>
  <c r="AE250" i="4"/>
  <c r="AE152" i="4"/>
  <c r="AE164" i="4"/>
  <c r="AE169" i="4"/>
  <c r="AE180" i="4"/>
  <c r="AE157" i="4"/>
  <c r="AE206" i="4"/>
  <c r="AE209" i="4"/>
  <c r="AE215" i="4"/>
  <c r="AE221" i="4"/>
  <c r="AE229" i="4"/>
  <c r="AE238" i="4"/>
  <c r="AE244" i="4"/>
  <c r="AE301" i="4"/>
  <c r="AE295" i="4"/>
  <c r="AE315" i="4"/>
  <c r="AE347" i="4"/>
  <c r="AE355" i="4"/>
  <c r="AE363" i="4"/>
  <c r="AE276" i="4"/>
  <c r="AE336" i="4"/>
  <c r="AE283" i="4"/>
  <c r="AE305" i="4"/>
  <c r="AE312" i="4"/>
  <c r="AE319" i="4"/>
  <c r="AE329" i="4"/>
  <c r="AE333" i="4"/>
  <c r="AE367" i="4"/>
  <c r="AE252" i="4"/>
  <c r="AE258" i="4"/>
  <c r="AE277" i="4"/>
  <c r="AE302" i="4"/>
  <c r="AE309" i="4"/>
  <c r="AE337" i="4"/>
  <c r="AE348" i="4"/>
  <c r="AE270" i="4"/>
  <c r="AE296" i="4"/>
  <c r="AE299" i="4"/>
  <c r="AE293" i="4"/>
  <c r="AE306" i="4"/>
  <c r="AE313" i="4"/>
  <c r="AE323" i="4"/>
  <c r="AE330" i="4"/>
  <c r="AE341" i="4"/>
  <c r="AE349" i="4"/>
  <c r="AE360" i="4"/>
  <c r="AE254" i="4"/>
  <c r="AE284" i="4"/>
  <c r="AE287" i="4"/>
  <c r="AE320" i="4"/>
  <c r="AE327" i="4"/>
  <c r="AE357" i="4"/>
  <c r="AE264" i="4"/>
  <c r="AE271" i="4"/>
  <c r="AE281" i="4"/>
  <c r="AE297" i="4"/>
  <c r="AE353" i="4"/>
  <c r="AE361" i="4"/>
  <c r="AE369" i="4"/>
  <c r="AE248" i="4"/>
  <c r="AE291" i="4"/>
  <c r="AE300" i="4"/>
  <c r="AE307" i="4"/>
  <c r="AE324" i="4"/>
  <c r="AE342" i="4"/>
  <c r="AE365" i="4"/>
  <c r="AE265" i="4"/>
  <c r="AE279" i="4"/>
  <c r="AE288" i="4"/>
  <c r="AE335" i="4"/>
  <c r="AE343" i="4"/>
  <c r="AE354" i="4"/>
  <c r="AE370" i="4"/>
  <c r="AE351" i="4"/>
  <c r="AE263" i="4"/>
  <c r="AE269" i="4"/>
  <c r="AE268" i="4"/>
  <c r="AE274" i="4"/>
  <c r="AE304" i="4"/>
  <c r="AE310" i="4"/>
  <c r="AE316" i="4"/>
  <c r="AE322" i="4"/>
  <c r="AE328" i="4"/>
  <c r="AE334" i="4"/>
  <c r="AE340" i="4"/>
  <c r="AE346" i="4"/>
  <c r="AE352" i="4"/>
  <c r="AE358" i="4"/>
  <c r="AE364" i="4"/>
  <c r="U230" i="4"/>
  <c r="U26" i="4"/>
  <c r="U224" i="4"/>
  <c r="U140" i="4"/>
  <c r="U92" i="4"/>
  <c r="U270" i="4"/>
  <c r="U78" i="4"/>
  <c r="U210" i="4"/>
  <c r="U66" i="4"/>
  <c r="U198" i="4"/>
  <c r="U30" i="4"/>
  <c r="U186" i="4"/>
  <c r="U18" i="4"/>
  <c r="U174" i="4"/>
  <c r="U6" i="4"/>
  <c r="U162" i="4"/>
  <c r="U150" i="4"/>
  <c r="U138" i="4"/>
  <c r="U126" i="4"/>
  <c r="U114" i="4"/>
  <c r="U102" i="4"/>
  <c r="H365" i="3"/>
  <c r="H191" i="3"/>
  <c r="I191" i="3" s="1"/>
  <c r="I192" i="3" s="1"/>
  <c r="I193" i="3" s="1"/>
  <c r="I194" i="3" s="1"/>
  <c r="I195" i="3" s="1"/>
  <c r="H359" i="3"/>
  <c r="H364" i="3"/>
  <c r="H323" i="3"/>
  <c r="H287" i="3"/>
  <c r="H239" i="3"/>
  <c r="H203" i="3"/>
  <c r="J203" i="3" s="1"/>
  <c r="H155" i="3"/>
  <c r="H119" i="3"/>
  <c r="J119" i="3" s="1"/>
  <c r="H71" i="3"/>
  <c r="H16" i="3"/>
  <c r="H351" i="3"/>
  <c r="H315" i="3"/>
  <c r="J315" i="3" s="1"/>
  <c r="H303" i="3"/>
  <c r="I303" i="3" s="1"/>
  <c r="I304" i="3" s="1"/>
  <c r="I305" i="3" s="1"/>
  <c r="I306" i="3" s="1"/>
  <c r="H267" i="3"/>
  <c r="H231" i="3"/>
  <c r="J231" i="3" s="1"/>
  <c r="H219" i="3"/>
  <c r="I219" i="3" s="1"/>
  <c r="I220" i="3" s="1"/>
  <c r="I221" i="3" s="1"/>
  <c r="I222" i="3" s="1"/>
  <c r="I223" i="3" s="1"/>
  <c r="H183" i="3"/>
  <c r="H147" i="3"/>
  <c r="J147" i="3" s="1"/>
  <c r="H135" i="3"/>
  <c r="I135" i="3" s="1"/>
  <c r="I136" i="3" s="1"/>
  <c r="I137" i="3" s="1"/>
  <c r="I138" i="3" s="1"/>
  <c r="I139" i="3" s="1"/>
  <c r="H99" i="3"/>
  <c r="H63" i="3"/>
  <c r="J63" i="3" s="1"/>
  <c r="H51" i="3"/>
  <c r="H15" i="3"/>
  <c r="H350" i="3"/>
  <c r="H338" i="3"/>
  <c r="H302" i="3"/>
  <c r="H266" i="3"/>
  <c r="H254" i="3"/>
  <c r="I254" i="3" s="1"/>
  <c r="I255" i="3" s="1"/>
  <c r="I256" i="3" s="1"/>
  <c r="I257" i="3" s="1"/>
  <c r="I258" i="3" s="1"/>
  <c r="H218" i="3"/>
  <c r="H182" i="3"/>
  <c r="H170" i="3"/>
  <c r="I170" i="3" s="1"/>
  <c r="I171" i="3" s="1"/>
  <c r="I172" i="3" s="1"/>
  <c r="I173" i="3" s="1"/>
  <c r="I174" i="3" s="1"/>
  <c r="H134" i="3"/>
  <c r="H98" i="3"/>
  <c r="H86" i="3"/>
  <c r="H50" i="3"/>
  <c r="H14" i="3"/>
  <c r="H2" i="3"/>
  <c r="M123" i="3"/>
  <c r="H337" i="3"/>
  <c r="M337" i="3" s="1"/>
  <c r="H301" i="3"/>
  <c r="J301" i="3" s="1"/>
  <c r="H289" i="3"/>
  <c r="I289" i="3" s="1"/>
  <c r="I290" i="3" s="1"/>
  <c r="I291" i="3" s="1"/>
  <c r="I292" i="3" s="1"/>
  <c r="I293" i="3" s="1"/>
  <c r="H253" i="3"/>
  <c r="H217" i="3"/>
  <c r="J217" i="3" s="1"/>
  <c r="J218" i="3" s="1"/>
  <c r="H205" i="3"/>
  <c r="I205" i="3" s="1"/>
  <c r="I206" i="3" s="1"/>
  <c r="I207" i="3" s="1"/>
  <c r="I208" i="3" s="1"/>
  <c r="I209" i="3" s="1"/>
  <c r="H169" i="3"/>
  <c r="H133" i="3"/>
  <c r="J133" i="3" s="1"/>
  <c r="H121" i="3"/>
  <c r="I121" i="3" s="1"/>
  <c r="I122" i="3" s="1"/>
  <c r="I123" i="3" s="1"/>
  <c r="I124" i="3" s="1"/>
  <c r="I125" i="3" s="1"/>
  <c r="H85" i="3"/>
  <c r="H49" i="3"/>
  <c r="H37" i="3"/>
  <c r="H336" i="3"/>
  <c r="H324" i="3"/>
  <c r="I324" i="3" s="1"/>
  <c r="I325" i="3" s="1"/>
  <c r="I326" i="3" s="1"/>
  <c r="I327" i="3" s="1"/>
  <c r="I328" i="3" s="1"/>
  <c r="H288" i="3"/>
  <c r="H252" i="3"/>
  <c r="H240" i="3"/>
  <c r="I240" i="3" s="1"/>
  <c r="I241" i="3" s="1"/>
  <c r="I242" i="3" s="1"/>
  <c r="I243" i="3" s="1"/>
  <c r="I244" i="3" s="1"/>
  <c r="H204" i="3"/>
  <c r="H168" i="3"/>
  <c r="H156" i="3"/>
  <c r="I156" i="3" s="1"/>
  <c r="I157" i="3" s="1"/>
  <c r="I158" i="3" s="1"/>
  <c r="I159" i="3" s="1"/>
  <c r="I160" i="3" s="1"/>
  <c r="H120" i="3"/>
  <c r="H84" i="3"/>
  <c r="H72" i="3"/>
  <c r="H36" i="3"/>
  <c r="H275" i="3"/>
  <c r="I275" i="3" s="1"/>
  <c r="I276" i="3" s="1"/>
  <c r="I277" i="3" s="1"/>
  <c r="I278" i="3" s="1"/>
  <c r="I279" i="3" s="1"/>
  <c r="H215" i="3"/>
  <c r="M215" i="3" s="1"/>
  <c r="H107" i="3"/>
  <c r="I107" i="3" s="1"/>
  <c r="I108" i="3" s="1"/>
  <c r="I109" i="3" s="1"/>
  <c r="I110" i="3" s="1"/>
  <c r="I111" i="3" s="1"/>
  <c r="H35" i="3"/>
  <c r="J35" i="3" s="1"/>
  <c r="H23" i="3"/>
  <c r="I23" i="3" s="1"/>
  <c r="I24" i="3" s="1"/>
  <c r="I25" i="3" s="1"/>
  <c r="I26" i="3" s="1"/>
  <c r="I27" i="3" s="1"/>
  <c r="H358" i="3"/>
  <c r="H322" i="3"/>
  <c r="H310" i="3"/>
  <c r="I310" i="3" s="1"/>
  <c r="I311" i="3" s="1"/>
  <c r="I312" i="3" s="1"/>
  <c r="I313" i="3" s="1"/>
  <c r="I314" i="3" s="1"/>
  <c r="H274" i="3"/>
  <c r="H238" i="3"/>
  <c r="H226" i="3"/>
  <c r="I226" i="3" s="1"/>
  <c r="I227" i="3" s="1"/>
  <c r="I228" i="3" s="1"/>
  <c r="I229" i="3" s="1"/>
  <c r="I230" i="3" s="1"/>
  <c r="H190" i="3"/>
  <c r="H154" i="3"/>
  <c r="M154" i="3" s="1"/>
  <c r="H142" i="3"/>
  <c r="I142" i="3" s="1"/>
  <c r="I143" i="3" s="1"/>
  <c r="I144" i="3" s="1"/>
  <c r="I145" i="3" s="1"/>
  <c r="I146" i="3" s="1"/>
  <c r="H106" i="3"/>
  <c r="H70" i="3"/>
  <c r="H58" i="3"/>
  <c r="I58" i="3" s="1"/>
  <c r="I59" i="3" s="1"/>
  <c r="I60" i="3" s="1"/>
  <c r="I61" i="3" s="1"/>
  <c r="I62" i="3" s="1"/>
  <c r="H22" i="3"/>
  <c r="H357" i="3"/>
  <c r="J357" i="3" s="1"/>
  <c r="H345" i="3"/>
  <c r="I345" i="3" s="1"/>
  <c r="I346" i="3" s="1"/>
  <c r="I347" i="3" s="1"/>
  <c r="I348" i="3" s="1"/>
  <c r="I349" i="3" s="1"/>
  <c r="H309" i="3"/>
  <c r="H273" i="3"/>
  <c r="J273" i="3" s="1"/>
  <c r="H261" i="3"/>
  <c r="H225" i="3"/>
  <c r="H189" i="3"/>
  <c r="J189" i="3" s="1"/>
  <c r="H177" i="3"/>
  <c r="I177" i="3" s="1"/>
  <c r="I178" i="3" s="1"/>
  <c r="I179" i="3" s="1"/>
  <c r="I180" i="3" s="1"/>
  <c r="I181" i="3" s="1"/>
  <c r="H141" i="3"/>
  <c r="H105" i="3"/>
  <c r="J105" i="3" s="1"/>
  <c r="H93" i="3"/>
  <c r="H57" i="3"/>
  <c r="H21" i="3"/>
  <c r="J21" i="3" s="1"/>
  <c r="H9" i="3"/>
  <c r="I9" i="3" s="1"/>
  <c r="I10" i="3" s="1"/>
  <c r="I11" i="3" s="1"/>
  <c r="I12" i="3" s="1"/>
  <c r="I13" i="3" s="1"/>
  <c r="B9" i="1"/>
  <c r="H344" i="3"/>
  <c r="H308" i="3"/>
  <c r="H296" i="3"/>
  <c r="I296" i="3" s="1"/>
  <c r="I297" i="3" s="1"/>
  <c r="I298" i="3" s="1"/>
  <c r="I299" i="3" s="1"/>
  <c r="I300" i="3" s="1"/>
  <c r="H260" i="3"/>
  <c r="H224" i="3"/>
  <c r="H212" i="3"/>
  <c r="I212" i="3" s="1"/>
  <c r="I213" i="3" s="1"/>
  <c r="I214" i="3" s="1"/>
  <c r="H176" i="3"/>
  <c r="H140" i="3"/>
  <c r="H128" i="3"/>
  <c r="I128" i="3" s="1"/>
  <c r="I129" i="3" s="1"/>
  <c r="I130" i="3" s="1"/>
  <c r="I131" i="3" s="1"/>
  <c r="I132" i="3" s="1"/>
  <c r="H92" i="3"/>
  <c r="H56" i="3"/>
  <c r="H44" i="3"/>
  <c r="I44" i="3" s="1"/>
  <c r="I45" i="3" s="1"/>
  <c r="I46" i="3" s="1"/>
  <c r="I47" i="3" s="1"/>
  <c r="I48" i="3" s="1"/>
  <c r="H8" i="3"/>
  <c r="H343" i="3"/>
  <c r="J343" i="3" s="1"/>
  <c r="H331" i="3"/>
  <c r="H307" i="3"/>
  <c r="M307" i="3" s="1"/>
  <c r="H295" i="3"/>
  <c r="H259" i="3"/>
  <c r="J259" i="3" s="1"/>
  <c r="H247" i="3"/>
  <c r="I247" i="3" s="1"/>
  <c r="I248" i="3" s="1"/>
  <c r="I249" i="3" s="1"/>
  <c r="I250" i="3" s="1"/>
  <c r="I251" i="3" s="1"/>
  <c r="H211" i="3"/>
  <c r="H175" i="3"/>
  <c r="J175" i="3" s="1"/>
  <c r="H163" i="3"/>
  <c r="I163" i="3" s="1"/>
  <c r="I164" i="3" s="1"/>
  <c r="I165" i="3" s="1"/>
  <c r="I166" i="3" s="1"/>
  <c r="I167" i="3" s="1"/>
  <c r="I168" i="3" s="1"/>
  <c r="I169" i="3" s="1"/>
  <c r="H127" i="3"/>
  <c r="H91" i="3"/>
  <c r="J91" i="3" s="1"/>
  <c r="H79" i="3"/>
  <c r="H43" i="3"/>
  <c r="H7" i="3"/>
  <c r="M62" i="3"/>
  <c r="M33" i="3"/>
  <c r="M34" i="3" s="1"/>
  <c r="H366" i="3"/>
  <c r="I366" i="3" s="1"/>
  <c r="I367" i="3" s="1"/>
  <c r="H330" i="3"/>
  <c r="H294" i="3"/>
  <c r="H282" i="3"/>
  <c r="I282" i="3" s="1"/>
  <c r="I283" i="3" s="1"/>
  <c r="I284" i="3" s="1"/>
  <c r="I285" i="3" s="1"/>
  <c r="I286" i="3" s="1"/>
  <c r="H246" i="3"/>
  <c r="M246" i="3" s="1"/>
  <c r="H210" i="3"/>
  <c r="H198" i="3"/>
  <c r="I198" i="3" s="1"/>
  <c r="I199" i="3" s="1"/>
  <c r="I200" i="3" s="1"/>
  <c r="I201" i="3" s="1"/>
  <c r="I202" i="3" s="1"/>
  <c r="H162" i="3"/>
  <c r="H126" i="3"/>
  <c r="H114" i="3"/>
  <c r="H78" i="3"/>
  <c r="H42" i="3"/>
  <c r="H30" i="3"/>
  <c r="H329" i="3"/>
  <c r="J329" i="3" s="1"/>
  <c r="J330" i="3" s="1"/>
  <c r="H317" i="3"/>
  <c r="I317" i="3" s="1"/>
  <c r="I318" i="3" s="1"/>
  <c r="I319" i="3" s="1"/>
  <c r="I320" i="3" s="1"/>
  <c r="I321" i="3" s="1"/>
  <c r="H281" i="3"/>
  <c r="H245" i="3"/>
  <c r="J245" i="3" s="1"/>
  <c r="H233" i="3"/>
  <c r="I233" i="3" s="1"/>
  <c r="I234" i="3" s="1"/>
  <c r="I235" i="3" s="1"/>
  <c r="I236" i="3" s="1"/>
  <c r="I237" i="3" s="1"/>
  <c r="H197" i="3"/>
  <c r="H161" i="3"/>
  <c r="J161" i="3" s="1"/>
  <c r="J162" i="3" s="1"/>
  <c r="H149" i="3"/>
  <c r="H113" i="3"/>
  <c r="H77" i="3"/>
  <c r="J77" i="3" s="1"/>
  <c r="J78" i="3" s="1"/>
  <c r="H65" i="3"/>
  <c r="I65" i="3" s="1"/>
  <c r="I66" i="3" s="1"/>
  <c r="I67" i="3" s="1"/>
  <c r="I68" i="3" s="1"/>
  <c r="I69" i="3" s="1"/>
  <c r="H29" i="3"/>
  <c r="H352" i="3"/>
  <c r="I352" i="3" s="1"/>
  <c r="I353" i="3" s="1"/>
  <c r="I354" i="3" s="1"/>
  <c r="I355" i="3" s="1"/>
  <c r="I356" i="3" s="1"/>
  <c r="H316" i="3"/>
  <c r="H280" i="3"/>
  <c r="H268" i="3"/>
  <c r="I268" i="3" s="1"/>
  <c r="I269" i="3" s="1"/>
  <c r="I270" i="3" s="1"/>
  <c r="I271" i="3" s="1"/>
  <c r="I272" i="3" s="1"/>
  <c r="H232" i="3"/>
  <c r="H196" i="3"/>
  <c r="H184" i="3"/>
  <c r="H148" i="3"/>
  <c r="H112" i="3"/>
  <c r="H100" i="3"/>
  <c r="I100" i="3" s="1"/>
  <c r="I101" i="3" s="1"/>
  <c r="I102" i="3" s="1"/>
  <c r="I103" i="3" s="1"/>
  <c r="I104" i="3" s="1"/>
  <c r="H64" i="3"/>
  <c r="H28" i="3"/>
  <c r="M276" i="3"/>
  <c r="M277" i="3" s="1"/>
  <c r="M278" i="3" s="1"/>
  <c r="M279" i="3" s="1"/>
  <c r="M124" i="3"/>
  <c r="M125" i="3" s="1"/>
  <c r="M126" i="3" s="1"/>
  <c r="I37" i="3"/>
  <c r="I38" i="3" s="1"/>
  <c r="I39" i="3" s="1"/>
  <c r="I40" i="3" s="1"/>
  <c r="I41" i="3" s="1"/>
  <c r="I359" i="3"/>
  <c r="I360" i="3" s="1"/>
  <c r="I361" i="3" s="1"/>
  <c r="I362" i="3" s="1"/>
  <c r="I363" i="3" s="1"/>
  <c r="K2" i="3"/>
  <c r="K14" i="3"/>
  <c r="K9" i="3"/>
  <c r="K4" i="3"/>
  <c r="K3" i="3"/>
  <c r="K355" i="3"/>
  <c r="K343" i="3"/>
  <c r="K330" i="3"/>
  <c r="K317" i="3"/>
  <c r="K304" i="3"/>
  <c r="K291" i="3"/>
  <c r="K278" i="3"/>
  <c r="K252" i="3"/>
  <c r="K239" i="3"/>
  <c r="K226" i="3"/>
  <c r="K213" i="3"/>
  <c r="K200" i="3"/>
  <c r="K187" i="3"/>
  <c r="K175" i="3"/>
  <c r="K162" i="3"/>
  <c r="K149" i="3"/>
  <c r="K136" i="3"/>
  <c r="K123" i="3"/>
  <c r="K110" i="3"/>
  <c r="K84" i="3"/>
  <c r="K71" i="3"/>
  <c r="K58" i="3"/>
  <c r="K45" i="3"/>
  <c r="K32" i="3"/>
  <c r="K19" i="3"/>
  <c r="K7" i="3"/>
  <c r="K311" i="3"/>
  <c r="K234" i="3"/>
  <c r="K117" i="3"/>
  <c r="K336" i="3"/>
  <c r="K259" i="3"/>
  <c r="K155" i="3"/>
  <c r="K358" i="3"/>
  <c r="K319" i="3"/>
  <c r="K280" i="3"/>
  <c r="K241" i="3"/>
  <c r="K203" i="3"/>
  <c r="K86" i="3"/>
  <c r="K357" i="3"/>
  <c r="K344" i="3"/>
  <c r="K331" i="3"/>
  <c r="K318" i="3"/>
  <c r="K305" i="3"/>
  <c r="K292" i="3"/>
  <c r="K266" i="3"/>
  <c r="K253" i="3"/>
  <c r="K240" i="3"/>
  <c r="K227" i="3"/>
  <c r="K214" i="3"/>
  <c r="K201" i="3"/>
  <c r="K189" i="3"/>
  <c r="K176" i="3"/>
  <c r="K163" i="3"/>
  <c r="K150" i="3"/>
  <c r="K137" i="3"/>
  <c r="K124" i="3"/>
  <c r="K98" i="3"/>
  <c r="K85" i="3"/>
  <c r="K72" i="3"/>
  <c r="K59" i="3"/>
  <c r="K46" i="3"/>
  <c r="K33" i="3"/>
  <c r="K21" i="3"/>
  <c r="K8" i="3"/>
  <c r="J49" i="3"/>
  <c r="K354" i="3"/>
  <c r="K341" i="3"/>
  <c r="K329" i="3"/>
  <c r="K316" i="3"/>
  <c r="K303" i="3"/>
  <c r="K290" i="3"/>
  <c r="K277" i="3"/>
  <c r="K264" i="3"/>
  <c r="K238" i="3"/>
  <c r="K225" i="3"/>
  <c r="K212" i="3"/>
  <c r="K199" i="3"/>
  <c r="K186" i="3"/>
  <c r="K173" i="3"/>
  <c r="K161" i="3"/>
  <c r="K148" i="3"/>
  <c r="K135" i="3"/>
  <c r="K122" i="3"/>
  <c r="K109" i="3"/>
  <c r="K96" i="3"/>
  <c r="K70" i="3"/>
  <c r="K57" i="3"/>
  <c r="K44" i="3"/>
  <c r="K31" i="3"/>
  <c r="K18" i="3"/>
  <c r="K5" i="3"/>
  <c r="K324" i="3"/>
  <c r="K285" i="3"/>
  <c r="K221" i="3"/>
  <c r="K182" i="3"/>
  <c r="K143" i="3"/>
  <c r="K92" i="3"/>
  <c r="K53" i="3"/>
  <c r="K284" i="3"/>
  <c r="K220" i="3"/>
  <c r="K181" i="3"/>
  <c r="K116" i="3"/>
  <c r="K65" i="3"/>
  <c r="K26" i="3"/>
  <c r="K345" i="3"/>
  <c r="K306" i="3"/>
  <c r="K267" i="3"/>
  <c r="K228" i="3"/>
  <c r="K190" i="3"/>
  <c r="K164" i="3"/>
  <c r="K138" i="3"/>
  <c r="K112" i="3"/>
  <c r="K73" i="3"/>
  <c r="K47" i="3"/>
  <c r="K35" i="3"/>
  <c r="K22" i="3"/>
  <c r="K366" i="3"/>
  <c r="K353" i="3"/>
  <c r="K340" i="3"/>
  <c r="K327" i="3"/>
  <c r="K315" i="3"/>
  <c r="K302" i="3"/>
  <c r="K289" i="3"/>
  <c r="K276" i="3"/>
  <c r="K263" i="3"/>
  <c r="K250" i="3"/>
  <c r="K224" i="3"/>
  <c r="K211" i="3"/>
  <c r="K198" i="3"/>
  <c r="K185" i="3"/>
  <c r="K172" i="3"/>
  <c r="K159" i="3"/>
  <c r="K147" i="3"/>
  <c r="K134" i="3"/>
  <c r="K121" i="3"/>
  <c r="K108" i="3"/>
  <c r="K95" i="3"/>
  <c r="K82" i="3"/>
  <c r="K56" i="3"/>
  <c r="K43" i="3"/>
  <c r="K30" i="3"/>
  <c r="K17" i="3"/>
  <c r="K350" i="3"/>
  <c r="K273" i="3"/>
  <c r="K130" i="3"/>
  <c r="K79" i="3"/>
  <c r="K40" i="3"/>
  <c r="K362" i="3"/>
  <c r="K310" i="3"/>
  <c r="K271" i="3"/>
  <c r="K207" i="3"/>
  <c r="K142" i="3"/>
  <c r="K91" i="3"/>
  <c r="K39" i="3"/>
  <c r="K332" i="3"/>
  <c r="K254" i="3"/>
  <c r="K215" i="3"/>
  <c r="K177" i="3"/>
  <c r="K151" i="3"/>
  <c r="K99" i="3"/>
  <c r="K60" i="3"/>
  <c r="K365" i="3"/>
  <c r="K352" i="3"/>
  <c r="K339" i="3"/>
  <c r="K326" i="3"/>
  <c r="K313" i="3"/>
  <c r="K301" i="3"/>
  <c r="K288" i="3"/>
  <c r="K275" i="3"/>
  <c r="K262" i="3"/>
  <c r="K249" i="3"/>
  <c r="K236" i="3"/>
  <c r="K210" i="3"/>
  <c r="K197" i="3"/>
  <c r="K184" i="3"/>
  <c r="K171" i="3"/>
  <c r="K158" i="3"/>
  <c r="K145" i="3"/>
  <c r="K133" i="3"/>
  <c r="K120" i="3"/>
  <c r="K107" i="3"/>
  <c r="K94" i="3"/>
  <c r="K81" i="3"/>
  <c r="K68" i="3"/>
  <c r="K55" i="3"/>
  <c r="K42" i="3"/>
  <c r="K29" i="3"/>
  <c r="K16" i="3"/>
  <c r="K363" i="3"/>
  <c r="K260" i="3"/>
  <c r="K156" i="3"/>
  <c r="K364" i="3"/>
  <c r="K351" i="3"/>
  <c r="K338" i="3"/>
  <c r="K325" i="3"/>
  <c r="K312" i="3"/>
  <c r="K299" i="3"/>
  <c r="K287" i="3"/>
  <c r="K274" i="3"/>
  <c r="K261" i="3"/>
  <c r="K248" i="3"/>
  <c r="K235" i="3"/>
  <c r="K222" i="3"/>
  <c r="K209" i="3"/>
  <c r="K196" i="3"/>
  <c r="K183" i="3"/>
  <c r="K170" i="3"/>
  <c r="K157" i="3"/>
  <c r="K144" i="3"/>
  <c r="K131" i="3"/>
  <c r="K119" i="3"/>
  <c r="K106" i="3"/>
  <c r="K93" i="3"/>
  <c r="K80" i="3"/>
  <c r="K67" i="3"/>
  <c r="K54" i="3"/>
  <c r="K41" i="3"/>
  <c r="K28" i="3"/>
  <c r="K15" i="3"/>
  <c r="K337" i="3"/>
  <c r="K247" i="3"/>
  <c r="K169" i="3"/>
  <c r="K66" i="3"/>
  <c r="K297" i="3"/>
  <c r="K246" i="3"/>
  <c r="K194" i="3"/>
  <c r="K129" i="3"/>
  <c r="K78" i="3"/>
  <c r="K13" i="3"/>
  <c r="J287" i="3"/>
  <c r="K361" i="3"/>
  <c r="K335" i="3"/>
  <c r="K309" i="3"/>
  <c r="K283" i="3"/>
  <c r="K257" i="3"/>
  <c r="K232" i="3"/>
  <c r="K206" i="3"/>
  <c r="K193" i="3"/>
  <c r="K167" i="3"/>
  <c r="K141" i="3"/>
  <c r="K115" i="3"/>
  <c r="K89" i="3"/>
  <c r="K64" i="3"/>
  <c r="K51" i="3"/>
  <c r="K38" i="3"/>
  <c r="K25" i="3"/>
  <c r="K12" i="3"/>
  <c r="K298" i="3"/>
  <c r="K208" i="3"/>
  <c r="K105" i="3"/>
  <c r="K27" i="3"/>
  <c r="K323" i="3"/>
  <c r="K233" i="3"/>
  <c r="K168" i="3"/>
  <c r="K103" i="3"/>
  <c r="K52" i="3"/>
  <c r="K348" i="3"/>
  <c r="K322" i="3"/>
  <c r="K296" i="3"/>
  <c r="K270" i="3"/>
  <c r="K245" i="3"/>
  <c r="K219" i="3"/>
  <c r="K180" i="3"/>
  <c r="K154" i="3"/>
  <c r="K128" i="3"/>
  <c r="K102" i="3"/>
  <c r="K77" i="3"/>
  <c r="K360" i="3"/>
  <c r="K347" i="3"/>
  <c r="K334" i="3"/>
  <c r="K321" i="3"/>
  <c r="K308" i="3"/>
  <c r="K295" i="3"/>
  <c r="K282" i="3"/>
  <c r="K269" i="3"/>
  <c r="K256" i="3"/>
  <c r="K243" i="3"/>
  <c r="K231" i="3"/>
  <c r="K218" i="3"/>
  <c r="K205" i="3"/>
  <c r="K192" i="3"/>
  <c r="K179" i="3"/>
  <c r="K166" i="3"/>
  <c r="K153" i="3"/>
  <c r="K140" i="3"/>
  <c r="K127" i="3"/>
  <c r="K114" i="3"/>
  <c r="K101" i="3"/>
  <c r="K88" i="3"/>
  <c r="K75" i="3"/>
  <c r="K63" i="3"/>
  <c r="K50" i="3"/>
  <c r="K37" i="3"/>
  <c r="K24" i="3"/>
  <c r="K11" i="3"/>
  <c r="K359" i="3"/>
  <c r="K346" i="3"/>
  <c r="K333" i="3"/>
  <c r="K320" i="3"/>
  <c r="K307" i="3"/>
  <c r="K294" i="3"/>
  <c r="K281" i="3"/>
  <c r="K268" i="3"/>
  <c r="K255" i="3"/>
  <c r="K242" i="3"/>
  <c r="K229" i="3"/>
  <c r="K217" i="3"/>
  <c r="K204" i="3"/>
  <c r="K191" i="3"/>
  <c r="K178" i="3"/>
  <c r="K165" i="3"/>
  <c r="K152" i="3"/>
  <c r="K139" i="3"/>
  <c r="K126" i="3"/>
  <c r="K113" i="3"/>
  <c r="K100" i="3"/>
  <c r="K87" i="3"/>
  <c r="K74" i="3"/>
  <c r="K61" i="3"/>
  <c r="K49" i="3"/>
  <c r="K36" i="3"/>
  <c r="K23" i="3"/>
  <c r="K10" i="3"/>
  <c r="I72" i="3"/>
  <c r="I73" i="3" s="1"/>
  <c r="I74" i="3" s="1"/>
  <c r="I75" i="3" s="1"/>
  <c r="I76" i="3" s="1"/>
  <c r="I261" i="3"/>
  <c r="I262" i="3" s="1"/>
  <c r="I263" i="3" s="1"/>
  <c r="I264" i="3" s="1"/>
  <c r="I265" i="3" s="1"/>
  <c r="I266" i="3" s="1"/>
  <c r="I267" i="3" s="1"/>
  <c r="I331" i="3"/>
  <c r="I332" i="3" s="1"/>
  <c r="I333" i="3" s="1"/>
  <c r="I334" i="3" s="1"/>
  <c r="I335" i="3" s="1"/>
  <c r="I336" i="3" s="1"/>
  <c r="I79" i="3"/>
  <c r="I80" i="3" s="1"/>
  <c r="I81" i="3" s="1"/>
  <c r="I82" i="3" s="1"/>
  <c r="I83" i="3" s="1"/>
  <c r="I84" i="3" s="1"/>
  <c r="J7" i="3"/>
  <c r="I114" i="3"/>
  <c r="I115" i="3" s="1"/>
  <c r="I116" i="3" s="1"/>
  <c r="I117" i="3" s="1"/>
  <c r="I118" i="3" s="1"/>
  <c r="I30" i="3"/>
  <c r="I31" i="3" s="1"/>
  <c r="I32" i="3" s="1"/>
  <c r="I33" i="3" s="1"/>
  <c r="I34" i="3" s="1"/>
  <c r="I149" i="3"/>
  <c r="I150" i="3" s="1"/>
  <c r="I151" i="3" s="1"/>
  <c r="I152" i="3" s="1"/>
  <c r="I153" i="3" s="1"/>
  <c r="I154" i="3" s="1"/>
  <c r="I16" i="3"/>
  <c r="I17" i="3" s="1"/>
  <c r="I18" i="3" s="1"/>
  <c r="I19" i="3" s="1"/>
  <c r="I20" i="3" s="1"/>
  <c r="I51" i="3"/>
  <c r="I52" i="3" s="1"/>
  <c r="I53" i="3" s="1"/>
  <c r="I54" i="3" s="1"/>
  <c r="I55" i="3" s="1"/>
  <c r="I338" i="3"/>
  <c r="I339" i="3" s="1"/>
  <c r="I340" i="3" s="1"/>
  <c r="I341" i="3" s="1"/>
  <c r="I342" i="3" s="1"/>
  <c r="I343" i="3" s="1"/>
  <c r="I86" i="3"/>
  <c r="I87" i="3" s="1"/>
  <c r="I88" i="3" s="1"/>
  <c r="I89" i="3" s="1"/>
  <c r="I90" i="3" s="1"/>
  <c r="F17" i="3"/>
  <c r="F18" i="3" s="1"/>
  <c r="F19" i="3" s="1"/>
  <c r="F20" i="3" s="1"/>
  <c r="F21" i="3" s="1"/>
  <c r="F22" i="3" s="1"/>
  <c r="F24" i="3"/>
  <c r="F25" i="3" s="1"/>
  <c r="F26" i="3" s="1"/>
  <c r="F27" i="3" s="1"/>
  <c r="F28" i="3" s="1"/>
  <c r="F29" i="3" s="1"/>
  <c r="F31" i="3"/>
  <c r="F32" i="3" s="1"/>
  <c r="F33" i="3" s="1"/>
  <c r="F34" i="3" s="1"/>
  <c r="F35" i="3" s="1"/>
  <c r="F36" i="3" s="1"/>
  <c r="F38" i="3"/>
  <c r="F39" i="3" s="1"/>
  <c r="F40" i="3" s="1"/>
  <c r="F41" i="3" s="1"/>
  <c r="F42" i="3" s="1"/>
  <c r="F43" i="3" s="1"/>
  <c r="F45" i="3"/>
  <c r="F46" i="3" s="1"/>
  <c r="F47" i="3" s="1"/>
  <c r="F48" i="3" s="1"/>
  <c r="F49" i="3" s="1"/>
  <c r="F50" i="3" s="1"/>
  <c r="F52" i="3"/>
  <c r="F53" i="3" s="1"/>
  <c r="F54" i="3" s="1"/>
  <c r="F55" i="3" s="1"/>
  <c r="F56" i="3" s="1"/>
  <c r="F57" i="3" s="1"/>
  <c r="F59" i="3"/>
  <c r="F60" i="3" s="1"/>
  <c r="F61" i="3" s="1"/>
  <c r="F62" i="3" s="1"/>
  <c r="F63" i="3" s="1"/>
  <c r="F64" i="3" s="1"/>
  <c r="F66" i="3"/>
  <c r="F67" i="3" s="1"/>
  <c r="F68" i="3" s="1"/>
  <c r="F69" i="3" s="1"/>
  <c r="F70" i="3" s="1"/>
  <c r="F71" i="3" s="1"/>
  <c r="F73" i="3"/>
  <c r="F74" i="3" s="1"/>
  <c r="F75" i="3" s="1"/>
  <c r="F76" i="3" s="1"/>
  <c r="F77" i="3" s="1"/>
  <c r="F78" i="3" s="1"/>
  <c r="F80" i="3"/>
  <c r="F81" i="3" s="1"/>
  <c r="F82" i="3" s="1"/>
  <c r="F83" i="3" s="1"/>
  <c r="F84" i="3" s="1"/>
  <c r="F85" i="3" s="1"/>
  <c r="F87" i="3"/>
  <c r="F88" i="3" s="1"/>
  <c r="F89" i="3" s="1"/>
  <c r="F90" i="3" s="1"/>
  <c r="F91" i="3" s="1"/>
  <c r="F92" i="3" s="1"/>
  <c r="F94" i="3"/>
  <c r="F95" i="3" s="1"/>
  <c r="F96" i="3" s="1"/>
  <c r="F97" i="3" s="1"/>
  <c r="F98" i="3" s="1"/>
  <c r="F99" i="3" s="1"/>
  <c r="F101" i="3"/>
  <c r="F102" i="3" s="1"/>
  <c r="F103" i="3" s="1"/>
  <c r="F104" i="3" s="1"/>
  <c r="F105" i="3" s="1"/>
  <c r="F106" i="3" s="1"/>
  <c r="F108" i="3"/>
  <c r="F109" i="3" s="1"/>
  <c r="F110" i="3" s="1"/>
  <c r="F111" i="3" s="1"/>
  <c r="F112" i="3" s="1"/>
  <c r="F113" i="3" s="1"/>
  <c r="F115" i="3"/>
  <c r="F116" i="3" s="1"/>
  <c r="F117" i="3" s="1"/>
  <c r="F118" i="3" s="1"/>
  <c r="F119" i="3" s="1"/>
  <c r="F120" i="3" s="1"/>
  <c r="F122" i="3"/>
  <c r="F123" i="3" s="1"/>
  <c r="F124" i="3" s="1"/>
  <c r="F125" i="3" s="1"/>
  <c r="F126" i="3" s="1"/>
  <c r="F127" i="3" s="1"/>
  <c r="F129" i="3"/>
  <c r="F130" i="3" s="1"/>
  <c r="F131" i="3" s="1"/>
  <c r="F132" i="3" s="1"/>
  <c r="F133" i="3" s="1"/>
  <c r="F134" i="3" s="1"/>
  <c r="F136" i="3"/>
  <c r="F137" i="3" s="1"/>
  <c r="F138" i="3" s="1"/>
  <c r="F139" i="3" s="1"/>
  <c r="F140" i="3" s="1"/>
  <c r="F141" i="3" s="1"/>
  <c r="F143" i="3"/>
  <c r="F144" i="3" s="1"/>
  <c r="F145" i="3" s="1"/>
  <c r="F146" i="3" s="1"/>
  <c r="F147" i="3" s="1"/>
  <c r="F148" i="3" s="1"/>
  <c r="F150" i="3"/>
  <c r="F151" i="3" s="1"/>
  <c r="F152" i="3" s="1"/>
  <c r="F153" i="3" s="1"/>
  <c r="F154" i="3" s="1"/>
  <c r="F155" i="3" s="1"/>
  <c r="F157" i="3"/>
  <c r="F158" i="3" s="1"/>
  <c r="F159" i="3" s="1"/>
  <c r="F160" i="3" s="1"/>
  <c r="F161" i="3" s="1"/>
  <c r="F162" i="3" s="1"/>
  <c r="F164" i="3"/>
  <c r="F165" i="3" s="1"/>
  <c r="F166" i="3" s="1"/>
  <c r="F167" i="3" s="1"/>
  <c r="F168" i="3" s="1"/>
  <c r="F169" i="3" s="1"/>
  <c r="F171" i="3"/>
  <c r="F172" i="3" s="1"/>
  <c r="F173" i="3" s="1"/>
  <c r="F174" i="3" s="1"/>
  <c r="F175" i="3" s="1"/>
  <c r="F176" i="3" s="1"/>
  <c r="F178" i="3"/>
  <c r="F179" i="3" s="1"/>
  <c r="F180" i="3" s="1"/>
  <c r="F181" i="3" s="1"/>
  <c r="F182" i="3" s="1"/>
  <c r="F183" i="3" s="1"/>
  <c r="F185" i="3"/>
  <c r="F186" i="3" s="1"/>
  <c r="F187" i="3" s="1"/>
  <c r="F188" i="3" s="1"/>
  <c r="F189" i="3" s="1"/>
  <c r="F190" i="3" s="1"/>
  <c r="F213" i="3"/>
  <c r="F214" i="3" s="1"/>
  <c r="F215" i="3" s="1"/>
  <c r="F216" i="3" s="1"/>
  <c r="F217" i="3" s="1"/>
  <c r="F218" i="3" s="1"/>
  <c r="F220" i="3"/>
  <c r="F221" i="3" s="1"/>
  <c r="F222" i="3" s="1"/>
  <c r="F223" i="3" s="1"/>
  <c r="F224" i="3" s="1"/>
  <c r="F225" i="3" s="1"/>
  <c r="F227" i="3"/>
  <c r="F228" i="3" s="1"/>
  <c r="F229" i="3" s="1"/>
  <c r="F230" i="3" s="1"/>
  <c r="F231" i="3" s="1"/>
  <c r="F232" i="3" s="1"/>
  <c r="F234" i="3"/>
  <c r="F235" i="3" s="1"/>
  <c r="F236" i="3" s="1"/>
  <c r="F237" i="3" s="1"/>
  <c r="F238" i="3" s="1"/>
  <c r="F239" i="3" s="1"/>
  <c r="F248" i="3"/>
  <c r="F249" i="3" s="1"/>
  <c r="F250" i="3" s="1"/>
  <c r="F251" i="3" s="1"/>
  <c r="F252" i="3" s="1"/>
  <c r="F253" i="3" s="1"/>
  <c r="F255" i="3"/>
  <c r="F256" i="3" s="1"/>
  <c r="F257" i="3" s="1"/>
  <c r="F258" i="3" s="1"/>
  <c r="F259" i="3" s="1"/>
  <c r="F260" i="3" s="1"/>
  <c r="F262" i="3"/>
  <c r="F263" i="3" s="1"/>
  <c r="F264" i="3" s="1"/>
  <c r="F265" i="3" s="1"/>
  <c r="F266" i="3" s="1"/>
  <c r="F267" i="3" s="1"/>
  <c r="F269" i="3"/>
  <c r="F270" i="3" s="1"/>
  <c r="F271" i="3" s="1"/>
  <c r="F272" i="3" s="1"/>
  <c r="F273" i="3" s="1"/>
  <c r="F274" i="3" s="1"/>
  <c r="F276" i="3"/>
  <c r="F277" i="3" s="1"/>
  <c r="F278" i="3" s="1"/>
  <c r="F279" i="3" s="1"/>
  <c r="F280" i="3" s="1"/>
  <c r="F281" i="3" s="1"/>
  <c r="F283" i="3"/>
  <c r="F284" i="3" s="1"/>
  <c r="F285" i="3" s="1"/>
  <c r="F286" i="3" s="1"/>
  <c r="F287" i="3" s="1"/>
  <c r="F288" i="3" s="1"/>
  <c r="F290" i="3"/>
  <c r="F291" i="3" s="1"/>
  <c r="F292" i="3" s="1"/>
  <c r="F293" i="3" s="1"/>
  <c r="F294" i="3" s="1"/>
  <c r="F295" i="3" s="1"/>
  <c r="F297" i="3"/>
  <c r="F298" i="3" s="1"/>
  <c r="F299" i="3" s="1"/>
  <c r="F300" i="3" s="1"/>
  <c r="F301" i="3" s="1"/>
  <c r="F302" i="3" s="1"/>
  <c r="F304" i="3"/>
  <c r="F305" i="3" s="1"/>
  <c r="F306" i="3" s="1"/>
  <c r="F307" i="3" s="1"/>
  <c r="F308" i="3" s="1"/>
  <c r="F309" i="3" s="1"/>
  <c r="F311" i="3"/>
  <c r="F312" i="3" s="1"/>
  <c r="F313" i="3" s="1"/>
  <c r="F314" i="3" s="1"/>
  <c r="F315" i="3" s="1"/>
  <c r="F316" i="3" s="1"/>
  <c r="F318" i="3"/>
  <c r="F319" i="3" s="1"/>
  <c r="F320" i="3" s="1"/>
  <c r="F321" i="3" s="1"/>
  <c r="F322" i="3" s="1"/>
  <c r="F323" i="3" s="1"/>
  <c r="F325" i="3"/>
  <c r="F326" i="3" s="1"/>
  <c r="F327" i="3" s="1"/>
  <c r="F328" i="3" s="1"/>
  <c r="F329" i="3" s="1"/>
  <c r="F330" i="3" s="1"/>
  <c r="F332" i="3"/>
  <c r="F333" i="3" s="1"/>
  <c r="F334" i="3" s="1"/>
  <c r="F335" i="3" s="1"/>
  <c r="F336" i="3" s="1"/>
  <c r="F337" i="3" s="1"/>
  <c r="F339" i="3"/>
  <c r="F340" i="3" s="1"/>
  <c r="F341" i="3" s="1"/>
  <c r="F342" i="3" s="1"/>
  <c r="F343" i="3" s="1"/>
  <c r="F344" i="3" s="1"/>
  <c r="F367" i="3"/>
  <c r="F360" i="3"/>
  <c r="F361" i="3" s="1"/>
  <c r="F362" i="3" s="1"/>
  <c r="F363" i="3" s="1"/>
  <c r="F364" i="3" s="1"/>
  <c r="F365" i="3" s="1"/>
  <c r="F353" i="3"/>
  <c r="F354" i="3" s="1"/>
  <c r="F355" i="3" s="1"/>
  <c r="F356" i="3" s="1"/>
  <c r="F357" i="3" s="1"/>
  <c r="F358" i="3" s="1"/>
  <c r="F346" i="3"/>
  <c r="F347" i="3" s="1"/>
  <c r="F348" i="3" s="1"/>
  <c r="F349" i="3" s="1"/>
  <c r="F350" i="3" s="1"/>
  <c r="F351" i="3" s="1"/>
  <c r="F206" i="3"/>
  <c r="F207" i="3" s="1"/>
  <c r="F208" i="3" s="1"/>
  <c r="F209" i="3" s="1"/>
  <c r="F210" i="3" s="1"/>
  <c r="F211" i="3" s="1"/>
  <c r="F199" i="3"/>
  <c r="F200" i="3" s="1"/>
  <c r="F201" i="3" s="1"/>
  <c r="F202" i="3" s="1"/>
  <c r="F203" i="3" s="1"/>
  <c r="F204" i="3" s="1"/>
  <c r="F192" i="3"/>
  <c r="F193" i="3" s="1"/>
  <c r="F194" i="3" s="1"/>
  <c r="F195" i="3" s="1"/>
  <c r="F196" i="3" s="1"/>
  <c r="F197" i="3" s="1"/>
  <c r="F10" i="3"/>
  <c r="F11" i="3" s="1"/>
  <c r="F12" i="3" s="1"/>
  <c r="F13" i="3" s="1"/>
  <c r="F14" i="3" s="1"/>
  <c r="F15" i="3" s="1"/>
  <c r="G2" i="3"/>
  <c r="G3" i="3" s="1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F2" i="3"/>
  <c r="F3" i="3" s="1"/>
  <c r="F4" i="3" s="1"/>
  <c r="F5" i="3" s="1"/>
  <c r="F6" i="3" s="1"/>
  <c r="F7" i="3" s="1"/>
  <c r="F8" i="3" s="1"/>
  <c r="F241" i="3"/>
  <c r="F242" i="3" s="1"/>
  <c r="F243" i="3" s="1"/>
  <c r="F244" i="3" s="1"/>
  <c r="F245" i="3" s="1"/>
  <c r="F246" i="3" s="1"/>
  <c r="I344" i="3" l="1"/>
  <c r="J79" i="3"/>
  <c r="J80" i="3" s="1"/>
  <c r="J81" i="3" s="1"/>
  <c r="J82" i="3" s="1"/>
  <c r="J83" i="3" s="1"/>
  <c r="J84" i="3" s="1"/>
  <c r="J344" i="3"/>
  <c r="I238" i="3"/>
  <c r="I239" i="3" s="1"/>
  <c r="I14" i="3"/>
  <c r="I350" i="3"/>
  <c r="I315" i="3"/>
  <c r="J8" i="3"/>
  <c r="I215" i="3"/>
  <c r="I216" i="3" s="1"/>
  <c r="I217" i="3" s="1"/>
  <c r="I218" i="3" s="1"/>
  <c r="I301" i="3"/>
  <c r="I302" i="3" s="1"/>
  <c r="I287" i="3"/>
  <c r="I329" i="3"/>
  <c r="I330" i="3" s="1"/>
  <c r="I231" i="3"/>
  <c r="I182" i="3"/>
  <c r="I183" i="3" s="1"/>
  <c r="J260" i="3"/>
  <c r="J106" i="3"/>
  <c r="I140" i="3"/>
  <c r="I141" i="3" s="1"/>
  <c r="J36" i="3"/>
  <c r="J232" i="3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K244" i="3" s="1"/>
  <c r="I232" i="3"/>
  <c r="I307" i="3"/>
  <c r="I308" i="3" s="1"/>
  <c r="I309" i="3" s="1"/>
  <c r="J316" i="3"/>
  <c r="I133" i="3"/>
  <c r="I134" i="3" s="1"/>
  <c r="I273" i="3"/>
  <c r="I274" i="3" s="1"/>
  <c r="J302" i="3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K314" i="3" s="1"/>
  <c r="M308" i="3"/>
  <c r="M309" i="3" s="1"/>
  <c r="M310" i="3" s="1"/>
  <c r="M311" i="3" s="1"/>
  <c r="M312" i="3" s="1"/>
  <c r="M313" i="3" s="1"/>
  <c r="M314" i="3" s="1"/>
  <c r="M315" i="3" s="1"/>
  <c r="M316" i="3" s="1"/>
  <c r="M317" i="3" s="1"/>
  <c r="M318" i="3" s="1"/>
  <c r="M319" i="3" s="1"/>
  <c r="M320" i="3" s="1"/>
  <c r="M321" i="3" s="1"/>
  <c r="M322" i="3" s="1"/>
  <c r="M323" i="3" s="1"/>
  <c r="M324" i="3" s="1"/>
  <c r="M325" i="3" s="1"/>
  <c r="M326" i="3" s="1"/>
  <c r="M327" i="3" s="1"/>
  <c r="M328" i="3" s="1"/>
  <c r="M329" i="3" s="1"/>
  <c r="M330" i="3" s="1"/>
  <c r="M331" i="3" s="1"/>
  <c r="M332" i="3" s="1"/>
  <c r="M333" i="3" s="1"/>
  <c r="M334" i="3" s="1"/>
  <c r="M335" i="3" s="1"/>
  <c r="M336" i="3" s="1"/>
  <c r="I364" i="3"/>
  <c r="I70" i="3"/>
  <c r="I71" i="3" s="1"/>
  <c r="M35" i="3"/>
  <c r="M36" i="3" s="1"/>
  <c r="I35" i="3"/>
  <c r="I36" i="3" s="1"/>
  <c r="I119" i="3"/>
  <c r="I120" i="3" s="1"/>
  <c r="I316" i="3"/>
  <c r="J345" i="3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K356" i="3" s="1"/>
  <c r="I203" i="3"/>
  <c r="I204" i="3" s="1"/>
  <c r="I126" i="3"/>
  <c r="I127" i="3" s="1"/>
  <c r="I105" i="3"/>
  <c r="I106" i="3" s="1"/>
  <c r="BF6" i="4" a="1"/>
  <c r="BF6" i="4" s="1"/>
  <c r="AV6" i="4" a="1"/>
  <c r="AV6" i="4" s="1"/>
  <c r="AL6" i="4" a="1"/>
  <c r="AL6" i="4" s="1"/>
  <c r="AQ6" i="4"/>
  <c r="AJ7" i="4" s="1" a="1"/>
  <c r="AJ7" i="4" s="1"/>
  <c r="Z6" i="4" a="1"/>
  <c r="Z6" i="4" s="1"/>
  <c r="AG6" i="4" s="1"/>
  <c r="P7" i="4" a="1"/>
  <c r="P7" i="4" s="1"/>
  <c r="W7" i="4" s="1"/>
  <c r="R6" i="4" a="1"/>
  <c r="R6" i="4" s="1"/>
  <c r="J120" i="3"/>
  <c r="J121" i="3" s="1"/>
  <c r="J122" i="3" s="1"/>
  <c r="J123" i="3" s="1"/>
  <c r="J124" i="3" s="1"/>
  <c r="J125" i="3" s="1"/>
  <c r="J126" i="3" s="1"/>
  <c r="I351" i="3"/>
  <c r="I210" i="3"/>
  <c r="I211" i="3" s="1"/>
  <c r="J274" i="3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K286" i="3" s="1"/>
  <c r="I280" i="3"/>
  <c r="I281" i="3" s="1"/>
  <c r="J204" i="3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K216" i="3" s="1"/>
  <c r="I112" i="3"/>
  <c r="I113" i="3" s="1"/>
  <c r="I294" i="3"/>
  <c r="I295" i="3" s="1"/>
  <c r="I175" i="3"/>
  <c r="I176" i="3" s="1"/>
  <c r="J134" i="3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K146" i="3" s="1"/>
  <c r="I288" i="3"/>
  <c r="J288" i="3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K300" i="3" s="1"/>
  <c r="J64" i="3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K76" i="3" s="1"/>
  <c r="I357" i="3"/>
  <c r="I358" i="3" s="1"/>
  <c r="I42" i="3"/>
  <c r="I43" i="3" s="1"/>
  <c r="I322" i="3"/>
  <c r="I323" i="3" s="1"/>
  <c r="I224" i="3"/>
  <c r="I225" i="3" s="1"/>
  <c r="I15" i="3"/>
  <c r="I56" i="3"/>
  <c r="I57" i="3" s="1"/>
  <c r="I21" i="3"/>
  <c r="I22" i="3" s="1"/>
  <c r="M155" i="3"/>
  <c r="M156" i="3" s="1"/>
  <c r="M157" i="3" s="1"/>
  <c r="M158" i="3" s="1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J190" i="3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K202" i="3" s="1"/>
  <c r="J22" i="3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K34" i="3" s="1"/>
  <c r="J85" i="3"/>
  <c r="J86" i="3" s="1"/>
  <c r="J87" i="3" s="1"/>
  <c r="J88" i="3" s="1"/>
  <c r="J89" i="3" s="1"/>
  <c r="J90" i="3" s="1"/>
  <c r="K90" i="3" s="1"/>
  <c r="I85" i="3"/>
  <c r="J127" i="3"/>
  <c r="J128" i="3" s="1"/>
  <c r="J129" i="3" s="1"/>
  <c r="J130" i="3" s="1"/>
  <c r="J131" i="3" s="1"/>
  <c r="J132" i="3" s="1"/>
  <c r="K132" i="3" s="1"/>
  <c r="I155" i="3"/>
  <c r="J176" i="3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K188" i="3" s="1"/>
  <c r="I28" i="3"/>
  <c r="I29" i="3" s="1"/>
  <c r="J148" i="3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K160" i="3" s="1"/>
  <c r="J92" i="3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K104" i="3" s="1"/>
  <c r="I337" i="3"/>
  <c r="M280" i="3"/>
  <c r="M281" i="3" s="1"/>
  <c r="M282" i="3" s="1"/>
  <c r="M283" i="3" s="1"/>
  <c r="M284" i="3" s="1"/>
  <c r="M285" i="3" s="1"/>
  <c r="M286" i="3" s="1"/>
  <c r="M287" i="3" s="1"/>
  <c r="M288" i="3" s="1"/>
  <c r="M289" i="3" s="1"/>
  <c r="M290" i="3" s="1"/>
  <c r="M291" i="3" s="1"/>
  <c r="M292" i="3" s="1"/>
  <c r="M293" i="3" s="1"/>
  <c r="M294" i="3" s="1"/>
  <c r="M295" i="3" s="1"/>
  <c r="M296" i="3" s="1"/>
  <c r="M297" i="3" s="1"/>
  <c r="M298" i="3" s="1"/>
  <c r="M299" i="3" s="1"/>
  <c r="M300" i="3" s="1"/>
  <c r="M301" i="3" s="1"/>
  <c r="M302" i="3" s="1"/>
  <c r="M303" i="3" s="1"/>
  <c r="M304" i="3" s="1"/>
  <c r="M305" i="3" s="1"/>
  <c r="M306" i="3" s="1"/>
  <c r="I259" i="3"/>
  <c r="I260" i="3" s="1"/>
  <c r="M127" i="3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M149" i="3" s="1"/>
  <c r="M150" i="3" s="1"/>
  <c r="M151" i="3" s="1"/>
  <c r="M152" i="3" s="1"/>
  <c r="M153" i="3" s="1"/>
  <c r="I147" i="3"/>
  <c r="I148" i="3" s="1"/>
  <c r="I245" i="3"/>
  <c r="I246" i="3" s="1"/>
  <c r="J50" i="3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K62" i="3" s="1"/>
  <c r="J219" i="3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K230" i="3" s="1"/>
  <c r="I91" i="3"/>
  <c r="I92" i="3" s="1"/>
  <c r="J107" i="3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K118" i="3" s="1"/>
  <c r="J37" i="3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K48" i="3" s="1"/>
  <c r="I365" i="3"/>
  <c r="J9" i="3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K20" i="3" s="1"/>
  <c r="I63" i="3"/>
  <c r="I64" i="3" s="1"/>
  <c r="J163" i="3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K174" i="3" s="1"/>
  <c r="J317" i="3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K328" i="3" s="1"/>
  <c r="M37" i="3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I252" i="3"/>
  <c r="I253" i="3" s="1"/>
  <c r="J246" i="3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K258" i="3" s="1"/>
  <c r="J261" i="3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K272" i="3" s="1"/>
  <c r="I77" i="3"/>
  <c r="I78" i="3" s="1"/>
  <c r="J358" i="3"/>
  <c r="J359" i="3" s="1"/>
  <c r="J360" i="3" s="1"/>
  <c r="J361" i="3" s="1"/>
  <c r="J362" i="3" s="1"/>
  <c r="J363" i="3" s="1"/>
  <c r="J364" i="3" s="1"/>
  <c r="J365" i="3" s="1"/>
  <c r="J366" i="3" s="1"/>
  <c r="J367" i="3" s="1"/>
  <c r="I93" i="3"/>
  <c r="I94" i="3" s="1"/>
  <c r="I95" i="3" s="1"/>
  <c r="I96" i="3" s="1"/>
  <c r="I97" i="3" s="1"/>
  <c r="I98" i="3" s="1"/>
  <c r="I99" i="3" s="1"/>
  <c r="M93" i="3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I161" i="3"/>
  <c r="I162" i="3" s="1"/>
  <c r="I49" i="3"/>
  <c r="I50" i="3" s="1"/>
  <c r="I196" i="3"/>
  <c r="I197" i="3" s="1"/>
  <c r="I184" i="3"/>
  <c r="I185" i="3" s="1"/>
  <c r="I186" i="3" s="1"/>
  <c r="I187" i="3" s="1"/>
  <c r="I188" i="3" s="1"/>
  <c r="I189" i="3" s="1"/>
  <c r="I190" i="3" s="1"/>
  <c r="M184" i="3"/>
  <c r="M185" i="3" s="1"/>
  <c r="M186" i="3" s="1"/>
  <c r="M187" i="3" s="1"/>
  <c r="J331" i="3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K342" i="3" s="1"/>
  <c r="M63" i="3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338" i="3"/>
  <c r="M339" i="3" s="1"/>
  <c r="M340" i="3" s="1"/>
  <c r="M341" i="3" s="1"/>
  <c r="M342" i="3" s="1"/>
  <c r="M343" i="3" s="1"/>
  <c r="M344" i="3" s="1"/>
  <c r="M345" i="3" s="1"/>
  <c r="M346" i="3" s="1"/>
  <c r="M347" i="3" s="1"/>
  <c r="M348" i="3" s="1"/>
  <c r="M349" i="3" s="1"/>
  <c r="M350" i="3" s="1"/>
  <c r="M351" i="3" s="1"/>
  <c r="M352" i="3" s="1"/>
  <c r="M353" i="3" s="1"/>
  <c r="M354" i="3" s="1"/>
  <c r="M355" i="3" s="1"/>
  <c r="M356" i="3" s="1"/>
  <c r="M357" i="3" s="1"/>
  <c r="M358" i="3" s="1"/>
  <c r="M359" i="3" s="1"/>
  <c r="M360" i="3" s="1"/>
  <c r="M361" i="3" s="1"/>
  <c r="M362" i="3" s="1"/>
  <c r="M363" i="3" s="1"/>
  <c r="M364" i="3" s="1"/>
  <c r="M365" i="3" s="1"/>
  <c r="M366" i="3" s="1"/>
  <c r="M367" i="3" s="1"/>
  <c r="M247" i="3"/>
  <c r="M248" i="3" s="1"/>
  <c r="M249" i="3" s="1"/>
  <c r="M250" i="3" s="1"/>
  <c r="M251" i="3" s="1"/>
  <c r="M252" i="3" s="1"/>
  <c r="M253" i="3" s="1"/>
  <c r="M254" i="3" s="1"/>
  <c r="M255" i="3" s="1"/>
  <c r="M256" i="3" s="1"/>
  <c r="M257" i="3" s="1"/>
  <c r="M258" i="3" s="1"/>
  <c r="M259" i="3" s="1"/>
  <c r="M260" i="3" s="1"/>
  <c r="M261" i="3" s="1"/>
  <c r="M262" i="3" s="1"/>
  <c r="M263" i="3" s="1"/>
  <c r="M264" i="3" s="1"/>
  <c r="M265" i="3" s="1"/>
  <c r="M266" i="3" s="1"/>
  <c r="M267" i="3" s="1"/>
  <c r="M268" i="3" s="1"/>
  <c r="M269" i="3" s="1"/>
  <c r="M270" i="3" s="1"/>
  <c r="M271" i="3" s="1"/>
  <c r="M272" i="3" s="1"/>
  <c r="M273" i="3" s="1"/>
  <c r="M274" i="3" s="1"/>
  <c r="M275" i="3" s="1"/>
  <c r="N2" i="3"/>
  <c r="N3" i="3" s="1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N134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N145" i="3" s="1"/>
  <c r="N146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N158" i="3" s="1"/>
  <c r="N159" i="3" s="1"/>
  <c r="N160" i="3" s="1"/>
  <c r="N161" i="3" s="1"/>
  <c r="N162" i="3" s="1"/>
  <c r="N163" i="3" s="1"/>
  <c r="N164" i="3" s="1"/>
  <c r="N165" i="3" s="1"/>
  <c r="N166" i="3" s="1"/>
  <c r="N167" i="3" s="1"/>
  <c r="N168" i="3" s="1"/>
  <c r="N169" i="3" s="1"/>
  <c r="N170" i="3" s="1"/>
  <c r="N171" i="3" s="1"/>
  <c r="N172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N184" i="3" s="1"/>
  <c r="N185" i="3" s="1"/>
  <c r="N186" i="3" s="1"/>
  <c r="N187" i="3" s="1"/>
  <c r="M2" i="3"/>
  <c r="M3" i="3" s="1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J2" i="3"/>
  <c r="J3" i="3" s="1"/>
  <c r="J4" i="3" s="1"/>
  <c r="J5" i="3" s="1"/>
  <c r="J6" i="3" s="1"/>
  <c r="K6" i="3" s="1"/>
  <c r="I2" i="3"/>
  <c r="I3" i="3" s="1"/>
  <c r="I4" i="3" s="1"/>
  <c r="I5" i="3" s="1"/>
  <c r="I6" i="3" s="1"/>
  <c r="I7" i="3" s="1"/>
  <c r="I8" i="3" s="1"/>
  <c r="K69" i="3"/>
  <c r="K83" i="3"/>
  <c r="K237" i="3"/>
  <c r="K251" i="3"/>
  <c r="K293" i="3"/>
  <c r="K195" i="3"/>
  <c r="K97" i="3"/>
  <c r="K265" i="3"/>
  <c r="K223" i="3"/>
  <c r="K349" i="3"/>
  <c r="K111" i="3"/>
  <c r="K125" i="3"/>
  <c r="K279" i="3"/>
  <c r="B205" i="4" l="1"/>
  <c r="AD205" i="4" a="1"/>
  <c r="AD205" i="4" s="1"/>
  <c r="D205" i="4" s="1"/>
  <c r="AN205" i="4" a="1"/>
  <c r="AN205" i="4" s="1"/>
  <c r="E205" i="4" s="1"/>
  <c r="AX205" i="4" a="1"/>
  <c r="AX205" i="4" s="1"/>
  <c r="F205" i="4" s="1"/>
  <c r="T205" i="4" a="1"/>
  <c r="T205" i="4" s="1"/>
  <c r="C205" i="4" s="1"/>
  <c r="BH205" i="4" a="1"/>
  <c r="BH205" i="4" s="1"/>
  <c r="G205" i="4" s="1"/>
  <c r="B23" i="4"/>
  <c r="AD23" i="4" a="1"/>
  <c r="AD23" i="4" s="1"/>
  <c r="D23" i="4" s="1"/>
  <c r="AN23" i="4" a="1"/>
  <c r="AN23" i="4" s="1"/>
  <c r="E23" i="4" s="1"/>
  <c r="AX23" i="4" a="1"/>
  <c r="AX23" i="4" s="1"/>
  <c r="F23" i="4" s="1"/>
  <c r="T23" i="4" a="1"/>
  <c r="T23" i="4" s="1"/>
  <c r="C23" i="4" s="1"/>
  <c r="BH23" i="4" a="1"/>
  <c r="BH23" i="4" s="1"/>
  <c r="G23" i="4" s="1"/>
  <c r="BH51" i="4" a="1"/>
  <c r="BH51" i="4" s="1"/>
  <c r="G51" i="4" s="1"/>
  <c r="B51" i="4"/>
  <c r="AD51" i="4" a="1"/>
  <c r="AD51" i="4" s="1"/>
  <c r="D51" i="4" s="1"/>
  <c r="AN51" i="4" a="1"/>
  <c r="AN51" i="4" s="1"/>
  <c r="E51" i="4" s="1"/>
  <c r="AX51" i="4" a="1"/>
  <c r="AX51" i="4" s="1"/>
  <c r="F51" i="4" s="1"/>
  <c r="T51" i="4" a="1"/>
  <c r="T51" i="4" s="1"/>
  <c r="C51" i="4" s="1"/>
  <c r="B107" i="4"/>
  <c r="AD107" i="4" a="1"/>
  <c r="AD107" i="4" s="1"/>
  <c r="D107" i="4" s="1"/>
  <c r="AN107" i="4" a="1"/>
  <c r="AN107" i="4" s="1"/>
  <c r="E107" i="4" s="1"/>
  <c r="AX107" i="4" a="1"/>
  <c r="AX107" i="4" s="1"/>
  <c r="F107" i="4" s="1"/>
  <c r="T107" i="4" a="1"/>
  <c r="T107" i="4" s="1"/>
  <c r="C107" i="4" s="1"/>
  <c r="BH107" i="4" a="1"/>
  <c r="BH107" i="4" s="1"/>
  <c r="G107" i="4" s="1"/>
  <c r="AX149" i="4" a="1"/>
  <c r="AX149" i="4" s="1"/>
  <c r="F149" i="4" s="1"/>
  <c r="T149" i="4" a="1"/>
  <c r="T149" i="4" s="1"/>
  <c r="C149" i="4" s="1"/>
  <c r="BH149" i="4" a="1"/>
  <c r="BH149" i="4" s="1"/>
  <c r="G149" i="4" s="1"/>
  <c r="B149" i="4"/>
  <c r="AD149" i="4" a="1"/>
  <c r="AD149" i="4" s="1"/>
  <c r="D149" i="4" s="1"/>
  <c r="AN149" i="4" a="1"/>
  <c r="AN149" i="4" s="1"/>
  <c r="E149" i="4" s="1"/>
  <c r="B121" i="4"/>
  <c r="AD121" i="4" a="1"/>
  <c r="AD121" i="4" s="1"/>
  <c r="D121" i="4" s="1"/>
  <c r="AN121" i="4" a="1"/>
  <c r="AN121" i="4" s="1"/>
  <c r="E121" i="4" s="1"/>
  <c r="AX121" i="4" a="1"/>
  <c r="AX121" i="4" s="1"/>
  <c r="F121" i="4" s="1"/>
  <c r="T121" i="4" a="1"/>
  <c r="T121" i="4" s="1"/>
  <c r="C121" i="4" s="1"/>
  <c r="BH121" i="4" a="1"/>
  <c r="BH121" i="4" s="1"/>
  <c r="G121" i="4" s="1"/>
  <c r="AN163" i="4" a="1"/>
  <c r="AN163" i="4" s="1"/>
  <c r="E163" i="4" s="1"/>
  <c r="AX163" i="4" a="1"/>
  <c r="AX163" i="4" s="1"/>
  <c r="F163" i="4" s="1"/>
  <c r="T163" i="4" a="1"/>
  <c r="T163" i="4" s="1"/>
  <c r="C163" i="4" s="1"/>
  <c r="BH163" i="4" a="1"/>
  <c r="BH163" i="4" s="1"/>
  <c r="G163" i="4" s="1"/>
  <c r="B163" i="4"/>
  <c r="AD163" i="4" a="1"/>
  <c r="AD163" i="4" s="1"/>
  <c r="D163" i="4" s="1"/>
  <c r="B37" i="4"/>
  <c r="AD37" i="4" a="1"/>
  <c r="AD37" i="4" s="1"/>
  <c r="D37" i="4" s="1"/>
  <c r="AN37" i="4" a="1"/>
  <c r="AN37" i="4" s="1"/>
  <c r="E37" i="4" s="1"/>
  <c r="AX37" i="4" a="1"/>
  <c r="AX37" i="4" s="1"/>
  <c r="F37" i="4" s="1"/>
  <c r="T37" i="4" a="1"/>
  <c r="T37" i="4" s="1"/>
  <c r="C37" i="4" s="1"/>
  <c r="BH37" i="4" a="1"/>
  <c r="BH37" i="4" s="1"/>
  <c r="G37" i="4" s="1"/>
  <c r="AD9" i="4" a="1"/>
  <c r="AD9" i="4" s="1"/>
  <c r="D9" i="4" s="1"/>
  <c r="AN9" i="4" a="1"/>
  <c r="AN9" i="4" s="1"/>
  <c r="E9" i="4" s="1"/>
  <c r="AX9" i="4" a="1"/>
  <c r="AX9" i="4" s="1"/>
  <c r="F9" i="4" s="1"/>
  <c r="T9" i="4" a="1"/>
  <c r="T9" i="4" s="1"/>
  <c r="C9" i="4" s="1"/>
  <c r="BH9" i="4" a="1"/>
  <c r="BH9" i="4" s="1"/>
  <c r="G9" i="4" s="1"/>
  <c r="B9" i="4"/>
  <c r="AD191" i="4" a="1"/>
  <c r="AD191" i="4" s="1"/>
  <c r="D191" i="4" s="1"/>
  <c r="AN191" i="4" a="1"/>
  <c r="AN191" i="4" s="1"/>
  <c r="E191" i="4" s="1"/>
  <c r="AX191" i="4" a="1"/>
  <c r="AX191" i="4" s="1"/>
  <c r="F191" i="4" s="1"/>
  <c r="T191" i="4" a="1"/>
  <c r="T191" i="4" s="1"/>
  <c r="C191" i="4" s="1"/>
  <c r="BH191" i="4" a="1"/>
  <c r="BH191" i="4" s="1"/>
  <c r="G191" i="4" s="1"/>
  <c r="B191" i="4"/>
  <c r="AN79" i="4" a="1"/>
  <c r="AN79" i="4" s="1"/>
  <c r="E79" i="4" s="1"/>
  <c r="AX79" i="4" a="1"/>
  <c r="AX79" i="4" s="1"/>
  <c r="F79" i="4" s="1"/>
  <c r="T79" i="4" a="1"/>
  <c r="T79" i="4" s="1"/>
  <c r="C79" i="4" s="1"/>
  <c r="BH79" i="4" a="1"/>
  <c r="BH79" i="4" s="1"/>
  <c r="G79" i="4" s="1"/>
  <c r="B79" i="4"/>
  <c r="AD79" i="4" a="1"/>
  <c r="AD79" i="4" s="1"/>
  <c r="D79" i="4" s="1"/>
  <c r="AX233" i="4" a="1"/>
  <c r="AX233" i="4" s="1"/>
  <c r="F233" i="4" s="1"/>
  <c r="T233" i="4" a="1"/>
  <c r="T233" i="4" s="1"/>
  <c r="C233" i="4" s="1"/>
  <c r="BH233" i="4" a="1"/>
  <c r="BH233" i="4" s="1"/>
  <c r="G233" i="4" s="1"/>
  <c r="B233" i="4"/>
  <c r="AD233" i="4" a="1"/>
  <c r="AD233" i="4" s="1"/>
  <c r="D233" i="4" s="1"/>
  <c r="AN233" i="4" a="1"/>
  <c r="AN233" i="4" s="1"/>
  <c r="E233" i="4" s="1"/>
  <c r="AX65" i="4" a="1"/>
  <c r="AX65" i="4" s="1"/>
  <c r="F65" i="4" s="1"/>
  <c r="T65" i="4" a="1"/>
  <c r="T65" i="4" s="1"/>
  <c r="C65" i="4" s="1"/>
  <c r="BH65" i="4" a="1"/>
  <c r="BH65" i="4" s="1"/>
  <c r="G65" i="4" s="1"/>
  <c r="B65" i="4"/>
  <c r="AD65" i="4" a="1"/>
  <c r="AD65" i="4" s="1"/>
  <c r="D65" i="4" s="1"/>
  <c r="AN65" i="4" a="1"/>
  <c r="AN65" i="4" s="1"/>
  <c r="E65" i="4" s="1"/>
  <c r="BH135" i="4" a="1"/>
  <c r="BH135" i="4" s="1"/>
  <c r="G135" i="4" s="1"/>
  <c r="B135" i="4"/>
  <c r="AD135" i="4" a="1"/>
  <c r="AD135" i="4" s="1"/>
  <c r="D135" i="4" s="1"/>
  <c r="AN135" i="4" a="1"/>
  <c r="AN135" i="4" s="1"/>
  <c r="E135" i="4" s="1"/>
  <c r="AX135" i="4" a="1"/>
  <c r="AX135" i="4" s="1"/>
  <c r="F135" i="4" s="1"/>
  <c r="T135" i="4" a="1"/>
  <c r="T135" i="4" s="1"/>
  <c r="C135" i="4" s="1"/>
  <c r="M216" i="3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BH219" i="4" a="1"/>
  <c r="BH219" i="4" s="1"/>
  <c r="G219" i="4" s="1"/>
  <c r="B219" i="4"/>
  <c r="AD219" i="4" a="1"/>
  <c r="AD219" i="4" s="1"/>
  <c r="D219" i="4" s="1"/>
  <c r="T219" i="4" a="1"/>
  <c r="T219" i="4" s="1"/>
  <c r="C219" i="4" s="1"/>
  <c r="AN219" i="4" a="1"/>
  <c r="AN219" i="4" s="1"/>
  <c r="E219" i="4" s="1"/>
  <c r="AX219" i="4" a="1"/>
  <c r="AX219" i="4" s="1"/>
  <c r="F219" i="4" s="1"/>
  <c r="AD177" i="4" a="1"/>
  <c r="AD177" i="4" s="1"/>
  <c r="D177" i="4" s="1"/>
  <c r="AN177" i="4" a="1"/>
  <c r="AN177" i="4" s="1"/>
  <c r="E177" i="4" s="1"/>
  <c r="AX177" i="4" a="1"/>
  <c r="AX177" i="4" s="1"/>
  <c r="F177" i="4" s="1"/>
  <c r="T177" i="4" a="1"/>
  <c r="T177" i="4" s="1"/>
  <c r="C177" i="4" s="1"/>
  <c r="BH177" i="4" a="1"/>
  <c r="BH177" i="4" s="1"/>
  <c r="G177" i="4" s="1"/>
  <c r="B177" i="4"/>
  <c r="AD93" i="4" a="1"/>
  <c r="AD93" i="4" s="1"/>
  <c r="D93" i="4" s="1"/>
  <c r="AN93" i="4" a="1"/>
  <c r="AN93" i="4" s="1"/>
  <c r="E93" i="4" s="1"/>
  <c r="AX93" i="4" a="1"/>
  <c r="AX93" i="4" s="1"/>
  <c r="F93" i="4" s="1"/>
  <c r="T93" i="4" a="1"/>
  <c r="T93" i="4" s="1"/>
  <c r="C93" i="4" s="1"/>
  <c r="BH93" i="4" a="1"/>
  <c r="BH93" i="4" s="1"/>
  <c r="G93" i="4" s="1"/>
  <c r="B93" i="4"/>
  <c r="AD359" i="4" a="1"/>
  <c r="AD359" i="4" s="1"/>
  <c r="D359" i="4" s="1"/>
  <c r="B359" i="4"/>
  <c r="T275" i="4" a="1"/>
  <c r="T275" i="4" s="1"/>
  <c r="C275" i="4" s="1"/>
  <c r="AD275" i="4" a="1"/>
  <c r="AD275" i="4" s="1"/>
  <c r="D275" i="4" s="1"/>
  <c r="BH275" i="4" a="1"/>
  <c r="BH275" i="4" s="1"/>
  <c r="G275" i="4" s="1"/>
  <c r="AN275" i="4" a="1"/>
  <c r="AN275" i="4" s="1"/>
  <c r="E275" i="4" s="1"/>
  <c r="B275" i="4"/>
  <c r="AX275" i="4" a="1"/>
  <c r="AX275" i="4" s="1"/>
  <c r="F275" i="4" s="1"/>
  <c r="T261" i="4" a="1"/>
  <c r="T261" i="4" s="1"/>
  <c r="C261" i="4" s="1"/>
  <c r="AD261" i="4" a="1"/>
  <c r="AD261" i="4" s="1"/>
  <c r="D261" i="4" s="1"/>
  <c r="BH261" i="4" a="1"/>
  <c r="BH261" i="4" s="1"/>
  <c r="G261" i="4" s="1"/>
  <c r="AN261" i="4" a="1"/>
  <c r="AN261" i="4" s="1"/>
  <c r="E261" i="4" s="1"/>
  <c r="B261" i="4"/>
  <c r="AX261" i="4" a="1"/>
  <c r="AX261" i="4" s="1"/>
  <c r="F261" i="4" s="1"/>
  <c r="AD247" i="4" a="1"/>
  <c r="AD247" i="4" s="1"/>
  <c r="D247" i="4" s="1"/>
  <c r="BH247" i="4" a="1"/>
  <c r="BH247" i="4" s="1"/>
  <c r="G247" i="4" s="1"/>
  <c r="AN247" i="4" a="1"/>
  <c r="AN247" i="4" s="1"/>
  <c r="E247" i="4" s="1"/>
  <c r="B247" i="4"/>
  <c r="AX247" i="4" a="1"/>
  <c r="AX247" i="4" s="1"/>
  <c r="F247" i="4" s="1"/>
  <c r="T247" i="4" a="1"/>
  <c r="T247" i="4" s="1"/>
  <c r="C247" i="4" s="1"/>
  <c r="T345" i="4" a="1"/>
  <c r="T345" i="4" s="1"/>
  <c r="C345" i="4" s="1"/>
  <c r="AD345" i="4" a="1"/>
  <c r="AD345" i="4" s="1"/>
  <c r="D345" i="4" s="1"/>
  <c r="BH345" i="4" a="1"/>
  <c r="BH345" i="4" s="1"/>
  <c r="G345" i="4" s="1"/>
  <c r="AN345" i="4" a="1"/>
  <c r="AN345" i="4" s="1"/>
  <c r="E345" i="4" s="1"/>
  <c r="B345" i="4"/>
  <c r="AX345" i="4" a="1"/>
  <c r="AX345" i="4" s="1"/>
  <c r="F345" i="4" s="1"/>
  <c r="B289" i="4"/>
  <c r="AX289" i="4" a="1"/>
  <c r="AX289" i="4" s="1"/>
  <c r="F289" i="4" s="1"/>
  <c r="T289" i="4" a="1"/>
  <c r="T289" i="4" s="1"/>
  <c r="C289" i="4" s="1"/>
  <c r="AD289" i="4" a="1"/>
  <c r="AD289" i="4" s="1"/>
  <c r="D289" i="4" s="1"/>
  <c r="BH289" i="4" a="1"/>
  <c r="BH289" i="4" s="1"/>
  <c r="G289" i="4" s="1"/>
  <c r="AN289" i="4" a="1"/>
  <c r="AN289" i="4" s="1"/>
  <c r="E289" i="4" s="1"/>
  <c r="AD331" i="4" a="1"/>
  <c r="AD331" i="4" s="1"/>
  <c r="D331" i="4" s="1"/>
  <c r="BH331" i="4" a="1"/>
  <c r="BH331" i="4" s="1"/>
  <c r="G331" i="4" s="1"/>
  <c r="AN331" i="4" a="1"/>
  <c r="AN331" i="4" s="1"/>
  <c r="E331" i="4" s="1"/>
  <c r="B331" i="4"/>
  <c r="AX331" i="4" a="1"/>
  <c r="AX331" i="4" s="1"/>
  <c r="F331" i="4" s="1"/>
  <c r="T331" i="4" a="1"/>
  <c r="T331" i="4" s="1"/>
  <c r="C331" i="4" s="1"/>
  <c r="B303" i="4"/>
  <c r="AX303" i="4" a="1"/>
  <c r="AX303" i="4" s="1"/>
  <c r="F303" i="4" s="1"/>
  <c r="T303" i="4" a="1"/>
  <c r="T303" i="4" s="1"/>
  <c r="C303" i="4" s="1"/>
  <c r="AD303" i="4" a="1"/>
  <c r="AD303" i="4" s="1"/>
  <c r="D303" i="4" s="1"/>
  <c r="BH303" i="4" a="1"/>
  <c r="BH303" i="4" s="1"/>
  <c r="G303" i="4" s="1"/>
  <c r="AN303" i="4" a="1"/>
  <c r="AN303" i="4" s="1"/>
  <c r="E303" i="4" s="1"/>
  <c r="B317" i="4"/>
  <c r="AX317" i="4" a="1"/>
  <c r="AX317" i="4" s="1"/>
  <c r="F317" i="4" s="1"/>
  <c r="T317" i="4" a="1"/>
  <c r="T317" i="4" s="1"/>
  <c r="C317" i="4" s="1"/>
  <c r="AD317" i="4" a="1"/>
  <c r="AD317" i="4" s="1"/>
  <c r="D317" i="4" s="1"/>
  <c r="BH317" i="4" a="1"/>
  <c r="BH317" i="4" s="1"/>
  <c r="G317" i="4" s="1"/>
  <c r="AN317" i="4" a="1"/>
  <c r="AN317" i="4" s="1"/>
  <c r="E317" i="4" s="1"/>
  <c r="AL7" i="4" a="1"/>
  <c r="AL7" i="4" s="1"/>
  <c r="AQ7" i="4"/>
  <c r="AJ8" i="4" s="1" a="1"/>
  <c r="AJ8" i="4" s="1"/>
  <c r="BH359" i="4" a="1"/>
  <c r="BH359" i="4" s="1"/>
  <c r="G359" i="4" s="1"/>
  <c r="AN359" i="4" a="1"/>
  <c r="AN359" i="4" s="1"/>
  <c r="E359" i="4" s="1"/>
  <c r="AX359" i="4" a="1"/>
  <c r="AX359" i="4" s="1"/>
  <c r="F359" i="4" s="1"/>
  <c r="T359" i="4" a="1"/>
  <c r="T359" i="4" s="1"/>
  <c r="C359" i="4" s="1"/>
  <c r="BD7" i="4" a="1"/>
  <c r="BD7" i="4" s="1"/>
  <c r="BK7" i="4" s="1"/>
  <c r="AT7" i="4" a="1"/>
  <c r="AT7" i="4" s="1"/>
  <c r="BA7" i="4" s="1"/>
  <c r="AB6" i="4" a="1"/>
  <c r="AB6" i="4" s="1"/>
  <c r="Z7" i="4" a="1"/>
  <c r="Z7" i="4" s="1"/>
  <c r="AG7" i="4" s="1"/>
  <c r="P8" i="4" a="1"/>
  <c r="P8" i="4" s="1"/>
  <c r="W8" i="4" s="1"/>
  <c r="R7" i="4" a="1"/>
  <c r="R7" i="4" s="1"/>
  <c r="N188" i="3"/>
  <c r="N189" i="3" s="1"/>
  <c r="N190" i="3" s="1"/>
  <c r="N191" i="3" s="1"/>
  <c r="N192" i="3" s="1"/>
  <c r="N193" i="3" s="1"/>
  <c r="N194" i="3" s="1"/>
  <c r="N195" i="3" s="1"/>
  <c r="N196" i="3" s="1"/>
  <c r="N197" i="3" s="1"/>
  <c r="N198" i="3" s="1"/>
  <c r="N199" i="3" s="1"/>
  <c r="N200" i="3" s="1"/>
  <c r="N201" i="3" s="1"/>
  <c r="N202" i="3" s="1"/>
  <c r="N203" i="3" s="1"/>
  <c r="N204" i="3" s="1"/>
  <c r="N205" i="3" s="1"/>
  <c r="N206" i="3" s="1"/>
  <c r="N207" i="3" s="1"/>
  <c r="N208" i="3" s="1"/>
  <c r="N209" i="3" s="1"/>
  <c r="N210" i="3" s="1"/>
  <c r="N211" i="3" s="1"/>
  <c r="N212" i="3" s="1"/>
  <c r="N213" i="3" s="1"/>
  <c r="N214" i="3" s="1"/>
  <c r="N215" i="3" s="1"/>
  <c r="N216" i="3" s="1"/>
  <c r="N217" i="3" s="1"/>
  <c r="N218" i="3" s="1"/>
  <c r="N219" i="3" s="1"/>
  <c r="N220" i="3" s="1"/>
  <c r="N221" i="3" s="1"/>
  <c r="N222" i="3" s="1"/>
  <c r="N223" i="3" s="1"/>
  <c r="N224" i="3" s="1"/>
  <c r="N225" i="3" s="1"/>
  <c r="N226" i="3" s="1"/>
  <c r="N227" i="3" s="1"/>
  <c r="N228" i="3" s="1"/>
  <c r="N229" i="3" s="1"/>
  <c r="N230" i="3" s="1"/>
  <c r="N231" i="3" s="1"/>
  <c r="N232" i="3" s="1"/>
  <c r="N233" i="3" s="1"/>
  <c r="N234" i="3" s="1"/>
  <c r="N235" i="3" s="1"/>
  <c r="N236" i="3" s="1"/>
  <c r="N237" i="3" s="1"/>
  <c r="N238" i="3" s="1"/>
  <c r="N239" i="3" s="1"/>
  <c r="N240" i="3" s="1"/>
  <c r="N241" i="3" s="1"/>
  <c r="N242" i="3" s="1"/>
  <c r="N243" i="3" s="1"/>
  <c r="N244" i="3" s="1"/>
  <c r="N245" i="3" s="1"/>
  <c r="N246" i="3" s="1"/>
  <c r="N247" i="3" s="1"/>
  <c r="N248" i="3" s="1"/>
  <c r="N249" i="3" s="1"/>
  <c r="N250" i="3" s="1"/>
  <c r="N251" i="3" s="1"/>
  <c r="N252" i="3" s="1"/>
  <c r="N253" i="3" s="1"/>
  <c r="N254" i="3" s="1"/>
  <c r="N255" i="3" s="1"/>
  <c r="N256" i="3" s="1"/>
  <c r="N257" i="3" s="1"/>
  <c r="N258" i="3" s="1"/>
  <c r="N259" i="3" s="1"/>
  <c r="N260" i="3" s="1"/>
  <c r="N261" i="3" s="1"/>
  <c r="N262" i="3" s="1"/>
  <c r="N263" i="3" s="1"/>
  <c r="N264" i="3" s="1"/>
  <c r="N265" i="3" s="1"/>
  <c r="N266" i="3" s="1"/>
  <c r="N267" i="3" s="1"/>
  <c r="N268" i="3" s="1"/>
  <c r="N269" i="3" s="1"/>
  <c r="N270" i="3" s="1"/>
  <c r="N271" i="3" s="1"/>
  <c r="N272" i="3" s="1"/>
  <c r="N273" i="3" s="1"/>
  <c r="N274" i="3" s="1"/>
  <c r="N275" i="3" s="1"/>
  <c r="N276" i="3" s="1"/>
  <c r="N277" i="3" s="1"/>
  <c r="N278" i="3" s="1"/>
  <c r="N279" i="3" s="1"/>
  <c r="N280" i="3" s="1"/>
  <c r="N281" i="3" s="1"/>
  <c r="N282" i="3" s="1"/>
  <c r="N283" i="3" s="1"/>
  <c r="N284" i="3" s="1"/>
  <c r="N285" i="3" s="1"/>
  <c r="N286" i="3" s="1"/>
  <c r="N287" i="3" s="1"/>
  <c r="N288" i="3" s="1"/>
  <c r="N289" i="3" s="1"/>
  <c r="N290" i="3" s="1"/>
  <c r="N291" i="3" s="1"/>
  <c r="N292" i="3" s="1"/>
  <c r="N293" i="3" s="1"/>
  <c r="N294" i="3" s="1"/>
  <c r="N295" i="3" s="1"/>
  <c r="N296" i="3" s="1"/>
  <c r="N297" i="3" s="1"/>
  <c r="N298" i="3" s="1"/>
  <c r="N299" i="3" s="1"/>
  <c r="N300" i="3" s="1"/>
  <c r="N301" i="3" s="1"/>
  <c r="N302" i="3" s="1"/>
  <c r="N303" i="3" s="1"/>
  <c r="N304" i="3" s="1"/>
  <c r="N305" i="3" s="1"/>
  <c r="N306" i="3" s="1"/>
  <c r="N307" i="3" s="1"/>
  <c r="N308" i="3" s="1"/>
  <c r="N309" i="3" s="1"/>
  <c r="N310" i="3" s="1"/>
  <c r="N311" i="3" s="1"/>
  <c r="N312" i="3" s="1"/>
  <c r="N313" i="3" s="1"/>
  <c r="N314" i="3" s="1"/>
  <c r="N315" i="3" s="1"/>
  <c r="N316" i="3" s="1"/>
  <c r="N317" i="3" s="1"/>
  <c r="N318" i="3" s="1"/>
  <c r="N319" i="3" s="1"/>
  <c r="N320" i="3" s="1"/>
  <c r="N321" i="3" s="1"/>
  <c r="N322" i="3" s="1"/>
  <c r="N323" i="3" s="1"/>
  <c r="N324" i="3" s="1"/>
  <c r="N325" i="3" s="1"/>
  <c r="N326" i="3" s="1"/>
  <c r="N327" i="3" s="1"/>
  <c r="N328" i="3" s="1"/>
  <c r="N329" i="3" s="1"/>
  <c r="N330" i="3" s="1"/>
  <c r="N331" i="3" s="1"/>
  <c r="N332" i="3" s="1"/>
  <c r="N333" i="3" s="1"/>
  <c r="N334" i="3" s="1"/>
  <c r="N335" i="3" s="1"/>
  <c r="N336" i="3" s="1"/>
  <c r="N337" i="3" s="1"/>
  <c r="N338" i="3" s="1"/>
  <c r="N339" i="3" s="1"/>
  <c r="N340" i="3" s="1"/>
  <c r="N341" i="3" s="1"/>
  <c r="N342" i="3" s="1"/>
  <c r="N343" i="3" s="1"/>
  <c r="N344" i="3" s="1"/>
  <c r="N345" i="3" s="1"/>
  <c r="N346" i="3" s="1"/>
  <c r="N347" i="3" s="1"/>
  <c r="N348" i="3" s="1"/>
  <c r="N349" i="3" s="1"/>
  <c r="N350" i="3" s="1"/>
  <c r="N351" i="3" s="1"/>
  <c r="N352" i="3" s="1"/>
  <c r="N353" i="3" s="1"/>
  <c r="N354" i="3" s="1"/>
  <c r="N355" i="3" s="1"/>
  <c r="N356" i="3" s="1"/>
  <c r="N357" i="3" s="1"/>
  <c r="N358" i="3" s="1"/>
  <c r="N359" i="3" s="1"/>
  <c r="N360" i="3" s="1"/>
  <c r="N361" i="3" s="1"/>
  <c r="N362" i="3" s="1"/>
  <c r="N363" i="3" s="1"/>
  <c r="N364" i="3" s="1"/>
  <c r="N365" i="3" s="1"/>
  <c r="N366" i="3" s="1"/>
  <c r="N367" i="3" s="1"/>
  <c r="M188" i="3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H93" i="4" l="1"/>
  <c r="V93" i="4" s="1" a="1"/>
  <c r="V93" i="4" s="1"/>
  <c r="I93" i="4" s="1"/>
  <c r="H37" i="4"/>
  <c r="H23" i="4"/>
  <c r="H79" i="4"/>
  <c r="H65" i="4"/>
  <c r="H9" i="4"/>
  <c r="H51" i="4"/>
  <c r="BF7" i="4" a="1"/>
  <c r="BF7" i="4" s="1"/>
  <c r="AL8" i="4" a="1"/>
  <c r="AL8" i="4" s="1"/>
  <c r="AQ8" i="4"/>
  <c r="AJ9" i="4" s="1" a="1"/>
  <c r="AJ9" i="4" s="1"/>
  <c r="AL9" i="4" s="1" a="1"/>
  <c r="AL9" i="4" s="1"/>
  <c r="AT8" i="4" a="1"/>
  <c r="AT8" i="4" s="1"/>
  <c r="BA8" i="4" s="1"/>
  <c r="AV7" i="4" a="1"/>
  <c r="AV7" i="4" s="1"/>
  <c r="AB7" i="4" a="1"/>
  <c r="AB7" i="4" s="1"/>
  <c r="Z8" i="4" a="1"/>
  <c r="Z8" i="4" s="1"/>
  <c r="AG8" i="4" s="1"/>
  <c r="P9" i="4" a="1"/>
  <c r="P9" i="4" s="1"/>
  <c r="U9" i="4" s="1"/>
  <c r="R8" i="4" a="1"/>
  <c r="R8" i="4" s="1"/>
  <c r="AF93" i="4" l="1" a="1"/>
  <c r="AF93" i="4" s="1"/>
  <c r="J93" i="4" s="1"/>
  <c r="AZ93" i="4" a="1"/>
  <c r="AZ93" i="4" s="1"/>
  <c r="L93" i="4" s="1"/>
  <c r="BJ93" i="4" a="1"/>
  <c r="BJ93" i="4" s="1"/>
  <c r="M93" i="4" s="1"/>
  <c r="AP93" i="4" a="1"/>
  <c r="AP93" i="4" s="1"/>
  <c r="K93" i="4" s="1"/>
  <c r="V79" i="4" a="1"/>
  <c r="V79" i="4" s="1"/>
  <c r="I79" i="4" s="1"/>
  <c r="AZ79" i="4" a="1"/>
  <c r="AZ79" i="4" s="1"/>
  <c r="L79" i="4" s="1"/>
  <c r="AF79" i="4" a="1"/>
  <c r="AF79" i="4" s="1"/>
  <c r="J79" i="4" s="1"/>
  <c r="AP79" i="4" a="1"/>
  <c r="AP79" i="4" s="1"/>
  <c r="K79" i="4" s="1"/>
  <c r="BJ79" i="4" a="1"/>
  <c r="BJ79" i="4" s="1"/>
  <c r="M79" i="4" s="1"/>
  <c r="BJ23" i="4" a="1"/>
  <c r="BJ23" i="4" s="1"/>
  <c r="M23" i="4" s="1"/>
  <c r="AF23" i="4" a="1"/>
  <c r="AF23" i="4" s="1"/>
  <c r="J23" i="4" s="1"/>
  <c r="AP23" i="4" a="1"/>
  <c r="AP23" i="4" s="1"/>
  <c r="K23" i="4" s="1"/>
  <c r="V23" i="4" a="1"/>
  <c r="V23" i="4" s="1"/>
  <c r="I23" i="4" s="1"/>
  <c r="AZ23" i="4" a="1"/>
  <c r="AZ23" i="4" s="1"/>
  <c r="L23" i="4" s="1"/>
  <c r="AZ9" i="4" a="1"/>
  <c r="AZ9" i="4" s="1"/>
  <c r="L9" i="4" s="1"/>
  <c r="V9" i="4" a="1"/>
  <c r="V9" i="4" s="1"/>
  <c r="I9" i="4" s="1"/>
  <c r="AF9" i="4" a="1"/>
  <c r="AF9" i="4" s="1"/>
  <c r="J9" i="4" s="1"/>
  <c r="BJ9" i="4" a="1"/>
  <c r="BJ9" i="4" s="1"/>
  <c r="M9" i="4" s="1"/>
  <c r="AP9" i="4" a="1"/>
  <c r="AP9" i="4" s="1"/>
  <c r="K9" i="4" s="1"/>
  <c r="BJ37" i="4" a="1"/>
  <c r="BJ37" i="4" s="1"/>
  <c r="M37" i="4" s="1"/>
  <c r="V37" i="4" a="1"/>
  <c r="V37" i="4" s="1"/>
  <c r="I37" i="4" s="1"/>
  <c r="AP37" i="4" a="1"/>
  <c r="AP37" i="4" s="1"/>
  <c r="K37" i="4" s="1"/>
  <c r="AF37" i="4" a="1"/>
  <c r="AF37" i="4" s="1"/>
  <c r="J37" i="4" s="1"/>
  <c r="AZ37" i="4" a="1"/>
  <c r="AZ37" i="4" s="1"/>
  <c r="L37" i="4" s="1"/>
  <c r="AP65" i="4" a="1"/>
  <c r="AP65" i="4" s="1"/>
  <c r="K65" i="4" s="1"/>
  <c r="AZ65" i="4" a="1"/>
  <c r="AZ65" i="4" s="1"/>
  <c r="L65" i="4" s="1"/>
  <c r="V65" i="4" a="1"/>
  <c r="V65" i="4" s="1"/>
  <c r="I65" i="4" s="1"/>
  <c r="AF65" i="4" a="1"/>
  <c r="AF65" i="4" s="1"/>
  <c r="J65" i="4" s="1"/>
  <c r="BJ65" i="4" a="1"/>
  <c r="BJ65" i="4" s="1"/>
  <c r="M65" i="4" s="1"/>
  <c r="BJ51" i="4" a="1"/>
  <c r="BJ51" i="4" s="1"/>
  <c r="M51" i="4" s="1"/>
  <c r="AF51" i="4" a="1"/>
  <c r="AF51" i="4" s="1"/>
  <c r="J51" i="4" s="1"/>
  <c r="V51" i="4" a="1"/>
  <c r="V51" i="4" s="1"/>
  <c r="I51" i="4" s="1"/>
  <c r="AP51" i="4" a="1"/>
  <c r="AP51" i="4" s="1"/>
  <c r="K51" i="4" s="1"/>
  <c r="AZ51" i="4" a="1"/>
  <c r="AZ51" i="4" s="1"/>
  <c r="L51" i="4" s="1"/>
  <c r="BD8" i="4" a="1"/>
  <c r="BD8" i="4" s="1"/>
  <c r="BK8" i="4" s="1"/>
  <c r="AT9" i="4" a="1"/>
  <c r="AT9" i="4" s="1"/>
  <c r="AV9" i="4" s="1" a="1"/>
  <c r="AV9" i="4" s="1"/>
  <c r="AV8" i="4" a="1"/>
  <c r="AV8" i="4" s="1"/>
  <c r="AO9" i="4"/>
  <c r="AB8" i="4" a="1"/>
  <c r="AB8" i="4" s="1"/>
  <c r="Z9" i="4" a="1"/>
  <c r="Z9" i="4" s="1"/>
  <c r="AB9" i="4" s="1" a="1"/>
  <c r="AB9" i="4" s="1"/>
  <c r="R9" i="4" a="1"/>
  <c r="R9" i="4" s="1"/>
  <c r="AQ9" i="4" l="1"/>
  <c r="AJ10" i="4" s="1" a="1"/>
  <c r="AJ10" i="4" s="1"/>
  <c r="W9" i="4"/>
  <c r="P10" i="4" s="1" a="1"/>
  <c r="P10" i="4" s="1"/>
  <c r="W10" i="4" s="1"/>
  <c r="BD9" i="4" a="1"/>
  <c r="BD9" i="4" s="1"/>
  <c r="BF9" i="4" s="1" a="1"/>
  <c r="BF9" i="4" s="1"/>
  <c r="BF8" i="4" a="1"/>
  <c r="BF8" i="4" s="1"/>
  <c r="AY9" i="4"/>
  <c r="BA9" i="4" s="1"/>
  <c r="AE9" i="4"/>
  <c r="AG9" i="4" s="1"/>
  <c r="AT10" i="4" l="1" a="1"/>
  <c r="AT10" i="4" s="1"/>
  <c r="BA10" i="4" s="1"/>
  <c r="AL10" i="4" a="1"/>
  <c r="AL10" i="4" s="1"/>
  <c r="AQ10" i="4"/>
  <c r="BI9" i="4"/>
  <c r="BK9" i="4" s="1"/>
  <c r="Z10" i="4" a="1"/>
  <c r="Z10" i="4" s="1"/>
  <c r="AG10" i="4" s="1"/>
  <c r="R10" i="4" a="1"/>
  <c r="R10" i="4" s="1"/>
  <c r="P11" i="4" a="1"/>
  <c r="P11" i="4" s="1"/>
  <c r="W11" i="4" s="1"/>
  <c r="BD10" i="4" l="1" a="1"/>
  <c r="BD10" i="4" s="1"/>
  <c r="BK10" i="4" s="1"/>
  <c r="AV10" i="4" a="1"/>
  <c r="AV10" i="4" s="1"/>
  <c r="AT11" i="4" a="1"/>
  <c r="AT11" i="4" s="1"/>
  <c r="BA11" i="4" s="1"/>
  <c r="AJ11" i="4" a="1"/>
  <c r="AJ11" i="4" s="1"/>
  <c r="AB10" i="4" a="1"/>
  <c r="AB10" i="4" s="1"/>
  <c r="Z11" i="4" a="1"/>
  <c r="Z11" i="4" s="1"/>
  <c r="AG11" i="4" s="1"/>
  <c r="P12" i="4" a="1"/>
  <c r="P12" i="4" s="1"/>
  <c r="W12" i="4" s="1"/>
  <c r="R11" i="4" a="1"/>
  <c r="R11" i="4" s="1"/>
  <c r="BD11" i="4" l="1" a="1"/>
  <c r="BD11" i="4" s="1"/>
  <c r="BF10" i="4" a="1"/>
  <c r="BF10" i="4" s="1"/>
  <c r="AL11" i="4" a="1"/>
  <c r="AL11" i="4" s="1"/>
  <c r="AQ11" i="4"/>
  <c r="AJ12" i="4" s="1" a="1"/>
  <c r="AJ12" i="4" s="1"/>
  <c r="AT12" i="4" a="1"/>
  <c r="AT12" i="4" s="1"/>
  <c r="BA12" i="4" s="1"/>
  <c r="AV11" i="4" a="1"/>
  <c r="AV11" i="4" s="1"/>
  <c r="AB11" i="4" a="1"/>
  <c r="AB11" i="4" s="1"/>
  <c r="Z12" i="4" a="1"/>
  <c r="Z12" i="4" s="1"/>
  <c r="AG12" i="4" s="1"/>
  <c r="P13" i="4" a="1"/>
  <c r="P13" i="4" s="1"/>
  <c r="W13" i="4" s="1"/>
  <c r="R12" i="4" a="1"/>
  <c r="R12" i="4" s="1"/>
  <c r="BK11" i="4" l="1"/>
  <c r="BD12" i="4" s="1" a="1"/>
  <c r="BD12" i="4" s="1"/>
  <c r="BF11" i="4" a="1"/>
  <c r="BF11" i="4" s="1"/>
  <c r="AV12" i="4" a="1"/>
  <c r="AV12" i="4" s="1"/>
  <c r="AT13" i="4" a="1"/>
  <c r="AT13" i="4" s="1"/>
  <c r="BA13" i="4" s="1"/>
  <c r="AL12" i="4" a="1"/>
  <c r="AL12" i="4" s="1"/>
  <c r="AQ12" i="4"/>
  <c r="AJ13" i="4" s="1" a="1"/>
  <c r="AJ13" i="4" s="1"/>
  <c r="AB12" i="4" a="1"/>
  <c r="AB12" i="4" s="1"/>
  <c r="Z13" i="4" a="1"/>
  <c r="Z13" i="4" s="1"/>
  <c r="AG13" i="4" s="1"/>
  <c r="P14" i="4" a="1"/>
  <c r="P14" i="4" s="1"/>
  <c r="W14" i="4" s="1"/>
  <c r="R13" i="4" a="1"/>
  <c r="R13" i="4" s="1"/>
  <c r="BK12" i="4" l="1"/>
  <c r="BD13" i="4" s="1" a="1"/>
  <c r="BD13" i="4" s="1"/>
  <c r="BK13" i="4" s="1"/>
  <c r="BD14" i="4" s="1" a="1"/>
  <c r="BD14" i="4" s="1"/>
  <c r="BK14" i="4" s="1"/>
  <c r="BF12" i="4" a="1"/>
  <c r="BF12" i="4" s="1"/>
  <c r="AV13" i="4" a="1"/>
  <c r="AV13" i="4" s="1"/>
  <c r="AT14" i="4" a="1"/>
  <c r="AT14" i="4" s="1"/>
  <c r="BA14" i="4" s="1"/>
  <c r="AL13" i="4" a="1"/>
  <c r="AL13" i="4" s="1"/>
  <c r="AQ13" i="4"/>
  <c r="AJ14" i="4" s="1" a="1"/>
  <c r="AJ14" i="4" s="1"/>
  <c r="AB13" i="4" a="1"/>
  <c r="AB13" i="4" s="1"/>
  <c r="Z14" i="4" a="1"/>
  <c r="Z14" i="4" s="1"/>
  <c r="AG14" i="4" s="1"/>
  <c r="P15" i="4" a="1"/>
  <c r="P15" i="4" s="1"/>
  <c r="W15" i="4" s="1"/>
  <c r="R14" i="4" a="1"/>
  <c r="R14" i="4" s="1"/>
  <c r="BF13" i="4" l="1" a="1"/>
  <c r="BF13" i="4" s="1"/>
  <c r="AV14" i="4" a="1"/>
  <c r="AV14" i="4" s="1"/>
  <c r="AT15" i="4" a="1"/>
  <c r="AT15" i="4" s="1"/>
  <c r="BA15" i="4" s="1"/>
  <c r="AL14" i="4" a="1"/>
  <c r="AL14" i="4" s="1"/>
  <c r="AQ14" i="4"/>
  <c r="AJ15" i="4" s="1" a="1"/>
  <c r="AJ15" i="4" s="1"/>
  <c r="BF14" i="4" a="1"/>
  <c r="BF14" i="4" s="1"/>
  <c r="BD15" i="4" a="1"/>
  <c r="BD15" i="4" s="1"/>
  <c r="BK15" i="4" s="1"/>
  <c r="AB14" i="4" a="1"/>
  <c r="AB14" i="4" s="1"/>
  <c r="Z15" i="4" a="1"/>
  <c r="Z15" i="4" s="1"/>
  <c r="AG15" i="4" s="1"/>
  <c r="P16" i="4" a="1"/>
  <c r="P16" i="4" s="1"/>
  <c r="W16" i="4" s="1"/>
  <c r="R15" i="4" a="1"/>
  <c r="R15" i="4" s="1"/>
  <c r="AV15" i="4" l="1" a="1"/>
  <c r="AV15" i="4" s="1"/>
  <c r="AT16" i="4" a="1"/>
  <c r="AT16" i="4" s="1"/>
  <c r="BA16" i="4" s="1"/>
  <c r="AL15" i="4" a="1"/>
  <c r="AL15" i="4" s="1"/>
  <c r="AQ15" i="4"/>
  <c r="AJ16" i="4" s="1" a="1"/>
  <c r="AJ16" i="4" s="1"/>
  <c r="BF15" i="4" a="1"/>
  <c r="BF15" i="4" s="1"/>
  <c r="BD16" i="4" a="1"/>
  <c r="BD16" i="4" s="1"/>
  <c r="BK16" i="4" s="1"/>
  <c r="AB15" i="4" a="1"/>
  <c r="AB15" i="4" s="1"/>
  <c r="Z16" i="4" a="1"/>
  <c r="Z16" i="4" s="1"/>
  <c r="AG16" i="4" s="1"/>
  <c r="P17" i="4" a="1"/>
  <c r="P17" i="4" s="1"/>
  <c r="W17" i="4" s="1"/>
  <c r="R16" i="4" a="1"/>
  <c r="R16" i="4" s="1"/>
  <c r="AV16" i="4" l="1" a="1"/>
  <c r="AV16" i="4" s="1"/>
  <c r="AT17" i="4" a="1"/>
  <c r="AT17" i="4" s="1"/>
  <c r="BA17" i="4" s="1"/>
  <c r="AL16" i="4" a="1"/>
  <c r="AL16" i="4" s="1"/>
  <c r="AQ16" i="4"/>
  <c r="AJ17" i="4" s="1" a="1"/>
  <c r="AJ17" i="4" s="1"/>
  <c r="BF16" i="4" a="1"/>
  <c r="BF16" i="4" s="1"/>
  <c r="BD17" i="4" a="1"/>
  <c r="BD17" i="4" s="1"/>
  <c r="BK17" i="4" s="1"/>
  <c r="AB16" i="4" a="1"/>
  <c r="AB16" i="4" s="1"/>
  <c r="Z17" i="4" a="1"/>
  <c r="Z17" i="4" s="1"/>
  <c r="AG17" i="4" s="1"/>
  <c r="P18" i="4" a="1"/>
  <c r="P18" i="4" s="1"/>
  <c r="W18" i="4" s="1"/>
  <c r="R17" i="4" a="1"/>
  <c r="R17" i="4" s="1"/>
  <c r="AV17" i="4" l="1" a="1"/>
  <c r="AV17" i="4" s="1"/>
  <c r="AT18" i="4" a="1"/>
  <c r="AT18" i="4" s="1"/>
  <c r="BA18" i="4" s="1"/>
  <c r="AL17" i="4" a="1"/>
  <c r="AL17" i="4" s="1"/>
  <c r="AQ17" i="4"/>
  <c r="AJ18" i="4" s="1" a="1"/>
  <c r="AJ18" i="4" s="1"/>
  <c r="BF17" i="4" a="1"/>
  <c r="BF17" i="4" s="1"/>
  <c r="BD18" i="4" a="1"/>
  <c r="BD18" i="4" s="1"/>
  <c r="BK18" i="4" s="1"/>
  <c r="AB17" i="4" a="1"/>
  <c r="AB17" i="4" s="1"/>
  <c r="Z18" i="4" a="1"/>
  <c r="Z18" i="4" s="1"/>
  <c r="AG18" i="4" s="1"/>
  <c r="P19" i="4" a="1"/>
  <c r="P19" i="4" s="1"/>
  <c r="W19" i="4" s="1"/>
  <c r="R18" i="4" a="1"/>
  <c r="R18" i="4" s="1"/>
  <c r="AV18" i="4" l="1" a="1"/>
  <c r="AV18" i="4" s="1"/>
  <c r="AT19" i="4" a="1"/>
  <c r="AT19" i="4" s="1"/>
  <c r="BA19" i="4" s="1"/>
  <c r="AL18" i="4" a="1"/>
  <c r="AL18" i="4" s="1"/>
  <c r="AQ18" i="4"/>
  <c r="AJ19" i="4" s="1" a="1"/>
  <c r="AJ19" i="4" s="1"/>
  <c r="BF18" i="4" a="1"/>
  <c r="BF18" i="4" s="1"/>
  <c r="BD19" i="4" a="1"/>
  <c r="BD19" i="4" s="1"/>
  <c r="BK19" i="4" s="1"/>
  <c r="AB18" i="4" a="1"/>
  <c r="AB18" i="4" s="1"/>
  <c r="Z19" i="4" a="1"/>
  <c r="Z19" i="4" s="1"/>
  <c r="AG19" i="4" s="1"/>
  <c r="P20" i="4" a="1"/>
  <c r="P20" i="4" s="1"/>
  <c r="W20" i="4" s="1"/>
  <c r="R19" i="4" a="1"/>
  <c r="R19" i="4" s="1"/>
  <c r="AV19" i="4" l="1" a="1"/>
  <c r="AV19" i="4" s="1"/>
  <c r="AT20" i="4" a="1"/>
  <c r="AT20" i="4" s="1"/>
  <c r="BA20" i="4" s="1"/>
  <c r="AL19" i="4" a="1"/>
  <c r="AL19" i="4" s="1"/>
  <c r="AQ19" i="4"/>
  <c r="AJ20" i="4" s="1" a="1"/>
  <c r="AJ20" i="4" s="1"/>
  <c r="BF19" i="4" a="1"/>
  <c r="BF19" i="4" s="1"/>
  <c r="BD20" i="4" a="1"/>
  <c r="BD20" i="4" s="1"/>
  <c r="BK20" i="4" s="1"/>
  <c r="AB19" i="4" a="1"/>
  <c r="AB19" i="4" s="1"/>
  <c r="Z20" i="4" a="1"/>
  <c r="Z20" i="4" s="1"/>
  <c r="AG20" i="4" s="1"/>
  <c r="P21" i="4" a="1"/>
  <c r="P21" i="4" s="1"/>
  <c r="W21" i="4" s="1"/>
  <c r="R20" i="4" a="1"/>
  <c r="R20" i="4" s="1"/>
  <c r="AV20" i="4" l="1" a="1"/>
  <c r="AV20" i="4" s="1"/>
  <c r="AT21" i="4" a="1"/>
  <c r="AT21" i="4" s="1"/>
  <c r="BA21" i="4" s="1"/>
  <c r="AL20" i="4" a="1"/>
  <c r="AL20" i="4" s="1"/>
  <c r="AQ20" i="4"/>
  <c r="AJ21" i="4" s="1" a="1"/>
  <c r="AJ21" i="4" s="1"/>
  <c r="BF20" i="4" a="1"/>
  <c r="BF20" i="4" s="1"/>
  <c r="BD21" i="4" a="1"/>
  <c r="BD21" i="4" s="1"/>
  <c r="BK21" i="4" s="1"/>
  <c r="AB20" i="4" a="1"/>
  <c r="AB20" i="4" s="1"/>
  <c r="Z21" i="4" a="1"/>
  <c r="Z21" i="4" s="1"/>
  <c r="AG21" i="4" s="1"/>
  <c r="P22" i="4" a="1"/>
  <c r="P22" i="4" s="1"/>
  <c r="W22" i="4" s="1"/>
  <c r="R21" i="4" a="1"/>
  <c r="R21" i="4" s="1"/>
  <c r="AV21" i="4" l="1" a="1"/>
  <c r="AV21" i="4" s="1"/>
  <c r="AT22" i="4" a="1"/>
  <c r="AT22" i="4" s="1"/>
  <c r="BA22" i="4" s="1"/>
  <c r="AL21" i="4" a="1"/>
  <c r="AL21" i="4" s="1"/>
  <c r="AQ21" i="4"/>
  <c r="AJ22" i="4" s="1" a="1"/>
  <c r="AJ22" i="4" s="1"/>
  <c r="BF21" i="4" a="1"/>
  <c r="BF21" i="4" s="1"/>
  <c r="BD22" i="4" a="1"/>
  <c r="BD22" i="4" s="1"/>
  <c r="BK22" i="4" s="1"/>
  <c r="AB21" i="4" a="1"/>
  <c r="AB21" i="4" s="1"/>
  <c r="Z22" i="4" a="1"/>
  <c r="Z22" i="4" s="1"/>
  <c r="AG22" i="4" s="1"/>
  <c r="P23" i="4" a="1"/>
  <c r="P23" i="4" s="1"/>
  <c r="U23" i="4" s="1"/>
  <c r="W23" i="4" s="1"/>
  <c r="R22" i="4" a="1"/>
  <c r="R22" i="4" s="1"/>
  <c r="AV22" i="4" l="1" a="1"/>
  <c r="AV22" i="4" s="1"/>
  <c r="AT23" i="4" a="1"/>
  <c r="AT23" i="4" s="1"/>
  <c r="AV23" i="4" s="1" a="1"/>
  <c r="AV23" i="4" s="1"/>
  <c r="AL22" i="4" a="1"/>
  <c r="AL22" i="4" s="1"/>
  <c r="AQ22" i="4"/>
  <c r="AJ23" i="4" s="1" a="1"/>
  <c r="AJ23" i="4" s="1"/>
  <c r="AL23" i="4" s="1" a="1"/>
  <c r="AL23" i="4" s="1"/>
  <c r="BF22" i="4" a="1"/>
  <c r="BF22" i="4" s="1"/>
  <c r="BD23" i="4" a="1"/>
  <c r="BD23" i="4" s="1"/>
  <c r="AB22" i="4" a="1"/>
  <c r="AB22" i="4" s="1"/>
  <c r="Z23" i="4" a="1"/>
  <c r="Z23" i="4" s="1"/>
  <c r="AB23" i="4" s="1" a="1"/>
  <c r="AB23" i="4" s="1"/>
  <c r="R23" i="4" a="1"/>
  <c r="R23" i="4" s="1"/>
  <c r="AO23" i="4" l="1"/>
  <c r="AQ23" i="4" s="1"/>
  <c r="AJ24" i="4" s="1" a="1"/>
  <c r="AJ24" i="4" s="1"/>
  <c r="AQ24" i="4" s="1"/>
  <c r="BF23" i="4" a="1"/>
  <c r="BF23" i="4" s="1"/>
  <c r="BI23" i="4"/>
  <c r="BK23" i="4" s="1"/>
  <c r="AY23" i="4"/>
  <c r="BA23" i="4" s="1"/>
  <c r="AE23" i="4"/>
  <c r="AG23" i="4" s="1"/>
  <c r="P24" i="4" a="1"/>
  <c r="P24" i="4" s="1"/>
  <c r="W24" i="4" s="1"/>
  <c r="BD24" i="4" l="1" a="1"/>
  <c r="BD24" i="4" s="1"/>
  <c r="BK24" i="4" s="1"/>
  <c r="AT24" i="4" a="1"/>
  <c r="AT24" i="4" s="1"/>
  <c r="BA24" i="4" s="1"/>
  <c r="AJ25" i="4" a="1"/>
  <c r="AJ25" i="4" s="1"/>
  <c r="AL24" i="4" a="1"/>
  <c r="AL24" i="4" s="1"/>
  <c r="Z24" i="4" a="1"/>
  <c r="Z24" i="4" s="1"/>
  <c r="AG24" i="4" s="1"/>
  <c r="P25" i="4" a="1"/>
  <c r="P25" i="4" s="1"/>
  <c r="W25" i="4" s="1"/>
  <c r="R24" i="4" a="1"/>
  <c r="R24" i="4" s="1"/>
  <c r="BD25" i="4" l="1" a="1"/>
  <c r="BD25" i="4" s="1"/>
  <c r="BF24" i="4" a="1"/>
  <c r="BF24" i="4" s="1"/>
  <c r="AT25" i="4" a="1"/>
  <c r="AT25" i="4" s="1"/>
  <c r="AV24" i="4" a="1"/>
  <c r="AV24" i="4" s="1"/>
  <c r="AL25" i="4" a="1"/>
  <c r="AL25" i="4" s="1"/>
  <c r="AQ25" i="4"/>
  <c r="AJ26" i="4" s="1" a="1"/>
  <c r="AJ26" i="4" s="1"/>
  <c r="AB24" i="4" a="1"/>
  <c r="AB24" i="4" s="1"/>
  <c r="Z25" i="4" a="1"/>
  <c r="Z25" i="4" s="1"/>
  <c r="AG25" i="4" s="1"/>
  <c r="P26" i="4" a="1"/>
  <c r="P26" i="4" s="1"/>
  <c r="W26" i="4" s="1"/>
  <c r="R25" i="4" a="1"/>
  <c r="R25" i="4" s="1"/>
  <c r="BK25" i="4" l="1"/>
  <c r="BD26" i="4" s="1" a="1"/>
  <c r="BD26" i="4" s="1"/>
  <c r="BA25" i="4"/>
  <c r="AT26" i="4" s="1" a="1"/>
  <c r="AT26" i="4" s="1"/>
  <c r="BF25" i="4" a="1"/>
  <c r="BF25" i="4" s="1"/>
  <c r="AV25" i="4" a="1"/>
  <c r="AV25" i="4" s="1"/>
  <c r="AL26" i="4" a="1"/>
  <c r="AL26" i="4" s="1"/>
  <c r="AQ26" i="4"/>
  <c r="AJ27" i="4" s="1" a="1"/>
  <c r="AJ27" i="4" s="1"/>
  <c r="AB25" i="4" a="1"/>
  <c r="AB25" i="4" s="1"/>
  <c r="Z26" i="4" a="1"/>
  <c r="Z26" i="4" s="1"/>
  <c r="AG26" i="4" s="1"/>
  <c r="P27" i="4" a="1"/>
  <c r="P27" i="4" s="1"/>
  <c r="W27" i="4" s="1"/>
  <c r="R26" i="4" a="1"/>
  <c r="R26" i="4" s="1"/>
  <c r="BK26" i="4" l="1"/>
  <c r="BD27" i="4" s="1" a="1"/>
  <c r="BD27" i="4" s="1"/>
  <c r="BK27" i="4" s="1"/>
  <c r="BD28" i="4" s="1" a="1"/>
  <c r="BD28" i="4" s="1"/>
  <c r="BK28" i="4" s="1"/>
  <c r="BF26" i="4" a="1"/>
  <c r="BF26" i="4" s="1"/>
  <c r="BA26" i="4"/>
  <c r="AT27" i="4" s="1" a="1"/>
  <c r="AT27" i="4" s="1"/>
  <c r="BA27" i="4" s="1"/>
  <c r="AT28" i="4" s="1" a="1"/>
  <c r="AT28" i="4" s="1"/>
  <c r="BA28" i="4" s="1"/>
  <c r="AV26" i="4" a="1"/>
  <c r="AV26" i="4" s="1"/>
  <c r="AQ27" i="4"/>
  <c r="AJ28" i="4" s="1" a="1"/>
  <c r="AJ28" i="4" s="1"/>
  <c r="AL27" i="4" a="1"/>
  <c r="AL27" i="4" s="1"/>
  <c r="AB26" i="4" a="1"/>
  <c r="AB26" i="4" s="1"/>
  <c r="Z27" i="4" a="1"/>
  <c r="Z27" i="4" s="1"/>
  <c r="AG27" i="4" s="1"/>
  <c r="P28" i="4" a="1"/>
  <c r="P28" i="4" s="1"/>
  <c r="W28" i="4" s="1"/>
  <c r="R27" i="4" a="1"/>
  <c r="R27" i="4" s="1"/>
  <c r="BF27" i="4" l="1" a="1"/>
  <c r="BF27" i="4" s="1"/>
  <c r="AV27" i="4" a="1"/>
  <c r="AV27" i="4" s="1"/>
  <c r="BF28" i="4" a="1"/>
  <c r="BF28" i="4" s="1"/>
  <c r="BD29" i="4" a="1"/>
  <c r="BD29" i="4" s="1"/>
  <c r="BK29" i="4" s="1"/>
  <c r="AV28" i="4" a="1"/>
  <c r="AV28" i="4" s="1"/>
  <c r="AT29" i="4" a="1"/>
  <c r="AT29" i="4" s="1"/>
  <c r="BA29" i="4" s="1"/>
  <c r="AL28" i="4" a="1"/>
  <c r="AL28" i="4" s="1"/>
  <c r="AQ28" i="4"/>
  <c r="AJ29" i="4" s="1" a="1"/>
  <c r="AJ29" i="4" s="1"/>
  <c r="AB27" i="4" a="1"/>
  <c r="AB27" i="4" s="1"/>
  <c r="Z28" i="4" a="1"/>
  <c r="Z28" i="4" s="1"/>
  <c r="AG28" i="4" s="1"/>
  <c r="P29" i="4" a="1"/>
  <c r="P29" i="4" s="1"/>
  <c r="R28" i="4" a="1"/>
  <c r="R28" i="4" s="1"/>
  <c r="BF29" i="4" l="1" a="1"/>
  <c r="BF29" i="4" s="1"/>
  <c r="BD30" i="4" a="1"/>
  <c r="BD30" i="4" s="1"/>
  <c r="BK30" i="4" s="1"/>
  <c r="AV29" i="4" a="1"/>
  <c r="AV29" i="4" s="1"/>
  <c r="AT30" i="4" a="1"/>
  <c r="AT30" i="4" s="1"/>
  <c r="BA30" i="4" s="1"/>
  <c r="AL29" i="4" a="1"/>
  <c r="AL29" i="4" s="1"/>
  <c r="AQ29" i="4"/>
  <c r="AJ30" i="4" s="1" a="1"/>
  <c r="AJ30" i="4" s="1"/>
  <c r="W29" i="4"/>
  <c r="P30" i="4" s="1" a="1"/>
  <c r="P30" i="4" s="1"/>
  <c r="AB28" i="4" a="1"/>
  <c r="AB28" i="4" s="1"/>
  <c r="Z29" i="4" a="1"/>
  <c r="Z29" i="4" s="1"/>
  <c r="AG29" i="4" s="1"/>
  <c r="R29" i="4" a="1"/>
  <c r="R29" i="4" s="1"/>
  <c r="BF30" i="4" l="1" a="1"/>
  <c r="BF30" i="4" s="1"/>
  <c r="BD31" i="4" a="1"/>
  <c r="BD31" i="4" s="1"/>
  <c r="BK31" i="4" s="1"/>
  <c r="AV30" i="4" a="1"/>
  <c r="AV30" i="4" s="1"/>
  <c r="AT31" i="4" a="1"/>
  <c r="AT31" i="4" s="1"/>
  <c r="BA31" i="4" s="1"/>
  <c r="AL30" i="4" a="1"/>
  <c r="AL30" i="4" s="1"/>
  <c r="AQ30" i="4"/>
  <c r="AJ31" i="4" s="1" a="1"/>
  <c r="AJ31" i="4" s="1"/>
  <c r="W30" i="4"/>
  <c r="P31" i="4" s="1" a="1"/>
  <c r="P31" i="4" s="1"/>
  <c r="W31" i="4" s="1"/>
  <c r="P32" i="4" s="1" a="1"/>
  <c r="P32" i="4" s="1"/>
  <c r="W32" i="4" s="1"/>
  <c r="R30" i="4" a="1"/>
  <c r="R30" i="4" s="1"/>
  <c r="AB29" i="4" a="1"/>
  <c r="AB29" i="4" s="1"/>
  <c r="Z30" i="4" a="1"/>
  <c r="Z30" i="4" s="1"/>
  <c r="AG30" i="4" s="1"/>
  <c r="BF31" i="4" l="1" a="1"/>
  <c r="BF31" i="4" s="1"/>
  <c r="BD32" i="4" a="1"/>
  <c r="BD32" i="4" s="1"/>
  <c r="BK32" i="4" s="1"/>
  <c r="AV31" i="4" a="1"/>
  <c r="AV31" i="4" s="1"/>
  <c r="AT32" i="4" a="1"/>
  <c r="AT32" i="4" s="1"/>
  <c r="BA32" i="4" s="1"/>
  <c r="AL31" i="4" a="1"/>
  <c r="AL31" i="4" s="1"/>
  <c r="AQ31" i="4"/>
  <c r="AJ32" i="4" s="1" a="1"/>
  <c r="AJ32" i="4" s="1"/>
  <c r="R31" i="4" a="1"/>
  <c r="R31" i="4" s="1"/>
  <c r="AB30" i="4" a="1"/>
  <c r="AB30" i="4" s="1"/>
  <c r="Z31" i="4" a="1"/>
  <c r="Z31" i="4" s="1"/>
  <c r="AG31" i="4" s="1"/>
  <c r="P33" i="4" a="1"/>
  <c r="P33" i="4" s="1"/>
  <c r="W33" i="4" s="1"/>
  <c r="R32" i="4" a="1"/>
  <c r="R32" i="4" s="1"/>
  <c r="BF32" i="4" l="1" a="1"/>
  <c r="BF32" i="4" s="1"/>
  <c r="BD33" i="4" a="1"/>
  <c r="BD33" i="4" s="1"/>
  <c r="BK33" i="4" s="1"/>
  <c r="AV32" i="4" a="1"/>
  <c r="AV32" i="4" s="1"/>
  <c r="AT33" i="4" a="1"/>
  <c r="AT33" i="4" s="1"/>
  <c r="BA33" i="4" s="1"/>
  <c r="AL32" i="4" a="1"/>
  <c r="AL32" i="4" s="1"/>
  <c r="AQ32" i="4"/>
  <c r="AJ33" i="4" s="1" a="1"/>
  <c r="AJ33" i="4" s="1"/>
  <c r="AB31" i="4" a="1"/>
  <c r="AB31" i="4" s="1"/>
  <c r="Z32" i="4" a="1"/>
  <c r="Z32" i="4" s="1"/>
  <c r="AG32" i="4" s="1"/>
  <c r="P34" i="4" a="1"/>
  <c r="P34" i="4" s="1"/>
  <c r="W34" i="4" s="1"/>
  <c r="R33" i="4" a="1"/>
  <c r="R33" i="4" s="1"/>
  <c r="BF33" i="4" l="1" a="1"/>
  <c r="BF33" i="4" s="1"/>
  <c r="BD34" i="4" a="1"/>
  <c r="BD34" i="4" s="1"/>
  <c r="BK34" i="4" s="1"/>
  <c r="AV33" i="4" a="1"/>
  <c r="AV33" i="4" s="1"/>
  <c r="AT34" i="4" a="1"/>
  <c r="AT34" i="4" s="1"/>
  <c r="BA34" i="4" s="1"/>
  <c r="AL33" i="4" a="1"/>
  <c r="AL33" i="4" s="1"/>
  <c r="AQ33" i="4"/>
  <c r="AJ34" i="4" s="1" a="1"/>
  <c r="AJ34" i="4" s="1"/>
  <c r="AB32" i="4" a="1"/>
  <c r="AB32" i="4" s="1"/>
  <c r="Z33" i="4" a="1"/>
  <c r="Z33" i="4" s="1"/>
  <c r="AG33" i="4" s="1"/>
  <c r="P35" i="4" a="1"/>
  <c r="P35" i="4" s="1"/>
  <c r="W35" i="4" s="1"/>
  <c r="R34" i="4" a="1"/>
  <c r="R34" i="4" s="1"/>
  <c r="BF34" i="4" l="1" a="1"/>
  <c r="BF34" i="4" s="1"/>
  <c r="BD35" i="4" a="1"/>
  <c r="BD35" i="4" s="1"/>
  <c r="BK35" i="4" s="1"/>
  <c r="AV34" i="4" a="1"/>
  <c r="AV34" i="4" s="1"/>
  <c r="AT35" i="4" a="1"/>
  <c r="AT35" i="4" s="1"/>
  <c r="BA35" i="4" s="1"/>
  <c r="AL34" i="4" a="1"/>
  <c r="AL34" i="4" s="1"/>
  <c r="AQ34" i="4"/>
  <c r="AJ35" i="4" s="1" a="1"/>
  <c r="AJ35" i="4" s="1"/>
  <c r="AB33" i="4" a="1"/>
  <c r="AB33" i="4" s="1"/>
  <c r="Z34" i="4" a="1"/>
  <c r="Z34" i="4" s="1"/>
  <c r="AG34" i="4" s="1"/>
  <c r="P36" i="4" a="1"/>
  <c r="P36" i="4" s="1"/>
  <c r="W36" i="4" s="1"/>
  <c r="R35" i="4" a="1"/>
  <c r="R35" i="4" s="1"/>
  <c r="BF35" i="4" l="1" a="1"/>
  <c r="BF35" i="4" s="1"/>
  <c r="BD36" i="4" a="1"/>
  <c r="BD36" i="4" s="1"/>
  <c r="BK36" i="4" s="1"/>
  <c r="AV35" i="4" a="1"/>
  <c r="AV35" i="4" s="1"/>
  <c r="AT36" i="4" a="1"/>
  <c r="AT36" i="4" s="1"/>
  <c r="BA36" i="4" s="1"/>
  <c r="AL35" i="4" a="1"/>
  <c r="AL35" i="4" s="1"/>
  <c r="AQ35" i="4"/>
  <c r="AJ36" i="4" s="1" a="1"/>
  <c r="AJ36" i="4" s="1"/>
  <c r="AB34" i="4" a="1"/>
  <c r="AB34" i="4" s="1"/>
  <c r="Z35" i="4" a="1"/>
  <c r="Z35" i="4" s="1"/>
  <c r="AG35" i="4" s="1"/>
  <c r="P37" i="4" a="1"/>
  <c r="P37" i="4" s="1"/>
  <c r="U37" i="4" s="1"/>
  <c r="W37" i="4" s="1"/>
  <c r="R36" i="4" a="1"/>
  <c r="R36" i="4" s="1"/>
  <c r="BF36" i="4" l="1" a="1"/>
  <c r="BF36" i="4" s="1"/>
  <c r="BD37" i="4" a="1"/>
  <c r="BD37" i="4" s="1"/>
  <c r="BF37" i="4" s="1" a="1"/>
  <c r="BF37" i="4" s="1"/>
  <c r="AV36" i="4" a="1"/>
  <c r="AV36" i="4" s="1"/>
  <c r="AT37" i="4" a="1"/>
  <c r="AT37" i="4" s="1"/>
  <c r="AV37" i="4" s="1" a="1"/>
  <c r="AV37" i="4" s="1"/>
  <c r="AL36" i="4" a="1"/>
  <c r="AL36" i="4" s="1"/>
  <c r="AQ36" i="4"/>
  <c r="AJ37" i="4" s="1" a="1"/>
  <c r="AJ37" i="4" s="1"/>
  <c r="AL37" i="4" s="1" a="1"/>
  <c r="AL37" i="4" s="1"/>
  <c r="AB35" i="4" a="1"/>
  <c r="AB35" i="4" s="1"/>
  <c r="Z36" i="4" a="1"/>
  <c r="Z36" i="4" s="1"/>
  <c r="AG36" i="4" s="1"/>
  <c r="R37" i="4" a="1"/>
  <c r="R37" i="4" s="1"/>
  <c r="AO37" i="4" l="1"/>
  <c r="BI37" i="4"/>
  <c r="BK37" i="4" s="1"/>
  <c r="AY37" i="4"/>
  <c r="BA37" i="4" s="1"/>
  <c r="AB36" i="4" a="1"/>
  <c r="AB36" i="4" s="1"/>
  <c r="Z37" i="4" a="1"/>
  <c r="Z37" i="4" s="1"/>
  <c r="P38" i="4" a="1"/>
  <c r="P38" i="4" s="1"/>
  <c r="W38" i="4" s="1"/>
  <c r="BD38" i="4" l="1" a="1"/>
  <c r="BD38" i="4" s="1"/>
  <c r="BK38" i="4" s="1"/>
  <c r="AT38" i="4" a="1"/>
  <c r="AT38" i="4" s="1"/>
  <c r="BA38" i="4" s="1"/>
  <c r="AQ37" i="4"/>
  <c r="AJ38" i="4" s="1" a="1"/>
  <c r="AJ38" i="4" s="1"/>
  <c r="AB37" i="4" a="1"/>
  <c r="AB37" i="4" s="1"/>
  <c r="AE37" i="4"/>
  <c r="AG37" i="4" s="1"/>
  <c r="P39" i="4" a="1"/>
  <c r="P39" i="4" s="1"/>
  <c r="W39" i="4" s="1"/>
  <c r="R38" i="4" a="1"/>
  <c r="R38" i="4" s="1"/>
  <c r="BF38" i="4" l="1" a="1"/>
  <c r="BF38" i="4" s="1"/>
  <c r="BD39" i="4" a="1"/>
  <c r="BD39" i="4" s="1"/>
  <c r="BK39" i="4" s="1"/>
  <c r="AV38" i="4" a="1"/>
  <c r="AV38" i="4" s="1"/>
  <c r="AT39" i="4" a="1"/>
  <c r="AT39" i="4" s="1"/>
  <c r="AQ38" i="4"/>
  <c r="AJ39" i="4" s="1" a="1"/>
  <c r="AJ39" i="4" s="1"/>
  <c r="AL38" i="4" a="1"/>
  <c r="AL38" i="4" s="1"/>
  <c r="Z38" i="4" a="1"/>
  <c r="Z38" i="4" s="1"/>
  <c r="AG38" i="4" s="1"/>
  <c r="P40" i="4" a="1"/>
  <c r="P40" i="4" s="1"/>
  <c r="W40" i="4" s="1"/>
  <c r="R39" i="4" a="1"/>
  <c r="R39" i="4" s="1"/>
  <c r="BA39" i="4" l="1"/>
  <c r="AT40" i="4" s="1" a="1"/>
  <c r="AT40" i="4" s="1"/>
  <c r="BF39" i="4" a="1"/>
  <c r="BF39" i="4" s="1"/>
  <c r="AV39" i="4" a="1"/>
  <c r="AV39" i="4" s="1"/>
  <c r="AL39" i="4" a="1"/>
  <c r="AL39" i="4" s="1"/>
  <c r="AQ39" i="4"/>
  <c r="AJ40" i="4" s="1" a="1"/>
  <c r="AJ40" i="4" s="1"/>
  <c r="AB38" i="4" a="1"/>
  <c r="AB38" i="4" s="1"/>
  <c r="Z39" i="4" a="1"/>
  <c r="Z39" i="4" s="1"/>
  <c r="AG39" i="4" s="1"/>
  <c r="P41" i="4" a="1"/>
  <c r="P41" i="4" s="1"/>
  <c r="W41" i="4" s="1"/>
  <c r="R40" i="4" a="1"/>
  <c r="R40" i="4" s="1"/>
  <c r="BA40" i="4" l="1"/>
  <c r="AT41" i="4" s="1" a="1"/>
  <c r="AT41" i="4" s="1"/>
  <c r="BA41" i="4" s="1"/>
  <c r="AT42" i="4" s="1" a="1"/>
  <c r="AT42" i="4" s="1"/>
  <c r="BA42" i="4" s="1"/>
  <c r="AV40" i="4" a="1"/>
  <c r="AV40" i="4" s="1"/>
  <c r="AL40" i="4" a="1"/>
  <c r="AL40" i="4" s="1"/>
  <c r="AQ40" i="4"/>
  <c r="AJ41" i="4" s="1" a="1"/>
  <c r="AJ41" i="4" s="1"/>
  <c r="BD40" i="4" a="1"/>
  <c r="BD40" i="4" s="1"/>
  <c r="BK40" i="4" s="1"/>
  <c r="AB39" i="4" a="1"/>
  <c r="AB39" i="4" s="1"/>
  <c r="Z40" i="4" a="1"/>
  <c r="Z40" i="4" s="1"/>
  <c r="AG40" i="4" s="1"/>
  <c r="P42" i="4" a="1"/>
  <c r="P42" i="4" s="1"/>
  <c r="W42" i="4" s="1"/>
  <c r="R41" i="4" a="1"/>
  <c r="R41" i="4" s="1"/>
  <c r="AV41" i="4" l="1" a="1"/>
  <c r="AV41" i="4" s="1"/>
  <c r="BF40" i="4" a="1"/>
  <c r="BF40" i="4" s="1"/>
  <c r="BD41" i="4" a="1"/>
  <c r="BD41" i="4" s="1"/>
  <c r="BK41" i="4" s="1"/>
  <c r="AV42" i="4" a="1"/>
  <c r="AV42" i="4" s="1"/>
  <c r="AT43" i="4" a="1"/>
  <c r="AT43" i="4" s="1"/>
  <c r="BA43" i="4" s="1"/>
  <c r="AQ41" i="4"/>
  <c r="AJ42" i="4" s="1" a="1"/>
  <c r="AJ42" i="4" s="1"/>
  <c r="AL41" i="4" a="1"/>
  <c r="AL41" i="4" s="1"/>
  <c r="AB40" i="4" a="1"/>
  <c r="AB40" i="4" s="1"/>
  <c r="Z41" i="4" a="1"/>
  <c r="Z41" i="4" s="1"/>
  <c r="AG41" i="4" s="1"/>
  <c r="P43" i="4" a="1"/>
  <c r="P43" i="4" s="1"/>
  <c r="R42" i="4" a="1"/>
  <c r="R42" i="4" s="1"/>
  <c r="BF41" i="4" l="1" a="1"/>
  <c r="BF41" i="4" s="1"/>
  <c r="BD42" i="4" a="1"/>
  <c r="BD42" i="4" s="1"/>
  <c r="BK42" i="4" s="1"/>
  <c r="AV43" i="4" a="1"/>
  <c r="AV43" i="4" s="1"/>
  <c r="AT44" i="4" a="1"/>
  <c r="AT44" i="4" s="1"/>
  <c r="BA44" i="4" s="1"/>
  <c r="AL42" i="4" a="1"/>
  <c r="AL42" i="4" s="1"/>
  <c r="AQ42" i="4"/>
  <c r="AJ43" i="4" s="1" a="1"/>
  <c r="AJ43" i="4" s="1"/>
  <c r="W43" i="4"/>
  <c r="P44" i="4" s="1" a="1"/>
  <c r="P44" i="4" s="1"/>
  <c r="AB41" i="4" a="1"/>
  <c r="AB41" i="4" s="1"/>
  <c r="Z42" i="4" a="1"/>
  <c r="Z42" i="4" s="1"/>
  <c r="AG42" i="4" s="1"/>
  <c r="R43" i="4" a="1"/>
  <c r="R43" i="4" s="1"/>
  <c r="BF42" i="4" l="1" a="1"/>
  <c r="BF42" i="4" s="1"/>
  <c r="BD43" i="4" a="1"/>
  <c r="BD43" i="4" s="1"/>
  <c r="BK43" i="4" s="1"/>
  <c r="AV44" i="4" a="1"/>
  <c r="AV44" i="4" s="1"/>
  <c r="AT45" i="4" a="1"/>
  <c r="AT45" i="4" s="1"/>
  <c r="BA45" i="4" s="1"/>
  <c r="AL43" i="4" a="1"/>
  <c r="AL43" i="4" s="1"/>
  <c r="AQ43" i="4"/>
  <c r="AJ44" i="4" s="1" a="1"/>
  <c r="AJ44" i="4" s="1"/>
  <c r="W44" i="4"/>
  <c r="P45" i="4" s="1" a="1"/>
  <c r="P45" i="4" s="1"/>
  <c r="W45" i="4" s="1"/>
  <c r="P46" i="4" s="1" a="1"/>
  <c r="P46" i="4" s="1"/>
  <c r="W46" i="4" s="1"/>
  <c r="R44" i="4" a="1"/>
  <c r="R44" i="4" s="1"/>
  <c r="AB42" i="4" a="1"/>
  <c r="AB42" i="4" s="1"/>
  <c r="Z43" i="4" a="1"/>
  <c r="Z43" i="4" s="1"/>
  <c r="AG43" i="4" s="1"/>
  <c r="BF43" i="4" l="1" a="1"/>
  <c r="BF43" i="4" s="1"/>
  <c r="BD44" i="4" a="1"/>
  <c r="BD44" i="4" s="1"/>
  <c r="BK44" i="4" s="1"/>
  <c r="AV45" i="4" a="1"/>
  <c r="AV45" i="4" s="1"/>
  <c r="AT46" i="4" a="1"/>
  <c r="AT46" i="4" s="1"/>
  <c r="BA46" i="4" s="1"/>
  <c r="AL44" i="4" a="1"/>
  <c r="AL44" i="4" s="1"/>
  <c r="AQ44" i="4"/>
  <c r="AJ45" i="4" s="1" a="1"/>
  <c r="AJ45" i="4" s="1"/>
  <c r="R45" i="4" a="1"/>
  <c r="R45" i="4" s="1"/>
  <c r="AB43" i="4" a="1"/>
  <c r="AB43" i="4" s="1"/>
  <c r="Z44" i="4" a="1"/>
  <c r="Z44" i="4" s="1"/>
  <c r="AG44" i="4" s="1"/>
  <c r="P47" i="4" a="1"/>
  <c r="P47" i="4" s="1"/>
  <c r="W47" i="4" s="1"/>
  <c r="R46" i="4" a="1"/>
  <c r="R46" i="4" s="1"/>
  <c r="BF44" i="4" l="1" a="1"/>
  <c r="BF44" i="4" s="1"/>
  <c r="BD45" i="4" a="1"/>
  <c r="BD45" i="4" s="1"/>
  <c r="BK45" i="4" s="1"/>
  <c r="AV46" i="4" a="1"/>
  <c r="AV46" i="4" s="1"/>
  <c r="AT47" i="4" a="1"/>
  <c r="AT47" i="4" s="1"/>
  <c r="BA47" i="4" s="1"/>
  <c r="AL45" i="4" a="1"/>
  <c r="AL45" i="4" s="1"/>
  <c r="AQ45" i="4"/>
  <c r="AJ46" i="4" s="1" a="1"/>
  <c r="AJ46" i="4" s="1"/>
  <c r="AB44" i="4" a="1"/>
  <c r="AB44" i="4" s="1"/>
  <c r="Z45" i="4" a="1"/>
  <c r="Z45" i="4" s="1"/>
  <c r="AG45" i="4" s="1"/>
  <c r="P48" i="4" a="1"/>
  <c r="P48" i="4" s="1"/>
  <c r="W48" i="4" s="1"/>
  <c r="R47" i="4" a="1"/>
  <c r="R47" i="4" s="1"/>
  <c r="BF45" i="4" l="1" a="1"/>
  <c r="BF45" i="4" s="1"/>
  <c r="BD46" i="4" a="1"/>
  <c r="BD46" i="4" s="1"/>
  <c r="BK46" i="4" s="1"/>
  <c r="AV47" i="4" a="1"/>
  <c r="AV47" i="4" s="1"/>
  <c r="AT48" i="4" a="1"/>
  <c r="AT48" i="4" s="1"/>
  <c r="BA48" i="4" s="1"/>
  <c r="AL46" i="4" a="1"/>
  <c r="AL46" i="4" s="1"/>
  <c r="AQ46" i="4"/>
  <c r="AJ47" i="4" s="1" a="1"/>
  <c r="AJ47" i="4" s="1"/>
  <c r="AB45" i="4" a="1"/>
  <c r="AB45" i="4" s="1"/>
  <c r="Z46" i="4" a="1"/>
  <c r="Z46" i="4" s="1"/>
  <c r="AG46" i="4" s="1"/>
  <c r="P49" i="4" a="1"/>
  <c r="P49" i="4" s="1"/>
  <c r="W49" i="4" s="1"/>
  <c r="R48" i="4" a="1"/>
  <c r="R48" i="4" s="1"/>
  <c r="BF46" i="4" l="1" a="1"/>
  <c r="BF46" i="4" s="1"/>
  <c r="BD47" i="4" a="1"/>
  <c r="BD47" i="4" s="1"/>
  <c r="BK47" i="4" s="1"/>
  <c r="AV48" i="4" a="1"/>
  <c r="AV48" i="4" s="1"/>
  <c r="AT49" i="4" a="1"/>
  <c r="AT49" i="4" s="1"/>
  <c r="BA49" i="4" s="1"/>
  <c r="AL47" i="4" a="1"/>
  <c r="AL47" i="4" s="1"/>
  <c r="AQ47" i="4"/>
  <c r="AJ48" i="4" s="1" a="1"/>
  <c r="AJ48" i="4" s="1"/>
  <c r="AB46" i="4" a="1"/>
  <c r="AB46" i="4" s="1"/>
  <c r="Z47" i="4" a="1"/>
  <c r="Z47" i="4" s="1"/>
  <c r="AG47" i="4" s="1"/>
  <c r="P50" i="4" a="1"/>
  <c r="P50" i="4" s="1"/>
  <c r="W50" i="4" s="1"/>
  <c r="R49" i="4" a="1"/>
  <c r="R49" i="4" s="1"/>
  <c r="BF47" i="4" l="1" a="1"/>
  <c r="BF47" i="4" s="1"/>
  <c r="BD48" i="4" a="1"/>
  <c r="BD48" i="4" s="1"/>
  <c r="BK48" i="4" s="1"/>
  <c r="AV49" i="4" a="1"/>
  <c r="AV49" i="4" s="1"/>
  <c r="AT50" i="4" a="1"/>
  <c r="AT50" i="4" s="1"/>
  <c r="BA50" i="4" s="1"/>
  <c r="AL48" i="4" a="1"/>
  <c r="AL48" i="4" s="1"/>
  <c r="AQ48" i="4"/>
  <c r="AJ49" i="4" s="1" a="1"/>
  <c r="AJ49" i="4" s="1"/>
  <c r="AB47" i="4" a="1"/>
  <c r="AB47" i="4" s="1"/>
  <c r="Z48" i="4" a="1"/>
  <c r="Z48" i="4" s="1"/>
  <c r="AG48" i="4" s="1"/>
  <c r="P51" i="4" a="1"/>
  <c r="P51" i="4" s="1"/>
  <c r="U51" i="4" s="1"/>
  <c r="W51" i="4" s="1"/>
  <c r="R50" i="4" a="1"/>
  <c r="R50" i="4" s="1"/>
  <c r="BF48" i="4" l="1" a="1"/>
  <c r="BF48" i="4" s="1"/>
  <c r="BD49" i="4" a="1"/>
  <c r="BD49" i="4" s="1"/>
  <c r="BK49" i="4" s="1"/>
  <c r="AV50" i="4" a="1"/>
  <c r="AV50" i="4" s="1"/>
  <c r="AT51" i="4" a="1"/>
  <c r="AT51" i="4" s="1"/>
  <c r="AV51" i="4" s="1" a="1"/>
  <c r="AV51" i="4" s="1"/>
  <c r="AL49" i="4" a="1"/>
  <c r="AL49" i="4" s="1"/>
  <c r="AQ49" i="4"/>
  <c r="AJ50" i="4" s="1" a="1"/>
  <c r="AJ50" i="4" s="1"/>
  <c r="AB48" i="4" a="1"/>
  <c r="AB48" i="4" s="1"/>
  <c r="Z49" i="4" a="1"/>
  <c r="Z49" i="4" s="1"/>
  <c r="AG49" i="4" s="1"/>
  <c r="R51" i="4" a="1"/>
  <c r="R51" i="4" s="1"/>
  <c r="BF49" i="4" l="1" a="1"/>
  <c r="BF49" i="4" s="1"/>
  <c r="BD50" i="4" a="1"/>
  <c r="BD50" i="4" s="1"/>
  <c r="BK50" i="4" s="1"/>
  <c r="AL50" i="4" a="1"/>
  <c r="AL50" i="4" s="1"/>
  <c r="AQ50" i="4"/>
  <c r="AJ51" i="4" s="1" a="1"/>
  <c r="AJ51" i="4" s="1"/>
  <c r="AY51" i="4"/>
  <c r="BA51" i="4" s="1"/>
  <c r="AB49" i="4" a="1"/>
  <c r="AB49" i="4" s="1"/>
  <c r="Z50" i="4" a="1"/>
  <c r="Z50" i="4" s="1"/>
  <c r="AG50" i="4" s="1"/>
  <c r="P52" i="4" a="1"/>
  <c r="P52" i="4" s="1"/>
  <c r="W52" i="4" s="1"/>
  <c r="BF50" i="4" l="1" a="1"/>
  <c r="BF50" i="4" s="1"/>
  <c r="BD51" i="4" a="1"/>
  <c r="BD51" i="4" s="1"/>
  <c r="BF51" i="4" s="1" a="1"/>
  <c r="BF51" i="4" s="1"/>
  <c r="AT52" i="4" a="1"/>
  <c r="AT52" i="4" s="1"/>
  <c r="BA52" i="4" s="1"/>
  <c r="AL51" i="4" a="1"/>
  <c r="AL51" i="4" s="1"/>
  <c r="AO51" i="4"/>
  <c r="AB50" i="4" a="1"/>
  <c r="AB50" i="4" s="1"/>
  <c r="Z51" i="4" a="1"/>
  <c r="Z51" i="4" s="1"/>
  <c r="P53" i="4" a="1"/>
  <c r="P53" i="4" s="1"/>
  <c r="W53" i="4" s="1"/>
  <c r="R52" i="4" a="1"/>
  <c r="R52" i="4" s="1"/>
  <c r="AV52" i="4" l="1" a="1"/>
  <c r="AV52" i="4" s="1"/>
  <c r="AT53" i="4" a="1"/>
  <c r="AT53" i="4" s="1"/>
  <c r="BA53" i="4" s="1"/>
  <c r="AQ51" i="4"/>
  <c r="AJ52" i="4" s="1" a="1"/>
  <c r="AJ52" i="4" s="1"/>
  <c r="BI51" i="4"/>
  <c r="BK51" i="4" s="1"/>
  <c r="AB51" i="4" a="1"/>
  <c r="AB51" i="4" s="1"/>
  <c r="AE51" i="4"/>
  <c r="AG51" i="4" s="1"/>
  <c r="P54" i="4" a="1"/>
  <c r="P54" i="4" s="1"/>
  <c r="W54" i="4" s="1"/>
  <c r="R53" i="4" a="1"/>
  <c r="R53" i="4" s="1"/>
  <c r="BD52" i="4" l="1" a="1"/>
  <c r="BD52" i="4" s="1"/>
  <c r="BK52" i="4" s="1"/>
  <c r="AV53" i="4" a="1"/>
  <c r="AV53" i="4" s="1"/>
  <c r="AQ52" i="4"/>
  <c r="AJ53" i="4" s="1" a="1"/>
  <c r="AJ53" i="4" s="1"/>
  <c r="AL52" i="4" a="1"/>
  <c r="AL52" i="4" s="1"/>
  <c r="Z52" i="4" a="1"/>
  <c r="Z52" i="4" s="1"/>
  <c r="AG52" i="4" s="1"/>
  <c r="P55" i="4" a="1"/>
  <c r="P55" i="4" s="1"/>
  <c r="W55" i="4" s="1"/>
  <c r="R54" i="4" a="1"/>
  <c r="R54" i="4" s="1"/>
  <c r="BF52" i="4" l="1" a="1"/>
  <c r="BF52" i="4" s="1"/>
  <c r="BD53" i="4" a="1"/>
  <c r="BD53" i="4" s="1"/>
  <c r="BK53" i="4" s="1"/>
  <c r="AL53" i="4" a="1"/>
  <c r="AL53" i="4" s="1"/>
  <c r="AQ53" i="4"/>
  <c r="AJ54" i="4" s="1" a="1"/>
  <c r="AJ54" i="4" s="1"/>
  <c r="AT54" i="4" a="1"/>
  <c r="AT54" i="4" s="1"/>
  <c r="BA54" i="4" s="1"/>
  <c r="AB52" i="4" a="1"/>
  <c r="AB52" i="4" s="1"/>
  <c r="Z53" i="4" a="1"/>
  <c r="Z53" i="4" s="1"/>
  <c r="AG53" i="4" s="1"/>
  <c r="P56" i="4" a="1"/>
  <c r="P56" i="4" s="1"/>
  <c r="R55" i="4" a="1"/>
  <c r="R55" i="4" s="1"/>
  <c r="BF53" i="4" l="1" a="1"/>
  <c r="BF53" i="4" s="1"/>
  <c r="AV54" i="4" a="1"/>
  <c r="AV54" i="4" s="1"/>
  <c r="AT55" i="4" a="1"/>
  <c r="AT55" i="4" s="1"/>
  <c r="BA55" i="4" s="1"/>
  <c r="AL54" i="4" a="1"/>
  <c r="AL54" i="4" s="1"/>
  <c r="AQ54" i="4"/>
  <c r="AJ55" i="4" s="1" a="1"/>
  <c r="AJ55" i="4" s="1"/>
  <c r="W56" i="4"/>
  <c r="P57" i="4" s="1" a="1"/>
  <c r="P57" i="4" s="1"/>
  <c r="R56" i="4" a="1"/>
  <c r="R56" i="4" s="1"/>
  <c r="AB53" i="4" a="1"/>
  <c r="AB53" i="4" s="1"/>
  <c r="Z54" i="4" a="1"/>
  <c r="Z54" i="4" s="1"/>
  <c r="AG54" i="4" s="1"/>
  <c r="AV55" i="4" l="1" a="1"/>
  <c r="AV55" i="4" s="1"/>
  <c r="AT56" i="4" a="1"/>
  <c r="AT56" i="4" s="1"/>
  <c r="BA56" i="4" s="1"/>
  <c r="AQ55" i="4"/>
  <c r="AJ56" i="4" s="1" a="1"/>
  <c r="AJ56" i="4" s="1"/>
  <c r="AL55" i="4" a="1"/>
  <c r="AL55" i="4" s="1"/>
  <c r="W57" i="4"/>
  <c r="P58" i="4" s="1" a="1"/>
  <c r="P58" i="4" s="1"/>
  <c r="W58" i="4" s="1"/>
  <c r="P59" i="4" s="1" a="1"/>
  <c r="P59" i="4" s="1"/>
  <c r="W59" i="4" s="1"/>
  <c r="R57" i="4" a="1"/>
  <c r="R57" i="4" s="1"/>
  <c r="BD54" i="4" a="1"/>
  <c r="BD54" i="4" s="1"/>
  <c r="BK54" i="4" s="1"/>
  <c r="AB54" i="4" a="1"/>
  <c r="AB54" i="4" s="1"/>
  <c r="Z55" i="4" a="1"/>
  <c r="Z55" i="4" s="1"/>
  <c r="AG55" i="4" s="1"/>
  <c r="BF54" i="4" l="1" a="1"/>
  <c r="BF54" i="4" s="1"/>
  <c r="BD55" i="4" a="1"/>
  <c r="BD55" i="4" s="1"/>
  <c r="BK55" i="4" s="1"/>
  <c r="AV56" i="4" a="1"/>
  <c r="AV56" i="4" s="1"/>
  <c r="AT57" i="4" a="1"/>
  <c r="AT57" i="4" s="1"/>
  <c r="BA57" i="4" s="1"/>
  <c r="AL56" i="4" a="1"/>
  <c r="AL56" i="4" s="1"/>
  <c r="AQ56" i="4"/>
  <c r="AJ57" i="4" s="1" a="1"/>
  <c r="AJ57" i="4" s="1"/>
  <c r="R58" i="4" a="1"/>
  <c r="R58" i="4" s="1"/>
  <c r="AB55" i="4" a="1"/>
  <c r="AB55" i="4" s="1"/>
  <c r="Z56" i="4" a="1"/>
  <c r="Z56" i="4" s="1"/>
  <c r="AG56" i="4" s="1"/>
  <c r="P60" i="4" a="1"/>
  <c r="P60" i="4" s="1"/>
  <c r="W60" i="4" s="1"/>
  <c r="R59" i="4" a="1"/>
  <c r="R59" i="4" s="1"/>
  <c r="BF55" i="4" l="1" a="1"/>
  <c r="BF55" i="4" s="1"/>
  <c r="BD56" i="4" a="1"/>
  <c r="BD56" i="4" s="1"/>
  <c r="BK56" i="4" s="1"/>
  <c r="AV57" i="4" a="1"/>
  <c r="AV57" i="4" s="1"/>
  <c r="AT58" i="4" a="1"/>
  <c r="AT58" i="4" s="1"/>
  <c r="BA58" i="4" s="1"/>
  <c r="AL57" i="4" a="1"/>
  <c r="AL57" i="4" s="1"/>
  <c r="AQ57" i="4"/>
  <c r="AJ58" i="4" s="1" a="1"/>
  <c r="AJ58" i="4" s="1"/>
  <c r="AB56" i="4" a="1"/>
  <c r="AB56" i="4" s="1"/>
  <c r="Z57" i="4" a="1"/>
  <c r="Z57" i="4" s="1"/>
  <c r="AG57" i="4" s="1"/>
  <c r="P61" i="4" a="1"/>
  <c r="P61" i="4" s="1"/>
  <c r="W61" i="4" s="1"/>
  <c r="R60" i="4" a="1"/>
  <c r="R60" i="4" s="1"/>
  <c r="BF56" i="4" l="1" a="1"/>
  <c r="BF56" i="4" s="1"/>
  <c r="BD57" i="4" a="1"/>
  <c r="BD57" i="4" s="1"/>
  <c r="BK57" i="4" s="1"/>
  <c r="AV58" i="4" a="1"/>
  <c r="AV58" i="4" s="1"/>
  <c r="AT59" i="4" a="1"/>
  <c r="AT59" i="4" s="1"/>
  <c r="BA59" i="4" s="1"/>
  <c r="AL58" i="4" a="1"/>
  <c r="AL58" i="4" s="1"/>
  <c r="AQ58" i="4"/>
  <c r="AJ59" i="4" s="1" a="1"/>
  <c r="AJ59" i="4" s="1"/>
  <c r="AB57" i="4" a="1"/>
  <c r="AB57" i="4" s="1"/>
  <c r="Z58" i="4" a="1"/>
  <c r="Z58" i="4" s="1"/>
  <c r="AG58" i="4" s="1"/>
  <c r="P62" i="4" a="1"/>
  <c r="P62" i="4" s="1"/>
  <c r="W62" i="4" s="1"/>
  <c r="R61" i="4" a="1"/>
  <c r="R61" i="4" s="1"/>
  <c r="BF57" i="4" l="1" a="1"/>
  <c r="BF57" i="4" s="1"/>
  <c r="BD58" i="4" a="1"/>
  <c r="BD58" i="4" s="1"/>
  <c r="BK58" i="4" s="1"/>
  <c r="AV59" i="4" a="1"/>
  <c r="AV59" i="4" s="1"/>
  <c r="AT60" i="4" a="1"/>
  <c r="AT60" i="4" s="1"/>
  <c r="BA60" i="4" s="1"/>
  <c r="AL59" i="4" a="1"/>
  <c r="AL59" i="4" s="1"/>
  <c r="AQ59" i="4"/>
  <c r="AJ60" i="4" s="1" a="1"/>
  <c r="AJ60" i="4" s="1"/>
  <c r="AB58" i="4" a="1"/>
  <c r="AB58" i="4" s="1"/>
  <c r="Z59" i="4" a="1"/>
  <c r="Z59" i="4" s="1"/>
  <c r="AG59" i="4" s="1"/>
  <c r="P63" i="4" a="1"/>
  <c r="P63" i="4" s="1"/>
  <c r="W63" i="4" s="1"/>
  <c r="R62" i="4" a="1"/>
  <c r="R62" i="4" s="1"/>
  <c r="BF58" i="4" l="1" a="1"/>
  <c r="BF58" i="4" s="1"/>
  <c r="BD59" i="4" a="1"/>
  <c r="BD59" i="4" s="1"/>
  <c r="BK59" i="4" s="1"/>
  <c r="AV60" i="4" a="1"/>
  <c r="AV60" i="4" s="1"/>
  <c r="AT61" i="4" a="1"/>
  <c r="AT61" i="4" s="1"/>
  <c r="BA61" i="4" s="1"/>
  <c r="AL60" i="4" a="1"/>
  <c r="AL60" i="4" s="1"/>
  <c r="AQ60" i="4"/>
  <c r="AJ61" i="4" s="1" a="1"/>
  <c r="AJ61" i="4" s="1"/>
  <c r="AB59" i="4" a="1"/>
  <c r="AB59" i="4" s="1"/>
  <c r="Z60" i="4" a="1"/>
  <c r="Z60" i="4" s="1"/>
  <c r="AG60" i="4" s="1"/>
  <c r="P64" i="4" a="1"/>
  <c r="P64" i="4" s="1"/>
  <c r="W64" i="4" s="1"/>
  <c r="R63" i="4" a="1"/>
  <c r="R63" i="4" s="1"/>
  <c r="BF59" i="4" l="1" a="1"/>
  <c r="BF59" i="4" s="1"/>
  <c r="BD60" i="4" a="1"/>
  <c r="BD60" i="4" s="1"/>
  <c r="BK60" i="4" s="1"/>
  <c r="AV61" i="4" a="1"/>
  <c r="AV61" i="4" s="1"/>
  <c r="AT62" i="4" a="1"/>
  <c r="AT62" i="4" s="1"/>
  <c r="BA62" i="4" s="1"/>
  <c r="AL61" i="4" a="1"/>
  <c r="AL61" i="4" s="1"/>
  <c r="AQ61" i="4"/>
  <c r="AJ62" i="4" s="1" a="1"/>
  <c r="AJ62" i="4" s="1"/>
  <c r="AB60" i="4" a="1"/>
  <c r="AB60" i="4" s="1"/>
  <c r="Z61" i="4" a="1"/>
  <c r="Z61" i="4" s="1"/>
  <c r="AG61" i="4" s="1"/>
  <c r="P65" i="4" a="1"/>
  <c r="P65" i="4" s="1"/>
  <c r="U65" i="4" s="1"/>
  <c r="W65" i="4" s="1"/>
  <c r="R64" i="4" a="1"/>
  <c r="R64" i="4" s="1"/>
  <c r="BF60" i="4" l="1" a="1"/>
  <c r="BF60" i="4" s="1"/>
  <c r="BD61" i="4" a="1"/>
  <c r="BD61" i="4" s="1"/>
  <c r="BK61" i="4" s="1"/>
  <c r="AV62" i="4" a="1"/>
  <c r="AV62" i="4" s="1"/>
  <c r="AT63" i="4" a="1"/>
  <c r="AT63" i="4" s="1"/>
  <c r="BA63" i="4" s="1"/>
  <c r="AL62" i="4" a="1"/>
  <c r="AL62" i="4" s="1"/>
  <c r="AQ62" i="4"/>
  <c r="AJ63" i="4" s="1" a="1"/>
  <c r="AJ63" i="4" s="1"/>
  <c r="AB61" i="4" a="1"/>
  <c r="AB61" i="4" s="1"/>
  <c r="Z62" i="4" a="1"/>
  <c r="Z62" i="4" s="1"/>
  <c r="AG62" i="4" s="1"/>
  <c r="R65" i="4" a="1"/>
  <c r="R65" i="4" s="1"/>
  <c r="BF61" i="4" l="1" a="1"/>
  <c r="BF61" i="4" s="1"/>
  <c r="BD62" i="4" a="1"/>
  <c r="BD62" i="4" s="1"/>
  <c r="BK62" i="4" s="1"/>
  <c r="AV63" i="4" a="1"/>
  <c r="AV63" i="4" s="1"/>
  <c r="AT64" i="4" a="1"/>
  <c r="AT64" i="4" s="1"/>
  <c r="BA64" i="4" s="1"/>
  <c r="AL63" i="4" a="1"/>
  <c r="AL63" i="4" s="1"/>
  <c r="AQ63" i="4"/>
  <c r="AJ64" i="4" s="1" a="1"/>
  <c r="AJ64" i="4" s="1"/>
  <c r="AB62" i="4" a="1"/>
  <c r="AB62" i="4" s="1"/>
  <c r="Z63" i="4" a="1"/>
  <c r="Z63" i="4" s="1"/>
  <c r="AG63" i="4" s="1"/>
  <c r="P66" i="4" a="1"/>
  <c r="P66" i="4" s="1"/>
  <c r="W66" i="4" s="1"/>
  <c r="BF62" i="4" l="1" a="1"/>
  <c r="BF62" i="4" s="1"/>
  <c r="BD63" i="4" a="1"/>
  <c r="BD63" i="4" s="1"/>
  <c r="BK63" i="4" s="1"/>
  <c r="AV64" i="4" a="1"/>
  <c r="AV64" i="4" s="1"/>
  <c r="AT65" i="4" a="1"/>
  <c r="AT65" i="4" s="1"/>
  <c r="AV65" i="4" s="1" a="1"/>
  <c r="AV65" i="4" s="1"/>
  <c r="AL64" i="4" a="1"/>
  <c r="AL64" i="4" s="1"/>
  <c r="AQ64" i="4"/>
  <c r="AJ65" i="4" s="1" a="1"/>
  <c r="AJ65" i="4" s="1"/>
  <c r="AB63" i="4" a="1"/>
  <c r="AB63" i="4" s="1"/>
  <c r="Z64" i="4" a="1"/>
  <c r="Z64" i="4" s="1"/>
  <c r="AG64" i="4" s="1"/>
  <c r="P67" i="4" a="1"/>
  <c r="P67" i="4" s="1"/>
  <c r="W67" i="4" s="1"/>
  <c r="R66" i="4" a="1"/>
  <c r="R66" i="4" s="1"/>
  <c r="BF63" i="4" l="1" a="1"/>
  <c r="BF63" i="4" s="1"/>
  <c r="BD64" i="4" a="1"/>
  <c r="BD64" i="4" s="1"/>
  <c r="BK64" i="4" s="1"/>
  <c r="AL65" i="4" a="1"/>
  <c r="AL65" i="4" s="1"/>
  <c r="AO65" i="4"/>
  <c r="AY65" i="4"/>
  <c r="BA65" i="4" s="1"/>
  <c r="AB64" i="4" a="1"/>
  <c r="AB64" i="4" s="1"/>
  <c r="Z65" i="4" a="1"/>
  <c r="Z65" i="4" s="1"/>
  <c r="P68" i="4" a="1"/>
  <c r="P68" i="4" s="1"/>
  <c r="W68" i="4" s="1"/>
  <c r="R67" i="4" a="1"/>
  <c r="R67" i="4" s="1"/>
  <c r="BF64" i="4" l="1" a="1"/>
  <c r="BF64" i="4" s="1"/>
  <c r="BD65" i="4" a="1"/>
  <c r="BD65" i="4" s="1"/>
  <c r="BF65" i="4" s="1" a="1"/>
  <c r="BF65" i="4" s="1"/>
  <c r="AT66" i="4" a="1"/>
  <c r="AT66" i="4" s="1"/>
  <c r="BA66" i="4" s="1"/>
  <c r="AQ65" i="4"/>
  <c r="AJ66" i="4" s="1" a="1"/>
  <c r="AJ66" i="4" s="1"/>
  <c r="AB65" i="4" a="1"/>
  <c r="AB65" i="4" s="1"/>
  <c r="AE65" i="4"/>
  <c r="AG65" i="4" s="1"/>
  <c r="P69" i="4" a="1"/>
  <c r="P69" i="4" s="1"/>
  <c r="W69" i="4" s="1"/>
  <c r="R68" i="4" a="1"/>
  <c r="R68" i="4" s="1"/>
  <c r="AV66" i="4" l="1" a="1"/>
  <c r="AV66" i="4" s="1"/>
  <c r="AT67" i="4" a="1"/>
  <c r="AT67" i="4" s="1"/>
  <c r="BA67" i="4" s="1"/>
  <c r="AQ66" i="4"/>
  <c r="AJ67" i="4" s="1" a="1"/>
  <c r="AJ67" i="4" s="1"/>
  <c r="AL66" i="4" a="1"/>
  <c r="AL66" i="4" s="1"/>
  <c r="BI65" i="4"/>
  <c r="BK65" i="4" s="1"/>
  <c r="Z66" i="4" a="1"/>
  <c r="Z66" i="4" s="1"/>
  <c r="AG66" i="4" s="1"/>
  <c r="P70" i="4" a="1"/>
  <c r="P70" i="4" s="1"/>
  <c r="W70" i="4" s="1"/>
  <c r="R69" i="4" a="1"/>
  <c r="R69" i="4" s="1"/>
  <c r="BD66" i="4" l="1" a="1"/>
  <c r="BD66" i="4" s="1"/>
  <c r="BK66" i="4" s="1"/>
  <c r="AV67" i="4" a="1"/>
  <c r="AV67" i="4" s="1"/>
  <c r="AL67" i="4" a="1"/>
  <c r="AL67" i="4" s="1"/>
  <c r="AQ67" i="4"/>
  <c r="AJ68" i="4" s="1" a="1"/>
  <c r="AJ68" i="4" s="1"/>
  <c r="AB66" i="4" a="1"/>
  <c r="AB66" i="4" s="1"/>
  <c r="Z67" i="4" a="1"/>
  <c r="Z67" i="4" s="1"/>
  <c r="AG67" i="4" s="1"/>
  <c r="P71" i="4" a="1"/>
  <c r="P71" i="4" s="1"/>
  <c r="R70" i="4" a="1"/>
  <c r="R70" i="4" s="1"/>
  <c r="BF66" i="4" l="1" a="1"/>
  <c r="BF66" i="4" s="1"/>
  <c r="BD67" i="4" a="1"/>
  <c r="BD67" i="4" s="1"/>
  <c r="BK67" i="4" s="1"/>
  <c r="AL68" i="4" a="1"/>
  <c r="AL68" i="4" s="1"/>
  <c r="AQ68" i="4"/>
  <c r="AJ69" i="4" s="1" a="1"/>
  <c r="AJ69" i="4" s="1"/>
  <c r="W71" i="4"/>
  <c r="P72" i="4" s="1" a="1"/>
  <c r="P72" i="4" s="1"/>
  <c r="AT68" i="4" a="1"/>
  <c r="AT68" i="4" s="1"/>
  <c r="BA68" i="4" s="1"/>
  <c r="AB67" i="4" a="1"/>
  <c r="AB67" i="4" s="1"/>
  <c r="Z68" i="4" a="1"/>
  <c r="Z68" i="4" s="1"/>
  <c r="AG68" i="4" s="1"/>
  <c r="R71" i="4" a="1"/>
  <c r="R71" i="4" s="1"/>
  <c r="BF67" i="4" l="1" a="1"/>
  <c r="BF67" i="4" s="1"/>
  <c r="AV68" i="4" a="1"/>
  <c r="AV68" i="4" s="1"/>
  <c r="AT69" i="4" a="1"/>
  <c r="AT69" i="4" s="1"/>
  <c r="BA69" i="4" s="1"/>
  <c r="AQ69" i="4"/>
  <c r="AJ70" i="4" s="1" a="1"/>
  <c r="AJ70" i="4" s="1"/>
  <c r="AL69" i="4" a="1"/>
  <c r="AL69" i="4" s="1"/>
  <c r="W72" i="4"/>
  <c r="P73" i="4" s="1" a="1"/>
  <c r="P73" i="4" s="1"/>
  <c r="W73" i="4" s="1"/>
  <c r="P74" i="4" s="1" a="1"/>
  <c r="P74" i="4" s="1"/>
  <c r="W74" i="4" s="1"/>
  <c r="R72" i="4" a="1"/>
  <c r="R72" i="4" s="1"/>
  <c r="AB68" i="4" a="1"/>
  <c r="AB68" i="4" s="1"/>
  <c r="Z69" i="4" a="1"/>
  <c r="Z69" i="4" s="1"/>
  <c r="AG69" i="4" s="1"/>
  <c r="AV69" i="4" l="1" a="1"/>
  <c r="AV69" i="4" s="1"/>
  <c r="AT70" i="4" a="1"/>
  <c r="AT70" i="4" s="1"/>
  <c r="BA70" i="4" s="1"/>
  <c r="AL70" i="4" a="1"/>
  <c r="AL70" i="4" s="1"/>
  <c r="AQ70" i="4"/>
  <c r="AJ71" i="4" s="1" a="1"/>
  <c r="AJ71" i="4" s="1"/>
  <c r="R73" i="4" a="1"/>
  <c r="R73" i="4" s="1"/>
  <c r="BD68" i="4" a="1"/>
  <c r="BD68" i="4" s="1"/>
  <c r="BK68" i="4" s="1"/>
  <c r="AB69" i="4" a="1"/>
  <c r="AB69" i="4" s="1"/>
  <c r="Z70" i="4" a="1"/>
  <c r="Z70" i="4" s="1"/>
  <c r="AG70" i="4" s="1"/>
  <c r="P75" i="4" a="1"/>
  <c r="P75" i="4" s="1"/>
  <c r="W75" i="4" s="1"/>
  <c r="R74" i="4" a="1"/>
  <c r="R74" i="4" s="1"/>
  <c r="BF68" i="4" l="1" a="1"/>
  <c r="BF68" i="4" s="1"/>
  <c r="BD69" i="4" a="1"/>
  <c r="BD69" i="4" s="1"/>
  <c r="BK69" i="4" s="1"/>
  <c r="AV70" i="4" a="1"/>
  <c r="AV70" i="4" s="1"/>
  <c r="AT71" i="4" a="1"/>
  <c r="AT71" i="4" s="1"/>
  <c r="BA71" i="4" s="1"/>
  <c r="AL71" i="4" a="1"/>
  <c r="AL71" i="4" s="1"/>
  <c r="AQ71" i="4"/>
  <c r="AJ72" i="4" s="1" a="1"/>
  <c r="AJ72" i="4" s="1"/>
  <c r="AB70" i="4" a="1"/>
  <c r="AB70" i="4" s="1"/>
  <c r="Z71" i="4" a="1"/>
  <c r="Z71" i="4" s="1"/>
  <c r="AG71" i="4" s="1"/>
  <c r="P76" i="4" a="1"/>
  <c r="P76" i="4" s="1"/>
  <c r="W76" i="4" s="1"/>
  <c r="R75" i="4" a="1"/>
  <c r="R75" i="4" s="1"/>
  <c r="BF69" i="4" l="1" a="1"/>
  <c r="BF69" i="4" s="1"/>
  <c r="BD70" i="4" a="1"/>
  <c r="BD70" i="4" s="1"/>
  <c r="BK70" i="4" s="1"/>
  <c r="AV71" i="4" a="1"/>
  <c r="AV71" i="4" s="1"/>
  <c r="AT72" i="4" a="1"/>
  <c r="AT72" i="4" s="1"/>
  <c r="BA72" i="4" s="1"/>
  <c r="AL72" i="4" a="1"/>
  <c r="AL72" i="4" s="1"/>
  <c r="AQ72" i="4"/>
  <c r="AJ73" i="4" s="1" a="1"/>
  <c r="AJ73" i="4" s="1"/>
  <c r="AB71" i="4" a="1"/>
  <c r="AB71" i="4" s="1"/>
  <c r="Z72" i="4" a="1"/>
  <c r="Z72" i="4" s="1"/>
  <c r="AG72" i="4" s="1"/>
  <c r="P77" i="4" a="1"/>
  <c r="P77" i="4" s="1"/>
  <c r="W77" i="4" s="1"/>
  <c r="R76" i="4" a="1"/>
  <c r="R76" i="4" s="1"/>
  <c r="BF70" i="4" l="1" a="1"/>
  <c r="BF70" i="4" s="1"/>
  <c r="BD71" i="4" a="1"/>
  <c r="BD71" i="4" s="1"/>
  <c r="BK71" i="4" s="1"/>
  <c r="AV72" i="4" a="1"/>
  <c r="AV72" i="4" s="1"/>
  <c r="AT73" i="4" a="1"/>
  <c r="AT73" i="4" s="1"/>
  <c r="BA73" i="4" s="1"/>
  <c r="AL73" i="4" a="1"/>
  <c r="AL73" i="4" s="1"/>
  <c r="AQ73" i="4"/>
  <c r="AJ74" i="4" s="1" a="1"/>
  <c r="AJ74" i="4" s="1"/>
  <c r="AB72" i="4" a="1"/>
  <c r="AB72" i="4" s="1"/>
  <c r="Z73" i="4" a="1"/>
  <c r="Z73" i="4" s="1"/>
  <c r="AG73" i="4" s="1"/>
  <c r="P78" i="4" a="1"/>
  <c r="P78" i="4" s="1"/>
  <c r="W78" i="4" s="1"/>
  <c r="R77" i="4" a="1"/>
  <c r="R77" i="4" s="1"/>
  <c r="BF71" i="4" l="1" a="1"/>
  <c r="BF71" i="4" s="1"/>
  <c r="BD72" i="4" a="1"/>
  <c r="BD72" i="4" s="1"/>
  <c r="BK72" i="4" s="1"/>
  <c r="AV73" i="4" a="1"/>
  <c r="AV73" i="4" s="1"/>
  <c r="AT74" i="4" a="1"/>
  <c r="AT74" i="4" s="1"/>
  <c r="BA74" i="4" s="1"/>
  <c r="AL74" i="4" a="1"/>
  <c r="AL74" i="4" s="1"/>
  <c r="AQ74" i="4"/>
  <c r="AJ75" i="4" s="1" a="1"/>
  <c r="AJ75" i="4" s="1"/>
  <c r="AB73" i="4" a="1"/>
  <c r="AB73" i="4" s="1"/>
  <c r="Z74" i="4" a="1"/>
  <c r="Z74" i="4" s="1"/>
  <c r="AG74" i="4" s="1"/>
  <c r="P79" i="4" a="1"/>
  <c r="P79" i="4" s="1"/>
  <c r="U79" i="4" s="1"/>
  <c r="W79" i="4" s="1"/>
  <c r="R78" i="4" a="1"/>
  <c r="R78" i="4" s="1"/>
  <c r="BF72" i="4" l="1" a="1"/>
  <c r="BF72" i="4" s="1"/>
  <c r="BD73" i="4" a="1"/>
  <c r="BD73" i="4" s="1"/>
  <c r="BK73" i="4" s="1"/>
  <c r="AV74" i="4" a="1"/>
  <c r="AV74" i="4" s="1"/>
  <c r="AT75" i="4" a="1"/>
  <c r="AT75" i="4" s="1"/>
  <c r="BA75" i="4" s="1"/>
  <c r="AL75" i="4" a="1"/>
  <c r="AL75" i="4" s="1"/>
  <c r="AQ75" i="4"/>
  <c r="AJ76" i="4" s="1" a="1"/>
  <c r="AJ76" i="4" s="1"/>
  <c r="AB74" i="4" a="1"/>
  <c r="AB74" i="4" s="1"/>
  <c r="Z75" i="4" a="1"/>
  <c r="Z75" i="4" s="1"/>
  <c r="AG75" i="4" s="1"/>
  <c r="R79" i="4" a="1"/>
  <c r="R79" i="4" s="1"/>
  <c r="BF73" i="4" l="1" a="1"/>
  <c r="BF73" i="4" s="1"/>
  <c r="BD74" i="4" a="1"/>
  <c r="BD74" i="4" s="1"/>
  <c r="BK74" i="4" s="1"/>
  <c r="AV75" i="4" a="1"/>
  <c r="AV75" i="4" s="1"/>
  <c r="AT76" i="4" a="1"/>
  <c r="AT76" i="4" s="1"/>
  <c r="BA76" i="4" s="1"/>
  <c r="AL76" i="4" a="1"/>
  <c r="AL76" i="4" s="1"/>
  <c r="AQ76" i="4"/>
  <c r="AJ77" i="4" s="1" a="1"/>
  <c r="AJ77" i="4" s="1"/>
  <c r="AB75" i="4" a="1"/>
  <c r="AB75" i="4" s="1"/>
  <c r="Z76" i="4" a="1"/>
  <c r="Z76" i="4" s="1"/>
  <c r="AG76" i="4" s="1"/>
  <c r="P80" i="4" a="1"/>
  <c r="P80" i="4" s="1"/>
  <c r="W80" i="4" s="1"/>
  <c r="BF74" i="4" l="1" a="1"/>
  <c r="BF74" i="4" s="1"/>
  <c r="BD75" i="4" a="1"/>
  <c r="BD75" i="4" s="1"/>
  <c r="BK75" i="4" s="1"/>
  <c r="AV76" i="4" a="1"/>
  <c r="AV76" i="4" s="1"/>
  <c r="AT77" i="4" a="1"/>
  <c r="AT77" i="4" s="1"/>
  <c r="BA77" i="4" s="1"/>
  <c r="AL77" i="4" a="1"/>
  <c r="AL77" i="4" s="1"/>
  <c r="AQ77" i="4"/>
  <c r="AJ78" i="4" s="1" a="1"/>
  <c r="AJ78" i="4" s="1"/>
  <c r="AB76" i="4" a="1"/>
  <c r="AB76" i="4" s="1"/>
  <c r="Z77" i="4" a="1"/>
  <c r="Z77" i="4" s="1"/>
  <c r="AG77" i="4" s="1"/>
  <c r="P81" i="4" a="1"/>
  <c r="P81" i="4" s="1"/>
  <c r="W81" i="4" s="1"/>
  <c r="R80" i="4" a="1"/>
  <c r="R80" i="4" s="1"/>
  <c r="BF75" i="4" l="1" a="1"/>
  <c r="BF75" i="4" s="1"/>
  <c r="BD76" i="4" a="1"/>
  <c r="BD76" i="4" s="1"/>
  <c r="BK76" i="4" s="1"/>
  <c r="AV77" i="4" a="1"/>
  <c r="AV77" i="4" s="1"/>
  <c r="AT78" i="4" a="1"/>
  <c r="AT78" i="4" s="1"/>
  <c r="BA78" i="4" s="1"/>
  <c r="AL78" i="4" a="1"/>
  <c r="AL78" i="4" s="1"/>
  <c r="AQ78" i="4"/>
  <c r="AJ79" i="4" s="1" a="1"/>
  <c r="AJ79" i="4" s="1"/>
  <c r="AB77" i="4" a="1"/>
  <c r="AB77" i="4" s="1"/>
  <c r="Z78" i="4" a="1"/>
  <c r="Z78" i="4" s="1"/>
  <c r="AG78" i="4" s="1"/>
  <c r="P82" i="4" a="1"/>
  <c r="P82" i="4" s="1"/>
  <c r="W82" i="4" s="1"/>
  <c r="R81" i="4" a="1"/>
  <c r="R81" i="4" s="1"/>
  <c r="BF76" i="4" l="1" a="1"/>
  <c r="BF76" i="4" s="1"/>
  <c r="BD77" i="4" a="1"/>
  <c r="BD77" i="4" s="1"/>
  <c r="BK77" i="4" s="1"/>
  <c r="AV78" i="4" a="1"/>
  <c r="AV78" i="4" s="1"/>
  <c r="AT79" i="4" a="1"/>
  <c r="AT79" i="4" s="1"/>
  <c r="AV79" i="4" s="1" a="1"/>
  <c r="AV79" i="4" s="1"/>
  <c r="AL79" i="4" a="1"/>
  <c r="AL79" i="4" s="1"/>
  <c r="AO79" i="4"/>
  <c r="AB78" i="4" a="1"/>
  <c r="AB78" i="4" s="1"/>
  <c r="Z79" i="4" a="1"/>
  <c r="Z79" i="4" s="1"/>
  <c r="P83" i="4" a="1"/>
  <c r="P83" i="4" s="1"/>
  <c r="W83" i="4" s="1"/>
  <c r="R82" i="4" a="1"/>
  <c r="R82" i="4" s="1"/>
  <c r="BF77" i="4" l="1" a="1"/>
  <c r="BF77" i="4" s="1"/>
  <c r="BD78" i="4" a="1"/>
  <c r="BD78" i="4" s="1"/>
  <c r="BK78" i="4" s="1"/>
  <c r="AQ79" i="4"/>
  <c r="AJ80" i="4" s="1" a="1"/>
  <c r="AJ80" i="4" s="1"/>
  <c r="AY79" i="4"/>
  <c r="BA79" i="4" s="1"/>
  <c r="AB79" i="4" a="1"/>
  <c r="AB79" i="4" s="1"/>
  <c r="AE79" i="4"/>
  <c r="AG79" i="4" s="1"/>
  <c r="P84" i="4" a="1"/>
  <c r="P84" i="4" s="1"/>
  <c r="W84" i="4" s="1"/>
  <c r="R83" i="4" a="1"/>
  <c r="R83" i="4" s="1"/>
  <c r="BF78" i="4" l="1" a="1"/>
  <c r="BF78" i="4" s="1"/>
  <c r="BD79" i="4" a="1"/>
  <c r="BD79" i="4" s="1"/>
  <c r="BF79" i="4" s="1" a="1"/>
  <c r="BF79" i="4" s="1"/>
  <c r="AT80" i="4" a="1"/>
  <c r="AT80" i="4" s="1"/>
  <c r="BA80" i="4" s="1"/>
  <c r="AQ80" i="4"/>
  <c r="AJ81" i="4" s="1" a="1"/>
  <c r="AJ81" i="4" s="1"/>
  <c r="AL80" i="4" a="1"/>
  <c r="AL80" i="4" s="1"/>
  <c r="Z80" i="4" a="1"/>
  <c r="Z80" i="4" s="1"/>
  <c r="AG80" i="4" s="1"/>
  <c r="P85" i="4" a="1"/>
  <c r="P85" i="4" s="1"/>
  <c r="R84" i="4" a="1"/>
  <c r="R84" i="4" s="1"/>
  <c r="AV80" i="4" l="1" a="1"/>
  <c r="AV80" i="4" s="1"/>
  <c r="AT81" i="4" a="1"/>
  <c r="AT81" i="4" s="1"/>
  <c r="BA81" i="4" s="1"/>
  <c r="AL81" i="4" a="1"/>
  <c r="AL81" i="4" s="1"/>
  <c r="AQ81" i="4"/>
  <c r="AJ82" i="4" s="1" a="1"/>
  <c r="AJ82" i="4" s="1"/>
  <c r="W85" i="4"/>
  <c r="P86" i="4" s="1" a="1"/>
  <c r="P86" i="4" s="1"/>
  <c r="R85" i="4" a="1"/>
  <c r="R85" i="4" s="1"/>
  <c r="BI79" i="4"/>
  <c r="BK79" i="4" s="1"/>
  <c r="AB80" i="4" a="1"/>
  <c r="AB80" i="4" s="1"/>
  <c r="Z81" i="4" a="1"/>
  <c r="Z81" i="4" s="1"/>
  <c r="AG81" i="4" s="1"/>
  <c r="BD80" i="4" l="1" a="1"/>
  <c r="BD80" i="4" s="1"/>
  <c r="BK80" i="4" s="1"/>
  <c r="AV81" i="4" a="1"/>
  <c r="AV81" i="4" s="1"/>
  <c r="AL82" i="4" a="1"/>
  <c r="AL82" i="4" s="1"/>
  <c r="AQ82" i="4"/>
  <c r="AJ83" i="4" s="1" a="1"/>
  <c r="AJ83" i="4" s="1"/>
  <c r="W86" i="4"/>
  <c r="P87" i="4" s="1" a="1"/>
  <c r="P87" i="4" s="1"/>
  <c r="W87" i="4" s="1"/>
  <c r="P88" i="4" s="1" a="1"/>
  <c r="P88" i="4" s="1"/>
  <c r="W88" i="4" s="1"/>
  <c r="R86" i="4" a="1"/>
  <c r="R86" i="4" s="1"/>
  <c r="AB81" i="4" a="1"/>
  <c r="AB81" i="4" s="1"/>
  <c r="Z82" i="4" a="1"/>
  <c r="Z82" i="4" s="1"/>
  <c r="AG82" i="4" s="1"/>
  <c r="BF80" i="4" l="1" a="1"/>
  <c r="BF80" i="4" s="1"/>
  <c r="BD81" i="4" a="1"/>
  <c r="BD81" i="4" s="1"/>
  <c r="BK81" i="4" s="1"/>
  <c r="AQ83" i="4"/>
  <c r="AJ84" i="4" s="1" a="1"/>
  <c r="AJ84" i="4" s="1"/>
  <c r="AL83" i="4" a="1"/>
  <c r="AL83" i="4" s="1"/>
  <c r="R87" i="4" a="1"/>
  <c r="R87" i="4" s="1"/>
  <c r="AT82" i="4" a="1"/>
  <c r="AT82" i="4" s="1"/>
  <c r="BA82" i="4" s="1"/>
  <c r="AB82" i="4" a="1"/>
  <c r="AB82" i="4" s="1"/>
  <c r="Z83" i="4" a="1"/>
  <c r="Z83" i="4" s="1"/>
  <c r="AG83" i="4" s="1"/>
  <c r="P89" i="4" a="1"/>
  <c r="P89" i="4" s="1"/>
  <c r="W89" i="4" s="1"/>
  <c r="R88" i="4" a="1"/>
  <c r="R88" i="4" s="1"/>
  <c r="BF81" i="4" l="1" a="1"/>
  <c r="BF81" i="4" s="1"/>
  <c r="AV82" i="4" a="1"/>
  <c r="AV82" i="4" s="1"/>
  <c r="AT83" i="4" a="1"/>
  <c r="AT83" i="4" s="1"/>
  <c r="BA83" i="4" s="1"/>
  <c r="AL84" i="4" a="1"/>
  <c r="AL84" i="4" s="1"/>
  <c r="AQ84" i="4"/>
  <c r="AJ85" i="4" s="1" a="1"/>
  <c r="AJ85" i="4" s="1"/>
  <c r="AB83" i="4" a="1"/>
  <c r="AB83" i="4" s="1"/>
  <c r="Z84" i="4" a="1"/>
  <c r="Z84" i="4" s="1"/>
  <c r="AG84" i="4" s="1"/>
  <c r="P90" i="4" a="1"/>
  <c r="P90" i="4" s="1"/>
  <c r="W90" i="4" s="1"/>
  <c r="R89" i="4" a="1"/>
  <c r="R89" i="4" s="1"/>
  <c r="AV83" i="4" l="1" a="1"/>
  <c r="AV83" i="4" s="1"/>
  <c r="AT84" i="4" a="1"/>
  <c r="AT84" i="4" s="1"/>
  <c r="BA84" i="4" s="1"/>
  <c r="AL85" i="4" a="1"/>
  <c r="AL85" i="4" s="1"/>
  <c r="AQ85" i="4"/>
  <c r="AJ86" i="4" s="1" a="1"/>
  <c r="AJ86" i="4" s="1"/>
  <c r="BD82" i="4" a="1"/>
  <c r="BD82" i="4" s="1"/>
  <c r="BK82" i="4" s="1"/>
  <c r="AB84" i="4" a="1"/>
  <c r="AB84" i="4" s="1"/>
  <c r="Z85" i="4" a="1"/>
  <c r="Z85" i="4" s="1"/>
  <c r="AG85" i="4" s="1"/>
  <c r="P91" i="4" a="1"/>
  <c r="P91" i="4" s="1"/>
  <c r="W91" i="4" s="1"/>
  <c r="R90" i="4" a="1"/>
  <c r="R90" i="4" s="1"/>
  <c r="BF82" i="4" l="1" a="1"/>
  <c r="BF82" i="4" s="1"/>
  <c r="BD83" i="4" a="1"/>
  <c r="BD83" i="4" s="1"/>
  <c r="BK83" i="4" s="1"/>
  <c r="AV84" i="4" a="1"/>
  <c r="AV84" i="4" s="1"/>
  <c r="AT85" i="4" a="1"/>
  <c r="AT85" i="4" s="1"/>
  <c r="BA85" i="4" s="1"/>
  <c r="AL86" i="4" a="1"/>
  <c r="AL86" i="4" s="1"/>
  <c r="AQ86" i="4"/>
  <c r="AJ87" i="4" s="1" a="1"/>
  <c r="AJ87" i="4" s="1"/>
  <c r="AB85" i="4" a="1"/>
  <c r="AB85" i="4" s="1"/>
  <c r="Z86" i="4" a="1"/>
  <c r="Z86" i="4" s="1"/>
  <c r="AG86" i="4" s="1"/>
  <c r="P92" i="4" a="1"/>
  <c r="P92" i="4" s="1"/>
  <c r="W92" i="4" s="1"/>
  <c r="R91" i="4" a="1"/>
  <c r="R91" i="4" s="1"/>
  <c r="BF83" i="4" l="1" a="1"/>
  <c r="BF83" i="4" s="1"/>
  <c r="BD84" i="4" a="1"/>
  <c r="BD84" i="4" s="1"/>
  <c r="BK84" i="4" s="1"/>
  <c r="AV85" i="4" a="1"/>
  <c r="AV85" i="4" s="1"/>
  <c r="AT86" i="4" a="1"/>
  <c r="AT86" i="4" s="1"/>
  <c r="BA86" i="4" s="1"/>
  <c r="AL87" i="4" a="1"/>
  <c r="AL87" i="4" s="1"/>
  <c r="AQ87" i="4"/>
  <c r="AJ88" i="4" s="1" a="1"/>
  <c r="AJ88" i="4" s="1"/>
  <c r="AB86" i="4" a="1"/>
  <c r="AB86" i="4" s="1"/>
  <c r="Z87" i="4" a="1"/>
  <c r="Z87" i="4" s="1"/>
  <c r="AG87" i="4" s="1"/>
  <c r="P93" i="4" a="1"/>
  <c r="P93" i="4" s="1"/>
  <c r="U93" i="4" s="1"/>
  <c r="W93" i="4" s="1"/>
  <c r="R92" i="4" a="1"/>
  <c r="R92" i="4" s="1"/>
  <c r="BF84" i="4" l="1" a="1"/>
  <c r="BF84" i="4" s="1"/>
  <c r="BD85" i="4" a="1"/>
  <c r="BD85" i="4" s="1"/>
  <c r="BK85" i="4" s="1"/>
  <c r="AV86" i="4" a="1"/>
  <c r="AV86" i="4" s="1"/>
  <c r="AT87" i="4" a="1"/>
  <c r="AT87" i="4" s="1"/>
  <c r="BA87" i="4" s="1"/>
  <c r="AL88" i="4" a="1"/>
  <c r="AL88" i="4" s="1"/>
  <c r="AQ88" i="4"/>
  <c r="AJ89" i="4" s="1" a="1"/>
  <c r="AJ89" i="4" s="1"/>
  <c r="AB87" i="4" a="1"/>
  <c r="AB87" i="4" s="1"/>
  <c r="Z88" i="4" a="1"/>
  <c r="Z88" i="4" s="1"/>
  <c r="AG88" i="4" s="1"/>
  <c r="R93" i="4" a="1"/>
  <c r="R93" i="4" s="1"/>
  <c r="BF85" i="4" l="1" a="1"/>
  <c r="BF85" i="4" s="1"/>
  <c r="BD86" i="4" a="1"/>
  <c r="BD86" i="4" s="1"/>
  <c r="BK86" i="4" s="1"/>
  <c r="AV87" i="4" a="1"/>
  <c r="AV87" i="4" s="1"/>
  <c r="AT88" i="4" a="1"/>
  <c r="AT88" i="4" s="1"/>
  <c r="BA88" i="4" s="1"/>
  <c r="AL89" i="4" a="1"/>
  <c r="AL89" i="4" s="1"/>
  <c r="AQ89" i="4"/>
  <c r="AJ90" i="4" s="1" a="1"/>
  <c r="AJ90" i="4" s="1"/>
  <c r="AB88" i="4" a="1"/>
  <c r="AB88" i="4" s="1"/>
  <c r="Z89" i="4" a="1"/>
  <c r="Z89" i="4" s="1"/>
  <c r="AG89" i="4" s="1"/>
  <c r="P94" i="4" a="1"/>
  <c r="P94" i="4" s="1"/>
  <c r="W94" i="4" s="1"/>
  <c r="BF86" i="4" l="1" a="1"/>
  <c r="BF86" i="4" s="1"/>
  <c r="BD87" i="4" a="1"/>
  <c r="BD87" i="4" s="1"/>
  <c r="BK87" i="4" s="1"/>
  <c r="AV88" i="4" a="1"/>
  <c r="AV88" i="4" s="1"/>
  <c r="AT89" i="4" a="1"/>
  <c r="AT89" i="4" s="1"/>
  <c r="BA89" i="4" s="1"/>
  <c r="AL90" i="4" a="1"/>
  <c r="AL90" i="4" s="1"/>
  <c r="AQ90" i="4"/>
  <c r="AJ91" i="4" s="1" a="1"/>
  <c r="AJ91" i="4" s="1"/>
  <c r="AB89" i="4" a="1"/>
  <c r="AB89" i="4" s="1"/>
  <c r="Z90" i="4" a="1"/>
  <c r="Z90" i="4" s="1"/>
  <c r="AG90" i="4" s="1"/>
  <c r="P95" i="4" a="1"/>
  <c r="P95" i="4" s="1"/>
  <c r="R94" i="4" a="1"/>
  <c r="R94" i="4" s="1"/>
  <c r="BF87" i="4" l="1" a="1"/>
  <c r="BF87" i="4" s="1"/>
  <c r="BD88" i="4" a="1"/>
  <c r="BD88" i="4" s="1"/>
  <c r="BK88" i="4" s="1"/>
  <c r="AV89" i="4" a="1"/>
  <c r="AV89" i="4" s="1"/>
  <c r="AT90" i="4" a="1"/>
  <c r="AT90" i="4" s="1"/>
  <c r="BA90" i="4" s="1"/>
  <c r="AL91" i="4" a="1"/>
  <c r="AL91" i="4" s="1"/>
  <c r="AQ91" i="4"/>
  <c r="AJ92" i="4" s="1" a="1"/>
  <c r="AJ92" i="4" s="1"/>
  <c r="AB90" i="4" a="1"/>
  <c r="AB90" i="4" s="1"/>
  <c r="Z91" i="4" a="1"/>
  <c r="Z91" i="4" s="1"/>
  <c r="AG91" i="4" s="1"/>
  <c r="R95" i="4" a="1"/>
  <c r="R95" i="4" s="1"/>
  <c r="S95" i="4" s="1"/>
  <c r="W95" i="4" s="1"/>
  <c r="P96" i="4" s="1" a="1"/>
  <c r="P96" i="4" s="1"/>
  <c r="W96" i="4" s="1"/>
  <c r="BF88" i="4" l="1" a="1"/>
  <c r="BF88" i="4" s="1"/>
  <c r="BD89" i="4" a="1"/>
  <c r="BD89" i="4" s="1"/>
  <c r="BK89" i="4" s="1"/>
  <c r="AV90" i="4" a="1"/>
  <c r="AV90" i="4" s="1"/>
  <c r="AT91" i="4" a="1"/>
  <c r="AT91" i="4" s="1"/>
  <c r="BA91" i="4" s="1"/>
  <c r="AL92" i="4" a="1"/>
  <c r="AL92" i="4" s="1"/>
  <c r="AQ92" i="4"/>
  <c r="AJ93" i="4" s="1" a="1"/>
  <c r="AJ93" i="4" s="1"/>
  <c r="AB91" i="4" a="1"/>
  <c r="AB91" i="4" s="1"/>
  <c r="Z92" i="4" a="1"/>
  <c r="Z92" i="4" s="1"/>
  <c r="AG92" i="4" s="1"/>
  <c r="P97" i="4" a="1"/>
  <c r="P97" i="4" s="1"/>
  <c r="W97" i="4" s="1"/>
  <c r="R96" i="4" a="1"/>
  <c r="R96" i="4" s="1"/>
  <c r="BF89" i="4" l="1" a="1"/>
  <c r="BF89" i="4" s="1"/>
  <c r="BD90" i="4" a="1"/>
  <c r="BD90" i="4" s="1"/>
  <c r="BK90" i="4" s="1"/>
  <c r="AV91" i="4" a="1"/>
  <c r="AV91" i="4" s="1"/>
  <c r="AT92" i="4" a="1"/>
  <c r="AT92" i="4" s="1"/>
  <c r="BA92" i="4" s="1"/>
  <c r="AL93" i="4" a="1"/>
  <c r="AL93" i="4" s="1"/>
  <c r="AO93" i="4"/>
  <c r="AB92" i="4" a="1"/>
  <c r="AB92" i="4" s="1"/>
  <c r="Z93" i="4" a="1"/>
  <c r="Z93" i="4" s="1"/>
  <c r="P98" i="4" a="1"/>
  <c r="P98" i="4" s="1"/>
  <c r="W98" i="4" s="1"/>
  <c r="R97" i="4" a="1"/>
  <c r="R97" i="4" s="1"/>
  <c r="BF90" i="4" l="1" a="1"/>
  <c r="BF90" i="4" s="1"/>
  <c r="BD91" i="4" a="1"/>
  <c r="BD91" i="4" s="1"/>
  <c r="BK91" i="4" s="1"/>
  <c r="AV92" i="4" a="1"/>
  <c r="AV92" i="4" s="1"/>
  <c r="AT93" i="4" a="1"/>
  <c r="AT93" i="4" s="1"/>
  <c r="AV93" i="4" s="1" a="1"/>
  <c r="AV93" i="4" s="1"/>
  <c r="AQ93" i="4"/>
  <c r="AJ94" i="4" s="1" a="1"/>
  <c r="AJ94" i="4" s="1"/>
  <c r="AB93" i="4" a="1"/>
  <c r="AB93" i="4" s="1"/>
  <c r="AE93" i="4"/>
  <c r="AG93" i="4" s="1"/>
  <c r="P99" i="4" a="1"/>
  <c r="P99" i="4" s="1"/>
  <c r="R98" i="4" a="1"/>
  <c r="R98" i="4" s="1"/>
  <c r="BF91" i="4" l="1" a="1"/>
  <c r="BF91" i="4" s="1"/>
  <c r="BD92" i="4" a="1"/>
  <c r="BD92" i="4" s="1"/>
  <c r="BK92" i="4" s="1"/>
  <c r="AQ94" i="4"/>
  <c r="AJ95" i="4" s="1" a="1"/>
  <c r="AJ95" i="4" s="1"/>
  <c r="AL94" i="4" a="1"/>
  <c r="AL94" i="4" s="1"/>
  <c r="W99" i="4"/>
  <c r="P100" i="4" s="1" a="1"/>
  <c r="P100" i="4" s="1"/>
  <c r="AY93" i="4"/>
  <c r="BA93" i="4" s="1"/>
  <c r="Z94" i="4" a="1"/>
  <c r="Z94" i="4" s="1"/>
  <c r="AG94" i="4" s="1"/>
  <c r="R99" i="4" a="1"/>
  <c r="R99" i="4" s="1"/>
  <c r="BF92" i="4" l="1" a="1"/>
  <c r="BF92" i="4" s="1"/>
  <c r="BD93" i="4" a="1"/>
  <c r="BD93" i="4" s="1"/>
  <c r="BF93" i="4" s="1" a="1"/>
  <c r="BF93" i="4" s="1"/>
  <c r="AT94" i="4" a="1"/>
  <c r="AT94" i="4" s="1"/>
  <c r="BA94" i="4" s="1"/>
  <c r="AL95" i="4" a="1"/>
  <c r="AL95" i="4" s="1"/>
  <c r="AM95" i="4" s="1"/>
  <c r="AQ95" i="4" s="1"/>
  <c r="AJ96" i="4" s="1" a="1"/>
  <c r="AJ96" i="4" s="1"/>
  <c r="W100" i="4"/>
  <c r="P101" i="4" s="1" a="1"/>
  <c r="P101" i="4" s="1"/>
  <c r="W101" i="4" s="1"/>
  <c r="P102" i="4" s="1" a="1"/>
  <c r="P102" i="4" s="1"/>
  <c r="W102" i="4" s="1"/>
  <c r="R100" i="4" a="1"/>
  <c r="R100" i="4" s="1"/>
  <c r="AB94" i="4" a="1"/>
  <c r="AB94" i="4" s="1"/>
  <c r="Z95" i="4" a="1"/>
  <c r="Z95" i="4" s="1"/>
  <c r="AV94" i="4" l="1" a="1"/>
  <c r="AV94" i="4" s="1"/>
  <c r="AT95" i="4" a="1"/>
  <c r="AT95" i="4" s="1"/>
  <c r="AL96" i="4" a="1"/>
  <c r="AL96" i="4" s="1"/>
  <c r="AQ96" i="4"/>
  <c r="AJ97" i="4" s="1" a="1"/>
  <c r="AJ97" i="4" s="1"/>
  <c r="R101" i="4" a="1"/>
  <c r="R101" i="4" s="1"/>
  <c r="BI93" i="4"/>
  <c r="BK93" i="4" s="1"/>
  <c r="AB95" i="4" a="1"/>
  <c r="AB95" i="4" s="1"/>
  <c r="AC95" i="4" s="1"/>
  <c r="AG95" i="4" s="1"/>
  <c r="Z96" i="4" s="1" a="1"/>
  <c r="Z96" i="4" s="1"/>
  <c r="AG96" i="4" s="1"/>
  <c r="P103" i="4" a="1"/>
  <c r="P103" i="4" s="1"/>
  <c r="W103" i="4" s="1"/>
  <c r="R102" i="4" a="1"/>
  <c r="R102" i="4" s="1"/>
  <c r="AV95" i="4" l="1" a="1"/>
  <c r="AV95" i="4" s="1"/>
  <c r="AW95" i="4" s="1"/>
  <c r="BA95" i="4" s="1"/>
  <c r="AT96" i="4" s="1" a="1"/>
  <c r="AT96" i="4" s="1"/>
  <c r="BA96" i="4" s="1"/>
  <c r="BD94" i="4" a="1"/>
  <c r="BD94" i="4" s="1"/>
  <c r="BK94" i="4" s="1"/>
  <c r="AQ97" i="4"/>
  <c r="AJ98" i="4" s="1" a="1"/>
  <c r="AJ98" i="4" s="1"/>
  <c r="AL97" i="4" a="1"/>
  <c r="AL97" i="4" s="1"/>
  <c r="AB96" i="4" a="1"/>
  <c r="AB96" i="4" s="1"/>
  <c r="Z97" i="4" a="1"/>
  <c r="Z97" i="4" s="1"/>
  <c r="AG97" i="4" s="1"/>
  <c r="P104" i="4" a="1"/>
  <c r="P104" i="4" s="1"/>
  <c r="W104" i="4" s="1"/>
  <c r="R103" i="4" a="1"/>
  <c r="R103" i="4" s="1"/>
  <c r="BF94" i="4" l="1" a="1"/>
  <c r="BF94" i="4" s="1"/>
  <c r="BD95" i="4" a="1"/>
  <c r="BD95" i="4" s="1"/>
  <c r="AV96" i="4" a="1"/>
  <c r="AV96" i="4" s="1"/>
  <c r="AT97" i="4" a="1"/>
  <c r="AT97" i="4" s="1"/>
  <c r="BA97" i="4" s="1"/>
  <c r="AL98" i="4" a="1"/>
  <c r="AL98" i="4" s="1"/>
  <c r="AQ98" i="4"/>
  <c r="AJ99" i="4" s="1" a="1"/>
  <c r="AJ99" i="4" s="1"/>
  <c r="AB97" i="4" a="1"/>
  <c r="AB97" i="4" s="1"/>
  <c r="Z98" i="4" a="1"/>
  <c r="Z98" i="4" s="1"/>
  <c r="AG98" i="4" s="1"/>
  <c r="P105" i="4" a="1"/>
  <c r="P105" i="4" s="1"/>
  <c r="W105" i="4" s="1"/>
  <c r="R104" i="4" a="1"/>
  <c r="R104" i="4" s="1"/>
  <c r="BF95" i="4" l="1" a="1"/>
  <c r="BF95" i="4" s="1"/>
  <c r="BG95" i="4" s="1"/>
  <c r="BK95" i="4" s="1"/>
  <c r="BD96" i="4" s="1" a="1"/>
  <c r="BD96" i="4" s="1"/>
  <c r="BK96" i="4" s="1"/>
  <c r="AV97" i="4" a="1"/>
  <c r="AV97" i="4" s="1"/>
  <c r="AT98" i="4" a="1"/>
  <c r="AT98" i="4" s="1"/>
  <c r="BA98" i="4" s="1"/>
  <c r="AL99" i="4" a="1"/>
  <c r="AL99" i="4" s="1"/>
  <c r="AQ99" i="4"/>
  <c r="AJ100" i="4" s="1" a="1"/>
  <c r="AJ100" i="4" s="1"/>
  <c r="AB98" i="4" a="1"/>
  <c r="AB98" i="4" s="1"/>
  <c r="Z99" i="4" a="1"/>
  <c r="Z99" i="4" s="1"/>
  <c r="AG99" i="4" s="1"/>
  <c r="P106" i="4" a="1"/>
  <c r="P106" i="4" s="1"/>
  <c r="W106" i="4" s="1"/>
  <c r="R105" i="4" a="1"/>
  <c r="R105" i="4" s="1"/>
  <c r="BF96" i="4" l="1" a="1"/>
  <c r="BF96" i="4" s="1"/>
  <c r="BD97" i="4" a="1"/>
  <c r="BD97" i="4" s="1"/>
  <c r="BK97" i="4" s="1"/>
  <c r="AV98" i="4" a="1"/>
  <c r="AV98" i="4" s="1"/>
  <c r="AT99" i="4" a="1"/>
  <c r="AT99" i="4" s="1"/>
  <c r="BA99" i="4" s="1"/>
  <c r="AL100" i="4" a="1"/>
  <c r="AL100" i="4" s="1"/>
  <c r="AQ100" i="4"/>
  <c r="AJ101" i="4" s="1" a="1"/>
  <c r="AJ101" i="4" s="1"/>
  <c r="AB99" i="4" a="1"/>
  <c r="AB99" i="4" s="1"/>
  <c r="Z100" i="4" a="1"/>
  <c r="Z100" i="4" s="1"/>
  <c r="AG100" i="4" s="1"/>
  <c r="P107" i="4" a="1"/>
  <c r="P107" i="4" s="1"/>
  <c r="U107" i="4" s="1"/>
  <c r="R106" i="4" a="1"/>
  <c r="R106" i="4" s="1"/>
  <c r="BF97" i="4" l="1" a="1"/>
  <c r="BF97" i="4" s="1"/>
  <c r="BD98" i="4" a="1"/>
  <c r="BD98" i="4" s="1"/>
  <c r="BK98" i="4" s="1"/>
  <c r="AV99" i="4" a="1"/>
  <c r="AV99" i="4" s="1"/>
  <c r="AT100" i="4" a="1"/>
  <c r="AT100" i="4" s="1"/>
  <c r="BA100" i="4" s="1"/>
  <c r="AL101" i="4" a="1"/>
  <c r="AL101" i="4" s="1"/>
  <c r="AQ101" i="4"/>
  <c r="AJ102" i="4" s="1" a="1"/>
  <c r="AJ102" i="4" s="1"/>
  <c r="AB100" i="4" a="1"/>
  <c r="AB100" i="4" s="1"/>
  <c r="Z101" i="4" a="1"/>
  <c r="Z101" i="4" s="1"/>
  <c r="AG101" i="4" s="1"/>
  <c r="R107" i="4" a="1"/>
  <c r="R107" i="4" s="1"/>
  <c r="BF98" i="4" l="1" a="1"/>
  <c r="BF98" i="4" s="1"/>
  <c r="BD99" i="4" a="1"/>
  <c r="BD99" i="4" s="1"/>
  <c r="BK99" i="4" s="1"/>
  <c r="AV100" i="4" a="1"/>
  <c r="AV100" i="4" s="1"/>
  <c r="AT101" i="4" a="1"/>
  <c r="AT101" i="4" s="1"/>
  <c r="BA101" i="4" s="1"/>
  <c r="AL102" i="4" a="1"/>
  <c r="AL102" i="4" s="1"/>
  <c r="AQ102" i="4"/>
  <c r="AJ103" i="4" s="1" a="1"/>
  <c r="AJ103" i="4" s="1"/>
  <c r="AB101" i="4" a="1"/>
  <c r="AB101" i="4" s="1"/>
  <c r="Z102" i="4" a="1"/>
  <c r="Z102" i="4" s="1"/>
  <c r="AG102" i="4" s="1"/>
  <c r="BF99" i="4" l="1" a="1"/>
  <c r="BF99" i="4" s="1"/>
  <c r="BD100" i="4" a="1"/>
  <c r="BD100" i="4" s="1"/>
  <c r="BK100" i="4" s="1"/>
  <c r="AV101" i="4" a="1"/>
  <c r="AV101" i="4" s="1"/>
  <c r="AT102" i="4" a="1"/>
  <c r="AT102" i="4" s="1"/>
  <c r="BA102" i="4" s="1"/>
  <c r="AL103" i="4" a="1"/>
  <c r="AL103" i="4" s="1"/>
  <c r="AQ103" i="4"/>
  <c r="AJ104" i="4" s="1" a="1"/>
  <c r="AJ104" i="4" s="1"/>
  <c r="AB102" i="4" a="1"/>
  <c r="AB102" i="4" s="1"/>
  <c r="Z103" i="4" a="1"/>
  <c r="Z103" i="4" s="1"/>
  <c r="AG103" i="4" s="1"/>
  <c r="BF100" i="4" l="1" a="1"/>
  <c r="BF100" i="4" s="1"/>
  <c r="BD101" i="4" a="1"/>
  <c r="BD101" i="4" s="1"/>
  <c r="BK101" i="4" s="1"/>
  <c r="AV102" i="4" a="1"/>
  <c r="AV102" i="4" s="1"/>
  <c r="AT103" i="4" a="1"/>
  <c r="AT103" i="4" s="1"/>
  <c r="BA103" i="4" s="1"/>
  <c r="AL104" i="4" a="1"/>
  <c r="AL104" i="4" s="1"/>
  <c r="AQ104" i="4"/>
  <c r="AJ105" i="4" s="1" a="1"/>
  <c r="AJ105" i="4" s="1"/>
  <c r="AB103" i="4" a="1"/>
  <c r="AB103" i="4" s="1"/>
  <c r="Z104" i="4" a="1"/>
  <c r="Z104" i="4" s="1"/>
  <c r="AG104" i="4" s="1"/>
  <c r="BF101" i="4" l="1" a="1"/>
  <c r="BF101" i="4" s="1"/>
  <c r="BD102" i="4" a="1"/>
  <c r="BD102" i="4" s="1"/>
  <c r="BK102" i="4" s="1"/>
  <c r="AV103" i="4" a="1"/>
  <c r="AV103" i="4" s="1"/>
  <c r="AT104" i="4" a="1"/>
  <c r="AT104" i="4" s="1"/>
  <c r="BA104" i="4" s="1"/>
  <c r="AL105" i="4" a="1"/>
  <c r="AL105" i="4" s="1"/>
  <c r="AQ105" i="4"/>
  <c r="AJ106" i="4" s="1" a="1"/>
  <c r="AJ106" i="4" s="1"/>
  <c r="AB104" i="4" a="1"/>
  <c r="AB104" i="4" s="1"/>
  <c r="Z105" i="4" a="1"/>
  <c r="Z105" i="4" s="1"/>
  <c r="AG105" i="4" s="1"/>
  <c r="BF102" i="4" l="1" a="1"/>
  <c r="BF102" i="4" s="1"/>
  <c r="BD103" i="4" a="1"/>
  <c r="BD103" i="4" s="1"/>
  <c r="BK103" i="4" s="1"/>
  <c r="AV104" i="4" a="1"/>
  <c r="AV104" i="4" s="1"/>
  <c r="AT105" i="4" a="1"/>
  <c r="AT105" i="4" s="1"/>
  <c r="BA105" i="4" s="1"/>
  <c r="AL106" i="4" a="1"/>
  <c r="AL106" i="4" s="1"/>
  <c r="AQ106" i="4"/>
  <c r="AJ107" i="4" s="1" a="1"/>
  <c r="AJ107" i="4" s="1"/>
  <c r="AB105" i="4" a="1"/>
  <c r="AB105" i="4" s="1"/>
  <c r="Z106" i="4" a="1"/>
  <c r="Z106" i="4" s="1"/>
  <c r="AG106" i="4" s="1"/>
  <c r="BF103" i="4" l="1" a="1"/>
  <c r="BF103" i="4" s="1"/>
  <c r="BD104" i="4" a="1"/>
  <c r="BD104" i="4" s="1"/>
  <c r="BK104" i="4" s="1"/>
  <c r="AV105" i="4" a="1"/>
  <c r="AV105" i="4" s="1"/>
  <c r="AT106" i="4" a="1"/>
  <c r="AT106" i="4" s="1"/>
  <c r="BA106" i="4" s="1"/>
  <c r="AL107" i="4" a="1"/>
  <c r="AL107" i="4" s="1"/>
  <c r="AO107" i="4"/>
  <c r="AB106" i="4" a="1"/>
  <c r="AB106" i="4" s="1"/>
  <c r="Z107" i="4" a="1"/>
  <c r="Z107" i="4" s="1"/>
  <c r="BF104" i="4" l="1" a="1"/>
  <c r="BF104" i="4" s="1"/>
  <c r="BD105" i="4" a="1"/>
  <c r="BD105" i="4" s="1"/>
  <c r="BK105" i="4" s="1"/>
  <c r="AV106" i="4" a="1"/>
  <c r="AV106" i="4" s="1"/>
  <c r="AT107" i="4" a="1"/>
  <c r="AT107" i="4" s="1"/>
  <c r="AV107" i="4" s="1" a="1"/>
  <c r="AV107" i="4" s="1"/>
  <c r="AB107" i="4" a="1"/>
  <c r="AB107" i="4" s="1"/>
  <c r="AE107" i="4"/>
  <c r="BF105" i="4" l="1" a="1"/>
  <c r="BF105" i="4" s="1"/>
  <c r="BD106" i="4" a="1"/>
  <c r="BD106" i="4" s="1"/>
  <c r="BK106" i="4" s="1"/>
  <c r="H107" i="4"/>
  <c r="BJ107" i="4" a="1"/>
  <c r="BJ107" i="4" s="1"/>
  <c r="M107" i="4" s="1"/>
  <c r="AF107" i="4" a="1"/>
  <c r="AF107" i="4" s="1"/>
  <c r="AG107" i="4" s="1"/>
  <c r="V107" i="4" a="1"/>
  <c r="V107" i="4" s="1"/>
  <c r="W107" i="4" s="1"/>
  <c r="AP107" i="4" a="1"/>
  <c r="AP107" i="4" s="1"/>
  <c r="AQ107" i="4" s="1"/>
  <c r="AZ107" i="4" a="1"/>
  <c r="AZ107" i="4" s="1"/>
  <c r="L107" i="4" s="1"/>
  <c r="AY107" i="4"/>
  <c r="BA107" i="4" l="1"/>
  <c r="BF106" i="4" a="1"/>
  <c r="BF106" i="4" s="1"/>
  <c r="BD107" i="4" a="1"/>
  <c r="BD107" i="4" s="1"/>
  <c r="BF107" i="4" s="1" a="1"/>
  <c r="BF107" i="4" s="1"/>
  <c r="AJ108" i="4" a="1"/>
  <c r="AJ108" i="4" s="1"/>
  <c r="K107" i="4"/>
  <c r="Z108" i="4" a="1"/>
  <c r="Z108" i="4" s="1"/>
  <c r="J107" i="4"/>
  <c r="AT108" i="4" a="1"/>
  <c r="AT108" i="4" s="1"/>
  <c r="BA108" i="4" s="1"/>
  <c r="I107" i="4"/>
  <c r="P108" i="4" a="1"/>
  <c r="P108" i="4" s="1"/>
  <c r="W108" i="4" s="1"/>
  <c r="AV108" i="4" l="1" a="1"/>
  <c r="AV108" i="4" s="1"/>
  <c r="AT109" i="4" a="1"/>
  <c r="AT109" i="4" s="1"/>
  <c r="BA109" i="4" s="1"/>
  <c r="AL108" i="4" a="1"/>
  <c r="AL108" i="4" s="1"/>
  <c r="AQ108" i="4"/>
  <c r="AJ109" i="4" s="1" a="1"/>
  <c r="AJ109" i="4" s="1"/>
  <c r="AQ109" i="4" s="1"/>
  <c r="AJ110" i="4" s="1" a="1"/>
  <c r="AJ110" i="4" s="1"/>
  <c r="AQ110" i="4" s="1"/>
  <c r="AG108" i="4"/>
  <c r="Z109" i="4" s="1" a="1"/>
  <c r="Z109" i="4" s="1"/>
  <c r="AB108" i="4" a="1"/>
  <c r="AB108" i="4" s="1"/>
  <c r="P109" i="4" a="1"/>
  <c r="P109" i="4" s="1"/>
  <c r="W109" i="4" s="1"/>
  <c r="R108" i="4" a="1"/>
  <c r="R108" i="4" s="1"/>
  <c r="BI107" i="4"/>
  <c r="BK107" i="4" s="1"/>
  <c r="BD108" i="4" l="1" a="1"/>
  <c r="BD108" i="4" s="1"/>
  <c r="BK108" i="4" s="1"/>
  <c r="AV109" i="4" a="1"/>
  <c r="AV109" i="4" s="1"/>
  <c r="AL109" i="4" a="1"/>
  <c r="AL109" i="4" s="1"/>
  <c r="AG109" i="4"/>
  <c r="Z110" i="4" s="1" a="1"/>
  <c r="Z110" i="4" s="1"/>
  <c r="AG110" i="4" s="1"/>
  <c r="Z111" i="4" s="1" a="1"/>
  <c r="Z111" i="4" s="1"/>
  <c r="AG111" i="4" s="1"/>
  <c r="AB109" i="4" a="1"/>
  <c r="AB109" i="4" s="1"/>
  <c r="AL110" i="4" a="1"/>
  <c r="AL110" i="4" s="1"/>
  <c r="AJ111" i="4" a="1"/>
  <c r="AJ111" i="4" s="1"/>
  <c r="AQ111" i="4" s="1"/>
  <c r="P110" i="4" a="1"/>
  <c r="P110" i="4" s="1"/>
  <c r="W110" i="4" s="1"/>
  <c r="R109" i="4" a="1"/>
  <c r="R109" i="4" s="1"/>
  <c r="BF108" i="4" l="1" a="1"/>
  <c r="BF108" i="4" s="1"/>
  <c r="BD109" i="4" a="1"/>
  <c r="BD109" i="4" s="1"/>
  <c r="BK109" i="4" s="1"/>
  <c r="AB110" i="4" a="1"/>
  <c r="AB110" i="4" s="1"/>
  <c r="P111" i="4" a="1"/>
  <c r="P111" i="4" s="1"/>
  <c r="W111" i="4" s="1"/>
  <c r="R110" i="4" a="1"/>
  <c r="R110" i="4" s="1"/>
  <c r="AJ112" i="4" a="1"/>
  <c r="AJ112" i="4" s="1"/>
  <c r="AQ112" i="4" s="1"/>
  <c r="AL111" i="4" a="1"/>
  <c r="AL111" i="4" s="1"/>
  <c r="AT110" i="4" a="1"/>
  <c r="AT110" i="4" s="1"/>
  <c r="BA110" i="4" s="1"/>
  <c r="AB111" i="4" a="1"/>
  <c r="AB111" i="4" s="1"/>
  <c r="Z112" i="4" a="1"/>
  <c r="Z112" i="4" s="1"/>
  <c r="AG112" i="4" s="1"/>
  <c r="BF109" i="4" l="1" a="1"/>
  <c r="BF109" i="4" s="1"/>
  <c r="AV110" i="4" a="1"/>
  <c r="AV110" i="4" s="1"/>
  <c r="AT111" i="4" a="1"/>
  <c r="AT111" i="4" s="1"/>
  <c r="BA111" i="4" s="1"/>
  <c r="AL112" i="4" a="1"/>
  <c r="AL112" i="4" s="1"/>
  <c r="AJ113" i="4" a="1"/>
  <c r="AJ113" i="4" s="1"/>
  <c r="AQ113" i="4" s="1"/>
  <c r="P112" i="4" a="1"/>
  <c r="P112" i="4" s="1"/>
  <c r="W112" i="4" s="1"/>
  <c r="R111" i="4" a="1"/>
  <c r="R111" i="4" s="1"/>
  <c r="AB112" i="4" a="1"/>
  <c r="AB112" i="4" s="1"/>
  <c r="Z113" i="4" a="1"/>
  <c r="Z113" i="4" s="1"/>
  <c r="AG113" i="4" s="1"/>
  <c r="AV111" i="4" l="1" a="1"/>
  <c r="AV111" i="4" s="1"/>
  <c r="AT112" i="4" a="1"/>
  <c r="AT112" i="4" s="1"/>
  <c r="BA112" i="4" s="1"/>
  <c r="P113" i="4" a="1"/>
  <c r="P113" i="4" s="1"/>
  <c r="W113" i="4" s="1"/>
  <c r="R112" i="4" a="1"/>
  <c r="R112" i="4" s="1"/>
  <c r="AL113" i="4" a="1"/>
  <c r="AL113" i="4" s="1"/>
  <c r="AJ114" i="4" a="1"/>
  <c r="AJ114" i="4" s="1"/>
  <c r="AQ114" i="4" s="1"/>
  <c r="BD110" i="4" a="1"/>
  <c r="BD110" i="4" s="1"/>
  <c r="BK110" i="4" s="1"/>
  <c r="AB113" i="4" a="1"/>
  <c r="AB113" i="4" s="1"/>
  <c r="Z114" i="4" a="1"/>
  <c r="Z114" i="4" s="1"/>
  <c r="AG114" i="4" s="1"/>
  <c r="BF110" i="4" l="1" a="1"/>
  <c r="BF110" i="4" s="1"/>
  <c r="BD111" i="4" a="1"/>
  <c r="BD111" i="4" s="1"/>
  <c r="BK111" i="4" s="1"/>
  <c r="AV112" i="4" a="1"/>
  <c r="AV112" i="4" s="1"/>
  <c r="AT113" i="4" a="1"/>
  <c r="AT113" i="4" s="1"/>
  <c r="BA113" i="4" s="1"/>
  <c r="AL114" i="4" a="1"/>
  <c r="AL114" i="4" s="1"/>
  <c r="AJ115" i="4" a="1"/>
  <c r="AJ115" i="4" s="1"/>
  <c r="AQ115" i="4" s="1"/>
  <c r="P114" i="4" a="1"/>
  <c r="P114" i="4" s="1"/>
  <c r="W114" i="4" s="1"/>
  <c r="R113" i="4" a="1"/>
  <c r="R113" i="4" s="1"/>
  <c r="AB114" i="4" a="1"/>
  <c r="AB114" i="4" s="1"/>
  <c r="Z115" i="4" a="1"/>
  <c r="Z115" i="4" s="1"/>
  <c r="AG115" i="4" s="1"/>
  <c r="BF111" i="4" l="1" a="1"/>
  <c r="BF111" i="4" s="1"/>
  <c r="BD112" i="4" a="1"/>
  <c r="BD112" i="4" s="1"/>
  <c r="BK112" i="4" s="1"/>
  <c r="AV113" i="4" a="1"/>
  <c r="AV113" i="4" s="1"/>
  <c r="AT114" i="4" a="1"/>
  <c r="AT114" i="4" s="1"/>
  <c r="BA114" i="4" s="1"/>
  <c r="P115" i="4" a="1"/>
  <c r="P115" i="4" s="1"/>
  <c r="W115" i="4" s="1"/>
  <c r="R114" i="4" a="1"/>
  <c r="R114" i="4" s="1"/>
  <c r="AL115" i="4" a="1"/>
  <c r="AL115" i="4" s="1"/>
  <c r="AJ116" i="4" a="1"/>
  <c r="AJ116" i="4" s="1"/>
  <c r="AQ116" i="4" s="1"/>
  <c r="AB115" i="4" a="1"/>
  <c r="AB115" i="4" s="1"/>
  <c r="Z116" i="4" a="1"/>
  <c r="Z116" i="4" s="1"/>
  <c r="AG116" i="4" s="1"/>
  <c r="BF112" i="4" l="1" a="1"/>
  <c r="BF112" i="4" s="1"/>
  <c r="BD113" i="4" a="1"/>
  <c r="BD113" i="4" s="1"/>
  <c r="BK113" i="4" s="1"/>
  <c r="AV114" i="4" a="1"/>
  <c r="AV114" i="4" s="1"/>
  <c r="AT115" i="4" a="1"/>
  <c r="AT115" i="4" s="1"/>
  <c r="BA115" i="4" s="1"/>
  <c r="AL116" i="4" a="1"/>
  <c r="AL116" i="4" s="1"/>
  <c r="AJ117" i="4" a="1"/>
  <c r="AJ117" i="4" s="1"/>
  <c r="AQ117" i="4" s="1"/>
  <c r="P116" i="4" a="1"/>
  <c r="P116" i="4" s="1"/>
  <c r="W116" i="4" s="1"/>
  <c r="R115" i="4" a="1"/>
  <c r="R115" i="4" s="1"/>
  <c r="AB116" i="4" a="1"/>
  <c r="AB116" i="4" s="1"/>
  <c r="Z117" i="4" a="1"/>
  <c r="Z117" i="4" s="1"/>
  <c r="AG117" i="4" s="1"/>
  <c r="BF113" i="4" l="1" a="1"/>
  <c r="BF113" i="4" s="1"/>
  <c r="BD114" i="4" a="1"/>
  <c r="BD114" i="4" s="1"/>
  <c r="BK114" i="4" s="1"/>
  <c r="AV115" i="4" a="1"/>
  <c r="AV115" i="4" s="1"/>
  <c r="AT116" i="4" a="1"/>
  <c r="AT116" i="4" s="1"/>
  <c r="BA116" i="4" s="1"/>
  <c r="P117" i="4" a="1"/>
  <c r="P117" i="4" s="1"/>
  <c r="W117" i="4" s="1"/>
  <c r="R116" i="4" a="1"/>
  <c r="R116" i="4" s="1"/>
  <c r="AL117" i="4" a="1"/>
  <c r="AL117" i="4" s="1"/>
  <c r="AJ118" i="4" a="1"/>
  <c r="AJ118" i="4" s="1"/>
  <c r="AQ118" i="4" s="1"/>
  <c r="AB117" i="4" a="1"/>
  <c r="AB117" i="4" s="1"/>
  <c r="Z118" i="4" a="1"/>
  <c r="Z118" i="4" s="1"/>
  <c r="AG118" i="4" s="1"/>
  <c r="BF114" i="4" l="1" a="1"/>
  <c r="BF114" i="4" s="1"/>
  <c r="BD115" i="4" a="1"/>
  <c r="BD115" i="4" s="1"/>
  <c r="BK115" i="4" s="1"/>
  <c r="AV116" i="4" a="1"/>
  <c r="AV116" i="4" s="1"/>
  <c r="AT117" i="4" a="1"/>
  <c r="AT117" i="4" s="1"/>
  <c r="BA117" i="4" s="1"/>
  <c r="P118" i="4" a="1"/>
  <c r="P118" i="4" s="1"/>
  <c r="W118" i="4" s="1"/>
  <c r="R117" i="4" a="1"/>
  <c r="R117" i="4" s="1"/>
  <c r="AL118" i="4" a="1"/>
  <c r="AL118" i="4" s="1"/>
  <c r="AJ119" i="4" a="1"/>
  <c r="AJ119" i="4" s="1"/>
  <c r="AQ119" i="4" s="1"/>
  <c r="AB118" i="4" a="1"/>
  <c r="AB118" i="4" s="1"/>
  <c r="Z119" i="4" a="1"/>
  <c r="Z119" i="4" s="1"/>
  <c r="AG119" i="4" s="1"/>
  <c r="BF115" i="4" l="1" a="1"/>
  <c r="BF115" i="4" s="1"/>
  <c r="BD116" i="4" a="1"/>
  <c r="BD116" i="4" s="1"/>
  <c r="BK116" i="4" s="1"/>
  <c r="AV117" i="4" a="1"/>
  <c r="AV117" i="4" s="1"/>
  <c r="AT118" i="4" a="1"/>
  <c r="AT118" i="4" s="1"/>
  <c r="BA118" i="4" s="1"/>
  <c r="AL119" i="4" a="1"/>
  <c r="AL119" i="4" s="1"/>
  <c r="AJ120" i="4" a="1"/>
  <c r="AJ120" i="4" s="1"/>
  <c r="AQ120" i="4" s="1"/>
  <c r="P119" i="4" a="1"/>
  <c r="P119" i="4" s="1"/>
  <c r="W119" i="4" s="1"/>
  <c r="R118" i="4" a="1"/>
  <c r="R118" i="4" s="1"/>
  <c r="AB119" i="4" a="1"/>
  <c r="AB119" i="4" s="1"/>
  <c r="Z120" i="4" a="1"/>
  <c r="Z120" i="4" s="1"/>
  <c r="AG120" i="4" s="1"/>
  <c r="BF116" i="4" l="1" a="1"/>
  <c r="BF116" i="4" s="1"/>
  <c r="BD117" i="4" a="1"/>
  <c r="BD117" i="4" s="1"/>
  <c r="BK117" i="4" s="1"/>
  <c r="AV118" i="4" a="1"/>
  <c r="AV118" i="4" s="1"/>
  <c r="AT119" i="4" a="1"/>
  <c r="AT119" i="4" s="1"/>
  <c r="BA119" i="4" s="1"/>
  <c r="P120" i="4" a="1"/>
  <c r="P120" i="4" s="1"/>
  <c r="W120" i="4" s="1"/>
  <c r="R119" i="4" a="1"/>
  <c r="R119" i="4" s="1"/>
  <c r="AL120" i="4" a="1"/>
  <c r="AL120" i="4" s="1"/>
  <c r="AJ121" i="4" a="1"/>
  <c r="AJ121" i="4" s="1"/>
  <c r="AB120" i="4" a="1"/>
  <c r="AB120" i="4" s="1"/>
  <c r="Z121" i="4" a="1"/>
  <c r="Z121" i="4" s="1"/>
  <c r="BF117" i="4" l="1" a="1"/>
  <c r="BF117" i="4" s="1"/>
  <c r="BD118" i="4" a="1"/>
  <c r="BD118" i="4" s="1"/>
  <c r="BK118" i="4" s="1"/>
  <c r="AV119" i="4" a="1"/>
  <c r="AV119" i="4" s="1"/>
  <c r="AT120" i="4" a="1"/>
  <c r="AT120" i="4" s="1"/>
  <c r="BA120" i="4" s="1"/>
  <c r="AL121" i="4" a="1"/>
  <c r="AL121" i="4" s="1"/>
  <c r="AO121" i="4"/>
  <c r="P121" i="4" a="1"/>
  <c r="P121" i="4" s="1"/>
  <c r="R120" i="4" a="1"/>
  <c r="R120" i="4" s="1"/>
  <c r="AB121" i="4" a="1"/>
  <c r="AB121" i="4" s="1"/>
  <c r="AE121" i="4"/>
  <c r="BF118" i="4" l="1" a="1"/>
  <c r="BF118" i="4" s="1"/>
  <c r="BD119" i="4" a="1"/>
  <c r="BD119" i="4" s="1"/>
  <c r="BK119" i="4" s="1"/>
  <c r="AV120" i="4" a="1"/>
  <c r="AV120" i="4" s="1"/>
  <c r="AT121" i="4" a="1"/>
  <c r="AT121" i="4" s="1"/>
  <c r="AV121" i="4" s="1" a="1"/>
  <c r="AV121" i="4" s="1"/>
  <c r="H121" i="4"/>
  <c r="AZ121" i="4" a="1"/>
  <c r="AZ121" i="4" s="1"/>
  <c r="L121" i="4" s="1"/>
  <c r="BJ121" i="4" a="1"/>
  <c r="BJ121" i="4" s="1"/>
  <c r="M121" i="4" s="1"/>
  <c r="AF121" i="4" a="1"/>
  <c r="AF121" i="4" s="1"/>
  <c r="AG121" i="4" s="1"/>
  <c r="V121" i="4" a="1"/>
  <c r="V121" i="4" s="1"/>
  <c r="I121" i="4" s="1"/>
  <c r="AP121" i="4" a="1"/>
  <c r="AP121" i="4" s="1"/>
  <c r="AQ121" i="4" s="1"/>
  <c r="U121" i="4"/>
  <c r="R121" i="4" a="1"/>
  <c r="R121" i="4" s="1"/>
  <c r="W121" i="4" l="1"/>
  <c r="BF119" i="4" a="1"/>
  <c r="BF119" i="4" s="1"/>
  <c r="BD120" i="4" a="1"/>
  <c r="BD120" i="4" s="1"/>
  <c r="BK120" i="4" s="1"/>
  <c r="AJ122" i="4" a="1"/>
  <c r="AJ122" i="4" s="1"/>
  <c r="K121" i="4"/>
  <c r="Z122" i="4" a="1"/>
  <c r="Z122" i="4" s="1"/>
  <c r="J121" i="4"/>
  <c r="P122" i="4" a="1"/>
  <c r="P122" i="4" s="1"/>
  <c r="W122" i="4" s="1"/>
  <c r="AY121" i="4"/>
  <c r="BA121" i="4" s="1"/>
  <c r="BF120" i="4" l="1" a="1"/>
  <c r="BF120" i="4" s="1"/>
  <c r="BD121" i="4" a="1"/>
  <c r="BD121" i="4" s="1"/>
  <c r="BF121" i="4" s="1" a="1"/>
  <c r="BF121" i="4" s="1"/>
  <c r="AT122" i="4" a="1"/>
  <c r="AT122" i="4" s="1"/>
  <c r="BA122" i="4" s="1"/>
  <c r="AL122" i="4" a="1"/>
  <c r="AL122" i="4" s="1"/>
  <c r="AQ122" i="4"/>
  <c r="AJ123" i="4" s="1" a="1"/>
  <c r="AJ123" i="4" s="1"/>
  <c r="AQ123" i="4" s="1"/>
  <c r="AJ124" i="4" s="1" a="1"/>
  <c r="AJ124" i="4" s="1"/>
  <c r="AQ124" i="4" s="1"/>
  <c r="AB122" i="4" a="1"/>
  <c r="AB122" i="4" s="1"/>
  <c r="AG122" i="4"/>
  <c r="Z123" i="4" s="1" a="1"/>
  <c r="Z123" i="4" s="1"/>
  <c r="P123" i="4" a="1"/>
  <c r="P123" i="4" s="1"/>
  <c r="W123" i="4" s="1"/>
  <c r="R122" i="4" a="1"/>
  <c r="R122" i="4" s="1"/>
  <c r="AV122" i="4" l="1" a="1"/>
  <c r="AV122" i="4" s="1"/>
  <c r="AT123" i="4" a="1"/>
  <c r="AT123" i="4" s="1"/>
  <c r="BA123" i="4" s="1"/>
  <c r="AL123" i="4" a="1"/>
  <c r="AL123" i="4" s="1"/>
  <c r="AG123" i="4"/>
  <c r="Z124" i="4" s="1" a="1"/>
  <c r="Z124" i="4" s="1"/>
  <c r="AG124" i="4" s="1"/>
  <c r="Z125" i="4" s="1" a="1"/>
  <c r="Z125" i="4" s="1"/>
  <c r="AG125" i="4" s="1"/>
  <c r="AB123" i="4" a="1"/>
  <c r="AB123" i="4" s="1"/>
  <c r="AL124" i="4" a="1"/>
  <c r="AL124" i="4" s="1"/>
  <c r="AJ125" i="4" a="1"/>
  <c r="AJ125" i="4" s="1"/>
  <c r="AQ125" i="4" s="1"/>
  <c r="P124" i="4" a="1"/>
  <c r="P124" i="4" s="1"/>
  <c r="W124" i="4" s="1"/>
  <c r="R123" i="4" a="1"/>
  <c r="R123" i="4" s="1"/>
  <c r="BI121" i="4"/>
  <c r="BK121" i="4" s="1"/>
  <c r="BD122" i="4" l="1" a="1"/>
  <c r="BD122" i="4" s="1"/>
  <c r="BK122" i="4" s="1"/>
  <c r="AV123" i="4" a="1"/>
  <c r="AV123" i="4" s="1"/>
  <c r="AB124" i="4" a="1"/>
  <c r="AB124" i="4" s="1"/>
  <c r="P125" i="4" a="1"/>
  <c r="P125" i="4" s="1"/>
  <c r="W125" i="4" s="1"/>
  <c r="R124" i="4" a="1"/>
  <c r="R124" i="4" s="1"/>
  <c r="AJ126" i="4" a="1"/>
  <c r="AJ126" i="4" s="1"/>
  <c r="AQ126" i="4" s="1"/>
  <c r="AL125" i="4" a="1"/>
  <c r="AL125" i="4" s="1"/>
  <c r="AB125" i="4" a="1"/>
  <c r="AB125" i="4" s="1"/>
  <c r="Z126" i="4" a="1"/>
  <c r="Z126" i="4" s="1"/>
  <c r="AG126" i="4" s="1"/>
  <c r="BF122" i="4" l="1" a="1"/>
  <c r="BF122" i="4" s="1"/>
  <c r="BD123" i="4" a="1"/>
  <c r="BD123" i="4" s="1"/>
  <c r="BK123" i="4" s="1"/>
  <c r="AL126" i="4" a="1"/>
  <c r="AL126" i="4" s="1"/>
  <c r="AJ127" i="4" a="1"/>
  <c r="AJ127" i="4" s="1"/>
  <c r="AQ127" i="4" s="1"/>
  <c r="P126" i="4" a="1"/>
  <c r="P126" i="4" s="1"/>
  <c r="W126" i="4" s="1"/>
  <c r="R125" i="4" a="1"/>
  <c r="R125" i="4" s="1"/>
  <c r="AT124" i="4" a="1"/>
  <c r="AT124" i="4" s="1"/>
  <c r="BA124" i="4" s="1"/>
  <c r="AB126" i="4" a="1"/>
  <c r="AB126" i="4" s="1"/>
  <c r="Z127" i="4" a="1"/>
  <c r="Z127" i="4" s="1"/>
  <c r="AG127" i="4" s="1"/>
  <c r="BF123" i="4" l="1" a="1"/>
  <c r="BF123" i="4" s="1"/>
  <c r="AV124" i="4" a="1"/>
  <c r="AV124" i="4" s="1"/>
  <c r="AT125" i="4" a="1"/>
  <c r="AT125" i="4" s="1"/>
  <c r="BA125" i="4" s="1"/>
  <c r="P127" i="4" a="1"/>
  <c r="P127" i="4" s="1"/>
  <c r="W127" i="4" s="1"/>
  <c r="R126" i="4" a="1"/>
  <c r="R126" i="4" s="1"/>
  <c r="AL127" i="4" a="1"/>
  <c r="AL127" i="4" s="1"/>
  <c r="AJ128" i="4" a="1"/>
  <c r="AJ128" i="4" s="1"/>
  <c r="AQ128" i="4" s="1"/>
  <c r="AB127" i="4" a="1"/>
  <c r="AB127" i="4" s="1"/>
  <c r="Z128" i="4" a="1"/>
  <c r="Z128" i="4" s="1"/>
  <c r="AG128" i="4" s="1"/>
  <c r="AV125" i="4" l="1" a="1"/>
  <c r="AV125" i="4" s="1"/>
  <c r="AT126" i="4" a="1"/>
  <c r="AT126" i="4" s="1"/>
  <c r="BA126" i="4" s="1"/>
  <c r="AL128" i="4" a="1"/>
  <c r="AL128" i="4" s="1"/>
  <c r="AJ129" i="4" a="1"/>
  <c r="AJ129" i="4" s="1"/>
  <c r="AQ129" i="4" s="1"/>
  <c r="P128" i="4" a="1"/>
  <c r="P128" i="4" s="1"/>
  <c r="W128" i="4" s="1"/>
  <c r="R127" i="4" a="1"/>
  <c r="R127" i="4" s="1"/>
  <c r="BD124" i="4" a="1"/>
  <c r="BD124" i="4" s="1"/>
  <c r="BK124" i="4" s="1"/>
  <c r="AB128" i="4" a="1"/>
  <c r="AB128" i="4" s="1"/>
  <c r="Z129" i="4" a="1"/>
  <c r="Z129" i="4" s="1"/>
  <c r="AG129" i="4" s="1"/>
  <c r="BF124" i="4" l="1" a="1"/>
  <c r="BF124" i="4" s="1"/>
  <c r="BD125" i="4" a="1"/>
  <c r="BD125" i="4" s="1"/>
  <c r="BK125" i="4" s="1"/>
  <c r="AV126" i="4" a="1"/>
  <c r="AV126" i="4" s="1"/>
  <c r="AT127" i="4" a="1"/>
  <c r="AT127" i="4" s="1"/>
  <c r="BA127" i="4" s="1"/>
  <c r="P129" i="4" a="1"/>
  <c r="P129" i="4" s="1"/>
  <c r="W129" i="4" s="1"/>
  <c r="R128" i="4" a="1"/>
  <c r="R128" i="4" s="1"/>
  <c r="AL129" i="4" a="1"/>
  <c r="AL129" i="4" s="1"/>
  <c r="AJ130" i="4" a="1"/>
  <c r="AJ130" i="4" s="1"/>
  <c r="AQ130" i="4" s="1"/>
  <c r="AB129" i="4" a="1"/>
  <c r="AB129" i="4" s="1"/>
  <c r="Z130" i="4" a="1"/>
  <c r="Z130" i="4" s="1"/>
  <c r="AG130" i="4" s="1"/>
  <c r="BF125" i="4" l="1" a="1"/>
  <c r="BF125" i="4" s="1"/>
  <c r="BD126" i="4" a="1"/>
  <c r="BD126" i="4" s="1"/>
  <c r="BK126" i="4" s="1"/>
  <c r="AV127" i="4" a="1"/>
  <c r="AV127" i="4" s="1"/>
  <c r="AT128" i="4" a="1"/>
  <c r="AT128" i="4" s="1"/>
  <c r="BA128" i="4" s="1"/>
  <c r="AL130" i="4" a="1"/>
  <c r="AL130" i="4" s="1"/>
  <c r="AJ131" i="4" a="1"/>
  <c r="AJ131" i="4" s="1"/>
  <c r="AQ131" i="4" s="1"/>
  <c r="P130" i="4" a="1"/>
  <c r="P130" i="4" s="1"/>
  <c r="W130" i="4" s="1"/>
  <c r="R129" i="4" a="1"/>
  <c r="R129" i="4" s="1"/>
  <c r="AB130" i="4" a="1"/>
  <c r="AB130" i="4" s="1"/>
  <c r="Z131" i="4" a="1"/>
  <c r="Z131" i="4" s="1"/>
  <c r="AG131" i="4" s="1"/>
  <c r="BF126" i="4" l="1" a="1"/>
  <c r="BF126" i="4" s="1"/>
  <c r="BD127" i="4" a="1"/>
  <c r="BD127" i="4" s="1"/>
  <c r="BK127" i="4" s="1"/>
  <c r="AV128" i="4" a="1"/>
  <c r="AV128" i="4" s="1"/>
  <c r="AT129" i="4" a="1"/>
  <c r="AT129" i="4" s="1"/>
  <c r="BA129" i="4" s="1"/>
  <c r="P131" i="4" a="1"/>
  <c r="P131" i="4" s="1"/>
  <c r="W131" i="4" s="1"/>
  <c r="R130" i="4" a="1"/>
  <c r="R130" i="4" s="1"/>
  <c r="AL131" i="4" a="1"/>
  <c r="AL131" i="4" s="1"/>
  <c r="AJ132" i="4" a="1"/>
  <c r="AJ132" i="4" s="1"/>
  <c r="AQ132" i="4" s="1"/>
  <c r="AB131" i="4" a="1"/>
  <c r="AB131" i="4" s="1"/>
  <c r="Z132" i="4" a="1"/>
  <c r="Z132" i="4" s="1"/>
  <c r="AG132" i="4" s="1"/>
  <c r="BF127" i="4" l="1" a="1"/>
  <c r="BF127" i="4" s="1"/>
  <c r="BD128" i="4" a="1"/>
  <c r="BD128" i="4" s="1"/>
  <c r="BK128" i="4" s="1"/>
  <c r="AV129" i="4" a="1"/>
  <c r="AV129" i="4" s="1"/>
  <c r="AT130" i="4" a="1"/>
  <c r="AT130" i="4" s="1"/>
  <c r="BA130" i="4" s="1"/>
  <c r="AL132" i="4" a="1"/>
  <c r="AL132" i="4" s="1"/>
  <c r="AJ133" i="4" a="1"/>
  <c r="AJ133" i="4" s="1"/>
  <c r="AQ133" i="4" s="1"/>
  <c r="P132" i="4" a="1"/>
  <c r="P132" i="4" s="1"/>
  <c r="W132" i="4" s="1"/>
  <c r="R131" i="4" a="1"/>
  <c r="R131" i="4" s="1"/>
  <c r="AB132" i="4" a="1"/>
  <c r="AB132" i="4" s="1"/>
  <c r="Z133" i="4" a="1"/>
  <c r="Z133" i="4" s="1"/>
  <c r="AG133" i="4" s="1"/>
  <c r="BF128" i="4" l="1" a="1"/>
  <c r="BF128" i="4" s="1"/>
  <c r="BD129" i="4" a="1"/>
  <c r="BD129" i="4" s="1"/>
  <c r="BK129" i="4" s="1"/>
  <c r="AV130" i="4" a="1"/>
  <c r="AV130" i="4" s="1"/>
  <c r="AT131" i="4" a="1"/>
  <c r="AT131" i="4" s="1"/>
  <c r="BA131" i="4" s="1"/>
  <c r="P133" i="4" a="1"/>
  <c r="P133" i="4" s="1"/>
  <c r="W133" i="4" s="1"/>
  <c r="R132" i="4" a="1"/>
  <c r="R132" i="4" s="1"/>
  <c r="AL133" i="4" a="1"/>
  <c r="AL133" i="4" s="1"/>
  <c r="AJ134" i="4" a="1"/>
  <c r="AJ134" i="4" s="1"/>
  <c r="AQ134" i="4" s="1"/>
  <c r="AB133" i="4" a="1"/>
  <c r="AB133" i="4" s="1"/>
  <c r="Z134" i="4" a="1"/>
  <c r="Z134" i="4" s="1"/>
  <c r="AG134" i="4" s="1"/>
  <c r="BF129" i="4" l="1" a="1"/>
  <c r="BF129" i="4" s="1"/>
  <c r="BD130" i="4" a="1"/>
  <c r="BD130" i="4" s="1"/>
  <c r="BK130" i="4" s="1"/>
  <c r="AV131" i="4" a="1"/>
  <c r="AV131" i="4" s="1"/>
  <c r="AT132" i="4" a="1"/>
  <c r="AT132" i="4" s="1"/>
  <c r="BA132" i="4" s="1"/>
  <c r="AL134" i="4" a="1"/>
  <c r="AL134" i="4" s="1"/>
  <c r="AJ135" i="4" a="1"/>
  <c r="AJ135" i="4" s="1"/>
  <c r="P134" i="4" a="1"/>
  <c r="P134" i="4" s="1"/>
  <c r="W134" i="4" s="1"/>
  <c r="R133" i="4" a="1"/>
  <c r="R133" i="4" s="1"/>
  <c r="AB134" i="4" a="1"/>
  <c r="AB134" i="4" s="1"/>
  <c r="Z135" i="4" a="1"/>
  <c r="Z135" i="4" s="1"/>
  <c r="BF130" i="4" l="1" a="1"/>
  <c r="BF130" i="4" s="1"/>
  <c r="BD131" i="4" a="1"/>
  <c r="BD131" i="4" s="1"/>
  <c r="BK131" i="4" s="1"/>
  <c r="AV132" i="4" a="1"/>
  <c r="AV132" i="4" s="1"/>
  <c r="AT133" i="4" a="1"/>
  <c r="AT133" i="4" s="1"/>
  <c r="BA133" i="4" s="1"/>
  <c r="P135" i="4" a="1"/>
  <c r="P135" i="4" s="1"/>
  <c r="R134" i="4" a="1"/>
  <c r="R134" i="4" s="1"/>
  <c r="AL135" i="4" a="1"/>
  <c r="AL135" i="4" s="1"/>
  <c r="AO135" i="4"/>
  <c r="AB135" i="4" a="1"/>
  <c r="AB135" i="4" s="1"/>
  <c r="AE135" i="4"/>
  <c r="BF131" i="4" l="1" a="1"/>
  <c r="BF131" i="4" s="1"/>
  <c r="BD132" i="4" a="1"/>
  <c r="BD132" i="4" s="1"/>
  <c r="BK132" i="4" s="1"/>
  <c r="AV133" i="4" a="1"/>
  <c r="AV133" i="4" s="1"/>
  <c r="AT134" i="4" a="1"/>
  <c r="AT134" i="4" s="1"/>
  <c r="BA134" i="4" s="1"/>
  <c r="H135" i="4"/>
  <c r="AZ135" i="4" a="1"/>
  <c r="AZ135" i="4" s="1"/>
  <c r="L135" i="4" s="1"/>
  <c r="BJ135" i="4" a="1"/>
  <c r="BJ135" i="4" s="1"/>
  <c r="M135" i="4" s="1"/>
  <c r="AF135" i="4" a="1"/>
  <c r="AF135" i="4" s="1"/>
  <c r="AG135" i="4" s="1"/>
  <c r="V135" i="4" a="1"/>
  <c r="V135" i="4" s="1"/>
  <c r="I135" i="4" s="1"/>
  <c r="AP135" i="4" a="1"/>
  <c r="AP135" i="4" s="1"/>
  <c r="AQ135" i="4" s="1"/>
  <c r="U135" i="4"/>
  <c r="R135" i="4" a="1"/>
  <c r="R135" i="4" s="1"/>
  <c r="W135" i="4" l="1"/>
  <c r="BF132" i="4" a="1"/>
  <c r="BF132" i="4" s="1"/>
  <c r="BD133" i="4" a="1"/>
  <c r="BD133" i="4" s="1"/>
  <c r="BK133" i="4" s="1"/>
  <c r="AV134" i="4" a="1"/>
  <c r="AV134" i="4" s="1"/>
  <c r="AT135" i="4" a="1"/>
  <c r="AT135" i="4" s="1"/>
  <c r="AV135" i="4" s="1" a="1"/>
  <c r="AV135" i="4" s="1"/>
  <c r="AJ136" i="4" a="1"/>
  <c r="AJ136" i="4" s="1"/>
  <c r="K135" i="4"/>
  <c r="Z136" i="4" a="1"/>
  <c r="Z136" i="4" s="1"/>
  <c r="J135" i="4"/>
  <c r="P136" i="4" a="1"/>
  <c r="P136" i="4" s="1"/>
  <c r="W136" i="4" s="1"/>
  <c r="BF133" i="4" l="1" a="1"/>
  <c r="BF133" i="4" s="1"/>
  <c r="BD134" i="4" a="1"/>
  <c r="BD134" i="4" s="1"/>
  <c r="BK134" i="4" s="1"/>
  <c r="AL136" i="4" a="1"/>
  <c r="AL136" i="4" s="1"/>
  <c r="AQ136" i="4"/>
  <c r="AJ137" i="4" s="1" a="1"/>
  <c r="AJ137" i="4" s="1"/>
  <c r="AB136" i="4" a="1"/>
  <c r="AB136" i="4" s="1"/>
  <c r="AG136" i="4"/>
  <c r="Z137" i="4" s="1" a="1"/>
  <c r="Z137" i="4" s="1"/>
  <c r="P137" i="4" a="1"/>
  <c r="P137" i="4" s="1"/>
  <c r="W137" i="4" s="1"/>
  <c r="R136" i="4" a="1"/>
  <c r="R136" i="4" s="1"/>
  <c r="AY135" i="4"/>
  <c r="BA135" i="4" s="1"/>
  <c r="BF134" i="4" l="1" a="1"/>
  <c r="BF134" i="4" s="1"/>
  <c r="BD135" i="4" a="1"/>
  <c r="BD135" i="4" s="1"/>
  <c r="BF135" i="4" s="1" a="1"/>
  <c r="BF135" i="4" s="1"/>
  <c r="AT136" i="4" a="1"/>
  <c r="AT136" i="4" s="1"/>
  <c r="BA136" i="4" s="1"/>
  <c r="AL137" i="4" a="1"/>
  <c r="AL137" i="4" s="1"/>
  <c r="AQ137" i="4"/>
  <c r="AJ138" i="4" s="1" a="1"/>
  <c r="AJ138" i="4" s="1"/>
  <c r="AB137" i="4" a="1"/>
  <c r="AB137" i="4" s="1"/>
  <c r="AG137" i="4"/>
  <c r="Z138" i="4" s="1" a="1"/>
  <c r="Z138" i="4" s="1"/>
  <c r="AG138" i="4" s="1"/>
  <c r="Z139" i="4" s="1" a="1"/>
  <c r="Z139" i="4" s="1"/>
  <c r="AG139" i="4" s="1"/>
  <c r="P138" i="4" a="1"/>
  <c r="P138" i="4" s="1"/>
  <c r="W138" i="4" s="1"/>
  <c r="R137" i="4" a="1"/>
  <c r="R137" i="4" s="1"/>
  <c r="AV136" i="4" l="1" a="1"/>
  <c r="AV136" i="4" s="1"/>
  <c r="AT137" i="4" a="1"/>
  <c r="AT137" i="4" s="1"/>
  <c r="BA137" i="4" s="1"/>
  <c r="AL138" i="4" a="1"/>
  <c r="AL138" i="4" s="1"/>
  <c r="AQ138" i="4"/>
  <c r="AJ139" i="4" s="1" a="1"/>
  <c r="AJ139" i="4" s="1"/>
  <c r="AB138" i="4" a="1"/>
  <c r="AB138" i="4" s="1"/>
  <c r="P139" i="4" a="1"/>
  <c r="P139" i="4" s="1"/>
  <c r="W139" i="4" s="1"/>
  <c r="R138" i="4" a="1"/>
  <c r="R138" i="4" s="1"/>
  <c r="BI135" i="4"/>
  <c r="BK135" i="4" s="1"/>
  <c r="AB139" i="4" a="1"/>
  <c r="AB139" i="4" s="1"/>
  <c r="Z140" i="4" a="1"/>
  <c r="Z140" i="4" s="1"/>
  <c r="AG140" i="4" s="1"/>
  <c r="BD136" i="4" l="1" a="1"/>
  <c r="BD136" i="4" s="1"/>
  <c r="BK136" i="4" s="1"/>
  <c r="AV137" i="4" a="1"/>
  <c r="AV137" i="4" s="1"/>
  <c r="AL139" i="4" a="1"/>
  <c r="AL139" i="4" s="1"/>
  <c r="AQ139" i="4"/>
  <c r="AJ140" i="4" s="1" a="1"/>
  <c r="AJ140" i="4" s="1"/>
  <c r="AQ140" i="4" s="1"/>
  <c r="AJ141" i="4" s="1" a="1"/>
  <c r="AJ141" i="4" s="1"/>
  <c r="AQ141" i="4" s="1"/>
  <c r="R139" i="4" a="1"/>
  <c r="R139" i="4" s="1"/>
  <c r="P140" i="4" a="1"/>
  <c r="P140" i="4" s="1"/>
  <c r="W140" i="4" s="1"/>
  <c r="AB140" i="4" a="1"/>
  <c r="AB140" i="4" s="1"/>
  <c r="Z141" i="4" a="1"/>
  <c r="Z141" i="4" s="1"/>
  <c r="AG141" i="4" s="1"/>
  <c r="BF136" i="4" l="1" a="1"/>
  <c r="BF136" i="4" s="1"/>
  <c r="BD137" i="4" a="1"/>
  <c r="BD137" i="4" s="1"/>
  <c r="BK137" i="4" s="1"/>
  <c r="AL140" i="4" a="1"/>
  <c r="AL140" i="4" s="1"/>
  <c r="P141" i="4" a="1"/>
  <c r="P141" i="4" s="1"/>
  <c r="W141" i="4" s="1"/>
  <c r="R140" i="4" a="1"/>
  <c r="R140" i="4" s="1"/>
  <c r="AL141" i="4" a="1"/>
  <c r="AL141" i="4" s="1"/>
  <c r="AJ142" i="4" a="1"/>
  <c r="AJ142" i="4" s="1"/>
  <c r="AQ142" i="4" s="1"/>
  <c r="AT138" i="4" a="1"/>
  <c r="AT138" i="4" s="1"/>
  <c r="BA138" i="4" s="1"/>
  <c r="AB141" i="4" a="1"/>
  <c r="AB141" i="4" s="1"/>
  <c r="Z142" i="4" a="1"/>
  <c r="Z142" i="4" s="1"/>
  <c r="AG142" i="4" s="1"/>
  <c r="BF137" i="4" l="1" a="1"/>
  <c r="BF137" i="4" s="1"/>
  <c r="BD138" i="4" a="1"/>
  <c r="BD138" i="4" s="1"/>
  <c r="BK138" i="4" s="1"/>
  <c r="AV138" i="4" a="1"/>
  <c r="AV138" i="4" s="1"/>
  <c r="AT139" i="4" a="1"/>
  <c r="AT139" i="4" s="1"/>
  <c r="BA139" i="4" s="1"/>
  <c r="AL142" i="4" a="1"/>
  <c r="AL142" i="4" s="1"/>
  <c r="AJ143" i="4" a="1"/>
  <c r="AJ143" i="4" s="1"/>
  <c r="AQ143" i="4" s="1"/>
  <c r="P142" i="4" a="1"/>
  <c r="P142" i="4" s="1"/>
  <c r="W142" i="4" s="1"/>
  <c r="R141" i="4" a="1"/>
  <c r="R141" i="4" s="1"/>
  <c r="AB142" i="4" a="1"/>
  <c r="AB142" i="4" s="1"/>
  <c r="Z143" i="4" a="1"/>
  <c r="Z143" i="4" s="1"/>
  <c r="AG143" i="4" s="1"/>
  <c r="BF138" i="4" l="1" a="1"/>
  <c r="BF138" i="4" s="1"/>
  <c r="BD139" i="4" a="1"/>
  <c r="BD139" i="4" s="1"/>
  <c r="BK139" i="4" s="1"/>
  <c r="AV139" i="4" a="1"/>
  <c r="AV139" i="4" s="1"/>
  <c r="AT140" i="4" a="1"/>
  <c r="AT140" i="4" s="1"/>
  <c r="BA140" i="4" s="1"/>
  <c r="P143" i="4" a="1"/>
  <c r="P143" i="4" s="1"/>
  <c r="W143" i="4" s="1"/>
  <c r="R142" i="4" a="1"/>
  <c r="R142" i="4" s="1"/>
  <c r="AL143" i="4" a="1"/>
  <c r="AL143" i="4" s="1"/>
  <c r="AJ144" i="4" a="1"/>
  <c r="AJ144" i="4" s="1"/>
  <c r="AQ144" i="4" s="1"/>
  <c r="AB143" i="4" a="1"/>
  <c r="AB143" i="4" s="1"/>
  <c r="Z144" i="4" a="1"/>
  <c r="Z144" i="4" s="1"/>
  <c r="AG144" i="4" s="1"/>
  <c r="BF139" i="4" l="1" a="1"/>
  <c r="BF139" i="4" s="1"/>
  <c r="BD140" i="4" a="1"/>
  <c r="BD140" i="4" s="1"/>
  <c r="BK140" i="4" s="1"/>
  <c r="AV140" i="4" a="1"/>
  <c r="AV140" i="4" s="1"/>
  <c r="AT141" i="4" a="1"/>
  <c r="AT141" i="4" s="1"/>
  <c r="BA141" i="4" s="1"/>
  <c r="AL144" i="4" a="1"/>
  <c r="AL144" i="4" s="1"/>
  <c r="AJ145" i="4" a="1"/>
  <c r="AJ145" i="4" s="1"/>
  <c r="AQ145" i="4" s="1"/>
  <c r="P144" i="4" a="1"/>
  <c r="P144" i="4" s="1"/>
  <c r="W144" i="4" s="1"/>
  <c r="R143" i="4" a="1"/>
  <c r="R143" i="4" s="1"/>
  <c r="AB144" i="4" a="1"/>
  <c r="AB144" i="4" s="1"/>
  <c r="Z145" i="4" a="1"/>
  <c r="Z145" i="4" s="1"/>
  <c r="AG145" i="4" s="1"/>
  <c r="BF140" i="4" l="1" a="1"/>
  <c r="BF140" i="4" s="1"/>
  <c r="BD141" i="4" a="1"/>
  <c r="BD141" i="4" s="1"/>
  <c r="BK141" i="4" s="1"/>
  <c r="AV141" i="4" a="1"/>
  <c r="AV141" i="4" s="1"/>
  <c r="AT142" i="4" a="1"/>
  <c r="AT142" i="4" s="1"/>
  <c r="BA142" i="4" s="1"/>
  <c r="P145" i="4" a="1"/>
  <c r="P145" i="4" s="1"/>
  <c r="W145" i="4" s="1"/>
  <c r="R144" i="4" a="1"/>
  <c r="R144" i="4" s="1"/>
  <c r="AL145" i="4" a="1"/>
  <c r="AL145" i="4" s="1"/>
  <c r="AJ146" i="4" a="1"/>
  <c r="AJ146" i="4" s="1"/>
  <c r="AQ146" i="4" s="1"/>
  <c r="AB145" i="4" a="1"/>
  <c r="AB145" i="4" s="1"/>
  <c r="Z146" i="4" a="1"/>
  <c r="Z146" i="4" s="1"/>
  <c r="AG146" i="4" s="1"/>
  <c r="BF141" i="4" l="1" a="1"/>
  <c r="BF141" i="4" s="1"/>
  <c r="BD142" i="4" a="1"/>
  <c r="BD142" i="4" s="1"/>
  <c r="BK142" i="4" s="1"/>
  <c r="AV142" i="4" a="1"/>
  <c r="AV142" i="4" s="1"/>
  <c r="AT143" i="4" a="1"/>
  <c r="AT143" i="4" s="1"/>
  <c r="BA143" i="4" s="1"/>
  <c r="AL146" i="4" a="1"/>
  <c r="AL146" i="4" s="1"/>
  <c r="AJ147" i="4" a="1"/>
  <c r="AJ147" i="4" s="1"/>
  <c r="AQ147" i="4" s="1"/>
  <c r="P146" i="4" a="1"/>
  <c r="P146" i="4" s="1"/>
  <c r="W146" i="4" s="1"/>
  <c r="R145" i="4" a="1"/>
  <c r="R145" i="4" s="1"/>
  <c r="AB146" i="4" a="1"/>
  <c r="AB146" i="4" s="1"/>
  <c r="Z147" i="4" a="1"/>
  <c r="Z147" i="4" s="1"/>
  <c r="AG147" i="4" s="1"/>
  <c r="BF142" i="4" l="1" a="1"/>
  <c r="BF142" i="4" s="1"/>
  <c r="BD143" i="4" a="1"/>
  <c r="BD143" i="4" s="1"/>
  <c r="BK143" i="4" s="1"/>
  <c r="AV143" i="4" a="1"/>
  <c r="AV143" i="4" s="1"/>
  <c r="AT144" i="4" a="1"/>
  <c r="AT144" i="4" s="1"/>
  <c r="BA144" i="4" s="1"/>
  <c r="P147" i="4" a="1"/>
  <c r="P147" i="4" s="1"/>
  <c r="W147" i="4" s="1"/>
  <c r="R146" i="4" a="1"/>
  <c r="R146" i="4" s="1"/>
  <c r="AL147" i="4" a="1"/>
  <c r="AL147" i="4" s="1"/>
  <c r="AJ148" i="4" a="1"/>
  <c r="AJ148" i="4" s="1"/>
  <c r="AQ148" i="4" s="1"/>
  <c r="AB147" i="4" a="1"/>
  <c r="AB147" i="4" s="1"/>
  <c r="Z148" i="4" a="1"/>
  <c r="Z148" i="4" s="1"/>
  <c r="AG148" i="4" s="1"/>
  <c r="BF143" i="4" l="1" a="1"/>
  <c r="BF143" i="4" s="1"/>
  <c r="BD144" i="4" a="1"/>
  <c r="BD144" i="4" s="1"/>
  <c r="BK144" i="4" s="1"/>
  <c r="AV144" i="4" a="1"/>
  <c r="AV144" i="4" s="1"/>
  <c r="AT145" i="4" a="1"/>
  <c r="AT145" i="4" s="1"/>
  <c r="BA145" i="4" s="1"/>
  <c r="AL148" i="4" a="1"/>
  <c r="AL148" i="4" s="1"/>
  <c r="AJ149" i="4" a="1"/>
  <c r="AJ149" i="4" s="1"/>
  <c r="P148" i="4" a="1"/>
  <c r="P148" i="4" s="1"/>
  <c r="W148" i="4" s="1"/>
  <c r="R147" i="4" a="1"/>
  <c r="R147" i="4" s="1"/>
  <c r="AB148" i="4" a="1"/>
  <c r="AB148" i="4" s="1"/>
  <c r="Z149" i="4" a="1"/>
  <c r="Z149" i="4" s="1"/>
  <c r="BF144" i="4" l="1" a="1"/>
  <c r="BF144" i="4" s="1"/>
  <c r="BD145" i="4" a="1"/>
  <c r="BD145" i="4" s="1"/>
  <c r="BK145" i="4" s="1"/>
  <c r="AV145" i="4" a="1"/>
  <c r="AV145" i="4" s="1"/>
  <c r="AT146" i="4" a="1"/>
  <c r="AT146" i="4" s="1"/>
  <c r="BA146" i="4" s="1"/>
  <c r="P149" i="4" a="1"/>
  <c r="P149" i="4" s="1"/>
  <c r="R148" i="4" a="1"/>
  <c r="R148" i="4" s="1"/>
  <c r="AL149" i="4" a="1"/>
  <c r="AL149" i="4" s="1"/>
  <c r="AO149" i="4"/>
  <c r="AB149" i="4" a="1"/>
  <c r="AB149" i="4" s="1"/>
  <c r="AE149" i="4"/>
  <c r="BF145" i="4" l="1" a="1"/>
  <c r="BF145" i="4" s="1"/>
  <c r="BD146" i="4" a="1"/>
  <c r="BD146" i="4" s="1"/>
  <c r="BK146" i="4" s="1"/>
  <c r="AV146" i="4" a="1"/>
  <c r="AV146" i="4" s="1"/>
  <c r="AT147" i="4" a="1"/>
  <c r="AT147" i="4" s="1"/>
  <c r="BA147" i="4" s="1"/>
  <c r="H149" i="4"/>
  <c r="AP149" i="4" a="1"/>
  <c r="AP149" i="4" s="1"/>
  <c r="AQ149" i="4" s="1"/>
  <c r="AZ149" i="4" a="1"/>
  <c r="AZ149" i="4" s="1"/>
  <c r="L149" i="4" s="1"/>
  <c r="BJ149" i="4" a="1"/>
  <c r="BJ149" i="4" s="1"/>
  <c r="M149" i="4" s="1"/>
  <c r="AF149" i="4" a="1"/>
  <c r="AF149" i="4" s="1"/>
  <c r="AG149" i="4" s="1"/>
  <c r="V149" i="4" a="1"/>
  <c r="V149" i="4" s="1"/>
  <c r="I149" i="4" s="1"/>
  <c r="U149" i="4"/>
  <c r="R149" i="4" a="1"/>
  <c r="R149" i="4" s="1"/>
  <c r="W149" i="4" l="1"/>
  <c r="P150" i="4" s="1" a="1"/>
  <c r="P150" i="4" s="1"/>
  <c r="W150" i="4" s="1"/>
  <c r="BF146" i="4" a="1"/>
  <c r="BF146" i="4" s="1"/>
  <c r="BD147" i="4" a="1"/>
  <c r="BD147" i="4" s="1"/>
  <c r="BK147" i="4" s="1"/>
  <c r="AV147" i="4" a="1"/>
  <c r="AV147" i="4" s="1"/>
  <c r="AT148" i="4" a="1"/>
  <c r="AT148" i="4" s="1"/>
  <c r="BA148" i="4" s="1"/>
  <c r="AJ150" i="4" a="1"/>
  <c r="AJ150" i="4" s="1"/>
  <c r="K149" i="4"/>
  <c r="Z150" i="4" a="1"/>
  <c r="Z150" i="4" s="1"/>
  <c r="J149" i="4"/>
  <c r="BF147" i="4" l="1" a="1"/>
  <c r="BF147" i="4" s="1"/>
  <c r="BD148" i="4" a="1"/>
  <c r="BD148" i="4" s="1"/>
  <c r="BK148" i="4" s="1"/>
  <c r="AV148" i="4" a="1"/>
  <c r="AV148" i="4" s="1"/>
  <c r="AT149" i="4" a="1"/>
  <c r="AT149" i="4" s="1"/>
  <c r="AV149" i="4" s="1" a="1"/>
  <c r="AV149" i="4" s="1"/>
  <c r="AQ150" i="4"/>
  <c r="AJ151" i="4" s="1" a="1"/>
  <c r="AJ151" i="4" s="1"/>
  <c r="AB150" i="4" a="1"/>
  <c r="AB150" i="4" s="1"/>
  <c r="AG150" i="4"/>
  <c r="Z151" i="4" s="1" a="1"/>
  <c r="Z151" i="4" s="1"/>
  <c r="AL150" i="4" a="1"/>
  <c r="AL150" i="4" s="1"/>
  <c r="P151" i="4" a="1"/>
  <c r="P151" i="4" s="1"/>
  <c r="W151" i="4" s="1"/>
  <c r="R150" i="4" a="1"/>
  <c r="R150" i="4" s="1"/>
  <c r="BF148" i="4" l="1" a="1"/>
  <c r="BF148" i="4" s="1"/>
  <c r="BD149" i="4" a="1"/>
  <c r="BD149" i="4" s="1"/>
  <c r="BF149" i="4" s="1" a="1"/>
  <c r="BF149" i="4" s="1"/>
  <c r="AQ151" i="4"/>
  <c r="AJ152" i="4" s="1" a="1"/>
  <c r="AJ152" i="4" s="1"/>
  <c r="AQ152" i="4" s="1"/>
  <c r="AJ153" i="4" s="1" a="1"/>
  <c r="AJ153" i="4" s="1"/>
  <c r="AQ153" i="4" s="1"/>
  <c r="AL151" i="4" a="1"/>
  <c r="AL151" i="4" s="1"/>
  <c r="AG151" i="4"/>
  <c r="Z152" i="4" s="1" a="1"/>
  <c r="Z152" i="4" s="1"/>
  <c r="AG152" i="4" s="1"/>
  <c r="Z153" i="4" s="1" a="1"/>
  <c r="Z153" i="4" s="1"/>
  <c r="AG153" i="4" s="1"/>
  <c r="AB151" i="4" a="1"/>
  <c r="AB151" i="4" s="1"/>
  <c r="P152" i="4" a="1"/>
  <c r="P152" i="4" s="1"/>
  <c r="W152" i="4" s="1"/>
  <c r="R151" i="4" a="1"/>
  <c r="R151" i="4" s="1"/>
  <c r="AY149" i="4"/>
  <c r="BA149" i="4" s="1"/>
  <c r="AT150" i="4" l="1" a="1"/>
  <c r="AT150" i="4" s="1"/>
  <c r="BA150" i="4" s="1"/>
  <c r="AL152" i="4" a="1"/>
  <c r="AL152" i="4" s="1"/>
  <c r="AB152" i="4" a="1"/>
  <c r="AB152" i="4" s="1"/>
  <c r="P153" i="4" a="1"/>
  <c r="P153" i="4" s="1"/>
  <c r="W153" i="4" s="1"/>
  <c r="R152" i="4" a="1"/>
  <c r="R152" i="4" s="1"/>
  <c r="AJ154" i="4" a="1"/>
  <c r="AJ154" i="4" s="1"/>
  <c r="AQ154" i="4" s="1"/>
  <c r="AL153" i="4" a="1"/>
  <c r="AL153" i="4" s="1"/>
  <c r="BI149" i="4"/>
  <c r="BK149" i="4" s="1"/>
  <c r="AB153" i="4" a="1"/>
  <c r="AB153" i="4" s="1"/>
  <c r="Z154" i="4" a="1"/>
  <c r="Z154" i="4" s="1"/>
  <c r="AG154" i="4" s="1"/>
  <c r="AV150" i="4" l="1" a="1"/>
  <c r="AV150" i="4" s="1"/>
  <c r="AT151" i="4" a="1"/>
  <c r="AT151" i="4" s="1"/>
  <c r="BA151" i="4" s="1"/>
  <c r="AL154" i="4" a="1"/>
  <c r="AL154" i="4" s="1"/>
  <c r="AJ155" i="4" a="1"/>
  <c r="AJ155" i="4" s="1"/>
  <c r="AQ155" i="4" s="1"/>
  <c r="P154" i="4" a="1"/>
  <c r="P154" i="4" s="1"/>
  <c r="W154" i="4" s="1"/>
  <c r="R153" i="4" a="1"/>
  <c r="R153" i="4" s="1"/>
  <c r="BD150" i="4" a="1"/>
  <c r="BD150" i="4" s="1"/>
  <c r="BK150" i="4" s="1"/>
  <c r="AB154" i="4" a="1"/>
  <c r="AB154" i="4" s="1"/>
  <c r="Z155" i="4" a="1"/>
  <c r="Z155" i="4" s="1"/>
  <c r="AG155" i="4" s="1"/>
  <c r="BF150" i="4" l="1" a="1"/>
  <c r="BF150" i="4" s="1"/>
  <c r="AV151" i="4" a="1"/>
  <c r="AV151" i="4" s="1"/>
  <c r="AT152" i="4" a="1"/>
  <c r="AT152" i="4" s="1"/>
  <c r="BA152" i="4" s="1"/>
  <c r="R154" i="4" a="1"/>
  <c r="R154" i="4" s="1"/>
  <c r="P155" i="4" a="1"/>
  <c r="P155" i="4" s="1"/>
  <c r="W155" i="4" s="1"/>
  <c r="AL155" i="4" a="1"/>
  <c r="AL155" i="4" s="1"/>
  <c r="AJ156" i="4" a="1"/>
  <c r="AJ156" i="4" s="1"/>
  <c r="AQ156" i="4" s="1"/>
  <c r="AB155" i="4" a="1"/>
  <c r="AB155" i="4" s="1"/>
  <c r="Z156" i="4" a="1"/>
  <c r="Z156" i="4" s="1"/>
  <c r="AG156" i="4" s="1"/>
  <c r="AV152" i="4" l="1" a="1"/>
  <c r="AV152" i="4" s="1"/>
  <c r="AT153" i="4" a="1"/>
  <c r="AT153" i="4" s="1"/>
  <c r="BA153" i="4" s="1"/>
  <c r="AL156" i="4" a="1"/>
  <c r="AL156" i="4" s="1"/>
  <c r="AJ157" i="4" a="1"/>
  <c r="AJ157" i="4" s="1"/>
  <c r="AQ157" i="4" s="1"/>
  <c r="P156" i="4" a="1"/>
  <c r="P156" i="4" s="1"/>
  <c r="W156" i="4" s="1"/>
  <c r="R155" i="4" a="1"/>
  <c r="R155" i="4" s="1"/>
  <c r="BD151" i="4" a="1"/>
  <c r="BD151" i="4" s="1"/>
  <c r="BK151" i="4" s="1"/>
  <c r="AB156" i="4" a="1"/>
  <c r="AB156" i="4" s="1"/>
  <c r="Z157" i="4" a="1"/>
  <c r="Z157" i="4" s="1"/>
  <c r="AG157" i="4" s="1"/>
  <c r="BF151" i="4" l="1" a="1"/>
  <c r="BF151" i="4" s="1"/>
  <c r="BD152" i="4" a="1"/>
  <c r="BD152" i="4" s="1"/>
  <c r="BK152" i="4" s="1"/>
  <c r="AV153" i="4" a="1"/>
  <c r="AV153" i="4" s="1"/>
  <c r="AT154" i="4" a="1"/>
  <c r="AT154" i="4" s="1"/>
  <c r="BA154" i="4" s="1"/>
  <c r="P157" i="4" a="1"/>
  <c r="P157" i="4" s="1"/>
  <c r="W157" i="4" s="1"/>
  <c r="R156" i="4" a="1"/>
  <c r="R156" i="4" s="1"/>
  <c r="AL157" i="4" a="1"/>
  <c r="AL157" i="4" s="1"/>
  <c r="AJ158" i="4" a="1"/>
  <c r="AJ158" i="4" s="1"/>
  <c r="AQ158" i="4" s="1"/>
  <c r="AB157" i="4" a="1"/>
  <c r="AB157" i="4" s="1"/>
  <c r="Z158" i="4" a="1"/>
  <c r="Z158" i="4" s="1"/>
  <c r="AG158" i="4" s="1"/>
  <c r="BF152" i="4" l="1" a="1"/>
  <c r="BF152" i="4" s="1"/>
  <c r="BD153" i="4" a="1"/>
  <c r="BD153" i="4" s="1"/>
  <c r="BK153" i="4" s="1"/>
  <c r="AV154" i="4" a="1"/>
  <c r="AV154" i="4" s="1"/>
  <c r="AT155" i="4" a="1"/>
  <c r="AT155" i="4" s="1"/>
  <c r="BA155" i="4" s="1"/>
  <c r="AL158" i="4" a="1"/>
  <c r="AL158" i="4" s="1"/>
  <c r="AJ159" i="4" a="1"/>
  <c r="AJ159" i="4" s="1"/>
  <c r="AQ159" i="4" s="1"/>
  <c r="P158" i="4" a="1"/>
  <c r="P158" i="4" s="1"/>
  <c r="W158" i="4" s="1"/>
  <c r="R157" i="4" a="1"/>
  <c r="R157" i="4" s="1"/>
  <c r="AB158" i="4" a="1"/>
  <c r="AB158" i="4" s="1"/>
  <c r="Z159" i="4" a="1"/>
  <c r="Z159" i="4" s="1"/>
  <c r="AG159" i="4" s="1"/>
  <c r="BF153" i="4" l="1" a="1"/>
  <c r="BF153" i="4" s="1"/>
  <c r="BD154" i="4" a="1"/>
  <c r="BD154" i="4" s="1"/>
  <c r="BK154" i="4" s="1"/>
  <c r="AV155" i="4" a="1"/>
  <c r="AV155" i="4" s="1"/>
  <c r="AT156" i="4" a="1"/>
  <c r="AT156" i="4" s="1"/>
  <c r="BA156" i="4" s="1"/>
  <c r="P159" i="4" a="1"/>
  <c r="P159" i="4" s="1"/>
  <c r="W159" i="4" s="1"/>
  <c r="R158" i="4" a="1"/>
  <c r="R158" i="4" s="1"/>
  <c r="AL159" i="4" a="1"/>
  <c r="AL159" i="4" s="1"/>
  <c r="AJ160" i="4" a="1"/>
  <c r="AJ160" i="4" s="1"/>
  <c r="AQ160" i="4" s="1"/>
  <c r="AB159" i="4" a="1"/>
  <c r="AB159" i="4" s="1"/>
  <c r="Z160" i="4" a="1"/>
  <c r="Z160" i="4" s="1"/>
  <c r="AG160" i="4" s="1"/>
  <c r="BF154" i="4" l="1" a="1"/>
  <c r="BF154" i="4" s="1"/>
  <c r="BD155" i="4" a="1"/>
  <c r="BD155" i="4" s="1"/>
  <c r="BK155" i="4" s="1"/>
  <c r="AV156" i="4" a="1"/>
  <c r="AV156" i="4" s="1"/>
  <c r="AT157" i="4" a="1"/>
  <c r="AT157" i="4" s="1"/>
  <c r="BA157" i="4" s="1"/>
  <c r="AL160" i="4" a="1"/>
  <c r="AL160" i="4" s="1"/>
  <c r="AJ161" i="4" a="1"/>
  <c r="AJ161" i="4" s="1"/>
  <c r="AQ161" i="4" s="1"/>
  <c r="P160" i="4" a="1"/>
  <c r="P160" i="4" s="1"/>
  <c r="W160" i="4" s="1"/>
  <c r="R159" i="4" a="1"/>
  <c r="R159" i="4" s="1"/>
  <c r="AB160" i="4" a="1"/>
  <c r="AB160" i="4" s="1"/>
  <c r="Z161" i="4" a="1"/>
  <c r="Z161" i="4" s="1"/>
  <c r="AG161" i="4" s="1"/>
  <c r="BF155" i="4" l="1" a="1"/>
  <c r="BF155" i="4" s="1"/>
  <c r="BD156" i="4" a="1"/>
  <c r="BD156" i="4" s="1"/>
  <c r="BK156" i="4" s="1"/>
  <c r="AV157" i="4" a="1"/>
  <c r="AV157" i="4" s="1"/>
  <c r="AT158" i="4" a="1"/>
  <c r="AT158" i="4" s="1"/>
  <c r="BA158" i="4" s="1"/>
  <c r="P161" i="4" a="1"/>
  <c r="P161" i="4" s="1"/>
  <c r="W161" i="4" s="1"/>
  <c r="R160" i="4" a="1"/>
  <c r="R160" i="4" s="1"/>
  <c r="AL161" i="4" a="1"/>
  <c r="AL161" i="4" s="1"/>
  <c r="AJ162" i="4" a="1"/>
  <c r="AJ162" i="4" s="1"/>
  <c r="AQ162" i="4" s="1"/>
  <c r="AB161" i="4" a="1"/>
  <c r="AB161" i="4" s="1"/>
  <c r="Z162" i="4" a="1"/>
  <c r="Z162" i="4" s="1"/>
  <c r="AG162" i="4" s="1"/>
  <c r="BF156" i="4" l="1" a="1"/>
  <c r="BF156" i="4" s="1"/>
  <c r="BD157" i="4" a="1"/>
  <c r="BD157" i="4" s="1"/>
  <c r="BK157" i="4" s="1"/>
  <c r="AV158" i="4" a="1"/>
  <c r="AV158" i="4" s="1"/>
  <c r="AT159" i="4" a="1"/>
  <c r="AT159" i="4" s="1"/>
  <c r="BA159" i="4" s="1"/>
  <c r="AL162" i="4" a="1"/>
  <c r="AL162" i="4" s="1"/>
  <c r="AJ163" i="4" a="1"/>
  <c r="AJ163" i="4" s="1"/>
  <c r="P162" i="4" a="1"/>
  <c r="P162" i="4" s="1"/>
  <c r="W162" i="4" s="1"/>
  <c r="R161" i="4" a="1"/>
  <c r="R161" i="4" s="1"/>
  <c r="AB162" i="4" a="1"/>
  <c r="AB162" i="4" s="1"/>
  <c r="Z163" i="4" a="1"/>
  <c r="Z163" i="4" s="1"/>
  <c r="BF157" i="4" l="1" a="1"/>
  <c r="BF157" i="4" s="1"/>
  <c r="BD158" i="4" a="1"/>
  <c r="BD158" i="4" s="1"/>
  <c r="BK158" i="4" s="1"/>
  <c r="AV159" i="4" a="1"/>
  <c r="AV159" i="4" s="1"/>
  <c r="AT160" i="4" a="1"/>
  <c r="AT160" i="4" s="1"/>
  <c r="BA160" i="4" s="1"/>
  <c r="P163" i="4" a="1"/>
  <c r="P163" i="4" s="1"/>
  <c r="R162" i="4" a="1"/>
  <c r="R162" i="4" s="1"/>
  <c r="AL163" i="4" a="1"/>
  <c r="AL163" i="4" s="1"/>
  <c r="AO163" i="4"/>
  <c r="AB163" i="4" a="1"/>
  <c r="AB163" i="4" s="1"/>
  <c r="AE163" i="4"/>
  <c r="BF158" i="4" l="1" a="1"/>
  <c r="BF158" i="4" s="1"/>
  <c r="AV160" i="4" a="1"/>
  <c r="AV160" i="4" s="1"/>
  <c r="AT161" i="4" a="1"/>
  <c r="AT161" i="4" s="1"/>
  <c r="BA161" i="4" s="1"/>
  <c r="H163" i="4"/>
  <c r="AP163" i="4" s="1" a="1"/>
  <c r="AP163" i="4" s="1"/>
  <c r="AQ163" i="4" s="1"/>
  <c r="V163" i="4" a="1"/>
  <c r="V163" i="4" s="1"/>
  <c r="I163" i="4" s="1"/>
  <c r="AZ163" i="4" a="1"/>
  <c r="AZ163" i="4" s="1"/>
  <c r="L163" i="4" s="1"/>
  <c r="BJ163" i="4" a="1"/>
  <c r="BJ163" i="4" s="1"/>
  <c r="M163" i="4" s="1"/>
  <c r="AF163" i="4" a="1"/>
  <c r="AF163" i="4" s="1"/>
  <c r="AG163" i="4" s="1"/>
  <c r="U163" i="4"/>
  <c r="R163" i="4" a="1"/>
  <c r="R163" i="4" s="1"/>
  <c r="BD159" i="4" a="1"/>
  <c r="BD159" i="4" s="1"/>
  <c r="BK159" i="4" s="1"/>
  <c r="W163" i="4" l="1"/>
  <c r="P164" i="4" s="1" a="1"/>
  <c r="P164" i="4" s="1"/>
  <c r="BF159" i="4" a="1"/>
  <c r="BF159" i="4" s="1"/>
  <c r="BD160" i="4" a="1"/>
  <c r="BD160" i="4" s="1"/>
  <c r="BK160" i="4" s="1"/>
  <c r="AV161" i="4" a="1"/>
  <c r="AV161" i="4" s="1"/>
  <c r="AT162" i="4" a="1"/>
  <c r="AT162" i="4" s="1"/>
  <c r="BA162" i="4" s="1"/>
  <c r="AJ164" i="4" a="1"/>
  <c r="AJ164" i="4" s="1"/>
  <c r="K163" i="4"/>
  <c r="Z164" i="4" a="1"/>
  <c r="Z164" i="4" s="1"/>
  <c r="J163" i="4"/>
  <c r="BF160" i="4" l="1" a="1"/>
  <c r="BF160" i="4" s="1"/>
  <c r="BD161" i="4" a="1"/>
  <c r="BD161" i="4" s="1"/>
  <c r="BK161" i="4" s="1"/>
  <c r="AV162" i="4" a="1"/>
  <c r="AV162" i="4" s="1"/>
  <c r="AT163" i="4" a="1"/>
  <c r="AT163" i="4" s="1"/>
  <c r="AV163" i="4" s="1" a="1"/>
  <c r="AV163" i="4" s="1"/>
  <c r="AL164" i="4" a="1"/>
  <c r="AL164" i="4" s="1"/>
  <c r="AQ164" i="4"/>
  <c r="AJ165" i="4" s="1" a="1"/>
  <c r="AJ165" i="4" s="1"/>
  <c r="R164" i="4" a="1"/>
  <c r="R164" i="4" s="1"/>
  <c r="W164" i="4"/>
  <c r="P165" i="4" s="1" a="1"/>
  <c r="P165" i="4" s="1"/>
  <c r="W165" i="4" s="1"/>
  <c r="P166" i="4" s="1" a="1"/>
  <c r="P166" i="4" s="1"/>
  <c r="W166" i="4" s="1"/>
  <c r="AG164" i="4"/>
  <c r="Z165" i="4" s="1" a="1"/>
  <c r="Z165" i="4" s="1"/>
  <c r="AB164" i="4" a="1"/>
  <c r="AB164" i="4" s="1"/>
  <c r="BF161" i="4" l="1" a="1"/>
  <c r="BF161" i="4" s="1"/>
  <c r="BD162" i="4" a="1"/>
  <c r="BD162" i="4" s="1"/>
  <c r="BK162" i="4" s="1"/>
  <c r="AL165" i="4" a="1"/>
  <c r="AL165" i="4" s="1"/>
  <c r="AQ165" i="4"/>
  <c r="AJ166" i="4" s="1" a="1"/>
  <c r="AJ166" i="4" s="1"/>
  <c r="R165" i="4" a="1"/>
  <c r="R165" i="4" s="1"/>
  <c r="AG165" i="4"/>
  <c r="Z166" i="4" s="1" a="1"/>
  <c r="Z166" i="4" s="1"/>
  <c r="AG166" i="4" s="1"/>
  <c r="Z167" i="4" s="1" a="1"/>
  <c r="Z167" i="4" s="1"/>
  <c r="AG167" i="4" s="1"/>
  <c r="AB165" i="4" a="1"/>
  <c r="AB165" i="4" s="1"/>
  <c r="P167" i="4" a="1"/>
  <c r="P167" i="4" s="1"/>
  <c r="W167" i="4" s="1"/>
  <c r="R166" i="4" a="1"/>
  <c r="R166" i="4" s="1"/>
  <c r="AY163" i="4"/>
  <c r="BA163" i="4" s="1"/>
  <c r="BF162" i="4" l="1" a="1"/>
  <c r="BF162" i="4" s="1"/>
  <c r="BD163" i="4" a="1"/>
  <c r="BD163" i="4" s="1"/>
  <c r="BF163" i="4" s="1" a="1"/>
  <c r="BF163" i="4" s="1"/>
  <c r="AT164" i="4" a="1"/>
  <c r="AT164" i="4" s="1"/>
  <c r="BA164" i="4" s="1"/>
  <c r="AL166" i="4" a="1"/>
  <c r="AL166" i="4" s="1"/>
  <c r="AQ166" i="4"/>
  <c r="AJ167" i="4" s="1" a="1"/>
  <c r="AJ167" i="4" s="1"/>
  <c r="AB166" i="4" a="1"/>
  <c r="AB166" i="4" s="1"/>
  <c r="R167" i="4" a="1"/>
  <c r="R167" i="4" s="1"/>
  <c r="P168" i="4" a="1"/>
  <c r="P168" i="4" s="1"/>
  <c r="W168" i="4" s="1"/>
  <c r="AB167" i="4" a="1"/>
  <c r="AB167" i="4" s="1"/>
  <c r="Z168" i="4" a="1"/>
  <c r="Z168" i="4" s="1"/>
  <c r="AG168" i="4" s="1"/>
  <c r="AV164" i="4" l="1" a="1"/>
  <c r="AV164" i="4" s="1"/>
  <c r="AT165" i="4" a="1"/>
  <c r="AT165" i="4" s="1"/>
  <c r="BA165" i="4" s="1"/>
  <c r="AQ167" i="4"/>
  <c r="AJ168" i="4" s="1" a="1"/>
  <c r="AJ168" i="4" s="1"/>
  <c r="AL167" i="4" a="1"/>
  <c r="AL167" i="4" s="1"/>
  <c r="R168" i="4" a="1"/>
  <c r="R168" i="4" s="1"/>
  <c r="P169" i="4" a="1"/>
  <c r="P169" i="4" s="1"/>
  <c r="W169" i="4" s="1"/>
  <c r="BI163" i="4"/>
  <c r="BK163" i="4" s="1"/>
  <c r="AB168" i="4" a="1"/>
  <c r="AB168" i="4" s="1"/>
  <c r="Z169" i="4" a="1"/>
  <c r="Z169" i="4" s="1"/>
  <c r="AG169" i="4" s="1"/>
  <c r="BD164" i="4" l="1" a="1"/>
  <c r="BD164" i="4" s="1"/>
  <c r="BK164" i="4" s="1"/>
  <c r="AV165" i="4" a="1"/>
  <c r="AV165" i="4" s="1"/>
  <c r="AQ168" i="4"/>
  <c r="AJ169" i="4" s="1" a="1"/>
  <c r="AJ169" i="4" s="1"/>
  <c r="AQ169" i="4" s="1"/>
  <c r="AJ170" i="4" s="1" a="1"/>
  <c r="AJ170" i="4" s="1"/>
  <c r="AQ170" i="4" s="1"/>
  <c r="AL168" i="4" a="1"/>
  <c r="AL168" i="4" s="1"/>
  <c r="P170" i="4" a="1"/>
  <c r="P170" i="4" s="1"/>
  <c r="W170" i="4" s="1"/>
  <c r="R169" i="4" a="1"/>
  <c r="R169" i="4" s="1"/>
  <c r="AB169" i="4" a="1"/>
  <c r="AB169" i="4" s="1"/>
  <c r="Z170" i="4" a="1"/>
  <c r="Z170" i="4" s="1"/>
  <c r="AG170" i="4" s="1"/>
  <c r="BF164" i="4" l="1" a="1"/>
  <c r="BF164" i="4" s="1"/>
  <c r="BD165" i="4" a="1"/>
  <c r="BD165" i="4" s="1"/>
  <c r="BK165" i="4" s="1"/>
  <c r="AL169" i="4" a="1"/>
  <c r="AL169" i="4" s="1"/>
  <c r="AL170" i="4" a="1"/>
  <c r="AL170" i="4" s="1"/>
  <c r="AJ171" i="4" a="1"/>
  <c r="AJ171" i="4" s="1"/>
  <c r="AQ171" i="4" s="1"/>
  <c r="P171" i="4" a="1"/>
  <c r="P171" i="4" s="1"/>
  <c r="W171" i="4" s="1"/>
  <c r="R170" i="4" a="1"/>
  <c r="R170" i="4" s="1"/>
  <c r="AT166" i="4" a="1"/>
  <c r="AT166" i="4" s="1"/>
  <c r="BA166" i="4" s="1"/>
  <c r="AB170" i="4" a="1"/>
  <c r="AB170" i="4" s="1"/>
  <c r="Z171" i="4" a="1"/>
  <c r="Z171" i="4" s="1"/>
  <c r="AG171" i="4" s="1"/>
  <c r="BF165" i="4" l="1" a="1"/>
  <c r="BF165" i="4" s="1"/>
  <c r="AV166" i="4" a="1"/>
  <c r="AV166" i="4" s="1"/>
  <c r="AT167" i="4" a="1"/>
  <c r="AT167" i="4" s="1"/>
  <c r="BA167" i="4" s="1"/>
  <c r="P172" i="4" a="1"/>
  <c r="P172" i="4" s="1"/>
  <c r="W172" i="4" s="1"/>
  <c r="R171" i="4" a="1"/>
  <c r="R171" i="4" s="1"/>
  <c r="AL171" i="4" a="1"/>
  <c r="AL171" i="4" s="1"/>
  <c r="AJ172" i="4" a="1"/>
  <c r="AJ172" i="4" s="1"/>
  <c r="AQ172" i="4" s="1"/>
  <c r="AB171" i="4" a="1"/>
  <c r="AB171" i="4" s="1"/>
  <c r="Z172" i="4" a="1"/>
  <c r="Z172" i="4" s="1"/>
  <c r="AG172" i="4" s="1"/>
  <c r="AV167" i="4" l="1" a="1"/>
  <c r="AV167" i="4" s="1"/>
  <c r="AT168" i="4" a="1"/>
  <c r="AT168" i="4" s="1"/>
  <c r="BA168" i="4" s="1"/>
  <c r="AL172" i="4" a="1"/>
  <c r="AL172" i="4" s="1"/>
  <c r="AJ173" i="4" a="1"/>
  <c r="AJ173" i="4" s="1"/>
  <c r="AQ173" i="4" s="1"/>
  <c r="P173" i="4" a="1"/>
  <c r="P173" i="4" s="1"/>
  <c r="W173" i="4" s="1"/>
  <c r="R172" i="4" a="1"/>
  <c r="R172" i="4" s="1"/>
  <c r="BD166" i="4" a="1"/>
  <c r="BD166" i="4" s="1"/>
  <c r="BK166" i="4" s="1"/>
  <c r="AB172" i="4" a="1"/>
  <c r="AB172" i="4" s="1"/>
  <c r="Z173" i="4" a="1"/>
  <c r="Z173" i="4" s="1"/>
  <c r="AG173" i="4" s="1"/>
  <c r="BF166" i="4" l="1" a="1"/>
  <c r="BF166" i="4" s="1"/>
  <c r="BD167" i="4" a="1"/>
  <c r="BD167" i="4" s="1"/>
  <c r="BK167" i="4" s="1"/>
  <c r="AV168" i="4" a="1"/>
  <c r="AV168" i="4" s="1"/>
  <c r="AT169" i="4" a="1"/>
  <c r="AT169" i="4" s="1"/>
  <c r="BA169" i="4" s="1"/>
  <c r="P174" i="4" a="1"/>
  <c r="P174" i="4" s="1"/>
  <c r="W174" i="4" s="1"/>
  <c r="R173" i="4" a="1"/>
  <c r="R173" i="4" s="1"/>
  <c r="AL173" i="4" a="1"/>
  <c r="AL173" i="4" s="1"/>
  <c r="AJ174" i="4" a="1"/>
  <c r="AJ174" i="4" s="1"/>
  <c r="AQ174" i="4" s="1"/>
  <c r="AB173" i="4" a="1"/>
  <c r="AB173" i="4" s="1"/>
  <c r="Z174" i="4" a="1"/>
  <c r="Z174" i="4" s="1"/>
  <c r="AG174" i="4" s="1"/>
  <c r="BF167" i="4" l="1" a="1"/>
  <c r="BF167" i="4" s="1"/>
  <c r="BD168" i="4" a="1"/>
  <c r="BD168" i="4" s="1"/>
  <c r="BK168" i="4" s="1"/>
  <c r="AV169" i="4" a="1"/>
  <c r="AV169" i="4" s="1"/>
  <c r="AT170" i="4" a="1"/>
  <c r="AT170" i="4" s="1"/>
  <c r="BA170" i="4" s="1"/>
  <c r="AL174" i="4" a="1"/>
  <c r="AL174" i="4" s="1"/>
  <c r="AJ175" i="4" a="1"/>
  <c r="AJ175" i="4" s="1"/>
  <c r="AQ175" i="4" s="1"/>
  <c r="P175" i="4" a="1"/>
  <c r="P175" i="4" s="1"/>
  <c r="W175" i="4" s="1"/>
  <c r="R174" i="4" a="1"/>
  <c r="R174" i="4" s="1"/>
  <c r="AB174" i="4" a="1"/>
  <c r="AB174" i="4" s="1"/>
  <c r="Z175" i="4" a="1"/>
  <c r="Z175" i="4" s="1"/>
  <c r="AG175" i="4" s="1"/>
  <c r="BF168" i="4" l="1" a="1"/>
  <c r="BF168" i="4" s="1"/>
  <c r="BD169" i="4" a="1"/>
  <c r="BD169" i="4" s="1"/>
  <c r="BK169" i="4" s="1"/>
  <c r="AV170" i="4" a="1"/>
  <c r="AV170" i="4" s="1"/>
  <c r="AT171" i="4" a="1"/>
  <c r="AT171" i="4" s="1"/>
  <c r="BA171" i="4" s="1"/>
  <c r="P176" i="4" a="1"/>
  <c r="P176" i="4" s="1"/>
  <c r="W176" i="4" s="1"/>
  <c r="R175" i="4" a="1"/>
  <c r="R175" i="4" s="1"/>
  <c r="AL175" i="4" a="1"/>
  <c r="AL175" i="4" s="1"/>
  <c r="AJ176" i="4" a="1"/>
  <c r="AJ176" i="4" s="1"/>
  <c r="AQ176" i="4" s="1"/>
  <c r="AB175" i="4" a="1"/>
  <c r="AB175" i="4" s="1"/>
  <c r="Z176" i="4" a="1"/>
  <c r="Z176" i="4" s="1"/>
  <c r="AG176" i="4" s="1"/>
  <c r="BF169" i="4" l="1" a="1"/>
  <c r="BF169" i="4" s="1"/>
  <c r="BD170" i="4" a="1"/>
  <c r="BD170" i="4" s="1"/>
  <c r="BK170" i="4" s="1"/>
  <c r="AV171" i="4" a="1"/>
  <c r="AV171" i="4" s="1"/>
  <c r="AT172" i="4" a="1"/>
  <c r="AT172" i="4" s="1"/>
  <c r="BA172" i="4" s="1"/>
  <c r="AL176" i="4" a="1"/>
  <c r="AL176" i="4" s="1"/>
  <c r="AJ177" i="4" a="1"/>
  <c r="AJ177" i="4" s="1"/>
  <c r="P177" i="4" a="1"/>
  <c r="P177" i="4" s="1"/>
  <c r="R176" i="4" a="1"/>
  <c r="R176" i="4" s="1"/>
  <c r="AB176" i="4" a="1"/>
  <c r="AB176" i="4" s="1"/>
  <c r="Z177" i="4" a="1"/>
  <c r="Z177" i="4" s="1"/>
  <c r="BF170" i="4" l="1" a="1"/>
  <c r="BF170" i="4" s="1"/>
  <c r="BD171" i="4" a="1"/>
  <c r="BD171" i="4" s="1"/>
  <c r="BK171" i="4" s="1"/>
  <c r="AV172" i="4" a="1"/>
  <c r="AV172" i="4" s="1"/>
  <c r="AT173" i="4" a="1"/>
  <c r="AT173" i="4" s="1"/>
  <c r="BA173" i="4" s="1"/>
  <c r="U177" i="4"/>
  <c r="R177" i="4" a="1"/>
  <c r="R177" i="4" s="1"/>
  <c r="AL177" i="4" a="1"/>
  <c r="AL177" i="4" s="1"/>
  <c r="AO177" i="4"/>
  <c r="AB177" i="4" a="1"/>
  <c r="AB177" i="4" s="1"/>
  <c r="AE177" i="4"/>
  <c r="BF171" i="4" l="1" a="1"/>
  <c r="BF171" i="4" s="1"/>
  <c r="BD172" i="4" a="1"/>
  <c r="BD172" i="4" s="1"/>
  <c r="BK172" i="4" s="1"/>
  <c r="AV173" i="4" a="1"/>
  <c r="AV173" i="4" s="1"/>
  <c r="AT174" i="4" a="1"/>
  <c r="AT174" i="4" s="1"/>
  <c r="BA174" i="4" s="1"/>
  <c r="H177" i="4"/>
  <c r="BJ177" i="4" s="1" a="1"/>
  <c r="BJ177" i="4" s="1"/>
  <c r="M177" i="4" s="1"/>
  <c r="AF177" i="4" a="1"/>
  <c r="AF177" i="4" s="1"/>
  <c r="AG177" i="4" s="1"/>
  <c r="AZ177" i="4" a="1"/>
  <c r="AZ177" i="4" s="1"/>
  <c r="L177" i="4" s="1"/>
  <c r="V177" i="4" a="1"/>
  <c r="V177" i="4" s="1"/>
  <c r="I177" i="4" s="1"/>
  <c r="AP177" i="4" a="1"/>
  <c r="AP177" i="4" s="1"/>
  <c r="AQ177" i="4" s="1"/>
  <c r="W177" i="4" l="1"/>
  <c r="BF172" i="4" a="1"/>
  <c r="BF172" i="4" s="1"/>
  <c r="BD173" i="4" a="1"/>
  <c r="BD173" i="4" s="1"/>
  <c r="BK173" i="4" s="1"/>
  <c r="AV174" i="4" a="1"/>
  <c r="AV174" i="4" s="1"/>
  <c r="AT175" i="4" a="1"/>
  <c r="AT175" i="4" s="1"/>
  <c r="BA175" i="4" s="1"/>
  <c r="AJ178" i="4" a="1"/>
  <c r="AJ178" i="4" s="1"/>
  <c r="K177" i="4"/>
  <c r="Z178" i="4" a="1"/>
  <c r="Z178" i="4" s="1"/>
  <c r="J177" i="4"/>
  <c r="P178" i="4" a="1"/>
  <c r="P178" i="4" s="1"/>
  <c r="W178" i="4" s="1"/>
  <c r="BF173" i="4" l="1" a="1"/>
  <c r="BF173" i="4" s="1"/>
  <c r="BD174" i="4" a="1"/>
  <c r="BD174" i="4" s="1"/>
  <c r="BK174" i="4" s="1"/>
  <c r="AV175" i="4" a="1"/>
  <c r="AV175" i="4" s="1"/>
  <c r="AT176" i="4" a="1"/>
  <c r="AT176" i="4" s="1"/>
  <c r="BA176" i="4" s="1"/>
  <c r="AL178" i="4" a="1"/>
  <c r="AL178" i="4" s="1"/>
  <c r="AQ178" i="4"/>
  <c r="AJ179" i="4" s="1" a="1"/>
  <c r="AJ179" i="4" s="1"/>
  <c r="AB178" i="4" a="1"/>
  <c r="AB178" i="4" s="1"/>
  <c r="AG178" i="4"/>
  <c r="Z179" i="4" s="1" a="1"/>
  <c r="Z179" i="4" s="1"/>
  <c r="P179" i="4" a="1"/>
  <c r="P179" i="4" s="1"/>
  <c r="W179" i="4" s="1"/>
  <c r="R178" i="4" a="1"/>
  <c r="R178" i="4" s="1"/>
  <c r="BF174" i="4" l="1" a="1"/>
  <c r="BF174" i="4" s="1"/>
  <c r="BD175" i="4" a="1"/>
  <c r="BD175" i="4" s="1"/>
  <c r="BK175" i="4" s="1"/>
  <c r="AV176" i="4" a="1"/>
  <c r="AV176" i="4" s="1"/>
  <c r="AT177" i="4" a="1"/>
  <c r="AT177" i="4" s="1"/>
  <c r="AV177" i="4" s="1" a="1"/>
  <c r="AV177" i="4" s="1"/>
  <c r="AL179" i="4" a="1"/>
  <c r="AL179" i="4" s="1"/>
  <c r="AQ179" i="4"/>
  <c r="AJ180" i="4" s="1" a="1"/>
  <c r="AJ180" i="4" s="1"/>
  <c r="AG179" i="4"/>
  <c r="Z180" i="4" s="1" a="1"/>
  <c r="Z180" i="4" s="1"/>
  <c r="AG180" i="4" s="1"/>
  <c r="Z181" i="4" s="1" a="1"/>
  <c r="Z181" i="4" s="1"/>
  <c r="AG181" i="4" s="1"/>
  <c r="AB179" i="4" a="1"/>
  <c r="AB179" i="4" s="1"/>
  <c r="P180" i="4" a="1"/>
  <c r="P180" i="4" s="1"/>
  <c r="W180" i="4" s="1"/>
  <c r="R179" i="4" a="1"/>
  <c r="R179" i="4" s="1"/>
  <c r="BF175" i="4" l="1" a="1"/>
  <c r="BF175" i="4" s="1"/>
  <c r="BD176" i="4" a="1"/>
  <c r="BD176" i="4" s="1"/>
  <c r="BK176" i="4" s="1"/>
  <c r="AL180" i="4" a="1"/>
  <c r="AL180" i="4" s="1"/>
  <c r="AQ180" i="4"/>
  <c r="AJ181" i="4" s="1" a="1"/>
  <c r="AJ181" i="4" s="1"/>
  <c r="AB180" i="4" a="1"/>
  <c r="AB180" i="4" s="1"/>
  <c r="P181" i="4" a="1"/>
  <c r="P181" i="4" s="1"/>
  <c r="W181" i="4" s="1"/>
  <c r="R180" i="4" a="1"/>
  <c r="R180" i="4" s="1"/>
  <c r="AY177" i="4"/>
  <c r="BA177" i="4" s="1"/>
  <c r="AB181" i="4" a="1"/>
  <c r="AB181" i="4" s="1"/>
  <c r="Z182" i="4" a="1"/>
  <c r="Z182" i="4" s="1"/>
  <c r="AG182" i="4" s="1"/>
  <c r="BF176" i="4" l="1" a="1"/>
  <c r="BF176" i="4" s="1"/>
  <c r="BD177" i="4" a="1"/>
  <c r="BD177" i="4" s="1"/>
  <c r="BF177" i="4" s="1" a="1"/>
  <c r="BF177" i="4" s="1"/>
  <c r="AT178" i="4" a="1"/>
  <c r="AT178" i="4" s="1"/>
  <c r="BA178" i="4" s="1"/>
  <c r="AQ181" i="4"/>
  <c r="AJ182" i="4" s="1" a="1"/>
  <c r="AJ182" i="4" s="1"/>
  <c r="AL181" i="4" a="1"/>
  <c r="AL181" i="4" s="1"/>
  <c r="P182" i="4" a="1"/>
  <c r="P182" i="4" s="1"/>
  <c r="W182" i="4" s="1"/>
  <c r="R181" i="4" a="1"/>
  <c r="R181" i="4" s="1"/>
  <c r="AB182" i="4" a="1"/>
  <c r="AB182" i="4" s="1"/>
  <c r="Z183" i="4" a="1"/>
  <c r="Z183" i="4" s="1"/>
  <c r="AG183" i="4" s="1"/>
  <c r="AV178" i="4" l="1" a="1"/>
  <c r="AV178" i="4" s="1"/>
  <c r="AT179" i="4" a="1"/>
  <c r="AT179" i="4" s="1"/>
  <c r="BA179" i="4" s="1"/>
  <c r="AQ182" i="4"/>
  <c r="AJ183" i="4" s="1" a="1"/>
  <c r="AJ183" i="4" s="1"/>
  <c r="AQ183" i="4" s="1"/>
  <c r="AJ184" i="4" s="1" a="1"/>
  <c r="AJ184" i="4" s="1"/>
  <c r="AQ184" i="4" s="1"/>
  <c r="AL182" i="4" a="1"/>
  <c r="AL182" i="4" s="1"/>
  <c r="R182" i="4" a="1"/>
  <c r="R182" i="4" s="1"/>
  <c r="P183" i="4" a="1"/>
  <c r="P183" i="4" s="1"/>
  <c r="W183" i="4" s="1"/>
  <c r="BI177" i="4"/>
  <c r="BK177" i="4" s="1"/>
  <c r="AB183" i="4" a="1"/>
  <c r="AB183" i="4" s="1"/>
  <c r="Z184" i="4" a="1"/>
  <c r="Z184" i="4" s="1"/>
  <c r="AG184" i="4" s="1"/>
  <c r="BD178" i="4" l="1" a="1"/>
  <c r="BD178" i="4" s="1"/>
  <c r="BK178" i="4" s="1"/>
  <c r="AV179" i="4" a="1"/>
  <c r="AV179" i="4" s="1"/>
  <c r="AL183" i="4" a="1"/>
  <c r="AL183" i="4" s="1"/>
  <c r="AL184" i="4" a="1"/>
  <c r="AL184" i="4" s="1"/>
  <c r="AJ185" i="4" a="1"/>
  <c r="AJ185" i="4" s="1"/>
  <c r="AQ185" i="4" s="1"/>
  <c r="P184" i="4" a="1"/>
  <c r="P184" i="4" s="1"/>
  <c r="W184" i="4" s="1"/>
  <c r="R183" i="4" a="1"/>
  <c r="R183" i="4" s="1"/>
  <c r="AB184" i="4" a="1"/>
  <c r="AB184" i="4" s="1"/>
  <c r="Z185" i="4" a="1"/>
  <c r="Z185" i="4" s="1"/>
  <c r="AG185" i="4" s="1"/>
  <c r="BF178" i="4" l="1" a="1"/>
  <c r="BF178" i="4" s="1"/>
  <c r="BD179" i="4" a="1"/>
  <c r="BD179" i="4" s="1"/>
  <c r="BK179" i="4" s="1"/>
  <c r="P185" i="4" a="1"/>
  <c r="P185" i="4" s="1"/>
  <c r="W185" i="4" s="1"/>
  <c r="R184" i="4" a="1"/>
  <c r="R184" i="4" s="1"/>
  <c r="AL185" i="4" a="1"/>
  <c r="AL185" i="4" s="1"/>
  <c r="AJ186" i="4" a="1"/>
  <c r="AJ186" i="4" s="1"/>
  <c r="AT180" i="4" a="1"/>
  <c r="AT180" i="4" s="1"/>
  <c r="BA180" i="4" s="1"/>
  <c r="AB185" i="4" a="1"/>
  <c r="AB185" i="4" s="1"/>
  <c r="Z186" i="4" a="1"/>
  <c r="Z186" i="4" s="1"/>
  <c r="BF179" i="4" l="1" a="1"/>
  <c r="BF179" i="4" s="1"/>
  <c r="AV180" i="4" a="1"/>
  <c r="AV180" i="4" s="1"/>
  <c r="AT181" i="4" a="1"/>
  <c r="AT181" i="4" s="1"/>
  <c r="BA181" i="4" s="1"/>
  <c r="AL186" i="4" a="1"/>
  <c r="AL186" i="4" s="1"/>
  <c r="AM186" i="4"/>
  <c r="AQ186" i="4" s="1"/>
  <c r="AJ187" i="4" s="1" a="1"/>
  <c r="AJ187" i="4" s="1"/>
  <c r="AQ187" i="4" s="1"/>
  <c r="P186" i="4" a="1"/>
  <c r="P186" i="4" s="1"/>
  <c r="R185" i="4" a="1"/>
  <c r="R185" i="4" s="1"/>
  <c r="AB186" i="4" a="1"/>
  <c r="AB186" i="4" s="1"/>
  <c r="AC186" i="4" s="1"/>
  <c r="AG186" i="4" s="1"/>
  <c r="Z187" i="4" s="1" a="1"/>
  <c r="Z187" i="4" s="1"/>
  <c r="AG187" i="4" s="1"/>
  <c r="AV181" i="4" l="1" a="1"/>
  <c r="AV181" i="4" s="1"/>
  <c r="AT182" i="4" a="1"/>
  <c r="AT182" i="4" s="1"/>
  <c r="BA182" i="4" s="1"/>
  <c r="R186" i="4" a="1"/>
  <c r="R186" i="4" s="1"/>
  <c r="S186" i="4" s="1"/>
  <c r="W186" i="4" s="1"/>
  <c r="P187" i="4" s="1" a="1"/>
  <c r="P187" i="4" s="1"/>
  <c r="W187" i="4" s="1"/>
  <c r="AL187" i="4" a="1"/>
  <c r="AL187" i="4" s="1"/>
  <c r="AJ188" i="4" a="1"/>
  <c r="AJ188" i="4" s="1"/>
  <c r="AQ188" i="4" s="1"/>
  <c r="BD180" i="4" a="1"/>
  <c r="BD180" i="4" s="1"/>
  <c r="BK180" i="4" s="1"/>
  <c r="AB187" i="4" a="1"/>
  <c r="AB187" i="4" s="1"/>
  <c r="Z188" i="4" a="1"/>
  <c r="Z188" i="4" s="1"/>
  <c r="AG188" i="4" s="1"/>
  <c r="BF180" i="4" l="1" a="1"/>
  <c r="BF180" i="4" s="1"/>
  <c r="BD181" i="4" a="1"/>
  <c r="BD181" i="4" s="1"/>
  <c r="BK181" i="4" s="1"/>
  <c r="AV182" i="4" a="1"/>
  <c r="AV182" i="4" s="1"/>
  <c r="AT183" i="4" a="1"/>
  <c r="AT183" i="4" s="1"/>
  <c r="BA183" i="4" s="1"/>
  <c r="AL188" i="4" a="1"/>
  <c r="AL188" i="4" s="1"/>
  <c r="AJ189" i="4" a="1"/>
  <c r="AJ189" i="4" s="1"/>
  <c r="AQ189" i="4" s="1"/>
  <c r="P188" i="4" a="1"/>
  <c r="P188" i="4" s="1"/>
  <c r="W188" i="4" s="1"/>
  <c r="R187" i="4" a="1"/>
  <c r="R187" i="4" s="1"/>
  <c r="AB188" i="4" a="1"/>
  <c r="AB188" i="4" s="1"/>
  <c r="Z189" i="4" a="1"/>
  <c r="Z189" i="4" s="1"/>
  <c r="AG189" i="4" s="1"/>
  <c r="BF181" i="4" l="1" a="1"/>
  <c r="BF181" i="4" s="1"/>
  <c r="AV183" i="4" a="1"/>
  <c r="AV183" i="4" s="1"/>
  <c r="AT184" i="4" a="1"/>
  <c r="AT184" i="4" s="1"/>
  <c r="BA184" i="4" s="1"/>
  <c r="P189" i="4" a="1"/>
  <c r="P189" i="4" s="1"/>
  <c r="W189" i="4" s="1"/>
  <c r="R188" i="4" a="1"/>
  <c r="R188" i="4" s="1"/>
  <c r="AL189" i="4" a="1"/>
  <c r="AL189" i="4" s="1"/>
  <c r="AJ190" i="4" a="1"/>
  <c r="AJ190" i="4" s="1"/>
  <c r="AQ190" i="4" s="1"/>
  <c r="BD182" i="4" a="1"/>
  <c r="BD182" i="4" s="1"/>
  <c r="BK182" i="4" s="1"/>
  <c r="AB189" i="4" a="1"/>
  <c r="AB189" i="4" s="1"/>
  <c r="Z190" i="4" a="1"/>
  <c r="Z190" i="4" s="1"/>
  <c r="AG190" i="4" s="1"/>
  <c r="BF182" i="4" l="1" a="1"/>
  <c r="BF182" i="4" s="1"/>
  <c r="BD183" i="4" a="1"/>
  <c r="BD183" i="4" s="1"/>
  <c r="BK183" i="4" s="1"/>
  <c r="AV184" i="4" a="1"/>
  <c r="AV184" i="4" s="1"/>
  <c r="AT185" i="4" a="1"/>
  <c r="AT185" i="4" s="1"/>
  <c r="BA185" i="4" s="1"/>
  <c r="AL190" i="4" a="1"/>
  <c r="AL190" i="4" s="1"/>
  <c r="AJ191" i="4" a="1"/>
  <c r="AJ191" i="4" s="1"/>
  <c r="P190" i="4" a="1"/>
  <c r="P190" i="4" s="1"/>
  <c r="W190" i="4" s="1"/>
  <c r="R189" i="4" a="1"/>
  <c r="R189" i="4" s="1"/>
  <c r="AB190" i="4" a="1"/>
  <c r="AB190" i="4" s="1"/>
  <c r="Z191" i="4" a="1"/>
  <c r="Z191" i="4" s="1"/>
  <c r="BF183" i="4" l="1" a="1"/>
  <c r="BF183" i="4" s="1"/>
  <c r="BD184" i="4" a="1"/>
  <c r="BD184" i="4" s="1"/>
  <c r="BK184" i="4" s="1"/>
  <c r="AV185" i="4" a="1"/>
  <c r="AV185" i="4" s="1"/>
  <c r="AT186" i="4" a="1"/>
  <c r="AT186" i="4" s="1"/>
  <c r="P191" i="4" a="1"/>
  <c r="P191" i="4" s="1"/>
  <c r="R190" i="4" a="1"/>
  <c r="R190" i="4" s="1"/>
  <c r="AL191" i="4" a="1"/>
  <c r="AL191" i="4" s="1"/>
  <c r="AO191" i="4"/>
  <c r="AB191" i="4" a="1"/>
  <c r="AB191" i="4" s="1"/>
  <c r="AE191" i="4"/>
  <c r="BF184" i="4" l="1" a="1"/>
  <c r="BF184" i="4" s="1"/>
  <c r="BD185" i="4" a="1"/>
  <c r="BD185" i="4" s="1"/>
  <c r="BK185" i="4" s="1"/>
  <c r="AV186" i="4" a="1"/>
  <c r="AV186" i="4" s="1"/>
  <c r="H191" i="4"/>
  <c r="BJ191" i="4" a="1"/>
  <c r="BJ191" i="4" s="1"/>
  <c r="M191" i="4" s="1"/>
  <c r="AF191" i="4" a="1"/>
  <c r="AF191" i="4" s="1"/>
  <c r="AG191" i="4" s="1"/>
  <c r="AZ191" i="4" a="1"/>
  <c r="AZ191" i="4" s="1"/>
  <c r="L191" i="4" s="1"/>
  <c r="V191" i="4" a="1"/>
  <c r="V191" i="4" s="1"/>
  <c r="I191" i="4" s="1"/>
  <c r="AP191" i="4" a="1"/>
  <c r="AP191" i="4" s="1"/>
  <c r="AQ191" i="4" s="1"/>
  <c r="U191" i="4"/>
  <c r="R191" i="4" a="1"/>
  <c r="R191" i="4" s="1"/>
  <c r="AW186" i="4"/>
  <c r="BA186" i="4" l="1"/>
  <c r="AT187" i="4" s="1" a="1"/>
  <c r="AT187" i="4" s="1"/>
  <c r="W191" i="4"/>
  <c r="P192" i="4" s="1" a="1"/>
  <c r="P192" i="4" s="1"/>
  <c r="W192" i="4" s="1"/>
  <c r="BF185" i="4" a="1"/>
  <c r="BF185" i="4" s="1"/>
  <c r="BD186" i="4" a="1"/>
  <c r="BD186" i="4" s="1"/>
  <c r="AJ192" i="4" a="1"/>
  <c r="AJ192" i="4" s="1"/>
  <c r="K191" i="4"/>
  <c r="Z192" i="4" a="1"/>
  <c r="Z192" i="4" s="1"/>
  <c r="J191" i="4"/>
  <c r="BA187" i="4" l="1"/>
  <c r="AT188" i="4" s="1" a="1"/>
  <c r="AT188" i="4" s="1"/>
  <c r="BA188" i="4" s="1"/>
  <c r="AT189" i="4" s="1" a="1"/>
  <c r="AT189" i="4" s="1"/>
  <c r="BA189" i="4" s="1"/>
  <c r="AV187" i="4" a="1"/>
  <c r="AV187" i="4" s="1"/>
  <c r="BF186" i="4" a="1"/>
  <c r="BF186" i="4" s="1"/>
  <c r="AQ192" i="4"/>
  <c r="AJ193" i="4" s="1" a="1"/>
  <c r="AJ193" i="4" s="1"/>
  <c r="AB192" i="4" a="1"/>
  <c r="AB192" i="4" s="1"/>
  <c r="AG192" i="4"/>
  <c r="Z193" i="4" s="1" a="1"/>
  <c r="Z193" i="4" s="1"/>
  <c r="AG193" i="4" s="1"/>
  <c r="Z194" i="4" s="1" a="1"/>
  <c r="Z194" i="4" s="1"/>
  <c r="AG194" i="4" s="1"/>
  <c r="AL192" i="4" a="1"/>
  <c r="AL192" i="4" s="1"/>
  <c r="P193" i="4" a="1"/>
  <c r="P193" i="4" s="1"/>
  <c r="W193" i="4" s="1"/>
  <c r="R192" i="4" a="1"/>
  <c r="R192" i="4" s="1"/>
  <c r="BG186" i="4"/>
  <c r="BK186" i="4" l="1"/>
  <c r="BD187" i="4" s="1" a="1"/>
  <c r="BD187" i="4" s="1"/>
  <c r="AV188" i="4" a="1"/>
  <c r="AV188" i="4" s="1"/>
  <c r="AV189" i="4" a="1"/>
  <c r="AV189" i="4" s="1"/>
  <c r="AT190" i="4" a="1"/>
  <c r="AT190" i="4" s="1"/>
  <c r="BA190" i="4" s="1"/>
  <c r="AQ193" i="4"/>
  <c r="AJ194" i="4" s="1" a="1"/>
  <c r="AJ194" i="4" s="1"/>
  <c r="AQ194" i="4" s="1"/>
  <c r="AJ195" i="4" s="1" a="1"/>
  <c r="AJ195" i="4" s="1"/>
  <c r="AQ195" i="4" s="1"/>
  <c r="AL193" i="4" a="1"/>
  <c r="AL193" i="4" s="1"/>
  <c r="AB193" i="4" a="1"/>
  <c r="AB193" i="4" s="1"/>
  <c r="P194" i="4" a="1"/>
  <c r="P194" i="4" s="1"/>
  <c r="W194" i="4" s="1"/>
  <c r="R193" i="4" a="1"/>
  <c r="R193" i="4" s="1"/>
  <c r="AB194" i="4" a="1"/>
  <c r="AB194" i="4" s="1"/>
  <c r="Z195" i="4" a="1"/>
  <c r="Z195" i="4" s="1"/>
  <c r="AG195" i="4" s="1"/>
  <c r="BK187" i="4" l="1"/>
  <c r="BD188" i="4" s="1" a="1"/>
  <c r="BD188" i="4" s="1"/>
  <c r="BK188" i="4" s="1"/>
  <c r="BD189" i="4" s="1" a="1"/>
  <c r="BD189" i="4" s="1"/>
  <c r="BK189" i="4" s="1"/>
  <c r="BF187" i="4" a="1"/>
  <c r="BF187" i="4" s="1"/>
  <c r="AV190" i="4" a="1"/>
  <c r="AV190" i="4" s="1"/>
  <c r="AT191" i="4" a="1"/>
  <c r="AT191" i="4" s="1"/>
  <c r="AV191" i="4" s="1" a="1"/>
  <c r="AV191" i="4" s="1"/>
  <c r="AL194" i="4" a="1"/>
  <c r="AL194" i="4" s="1"/>
  <c r="P195" i="4" a="1"/>
  <c r="P195" i="4" s="1"/>
  <c r="W195" i="4" s="1"/>
  <c r="R194" i="4" a="1"/>
  <c r="R194" i="4" s="1"/>
  <c r="AL195" i="4" a="1"/>
  <c r="AL195" i="4" s="1"/>
  <c r="AJ196" i="4" a="1"/>
  <c r="AJ196" i="4" s="1"/>
  <c r="AQ196" i="4" s="1"/>
  <c r="AB195" i="4" a="1"/>
  <c r="AB195" i="4" s="1"/>
  <c r="Z196" i="4" a="1"/>
  <c r="Z196" i="4" s="1"/>
  <c r="AG196" i="4" s="1"/>
  <c r="BF188" i="4" l="1" a="1"/>
  <c r="BF188" i="4" s="1"/>
  <c r="BF189" i="4" a="1"/>
  <c r="BF189" i="4" s="1"/>
  <c r="BD190" i="4" a="1"/>
  <c r="BD190" i="4" s="1"/>
  <c r="BK190" i="4" s="1"/>
  <c r="AL196" i="4" a="1"/>
  <c r="AL196" i="4" s="1"/>
  <c r="AJ197" i="4" a="1"/>
  <c r="AJ197" i="4" s="1"/>
  <c r="AQ197" i="4" s="1"/>
  <c r="R195" i="4" a="1"/>
  <c r="R195" i="4" s="1"/>
  <c r="P196" i="4" a="1"/>
  <c r="P196" i="4" s="1"/>
  <c r="W196" i="4" s="1"/>
  <c r="AY191" i="4"/>
  <c r="BA191" i="4" s="1"/>
  <c r="AB196" i="4" a="1"/>
  <c r="AB196" i="4" s="1"/>
  <c r="Z197" i="4" a="1"/>
  <c r="Z197" i="4" s="1"/>
  <c r="AG197" i="4" s="1"/>
  <c r="BF190" i="4" l="1" a="1"/>
  <c r="BF190" i="4" s="1"/>
  <c r="BD191" i="4" a="1"/>
  <c r="BD191" i="4" s="1"/>
  <c r="BF191" i="4" s="1" a="1"/>
  <c r="BF191" i="4" s="1"/>
  <c r="AT192" i="4" a="1"/>
  <c r="AT192" i="4" s="1"/>
  <c r="BA192" i="4" s="1"/>
  <c r="P197" i="4" a="1"/>
  <c r="P197" i="4" s="1"/>
  <c r="W197" i="4" s="1"/>
  <c r="R196" i="4" a="1"/>
  <c r="R196" i="4" s="1"/>
  <c r="AL197" i="4" a="1"/>
  <c r="AL197" i="4" s="1"/>
  <c r="AJ198" i="4" a="1"/>
  <c r="AJ198" i="4" s="1"/>
  <c r="AQ198" i="4" s="1"/>
  <c r="AB197" i="4" a="1"/>
  <c r="AB197" i="4" s="1"/>
  <c r="Z198" i="4" a="1"/>
  <c r="Z198" i="4" s="1"/>
  <c r="AG198" i="4" s="1"/>
  <c r="AV192" i="4" l="1" a="1"/>
  <c r="AV192" i="4" s="1"/>
  <c r="AT193" i="4" a="1"/>
  <c r="AT193" i="4" s="1"/>
  <c r="BA193" i="4" s="1"/>
  <c r="AL198" i="4" a="1"/>
  <c r="AL198" i="4" s="1"/>
  <c r="AJ199" i="4" a="1"/>
  <c r="AJ199" i="4" s="1"/>
  <c r="AQ199" i="4" s="1"/>
  <c r="P198" i="4" a="1"/>
  <c r="P198" i="4" s="1"/>
  <c r="W198" i="4" s="1"/>
  <c r="R197" i="4" a="1"/>
  <c r="R197" i="4" s="1"/>
  <c r="BI191" i="4"/>
  <c r="BK191" i="4" s="1"/>
  <c r="AB198" i="4" a="1"/>
  <c r="AB198" i="4" s="1"/>
  <c r="Z199" i="4" a="1"/>
  <c r="Z199" i="4" s="1"/>
  <c r="AG199" i="4" s="1"/>
  <c r="BD192" i="4" l="1" a="1"/>
  <c r="BD192" i="4" s="1"/>
  <c r="BK192" i="4" s="1"/>
  <c r="AV193" i="4" a="1"/>
  <c r="AV193" i="4" s="1"/>
  <c r="P199" i="4" a="1"/>
  <c r="P199" i="4" s="1"/>
  <c r="W199" i="4" s="1"/>
  <c r="R198" i="4" a="1"/>
  <c r="R198" i="4" s="1"/>
  <c r="AL199" i="4" a="1"/>
  <c r="AL199" i="4" s="1"/>
  <c r="AJ200" i="4" a="1"/>
  <c r="AJ200" i="4" s="1"/>
  <c r="AQ200" i="4" s="1"/>
  <c r="AB199" i="4" a="1"/>
  <c r="AB199" i="4" s="1"/>
  <c r="Z200" i="4" a="1"/>
  <c r="Z200" i="4" s="1"/>
  <c r="AG200" i="4" s="1"/>
  <c r="BF192" i="4" l="1" a="1"/>
  <c r="BF192" i="4" s="1"/>
  <c r="BD193" i="4" a="1"/>
  <c r="BD193" i="4" s="1"/>
  <c r="BK193" i="4" s="1"/>
  <c r="AL200" i="4" a="1"/>
  <c r="AL200" i="4" s="1"/>
  <c r="AJ201" i="4" a="1"/>
  <c r="AJ201" i="4" s="1"/>
  <c r="AQ201" i="4" s="1"/>
  <c r="P200" i="4" a="1"/>
  <c r="P200" i="4" s="1"/>
  <c r="W200" i="4" s="1"/>
  <c r="R199" i="4" a="1"/>
  <c r="R199" i="4" s="1"/>
  <c r="AT194" i="4" a="1"/>
  <c r="AT194" i="4" s="1"/>
  <c r="BA194" i="4" s="1"/>
  <c r="AB200" i="4" a="1"/>
  <c r="AB200" i="4" s="1"/>
  <c r="Z201" i="4" a="1"/>
  <c r="Z201" i="4" s="1"/>
  <c r="AG201" i="4" s="1"/>
  <c r="BF193" i="4" l="1" a="1"/>
  <c r="BF193" i="4" s="1"/>
  <c r="AV194" i="4" a="1"/>
  <c r="AV194" i="4" s="1"/>
  <c r="AT195" i="4" a="1"/>
  <c r="AT195" i="4" s="1"/>
  <c r="BA195" i="4" s="1"/>
  <c r="P201" i="4" a="1"/>
  <c r="P201" i="4" s="1"/>
  <c r="W201" i="4" s="1"/>
  <c r="R200" i="4" a="1"/>
  <c r="R200" i="4" s="1"/>
  <c r="AL201" i="4" a="1"/>
  <c r="AL201" i="4" s="1"/>
  <c r="AJ202" i="4" a="1"/>
  <c r="AJ202" i="4" s="1"/>
  <c r="AQ202" i="4" s="1"/>
  <c r="AB201" i="4" a="1"/>
  <c r="AB201" i="4" s="1"/>
  <c r="Z202" i="4" a="1"/>
  <c r="Z202" i="4" s="1"/>
  <c r="AG202" i="4" s="1"/>
  <c r="AV195" i="4" l="1" a="1"/>
  <c r="AV195" i="4" s="1"/>
  <c r="AT196" i="4" a="1"/>
  <c r="AT196" i="4" s="1"/>
  <c r="BA196" i="4" s="1"/>
  <c r="AL202" i="4" a="1"/>
  <c r="AL202" i="4" s="1"/>
  <c r="AJ203" i="4" a="1"/>
  <c r="AJ203" i="4" s="1"/>
  <c r="AQ203" i="4" s="1"/>
  <c r="P202" i="4" a="1"/>
  <c r="P202" i="4" s="1"/>
  <c r="W202" i="4" s="1"/>
  <c r="R201" i="4" a="1"/>
  <c r="R201" i="4" s="1"/>
  <c r="BD194" i="4" a="1"/>
  <c r="BD194" i="4" s="1"/>
  <c r="BK194" i="4" s="1"/>
  <c r="AB202" i="4" a="1"/>
  <c r="AB202" i="4" s="1"/>
  <c r="Z203" i="4" a="1"/>
  <c r="Z203" i="4" s="1"/>
  <c r="AG203" i="4" s="1"/>
  <c r="BF194" i="4" l="1" a="1"/>
  <c r="BF194" i="4" s="1"/>
  <c r="BD195" i="4" a="1"/>
  <c r="BD195" i="4" s="1"/>
  <c r="BK195" i="4" s="1"/>
  <c r="AV196" i="4" a="1"/>
  <c r="AV196" i="4" s="1"/>
  <c r="AT197" i="4" a="1"/>
  <c r="AT197" i="4" s="1"/>
  <c r="BA197" i="4" s="1"/>
  <c r="P203" i="4" a="1"/>
  <c r="P203" i="4" s="1"/>
  <c r="W203" i="4" s="1"/>
  <c r="R202" i="4" a="1"/>
  <c r="R202" i="4" s="1"/>
  <c r="AL203" i="4" a="1"/>
  <c r="AL203" i="4" s="1"/>
  <c r="AJ204" i="4" a="1"/>
  <c r="AJ204" i="4" s="1"/>
  <c r="AQ204" i="4" s="1"/>
  <c r="AB203" i="4" a="1"/>
  <c r="AB203" i="4" s="1"/>
  <c r="Z204" i="4" a="1"/>
  <c r="Z204" i="4" s="1"/>
  <c r="AG204" i="4" s="1"/>
  <c r="BF195" i="4" l="1" a="1"/>
  <c r="BF195" i="4" s="1"/>
  <c r="BD196" i="4" a="1"/>
  <c r="BD196" i="4" s="1"/>
  <c r="BK196" i="4" s="1"/>
  <c r="AV197" i="4" a="1"/>
  <c r="AV197" i="4" s="1"/>
  <c r="AT198" i="4" a="1"/>
  <c r="AT198" i="4" s="1"/>
  <c r="BA198" i="4" s="1"/>
  <c r="AL204" i="4" a="1"/>
  <c r="AL204" i="4" s="1"/>
  <c r="AJ205" i="4" a="1"/>
  <c r="AJ205" i="4" s="1"/>
  <c r="P204" i="4" a="1"/>
  <c r="P204" i="4" s="1"/>
  <c r="W204" i="4" s="1"/>
  <c r="R203" i="4" a="1"/>
  <c r="R203" i="4" s="1"/>
  <c r="AB204" i="4" a="1"/>
  <c r="AB204" i="4" s="1"/>
  <c r="Z205" i="4" a="1"/>
  <c r="Z205" i="4" s="1"/>
  <c r="BF196" i="4" l="1" a="1"/>
  <c r="BF196" i="4" s="1"/>
  <c r="BD197" i="4" a="1"/>
  <c r="BD197" i="4" s="1"/>
  <c r="BK197" i="4" s="1"/>
  <c r="AV198" i="4" a="1"/>
  <c r="AV198" i="4" s="1"/>
  <c r="AT199" i="4" a="1"/>
  <c r="AT199" i="4" s="1"/>
  <c r="BA199" i="4" s="1"/>
  <c r="P205" i="4" a="1"/>
  <c r="P205" i="4" s="1"/>
  <c r="R204" i="4" a="1"/>
  <c r="R204" i="4" s="1"/>
  <c r="AL205" i="4" a="1"/>
  <c r="AL205" i="4" s="1"/>
  <c r="AO205" i="4"/>
  <c r="AB205" i="4" a="1"/>
  <c r="AB205" i="4" s="1"/>
  <c r="AE205" i="4"/>
  <c r="BF197" i="4" l="1" a="1"/>
  <c r="BF197" i="4" s="1"/>
  <c r="BD198" i="4" a="1"/>
  <c r="BD198" i="4" s="1"/>
  <c r="BK198" i="4" s="1"/>
  <c r="AV199" i="4" a="1"/>
  <c r="AV199" i="4" s="1"/>
  <c r="AT200" i="4" a="1"/>
  <c r="AT200" i="4" s="1"/>
  <c r="BA200" i="4" s="1"/>
  <c r="H205" i="4"/>
  <c r="BJ205" i="4" a="1"/>
  <c r="BJ205" i="4" s="1"/>
  <c r="M205" i="4" s="1"/>
  <c r="AF205" i="4" a="1"/>
  <c r="AF205" i="4" s="1"/>
  <c r="AG205" i="4" s="1"/>
  <c r="AZ205" i="4" a="1"/>
  <c r="AZ205" i="4" s="1"/>
  <c r="L205" i="4" s="1"/>
  <c r="V205" i="4" a="1"/>
  <c r="V205" i="4" s="1"/>
  <c r="I205" i="4" s="1"/>
  <c r="AP205" i="4" a="1"/>
  <c r="AP205" i="4" s="1"/>
  <c r="AQ205" i="4" s="1"/>
  <c r="U205" i="4"/>
  <c r="R205" i="4" a="1"/>
  <c r="R205" i="4" s="1"/>
  <c r="W205" i="4" l="1"/>
  <c r="BF198" i="4" a="1"/>
  <c r="BF198" i="4" s="1"/>
  <c r="BD199" i="4" a="1"/>
  <c r="BD199" i="4" s="1"/>
  <c r="BK199" i="4" s="1"/>
  <c r="AV200" i="4" a="1"/>
  <c r="AV200" i="4" s="1"/>
  <c r="AT201" i="4" a="1"/>
  <c r="AT201" i="4" s="1"/>
  <c r="BA201" i="4" s="1"/>
  <c r="AJ206" i="4" a="1"/>
  <c r="AJ206" i="4" s="1"/>
  <c r="K205" i="4"/>
  <c r="Z206" i="4" a="1"/>
  <c r="Z206" i="4" s="1"/>
  <c r="J205" i="4"/>
  <c r="P206" i="4" a="1"/>
  <c r="P206" i="4" s="1"/>
  <c r="W206" i="4" s="1"/>
  <c r="BF199" i="4" l="1" a="1"/>
  <c r="BF199" i="4" s="1"/>
  <c r="BD200" i="4" a="1"/>
  <c r="BD200" i="4" s="1"/>
  <c r="BK200" i="4" s="1"/>
  <c r="AV201" i="4" a="1"/>
  <c r="AV201" i="4" s="1"/>
  <c r="AT202" i="4" a="1"/>
  <c r="AT202" i="4" s="1"/>
  <c r="BA202" i="4" s="1"/>
  <c r="AL206" i="4" a="1"/>
  <c r="AL206" i="4" s="1"/>
  <c r="AQ206" i="4"/>
  <c r="AJ207" i="4" s="1" a="1"/>
  <c r="AJ207" i="4" s="1"/>
  <c r="AB206" i="4" a="1"/>
  <c r="AB206" i="4" s="1"/>
  <c r="AG206" i="4"/>
  <c r="Z207" i="4" s="1" a="1"/>
  <c r="Z207" i="4" s="1"/>
  <c r="P207" i="4" a="1"/>
  <c r="P207" i="4" s="1"/>
  <c r="W207" i="4" s="1"/>
  <c r="R206" i="4" a="1"/>
  <c r="R206" i="4" s="1"/>
  <c r="BF200" i="4" l="1" a="1"/>
  <c r="BF200" i="4" s="1"/>
  <c r="BD201" i="4" a="1"/>
  <c r="BD201" i="4" s="1"/>
  <c r="BK201" i="4" s="1"/>
  <c r="AV202" i="4" a="1"/>
  <c r="AV202" i="4" s="1"/>
  <c r="AT203" i="4" a="1"/>
  <c r="AT203" i="4" s="1"/>
  <c r="BA203" i="4" s="1"/>
  <c r="AL207" i="4" a="1"/>
  <c r="AL207" i="4" s="1"/>
  <c r="AQ207" i="4"/>
  <c r="AJ208" i="4" s="1" a="1"/>
  <c r="AJ208" i="4" s="1"/>
  <c r="AG207" i="4"/>
  <c r="Z208" i="4" s="1" a="1"/>
  <c r="Z208" i="4" s="1"/>
  <c r="AG208" i="4" s="1"/>
  <c r="Z209" i="4" s="1" a="1"/>
  <c r="Z209" i="4" s="1"/>
  <c r="AG209" i="4" s="1"/>
  <c r="AB207" i="4" a="1"/>
  <c r="AB207" i="4" s="1"/>
  <c r="P208" i="4" a="1"/>
  <c r="P208" i="4" s="1"/>
  <c r="W208" i="4" s="1"/>
  <c r="R207" i="4" a="1"/>
  <c r="R207" i="4" s="1"/>
  <c r="BF201" i="4" l="1" a="1"/>
  <c r="BF201" i="4" s="1"/>
  <c r="BD202" i="4" a="1"/>
  <c r="BD202" i="4" s="1"/>
  <c r="BK202" i="4" s="1"/>
  <c r="AV203" i="4" a="1"/>
  <c r="AV203" i="4" s="1"/>
  <c r="AT204" i="4" a="1"/>
  <c r="AT204" i="4" s="1"/>
  <c r="BA204" i="4" s="1"/>
  <c r="AL208" i="4" a="1"/>
  <c r="AL208" i="4" s="1"/>
  <c r="AQ208" i="4"/>
  <c r="AJ209" i="4" s="1" a="1"/>
  <c r="AJ209" i="4" s="1"/>
  <c r="AB208" i="4" a="1"/>
  <c r="AB208" i="4" s="1"/>
  <c r="P209" i="4" a="1"/>
  <c r="P209" i="4" s="1"/>
  <c r="W209" i="4" s="1"/>
  <c r="R208" i="4" a="1"/>
  <c r="R208" i="4" s="1"/>
  <c r="AB209" i="4" a="1"/>
  <c r="AB209" i="4" s="1"/>
  <c r="Z210" i="4" a="1"/>
  <c r="Z210" i="4" s="1"/>
  <c r="AG210" i="4" s="1"/>
  <c r="BF202" i="4" l="1" a="1"/>
  <c r="BF202" i="4" s="1"/>
  <c r="BD203" i="4" a="1"/>
  <c r="BD203" i="4" s="1"/>
  <c r="BK203" i="4" s="1"/>
  <c r="AV204" i="4" a="1"/>
  <c r="AV204" i="4" s="1"/>
  <c r="AT205" i="4" a="1"/>
  <c r="AT205" i="4" s="1"/>
  <c r="AV205" i="4" s="1" a="1"/>
  <c r="AV205" i="4" s="1"/>
  <c r="AQ209" i="4"/>
  <c r="AJ210" i="4" s="1" a="1"/>
  <c r="AJ210" i="4" s="1"/>
  <c r="AL209" i="4" a="1"/>
  <c r="AL209" i="4" s="1"/>
  <c r="P210" i="4" a="1"/>
  <c r="P210" i="4" s="1"/>
  <c r="W210" i="4" s="1"/>
  <c r="R209" i="4" a="1"/>
  <c r="R209" i="4" s="1"/>
  <c r="AB210" i="4" a="1"/>
  <c r="AB210" i="4" s="1"/>
  <c r="Z211" i="4" a="1"/>
  <c r="Z211" i="4" s="1"/>
  <c r="AG211" i="4" s="1"/>
  <c r="BF203" i="4" l="1" a="1"/>
  <c r="BF203" i="4" s="1"/>
  <c r="BD204" i="4" a="1"/>
  <c r="BD204" i="4" s="1"/>
  <c r="BK204" i="4" s="1"/>
  <c r="AQ210" i="4"/>
  <c r="AJ211" i="4" s="1" a="1"/>
  <c r="AJ211" i="4" s="1"/>
  <c r="AQ211" i="4" s="1"/>
  <c r="AJ212" i="4" s="1" a="1"/>
  <c r="AJ212" i="4" s="1"/>
  <c r="AQ212" i="4" s="1"/>
  <c r="AL210" i="4" a="1"/>
  <c r="AL210" i="4" s="1"/>
  <c r="R210" i="4" a="1"/>
  <c r="R210" i="4" s="1"/>
  <c r="P211" i="4" a="1"/>
  <c r="P211" i="4" s="1"/>
  <c r="W211" i="4" s="1"/>
  <c r="AY205" i="4"/>
  <c r="BA205" i="4" s="1"/>
  <c r="AB211" i="4" a="1"/>
  <c r="AB211" i="4" s="1"/>
  <c r="Z212" i="4" a="1"/>
  <c r="Z212" i="4" s="1"/>
  <c r="AG212" i="4" s="1"/>
  <c r="BF204" i="4" l="1" a="1"/>
  <c r="BF204" i="4" s="1"/>
  <c r="BD205" i="4" a="1"/>
  <c r="BD205" i="4" s="1"/>
  <c r="BF205" i="4" s="1" a="1"/>
  <c r="BF205" i="4" s="1"/>
  <c r="AT206" i="4" a="1"/>
  <c r="AT206" i="4" s="1"/>
  <c r="BA206" i="4" s="1"/>
  <c r="AL211" i="4" a="1"/>
  <c r="AL211" i="4" s="1"/>
  <c r="AJ213" i="4" a="1"/>
  <c r="AJ213" i="4" s="1"/>
  <c r="AQ213" i="4" s="1"/>
  <c r="AL212" i="4" a="1"/>
  <c r="AL212" i="4" s="1"/>
  <c r="P212" i="4" a="1"/>
  <c r="P212" i="4" s="1"/>
  <c r="W212" i="4" s="1"/>
  <c r="R211" i="4" a="1"/>
  <c r="R211" i="4" s="1"/>
  <c r="AB212" i="4" a="1"/>
  <c r="AB212" i="4" s="1"/>
  <c r="Z213" i="4" a="1"/>
  <c r="Z213" i="4" s="1"/>
  <c r="AG213" i="4" s="1"/>
  <c r="AV206" i="4" l="1" a="1"/>
  <c r="AV206" i="4" s="1"/>
  <c r="AT207" i="4" a="1"/>
  <c r="AT207" i="4" s="1"/>
  <c r="BA207" i="4" s="1"/>
  <c r="P213" i="4" a="1"/>
  <c r="P213" i="4" s="1"/>
  <c r="W213" i="4" s="1"/>
  <c r="R212" i="4" a="1"/>
  <c r="R212" i="4" s="1"/>
  <c r="AL213" i="4" a="1"/>
  <c r="AL213" i="4" s="1"/>
  <c r="AJ214" i="4" a="1"/>
  <c r="AJ214" i="4" s="1"/>
  <c r="AQ214" i="4" s="1"/>
  <c r="BI205" i="4"/>
  <c r="BK205" i="4" s="1"/>
  <c r="AB213" i="4" a="1"/>
  <c r="AB213" i="4" s="1"/>
  <c r="Z214" i="4" a="1"/>
  <c r="Z214" i="4" s="1"/>
  <c r="AG214" i="4" s="1"/>
  <c r="BD206" i="4" l="1" a="1"/>
  <c r="BD206" i="4" s="1"/>
  <c r="BK206" i="4" s="1"/>
  <c r="AV207" i="4" a="1"/>
  <c r="AV207" i="4" s="1"/>
  <c r="AL214" i="4" a="1"/>
  <c r="AL214" i="4" s="1"/>
  <c r="AJ215" i="4" a="1"/>
  <c r="AJ215" i="4" s="1"/>
  <c r="AQ215" i="4" s="1"/>
  <c r="P214" i="4" a="1"/>
  <c r="P214" i="4" s="1"/>
  <c r="W214" i="4" s="1"/>
  <c r="R213" i="4" a="1"/>
  <c r="R213" i="4" s="1"/>
  <c r="AB214" i="4" a="1"/>
  <c r="AB214" i="4" s="1"/>
  <c r="Z215" i="4" a="1"/>
  <c r="Z215" i="4" s="1"/>
  <c r="AG215" i="4" s="1"/>
  <c r="BF206" i="4" l="1" a="1"/>
  <c r="BF206" i="4" s="1"/>
  <c r="BD207" i="4" a="1"/>
  <c r="BD207" i="4" s="1"/>
  <c r="BK207" i="4" s="1"/>
  <c r="P215" i="4" a="1"/>
  <c r="P215" i="4" s="1"/>
  <c r="W215" i="4" s="1"/>
  <c r="R214" i="4" a="1"/>
  <c r="R214" i="4" s="1"/>
  <c r="AJ216" i="4" a="1"/>
  <c r="AJ216" i="4" s="1"/>
  <c r="AQ216" i="4" s="1"/>
  <c r="AL215" i="4" a="1"/>
  <c r="AL215" i="4" s="1"/>
  <c r="AT208" i="4" a="1"/>
  <c r="AT208" i="4" s="1"/>
  <c r="BA208" i="4" s="1"/>
  <c r="AB215" i="4" a="1"/>
  <c r="AB215" i="4" s="1"/>
  <c r="Z216" i="4" a="1"/>
  <c r="Z216" i="4" s="1"/>
  <c r="AG216" i="4" s="1"/>
  <c r="BF207" i="4" l="1" a="1"/>
  <c r="BF207" i="4" s="1"/>
  <c r="AV208" i="4" a="1"/>
  <c r="AV208" i="4" s="1"/>
  <c r="AT209" i="4" a="1"/>
  <c r="AT209" i="4" s="1"/>
  <c r="BA209" i="4" s="1"/>
  <c r="AL216" i="4" a="1"/>
  <c r="AL216" i="4" s="1"/>
  <c r="AJ217" i="4" a="1"/>
  <c r="AJ217" i="4" s="1"/>
  <c r="AQ217" i="4" s="1"/>
  <c r="P216" i="4" a="1"/>
  <c r="P216" i="4" s="1"/>
  <c r="W216" i="4" s="1"/>
  <c r="R215" i="4" a="1"/>
  <c r="R215" i="4" s="1"/>
  <c r="AB216" i="4" a="1"/>
  <c r="AB216" i="4" s="1"/>
  <c r="Z217" i="4" a="1"/>
  <c r="Z217" i="4" s="1"/>
  <c r="AG217" i="4" s="1"/>
  <c r="AV209" i="4" l="1" a="1"/>
  <c r="AV209" i="4" s="1"/>
  <c r="AT210" i="4" a="1"/>
  <c r="AT210" i="4" s="1"/>
  <c r="BA210" i="4" s="1"/>
  <c r="P217" i="4" a="1"/>
  <c r="P217" i="4" s="1"/>
  <c r="W217" i="4" s="1"/>
  <c r="R216" i="4" a="1"/>
  <c r="R216" i="4" s="1"/>
  <c r="AJ218" i="4" a="1"/>
  <c r="AJ218" i="4" s="1"/>
  <c r="AQ218" i="4" s="1"/>
  <c r="AL217" i="4" a="1"/>
  <c r="AL217" i="4" s="1"/>
  <c r="BD208" i="4" a="1"/>
  <c r="BD208" i="4" s="1"/>
  <c r="BK208" i="4" s="1"/>
  <c r="AB217" i="4" a="1"/>
  <c r="AB217" i="4" s="1"/>
  <c r="Z218" i="4" a="1"/>
  <c r="Z218" i="4" s="1"/>
  <c r="AG218" i="4" s="1"/>
  <c r="BF208" i="4" l="1" a="1"/>
  <c r="BF208" i="4" s="1"/>
  <c r="BD209" i="4" a="1"/>
  <c r="BD209" i="4" s="1"/>
  <c r="BK209" i="4" s="1"/>
  <c r="AV210" i="4" a="1"/>
  <c r="AV210" i="4" s="1"/>
  <c r="AT211" i="4" a="1"/>
  <c r="AT211" i="4" s="1"/>
  <c r="BA211" i="4" s="1"/>
  <c r="AL218" i="4" a="1"/>
  <c r="AL218" i="4" s="1"/>
  <c r="AJ219" i="4" a="1"/>
  <c r="AJ219" i="4" s="1"/>
  <c r="P218" i="4" a="1"/>
  <c r="P218" i="4" s="1"/>
  <c r="W218" i="4" s="1"/>
  <c r="R217" i="4" a="1"/>
  <c r="R217" i="4" s="1"/>
  <c r="AB218" i="4" a="1"/>
  <c r="AB218" i="4" s="1"/>
  <c r="Z219" i="4" a="1"/>
  <c r="Z219" i="4" s="1"/>
  <c r="BF209" i="4" l="1" a="1"/>
  <c r="BF209" i="4" s="1"/>
  <c r="BD210" i="4" a="1"/>
  <c r="BD210" i="4" s="1"/>
  <c r="BK210" i="4" s="1"/>
  <c r="AV211" i="4" a="1"/>
  <c r="AV211" i="4" s="1"/>
  <c r="AT212" i="4" a="1"/>
  <c r="AT212" i="4" s="1"/>
  <c r="BA212" i="4" s="1"/>
  <c r="P219" i="4" a="1"/>
  <c r="P219" i="4" s="1"/>
  <c r="R218" i="4" a="1"/>
  <c r="R218" i="4" s="1"/>
  <c r="AL219" i="4" a="1"/>
  <c r="AL219" i="4" s="1"/>
  <c r="AO219" i="4"/>
  <c r="AB219" i="4" a="1"/>
  <c r="AB219" i="4" s="1"/>
  <c r="AE219" i="4"/>
  <c r="BF210" i="4" l="1" a="1"/>
  <c r="BF210" i="4" s="1"/>
  <c r="BD211" i="4" a="1"/>
  <c r="BD211" i="4" s="1"/>
  <c r="BK211" i="4" s="1"/>
  <c r="AV212" i="4" a="1"/>
  <c r="AV212" i="4" s="1"/>
  <c r="AT213" i="4" a="1"/>
  <c r="AT213" i="4" s="1"/>
  <c r="BA213" i="4" s="1"/>
  <c r="H219" i="4"/>
  <c r="BJ219" i="4" a="1"/>
  <c r="BJ219" i="4" s="1"/>
  <c r="M219" i="4" s="1"/>
  <c r="AF219" i="4" a="1"/>
  <c r="AF219" i="4" s="1"/>
  <c r="AG219" i="4" s="1"/>
  <c r="AZ219" i="4" a="1"/>
  <c r="AZ219" i="4" s="1"/>
  <c r="L219" i="4" s="1"/>
  <c r="V219" i="4" a="1"/>
  <c r="V219" i="4" s="1"/>
  <c r="I219" i="4" s="1"/>
  <c r="AP219" i="4" a="1"/>
  <c r="AP219" i="4" s="1"/>
  <c r="AQ219" i="4" s="1"/>
  <c r="U219" i="4"/>
  <c r="R219" i="4" a="1"/>
  <c r="R219" i="4" s="1"/>
  <c r="W219" i="4" l="1"/>
  <c r="P220" i="4" s="1" a="1"/>
  <c r="P220" i="4" s="1"/>
  <c r="W220" i="4" s="1"/>
  <c r="BF211" i="4" a="1"/>
  <c r="BF211" i="4" s="1"/>
  <c r="BD212" i="4" a="1"/>
  <c r="BD212" i="4" s="1"/>
  <c r="BK212" i="4" s="1"/>
  <c r="AV213" i="4" a="1"/>
  <c r="AV213" i="4" s="1"/>
  <c r="AT214" i="4" a="1"/>
  <c r="AT214" i="4" s="1"/>
  <c r="BA214" i="4" s="1"/>
  <c r="AJ220" i="4" a="1"/>
  <c r="AJ220" i="4" s="1"/>
  <c r="K219" i="4"/>
  <c r="Z220" i="4" a="1"/>
  <c r="Z220" i="4" s="1"/>
  <c r="J219" i="4"/>
  <c r="BF212" i="4" l="1" a="1"/>
  <c r="BF212" i="4" s="1"/>
  <c r="AV214" i="4" a="1"/>
  <c r="AV214" i="4" s="1"/>
  <c r="AT215" i="4" a="1"/>
  <c r="AT215" i="4" s="1"/>
  <c r="BA215" i="4" s="1"/>
  <c r="AL220" i="4" a="1"/>
  <c r="AL220" i="4" s="1"/>
  <c r="AQ220" i="4"/>
  <c r="AJ221" i="4" s="1" a="1"/>
  <c r="AJ221" i="4" s="1"/>
  <c r="AQ221" i="4" s="1"/>
  <c r="AJ222" i="4" s="1" a="1"/>
  <c r="AJ222" i="4" s="1"/>
  <c r="AQ222" i="4" s="1"/>
  <c r="AB220" i="4" a="1"/>
  <c r="AB220" i="4" s="1"/>
  <c r="AG220" i="4"/>
  <c r="Z221" i="4" s="1" a="1"/>
  <c r="Z221" i="4" s="1"/>
  <c r="P221" i="4" a="1"/>
  <c r="P221" i="4" s="1"/>
  <c r="W221" i="4" s="1"/>
  <c r="R220" i="4" a="1"/>
  <c r="R220" i="4" s="1"/>
  <c r="BD213" i="4" a="1"/>
  <c r="BD213" i="4" s="1"/>
  <c r="BK213" i="4" s="1"/>
  <c r="BF213" i="4" l="1" a="1"/>
  <c r="BF213" i="4" s="1"/>
  <c r="BD214" i="4" a="1"/>
  <c r="BD214" i="4" s="1"/>
  <c r="BK214" i="4" s="1"/>
  <c r="AV215" i="4" a="1"/>
  <c r="AV215" i="4" s="1"/>
  <c r="AT216" i="4" a="1"/>
  <c r="AT216" i="4" s="1"/>
  <c r="BA216" i="4" s="1"/>
  <c r="AL221" i="4" a="1"/>
  <c r="AL221" i="4" s="1"/>
  <c r="AB221" i="4" a="1"/>
  <c r="AB221" i="4" s="1"/>
  <c r="AG221" i="4"/>
  <c r="Z222" i="4" s="1" a="1"/>
  <c r="Z222" i="4" s="1"/>
  <c r="AG222" i="4" s="1"/>
  <c r="Z223" i="4" s="1" a="1"/>
  <c r="Z223" i="4" s="1"/>
  <c r="AG223" i="4" s="1"/>
  <c r="AL222" i="4" a="1"/>
  <c r="AL222" i="4" s="1"/>
  <c r="AJ223" i="4" a="1"/>
  <c r="AJ223" i="4" s="1"/>
  <c r="AQ223" i="4" s="1"/>
  <c r="P222" i="4" a="1"/>
  <c r="P222" i="4" s="1"/>
  <c r="W222" i="4" s="1"/>
  <c r="R221" i="4" a="1"/>
  <c r="R221" i="4" s="1"/>
  <c r="BF214" i="4" l="1" a="1"/>
  <c r="BF214" i="4" s="1"/>
  <c r="BD215" i="4" a="1"/>
  <c r="BD215" i="4" s="1"/>
  <c r="BK215" i="4" s="1"/>
  <c r="AV216" i="4" a="1"/>
  <c r="AV216" i="4" s="1"/>
  <c r="AT217" i="4" a="1"/>
  <c r="AT217" i="4" s="1"/>
  <c r="BA217" i="4" s="1"/>
  <c r="AB222" i="4" a="1"/>
  <c r="AB222" i="4" s="1"/>
  <c r="P223" i="4" a="1"/>
  <c r="P223" i="4" s="1"/>
  <c r="W223" i="4" s="1"/>
  <c r="R222" i="4" a="1"/>
  <c r="R222" i="4" s="1"/>
  <c r="AJ224" i="4" a="1"/>
  <c r="AJ224" i="4" s="1"/>
  <c r="AQ224" i="4" s="1"/>
  <c r="AL223" i="4" a="1"/>
  <c r="AL223" i="4" s="1"/>
  <c r="AB223" i="4" a="1"/>
  <c r="AB223" i="4" s="1"/>
  <c r="Z224" i="4" a="1"/>
  <c r="Z224" i="4" s="1"/>
  <c r="AG224" i="4" s="1"/>
  <c r="BF215" i="4" l="1" a="1"/>
  <c r="BF215" i="4" s="1"/>
  <c r="AV217" i="4" a="1"/>
  <c r="AV217" i="4" s="1"/>
  <c r="AT218" i="4" a="1"/>
  <c r="AT218" i="4" s="1"/>
  <c r="BA218" i="4" s="1"/>
  <c r="AL224" i="4" a="1"/>
  <c r="AL224" i="4" s="1"/>
  <c r="AJ225" i="4" a="1"/>
  <c r="AJ225" i="4" s="1"/>
  <c r="AQ225" i="4" s="1"/>
  <c r="P224" i="4" a="1"/>
  <c r="P224" i="4" s="1"/>
  <c r="W224" i="4" s="1"/>
  <c r="R223" i="4" a="1"/>
  <c r="R223" i="4" s="1"/>
  <c r="BD216" i="4" a="1"/>
  <c r="BD216" i="4" s="1"/>
  <c r="BK216" i="4" s="1"/>
  <c r="AB224" i="4" a="1"/>
  <c r="AB224" i="4" s="1"/>
  <c r="Z225" i="4" a="1"/>
  <c r="Z225" i="4" s="1"/>
  <c r="AG225" i="4" s="1"/>
  <c r="BF216" i="4" l="1" a="1"/>
  <c r="BF216" i="4" s="1"/>
  <c r="BD217" i="4" a="1"/>
  <c r="BD217" i="4" s="1"/>
  <c r="BK217" i="4" s="1"/>
  <c r="AV218" i="4" a="1"/>
  <c r="AV218" i="4" s="1"/>
  <c r="AT219" i="4" a="1"/>
  <c r="AT219" i="4" s="1"/>
  <c r="AV219" i="4" s="1" a="1"/>
  <c r="AV219" i="4" s="1"/>
  <c r="P225" i="4" a="1"/>
  <c r="P225" i="4" s="1"/>
  <c r="W225" i="4" s="1"/>
  <c r="R224" i="4" a="1"/>
  <c r="R224" i="4" s="1"/>
  <c r="AL225" i="4" a="1"/>
  <c r="AL225" i="4" s="1"/>
  <c r="AJ226" i="4" a="1"/>
  <c r="AJ226" i="4" s="1"/>
  <c r="AQ226" i="4" s="1"/>
  <c r="AB225" i="4" a="1"/>
  <c r="AB225" i="4" s="1"/>
  <c r="Z226" i="4" a="1"/>
  <c r="Z226" i="4" s="1"/>
  <c r="AG226" i="4" s="1"/>
  <c r="BF217" i="4" l="1" a="1"/>
  <c r="BF217" i="4" s="1"/>
  <c r="BD218" i="4" a="1"/>
  <c r="BD218" i="4" s="1"/>
  <c r="BK218" i="4" s="1"/>
  <c r="AL226" i="4" a="1"/>
  <c r="AL226" i="4" s="1"/>
  <c r="AJ227" i="4" a="1"/>
  <c r="AJ227" i="4" s="1"/>
  <c r="AQ227" i="4" s="1"/>
  <c r="P226" i="4" a="1"/>
  <c r="P226" i="4" s="1"/>
  <c r="W226" i="4" s="1"/>
  <c r="R225" i="4" a="1"/>
  <c r="R225" i="4" s="1"/>
  <c r="AY219" i="4"/>
  <c r="BA219" i="4" s="1"/>
  <c r="AB226" i="4" a="1"/>
  <c r="AB226" i="4" s="1"/>
  <c r="Z227" i="4" a="1"/>
  <c r="Z227" i="4" s="1"/>
  <c r="AG227" i="4" s="1"/>
  <c r="BF218" i="4" l="1" a="1"/>
  <c r="BF218" i="4" s="1"/>
  <c r="BD219" i="4" a="1"/>
  <c r="BD219" i="4" s="1"/>
  <c r="BF219" i="4" s="1" a="1"/>
  <c r="BF219" i="4" s="1"/>
  <c r="AT220" i="4" a="1"/>
  <c r="AT220" i="4" s="1"/>
  <c r="BA220" i="4" s="1"/>
  <c r="P227" i="4" a="1"/>
  <c r="P227" i="4" s="1"/>
  <c r="W227" i="4" s="1"/>
  <c r="R226" i="4" a="1"/>
  <c r="R226" i="4" s="1"/>
  <c r="AL227" i="4" a="1"/>
  <c r="AL227" i="4" s="1"/>
  <c r="AJ228" i="4" a="1"/>
  <c r="AJ228" i="4" s="1"/>
  <c r="AQ228" i="4" s="1"/>
  <c r="AB227" i="4" a="1"/>
  <c r="AB227" i="4" s="1"/>
  <c r="Z228" i="4" a="1"/>
  <c r="Z228" i="4" s="1"/>
  <c r="AG228" i="4" s="1"/>
  <c r="AV220" i="4" l="1" a="1"/>
  <c r="AV220" i="4" s="1"/>
  <c r="AT221" i="4" a="1"/>
  <c r="AT221" i="4" s="1"/>
  <c r="BA221" i="4" s="1"/>
  <c r="AL228" i="4" a="1"/>
  <c r="AL228" i="4" s="1"/>
  <c r="AJ229" i="4" a="1"/>
  <c r="AJ229" i="4" s="1"/>
  <c r="AQ229" i="4" s="1"/>
  <c r="P228" i="4" a="1"/>
  <c r="P228" i="4" s="1"/>
  <c r="W228" i="4" s="1"/>
  <c r="R227" i="4" a="1"/>
  <c r="R227" i="4" s="1"/>
  <c r="BI219" i="4"/>
  <c r="BK219" i="4" s="1"/>
  <c r="AB228" i="4" a="1"/>
  <c r="AB228" i="4" s="1"/>
  <c r="Z229" i="4" a="1"/>
  <c r="Z229" i="4" s="1"/>
  <c r="AG229" i="4" s="1"/>
  <c r="BD220" i="4" l="1" a="1"/>
  <c r="BD220" i="4" s="1"/>
  <c r="BK220" i="4" s="1"/>
  <c r="AV221" i="4" a="1"/>
  <c r="AV221" i="4" s="1"/>
  <c r="P229" i="4" a="1"/>
  <c r="P229" i="4" s="1"/>
  <c r="W229" i="4" s="1"/>
  <c r="R228" i="4" a="1"/>
  <c r="R228" i="4" s="1"/>
  <c r="AL229" i="4" a="1"/>
  <c r="AL229" i="4" s="1"/>
  <c r="AJ230" i="4" a="1"/>
  <c r="AJ230" i="4" s="1"/>
  <c r="AQ230" i="4" s="1"/>
  <c r="AB229" i="4" a="1"/>
  <c r="AB229" i="4" s="1"/>
  <c r="Z230" i="4" a="1"/>
  <c r="Z230" i="4" s="1"/>
  <c r="AG230" i="4" s="1"/>
  <c r="BF220" i="4" l="1" a="1"/>
  <c r="BF220" i="4" s="1"/>
  <c r="BD221" i="4" a="1"/>
  <c r="BD221" i="4" s="1"/>
  <c r="BK221" i="4" s="1"/>
  <c r="AL230" i="4" a="1"/>
  <c r="AL230" i="4" s="1"/>
  <c r="AJ231" i="4" a="1"/>
  <c r="AJ231" i="4" s="1"/>
  <c r="AQ231" i="4" s="1"/>
  <c r="P230" i="4" a="1"/>
  <c r="P230" i="4" s="1"/>
  <c r="W230" i="4" s="1"/>
  <c r="R229" i="4" a="1"/>
  <c r="R229" i="4" s="1"/>
  <c r="AT222" i="4" a="1"/>
  <c r="AT222" i="4" s="1"/>
  <c r="BA222" i="4" s="1"/>
  <c r="AB230" i="4" a="1"/>
  <c r="AB230" i="4" s="1"/>
  <c r="Z231" i="4" a="1"/>
  <c r="Z231" i="4" s="1"/>
  <c r="AG231" i="4" s="1"/>
  <c r="BF221" i="4" l="1" a="1"/>
  <c r="BF221" i="4" s="1"/>
  <c r="AV222" i="4" a="1"/>
  <c r="AV222" i="4" s="1"/>
  <c r="AT223" i="4" a="1"/>
  <c r="AT223" i="4" s="1"/>
  <c r="BA223" i="4" s="1"/>
  <c r="P231" i="4" a="1"/>
  <c r="P231" i="4" s="1"/>
  <c r="W231" i="4" s="1"/>
  <c r="R230" i="4" a="1"/>
  <c r="R230" i="4" s="1"/>
  <c r="AL231" i="4" a="1"/>
  <c r="AL231" i="4" s="1"/>
  <c r="AJ232" i="4" a="1"/>
  <c r="AJ232" i="4" s="1"/>
  <c r="AQ232" i="4" s="1"/>
  <c r="AB231" i="4" a="1"/>
  <c r="AB231" i="4" s="1"/>
  <c r="Z232" i="4" a="1"/>
  <c r="Z232" i="4" s="1"/>
  <c r="AG232" i="4" s="1"/>
  <c r="AV223" i="4" l="1" a="1"/>
  <c r="AV223" i="4" s="1"/>
  <c r="AT224" i="4" a="1"/>
  <c r="AT224" i="4" s="1"/>
  <c r="BA224" i="4" s="1"/>
  <c r="P232" i="4" a="1"/>
  <c r="P232" i="4" s="1"/>
  <c r="W232" i="4" s="1"/>
  <c r="R231" i="4" a="1"/>
  <c r="R231" i="4" s="1"/>
  <c r="AL232" i="4" a="1"/>
  <c r="AL232" i="4" s="1"/>
  <c r="AJ233" i="4" a="1"/>
  <c r="AJ233" i="4" s="1"/>
  <c r="BD222" i="4" a="1"/>
  <c r="BD222" i="4" s="1"/>
  <c r="BK222" i="4" s="1"/>
  <c r="AB232" i="4" a="1"/>
  <c r="AB232" i="4" s="1"/>
  <c r="Z233" i="4" a="1"/>
  <c r="Z233" i="4" s="1"/>
  <c r="BF222" i="4" l="1" a="1"/>
  <c r="BF222" i="4" s="1"/>
  <c r="BD223" i="4" a="1"/>
  <c r="BD223" i="4" s="1"/>
  <c r="BK223" i="4" s="1"/>
  <c r="AV224" i="4" a="1"/>
  <c r="AV224" i="4" s="1"/>
  <c r="AT225" i="4" a="1"/>
  <c r="AT225" i="4" s="1"/>
  <c r="BA225" i="4" s="1"/>
  <c r="AL233" i="4" a="1"/>
  <c r="AL233" i="4" s="1"/>
  <c r="AO233" i="4"/>
  <c r="P233" i="4" a="1"/>
  <c r="P233" i="4" s="1"/>
  <c r="R232" i="4" a="1"/>
  <c r="R232" i="4" s="1"/>
  <c r="AB233" i="4" a="1"/>
  <c r="AB233" i="4" s="1"/>
  <c r="AE233" i="4"/>
  <c r="BF223" i="4" l="1" a="1"/>
  <c r="BF223" i="4" s="1"/>
  <c r="BD224" i="4" a="1"/>
  <c r="BD224" i="4" s="1"/>
  <c r="BK224" i="4" s="1"/>
  <c r="AV225" i="4" a="1"/>
  <c r="AV225" i="4" s="1"/>
  <c r="AT226" i="4" a="1"/>
  <c r="AT226" i="4" s="1"/>
  <c r="BA226" i="4" s="1"/>
  <c r="H233" i="4"/>
  <c r="AP233" i="4" a="1"/>
  <c r="AP233" i="4" s="1"/>
  <c r="AQ233" i="4" s="1"/>
  <c r="BJ233" i="4" a="1"/>
  <c r="BJ233" i="4" s="1"/>
  <c r="M233" i="4" s="1"/>
  <c r="AF233" i="4" a="1"/>
  <c r="AF233" i="4" s="1"/>
  <c r="AG233" i="4" s="1"/>
  <c r="AZ233" i="4" a="1"/>
  <c r="AZ233" i="4" s="1"/>
  <c r="L233" i="4" s="1"/>
  <c r="V233" i="4" a="1"/>
  <c r="V233" i="4" s="1"/>
  <c r="I233" i="4" s="1"/>
  <c r="U233" i="4"/>
  <c r="R233" i="4" a="1"/>
  <c r="R233" i="4" s="1"/>
  <c r="W233" i="4" l="1"/>
  <c r="P234" i="4" s="1" a="1"/>
  <c r="P234" i="4" s="1"/>
  <c r="W234" i="4" s="1"/>
  <c r="BF224" i="4" a="1"/>
  <c r="BF224" i="4" s="1"/>
  <c r="BD225" i="4" a="1"/>
  <c r="BD225" i="4" s="1"/>
  <c r="BK225" i="4" s="1"/>
  <c r="AV226" i="4" a="1"/>
  <c r="AV226" i="4" s="1"/>
  <c r="AT227" i="4" a="1"/>
  <c r="AT227" i="4" s="1"/>
  <c r="BA227" i="4" s="1"/>
  <c r="AJ234" i="4" a="1"/>
  <c r="AJ234" i="4" s="1"/>
  <c r="K233" i="4"/>
  <c r="Z234" i="4" a="1"/>
  <c r="Z234" i="4" s="1"/>
  <c r="J233" i="4"/>
  <c r="BF225" i="4" l="1" a="1"/>
  <c r="BF225" i="4" s="1"/>
  <c r="BD226" i="4" a="1"/>
  <c r="BD226" i="4" s="1"/>
  <c r="BK226" i="4" s="1"/>
  <c r="AV227" i="4" a="1"/>
  <c r="AV227" i="4" s="1"/>
  <c r="AT228" i="4" a="1"/>
  <c r="AT228" i="4" s="1"/>
  <c r="BA228" i="4" s="1"/>
  <c r="AQ234" i="4"/>
  <c r="AJ235" i="4" s="1" a="1"/>
  <c r="AJ235" i="4" s="1"/>
  <c r="AB234" i="4" a="1"/>
  <c r="AB234" i="4" s="1"/>
  <c r="AG234" i="4"/>
  <c r="Z235" i="4" s="1" a="1"/>
  <c r="Z235" i="4" s="1"/>
  <c r="AG235" i="4" s="1"/>
  <c r="AL234" i="4" a="1"/>
  <c r="AL234" i="4" s="1"/>
  <c r="P235" i="4" a="1"/>
  <c r="P235" i="4" s="1"/>
  <c r="R234" i="4" a="1"/>
  <c r="R234" i="4" s="1"/>
  <c r="R235" i="4" l="1" a="1"/>
  <c r="R235" i="4" s="1"/>
  <c r="W235" i="4"/>
  <c r="P236" i="4" s="1" a="1"/>
  <c r="P236" i="4" s="1"/>
  <c r="BF226" i="4" a="1"/>
  <c r="BF226" i="4" s="1"/>
  <c r="BD227" i="4" a="1"/>
  <c r="BD227" i="4" s="1"/>
  <c r="BK227" i="4" s="1"/>
  <c r="AV228" i="4" a="1"/>
  <c r="AV228" i="4" s="1"/>
  <c r="AT229" i="4" a="1"/>
  <c r="AT229" i="4" s="1"/>
  <c r="BA229" i="4" s="1"/>
  <c r="AQ235" i="4"/>
  <c r="AJ236" i="4" s="1" a="1"/>
  <c r="AJ236" i="4" s="1"/>
  <c r="AQ236" i="4" s="1"/>
  <c r="AJ237" i="4" s="1" a="1"/>
  <c r="AJ237" i="4" s="1"/>
  <c r="AQ237" i="4" s="1"/>
  <c r="AL235" i="4" a="1"/>
  <c r="AL235" i="4" s="1"/>
  <c r="Z236" i="4" a="1"/>
  <c r="Z236" i="4" s="1"/>
  <c r="AB235" i="4" a="1"/>
  <c r="AB235" i="4" s="1"/>
  <c r="W236" i="4" l="1"/>
  <c r="P237" i="4" s="1" a="1"/>
  <c r="P237" i="4" s="1"/>
  <c r="R236" i="4" a="1"/>
  <c r="R236" i="4" s="1"/>
  <c r="BF227" i="4" a="1"/>
  <c r="BF227" i="4" s="1"/>
  <c r="BD228" i="4" a="1"/>
  <c r="BD228" i="4" s="1"/>
  <c r="BK228" i="4" s="1"/>
  <c r="AV229" i="4" a="1"/>
  <c r="AV229" i="4" s="1"/>
  <c r="AT230" i="4" a="1"/>
  <c r="AT230" i="4" s="1"/>
  <c r="BA230" i="4" s="1"/>
  <c r="AL236" i="4" a="1"/>
  <c r="AL236" i="4" s="1"/>
  <c r="AB236" i="4" a="1"/>
  <c r="AB236" i="4" s="1"/>
  <c r="AG236" i="4"/>
  <c r="Z237" i="4" s="1" a="1"/>
  <c r="Z237" i="4" s="1"/>
  <c r="AL237" i="4" a="1"/>
  <c r="AL237" i="4" s="1"/>
  <c r="AJ238" i="4" a="1"/>
  <c r="AJ238" i="4" s="1"/>
  <c r="AQ238" i="4" s="1"/>
  <c r="W237" i="4" l="1"/>
  <c r="P238" i="4" s="1" a="1"/>
  <c r="P238" i="4" s="1"/>
  <c r="R237" i="4" a="1"/>
  <c r="R237" i="4" s="1"/>
  <c r="BF228" i="4" a="1"/>
  <c r="BF228" i="4" s="1"/>
  <c r="BD229" i="4" a="1"/>
  <c r="BD229" i="4" s="1"/>
  <c r="BK229" i="4" s="1"/>
  <c r="AV230" i="4" a="1"/>
  <c r="AV230" i="4" s="1"/>
  <c r="AT231" i="4" a="1"/>
  <c r="AT231" i="4" s="1"/>
  <c r="BA231" i="4" s="1"/>
  <c r="AG237" i="4"/>
  <c r="Z238" i="4" s="1" a="1"/>
  <c r="Z238" i="4" s="1"/>
  <c r="AB237" i="4" a="1"/>
  <c r="AB237" i="4" s="1"/>
  <c r="AL238" i="4" a="1"/>
  <c r="AL238" i="4" s="1"/>
  <c r="AJ239" i="4" a="1"/>
  <c r="AJ239" i="4" s="1"/>
  <c r="AQ239" i="4" s="1"/>
  <c r="W238" i="4" l="1"/>
  <c r="P239" i="4" s="1" a="1"/>
  <c r="P239" i="4" s="1"/>
  <c r="R238" i="4" a="1"/>
  <c r="R238" i="4" s="1"/>
  <c r="BF229" i="4" a="1"/>
  <c r="BF229" i="4" s="1"/>
  <c r="BD230" i="4" a="1"/>
  <c r="BD230" i="4" s="1"/>
  <c r="BK230" i="4" s="1"/>
  <c r="AV231" i="4" a="1"/>
  <c r="AV231" i="4" s="1"/>
  <c r="AT232" i="4" a="1"/>
  <c r="AT232" i="4" s="1"/>
  <c r="BA232" i="4" s="1"/>
  <c r="AG238" i="4"/>
  <c r="Z239" i="4" s="1" a="1"/>
  <c r="Z239" i="4" s="1"/>
  <c r="AB238" i="4" a="1"/>
  <c r="AB238" i="4" s="1"/>
  <c r="AL239" i="4" a="1"/>
  <c r="AL239" i="4" s="1"/>
  <c r="AJ240" i="4" a="1"/>
  <c r="AJ240" i="4" s="1"/>
  <c r="AQ240" i="4" s="1"/>
  <c r="W239" i="4" l="1"/>
  <c r="P240" i="4" s="1" a="1"/>
  <c r="P240" i="4" s="1"/>
  <c r="R239" i="4" a="1"/>
  <c r="R239" i="4" s="1"/>
  <c r="BF230" i="4" a="1"/>
  <c r="BF230" i="4" s="1"/>
  <c r="BD231" i="4" a="1"/>
  <c r="BD231" i="4" s="1"/>
  <c r="BK231" i="4" s="1"/>
  <c r="AV232" i="4" a="1"/>
  <c r="AV232" i="4" s="1"/>
  <c r="AT233" i="4" a="1"/>
  <c r="AT233" i="4" s="1"/>
  <c r="AV233" i="4" s="1" a="1"/>
  <c r="AV233" i="4" s="1"/>
  <c r="AG239" i="4"/>
  <c r="Z240" i="4" s="1" a="1"/>
  <c r="Z240" i="4" s="1"/>
  <c r="AB239" i="4" a="1"/>
  <c r="AB239" i="4" s="1"/>
  <c r="AL240" i="4" a="1"/>
  <c r="AL240" i="4" s="1"/>
  <c r="AJ241" i="4" a="1"/>
  <c r="AJ241" i="4" s="1"/>
  <c r="AQ241" i="4" s="1"/>
  <c r="W240" i="4" l="1"/>
  <c r="P241" i="4" s="1" a="1"/>
  <c r="P241" i="4" s="1"/>
  <c r="R240" i="4" a="1"/>
  <c r="R240" i="4" s="1"/>
  <c r="BF231" i="4" a="1"/>
  <c r="BF231" i="4" s="1"/>
  <c r="BD232" i="4" a="1"/>
  <c r="BD232" i="4" s="1"/>
  <c r="BK232" i="4" s="1"/>
  <c r="AG240" i="4"/>
  <c r="Z241" i="4" s="1" a="1"/>
  <c r="Z241" i="4" s="1"/>
  <c r="AB240" i="4" a="1"/>
  <c r="AB240" i="4" s="1"/>
  <c r="AL241" i="4" a="1"/>
  <c r="AL241" i="4" s="1"/>
  <c r="AJ242" i="4" a="1"/>
  <c r="AJ242" i="4" s="1"/>
  <c r="AQ242" i="4" s="1"/>
  <c r="AY233" i="4"/>
  <c r="BA233" i="4" s="1"/>
  <c r="W241" i="4" l="1"/>
  <c r="P242" i="4" s="1" a="1"/>
  <c r="P242" i="4" s="1"/>
  <c r="R241" i="4" a="1"/>
  <c r="R241" i="4" s="1"/>
  <c r="BF232" i="4" a="1"/>
  <c r="BF232" i="4" s="1"/>
  <c r="BD233" i="4" a="1"/>
  <c r="BD233" i="4" s="1"/>
  <c r="BF233" i="4" s="1" a="1"/>
  <c r="BF233" i="4" s="1"/>
  <c r="AT234" i="4" a="1"/>
  <c r="AT234" i="4" s="1"/>
  <c r="BA234" i="4" s="1"/>
  <c r="AG241" i="4"/>
  <c r="Z242" i="4" s="1" a="1"/>
  <c r="Z242" i="4" s="1"/>
  <c r="AB241" i="4" a="1"/>
  <c r="AB241" i="4" s="1"/>
  <c r="AL242" i="4" a="1"/>
  <c r="AL242" i="4" s="1"/>
  <c r="AJ243" i="4" a="1"/>
  <c r="AJ243" i="4" s="1"/>
  <c r="AQ243" i="4" s="1"/>
  <c r="W242" i="4" l="1"/>
  <c r="P243" i="4" s="1" a="1"/>
  <c r="P243" i="4" s="1"/>
  <c r="R242" i="4" a="1"/>
  <c r="R242" i="4" s="1"/>
  <c r="AV234" i="4" a="1"/>
  <c r="AV234" i="4" s="1"/>
  <c r="AT235" i="4" a="1"/>
  <c r="AT235" i="4" s="1"/>
  <c r="BA235" i="4" s="1"/>
  <c r="AG242" i="4"/>
  <c r="Z243" i="4" s="1" a="1"/>
  <c r="Z243" i="4" s="1"/>
  <c r="AB242" i="4" a="1"/>
  <c r="AB242" i="4" s="1"/>
  <c r="AL243" i="4" a="1"/>
  <c r="AL243" i="4" s="1"/>
  <c r="AJ244" i="4" a="1"/>
  <c r="AJ244" i="4" s="1"/>
  <c r="AQ244" i="4" s="1"/>
  <c r="BI233" i="4"/>
  <c r="BK233" i="4" s="1"/>
  <c r="W243" i="4" l="1"/>
  <c r="P244" i="4" s="1" a="1"/>
  <c r="P244" i="4" s="1"/>
  <c r="R243" i="4" a="1"/>
  <c r="R243" i="4" s="1"/>
  <c r="BD234" i="4" a="1"/>
  <c r="BD234" i="4" s="1"/>
  <c r="BK234" i="4" s="1"/>
  <c r="AV235" i="4" a="1"/>
  <c r="AV235" i="4" s="1"/>
  <c r="AT236" i="4" a="1"/>
  <c r="AT236" i="4" s="1"/>
  <c r="BA236" i="4" s="1"/>
  <c r="AG243" i="4"/>
  <c r="Z244" i="4" s="1" a="1"/>
  <c r="Z244" i="4" s="1"/>
  <c r="AB243" i="4" a="1"/>
  <c r="AB243" i="4" s="1"/>
  <c r="AL244" i="4" a="1"/>
  <c r="AL244" i="4" s="1"/>
  <c r="AJ245" i="4" a="1"/>
  <c r="AJ245" i="4" s="1"/>
  <c r="AQ245" i="4" s="1"/>
  <c r="W244" i="4" l="1"/>
  <c r="P245" i="4" s="1" a="1"/>
  <c r="P245" i="4" s="1"/>
  <c r="R244" i="4" a="1"/>
  <c r="R244" i="4" s="1"/>
  <c r="BF234" i="4" a="1"/>
  <c r="BF234" i="4" s="1"/>
  <c r="BD235" i="4" a="1"/>
  <c r="BD235" i="4" s="1"/>
  <c r="BK235" i="4" s="1"/>
  <c r="AV236" i="4" a="1"/>
  <c r="AV236" i="4" s="1"/>
  <c r="AT237" i="4" a="1"/>
  <c r="AT237" i="4" s="1"/>
  <c r="BA237" i="4" s="1"/>
  <c r="AG244" i="4"/>
  <c r="Z245" i="4" s="1" a="1"/>
  <c r="Z245" i="4" s="1"/>
  <c r="AB244" i="4" a="1"/>
  <c r="AB244" i="4" s="1"/>
  <c r="AL245" i="4" a="1"/>
  <c r="AL245" i="4" s="1"/>
  <c r="AJ246" i="4" a="1"/>
  <c r="AJ246" i="4" s="1"/>
  <c r="AQ246" i="4" s="1"/>
  <c r="W245" i="4" l="1"/>
  <c r="P246" i="4" s="1" a="1"/>
  <c r="P246" i="4" s="1"/>
  <c r="R245" i="4" a="1"/>
  <c r="R245" i="4" s="1"/>
  <c r="BF235" i="4" a="1"/>
  <c r="BF235" i="4" s="1"/>
  <c r="BD236" i="4" a="1"/>
  <c r="BD236" i="4" s="1"/>
  <c r="BK236" i="4" s="1"/>
  <c r="AV237" i="4" a="1"/>
  <c r="AV237" i="4" s="1"/>
  <c r="AT238" i="4" a="1"/>
  <c r="AT238" i="4" s="1"/>
  <c r="BA238" i="4" s="1"/>
  <c r="AG245" i="4"/>
  <c r="Z246" i="4" s="1" a="1"/>
  <c r="Z246" i="4" s="1"/>
  <c r="AB245" i="4" a="1"/>
  <c r="AB245" i="4" s="1"/>
  <c r="AL246" i="4" a="1"/>
  <c r="AL246" i="4" s="1"/>
  <c r="AJ247" i="4" a="1"/>
  <c r="AJ247" i="4" s="1"/>
  <c r="W246" i="4" l="1"/>
  <c r="P247" i="4" s="1" a="1"/>
  <c r="P247" i="4" s="1"/>
  <c r="R246" i="4" a="1"/>
  <c r="R246" i="4" s="1"/>
  <c r="BF236" i="4" a="1"/>
  <c r="BF236" i="4" s="1"/>
  <c r="BD237" i="4" a="1"/>
  <c r="BD237" i="4" s="1"/>
  <c r="BK237" i="4" s="1"/>
  <c r="AV238" i="4" a="1"/>
  <c r="AV238" i="4" s="1"/>
  <c r="AT239" i="4" a="1"/>
  <c r="AT239" i="4" s="1"/>
  <c r="BA239" i="4" s="1"/>
  <c r="AG246" i="4"/>
  <c r="Z247" i="4" s="1" a="1"/>
  <c r="Z247" i="4" s="1"/>
  <c r="AB246" i="4" a="1"/>
  <c r="AB246" i="4" s="1"/>
  <c r="AL247" i="4" a="1"/>
  <c r="AL247" i="4" s="1"/>
  <c r="AO247" i="4"/>
  <c r="H247" i="4"/>
  <c r="U247" i="4" l="1"/>
  <c r="R247" i="4" a="1"/>
  <c r="R247" i="4" s="1"/>
  <c r="BF237" i="4" a="1"/>
  <c r="BF237" i="4" s="1"/>
  <c r="BD238" i="4" a="1"/>
  <c r="BD238" i="4" s="1"/>
  <c r="BK238" i="4" s="1"/>
  <c r="AV239" i="4" a="1"/>
  <c r="AV239" i="4" s="1"/>
  <c r="AT240" i="4" a="1"/>
  <c r="AT240" i="4" s="1"/>
  <c r="BA240" i="4" s="1"/>
  <c r="AB247" i="4" a="1"/>
  <c r="AB247" i="4" s="1"/>
  <c r="AE247" i="4"/>
  <c r="AZ247" i="4" a="1"/>
  <c r="AZ247" i="4" s="1"/>
  <c r="L247" i="4" s="1"/>
  <c r="V247" i="4" a="1"/>
  <c r="V247" i="4" s="1"/>
  <c r="W247" i="4" s="1"/>
  <c r="AP247" i="4" a="1"/>
  <c r="AP247" i="4" s="1"/>
  <c r="AQ247" i="4" s="1"/>
  <c r="BJ247" i="4" a="1"/>
  <c r="BJ247" i="4" s="1"/>
  <c r="M247" i="4" s="1"/>
  <c r="AF247" i="4" a="1"/>
  <c r="AF247" i="4" s="1"/>
  <c r="AG247" i="4" l="1"/>
  <c r="Z248" i="4" s="1" a="1"/>
  <c r="Z248" i="4" s="1"/>
  <c r="BF238" i="4" a="1"/>
  <c r="BF238" i="4" s="1"/>
  <c r="BD239" i="4" a="1"/>
  <c r="BD239" i="4" s="1"/>
  <c r="BK239" i="4" s="1"/>
  <c r="AV240" i="4" a="1"/>
  <c r="AV240" i="4" s="1"/>
  <c r="AT241" i="4" a="1"/>
  <c r="AT241" i="4" s="1"/>
  <c r="BA241" i="4" s="1"/>
  <c r="AJ248" i="4" a="1"/>
  <c r="AJ248" i="4" s="1"/>
  <c r="K247" i="4"/>
  <c r="J247" i="4"/>
  <c r="I247" i="4"/>
  <c r="P248" i="4" a="1"/>
  <c r="P248" i="4" s="1"/>
  <c r="W248" i="4" s="1"/>
  <c r="BF239" i="4" l="1" a="1"/>
  <c r="BF239" i="4" s="1"/>
  <c r="BD240" i="4" a="1"/>
  <c r="BD240" i="4" s="1"/>
  <c r="BK240" i="4" s="1"/>
  <c r="AV241" i="4" a="1"/>
  <c r="AV241" i="4" s="1"/>
  <c r="AT242" i="4" a="1"/>
  <c r="AT242" i="4" s="1"/>
  <c r="BA242" i="4" s="1"/>
  <c r="AL248" i="4" a="1"/>
  <c r="AL248" i="4" s="1"/>
  <c r="AQ248" i="4"/>
  <c r="AJ249" i="4" s="1" a="1"/>
  <c r="AJ249" i="4" s="1"/>
  <c r="AB248" i="4" a="1"/>
  <c r="AB248" i="4" s="1"/>
  <c r="AG248" i="4"/>
  <c r="Z249" i="4" s="1" a="1"/>
  <c r="Z249" i="4" s="1"/>
  <c r="P249" i="4" a="1"/>
  <c r="P249" i="4" s="1"/>
  <c r="W249" i="4" s="1"/>
  <c r="R248" i="4" a="1"/>
  <c r="R248" i="4" s="1"/>
  <c r="BF240" i="4" l="1" a="1"/>
  <c r="BF240" i="4" s="1"/>
  <c r="BD241" i="4" a="1"/>
  <c r="BD241" i="4" s="1"/>
  <c r="BK241" i="4" s="1"/>
  <c r="AV242" i="4" a="1"/>
  <c r="AV242" i="4" s="1"/>
  <c r="AT243" i="4" a="1"/>
  <c r="AT243" i="4" s="1"/>
  <c r="BA243" i="4" s="1"/>
  <c r="AL249" i="4" a="1"/>
  <c r="AL249" i="4" s="1"/>
  <c r="AQ249" i="4"/>
  <c r="AJ250" i="4" s="1" a="1"/>
  <c r="AJ250" i="4" s="1"/>
  <c r="AQ250" i="4" s="1"/>
  <c r="AJ251" i="4" s="1" a="1"/>
  <c r="AJ251" i="4" s="1"/>
  <c r="AQ251" i="4" s="1"/>
  <c r="AB249" i="4" a="1"/>
  <c r="AB249" i="4" s="1"/>
  <c r="AG249" i="4"/>
  <c r="Z250" i="4" s="1" a="1"/>
  <c r="Z250" i="4" s="1"/>
  <c r="P250" i="4" a="1"/>
  <c r="P250" i="4" s="1"/>
  <c r="W250" i="4" s="1"/>
  <c r="R249" i="4" a="1"/>
  <c r="R249" i="4" s="1"/>
  <c r="BF241" i="4" l="1" a="1"/>
  <c r="BF241" i="4" s="1"/>
  <c r="BD242" i="4" a="1"/>
  <c r="BD242" i="4" s="1"/>
  <c r="BK242" i="4" s="1"/>
  <c r="AV243" i="4" a="1"/>
  <c r="AV243" i="4" s="1"/>
  <c r="AT244" i="4" a="1"/>
  <c r="AT244" i="4" s="1"/>
  <c r="BA244" i="4" s="1"/>
  <c r="AL250" i="4" a="1"/>
  <c r="AL250" i="4" s="1"/>
  <c r="AB250" i="4" a="1"/>
  <c r="AB250" i="4" s="1"/>
  <c r="AG250" i="4"/>
  <c r="Z251" i="4" s="1" a="1"/>
  <c r="Z251" i="4" s="1"/>
  <c r="P251" i="4" a="1"/>
  <c r="P251" i="4" s="1"/>
  <c r="W251" i="4" s="1"/>
  <c r="R250" i="4" a="1"/>
  <c r="R250" i="4" s="1"/>
  <c r="AL251" i="4" a="1"/>
  <c r="AL251" i="4" s="1"/>
  <c r="AJ252" i="4" a="1"/>
  <c r="AJ252" i="4" s="1"/>
  <c r="AQ252" i="4" s="1"/>
  <c r="BF242" i="4" l="1" a="1"/>
  <c r="BF242" i="4" s="1"/>
  <c r="BD243" i="4" a="1"/>
  <c r="BD243" i="4" s="1"/>
  <c r="BK243" i="4" s="1"/>
  <c r="AV244" i="4" a="1"/>
  <c r="AV244" i="4" s="1"/>
  <c r="AT245" i="4" a="1"/>
  <c r="AT245" i="4" s="1"/>
  <c r="BA245" i="4" s="1"/>
  <c r="AB251" i="4" a="1"/>
  <c r="AB251" i="4" s="1"/>
  <c r="AG251" i="4"/>
  <c r="Z252" i="4" s="1" a="1"/>
  <c r="Z252" i="4" s="1"/>
  <c r="AL252" i="4" a="1"/>
  <c r="AL252" i="4" s="1"/>
  <c r="AJ253" i="4" a="1"/>
  <c r="AJ253" i="4" s="1"/>
  <c r="AQ253" i="4" s="1"/>
  <c r="P252" i="4" a="1"/>
  <c r="P252" i="4" s="1"/>
  <c r="W252" i="4" s="1"/>
  <c r="R251" i="4" a="1"/>
  <c r="R251" i="4" s="1"/>
  <c r="BF243" i="4" l="1" a="1"/>
  <c r="BF243" i="4" s="1"/>
  <c r="BD244" i="4" a="1"/>
  <c r="BD244" i="4" s="1"/>
  <c r="BK244" i="4" s="1"/>
  <c r="AV245" i="4" a="1"/>
  <c r="AV245" i="4" s="1"/>
  <c r="AT246" i="4" a="1"/>
  <c r="AT246" i="4" s="1"/>
  <c r="BA246" i="4" s="1"/>
  <c r="AB252" i="4" a="1"/>
  <c r="AB252" i="4" s="1"/>
  <c r="AG252" i="4"/>
  <c r="Z253" i="4" s="1" a="1"/>
  <c r="Z253" i="4" s="1"/>
  <c r="AG253" i="4" s="1"/>
  <c r="R252" i="4" a="1"/>
  <c r="R252" i="4" s="1"/>
  <c r="P253" i="4" a="1"/>
  <c r="P253" i="4" s="1"/>
  <c r="W253" i="4" s="1"/>
  <c r="AL253" i="4" a="1"/>
  <c r="AL253" i="4" s="1"/>
  <c r="AJ254" i="4" a="1"/>
  <c r="AJ254" i="4" s="1"/>
  <c r="AQ254" i="4" s="1"/>
  <c r="BF244" i="4" l="1" a="1"/>
  <c r="BF244" i="4" s="1"/>
  <c r="BD245" i="4" a="1"/>
  <c r="BD245" i="4" s="1"/>
  <c r="BK245" i="4" s="1"/>
  <c r="AV246" i="4" a="1"/>
  <c r="AV246" i="4" s="1"/>
  <c r="AT247" i="4" a="1"/>
  <c r="AT247" i="4" s="1"/>
  <c r="AV247" i="4" s="1" a="1"/>
  <c r="AV247" i="4" s="1"/>
  <c r="AB253" i="4" a="1"/>
  <c r="AB253" i="4" s="1"/>
  <c r="Z254" i="4" a="1"/>
  <c r="Z254" i="4" s="1"/>
  <c r="AG254" i="4" s="1"/>
  <c r="AL254" i="4" a="1"/>
  <c r="AL254" i="4" s="1"/>
  <c r="AJ255" i="4" a="1"/>
  <c r="AJ255" i="4" s="1"/>
  <c r="AQ255" i="4" s="1"/>
  <c r="P254" i="4" a="1"/>
  <c r="P254" i="4" s="1"/>
  <c r="W254" i="4" s="1"/>
  <c r="R253" i="4" a="1"/>
  <c r="R253" i="4" s="1"/>
  <c r="BF245" i="4" l="1" a="1"/>
  <c r="BF245" i="4" s="1"/>
  <c r="BD246" i="4" a="1"/>
  <c r="BD246" i="4" s="1"/>
  <c r="BK246" i="4" s="1"/>
  <c r="AY247" i="4"/>
  <c r="BA247" i="4" s="1"/>
  <c r="AB254" i="4" a="1"/>
  <c r="AB254" i="4" s="1"/>
  <c r="Z255" i="4" a="1"/>
  <c r="Z255" i="4" s="1"/>
  <c r="AG255" i="4" s="1"/>
  <c r="P255" i="4" a="1"/>
  <c r="P255" i="4" s="1"/>
  <c r="W255" i="4" s="1"/>
  <c r="R254" i="4" a="1"/>
  <c r="R254" i="4" s="1"/>
  <c r="AL255" i="4" a="1"/>
  <c r="AL255" i="4" s="1"/>
  <c r="AJ256" i="4" a="1"/>
  <c r="AJ256" i="4" s="1"/>
  <c r="AQ256" i="4" s="1"/>
  <c r="BF246" i="4" l="1" a="1"/>
  <c r="BF246" i="4" s="1"/>
  <c r="BD247" i="4" a="1"/>
  <c r="BD247" i="4" s="1"/>
  <c r="BF247" i="4" s="1" a="1"/>
  <c r="BF247" i="4" s="1"/>
  <c r="AT248" i="4" a="1"/>
  <c r="AT248" i="4" s="1"/>
  <c r="BA248" i="4" s="1"/>
  <c r="Z256" i="4" a="1"/>
  <c r="Z256" i="4" s="1"/>
  <c r="AG256" i="4" s="1"/>
  <c r="AB255" i="4" a="1"/>
  <c r="AB255" i="4" s="1"/>
  <c r="AL256" i="4" a="1"/>
  <c r="AL256" i="4" s="1"/>
  <c r="AJ257" i="4" a="1"/>
  <c r="AJ257" i="4" s="1"/>
  <c r="AQ257" i="4" s="1"/>
  <c r="P256" i="4" a="1"/>
  <c r="P256" i="4" s="1"/>
  <c r="W256" i="4" s="1"/>
  <c r="R255" i="4" a="1"/>
  <c r="R255" i="4" s="1"/>
  <c r="BI247" i="4" l="1"/>
  <c r="BK247" i="4" s="1"/>
  <c r="AV248" i="4" a="1"/>
  <c r="AV248" i="4" s="1"/>
  <c r="AT249" i="4" a="1"/>
  <c r="AT249" i="4" s="1"/>
  <c r="BA249" i="4" s="1"/>
  <c r="Z257" i="4" a="1"/>
  <c r="Z257" i="4" s="1"/>
  <c r="AG257" i="4" s="1"/>
  <c r="AB256" i="4" a="1"/>
  <c r="AB256" i="4" s="1"/>
  <c r="P257" i="4" a="1"/>
  <c r="P257" i="4" s="1"/>
  <c r="W257" i="4" s="1"/>
  <c r="R256" i="4" a="1"/>
  <c r="R256" i="4" s="1"/>
  <c r="AL257" i="4" a="1"/>
  <c r="AL257" i="4" s="1"/>
  <c r="AJ258" i="4" a="1"/>
  <c r="AJ258" i="4" s="1"/>
  <c r="AQ258" i="4" s="1"/>
  <c r="BD248" i="4" l="1" a="1"/>
  <c r="BD248" i="4" s="1"/>
  <c r="BK248" i="4" s="1"/>
  <c r="AV249" i="4" a="1"/>
  <c r="AV249" i="4" s="1"/>
  <c r="AT250" i="4" a="1"/>
  <c r="AT250" i="4" s="1"/>
  <c r="BA250" i="4" s="1"/>
  <c r="AB257" i="4" a="1"/>
  <c r="AB257" i="4" s="1"/>
  <c r="Z258" i="4" a="1"/>
  <c r="Z258" i="4" s="1"/>
  <c r="AG258" i="4" s="1"/>
  <c r="AL258" i="4" a="1"/>
  <c r="AL258" i="4" s="1"/>
  <c r="AJ259" i="4" a="1"/>
  <c r="AJ259" i="4" s="1"/>
  <c r="AQ259" i="4" s="1"/>
  <c r="P258" i="4" a="1"/>
  <c r="P258" i="4" s="1"/>
  <c r="W258" i="4" s="1"/>
  <c r="R257" i="4" a="1"/>
  <c r="R257" i="4" s="1"/>
  <c r="BF248" i="4" l="1" a="1"/>
  <c r="BF248" i="4" s="1"/>
  <c r="BD249" i="4" a="1"/>
  <c r="BD249" i="4" s="1"/>
  <c r="BK249" i="4" s="1"/>
  <c r="AV250" i="4" a="1"/>
  <c r="AV250" i="4" s="1"/>
  <c r="AT251" i="4" a="1"/>
  <c r="AT251" i="4" s="1"/>
  <c r="BA251" i="4" s="1"/>
  <c r="AB258" i="4" a="1"/>
  <c r="AB258" i="4" s="1"/>
  <c r="Z259" i="4" a="1"/>
  <c r="Z259" i="4" s="1"/>
  <c r="AG259" i="4" s="1"/>
  <c r="P259" i="4" a="1"/>
  <c r="P259" i="4" s="1"/>
  <c r="W259" i="4" s="1"/>
  <c r="R258" i="4" a="1"/>
  <c r="R258" i="4" s="1"/>
  <c r="AL259" i="4" a="1"/>
  <c r="AL259" i="4" s="1"/>
  <c r="AJ260" i="4" a="1"/>
  <c r="AJ260" i="4" s="1"/>
  <c r="AQ260" i="4" s="1"/>
  <c r="BF249" i="4" l="1" a="1"/>
  <c r="BF249" i="4" s="1"/>
  <c r="BD250" i="4" a="1"/>
  <c r="BD250" i="4" s="1"/>
  <c r="BK250" i="4" s="1"/>
  <c r="AV251" i="4" a="1"/>
  <c r="AV251" i="4" s="1"/>
  <c r="AT252" i="4" a="1"/>
  <c r="AT252" i="4" s="1"/>
  <c r="BA252" i="4" s="1"/>
  <c r="AB259" i="4" a="1"/>
  <c r="AB259" i="4" s="1"/>
  <c r="Z260" i="4" a="1"/>
  <c r="Z260" i="4" s="1"/>
  <c r="AG260" i="4" s="1"/>
  <c r="AL260" i="4" a="1"/>
  <c r="AL260" i="4" s="1"/>
  <c r="AJ261" i="4" a="1"/>
  <c r="AJ261" i="4" s="1"/>
  <c r="P260" i="4" a="1"/>
  <c r="P260" i="4" s="1"/>
  <c r="W260" i="4" s="1"/>
  <c r="R259" i="4" a="1"/>
  <c r="R259" i="4" s="1"/>
  <c r="H261" i="4"/>
  <c r="BF250" i="4" l="1" a="1"/>
  <c r="BF250" i="4" s="1"/>
  <c r="BD251" i="4" a="1"/>
  <c r="BD251" i="4" s="1"/>
  <c r="BK251" i="4" s="1"/>
  <c r="AV252" i="4" a="1"/>
  <c r="AV252" i="4" s="1"/>
  <c r="AT253" i="4" a="1"/>
  <c r="AT253" i="4" s="1"/>
  <c r="BA253" i="4" s="1"/>
  <c r="AB260" i="4" a="1"/>
  <c r="AB260" i="4" s="1"/>
  <c r="Z261" i="4" a="1"/>
  <c r="Z261" i="4" s="1"/>
  <c r="P261" i="4" a="1"/>
  <c r="P261" i="4" s="1"/>
  <c r="R260" i="4" a="1"/>
  <c r="R260" i="4" s="1"/>
  <c r="AL261" i="4" a="1"/>
  <c r="AL261" i="4" s="1"/>
  <c r="AO261" i="4"/>
  <c r="V261" i="4" a="1"/>
  <c r="V261" i="4" s="1"/>
  <c r="I261" i="4" s="1"/>
  <c r="AZ261" i="4" a="1"/>
  <c r="AZ261" i="4" s="1"/>
  <c r="L261" i="4" s="1"/>
  <c r="AP261" i="4" a="1"/>
  <c r="AP261" i="4" s="1"/>
  <c r="K261" i="4" s="1"/>
  <c r="BJ261" i="4" a="1"/>
  <c r="BJ261" i="4" s="1"/>
  <c r="M261" i="4" s="1"/>
  <c r="AF261" i="4" a="1"/>
  <c r="AF261" i="4" s="1"/>
  <c r="AQ261" i="4" l="1"/>
  <c r="AJ262" i="4" s="1" a="1"/>
  <c r="AJ262" i="4" s="1"/>
  <c r="AQ262" i="4" s="1"/>
  <c r="BF251" i="4" a="1"/>
  <c r="BF251" i="4" s="1"/>
  <c r="BD252" i="4" a="1"/>
  <c r="BD252" i="4" s="1"/>
  <c r="BK252" i="4" s="1"/>
  <c r="AV253" i="4" a="1"/>
  <c r="AV253" i="4" s="1"/>
  <c r="AT254" i="4" a="1"/>
  <c r="AT254" i="4" s="1"/>
  <c r="BA254" i="4" s="1"/>
  <c r="AB261" i="4" a="1"/>
  <c r="AB261" i="4" s="1"/>
  <c r="AE261" i="4"/>
  <c r="J261" i="4"/>
  <c r="U261" i="4"/>
  <c r="R261" i="4" a="1"/>
  <c r="R261" i="4" s="1"/>
  <c r="BF252" i="4" l="1" a="1"/>
  <c r="BF252" i="4" s="1"/>
  <c r="BD253" i="4" a="1"/>
  <c r="BD253" i="4" s="1"/>
  <c r="BK253" i="4" s="1"/>
  <c r="AV254" i="4" a="1"/>
  <c r="AV254" i="4" s="1"/>
  <c r="AT255" i="4" a="1"/>
  <c r="AT255" i="4" s="1"/>
  <c r="BA255" i="4" s="1"/>
  <c r="W261" i="4"/>
  <c r="P262" i="4" s="1" a="1"/>
  <c r="P262" i="4" s="1"/>
  <c r="AG261" i="4"/>
  <c r="Z262" i="4" s="1" a="1"/>
  <c r="Z262" i="4" s="1"/>
  <c r="AL262" i="4" a="1"/>
  <c r="AL262" i="4" s="1"/>
  <c r="AJ263" i="4" a="1"/>
  <c r="AJ263" i="4" s="1"/>
  <c r="AQ263" i="4" s="1"/>
  <c r="BF253" i="4" l="1" a="1"/>
  <c r="BF253" i="4" s="1"/>
  <c r="BD254" i="4" a="1"/>
  <c r="BD254" i="4" s="1"/>
  <c r="BK254" i="4" s="1"/>
  <c r="AV255" i="4" a="1"/>
  <c r="AV255" i="4" s="1"/>
  <c r="AT256" i="4" a="1"/>
  <c r="AT256" i="4" s="1"/>
  <c r="BA256" i="4" s="1"/>
  <c r="W262" i="4"/>
  <c r="P263" i="4" s="1" a="1"/>
  <c r="P263" i="4" s="1"/>
  <c r="W263" i="4" s="1"/>
  <c r="P264" i="4" s="1" a="1"/>
  <c r="P264" i="4" s="1"/>
  <c r="W264" i="4" s="1"/>
  <c r="R262" i="4" a="1"/>
  <c r="R262" i="4" s="1"/>
  <c r="AB262" i="4" a="1"/>
  <c r="AB262" i="4" s="1"/>
  <c r="AG262" i="4"/>
  <c r="Z263" i="4" s="1" a="1"/>
  <c r="Z263" i="4" s="1"/>
  <c r="AL263" i="4" a="1"/>
  <c r="AL263" i="4" s="1"/>
  <c r="AJ264" i="4" a="1"/>
  <c r="AJ264" i="4" s="1"/>
  <c r="AQ264" i="4" s="1"/>
  <c r="BF254" i="4" l="1" a="1"/>
  <c r="BF254" i="4" s="1"/>
  <c r="BD255" i="4" a="1"/>
  <c r="BD255" i="4" s="1"/>
  <c r="BK255" i="4" s="1"/>
  <c r="AV256" i="4" a="1"/>
  <c r="AV256" i="4" s="1"/>
  <c r="AT257" i="4" a="1"/>
  <c r="AT257" i="4" s="1"/>
  <c r="BA257" i="4" s="1"/>
  <c r="R263" i="4" a="1"/>
  <c r="R263" i="4" s="1"/>
  <c r="AB263" i="4" a="1"/>
  <c r="AB263" i="4" s="1"/>
  <c r="AG263" i="4"/>
  <c r="Z264" i="4" s="1" a="1"/>
  <c r="Z264" i="4" s="1"/>
  <c r="P265" i="4" a="1"/>
  <c r="P265" i="4" s="1"/>
  <c r="W265" i="4" s="1"/>
  <c r="R264" i="4" a="1"/>
  <c r="R264" i="4" s="1"/>
  <c r="AL264" i="4" a="1"/>
  <c r="AL264" i="4" s="1"/>
  <c r="AJ265" i="4" a="1"/>
  <c r="AJ265" i="4" s="1"/>
  <c r="AQ265" i="4" s="1"/>
  <c r="BF255" i="4" l="1" a="1"/>
  <c r="BF255" i="4" s="1"/>
  <c r="BD256" i="4" a="1"/>
  <c r="BD256" i="4" s="1"/>
  <c r="BK256" i="4" s="1"/>
  <c r="AV257" i="4" a="1"/>
  <c r="AV257" i="4" s="1"/>
  <c r="AT258" i="4" a="1"/>
  <c r="AT258" i="4" s="1"/>
  <c r="BA258" i="4" s="1"/>
  <c r="AB264" i="4" a="1"/>
  <c r="AB264" i="4" s="1"/>
  <c r="AG264" i="4"/>
  <c r="Z265" i="4" s="1" a="1"/>
  <c r="Z265" i="4" s="1"/>
  <c r="AL265" i="4" a="1"/>
  <c r="AL265" i="4" s="1"/>
  <c r="AJ266" i="4" a="1"/>
  <c r="AJ266" i="4" s="1"/>
  <c r="AQ266" i="4" s="1"/>
  <c r="P266" i="4" a="1"/>
  <c r="P266" i="4" s="1"/>
  <c r="W266" i="4" s="1"/>
  <c r="R265" i="4" a="1"/>
  <c r="R265" i="4" s="1"/>
  <c r="BF256" i="4" l="1" a="1"/>
  <c r="BF256" i="4" s="1"/>
  <c r="BD257" i="4" a="1"/>
  <c r="BD257" i="4" s="1"/>
  <c r="BK257" i="4" s="1"/>
  <c r="AV258" i="4" a="1"/>
  <c r="AV258" i="4" s="1"/>
  <c r="AT259" i="4" a="1"/>
  <c r="AT259" i="4" s="1"/>
  <c r="BA259" i="4" s="1"/>
  <c r="AB265" i="4" a="1"/>
  <c r="AB265" i="4" s="1"/>
  <c r="AG265" i="4"/>
  <c r="Z266" i="4" s="1" a="1"/>
  <c r="Z266" i="4" s="1"/>
  <c r="P267" i="4" a="1"/>
  <c r="P267" i="4" s="1"/>
  <c r="W267" i="4" s="1"/>
  <c r="R266" i="4" a="1"/>
  <c r="R266" i="4" s="1"/>
  <c r="AL266" i="4" a="1"/>
  <c r="AL266" i="4" s="1"/>
  <c r="AJ267" i="4" a="1"/>
  <c r="AJ267" i="4" s="1"/>
  <c r="AQ267" i="4" s="1"/>
  <c r="BF257" i="4" l="1" a="1"/>
  <c r="BF257" i="4" s="1"/>
  <c r="BD258" i="4" a="1"/>
  <c r="BD258" i="4" s="1"/>
  <c r="BK258" i="4" s="1"/>
  <c r="AV259" i="4" a="1"/>
  <c r="AV259" i="4" s="1"/>
  <c r="AT260" i="4" a="1"/>
  <c r="AT260" i="4" s="1"/>
  <c r="BA260" i="4" s="1"/>
  <c r="AB266" i="4" a="1"/>
  <c r="AB266" i="4" s="1"/>
  <c r="AG266" i="4"/>
  <c r="Z267" i="4" s="1" a="1"/>
  <c r="Z267" i="4" s="1"/>
  <c r="AL267" i="4" a="1"/>
  <c r="AL267" i="4" s="1"/>
  <c r="AJ268" i="4" a="1"/>
  <c r="AJ268" i="4" s="1"/>
  <c r="AQ268" i="4" s="1"/>
  <c r="P268" i="4" a="1"/>
  <c r="P268" i="4" s="1"/>
  <c r="W268" i="4" s="1"/>
  <c r="R267" i="4" a="1"/>
  <c r="R267" i="4" s="1"/>
  <c r="BF258" i="4" l="1" a="1"/>
  <c r="BF258" i="4" s="1"/>
  <c r="BD259" i="4" a="1"/>
  <c r="BD259" i="4" s="1"/>
  <c r="BK259" i="4" s="1"/>
  <c r="AV260" i="4" a="1"/>
  <c r="AV260" i="4" s="1"/>
  <c r="AT261" i="4" a="1"/>
  <c r="AT261" i="4" s="1"/>
  <c r="AB267" i="4" a="1"/>
  <c r="AB267" i="4" s="1"/>
  <c r="AG267" i="4"/>
  <c r="Z268" i="4" s="1" a="1"/>
  <c r="Z268" i="4" s="1"/>
  <c r="P269" i="4" a="1"/>
  <c r="P269" i="4" s="1"/>
  <c r="W269" i="4" s="1"/>
  <c r="R268" i="4" a="1"/>
  <c r="R268" i="4" s="1"/>
  <c r="AL268" i="4" a="1"/>
  <c r="AL268" i="4" s="1"/>
  <c r="AJ269" i="4" a="1"/>
  <c r="AJ269" i="4" s="1"/>
  <c r="AQ269" i="4" s="1"/>
  <c r="BF259" i="4" l="1" a="1"/>
  <c r="BF259" i="4" s="1"/>
  <c r="BD260" i="4" a="1"/>
  <c r="BD260" i="4" s="1"/>
  <c r="BK260" i="4" s="1"/>
  <c r="AV261" i="4" a="1"/>
  <c r="AV261" i="4" s="1"/>
  <c r="AY261" i="4"/>
  <c r="BA261" i="4" s="1"/>
  <c r="AG268" i="4"/>
  <c r="Z269" i="4" s="1" a="1"/>
  <c r="Z269" i="4" s="1"/>
  <c r="AB268" i="4" a="1"/>
  <c r="AB268" i="4" s="1"/>
  <c r="AL269" i="4" a="1"/>
  <c r="AL269" i="4" s="1"/>
  <c r="AJ270" i="4" a="1"/>
  <c r="AJ270" i="4" s="1"/>
  <c r="AQ270" i="4" s="1"/>
  <c r="P270" i="4" a="1"/>
  <c r="P270" i="4" s="1"/>
  <c r="W270" i="4" s="1"/>
  <c r="R269" i="4" a="1"/>
  <c r="R269" i="4" s="1"/>
  <c r="BF260" i="4" l="1" a="1"/>
  <c r="BF260" i="4" s="1"/>
  <c r="BD261" i="4" a="1"/>
  <c r="BD261" i="4" s="1"/>
  <c r="AT262" i="4" a="1"/>
  <c r="AT262" i="4" s="1"/>
  <c r="BA262" i="4" s="1"/>
  <c r="AG269" i="4"/>
  <c r="Z270" i="4" s="1" a="1"/>
  <c r="Z270" i="4" s="1"/>
  <c r="AB269" i="4" a="1"/>
  <c r="AB269" i="4" s="1"/>
  <c r="P271" i="4" a="1"/>
  <c r="P271" i="4" s="1"/>
  <c r="W271" i="4" s="1"/>
  <c r="R270" i="4" a="1"/>
  <c r="R270" i="4" s="1"/>
  <c r="AL270" i="4" a="1"/>
  <c r="AL270" i="4" s="1"/>
  <c r="AJ271" i="4" a="1"/>
  <c r="AJ271" i="4" s="1"/>
  <c r="AQ271" i="4" s="1"/>
  <c r="BF261" i="4" l="1" a="1"/>
  <c r="BF261" i="4" s="1"/>
  <c r="BI261" i="4"/>
  <c r="BK261" i="4" s="1"/>
  <c r="AV262" i="4" a="1"/>
  <c r="AV262" i="4" s="1"/>
  <c r="AT263" i="4" a="1"/>
  <c r="AT263" i="4" s="1"/>
  <c r="BA263" i="4" s="1"/>
  <c r="AG270" i="4"/>
  <c r="Z271" i="4" s="1" a="1"/>
  <c r="Z271" i="4" s="1"/>
  <c r="AB270" i="4" a="1"/>
  <c r="AB270" i="4" s="1"/>
  <c r="AL271" i="4" a="1"/>
  <c r="AL271" i="4" s="1"/>
  <c r="AJ272" i="4" a="1"/>
  <c r="AJ272" i="4" s="1"/>
  <c r="AQ272" i="4" s="1"/>
  <c r="P272" i="4" a="1"/>
  <c r="P272" i="4" s="1"/>
  <c r="W272" i="4" s="1"/>
  <c r="R271" i="4" a="1"/>
  <c r="R271" i="4" s="1"/>
  <c r="BD262" i="4" l="1" a="1"/>
  <c r="BD262" i="4" s="1"/>
  <c r="BK262" i="4" s="1"/>
  <c r="AV263" i="4" a="1"/>
  <c r="AV263" i="4" s="1"/>
  <c r="AT264" i="4" a="1"/>
  <c r="AT264" i="4" s="1"/>
  <c r="BA264" i="4" s="1"/>
  <c r="AG271" i="4"/>
  <c r="Z272" i="4" s="1" a="1"/>
  <c r="Z272" i="4" s="1"/>
  <c r="AB271" i="4" a="1"/>
  <c r="AB271" i="4" s="1"/>
  <c r="P273" i="4" a="1"/>
  <c r="P273" i="4" s="1"/>
  <c r="W273" i="4" s="1"/>
  <c r="R272" i="4" a="1"/>
  <c r="R272" i="4" s="1"/>
  <c r="AL272" i="4" a="1"/>
  <c r="AL272" i="4" s="1"/>
  <c r="AJ273" i="4" a="1"/>
  <c r="AJ273" i="4" s="1"/>
  <c r="AQ273" i="4" s="1"/>
  <c r="BF262" i="4" l="1" a="1"/>
  <c r="BF262" i="4" s="1"/>
  <c r="BD263" i="4" a="1"/>
  <c r="BD263" i="4" s="1"/>
  <c r="BK263" i="4" s="1"/>
  <c r="AV264" i="4" a="1"/>
  <c r="AV264" i="4" s="1"/>
  <c r="AT265" i="4" a="1"/>
  <c r="AT265" i="4" s="1"/>
  <c r="BA265" i="4" s="1"/>
  <c r="AG272" i="4"/>
  <c r="Z273" i="4" s="1" a="1"/>
  <c r="Z273" i="4" s="1"/>
  <c r="AB272" i="4" a="1"/>
  <c r="AB272" i="4" s="1"/>
  <c r="AL273" i="4" a="1"/>
  <c r="AL273" i="4" s="1"/>
  <c r="AJ274" i="4" a="1"/>
  <c r="AJ274" i="4" s="1"/>
  <c r="AQ274" i="4" s="1"/>
  <c r="P274" i="4" a="1"/>
  <c r="P274" i="4" s="1"/>
  <c r="W274" i="4" s="1"/>
  <c r="R273" i="4" a="1"/>
  <c r="R273" i="4" s="1"/>
  <c r="H275" i="4"/>
  <c r="BF263" i="4" l="1" a="1"/>
  <c r="BF263" i="4" s="1"/>
  <c r="BD264" i="4" a="1"/>
  <c r="BD264" i="4" s="1"/>
  <c r="BK264" i="4" s="1"/>
  <c r="AV265" i="4" a="1"/>
  <c r="AV265" i="4" s="1"/>
  <c r="AT266" i="4" a="1"/>
  <c r="AT266" i="4" s="1"/>
  <c r="BA266" i="4" s="1"/>
  <c r="AG273" i="4"/>
  <c r="Z274" i="4" s="1" a="1"/>
  <c r="Z274" i="4" s="1"/>
  <c r="AB273" i="4" a="1"/>
  <c r="AB273" i="4" s="1"/>
  <c r="BJ275" i="4" a="1"/>
  <c r="BJ275" i="4" s="1"/>
  <c r="M275" i="4" s="1"/>
  <c r="AF275" i="4" a="1"/>
  <c r="AF275" i="4" s="1"/>
  <c r="V275" i="4" a="1"/>
  <c r="V275" i="4" s="1"/>
  <c r="I275" i="4" s="1"/>
  <c r="AZ275" i="4" a="1"/>
  <c r="AZ275" i="4" s="1"/>
  <c r="L275" i="4" s="1"/>
  <c r="AP275" i="4" a="1"/>
  <c r="AP275" i="4" s="1"/>
  <c r="K275" i="4" s="1"/>
  <c r="P275" i="4" a="1"/>
  <c r="P275" i="4" s="1"/>
  <c r="R274" i="4" a="1"/>
  <c r="R274" i="4" s="1"/>
  <c r="AL274" i="4" a="1"/>
  <c r="AL274" i="4" s="1"/>
  <c r="AJ275" i="4" a="1"/>
  <c r="AJ275" i="4" s="1"/>
  <c r="BF264" i="4" l="1" a="1"/>
  <c r="BF264" i="4" s="1"/>
  <c r="BD265" i="4" a="1"/>
  <c r="BD265" i="4" s="1"/>
  <c r="BK265" i="4" s="1"/>
  <c r="AV266" i="4" a="1"/>
  <c r="AV266" i="4" s="1"/>
  <c r="AT267" i="4" a="1"/>
  <c r="AT267" i="4" s="1"/>
  <c r="BA267" i="4" s="1"/>
  <c r="AG274" i="4"/>
  <c r="Z275" i="4" s="1" a="1"/>
  <c r="Z275" i="4" s="1"/>
  <c r="AB274" i="4" a="1"/>
  <c r="AB274" i="4" s="1"/>
  <c r="J275" i="4"/>
  <c r="AL275" i="4" a="1"/>
  <c r="AL275" i="4" s="1"/>
  <c r="AO275" i="4"/>
  <c r="U275" i="4"/>
  <c r="R275" i="4" a="1"/>
  <c r="R275" i="4" s="1"/>
  <c r="BF265" i="4" l="1" a="1"/>
  <c r="BF265" i="4" s="1"/>
  <c r="BD266" i="4" a="1"/>
  <c r="BD266" i="4" s="1"/>
  <c r="BK266" i="4" s="1"/>
  <c r="AV267" i="4" a="1"/>
  <c r="AV267" i="4" s="1"/>
  <c r="AT268" i="4" a="1"/>
  <c r="AT268" i="4" s="1"/>
  <c r="BA268" i="4" s="1"/>
  <c r="AQ275" i="4"/>
  <c r="AJ276" i="4" s="1" a="1"/>
  <c r="AJ276" i="4" s="1"/>
  <c r="W275" i="4"/>
  <c r="P276" i="4" s="1" a="1"/>
  <c r="P276" i="4" s="1"/>
  <c r="AE275" i="4"/>
  <c r="AG275" i="4" s="1"/>
  <c r="Z276" i="4" s="1" a="1"/>
  <c r="Z276" i="4" s="1"/>
  <c r="AG276" i="4" s="1"/>
  <c r="Z277" i="4" s="1" a="1"/>
  <c r="Z277" i="4" s="1"/>
  <c r="AB275" i="4" a="1"/>
  <c r="AB275" i="4" s="1"/>
  <c r="BF266" i="4" l="1" a="1"/>
  <c r="BF266" i="4" s="1"/>
  <c r="BD267" i="4" a="1"/>
  <c r="BD267" i="4" s="1"/>
  <c r="BK267" i="4" s="1"/>
  <c r="AV268" i="4" a="1"/>
  <c r="AV268" i="4" s="1"/>
  <c r="AT269" i="4" a="1"/>
  <c r="AT269" i="4" s="1"/>
  <c r="BA269" i="4" s="1"/>
  <c r="AQ276" i="4"/>
  <c r="AJ277" i="4" s="1" a="1"/>
  <c r="AJ277" i="4" s="1"/>
  <c r="AL277" i="4" s="1" a="1"/>
  <c r="AL277" i="4" s="1"/>
  <c r="AM277" i="4" s="1"/>
  <c r="AL276" i="4" a="1"/>
  <c r="AL276" i="4" s="1"/>
  <c r="W276" i="4"/>
  <c r="P277" i="4" s="1" a="1"/>
  <c r="P277" i="4" s="1"/>
  <c r="R277" i="4" s="1" a="1"/>
  <c r="R277" i="4" s="1"/>
  <c r="S277" i="4" s="1"/>
  <c r="R276" i="4" a="1"/>
  <c r="R276" i="4" s="1"/>
  <c r="AB276" i="4" a="1"/>
  <c r="AB276" i="4" s="1"/>
  <c r="AB277" i="4" a="1"/>
  <c r="AB277" i="4" s="1"/>
  <c r="AC277" i="4" s="1"/>
  <c r="AG277" i="4" s="1"/>
  <c r="Z278" i="4" s="1" a="1"/>
  <c r="Z278" i="4" s="1"/>
  <c r="AG278" i="4" s="1"/>
  <c r="BF267" i="4" l="1" a="1"/>
  <c r="BF267" i="4" s="1"/>
  <c r="BD268" i="4" a="1"/>
  <c r="BD268" i="4" s="1"/>
  <c r="BK268" i="4" s="1"/>
  <c r="AV269" i="4" a="1"/>
  <c r="AV269" i="4" s="1"/>
  <c r="AT270" i="4" a="1"/>
  <c r="AT270" i="4" s="1"/>
  <c r="BA270" i="4" s="1"/>
  <c r="AQ277" i="4"/>
  <c r="AJ278" i="4" s="1" a="1"/>
  <c r="AJ278" i="4" s="1"/>
  <c r="AQ278" i="4" s="1"/>
  <c r="AJ279" i="4" s="1" a="1"/>
  <c r="AJ279" i="4" s="1"/>
  <c r="AQ279" i="4" s="1"/>
  <c r="W277" i="4"/>
  <c r="P278" i="4" s="1" a="1"/>
  <c r="P278" i="4" s="1"/>
  <c r="W278" i="4" s="1"/>
  <c r="P279" i="4" s="1" a="1"/>
  <c r="P279" i="4" s="1"/>
  <c r="W279" i="4" s="1"/>
  <c r="AB278" i="4" a="1"/>
  <c r="AB278" i="4" s="1"/>
  <c r="Z279" i="4" a="1"/>
  <c r="Z279" i="4" s="1"/>
  <c r="AG279" i="4" s="1"/>
  <c r="BF268" i="4" l="1" a="1"/>
  <c r="BF268" i="4" s="1"/>
  <c r="BD269" i="4" a="1"/>
  <c r="BD269" i="4" s="1"/>
  <c r="BK269" i="4" s="1"/>
  <c r="AV270" i="4" a="1"/>
  <c r="AV270" i="4" s="1"/>
  <c r="AT271" i="4" a="1"/>
  <c r="AT271" i="4" s="1"/>
  <c r="BA271" i="4" s="1"/>
  <c r="AL278" i="4" a="1"/>
  <c r="AL278" i="4" s="1"/>
  <c r="R278" i="4" a="1"/>
  <c r="R278" i="4" s="1"/>
  <c r="Z280" i="4" a="1"/>
  <c r="Z280" i="4" s="1"/>
  <c r="AG280" i="4" s="1"/>
  <c r="AB279" i="4" a="1"/>
  <c r="AB279" i="4" s="1"/>
  <c r="AL279" i="4" a="1"/>
  <c r="AL279" i="4" s="1"/>
  <c r="AJ280" i="4" a="1"/>
  <c r="AJ280" i="4" s="1"/>
  <c r="AQ280" i="4" s="1"/>
  <c r="R279" i="4" a="1"/>
  <c r="R279" i="4" s="1"/>
  <c r="P280" i="4" a="1"/>
  <c r="P280" i="4" s="1"/>
  <c r="W280" i="4" s="1"/>
  <c r="BF269" i="4" l="1" a="1"/>
  <c r="BF269" i="4" s="1"/>
  <c r="BD270" i="4" a="1"/>
  <c r="BD270" i="4" s="1"/>
  <c r="BK270" i="4" s="1"/>
  <c r="AV271" i="4" a="1"/>
  <c r="AV271" i="4" s="1"/>
  <c r="AT272" i="4" a="1"/>
  <c r="AT272" i="4" s="1"/>
  <c r="BA272" i="4" s="1"/>
  <c r="P281" i="4" a="1"/>
  <c r="P281" i="4" s="1"/>
  <c r="W281" i="4" s="1"/>
  <c r="R280" i="4" a="1"/>
  <c r="R280" i="4" s="1"/>
  <c r="AL280" i="4" a="1"/>
  <c r="AL280" i="4" s="1"/>
  <c r="AJ281" i="4" a="1"/>
  <c r="AJ281" i="4" s="1"/>
  <c r="AQ281" i="4" s="1"/>
  <c r="AB280" i="4" a="1"/>
  <c r="AB280" i="4" s="1"/>
  <c r="Z281" i="4" a="1"/>
  <c r="Z281" i="4" s="1"/>
  <c r="AG281" i="4" s="1"/>
  <c r="BF270" i="4" l="1" a="1"/>
  <c r="BF270" i="4" s="1"/>
  <c r="BD271" i="4" a="1"/>
  <c r="BD271" i="4" s="1"/>
  <c r="BK271" i="4" s="1"/>
  <c r="AV272" i="4" a="1"/>
  <c r="AV272" i="4" s="1"/>
  <c r="AT273" i="4" a="1"/>
  <c r="AT273" i="4" s="1"/>
  <c r="BA273" i="4" s="1"/>
  <c r="AB281" i="4" a="1"/>
  <c r="AB281" i="4" s="1"/>
  <c r="Z282" i="4" a="1"/>
  <c r="Z282" i="4" s="1"/>
  <c r="AG282" i="4" s="1"/>
  <c r="AL281" i="4" a="1"/>
  <c r="AL281" i="4" s="1"/>
  <c r="AJ282" i="4" a="1"/>
  <c r="AJ282" i="4" s="1"/>
  <c r="AQ282" i="4" s="1"/>
  <c r="P282" i="4" a="1"/>
  <c r="P282" i="4" s="1"/>
  <c r="W282" i="4" s="1"/>
  <c r="R281" i="4" a="1"/>
  <c r="R281" i="4" s="1"/>
  <c r="BF271" i="4" l="1" a="1"/>
  <c r="BF271" i="4" s="1"/>
  <c r="BD272" i="4" a="1"/>
  <c r="BD272" i="4" s="1"/>
  <c r="BK272" i="4" s="1"/>
  <c r="AV273" i="4" a="1"/>
  <c r="AV273" i="4" s="1"/>
  <c r="AT274" i="4" a="1"/>
  <c r="AT274" i="4" s="1"/>
  <c r="BA274" i="4" s="1"/>
  <c r="P283" i="4" a="1"/>
  <c r="P283" i="4" s="1"/>
  <c r="W283" i="4" s="1"/>
  <c r="R282" i="4" a="1"/>
  <c r="R282" i="4" s="1"/>
  <c r="AL282" i="4" a="1"/>
  <c r="AL282" i="4" s="1"/>
  <c r="AJ283" i="4" a="1"/>
  <c r="AJ283" i="4" s="1"/>
  <c r="AQ283" i="4" s="1"/>
  <c r="Z283" i="4" a="1"/>
  <c r="Z283" i="4" s="1"/>
  <c r="AG283" i="4" s="1"/>
  <c r="AB282" i="4" a="1"/>
  <c r="AB282" i="4" s="1"/>
  <c r="BF272" i="4" l="1" a="1"/>
  <c r="BF272" i="4" s="1"/>
  <c r="BD273" i="4" a="1"/>
  <c r="BD273" i="4" s="1"/>
  <c r="BK273" i="4" s="1"/>
  <c r="AV274" i="4" a="1"/>
  <c r="AV274" i="4" s="1"/>
  <c r="AT275" i="4" a="1"/>
  <c r="AT275" i="4" s="1"/>
  <c r="AB283" i="4" a="1"/>
  <c r="AB283" i="4" s="1"/>
  <c r="Z284" i="4" a="1"/>
  <c r="Z284" i="4" s="1"/>
  <c r="AG284" i="4" s="1"/>
  <c r="AL283" i="4" a="1"/>
  <c r="AL283" i="4" s="1"/>
  <c r="AJ284" i="4" a="1"/>
  <c r="AJ284" i="4" s="1"/>
  <c r="AQ284" i="4" s="1"/>
  <c r="P284" i="4" a="1"/>
  <c r="P284" i="4" s="1"/>
  <c r="W284" i="4" s="1"/>
  <c r="R283" i="4" a="1"/>
  <c r="R283" i="4" s="1"/>
  <c r="BF273" i="4" l="1" a="1"/>
  <c r="BF273" i="4" s="1"/>
  <c r="BD274" i="4" a="1"/>
  <c r="BD274" i="4" s="1"/>
  <c r="BK274" i="4" s="1"/>
  <c r="AV275" i="4" a="1"/>
  <c r="AV275" i="4" s="1"/>
  <c r="AY275" i="4"/>
  <c r="BA275" i="4" s="1"/>
  <c r="P285" i="4" a="1"/>
  <c r="P285" i="4" s="1"/>
  <c r="W285" i="4" s="1"/>
  <c r="R284" i="4" a="1"/>
  <c r="R284" i="4" s="1"/>
  <c r="AL284" i="4" a="1"/>
  <c r="AL284" i="4" s="1"/>
  <c r="AJ285" i="4" a="1"/>
  <c r="AJ285" i="4" s="1"/>
  <c r="AQ285" i="4" s="1"/>
  <c r="Z285" i="4" a="1"/>
  <c r="Z285" i="4" s="1"/>
  <c r="AG285" i="4" s="1"/>
  <c r="AB284" i="4" a="1"/>
  <c r="AB284" i="4" s="1"/>
  <c r="BF274" i="4" l="1" a="1"/>
  <c r="BF274" i="4" s="1"/>
  <c r="BD275" i="4" a="1"/>
  <c r="BD275" i="4" s="1"/>
  <c r="AT276" i="4" a="1"/>
  <c r="AT276" i="4" s="1"/>
  <c r="BA276" i="4" s="1"/>
  <c r="Z286" i="4" a="1"/>
  <c r="Z286" i="4" s="1"/>
  <c r="AG286" i="4" s="1"/>
  <c r="AB285" i="4" a="1"/>
  <c r="AB285" i="4" s="1"/>
  <c r="AL285" i="4" a="1"/>
  <c r="AL285" i="4" s="1"/>
  <c r="AJ286" i="4" a="1"/>
  <c r="AJ286" i="4" s="1"/>
  <c r="AQ286" i="4" s="1"/>
  <c r="P286" i="4" a="1"/>
  <c r="P286" i="4" s="1"/>
  <c r="W286" i="4" s="1"/>
  <c r="R285" i="4" a="1"/>
  <c r="R285" i="4" s="1"/>
  <c r="BF275" i="4" l="1" a="1"/>
  <c r="BF275" i="4" s="1"/>
  <c r="BI275" i="4"/>
  <c r="BK275" i="4" s="1"/>
  <c r="AV276" i="4" a="1"/>
  <c r="AV276" i="4" s="1"/>
  <c r="AT277" i="4" a="1"/>
  <c r="AT277" i="4" s="1"/>
  <c r="P287" i="4" a="1"/>
  <c r="P287" i="4" s="1"/>
  <c r="W287" i="4" s="1"/>
  <c r="R286" i="4" a="1"/>
  <c r="R286" i="4" s="1"/>
  <c r="AL286" i="4" a="1"/>
  <c r="AL286" i="4" s="1"/>
  <c r="AJ287" i="4" a="1"/>
  <c r="AJ287" i="4" s="1"/>
  <c r="AQ287" i="4" s="1"/>
  <c r="AB286" i="4" a="1"/>
  <c r="AB286" i="4" s="1"/>
  <c r="Z287" i="4" a="1"/>
  <c r="Z287" i="4" s="1"/>
  <c r="AG287" i="4" s="1"/>
  <c r="BD276" i="4" l="1" a="1"/>
  <c r="BD276" i="4" s="1"/>
  <c r="BK276" i="4" s="1"/>
  <c r="AV277" i="4" a="1"/>
  <c r="AV277" i="4" s="1"/>
  <c r="AW277" i="4" s="1"/>
  <c r="AB287" i="4" a="1"/>
  <c r="AB287" i="4" s="1"/>
  <c r="Z288" i="4" a="1"/>
  <c r="Z288" i="4" s="1"/>
  <c r="AG288" i="4" s="1"/>
  <c r="AL287" i="4" a="1"/>
  <c r="AL287" i="4" s="1"/>
  <c r="AJ288" i="4" a="1"/>
  <c r="AJ288" i="4" s="1"/>
  <c r="AQ288" i="4" s="1"/>
  <c r="P288" i="4" a="1"/>
  <c r="P288" i="4" s="1"/>
  <c r="W288" i="4" s="1"/>
  <c r="R287" i="4" a="1"/>
  <c r="R287" i="4" s="1"/>
  <c r="H289" i="4"/>
  <c r="BA277" i="4" l="1"/>
  <c r="AT278" i="4" s="1" a="1"/>
  <c r="AT278" i="4" s="1"/>
  <c r="BF276" i="4" a="1"/>
  <c r="BF276" i="4" s="1"/>
  <c r="BD277" i="4" a="1"/>
  <c r="BD277" i="4" s="1"/>
  <c r="P289" i="4" a="1"/>
  <c r="P289" i="4" s="1"/>
  <c r="R288" i="4" a="1"/>
  <c r="R288" i="4" s="1"/>
  <c r="AL288" i="4" a="1"/>
  <c r="AL288" i="4" s="1"/>
  <c r="AJ289" i="4" a="1"/>
  <c r="AJ289" i="4" s="1"/>
  <c r="AB288" i="4" a="1"/>
  <c r="AB288" i="4" s="1"/>
  <c r="Z289" i="4" a="1"/>
  <c r="Z289" i="4" s="1"/>
  <c r="BJ289" i="4" a="1"/>
  <c r="BJ289" i="4" s="1"/>
  <c r="M289" i="4" s="1"/>
  <c r="AF289" i="4" a="1"/>
  <c r="AF289" i="4" s="1"/>
  <c r="V289" i="4" a="1"/>
  <c r="V289" i="4" s="1"/>
  <c r="I289" i="4" s="1"/>
  <c r="AP289" i="4" a="1"/>
  <c r="AP289" i="4" s="1"/>
  <c r="K289" i="4" s="1"/>
  <c r="AZ289" i="4" a="1"/>
  <c r="AZ289" i="4" s="1"/>
  <c r="L289" i="4" s="1"/>
  <c r="BA278" i="4" l="1"/>
  <c r="AT279" i="4" s="1" a="1"/>
  <c r="AT279" i="4" s="1"/>
  <c r="BA279" i="4" s="1"/>
  <c r="AT280" i="4" s="1" a="1"/>
  <c r="AT280" i="4" s="1"/>
  <c r="BA280" i="4" s="1"/>
  <c r="AV278" i="4" a="1"/>
  <c r="AV278" i="4" s="1"/>
  <c r="BF277" i="4" a="1"/>
  <c r="BF277" i="4" s="1"/>
  <c r="BG277" i="4" s="1"/>
  <c r="J289" i="4"/>
  <c r="AE289" i="4"/>
  <c r="AB289" i="4" a="1"/>
  <c r="AB289" i="4" s="1"/>
  <c r="AL289" i="4" a="1"/>
  <c r="AL289" i="4" s="1"/>
  <c r="AO289" i="4"/>
  <c r="U289" i="4"/>
  <c r="R289" i="4" a="1"/>
  <c r="R289" i="4" s="1"/>
  <c r="BK277" i="4" l="1"/>
  <c r="BD278" i="4" s="1" a="1"/>
  <c r="BD278" i="4" s="1"/>
  <c r="AV279" i="4" a="1"/>
  <c r="AV279" i="4" s="1"/>
  <c r="AV280" i="4" a="1"/>
  <c r="AV280" i="4" s="1"/>
  <c r="AT281" i="4" a="1"/>
  <c r="AT281" i="4" s="1"/>
  <c r="BA281" i="4" s="1"/>
  <c r="AQ289" i="4"/>
  <c r="AJ290" i="4" s="1" a="1"/>
  <c r="AJ290" i="4" s="1"/>
  <c r="W289" i="4"/>
  <c r="P290" i="4" s="1" a="1"/>
  <c r="P290" i="4" s="1"/>
  <c r="AG289" i="4"/>
  <c r="Z290" i="4" s="1" a="1"/>
  <c r="Z290" i="4" s="1"/>
  <c r="AG290" i="4" s="1"/>
  <c r="Z291" i="4" s="1" a="1"/>
  <c r="Z291" i="4" s="1"/>
  <c r="AG291" i="4" s="1"/>
  <c r="BK278" i="4" l="1"/>
  <c r="BD279" i="4" s="1" a="1"/>
  <c r="BD279" i="4" s="1"/>
  <c r="BK279" i="4" s="1"/>
  <c r="BD280" i="4" s="1" a="1"/>
  <c r="BD280" i="4" s="1"/>
  <c r="BK280" i="4" s="1"/>
  <c r="BF278" i="4" a="1"/>
  <c r="BF278" i="4" s="1"/>
  <c r="AV281" i="4" a="1"/>
  <c r="AV281" i="4" s="1"/>
  <c r="AT282" i="4" a="1"/>
  <c r="AT282" i="4" s="1"/>
  <c r="BA282" i="4" s="1"/>
  <c r="AQ290" i="4"/>
  <c r="AJ291" i="4" s="1" a="1"/>
  <c r="AJ291" i="4" s="1"/>
  <c r="AQ291" i="4" s="1"/>
  <c r="AJ292" i="4" s="1" a="1"/>
  <c r="AJ292" i="4" s="1"/>
  <c r="AQ292" i="4" s="1"/>
  <c r="AL290" i="4" a="1"/>
  <c r="AL290" i="4" s="1"/>
  <c r="W290" i="4"/>
  <c r="P291" i="4" s="1" a="1"/>
  <c r="P291" i="4" s="1"/>
  <c r="W291" i="4" s="1"/>
  <c r="P292" i="4" s="1" a="1"/>
  <c r="P292" i="4" s="1"/>
  <c r="W292" i="4" s="1"/>
  <c r="R290" i="4" a="1"/>
  <c r="R290" i="4" s="1"/>
  <c r="AB290" i="4" a="1"/>
  <c r="AB290" i="4" s="1"/>
  <c r="Z292" i="4" a="1"/>
  <c r="Z292" i="4" s="1"/>
  <c r="AG292" i="4" s="1"/>
  <c r="AB291" i="4" a="1"/>
  <c r="AB291" i="4" s="1"/>
  <c r="BF279" i="4" l="1" a="1"/>
  <c r="BF279" i="4" s="1"/>
  <c r="BF280" i="4" a="1"/>
  <c r="BF280" i="4" s="1"/>
  <c r="BD281" i="4" a="1"/>
  <c r="BD281" i="4" s="1"/>
  <c r="BK281" i="4" s="1"/>
  <c r="AV282" i="4" a="1"/>
  <c r="AV282" i="4" s="1"/>
  <c r="AT283" i="4" a="1"/>
  <c r="AT283" i="4" s="1"/>
  <c r="BA283" i="4" s="1"/>
  <c r="AL291" i="4" a="1"/>
  <c r="AL291" i="4" s="1"/>
  <c r="R291" i="4" a="1"/>
  <c r="R291" i="4" s="1"/>
  <c r="P293" i="4" a="1"/>
  <c r="P293" i="4" s="1"/>
  <c r="W293" i="4" s="1"/>
  <c r="R292" i="4" a="1"/>
  <c r="R292" i="4" s="1"/>
  <c r="AL292" i="4" a="1"/>
  <c r="AL292" i="4" s="1"/>
  <c r="AJ293" i="4" a="1"/>
  <c r="AJ293" i="4" s="1"/>
  <c r="AQ293" i="4" s="1"/>
  <c r="AB292" i="4" a="1"/>
  <c r="AB292" i="4" s="1"/>
  <c r="Z293" i="4" a="1"/>
  <c r="Z293" i="4" s="1"/>
  <c r="AG293" i="4" s="1"/>
  <c r="BF281" i="4" l="1" a="1"/>
  <c r="BF281" i="4" s="1"/>
  <c r="BD282" i="4" a="1"/>
  <c r="BD282" i="4" s="1"/>
  <c r="BK282" i="4" s="1"/>
  <c r="AV283" i="4" a="1"/>
  <c r="AV283" i="4" s="1"/>
  <c r="AT284" i="4" a="1"/>
  <c r="AT284" i="4" s="1"/>
  <c r="BA284" i="4" s="1"/>
  <c r="AB293" i="4" a="1"/>
  <c r="AB293" i="4" s="1"/>
  <c r="Z294" i="4" a="1"/>
  <c r="Z294" i="4" s="1"/>
  <c r="AG294" i="4" s="1"/>
  <c r="AL293" i="4" a="1"/>
  <c r="AL293" i="4" s="1"/>
  <c r="AJ294" i="4" a="1"/>
  <c r="AJ294" i="4" s="1"/>
  <c r="AQ294" i="4" s="1"/>
  <c r="R293" i="4" a="1"/>
  <c r="R293" i="4" s="1"/>
  <c r="P294" i="4" a="1"/>
  <c r="P294" i="4" s="1"/>
  <c r="W294" i="4" s="1"/>
  <c r="BF282" i="4" l="1" a="1"/>
  <c r="BF282" i="4" s="1"/>
  <c r="BD283" i="4" a="1"/>
  <c r="BD283" i="4" s="1"/>
  <c r="BK283" i="4" s="1"/>
  <c r="AV284" i="4" a="1"/>
  <c r="AV284" i="4" s="1"/>
  <c r="AT285" i="4" a="1"/>
  <c r="AT285" i="4" s="1"/>
  <c r="BA285" i="4" s="1"/>
  <c r="R294" i="4" a="1"/>
  <c r="R294" i="4" s="1"/>
  <c r="P295" i="4" a="1"/>
  <c r="P295" i="4" s="1"/>
  <c r="W295" i="4" s="1"/>
  <c r="AL294" i="4" a="1"/>
  <c r="AL294" i="4" s="1"/>
  <c r="AJ295" i="4" a="1"/>
  <c r="AJ295" i="4" s="1"/>
  <c r="AQ295" i="4" s="1"/>
  <c r="AB294" i="4" a="1"/>
  <c r="AB294" i="4" s="1"/>
  <c r="Z295" i="4" a="1"/>
  <c r="Z295" i="4" s="1"/>
  <c r="AG295" i="4" s="1"/>
  <c r="BF283" i="4" l="1" a="1"/>
  <c r="BF283" i="4" s="1"/>
  <c r="BD284" i="4" a="1"/>
  <c r="BD284" i="4" s="1"/>
  <c r="BK284" i="4" s="1"/>
  <c r="AV285" i="4" a="1"/>
  <c r="AV285" i="4" s="1"/>
  <c r="AT286" i="4" a="1"/>
  <c r="AT286" i="4" s="1"/>
  <c r="BA286" i="4" s="1"/>
  <c r="Z296" i="4" a="1"/>
  <c r="Z296" i="4" s="1"/>
  <c r="AG296" i="4" s="1"/>
  <c r="AB295" i="4" a="1"/>
  <c r="AB295" i="4" s="1"/>
  <c r="AL295" i="4" a="1"/>
  <c r="AL295" i="4" s="1"/>
  <c r="AJ296" i="4" a="1"/>
  <c r="AJ296" i="4" s="1"/>
  <c r="AQ296" i="4" s="1"/>
  <c r="P296" i="4" a="1"/>
  <c r="P296" i="4" s="1"/>
  <c r="W296" i="4" s="1"/>
  <c r="R295" i="4" a="1"/>
  <c r="R295" i="4" s="1"/>
  <c r="BF284" i="4" l="1" a="1"/>
  <c r="BF284" i="4" s="1"/>
  <c r="BD285" i="4" a="1"/>
  <c r="BD285" i="4" s="1"/>
  <c r="BK285" i="4" s="1"/>
  <c r="AV286" i="4" a="1"/>
  <c r="AV286" i="4" s="1"/>
  <c r="AT287" i="4" a="1"/>
  <c r="AT287" i="4" s="1"/>
  <c r="BA287" i="4" s="1"/>
  <c r="P297" i="4" a="1"/>
  <c r="P297" i="4" s="1"/>
  <c r="W297" i="4" s="1"/>
  <c r="R296" i="4" a="1"/>
  <c r="R296" i="4" s="1"/>
  <c r="AL296" i="4" a="1"/>
  <c r="AL296" i="4" s="1"/>
  <c r="AJ297" i="4" a="1"/>
  <c r="AJ297" i="4" s="1"/>
  <c r="AQ297" i="4" s="1"/>
  <c r="AB296" i="4" a="1"/>
  <c r="AB296" i="4" s="1"/>
  <c r="Z297" i="4" a="1"/>
  <c r="Z297" i="4" s="1"/>
  <c r="AG297" i="4" s="1"/>
  <c r="BF285" i="4" l="1" a="1"/>
  <c r="BF285" i="4" s="1"/>
  <c r="BD286" i="4" a="1"/>
  <c r="BD286" i="4" s="1"/>
  <c r="BK286" i="4" s="1"/>
  <c r="AV287" i="4" a="1"/>
  <c r="AV287" i="4" s="1"/>
  <c r="AT288" i="4" a="1"/>
  <c r="AT288" i="4" s="1"/>
  <c r="BA288" i="4" s="1"/>
  <c r="Z298" i="4" a="1"/>
  <c r="Z298" i="4" s="1"/>
  <c r="AG298" i="4" s="1"/>
  <c r="AB297" i="4" a="1"/>
  <c r="AB297" i="4" s="1"/>
  <c r="AL297" i="4" a="1"/>
  <c r="AL297" i="4" s="1"/>
  <c r="AJ298" i="4" a="1"/>
  <c r="AJ298" i="4" s="1"/>
  <c r="AQ298" i="4" s="1"/>
  <c r="P298" i="4" a="1"/>
  <c r="P298" i="4" s="1"/>
  <c r="W298" i="4" s="1"/>
  <c r="R297" i="4" a="1"/>
  <c r="R297" i="4" s="1"/>
  <c r="BF286" i="4" l="1" a="1"/>
  <c r="BF286" i="4" s="1"/>
  <c r="BD287" i="4" a="1"/>
  <c r="BD287" i="4" s="1"/>
  <c r="BK287" i="4" s="1"/>
  <c r="AV288" i="4" a="1"/>
  <c r="AV288" i="4" s="1"/>
  <c r="AT289" i="4" a="1"/>
  <c r="AT289" i="4" s="1"/>
  <c r="P299" i="4" a="1"/>
  <c r="P299" i="4" s="1"/>
  <c r="W299" i="4" s="1"/>
  <c r="R298" i="4" a="1"/>
  <c r="R298" i="4" s="1"/>
  <c r="AL298" i="4" a="1"/>
  <c r="AL298" i="4" s="1"/>
  <c r="AJ299" i="4" a="1"/>
  <c r="AJ299" i="4" s="1"/>
  <c r="AQ299" i="4" s="1"/>
  <c r="AB298" i="4" a="1"/>
  <c r="AB298" i="4" s="1"/>
  <c r="Z299" i="4" a="1"/>
  <c r="Z299" i="4" s="1"/>
  <c r="AG299" i="4" s="1"/>
  <c r="BF287" i="4" l="1" a="1"/>
  <c r="BF287" i="4" s="1"/>
  <c r="BD288" i="4" a="1"/>
  <c r="BD288" i="4" s="1"/>
  <c r="BK288" i="4" s="1"/>
  <c r="AV289" i="4" a="1"/>
  <c r="AV289" i="4" s="1"/>
  <c r="AY289" i="4"/>
  <c r="BA289" i="4" s="1"/>
  <c r="Z300" i="4" a="1"/>
  <c r="Z300" i="4" s="1"/>
  <c r="AG300" i="4" s="1"/>
  <c r="AB299" i="4" a="1"/>
  <c r="AB299" i="4" s="1"/>
  <c r="AL299" i="4" a="1"/>
  <c r="AL299" i="4" s="1"/>
  <c r="AJ300" i="4" a="1"/>
  <c r="AJ300" i="4" s="1"/>
  <c r="AQ300" i="4" s="1"/>
  <c r="P300" i="4" a="1"/>
  <c r="P300" i="4" s="1"/>
  <c r="W300" i="4" s="1"/>
  <c r="R299" i="4" a="1"/>
  <c r="R299" i="4" s="1"/>
  <c r="BF288" i="4" l="1" a="1"/>
  <c r="BF288" i="4" s="1"/>
  <c r="BD289" i="4" a="1"/>
  <c r="BD289" i="4" s="1"/>
  <c r="AT290" i="4" a="1"/>
  <c r="AT290" i="4" s="1"/>
  <c r="BA290" i="4" s="1"/>
  <c r="P301" i="4" a="1"/>
  <c r="P301" i="4" s="1"/>
  <c r="W301" i="4" s="1"/>
  <c r="R300" i="4" a="1"/>
  <c r="R300" i="4" s="1"/>
  <c r="AL300" i="4" a="1"/>
  <c r="AL300" i="4" s="1"/>
  <c r="AJ301" i="4" a="1"/>
  <c r="AJ301" i="4" s="1"/>
  <c r="AQ301" i="4" s="1"/>
  <c r="Z301" i="4" a="1"/>
  <c r="Z301" i="4" s="1"/>
  <c r="AG301" i="4" s="1"/>
  <c r="AB300" i="4" a="1"/>
  <c r="AB300" i="4" s="1"/>
  <c r="BF289" i="4" l="1" a="1"/>
  <c r="BF289" i="4" s="1"/>
  <c r="BI289" i="4"/>
  <c r="BK289" i="4" s="1"/>
  <c r="AV290" i="4" a="1"/>
  <c r="AV290" i="4" s="1"/>
  <c r="AT291" i="4" a="1"/>
  <c r="AT291" i="4" s="1"/>
  <c r="BA291" i="4" s="1"/>
  <c r="AB301" i="4" a="1"/>
  <c r="AB301" i="4" s="1"/>
  <c r="Z302" i="4" a="1"/>
  <c r="Z302" i="4" s="1"/>
  <c r="AG302" i="4" s="1"/>
  <c r="AL301" i="4" a="1"/>
  <c r="AL301" i="4" s="1"/>
  <c r="AJ302" i="4" a="1"/>
  <c r="AJ302" i="4" s="1"/>
  <c r="AQ302" i="4" s="1"/>
  <c r="P302" i="4" a="1"/>
  <c r="P302" i="4" s="1"/>
  <c r="W302" i="4" s="1"/>
  <c r="R301" i="4" a="1"/>
  <c r="R301" i="4" s="1"/>
  <c r="H303" i="4"/>
  <c r="BD290" i="4" l="1" a="1"/>
  <c r="BD290" i="4" s="1"/>
  <c r="BK290" i="4" s="1"/>
  <c r="AV291" i="4" a="1"/>
  <c r="AV291" i="4" s="1"/>
  <c r="AT292" i="4" a="1"/>
  <c r="AT292" i="4" s="1"/>
  <c r="BA292" i="4" s="1"/>
  <c r="AZ303" i="4" a="1"/>
  <c r="AZ303" i="4" s="1"/>
  <c r="L303" i="4" s="1"/>
  <c r="BJ303" i="4" a="1"/>
  <c r="BJ303" i="4" s="1"/>
  <c r="M303" i="4" s="1"/>
  <c r="AF303" i="4" a="1"/>
  <c r="AF303" i="4" s="1"/>
  <c r="V303" i="4" a="1"/>
  <c r="V303" i="4" s="1"/>
  <c r="I303" i="4" s="1"/>
  <c r="AP303" i="4" a="1"/>
  <c r="AP303" i="4" s="1"/>
  <c r="K303" i="4" s="1"/>
  <c r="P303" i="4" a="1"/>
  <c r="P303" i="4" s="1"/>
  <c r="R302" i="4" a="1"/>
  <c r="R302" i="4" s="1"/>
  <c r="AL302" i="4" a="1"/>
  <c r="AL302" i="4" s="1"/>
  <c r="AJ303" i="4" a="1"/>
  <c r="AJ303" i="4" s="1"/>
  <c r="AB302" i="4" a="1"/>
  <c r="AB302" i="4" s="1"/>
  <c r="Z303" i="4" a="1"/>
  <c r="Z303" i="4" s="1"/>
  <c r="BF290" i="4" l="1" a="1"/>
  <c r="BF290" i="4" s="1"/>
  <c r="BD291" i="4" a="1"/>
  <c r="BD291" i="4" s="1"/>
  <c r="BK291" i="4" s="1"/>
  <c r="AV292" i="4" a="1"/>
  <c r="AV292" i="4" s="1"/>
  <c r="AT293" i="4" a="1"/>
  <c r="AT293" i="4" s="1"/>
  <c r="BA293" i="4" s="1"/>
  <c r="J303" i="4"/>
  <c r="AL303" i="4" a="1"/>
  <c r="AL303" i="4" s="1"/>
  <c r="AO303" i="4"/>
  <c r="AB303" i="4" a="1"/>
  <c r="AB303" i="4" s="1"/>
  <c r="AE303" i="4"/>
  <c r="U303" i="4"/>
  <c r="R303" i="4" a="1"/>
  <c r="R303" i="4" s="1"/>
  <c r="BF291" i="4" l="1" a="1"/>
  <c r="BF291" i="4" s="1"/>
  <c r="BD292" i="4" a="1"/>
  <c r="BD292" i="4" s="1"/>
  <c r="BK292" i="4" s="1"/>
  <c r="AV293" i="4" a="1"/>
  <c r="AV293" i="4" s="1"/>
  <c r="AT294" i="4" a="1"/>
  <c r="AT294" i="4" s="1"/>
  <c r="BA294" i="4" s="1"/>
  <c r="AQ303" i="4"/>
  <c r="AJ304" i="4" s="1" a="1"/>
  <c r="AJ304" i="4" s="1"/>
  <c r="W303" i="4"/>
  <c r="P304" i="4" s="1" a="1"/>
  <c r="P304" i="4" s="1"/>
  <c r="AG303" i="4"/>
  <c r="Z304" i="4" s="1" a="1"/>
  <c r="Z304" i="4" s="1"/>
  <c r="BF292" i="4" l="1" a="1"/>
  <c r="BF292" i="4" s="1"/>
  <c r="BD293" i="4" a="1"/>
  <c r="BD293" i="4" s="1"/>
  <c r="BK293" i="4" s="1"/>
  <c r="AV294" i="4" a="1"/>
  <c r="AV294" i="4" s="1"/>
  <c r="AT295" i="4" a="1"/>
  <c r="AT295" i="4" s="1"/>
  <c r="BA295" i="4" s="1"/>
  <c r="AQ304" i="4"/>
  <c r="AJ305" i="4" s="1" a="1"/>
  <c r="AJ305" i="4" s="1"/>
  <c r="AQ305" i="4" s="1"/>
  <c r="AJ306" i="4" s="1" a="1"/>
  <c r="AJ306" i="4" s="1"/>
  <c r="AQ306" i="4" s="1"/>
  <c r="AL304" i="4" a="1"/>
  <c r="AL304" i="4" s="1"/>
  <c r="W304" i="4"/>
  <c r="P305" i="4" s="1" a="1"/>
  <c r="P305" i="4" s="1"/>
  <c r="W305" i="4" s="1"/>
  <c r="P306" i="4" s="1" a="1"/>
  <c r="P306" i="4" s="1"/>
  <c r="W306" i="4" s="1"/>
  <c r="R304" i="4" a="1"/>
  <c r="R304" i="4" s="1"/>
  <c r="AG304" i="4"/>
  <c r="Z305" i="4" s="1" a="1"/>
  <c r="Z305" i="4" s="1"/>
  <c r="AG305" i="4" s="1"/>
  <c r="Z306" i="4" s="1" a="1"/>
  <c r="Z306" i="4" s="1"/>
  <c r="AG306" i="4" s="1"/>
  <c r="AB304" i="4" a="1"/>
  <c r="AB304" i="4" s="1"/>
  <c r="BF293" i="4" l="1" a="1"/>
  <c r="BF293" i="4" s="1"/>
  <c r="BD294" i="4" a="1"/>
  <c r="BD294" i="4" s="1"/>
  <c r="BK294" i="4" s="1"/>
  <c r="AV295" i="4" a="1"/>
  <c r="AV295" i="4" s="1"/>
  <c r="AT296" i="4" a="1"/>
  <c r="AT296" i="4" s="1"/>
  <c r="BA296" i="4" s="1"/>
  <c r="AL305" i="4" a="1"/>
  <c r="AL305" i="4" s="1"/>
  <c r="R305" i="4" a="1"/>
  <c r="R305" i="4" s="1"/>
  <c r="AB305" i="4" a="1"/>
  <c r="AB305" i="4" s="1"/>
  <c r="P307" i="4" a="1"/>
  <c r="P307" i="4" s="1"/>
  <c r="W307" i="4" s="1"/>
  <c r="R306" i="4" a="1"/>
  <c r="R306" i="4" s="1"/>
  <c r="AB306" i="4" a="1"/>
  <c r="AB306" i="4" s="1"/>
  <c r="Z307" i="4" a="1"/>
  <c r="Z307" i="4" s="1"/>
  <c r="AG307" i="4" s="1"/>
  <c r="AL306" i="4" a="1"/>
  <c r="AL306" i="4" s="1"/>
  <c r="AJ307" i="4" a="1"/>
  <c r="AJ307" i="4" s="1"/>
  <c r="AQ307" i="4" s="1"/>
  <c r="BF294" i="4" l="1" a="1"/>
  <c r="BF294" i="4" s="1"/>
  <c r="BD295" i="4" a="1"/>
  <c r="BD295" i="4" s="1"/>
  <c r="BK295" i="4" s="1"/>
  <c r="AV296" i="4" a="1"/>
  <c r="AV296" i="4" s="1"/>
  <c r="AT297" i="4" a="1"/>
  <c r="AT297" i="4" s="1"/>
  <c r="BA297" i="4" s="1"/>
  <c r="AL307" i="4" a="1"/>
  <c r="AL307" i="4" s="1"/>
  <c r="AJ308" i="4" a="1"/>
  <c r="AJ308" i="4" s="1"/>
  <c r="AQ308" i="4" s="1"/>
  <c r="AB307" i="4" a="1"/>
  <c r="AB307" i="4" s="1"/>
  <c r="Z308" i="4" a="1"/>
  <c r="Z308" i="4" s="1"/>
  <c r="AG308" i="4" s="1"/>
  <c r="R307" i="4" a="1"/>
  <c r="R307" i="4" s="1"/>
  <c r="P308" i="4" a="1"/>
  <c r="P308" i="4" s="1"/>
  <c r="W308" i="4" s="1"/>
  <c r="BF295" i="4" l="1" a="1"/>
  <c r="BF295" i="4" s="1"/>
  <c r="BD296" i="4" a="1"/>
  <c r="BD296" i="4" s="1"/>
  <c r="BK296" i="4" s="1"/>
  <c r="AV297" i="4" a="1"/>
  <c r="AV297" i="4" s="1"/>
  <c r="AT298" i="4" a="1"/>
  <c r="AT298" i="4" s="1"/>
  <c r="BA298" i="4" s="1"/>
  <c r="R308" i="4" a="1"/>
  <c r="R308" i="4" s="1"/>
  <c r="P309" i="4" a="1"/>
  <c r="P309" i="4" s="1"/>
  <c r="W309" i="4" s="1"/>
  <c r="Z309" i="4" a="1"/>
  <c r="Z309" i="4" s="1"/>
  <c r="AG309" i="4" s="1"/>
  <c r="AB308" i="4" a="1"/>
  <c r="AB308" i="4" s="1"/>
  <c r="AL308" i="4" a="1"/>
  <c r="AL308" i="4" s="1"/>
  <c r="AJ309" i="4" a="1"/>
  <c r="AJ309" i="4" s="1"/>
  <c r="AQ309" i="4" s="1"/>
  <c r="BF296" i="4" l="1" a="1"/>
  <c r="BF296" i="4" s="1"/>
  <c r="BD297" i="4" a="1"/>
  <c r="BD297" i="4" s="1"/>
  <c r="BK297" i="4" s="1"/>
  <c r="AV298" i="4" a="1"/>
  <c r="AV298" i="4" s="1"/>
  <c r="AT299" i="4" a="1"/>
  <c r="AT299" i="4" s="1"/>
  <c r="BA299" i="4" s="1"/>
  <c r="AL309" i="4" a="1"/>
  <c r="AL309" i="4" s="1"/>
  <c r="AJ310" i="4" a="1"/>
  <c r="AJ310" i="4" s="1"/>
  <c r="AQ310" i="4" s="1"/>
  <c r="AB309" i="4" a="1"/>
  <c r="AB309" i="4" s="1"/>
  <c r="Z310" i="4" a="1"/>
  <c r="Z310" i="4" s="1"/>
  <c r="AG310" i="4" s="1"/>
  <c r="P310" i="4" a="1"/>
  <c r="P310" i="4" s="1"/>
  <c r="W310" i="4" s="1"/>
  <c r="R309" i="4" a="1"/>
  <c r="R309" i="4" s="1"/>
  <c r="BF297" i="4" l="1" a="1"/>
  <c r="BF297" i="4" s="1"/>
  <c r="BD298" i="4" a="1"/>
  <c r="BD298" i="4" s="1"/>
  <c r="BK298" i="4" s="1"/>
  <c r="AV299" i="4" a="1"/>
  <c r="AV299" i="4" s="1"/>
  <c r="AT300" i="4" a="1"/>
  <c r="AT300" i="4" s="1"/>
  <c r="BA300" i="4" s="1"/>
  <c r="P311" i="4" a="1"/>
  <c r="P311" i="4" s="1"/>
  <c r="W311" i="4" s="1"/>
  <c r="R310" i="4" a="1"/>
  <c r="R310" i="4" s="1"/>
  <c r="AB310" i="4" a="1"/>
  <c r="AB310" i="4" s="1"/>
  <c r="Z311" i="4" a="1"/>
  <c r="Z311" i="4" s="1"/>
  <c r="AG311" i="4" s="1"/>
  <c r="AL310" i="4" a="1"/>
  <c r="AL310" i="4" s="1"/>
  <c r="AJ311" i="4" a="1"/>
  <c r="AJ311" i="4" s="1"/>
  <c r="AQ311" i="4" s="1"/>
  <c r="BF298" i="4" l="1" a="1"/>
  <c r="BF298" i="4" s="1"/>
  <c r="BD299" i="4" a="1"/>
  <c r="BD299" i="4" s="1"/>
  <c r="BK299" i="4" s="1"/>
  <c r="AV300" i="4" a="1"/>
  <c r="AV300" i="4" s="1"/>
  <c r="AT301" i="4" a="1"/>
  <c r="AT301" i="4" s="1"/>
  <c r="BA301" i="4" s="1"/>
  <c r="AL311" i="4" a="1"/>
  <c r="AL311" i="4" s="1"/>
  <c r="AJ312" i="4" a="1"/>
  <c r="AJ312" i="4" s="1"/>
  <c r="AQ312" i="4" s="1"/>
  <c r="Z312" i="4" a="1"/>
  <c r="Z312" i="4" s="1"/>
  <c r="AG312" i="4" s="1"/>
  <c r="AB311" i="4" a="1"/>
  <c r="AB311" i="4" s="1"/>
  <c r="P312" i="4" a="1"/>
  <c r="P312" i="4" s="1"/>
  <c r="W312" i="4" s="1"/>
  <c r="R311" i="4" a="1"/>
  <c r="R311" i="4" s="1"/>
  <c r="BF299" i="4" l="1" a="1"/>
  <c r="BF299" i="4" s="1"/>
  <c r="BD300" i="4" a="1"/>
  <c r="BD300" i="4" s="1"/>
  <c r="BK300" i="4" s="1"/>
  <c r="AV301" i="4" a="1"/>
  <c r="AV301" i="4" s="1"/>
  <c r="AT302" i="4" a="1"/>
  <c r="AT302" i="4" s="1"/>
  <c r="BA302" i="4" s="1"/>
  <c r="P313" i="4" a="1"/>
  <c r="P313" i="4" s="1"/>
  <c r="W313" i="4" s="1"/>
  <c r="R312" i="4" a="1"/>
  <c r="R312" i="4" s="1"/>
  <c r="Z313" i="4" a="1"/>
  <c r="Z313" i="4" s="1"/>
  <c r="AG313" i="4" s="1"/>
  <c r="AB312" i="4" a="1"/>
  <c r="AB312" i="4" s="1"/>
  <c r="AL312" i="4" a="1"/>
  <c r="AL312" i="4" s="1"/>
  <c r="AJ313" i="4" a="1"/>
  <c r="AJ313" i="4" s="1"/>
  <c r="AQ313" i="4" s="1"/>
  <c r="BF300" i="4" l="1" a="1"/>
  <c r="BF300" i="4" s="1"/>
  <c r="BD301" i="4" a="1"/>
  <c r="BD301" i="4" s="1"/>
  <c r="BK301" i="4" s="1"/>
  <c r="AV302" i="4" a="1"/>
  <c r="AV302" i="4" s="1"/>
  <c r="AT303" i="4" a="1"/>
  <c r="AT303" i="4" s="1"/>
  <c r="AL313" i="4" a="1"/>
  <c r="AL313" i="4" s="1"/>
  <c r="AJ314" i="4" a="1"/>
  <c r="AJ314" i="4" s="1"/>
  <c r="AQ314" i="4" s="1"/>
  <c r="AB313" i="4" a="1"/>
  <c r="AB313" i="4" s="1"/>
  <c r="Z314" i="4" a="1"/>
  <c r="Z314" i="4" s="1"/>
  <c r="AG314" i="4" s="1"/>
  <c r="P314" i="4" a="1"/>
  <c r="P314" i="4" s="1"/>
  <c r="W314" i="4" s="1"/>
  <c r="R313" i="4" a="1"/>
  <c r="R313" i="4" s="1"/>
  <c r="BF301" i="4" l="1" a="1"/>
  <c r="BF301" i="4" s="1"/>
  <c r="BD302" i="4" a="1"/>
  <c r="BD302" i="4" s="1"/>
  <c r="BK302" i="4" s="1"/>
  <c r="AV303" i="4" a="1"/>
  <c r="AV303" i="4" s="1"/>
  <c r="AY303" i="4"/>
  <c r="BA303" i="4" s="1"/>
  <c r="P315" i="4" a="1"/>
  <c r="P315" i="4" s="1"/>
  <c r="W315" i="4" s="1"/>
  <c r="R314" i="4" a="1"/>
  <c r="R314" i="4" s="1"/>
  <c r="AB314" i="4" a="1"/>
  <c r="AB314" i="4" s="1"/>
  <c r="Z315" i="4" a="1"/>
  <c r="Z315" i="4" s="1"/>
  <c r="AG315" i="4" s="1"/>
  <c r="AL314" i="4" a="1"/>
  <c r="AL314" i="4" s="1"/>
  <c r="AJ315" i="4" a="1"/>
  <c r="AJ315" i="4" s="1"/>
  <c r="AQ315" i="4" s="1"/>
  <c r="BF302" i="4" l="1" a="1"/>
  <c r="BF302" i="4" s="1"/>
  <c r="BD303" i="4" a="1"/>
  <c r="BD303" i="4" s="1"/>
  <c r="AT304" i="4" a="1"/>
  <c r="AT304" i="4" s="1"/>
  <c r="BA304" i="4" s="1"/>
  <c r="AL315" i="4" a="1"/>
  <c r="AL315" i="4" s="1"/>
  <c r="AJ316" i="4" a="1"/>
  <c r="AJ316" i="4" s="1"/>
  <c r="AQ316" i="4" s="1"/>
  <c r="AB315" i="4" a="1"/>
  <c r="AB315" i="4" s="1"/>
  <c r="Z316" i="4" a="1"/>
  <c r="Z316" i="4" s="1"/>
  <c r="AG316" i="4" s="1"/>
  <c r="P316" i="4" a="1"/>
  <c r="P316" i="4" s="1"/>
  <c r="W316" i="4" s="1"/>
  <c r="R315" i="4" a="1"/>
  <c r="R315" i="4" s="1"/>
  <c r="H317" i="4"/>
  <c r="BF303" i="4" l="1" a="1"/>
  <c r="BF303" i="4" s="1"/>
  <c r="BI303" i="4"/>
  <c r="BK303" i="4" s="1"/>
  <c r="AV304" i="4" a="1"/>
  <c r="AV304" i="4" s="1"/>
  <c r="AT305" i="4" a="1"/>
  <c r="AT305" i="4" s="1"/>
  <c r="BA305" i="4" s="1"/>
  <c r="AP317" i="4" a="1"/>
  <c r="AP317" i="4" s="1"/>
  <c r="K317" i="4" s="1"/>
  <c r="AZ317" i="4" a="1"/>
  <c r="AZ317" i="4" s="1"/>
  <c r="L317" i="4" s="1"/>
  <c r="BJ317" i="4" a="1"/>
  <c r="BJ317" i="4" s="1"/>
  <c r="M317" i="4" s="1"/>
  <c r="AF317" i="4" a="1"/>
  <c r="AF317" i="4" s="1"/>
  <c r="V317" i="4" a="1"/>
  <c r="V317" i="4" s="1"/>
  <c r="I317" i="4" s="1"/>
  <c r="P317" i="4" a="1"/>
  <c r="P317" i="4" s="1"/>
  <c r="R316" i="4" a="1"/>
  <c r="R316" i="4" s="1"/>
  <c r="AB316" i="4" a="1"/>
  <c r="AB316" i="4" s="1"/>
  <c r="Z317" i="4" a="1"/>
  <c r="Z317" i="4" s="1"/>
  <c r="AL316" i="4" a="1"/>
  <c r="AL316" i="4" s="1"/>
  <c r="AJ317" i="4" a="1"/>
  <c r="AJ317" i="4" s="1"/>
  <c r="BD304" i="4" l="1" a="1"/>
  <c r="BD304" i="4" s="1"/>
  <c r="BK304" i="4" s="1"/>
  <c r="AV305" i="4" a="1"/>
  <c r="AV305" i="4" s="1"/>
  <c r="AT306" i="4" a="1"/>
  <c r="AT306" i="4" s="1"/>
  <c r="BA306" i="4" s="1"/>
  <c r="J317" i="4"/>
  <c r="AB317" i="4" a="1"/>
  <c r="AB317" i="4" s="1"/>
  <c r="AE317" i="4"/>
  <c r="AL317" i="4" a="1"/>
  <c r="AL317" i="4" s="1"/>
  <c r="AO317" i="4"/>
  <c r="U317" i="4"/>
  <c r="R317" i="4" a="1"/>
  <c r="R317" i="4" s="1"/>
  <c r="BF304" i="4" l="1" a="1"/>
  <c r="BF304" i="4" s="1"/>
  <c r="BD305" i="4" a="1"/>
  <c r="BD305" i="4" s="1"/>
  <c r="BK305" i="4" s="1"/>
  <c r="AV306" i="4" a="1"/>
  <c r="AV306" i="4" s="1"/>
  <c r="AT307" i="4" a="1"/>
  <c r="AT307" i="4" s="1"/>
  <c r="BA307" i="4" s="1"/>
  <c r="AQ317" i="4"/>
  <c r="AJ318" i="4" s="1" a="1"/>
  <c r="AJ318" i="4" s="1"/>
  <c r="W317" i="4"/>
  <c r="P318" i="4" s="1" a="1"/>
  <c r="P318" i="4" s="1"/>
  <c r="AG317" i="4"/>
  <c r="Z318" i="4" s="1" a="1"/>
  <c r="Z318" i="4" s="1"/>
  <c r="BF305" i="4" l="1" a="1"/>
  <c r="BF305" i="4" s="1"/>
  <c r="BD306" i="4" a="1"/>
  <c r="BD306" i="4" s="1"/>
  <c r="BK306" i="4" s="1"/>
  <c r="AV307" i="4" a="1"/>
  <c r="AV307" i="4" s="1"/>
  <c r="AT308" i="4" a="1"/>
  <c r="AT308" i="4" s="1"/>
  <c r="BA308" i="4" s="1"/>
  <c r="AQ318" i="4"/>
  <c r="AJ319" i="4" s="1" a="1"/>
  <c r="AJ319" i="4" s="1"/>
  <c r="AQ319" i="4" s="1"/>
  <c r="AJ320" i="4" s="1" a="1"/>
  <c r="AJ320" i="4" s="1"/>
  <c r="AQ320" i="4" s="1"/>
  <c r="AL318" i="4" a="1"/>
  <c r="AL318" i="4" s="1"/>
  <c r="W318" i="4"/>
  <c r="P319" i="4" s="1" a="1"/>
  <c r="P319" i="4" s="1"/>
  <c r="W319" i="4" s="1"/>
  <c r="P320" i="4" s="1" a="1"/>
  <c r="P320" i="4" s="1"/>
  <c r="W320" i="4" s="1"/>
  <c r="R318" i="4" a="1"/>
  <c r="R318" i="4" s="1"/>
  <c r="AG318" i="4"/>
  <c r="Z319" i="4" s="1" a="1"/>
  <c r="Z319" i="4" s="1"/>
  <c r="AG319" i="4" s="1"/>
  <c r="Z320" i="4" s="1" a="1"/>
  <c r="Z320" i="4" s="1"/>
  <c r="AG320" i="4" s="1"/>
  <c r="AB318" i="4" a="1"/>
  <c r="AB318" i="4" s="1"/>
  <c r="BF306" i="4" l="1" a="1"/>
  <c r="BF306" i="4" s="1"/>
  <c r="BD307" i="4" a="1"/>
  <c r="BD307" i="4" s="1"/>
  <c r="BK307" i="4" s="1"/>
  <c r="AV308" i="4" a="1"/>
  <c r="AV308" i="4" s="1"/>
  <c r="AT309" i="4" a="1"/>
  <c r="AT309" i="4" s="1"/>
  <c r="BA309" i="4" s="1"/>
  <c r="AL319" i="4" a="1"/>
  <c r="AL319" i="4" s="1"/>
  <c r="R319" i="4" a="1"/>
  <c r="R319" i="4" s="1"/>
  <c r="AB319" i="4" a="1"/>
  <c r="AB319" i="4" s="1"/>
  <c r="P321" i="4" a="1"/>
  <c r="P321" i="4" s="1"/>
  <c r="W321" i="4" s="1"/>
  <c r="R320" i="4" a="1"/>
  <c r="R320" i="4" s="1"/>
  <c r="AL320" i="4" a="1"/>
  <c r="AL320" i="4" s="1"/>
  <c r="AJ321" i="4" a="1"/>
  <c r="AJ321" i="4" s="1"/>
  <c r="AQ321" i="4" s="1"/>
  <c r="AB320" i="4" a="1"/>
  <c r="AB320" i="4" s="1"/>
  <c r="Z321" i="4" a="1"/>
  <c r="Z321" i="4" s="1"/>
  <c r="AG321" i="4" s="1"/>
  <c r="BF307" i="4" l="1" a="1"/>
  <c r="BF307" i="4" s="1"/>
  <c r="BD308" i="4" a="1"/>
  <c r="BD308" i="4" s="1"/>
  <c r="BK308" i="4" s="1"/>
  <c r="AV309" i="4" a="1"/>
  <c r="AV309" i="4" s="1"/>
  <c r="AT310" i="4" a="1"/>
  <c r="AT310" i="4" s="1"/>
  <c r="BA310" i="4" s="1"/>
  <c r="AB321" i="4" a="1"/>
  <c r="AB321" i="4" s="1"/>
  <c r="Z322" i="4" a="1"/>
  <c r="Z322" i="4" s="1"/>
  <c r="AG322" i="4" s="1"/>
  <c r="AL321" i="4" a="1"/>
  <c r="AL321" i="4" s="1"/>
  <c r="AJ322" i="4" a="1"/>
  <c r="AJ322" i="4" s="1"/>
  <c r="AQ322" i="4" s="1"/>
  <c r="R321" i="4" a="1"/>
  <c r="R321" i="4" s="1"/>
  <c r="P322" i="4" a="1"/>
  <c r="P322" i="4" s="1"/>
  <c r="W322" i="4" s="1"/>
  <c r="BF308" i="4" l="1" a="1"/>
  <c r="BF308" i="4" s="1"/>
  <c r="BD309" i="4" a="1"/>
  <c r="BD309" i="4" s="1"/>
  <c r="BK309" i="4" s="1"/>
  <c r="AV310" i="4" a="1"/>
  <c r="AV310" i="4" s="1"/>
  <c r="AT311" i="4" a="1"/>
  <c r="AT311" i="4" s="1"/>
  <c r="BA311" i="4" s="1"/>
  <c r="R322" i="4" a="1"/>
  <c r="R322" i="4" s="1"/>
  <c r="P323" i="4" a="1"/>
  <c r="P323" i="4" s="1"/>
  <c r="W323" i="4" s="1"/>
  <c r="AL322" i="4" a="1"/>
  <c r="AL322" i="4" s="1"/>
  <c r="AJ323" i="4" a="1"/>
  <c r="AJ323" i="4" s="1"/>
  <c r="AQ323" i="4" s="1"/>
  <c r="Z323" i="4" a="1"/>
  <c r="Z323" i="4" s="1"/>
  <c r="AG323" i="4" s="1"/>
  <c r="AB322" i="4" a="1"/>
  <c r="AB322" i="4" s="1"/>
  <c r="BF309" i="4" l="1" a="1"/>
  <c r="BF309" i="4" s="1"/>
  <c r="BD310" i="4" a="1"/>
  <c r="BD310" i="4" s="1"/>
  <c r="BK310" i="4" s="1"/>
  <c r="AV311" i="4" a="1"/>
  <c r="AV311" i="4" s="1"/>
  <c r="AT312" i="4" a="1"/>
  <c r="AT312" i="4" s="1"/>
  <c r="BA312" i="4" s="1"/>
  <c r="Z324" i="4" a="1"/>
  <c r="Z324" i="4" s="1"/>
  <c r="AG324" i="4" s="1"/>
  <c r="AB323" i="4" a="1"/>
  <c r="AB323" i="4" s="1"/>
  <c r="AL323" i="4" a="1"/>
  <c r="AL323" i="4" s="1"/>
  <c r="AJ324" i="4" a="1"/>
  <c r="AJ324" i="4" s="1"/>
  <c r="AQ324" i="4" s="1"/>
  <c r="P324" i="4" a="1"/>
  <c r="P324" i="4" s="1"/>
  <c r="W324" i="4" s="1"/>
  <c r="R323" i="4" a="1"/>
  <c r="R323" i="4" s="1"/>
  <c r="BF310" i="4" l="1" a="1"/>
  <c r="BF310" i="4" s="1"/>
  <c r="BD311" i="4" a="1"/>
  <c r="BD311" i="4" s="1"/>
  <c r="BK311" i="4" s="1"/>
  <c r="AV312" i="4" a="1"/>
  <c r="AV312" i="4" s="1"/>
  <c r="AT313" i="4" a="1"/>
  <c r="AT313" i="4" s="1"/>
  <c r="BA313" i="4" s="1"/>
  <c r="P325" i="4" a="1"/>
  <c r="P325" i="4" s="1"/>
  <c r="W325" i="4" s="1"/>
  <c r="R324" i="4" a="1"/>
  <c r="R324" i="4" s="1"/>
  <c r="AL324" i="4" a="1"/>
  <c r="AL324" i="4" s="1"/>
  <c r="AJ325" i="4" a="1"/>
  <c r="AJ325" i="4" s="1"/>
  <c r="AQ325" i="4" s="1"/>
  <c r="Z325" i="4" a="1"/>
  <c r="Z325" i="4" s="1"/>
  <c r="AG325" i="4" s="1"/>
  <c r="AB324" i="4" a="1"/>
  <c r="AB324" i="4" s="1"/>
  <c r="BF311" i="4" l="1" a="1"/>
  <c r="BF311" i="4" s="1"/>
  <c r="BD312" i="4" a="1"/>
  <c r="BD312" i="4" s="1"/>
  <c r="BK312" i="4" s="1"/>
  <c r="AV313" i="4" a="1"/>
  <c r="AV313" i="4" s="1"/>
  <c r="AT314" i="4" a="1"/>
  <c r="AT314" i="4" s="1"/>
  <c r="BA314" i="4" s="1"/>
  <c r="AB325" i="4" a="1"/>
  <c r="AB325" i="4" s="1"/>
  <c r="Z326" i="4" a="1"/>
  <c r="Z326" i="4" s="1"/>
  <c r="AG326" i="4" s="1"/>
  <c r="AL325" i="4" a="1"/>
  <c r="AL325" i="4" s="1"/>
  <c r="AJ326" i="4" a="1"/>
  <c r="AJ326" i="4" s="1"/>
  <c r="AQ326" i="4" s="1"/>
  <c r="P326" i="4" a="1"/>
  <c r="P326" i="4" s="1"/>
  <c r="W326" i="4" s="1"/>
  <c r="R325" i="4" a="1"/>
  <c r="R325" i="4" s="1"/>
  <c r="BF312" i="4" l="1" a="1"/>
  <c r="BF312" i="4" s="1"/>
  <c r="BD313" i="4" a="1"/>
  <c r="BD313" i="4" s="1"/>
  <c r="BK313" i="4" s="1"/>
  <c r="AV314" i="4" a="1"/>
  <c r="AV314" i="4" s="1"/>
  <c r="AT315" i="4" a="1"/>
  <c r="AT315" i="4" s="1"/>
  <c r="BA315" i="4" s="1"/>
  <c r="P327" i="4" a="1"/>
  <c r="P327" i="4" s="1"/>
  <c r="W327" i="4" s="1"/>
  <c r="R326" i="4" a="1"/>
  <c r="R326" i="4" s="1"/>
  <c r="AL326" i="4" a="1"/>
  <c r="AL326" i="4" s="1"/>
  <c r="AJ327" i="4" a="1"/>
  <c r="AJ327" i="4" s="1"/>
  <c r="AQ327" i="4" s="1"/>
  <c r="Z327" i="4" a="1"/>
  <c r="Z327" i="4" s="1"/>
  <c r="AG327" i="4" s="1"/>
  <c r="AB326" i="4" a="1"/>
  <c r="AB326" i="4" s="1"/>
  <c r="BF313" i="4" l="1" a="1"/>
  <c r="BF313" i="4" s="1"/>
  <c r="BD314" i="4" a="1"/>
  <c r="BD314" i="4" s="1"/>
  <c r="BK314" i="4" s="1"/>
  <c r="AV315" i="4" a="1"/>
  <c r="AV315" i="4" s="1"/>
  <c r="AT316" i="4" a="1"/>
  <c r="AT316" i="4" s="1"/>
  <c r="BA316" i="4" s="1"/>
  <c r="AB327" i="4" a="1"/>
  <c r="AB327" i="4" s="1"/>
  <c r="Z328" i="4" a="1"/>
  <c r="Z328" i="4" s="1"/>
  <c r="AG328" i="4" s="1"/>
  <c r="AL327" i="4" a="1"/>
  <c r="AL327" i="4" s="1"/>
  <c r="AJ328" i="4" a="1"/>
  <c r="AJ328" i="4" s="1"/>
  <c r="AQ328" i="4" s="1"/>
  <c r="P328" i="4" a="1"/>
  <c r="P328" i="4" s="1"/>
  <c r="W328" i="4" s="1"/>
  <c r="R327" i="4" a="1"/>
  <c r="R327" i="4" s="1"/>
  <c r="BF314" i="4" l="1" a="1"/>
  <c r="BF314" i="4" s="1"/>
  <c r="BD315" i="4" a="1"/>
  <c r="BD315" i="4" s="1"/>
  <c r="BK315" i="4" s="1"/>
  <c r="AV316" i="4" a="1"/>
  <c r="AV316" i="4" s="1"/>
  <c r="AT317" i="4" a="1"/>
  <c r="AT317" i="4" s="1"/>
  <c r="P329" i="4" a="1"/>
  <c r="P329" i="4" s="1"/>
  <c r="W329" i="4" s="1"/>
  <c r="R328" i="4" a="1"/>
  <c r="R328" i="4" s="1"/>
  <c r="AL328" i="4" a="1"/>
  <c r="AL328" i="4" s="1"/>
  <c r="AJ329" i="4" a="1"/>
  <c r="AJ329" i="4" s="1"/>
  <c r="AQ329" i="4" s="1"/>
  <c r="Z329" i="4" a="1"/>
  <c r="Z329" i="4" s="1"/>
  <c r="AG329" i="4" s="1"/>
  <c r="AB328" i="4" a="1"/>
  <c r="AB328" i="4" s="1"/>
  <c r="BF315" i="4" l="1" a="1"/>
  <c r="BF315" i="4" s="1"/>
  <c r="BD316" i="4" a="1"/>
  <c r="BD316" i="4" s="1"/>
  <c r="BK316" i="4" s="1"/>
  <c r="AV317" i="4" a="1"/>
  <c r="AV317" i="4" s="1"/>
  <c r="AY317" i="4"/>
  <c r="BA317" i="4" s="1"/>
  <c r="AB329" i="4" a="1"/>
  <c r="AB329" i="4" s="1"/>
  <c r="Z330" i="4" a="1"/>
  <c r="Z330" i="4" s="1"/>
  <c r="AG330" i="4" s="1"/>
  <c r="AL329" i="4" a="1"/>
  <c r="AL329" i="4" s="1"/>
  <c r="AJ330" i="4" a="1"/>
  <c r="AJ330" i="4" s="1"/>
  <c r="AQ330" i="4" s="1"/>
  <c r="P330" i="4" a="1"/>
  <c r="P330" i="4" s="1"/>
  <c r="W330" i="4" s="1"/>
  <c r="R329" i="4" a="1"/>
  <c r="R329" i="4" s="1"/>
  <c r="H331" i="4"/>
  <c r="BF316" i="4" l="1" a="1"/>
  <c r="BF316" i="4" s="1"/>
  <c r="BD317" i="4" a="1"/>
  <c r="BD317" i="4" s="1"/>
  <c r="AT318" i="4" a="1"/>
  <c r="AT318" i="4" s="1"/>
  <c r="BA318" i="4" s="1"/>
  <c r="P331" i="4" a="1"/>
  <c r="P331" i="4" s="1"/>
  <c r="R330" i="4" a="1"/>
  <c r="R330" i="4" s="1"/>
  <c r="AL330" i="4" a="1"/>
  <c r="AL330" i="4" s="1"/>
  <c r="AJ331" i="4" a="1"/>
  <c r="AJ331" i="4" s="1"/>
  <c r="AB330" i="4" a="1"/>
  <c r="AB330" i="4" s="1"/>
  <c r="Z331" i="4" a="1"/>
  <c r="Z331" i="4" s="1"/>
  <c r="V331" i="4" a="1"/>
  <c r="V331" i="4" s="1"/>
  <c r="I331" i="4" s="1"/>
  <c r="AP331" i="4" a="1"/>
  <c r="AP331" i="4" s="1"/>
  <c r="K331" i="4" s="1"/>
  <c r="AZ331" i="4" a="1"/>
  <c r="AZ331" i="4" s="1"/>
  <c r="L331" i="4" s="1"/>
  <c r="BJ331" i="4" a="1"/>
  <c r="BJ331" i="4" s="1"/>
  <c r="M331" i="4" s="1"/>
  <c r="AF331" i="4" a="1"/>
  <c r="AF331" i="4" s="1"/>
  <c r="BF317" i="4" l="1" a="1"/>
  <c r="BF317" i="4" s="1"/>
  <c r="BI317" i="4"/>
  <c r="BK317" i="4" s="1"/>
  <c r="AV318" i="4" a="1"/>
  <c r="AV318" i="4" s="1"/>
  <c r="AT319" i="4" a="1"/>
  <c r="AT319" i="4" s="1"/>
  <c r="BA319" i="4" s="1"/>
  <c r="J331" i="4"/>
  <c r="AB331" i="4" a="1"/>
  <c r="AB331" i="4" s="1"/>
  <c r="AE331" i="4"/>
  <c r="AL331" i="4" a="1"/>
  <c r="AL331" i="4" s="1"/>
  <c r="AO331" i="4"/>
  <c r="U331" i="4"/>
  <c r="R331" i="4" a="1"/>
  <c r="R331" i="4" s="1"/>
  <c r="BD318" i="4" l="1" a="1"/>
  <c r="BD318" i="4" s="1"/>
  <c r="BK318" i="4" s="1"/>
  <c r="AV319" i="4" a="1"/>
  <c r="AV319" i="4" s="1"/>
  <c r="AT320" i="4" a="1"/>
  <c r="AT320" i="4" s="1"/>
  <c r="BA320" i="4" s="1"/>
  <c r="AQ331" i="4"/>
  <c r="AJ332" i="4" s="1" a="1"/>
  <c r="AJ332" i="4" s="1"/>
  <c r="W331" i="4"/>
  <c r="P332" i="4" s="1" a="1"/>
  <c r="P332" i="4" s="1"/>
  <c r="AG331" i="4"/>
  <c r="Z332" i="4" s="1" a="1"/>
  <c r="Z332" i="4" s="1"/>
  <c r="BF318" i="4" l="1" a="1"/>
  <c r="BF318" i="4" s="1"/>
  <c r="BD319" i="4" a="1"/>
  <c r="BD319" i="4" s="1"/>
  <c r="BK319" i="4" s="1"/>
  <c r="AV320" i="4" a="1"/>
  <c r="AV320" i="4" s="1"/>
  <c r="AT321" i="4" a="1"/>
  <c r="AT321" i="4" s="1"/>
  <c r="BA321" i="4" s="1"/>
  <c r="AQ332" i="4"/>
  <c r="AJ333" i="4" s="1" a="1"/>
  <c r="AJ333" i="4" s="1"/>
  <c r="AQ333" i="4" s="1"/>
  <c r="AJ334" i="4" s="1" a="1"/>
  <c r="AJ334" i="4" s="1"/>
  <c r="AQ334" i="4" s="1"/>
  <c r="AL332" i="4" a="1"/>
  <c r="AL332" i="4" s="1"/>
  <c r="W332" i="4"/>
  <c r="P333" i="4" s="1" a="1"/>
  <c r="P333" i="4" s="1"/>
  <c r="W333" i="4" s="1"/>
  <c r="P334" i="4" s="1" a="1"/>
  <c r="P334" i="4" s="1"/>
  <c r="W334" i="4" s="1"/>
  <c r="R332" i="4" a="1"/>
  <c r="R332" i="4" s="1"/>
  <c r="AG332" i="4"/>
  <c r="Z333" i="4" s="1" a="1"/>
  <c r="Z333" i="4" s="1"/>
  <c r="AG333" i="4" s="1"/>
  <c r="Z334" i="4" s="1" a="1"/>
  <c r="Z334" i="4" s="1"/>
  <c r="AG334" i="4" s="1"/>
  <c r="AB332" i="4" a="1"/>
  <c r="AB332" i="4" s="1"/>
  <c r="BF319" i="4" l="1" a="1"/>
  <c r="BF319" i="4" s="1"/>
  <c r="BD320" i="4" a="1"/>
  <c r="BD320" i="4" s="1"/>
  <c r="BK320" i="4" s="1"/>
  <c r="AV321" i="4" a="1"/>
  <c r="AV321" i="4" s="1"/>
  <c r="AT322" i="4" a="1"/>
  <c r="AT322" i="4" s="1"/>
  <c r="BA322" i="4" s="1"/>
  <c r="AL333" i="4" a="1"/>
  <c r="AL333" i="4" s="1"/>
  <c r="R333" i="4" a="1"/>
  <c r="R333" i="4" s="1"/>
  <c r="AB333" i="4" a="1"/>
  <c r="AB333" i="4" s="1"/>
  <c r="P335" i="4" a="1"/>
  <c r="P335" i="4" s="1"/>
  <c r="W335" i="4" s="1"/>
  <c r="R334" i="4" a="1"/>
  <c r="R334" i="4" s="1"/>
  <c r="AL334" i="4" a="1"/>
  <c r="AL334" i="4" s="1"/>
  <c r="AJ335" i="4" a="1"/>
  <c r="AJ335" i="4" s="1"/>
  <c r="AQ335" i="4" s="1"/>
  <c r="AB334" i="4" a="1"/>
  <c r="AB334" i="4" s="1"/>
  <c r="Z335" i="4" a="1"/>
  <c r="Z335" i="4" s="1"/>
  <c r="AG335" i="4" s="1"/>
  <c r="BF320" i="4" l="1" a="1"/>
  <c r="BF320" i="4" s="1"/>
  <c r="BD321" i="4" a="1"/>
  <c r="BD321" i="4" s="1"/>
  <c r="BK321" i="4" s="1"/>
  <c r="AV322" i="4" a="1"/>
  <c r="AV322" i="4" s="1"/>
  <c r="AT323" i="4" a="1"/>
  <c r="AT323" i="4" s="1"/>
  <c r="BA323" i="4" s="1"/>
  <c r="Z336" i="4" a="1"/>
  <c r="Z336" i="4" s="1"/>
  <c r="AG336" i="4" s="1"/>
  <c r="AB335" i="4" a="1"/>
  <c r="AB335" i="4" s="1"/>
  <c r="AL335" i="4" a="1"/>
  <c r="AL335" i="4" s="1"/>
  <c r="AJ336" i="4" a="1"/>
  <c r="AJ336" i="4" s="1"/>
  <c r="AQ336" i="4" s="1"/>
  <c r="R335" i="4" a="1"/>
  <c r="R335" i="4" s="1"/>
  <c r="P336" i="4" a="1"/>
  <c r="P336" i="4" s="1"/>
  <c r="W336" i="4" s="1"/>
  <c r="BF321" i="4" l="1" a="1"/>
  <c r="BF321" i="4" s="1"/>
  <c r="BD322" i="4" a="1"/>
  <c r="BD322" i="4" s="1"/>
  <c r="BK322" i="4" s="1"/>
  <c r="AV323" i="4" a="1"/>
  <c r="AV323" i="4" s="1"/>
  <c r="AT324" i="4" a="1"/>
  <c r="AT324" i="4" s="1"/>
  <c r="BA324" i="4" s="1"/>
  <c r="R336" i="4" a="1"/>
  <c r="R336" i="4" s="1"/>
  <c r="P337" i="4" a="1"/>
  <c r="P337" i="4" s="1"/>
  <c r="W337" i="4" s="1"/>
  <c r="AL336" i="4" a="1"/>
  <c r="AL336" i="4" s="1"/>
  <c r="AJ337" i="4" a="1"/>
  <c r="AJ337" i="4" s="1"/>
  <c r="AQ337" i="4" s="1"/>
  <c r="AB336" i="4" a="1"/>
  <c r="AB336" i="4" s="1"/>
  <c r="Z337" i="4" a="1"/>
  <c r="Z337" i="4" s="1"/>
  <c r="AG337" i="4" s="1"/>
  <c r="BF322" i="4" l="1" a="1"/>
  <c r="BF322" i="4" s="1"/>
  <c r="BD323" i="4" a="1"/>
  <c r="BD323" i="4" s="1"/>
  <c r="BK323" i="4" s="1"/>
  <c r="AV324" i="4" a="1"/>
  <c r="AV324" i="4" s="1"/>
  <c r="AT325" i="4" a="1"/>
  <c r="AT325" i="4" s="1"/>
  <c r="BA325" i="4" s="1"/>
  <c r="Z338" i="4" a="1"/>
  <c r="Z338" i="4" s="1"/>
  <c r="AG338" i="4" s="1"/>
  <c r="AB337" i="4" a="1"/>
  <c r="AB337" i="4" s="1"/>
  <c r="AL337" i="4" a="1"/>
  <c r="AL337" i="4" s="1"/>
  <c r="AJ338" i="4" a="1"/>
  <c r="AJ338" i="4" s="1"/>
  <c r="AQ338" i="4" s="1"/>
  <c r="P338" i="4" a="1"/>
  <c r="P338" i="4" s="1"/>
  <c r="W338" i="4" s="1"/>
  <c r="R337" i="4" a="1"/>
  <c r="R337" i="4" s="1"/>
  <c r="BF323" i="4" l="1" a="1"/>
  <c r="BF323" i="4" s="1"/>
  <c r="BD324" i="4" a="1"/>
  <c r="BD324" i="4" s="1"/>
  <c r="BK324" i="4" s="1"/>
  <c r="AV325" i="4" a="1"/>
  <c r="AV325" i="4" s="1"/>
  <c r="AT326" i="4" a="1"/>
  <c r="AT326" i="4" s="1"/>
  <c r="BA326" i="4" s="1"/>
  <c r="P339" i="4" a="1"/>
  <c r="P339" i="4" s="1"/>
  <c r="W339" i="4" s="1"/>
  <c r="R338" i="4" a="1"/>
  <c r="R338" i="4" s="1"/>
  <c r="AL338" i="4" a="1"/>
  <c r="AL338" i="4" s="1"/>
  <c r="AJ339" i="4" a="1"/>
  <c r="AJ339" i="4" s="1"/>
  <c r="AQ339" i="4" s="1"/>
  <c r="AB338" i="4" a="1"/>
  <c r="AB338" i="4" s="1"/>
  <c r="Z339" i="4" a="1"/>
  <c r="Z339" i="4" s="1"/>
  <c r="AG339" i="4" s="1"/>
  <c r="BF324" i="4" l="1" a="1"/>
  <c r="BF324" i="4" s="1"/>
  <c r="BD325" i="4" a="1"/>
  <c r="BD325" i="4" s="1"/>
  <c r="BK325" i="4" s="1"/>
  <c r="AV326" i="4" a="1"/>
  <c r="AV326" i="4" s="1"/>
  <c r="AT327" i="4" a="1"/>
  <c r="AT327" i="4" s="1"/>
  <c r="BA327" i="4" s="1"/>
  <c r="Z340" i="4" a="1"/>
  <c r="Z340" i="4" s="1"/>
  <c r="AG340" i="4" s="1"/>
  <c r="AB339" i="4" a="1"/>
  <c r="AB339" i="4" s="1"/>
  <c r="AL339" i="4" a="1"/>
  <c r="AL339" i="4" s="1"/>
  <c r="AJ340" i="4" a="1"/>
  <c r="AJ340" i="4" s="1"/>
  <c r="AQ340" i="4" s="1"/>
  <c r="P340" i="4" a="1"/>
  <c r="P340" i="4" s="1"/>
  <c r="W340" i="4" s="1"/>
  <c r="R339" i="4" a="1"/>
  <c r="R339" i="4" s="1"/>
  <c r="BF325" i="4" l="1" a="1"/>
  <c r="BF325" i="4" s="1"/>
  <c r="BD326" i="4" a="1"/>
  <c r="BD326" i="4" s="1"/>
  <c r="BK326" i="4" s="1"/>
  <c r="AV327" i="4" a="1"/>
  <c r="AV327" i="4" s="1"/>
  <c r="AT328" i="4" a="1"/>
  <c r="AT328" i="4" s="1"/>
  <c r="BA328" i="4" s="1"/>
  <c r="P341" i="4" a="1"/>
  <c r="P341" i="4" s="1"/>
  <c r="W341" i="4" s="1"/>
  <c r="R340" i="4" a="1"/>
  <c r="R340" i="4" s="1"/>
  <c r="AL340" i="4" a="1"/>
  <c r="AL340" i="4" s="1"/>
  <c r="AJ341" i="4" a="1"/>
  <c r="AJ341" i="4" s="1"/>
  <c r="AQ341" i="4" s="1"/>
  <c r="AB340" i="4" a="1"/>
  <c r="AB340" i="4" s="1"/>
  <c r="Z341" i="4" a="1"/>
  <c r="Z341" i="4" s="1"/>
  <c r="AG341" i="4" s="1"/>
  <c r="BF326" i="4" l="1" a="1"/>
  <c r="BF326" i="4" s="1"/>
  <c r="BD327" i="4" a="1"/>
  <c r="BD327" i="4" s="1"/>
  <c r="BK327" i="4" s="1"/>
  <c r="AV328" i="4" a="1"/>
  <c r="AV328" i="4" s="1"/>
  <c r="AT329" i="4" a="1"/>
  <c r="AT329" i="4" s="1"/>
  <c r="BA329" i="4" s="1"/>
  <c r="AB341" i="4" a="1"/>
  <c r="AB341" i="4" s="1"/>
  <c r="Z342" i="4" a="1"/>
  <c r="Z342" i="4" s="1"/>
  <c r="AG342" i="4" s="1"/>
  <c r="AL341" i="4" a="1"/>
  <c r="AL341" i="4" s="1"/>
  <c r="AJ342" i="4" a="1"/>
  <c r="AJ342" i="4" s="1"/>
  <c r="AQ342" i="4" s="1"/>
  <c r="P342" i="4" a="1"/>
  <c r="P342" i="4" s="1"/>
  <c r="W342" i="4" s="1"/>
  <c r="R341" i="4" a="1"/>
  <c r="R341" i="4" s="1"/>
  <c r="BF327" i="4" l="1" a="1"/>
  <c r="BF327" i="4" s="1"/>
  <c r="BD328" i="4" a="1"/>
  <c r="BD328" i="4" s="1"/>
  <c r="BK328" i="4" s="1"/>
  <c r="AV329" i="4" a="1"/>
  <c r="AV329" i="4" s="1"/>
  <c r="AT330" i="4" a="1"/>
  <c r="AT330" i="4" s="1"/>
  <c r="BA330" i="4" s="1"/>
  <c r="P343" i="4" a="1"/>
  <c r="P343" i="4" s="1"/>
  <c r="W343" i="4" s="1"/>
  <c r="R342" i="4" a="1"/>
  <c r="R342" i="4" s="1"/>
  <c r="AL342" i="4" a="1"/>
  <c r="AL342" i="4" s="1"/>
  <c r="AJ343" i="4" a="1"/>
  <c r="AJ343" i="4" s="1"/>
  <c r="AQ343" i="4" s="1"/>
  <c r="AB342" i="4" a="1"/>
  <c r="AB342" i="4" s="1"/>
  <c r="Z343" i="4" a="1"/>
  <c r="Z343" i="4" s="1"/>
  <c r="AG343" i="4" s="1"/>
  <c r="BF328" i="4" l="1" a="1"/>
  <c r="BF328" i="4" s="1"/>
  <c r="BD329" i="4" a="1"/>
  <c r="BD329" i="4" s="1"/>
  <c r="BK329" i="4" s="1"/>
  <c r="AV330" i="4" a="1"/>
  <c r="AV330" i="4" s="1"/>
  <c r="AT331" i="4" a="1"/>
  <c r="AT331" i="4" s="1"/>
  <c r="Z344" i="4" a="1"/>
  <c r="Z344" i="4" s="1"/>
  <c r="AG344" i="4" s="1"/>
  <c r="AB343" i="4" a="1"/>
  <c r="AB343" i="4" s="1"/>
  <c r="AL343" i="4" a="1"/>
  <c r="AL343" i="4" s="1"/>
  <c r="AJ344" i="4" a="1"/>
  <c r="AJ344" i="4" s="1"/>
  <c r="AQ344" i="4" s="1"/>
  <c r="P344" i="4" a="1"/>
  <c r="P344" i="4" s="1"/>
  <c r="W344" i="4" s="1"/>
  <c r="R343" i="4" a="1"/>
  <c r="R343" i="4" s="1"/>
  <c r="H345" i="4"/>
  <c r="BF329" i="4" l="1" a="1"/>
  <c r="BF329" i="4" s="1"/>
  <c r="BD330" i="4" a="1"/>
  <c r="BD330" i="4" s="1"/>
  <c r="BK330" i="4" s="1"/>
  <c r="AV331" i="4" a="1"/>
  <c r="AV331" i="4" s="1"/>
  <c r="AY331" i="4"/>
  <c r="BA331" i="4" s="1"/>
  <c r="P345" i="4" a="1"/>
  <c r="P345" i="4" s="1"/>
  <c r="R344" i="4" a="1"/>
  <c r="R344" i="4" s="1"/>
  <c r="AL344" i="4" a="1"/>
  <c r="AL344" i="4" s="1"/>
  <c r="AJ345" i="4" a="1"/>
  <c r="AJ345" i="4" s="1"/>
  <c r="V345" i="4" a="1"/>
  <c r="V345" i="4" s="1"/>
  <c r="I345" i="4" s="1"/>
  <c r="AP345" i="4" a="1"/>
  <c r="AP345" i="4" s="1"/>
  <c r="K345" i="4" s="1"/>
  <c r="BJ345" i="4" a="1"/>
  <c r="BJ345" i="4" s="1"/>
  <c r="M345" i="4" s="1"/>
  <c r="AZ345" i="4" a="1"/>
  <c r="AZ345" i="4" s="1"/>
  <c r="L345" i="4" s="1"/>
  <c r="AF345" i="4" a="1"/>
  <c r="AF345" i="4" s="1"/>
  <c r="AB344" i="4" a="1"/>
  <c r="AB344" i="4" s="1"/>
  <c r="Z345" i="4" a="1"/>
  <c r="Z345" i="4" s="1"/>
  <c r="BF330" i="4" l="1" a="1"/>
  <c r="BF330" i="4" s="1"/>
  <c r="BD331" i="4" a="1"/>
  <c r="BD331" i="4" s="1"/>
  <c r="AT332" i="4" a="1"/>
  <c r="AT332" i="4" s="1"/>
  <c r="BA332" i="4" s="1"/>
  <c r="J345" i="4"/>
  <c r="AL345" i="4" a="1"/>
  <c r="AL345" i="4" s="1"/>
  <c r="AO345" i="4"/>
  <c r="AB345" i="4" a="1"/>
  <c r="AB345" i="4" s="1"/>
  <c r="AE345" i="4"/>
  <c r="U345" i="4"/>
  <c r="R345" i="4" a="1"/>
  <c r="R345" i="4" s="1"/>
  <c r="BF331" i="4" l="1" a="1"/>
  <c r="BF331" i="4" s="1"/>
  <c r="BI331" i="4"/>
  <c r="BK331" i="4" s="1"/>
  <c r="AV332" i="4" a="1"/>
  <c r="AV332" i="4" s="1"/>
  <c r="AT333" i="4" a="1"/>
  <c r="AT333" i="4" s="1"/>
  <c r="BA333" i="4" s="1"/>
  <c r="AQ345" i="4"/>
  <c r="AJ346" i="4" s="1" a="1"/>
  <c r="AJ346" i="4" s="1"/>
  <c r="W345" i="4"/>
  <c r="P346" i="4" s="1" a="1"/>
  <c r="P346" i="4" s="1"/>
  <c r="AG345" i="4"/>
  <c r="Z346" i="4" s="1" a="1"/>
  <c r="Z346" i="4" s="1"/>
  <c r="BD332" i="4" l="1" a="1"/>
  <c r="BD332" i="4" s="1"/>
  <c r="BK332" i="4" s="1"/>
  <c r="AV333" i="4" a="1"/>
  <c r="AV333" i="4" s="1"/>
  <c r="AT334" i="4" a="1"/>
  <c r="AT334" i="4" s="1"/>
  <c r="BA334" i="4" s="1"/>
  <c r="AQ346" i="4"/>
  <c r="AJ347" i="4" s="1" a="1"/>
  <c r="AJ347" i="4" s="1"/>
  <c r="AQ347" i="4" s="1"/>
  <c r="AJ348" i="4" s="1" a="1"/>
  <c r="AJ348" i="4" s="1"/>
  <c r="AQ348" i="4" s="1"/>
  <c r="AL346" i="4" a="1"/>
  <c r="AL346" i="4" s="1"/>
  <c r="W346" i="4"/>
  <c r="P347" i="4" s="1" a="1"/>
  <c r="P347" i="4" s="1"/>
  <c r="W347" i="4" s="1"/>
  <c r="P348" i="4" s="1" a="1"/>
  <c r="P348" i="4" s="1"/>
  <c r="W348" i="4" s="1"/>
  <c r="R346" i="4" a="1"/>
  <c r="R346" i="4" s="1"/>
  <c r="AG346" i="4"/>
  <c r="Z347" i="4" s="1" a="1"/>
  <c r="Z347" i="4" s="1"/>
  <c r="AG347" i="4" s="1"/>
  <c r="Z348" i="4" s="1" a="1"/>
  <c r="Z348" i="4" s="1"/>
  <c r="AG348" i="4" s="1"/>
  <c r="AB346" i="4" a="1"/>
  <c r="AB346" i="4" s="1"/>
  <c r="BF332" i="4" l="1" a="1"/>
  <c r="BF332" i="4" s="1"/>
  <c r="BD333" i="4" a="1"/>
  <c r="BD333" i="4" s="1"/>
  <c r="BK333" i="4" s="1"/>
  <c r="AV334" i="4" a="1"/>
  <c r="AV334" i="4" s="1"/>
  <c r="AT335" i="4" a="1"/>
  <c r="AT335" i="4" s="1"/>
  <c r="BA335" i="4" s="1"/>
  <c r="AL347" i="4" a="1"/>
  <c r="AL347" i="4" s="1"/>
  <c r="R347" i="4" a="1"/>
  <c r="R347" i="4" s="1"/>
  <c r="AB347" i="4" a="1"/>
  <c r="AB347" i="4" s="1"/>
  <c r="P349" i="4" a="1"/>
  <c r="P349" i="4" s="1"/>
  <c r="W349" i="4" s="1"/>
  <c r="R348" i="4" a="1"/>
  <c r="R348" i="4" s="1"/>
  <c r="AB348" i="4" a="1"/>
  <c r="AB348" i="4" s="1"/>
  <c r="Z349" i="4" a="1"/>
  <c r="Z349" i="4" s="1"/>
  <c r="AG349" i="4" s="1"/>
  <c r="AL348" i="4" a="1"/>
  <c r="AL348" i="4" s="1"/>
  <c r="AJ349" i="4" a="1"/>
  <c r="AJ349" i="4" s="1"/>
  <c r="AQ349" i="4" s="1"/>
  <c r="BF333" i="4" l="1" a="1"/>
  <c r="BF333" i="4" s="1"/>
  <c r="BD334" i="4" a="1"/>
  <c r="BD334" i="4" s="1"/>
  <c r="BK334" i="4" s="1"/>
  <c r="AV335" i="4" a="1"/>
  <c r="AV335" i="4" s="1"/>
  <c r="AT336" i="4" a="1"/>
  <c r="AT336" i="4" s="1"/>
  <c r="BA336" i="4" s="1"/>
  <c r="AL349" i="4" a="1"/>
  <c r="AL349" i="4" s="1"/>
  <c r="AJ350" i="4" a="1"/>
  <c r="AJ350" i="4" s="1"/>
  <c r="AQ350" i="4" s="1"/>
  <c r="Z350" i="4" a="1"/>
  <c r="Z350" i="4" s="1"/>
  <c r="AG350" i="4" s="1"/>
  <c r="AB349" i="4" a="1"/>
  <c r="AB349" i="4" s="1"/>
  <c r="P350" i="4" a="1"/>
  <c r="P350" i="4" s="1"/>
  <c r="W350" i="4" s="1"/>
  <c r="R349" i="4" a="1"/>
  <c r="R349" i="4" s="1"/>
  <c r="BF334" i="4" l="1" a="1"/>
  <c r="BF334" i="4" s="1"/>
  <c r="BD335" i="4" a="1"/>
  <c r="BD335" i="4" s="1"/>
  <c r="BK335" i="4" s="1"/>
  <c r="AV336" i="4" a="1"/>
  <c r="AV336" i="4" s="1"/>
  <c r="AT337" i="4" a="1"/>
  <c r="AT337" i="4" s="1"/>
  <c r="BA337" i="4" s="1"/>
  <c r="R350" i="4" a="1"/>
  <c r="R350" i="4" s="1"/>
  <c r="P351" i="4" a="1"/>
  <c r="P351" i="4" s="1"/>
  <c r="W351" i="4" s="1"/>
  <c r="AB350" i="4" a="1"/>
  <c r="AB350" i="4" s="1"/>
  <c r="Z351" i="4" a="1"/>
  <c r="Z351" i="4" s="1"/>
  <c r="AG351" i="4" s="1"/>
  <c r="AL350" i="4" a="1"/>
  <c r="AL350" i="4" s="1"/>
  <c r="AJ351" i="4" a="1"/>
  <c r="AJ351" i="4" s="1"/>
  <c r="AQ351" i="4" s="1"/>
  <c r="BF335" i="4" l="1" a="1"/>
  <c r="BF335" i="4" s="1"/>
  <c r="BD336" i="4" a="1"/>
  <c r="BD336" i="4" s="1"/>
  <c r="BK336" i="4" s="1"/>
  <c r="AV337" i="4" a="1"/>
  <c r="AV337" i="4" s="1"/>
  <c r="AT338" i="4" a="1"/>
  <c r="AT338" i="4" s="1"/>
  <c r="BA338" i="4" s="1"/>
  <c r="AL351" i="4" a="1"/>
  <c r="AL351" i="4" s="1"/>
  <c r="AJ352" i="4" a="1"/>
  <c r="AJ352" i="4" s="1"/>
  <c r="AQ352" i="4" s="1"/>
  <c r="AB351" i="4" a="1"/>
  <c r="AB351" i="4" s="1"/>
  <c r="Z352" i="4" a="1"/>
  <c r="Z352" i="4" s="1"/>
  <c r="AG352" i="4" s="1"/>
  <c r="P352" i="4" a="1"/>
  <c r="P352" i="4" s="1"/>
  <c r="W352" i="4" s="1"/>
  <c r="R351" i="4" a="1"/>
  <c r="R351" i="4" s="1"/>
  <c r="BF336" i="4" l="1" a="1"/>
  <c r="BF336" i="4" s="1"/>
  <c r="BD337" i="4" a="1"/>
  <c r="BD337" i="4" s="1"/>
  <c r="BK337" i="4" s="1"/>
  <c r="AV338" i="4" a="1"/>
  <c r="AV338" i="4" s="1"/>
  <c r="AT339" i="4" a="1"/>
  <c r="AT339" i="4" s="1"/>
  <c r="BA339" i="4" s="1"/>
  <c r="P353" i="4" a="1"/>
  <c r="P353" i="4" s="1"/>
  <c r="W353" i="4" s="1"/>
  <c r="R352" i="4" a="1"/>
  <c r="R352" i="4" s="1"/>
  <c r="Z353" i="4" a="1"/>
  <c r="Z353" i="4" s="1"/>
  <c r="AG353" i="4" s="1"/>
  <c r="AB352" i="4" a="1"/>
  <c r="AB352" i="4" s="1"/>
  <c r="AL352" i="4" a="1"/>
  <c r="AL352" i="4" s="1"/>
  <c r="AJ353" i="4" a="1"/>
  <c r="AJ353" i="4" s="1"/>
  <c r="AQ353" i="4" s="1"/>
  <c r="BF337" i="4" l="1" a="1"/>
  <c r="BF337" i="4" s="1"/>
  <c r="BD338" i="4" a="1"/>
  <c r="BD338" i="4" s="1"/>
  <c r="BK338" i="4" s="1"/>
  <c r="AV339" i="4" a="1"/>
  <c r="AV339" i="4" s="1"/>
  <c r="AT340" i="4" a="1"/>
  <c r="AT340" i="4" s="1"/>
  <c r="BA340" i="4" s="1"/>
  <c r="AL353" i="4" a="1"/>
  <c r="AL353" i="4" s="1"/>
  <c r="AJ354" i="4" a="1"/>
  <c r="AJ354" i="4" s="1"/>
  <c r="AQ354" i="4" s="1"/>
  <c r="Z354" i="4" a="1"/>
  <c r="Z354" i="4" s="1"/>
  <c r="AG354" i="4" s="1"/>
  <c r="AB353" i="4" a="1"/>
  <c r="AB353" i="4" s="1"/>
  <c r="P354" i="4" a="1"/>
  <c r="P354" i="4" s="1"/>
  <c r="W354" i="4" s="1"/>
  <c r="R353" i="4" a="1"/>
  <c r="R353" i="4" s="1"/>
  <c r="BF338" i="4" l="1" a="1"/>
  <c r="BF338" i="4" s="1"/>
  <c r="BD339" i="4" a="1"/>
  <c r="BD339" i="4" s="1"/>
  <c r="BK339" i="4" s="1"/>
  <c r="AV340" i="4" a="1"/>
  <c r="AV340" i="4" s="1"/>
  <c r="AT341" i="4" a="1"/>
  <c r="AT341" i="4" s="1"/>
  <c r="BA341" i="4" s="1"/>
  <c r="P355" i="4" a="1"/>
  <c r="P355" i="4" s="1"/>
  <c r="W355" i="4" s="1"/>
  <c r="R354" i="4" a="1"/>
  <c r="R354" i="4" s="1"/>
  <c r="Z355" i="4" a="1"/>
  <c r="Z355" i="4" s="1"/>
  <c r="AG355" i="4" s="1"/>
  <c r="AB354" i="4" a="1"/>
  <c r="AB354" i="4" s="1"/>
  <c r="AL354" i="4" a="1"/>
  <c r="AL354" i="4" s="1"/>
  <c r="AJ355" i="4" a="1"/>
  <c r="AJ355" i="4" s="1"/>
  <c r="AQ355" i="4" s="1"/>
  <c r="BF339" i="4" l="1" a="1"/>
  <c r="BF339" i="4" s="1"/>
  <c r="BD340" i="4" a="1"/>
  <c r="BD340" i="4" s="1"/>
  <c r="BK340" i="4" s="1"/>
  <c r="AV341" i="4" a="1"/>
  <c r="AV341" i="4" s="1"/>
  <c r="AT342" i="4" a="1"/>
  <c r="AT342" i="4" s="1"/>
  <c r="BA342" i="4" s="1"/>
  <c r="AL355" i="4" a="1"/>
  <c r="AL355" i="4" s="1"/>
  <c r="AJ356" i="4" a="1"/>
  <c r="AJ356" i="4" s="1"/>
  <c r="AQ356" i="4" s="1"/>
  <c r="Z356" i="4" a="1"/>
  <c r="Z356" i="4" s="1"/>
  <c r="AG356" i="4" s="1"/>
  <c r="AB355" i="4" a="1"/>
  <c r="AB355" i="4" s="1"/>
  <c r="P356" i="4" a="1"/>
  <c r="P356" i="4" s="1"/>
  <c r="W356" i="4" s="1"/>
  <c r="R355" i="4" a="1"/>
  <c r="R355" i="4" s="1"/>
  <c r="BF340" i="4" l="1" a="1"/>
  <c r="BF340" i="4" s="1"/>
  <c r="BD341" i="4" a="1"/>
  <c r="BD341" i="4" s="1"/>
  <c r="BK341" i="4" s="1"/>
  <c r="AV342" i="4" a="1"/>
  <c r="AV342" i="4" s="1"/>
  <c r="AT343" i="4" a="1"/>
  <c r="AT343" i="4" s="1"/>
  <c r="BA343" i="4" s="1"/>
  <c r="P357" i="4" a="1"/>
  <c r="P357" i="4" s="1"/>
  <c r="W357" i="4" s="1"/>
  <c r="R356" i="4" a="1"/>
  <c r="R356" i="4" s="1"/>
  <c r="AB356" i="4" a="1"/>
  <c r="AB356" i="4" s="1"/>
  <c r="Z357" i="4" a="1"/>
  <c r="Z357" i="4" s="1"/>
  <c r="AG357" i="4" s="1"/>
  <c r="AL356" i="4" a="1"/>
  <c r="AL356" i="4" s="1"/>
  <c r="AJ357" i="4" a="1"/>
  <c r="AJ357" i="4" s="1"/>
  <c r="AQ357" i="4" s="1"/>
  <c r="BF341" i="4" l="1" a="1"/>
  <c r="BF341" i="4" s="1"/>
  <c r="BD342" i="4" a="1"/>
  <c r="BD342" i="4" s="1"/>
  <c r="BK342" i="4" s="1"/>
  <c r="AV343" i="4" a="1"/>
  <c r="AV343" i="4" s="1"/>
  <c r="AT344" i="4" a="1"/>
  <c r="AT344" i="4" s="1"/>
  <c r="BA344" i="4" s="1"/>
  <c r="AL357" i="4" a="1"/>
  <c r="AL357" i="4" s="1"/>
  <c r="AJ358" i="4" a="1"/>
  <c r="AJ358" i="4" s="1"/>
  <c r="AQ358" i="4" s="1"/>
  <c r="AB357" i="4" a="1"/>
  <c r="AB357" i="4" s="1"/>
  <c r="Z358" i="4" a="1"/>
  <c r="Z358" i="4" s="1"/>
  <c r="AG358" i="4" s="1"/>
  <c r="P358" i="4" a="1"/>
  <c r="P358" i="4" s="1"/>
  <c r="W358" i="4" s="1"/>
  <c r="R357" i="4" a="1"/>
  <c r="R357" i="4" s="1"/>
  <c r="H359" i="4"/>
  <c r="BF342" i="4" l="1" a="1"/>
  <c r="BF342" i="4" s="1"/>
  <c r="BD343" i="4" a="1"/>
  <c r="BD343" i="4" s="1"/>
  <c r="BK343" i="4" s="1"/>
  <c r="AV344" i="4" a="1"/>
  <c r="AV344" i="4" s="1"/>
  <c r="AT345" i="4" a="1"/>
  <c r="AT345" i="4" s="1"/>
  <c r="P359" i="4" a="1"/>
  <c r="P359" i="4" s="1"/>
  <c r="R358" i="4" a="1"/>
  <c r="R358" i="4" s="1"/>
  <c r="Z359" i="4" a="1"/>
  <c r="Z359" i="4" s="1"/>
  <c r="AB358" i="4" a="1"/>
  <c r="AB358" i="4" s="1"/>
  <c r="AL358" i="4" a="1"/>
  <c r="AL358" i="4" s="1"/>
  <c r="AJ359" i="4" a="1"/>
  <c r="AJ359" i="4" s="1"/>
  <c r="AZ359" i="4" a="1"/>
  <c r="AZ359" i="4" s="1"/>
  <c r="L359" i="4" s="1"/>
  <c r="AP359" i="4" a="1"/>
  <c r="AP359" i="4" s="1"/>
  <c r="K359" i="4" s="1"/>
  <c r="V359" i="4" a="1"/>
  <c r="V359" i="4" s="1"/>
  <c r="BJ359" i="4" a="1"/>
  <c r="BJ359" i="4" s="1"/>
  <c r="M359" i="4" s="1"/>
  <c r="AF359" i="4" a="1"/>
  <c r="AF359" i="4" s="1"/>
  <c r="BF343" i="4" l="1" a="1"/>
  <c r="BF343" i="4" s="1"/>
  <c r="BD344" i="4" a="1"/>
  <c r="BD344" i="4" s="1"/>
  <c r="BK344" i="4" s="1"/>
  <c r="AV345" i="4" a="1"/>
  <c r="AV345" i="4" s="1"/>
  <c r="AY345" i="4"/>
  <c r="BA345" i="4" s="1"/>
  <c r="J359" i="4"/>
  <c r="I359" i="4"/>
  <c r="AL359" i="4" a="1"/>
  <c r="AL359" i="4" s="1"/>
  <c r="AO359" i="4"/>
  <c r="AE359" i="4"/>
  <c r="AB359" i="4" a="1"/>
  <c r="AB359" i="4" s="1"/>
  <c r="U359" i="4"/>
  <c r="R359" i="4" a="1"/>
  <c r="R359" i="4" s="1"/>
  <c r="BF344" i="4" l="1" a="1"/>
  <c r="BF344" i="4" s="1"/>
  <c r="BD345" i="4" a="1"/>
  <c r="BD345" i="4" s="1"/>
  <c r="AT346" i="4" a="1"/>
  <c r="AT346" i="4" s="1"/>
  <c r="BA346" i="4" s="1"/>
  <c r="AQ359" i="4"/>
  <c r="AJ360" i="4" s="1" a="1"/>
  <c r="AJ360" i="4" s="1"/>
  <c r="W359" i="4"/>
  <c r="P360" i="4" s="1" a="1"/>
  <c r="P360" i="4" s="1"/>
  <c r="AG359" i="4"/>
  <c r="Z360" i="4" s="1" a="1"/>
  <c r="Z360" i="4" s="1"/>
  <c r="BF345" i="4" l="1" a="1"/>
  <c r="BF345" i="4" s="1"/>
  <c r="BI345" i="4"/>
  <c r="BK345" i="4" s="1"/>
  <c r="AV346" i="4" a="1"/>
  <c r="AV346" i="4" s="1"/>
  <c r="AT347" i="4" a="1"/>
  <c r="AT347" i="4" s="1"/>
  <c r="BA347" i="4" s="1"/>
  <c r="AQ360" i="4"/>
  <c r="AJ361" i="4" s="1" a="1"/>
  <c r="AJ361" i="4" s="1"/>
  <c r="AL360" i="4" a="1"/>
  <c r="AL360" i="4" s="1"/>
  <c r="W360" i="4"/>
  <c r="P361" i="4" s="1" a="1"/>
  <c r="P361" i="4" s="1"/>
  <c r="W361" i="4" s="1"/>
  <c r="P362" i="4" s="1" a="1"/>
  <c r="P362" i="4" s="1"/>
  <c r="W362" i="4" s="1"/>
  <c r="R360" i="4" a="1"/>
  <c r="R360" i="4" s="1"/>
  <c r="AG360" i="4"/>
  <c r="Z361" i="4" s="1" a="1"/>
  <c r="Z361" i="4" s="1"/>
  <c r="AG361" i="4" s="1"/>
  <c r="Z362" i="4" s="1" a="1"/>
  <c r="Z362" i="4" s="1"/>
  <c r="AG362" i="4" s="1"/>
  <c r="AB360" i="4" a="1"/>
  <c r="AB360" i="4" s="1"/>
  <c r="BD346" i="4" l="1" a="1"/>
  <c r="BD346" i="4" s="1"/>
  <c r="BK346" i="4" s="1"/>
  <c r="AV347" i="4" a="1"/>
  <c r="AV347" i="4" s="1"/>
  <c r="AT348" i="4" a="1"/>
  <c r="AT348" i="4" s="1"/>
  <c r="BA348" i="4" s="1"/>
  <c r="AQ361" i="4"/>
  <c r="AJ362" i="4" s="1" a="1"/>
  <c r="AJ362" i="4" s="1"/>
  <c r="AL361" i="4" a="1"/>
  <c r="AL361" i="4" s="1"/>
  <c r="R361" i="4" a="1"/>
  <c r="R361" i="4" s="1"/>
  <c r="AB361" i="4" a="1"/>
  <c r="AB361" i="4" s="1"/>
  <c r="AB362" i="4" a="1"/>
  <c r="AB362" i="4" s="1"/>
  <c r="Z363" i="4" a="1"/>
  <c r="Z363" i="4" s="1"/>
  <c r="AG363" i="4" s="1"/>
  <c r="P363" i="4" a="1"/>
  <c r="P363" i="4" s="1"/>
  <c r="W363" i="4" s="1"/>
  <c r="R362" i="4" a="1"/>
  <c r="R362" i="4" s="1"/>
  <c r="BF346" i="4" l="1" a="1"/>
  <c r="BF346" i="4" s="1"/>
  <c r="BD347" i="4" a="1"/>
  <c r="BD347" i="4" s="1"/>
  <c r="BK347" i="4" s="1"/>
  <c r="AV348" i="4" a="1"/>
  <c r="AV348" i="4" s="1"/>
  <c r="AT349" i="4" a="1"/>
  <c r="AT349" i="4" s="1"/>
  <c r="BA349" i="4" s="1"/>
  <c r="AQ362" i="4"/>
  <c r="AJ363" i="4" s="1" a="1"/>
  <c r="AJ363" i="4" s="1"/>
  <c r="AL362" i="4" a="1"/>
  <c r="AL362" i="4" s="1"/>
  <c r="AB363" i="4" a="1"/>
  <c r="AB363" i="4" s="1"/>
  <c r="Z364" i="4" a="1"/>
  <c r="Z364" i="4" s="1"/>
  <c r="AG364" i="4" s="1"/>
  <c r="P364" i="4" a="1"/>
  <c r="P364" i="4" s="1"/>
  <c r="W364" i="4" s="1"/>
  <c r="R363" i="4" a="1"/>
  <c r="R363" i="4" s="1"/>
  <c r="BF347" i="4" l="1" a="1"/>
  <c r="BF347" i="4" s="1"/>
  <c r="BD348" i="4" a="1"/>
  <c r="BD348" i="4" s="1"/>
  <c r="BK348" i="4" s="1"/>
  <c r="AV349" i="4" a="1"/>
  <c r="AV349" i="4" s="1"/>
  <c r="AT350" i="4" a="1"/>
  <c r="AT350" i="4" s="1"/>
  <c r="BA350" i="4" s="1"/>
  <c r="AQ363" i="4"/>
  <c r="AJ364" i="4" s="1" a="1"/>
  <c r="AJ364" i="4" s="1"/>
  <c r="AL363" i="4" a="1"/>
  <c r="AL363" i="4" s="1"/>
  <c r="Z365" i="4" a="1"/>
  <c r="Z365" i="4" s="1"/>
  <c r="AG365" i="4" s="1"/>
  <c r="AB364" i="4" a="1"/>
  <c r="AB364" i="4" s="1"/>
  <c r="P365" i="4" a="1"/>
  <c r="P365" i="4" s="1"/>
  <c r="W365" i="4" s="1"/>
  <c r="R364" i="4" a="1"/>
  <c r="R364" i="4" s="1"/>
  <c r="BF348" i="4" l="1" a="1"/>
  <c r="BF348" i="4" s="1"/>
  <c r="BD349" i="4" a="1"/>
  <c r="BD349" i="4" s="1"/>
  <c r="BK349" i="4" s="1"/>
  <c r="AV350" i="4" a="1"/>
  <c r="AV350" i="4" s="1"/>
  <c r="AT351" i="4" a="1"/>
  <c r="AT351" i="4" s="1"/>
  <c r="BA351" i="4" s="1"/>
  <c r="AQ364" i="4"/>
  <c r="AJ365" i="4" s="1" a="1"/>
  <c r="AJ365" i="4" s="1"/>
  <c r="AL364" i="4" a="1"/>
  <c r="AL364" i="4" s="1"/>
  <c r="AB365" i="4" a="1"/>
  <c r="AB365" i="4" s="1"/>
  <c r="Z366" i="4" a="1"/>
  <c r="Z366" i="4" s="1"/>
  <c r="AG366" i="4" s="1"/>
  <c r="P366" i="4" a="1"/>
  <c r="P366" i="4" s="1"/>
  <c r="W366" i="4" s="1"/>
  <c r="R365" i="4" a="1"/>
  <c r="R365" i="4" s="1"/>
  <c r="BF349" i="4" l="1" a="1"/>
  <c r="BF349" i="4" s="1"/>
  <c r="BD350" i="4" a="1"/>
  <c r="BD350" i="4" s="1"/>
  <c r="BK350" i="4" s="1"/>
  <c r="AV351" i="4" a="1"/>
  <c r="AV351" i="4" s="1"/>
  <c r="AT352" i="4" a="1"/>
  <c r="AT352" i="4" s="1"/>
  <c r="BA352" i="4" s="1"/>
  <c r="AQ365" i="4"/>
  <c r="AJ366" i="4" s="1" a="1"/>
  <c r="AJ366" i="4" s="1"/>
  <c r="AL365" i="4" a="1"/>
  <c r="AL365" i="4" s="1"/>
  <c r="AB366" i="4" a="1"/>
  <c r="AB366" i="4" s="1"/>
  <c r="Z367" i="4" a="1"/>
  <c r="Z367" i="4" s="1"/>
  <c r="AG367" i="4" s="1"/>
  <c r="P367" i="4" a="1"/>
  <c r="P367" i="4" s="1"/>
  <c r="W367" i="4" s="1"/>
  <c r="R366" i="4" a="1"/>
  <c r="R366" i="4" s="1"/>
  <c r="BF350" i="4" l="1" a="1"/>
  <c r="BF350" i="4" s="1"/>
  <c r="BD351" i="4" a="1"/>
  <c r="BD351" i="4" s="1"/>
  <c r="BK351" i="4" s="1"/>
  <c r="AV352" i="4" a="1"/>
  <c r="AV352" i="4" s="1"/>
  <c r="AT353" i="4" a="1"/>
  <c r="AT353" i="4" s="1"/>
  <c r="BA353" i="4" s="1"/>
  <c r="AQ366" i="4"/>
  <c r="AJ367" i="4" s="1" a="1"/>
  <c r="AJ367" i="4" s="1"/>
  <c r="AL366" i="4" a="1"/>
  <c r="AL366" i="4" s="1"/>
  <c r="Z368" i="4" a="1"/>
  <c r="Z368" i="4" s="1"/>
  <c r="AG368" i="4" s="1"/>
  <c r="AB367" i="4" a="1"/>
  <c r="AB367" i="4" s="1"/>
  <c r="P368" i="4" a="1"/>
  <c r="P368" i="4" s="1"/>
  <c r="W368" i="4" s="1"/>
  <c r="R367" i="4" a="1"/>
  <c r="R367" i="4" s="1"/>
  <c r="BF351" i="4" l="1" a="1"/>
  <c r="BF351" i="4" s="1"/>
  <c r="BD352" i="4" a="1"/>
  <c r="BD352" i="4" s="1"/>
  <c r="BK352" i="4" s="1"/>
  <c r="AV353" i="4" a="1"/>
  <c r="AV353" i="4" s="1"/>
  <c r="AT354" i="4" a="1"/>
  <c r="AT354" i="4" s="1"/>
  <c r="BA354" i="4" s="1"/>
  <c r="AQ367" i="4"/>
  <c r="AJ368" i="4" s="1" a="1"/>
  <c r="AJ368" i="4" s="1"/>
  <c r="AL367" i="4" a="1"/>
  <c r="AL367" i="4" s="1"/>
  <c r="Z369" i="4" a="1"/>
  <c r="Z369" i="4" s="1"/>
  <c r="AG369" i="4" s="1"/>
  <c r="AB368" i="4" a="1"/>
  <c r="AB368" i="4" s="1"/>
  <c r="P369" i="4" a="1"/>
  <c r="P369" i="4" s="1"/>
  <c r="W369" i="4" s="1"/>
  <c r="R368" i="4" a="1"/>
  <c r="R368" i="4" s="1"/>
  <c r="BF352" i="4" l="1" a="1"/>
  <c r="BF352" i="4" s="1"/>
  <c r="BD353" i="4" a="1"/>
  <c r="BD353" i="4" s="1"/>
  <c r="BK353" i="4" s="1"/>
  <c r="AV354" i="4" a="1"/>
  <c r="AV354" i="4" s="1"/>
  <c r="AT355" i="4" a="1"/>
  <c r="AT355" i="4" s="1"/>
  <c r="BA355" i="4" s="1"/>
  <c r="AQ368" i="4"/>
  <c r="AJ369" i="4" s="1" a="1"/>
  <c r="AJ369" i="4" s="1"/>
  <c r="AL368" i="4" a="1"/>
  <c r="AL368" i="4" s="1"/>
  <c r="Z370" i="4" a="1"/>
  <c r="Z370" i="4" s="1"/>
  <c r="AB369" i="4" a="1"/>
  <c r="AB369" i="4" s="1"/>
  <c r="P370" i="4" a="1"/>
  <c r="P370" i="4" s="1"/>
  <c r="R369" i="4" a="1"/>
  <c r="R369" i="4" s="1"/>
  <c r="BF353" i="4" l="1" a="1"/>
  <c r="BF353" i="4" s="1"/>
  <c r="BD354" i="4" a="1"/>
  <c r="BD354" i="4" s="1"/>
  <c r="BK354" i="4" s="1"/>
  <c r="AV355" i="4" a="1"/>
  <c r="AV355" i="4" s="1"/>
  <c r="AT356" i="4" a="1"/>
  <c r="AT356" i="4" s="1"/>
  <c r="BA356" i="4" s="1"/>
  <c r="AQ369" i="4"/>
  <c r="AJ370" i="4" s="1" a="1"/>
  <c r="AJ370" i="4" s="1"/>
  <c r="AL369" i="4" a="1"/>
  <c r="AL369" i="4" s="1"/>
  <c r="AB370" i="4" a="1"/>
  <c r="AB370" i="4" s="1"/>
  <c r="AC370" i="4" s="1"/>
  <c r="AG370" i="4" s="1"/>
  <c r="R370" i="4" a="1"/>
  <c r="R370" i="4" s="1"/>
  <c r="S370" i="4" s="1"/>
  <c r="W370" i="4" s="1"/>
  <c r="BF354" i="4" l="1" a="1"/>
  <c r="BF354" i="4" s="1"/>
  <c r="BD355" i="4" a="1"/>
  <c r="BD355" i="4" s="1"/>
  <c r="BK355" i="4" s="1"/>
  <c r="AV356" i="4" a="1"/>
  <c r="AV356" i="4" s="1"/>
  <c r="AT357" i="4" a="1"/>
  <c r="AT357" i="4" s="1"/>
  <c r="BA357" i="4" s="1"/>
  <c r="AL370" i="4" a="1"/>
  <c r="AL370" i="4" s="1"/>
  <c r="AM370" i="4" s="1"/>
  <c r="AQ370" i="4" s="1"/>
  <c r="BF355" i="4" l="1" a="1"/>
  <c r="BF355" i="4" s="1"/>
  <c r="BD356" i="4" a="1"/>
  <c r="BD356" i="4" s="1"/>
  <c r="BK356" i="4" s="1"/>
  <c r="AV357" i="4" a="1"/>
  <c r="AV357" i="4" s="1"/>
  <c r="AT358" i="4" a="1"/>
  <c r="AT358" i="4" s="1"/>
  <c r="BA358" i="4" s="1"/>
  <c r="BF356" i="4" l="1" a="1"/>
  <c r="BF356" i="4" s="1"/>
  <c r="BD357" i="4" a="1"/>
  <c r="BD357" i="4" s="1"/>
  <c r="BK357" i="4" s="1"/>
  <c r="AV358" i="4" a="1"/>
  <c r="AV358" i="4" s="1"/>
  <c r="AT359" i="4" a="1"/>
  <c r="AT359" i="4" s="1"/>
  <c r="BF357" i="4" l="1" a="1"/>
  <c r="BF357" i="4" s="1"/>
  <c r="BD358" i="4" a="1"/>
  <c r="BD358" i="4" s="1"/>
  <c r="BK358" i="4" s="1"/>
  <c r="AV359" i="4" a="1"/>
  <c r="AV359" i="4" s="1"/>
  <c r="AY359" i="4"/>
  <c r="BA359" i="4" s="1"/>
  <c r="BF358" i="4" l="1" a="1"/>
  <c r="BF358" i="4" s="1"/>
  <c r="BD359" i="4" a="1"/>
  <c r="BD359" i="4" s="1"/>
  <c r="AT360" i="4" a="1"/>
  <c r="AT360" i="4" s="1"/>
  <c r="BA360" i="4" s="1"/>
  <c r="BF359" i="4" l="1" a="1"/>
  <c r="BF359" i="4" s="1"/>
  <c r="BI359" i="4"/>
  <c r="BK359" i="4" s="1"/>
  <c r="AV360" i="4" a="1"/>
  <c r="AV360" i="4" s="1"/>
  <c r="AT361" i="4" a="1"/>
  <c r="AT361" i="4" s="1"/>
  <c r="BA361" i="4" s="1"/>
  <c r="BD360" i="4" l="1" a="1"/>
  <c r="BD360" i="4" s="1"/>
  <c r="BK360" i="4" s="1"/>
  <c r="AV361" i="4" a="1"/>
  <c r="AV361" i="4" s="1"/>
  <c r="AT362" i="4" a="1"/>
  <c r="AT362" i="4" s="1"/>
  <c r="BA362" i="4" s="1"/>
  <c r="BF360" i="4" l="1" a="1"/>
  <c r="BF360" i="4" s="1"/>
  <c r="BD361" i="4" a="1"/>
  <c r="BD361" i="4" s="1"/>
  <c r="BK361" i="4" s="1"/>
  <c r="AV362" i="4" a="1"/>
  <c r="AV362" i="4" s="1"/>
  <c r="AT363" i="4" a="1"/>
  <c r="AT363" i="4" s="1"/>
  <c r="BA363" i="4" s="1"/>
  <c r="BF361" i="4" l="1" a="1"/>
  <c r="BF361" i="4" s="1"/>
  <c r="BD362" i="4" a="1"/>
  <c r="BD362" i="4" s="1"/>
  <c r="BK362" i="4" s="1"/>
  <c r="AV363" i="4" a="1"/>
  <c r="AV363" i="4" s="1"/>
  <c r="AT364" i="4" a="1"/>
  <c r="AT364" i="4" s="1"/>
  <c r="BA364" i="4" s="1"/>
  <c r="BF362" i="4" l="1" a="1"/>
  <c r="BF362" i="4" s="1"/>
  <c r="BD363" i="4" a="1"/>
  <c r="BD363" i="4" s="1"/>
  <c r="BK363" i="4" s="1"/>
  <c r="AV364" i="4" a="1"/>
  <c r="AV364" i="4" s="1"/>
  <c r="AT365" i="4" a="1"/>
  <c r="AT365" i="4" s="1"/>
  <c r="BA365" i="4" s="1"/>
  <c r="BF363" i="4" l="1" a="1"/>
  <c r="BF363" i="4" s="1"/>
  <c r="BD364" i="4" a="1"/>
  <c r="BD364" i="4" s="1"/>
  <c r="BK364" i="4" s="1"/>
  <c r="AV365" i="4" a="1"/>
  <c r="AV365" i="4" s="1"/>
  <c r="AT366" i="4" a="1"/>
  <c r="AT366" i="4" s="1"/>
  <c r="BA366" i="4" s="1"/>
  <c r="BF364" i="4" l="1" a="1"/>
  <c r="BF364" i="4" s="1"/>
  <c r="BD365" i="4" a="1"/>
  <c r="BD365" i="4" s="1"/>
  <c r="BK365" i="4" s="1"/>
  <c r="AV366" i="4" a="1"/>
  <c r="AV366" i="4" s="1"/>
  <c r="AT367" i="4" a="1"/>
  <c r="AT367" i="4" s="1"/>
  <c r="BA367" i="4" s="1"/>
  <c r="BF365" i="4" l="1" a="1"/>
  <c r="BF365" i="4" s="1"/>
  <c r="BD366" i="4" a="1"/>
  <c r="BD366" i="4" s="1"/>
  <c r="BK366" i="4" s="1"/>
  <c r="AV367" i="4" a="1"/>
  <c r="AV367" i="4" s="1"/>
  <c r="AT368" i="4" a="1"/>
  <c r="AT368" i="4" s="1"/>
  <c r="BA368" i="4" s="1"/>
  <c r="BF366" i="4" l="1" a="1"/>
  <c r="BF366" i="4" s="1"/>
  <c r="BD367" i="4" a="1"/>
  <c r="BD367" i="4" s="1"/>
  <c r="BK367" i="4" s="1"/>
  <c r="AV368" i="4" a="1"/>
  <c r="AV368" i="4" s="1"/>
  <c r="AT369" i="4" a="1"/>
  <c r="AT369" i="4" s="1"/>
  <c r="BA369" i="4" s="1"/>
  <c r="BF367" i="4" l="1" a="1"/>
  <c r="BF367" i="4" s="1"/>
  <c r="BD368" i="4" a="1"/>
  <c r="BD368" i="4" s="1"/>
  <c r="BK368" i="4" s="1"/>
  <c r="AV369" i="4" a="1"/>
  <c r="AV369" i="4" s="1"/>
  <c r="AT370" i="4" a="1"/>
  <c r="AT370" i="4" s="1"/>
  <c r="BF368" i="4" l="1" a="1"/>
  <c r="BF368" i="4" s="1"/>
  <c r="BD369" i="4" a="1"/>
  <c r="BD369" i="4" s="1"/>
  <c r="BK369" i="4" s="1"/>
  <c r="AV370" i="4" a="1"/>
  <c r="AV370" i="4" s="1"/>
  <c r="AW370" i="4" s="1"/>
  <c r="BA370" i="4" s="1"/>
  <c r="BF369" i="4" l="1" a="1"/>
  <c r="BF369" i="4" s="1"/>
  <c r="BD370" i="4" a="1"/>
  <c r="BD370" i="4" s="1"/>
  <c r="BF370" i="4" l="1" a="1"/>
  <c r="BF370" i="4" s="1"/>
  <c r="BG370" i="4"/>
  <c r="BK37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<sst xmlns="http://schemas.openxmlformats.org/spreadsheetml/2006/main" count="229" uniqueCount="81">
  <si>
    <t>Base Pay Rate</t>
  </si>
  <si>
    <t>OT Pay Rate</t>
  </si>
  <si>
    <t>Regular Hours</t>
  </si>
  <si>
    <t>OT Hours</t>
  </si>
  <si>
    <t>Regular Work Week</t>
  </si>
  <si>
    <t>Working</t>
  </si>
  <si>
    <t>Sunday</t>
  </si>
  <si>
    <t>Monday</t>
  </si>
  <si>
    <t>Tuesday</t>
  </si>
  <si>
    <t>Wednesday</t>
  </si>
  <si>
    <t>Thursday</t>
  </si>
  <si>
    <t>Friday</t>
  </si>
  <si>
    <t>Saturday</t>
  </si>
  <si>
    <t>1 Day OT Work Week</t>
  </si>
  <si>
    <t>2 Day OT Work Week</t>
  </si>
  <si>
    <t>Regular Day Pay</t>
  </si>
  <si>
    <t>OT Day Pay</t>
  </si>
  <si>
    <t>Payday</t>
  </si>
  <si>
    <t>Pay Cycle</t>
  </si>
  <si>
    <t>Pay Cycles</t>
  </si>
  <si>
    <t>Weekly</t>
  </si>
  <si>
    <t>Bi-Weekly</t>
  </si>
  <si>
    <t>Date</t>
  </si>
  <si>
    <t>Week Type</t>
  </si>
  <si>
    <t xml:space="preserve">Hours </t>
  </si>
  <si>
    <t>Hour Override</t>
  </si>
  <si>
    <t>Week Types</t>
  </si>
  <si>
    <t>Regular</t>
  </si>
  <si>
    <t>1 Day</t>
  </si>
  <si>
    <t>2 Day</t>
  </si>
  <si>
    <t>Off</t>
  </si>
  <si>
    <t>Week Counter</t>
  </si>
  <si>
    <t>OT Day 1</t>
  </si>
  <si>
    <t>OT Day 2</t>
  </si>
  <si>
    <t>First Payday of Year</t>
  </si>
  <si>
    <t>Cycle Hours</t>
  </si>
  <si>
    <t>Daily Pay</t>
  </si>
  <si>
    <t>Day to Week</t>
  </si>
  <si>
    <t>Day to Month</t>
  </si>
  <si>
    <t>Day to Paycheck</t>
  </si>
  <si>
    <t>Day to Year</t>
  </si>
  <si>
    <t>Adjusted Paycheck</t>
  </si>
  <si>
    <t>Weekly Hours</t>
  </si>
  <si>
    <t>Expected Paycheck</t>
  </si>
  <si>
    <t>Name</t>
  </si>
  <si>
    <t>Information</t>
  </si>
  <si>
    <t>Details</t>
  </si>
  <si>
    <t>OT Pay</t>
  </si>
  <si>
    <t>Account Name</t>
  </si>
  <si>
    <t>Type</t>
  </si>
  <si>
    <t>Checking</t>
  </si>
  <si>
    <t>Savings</t>
  </si>
  <si>
    <t>Account Types</t>
  </si>
  <si>
    <t>Personal</t>
  </si>
  <si>
    <t>Intial Amount</t>
  </si>
  <si>
    <t>Interest Rate</t>
  </si>
  <si>
    <t>Intial Pay %</t>
  </si>
  <si>
    <t>Remainder %</t>
  </si>
  <si>
    <t>Account Name2</t>
  </si>
  <si>
    <t>Interest Rate 2</t>
  </si>
  <si>
    <t>Interest Rate 1 Cap</t>
  </si>
  <si>
    <t>Current Interest Rate</t>
  </si>
  <si>
    <t>Initial Pay Cut</t>
  </si>
  <si>
    <t>Post Cut Amount</t>
  </si>
  <si>
    <t>Remainder Pay Cut</t>
  </si>
  <si>
    <t>Final Amount</t>
  </si>
  <si>
    <t>Interest</t>
  </si>
  <si>
    <t>Adjusted Balance</t>
  </si>
  <si>
    <t>Initial Paycheck</t>
  </si>
  <si>
    <t>Int ACT 1</t>
  </si>
  <si>
    <t>Int ACT 2</t>
  </si>
  <si>
    <t>Int ACT 3</t>
  </si>
  <si>
    <t>Int ACT 4</t>
  </si>
  <si>
    <t>Int ACT 5</t>
  </si>
  <si>
    <t>Pay Post Initial</t>
  </si>
  <si>
    <t>Rem ACT 1</t>
  </si>
  <si>
    <t>Rem ACT 2</t>
  </si>
  <si>
    <t>Rem ACT 3</t>
  </si>
  <si>
    <t>Rem ACT 4</t>
  </si>
  <si>
    <t>Rem ACT 5</t>
  </si>
  <si>
    <t>v-- PAYCHECK DISTRIBUTION CHART --v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</si>
</sst>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800]dddd\,\ mmmm\ dd\,\ yyyy"/>
    <numFmt numFmtId="165" formatCode="_(&quot;$&quot;* #,##0.0000_);_(&quot;$&quot;* \(#,##0.0000\);_(&quot;$&quot;* &quot;-&quot;??_);_(@_)"/>
    <numFmt numFmtId="166" formatCode="0.000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2" fontId="0" fillId="2" borderId="0" xfId="0" applyNumberFormat="1" applyFill="1" applyAlignment="1">
      <alignment horizontal="center" vertical="center"/>
    </xf>
    <xf numFmtId="0" fontId="0" fillId="2" borderId="0" xfId="0" applyFill="1"/>
    <xf numFmtId="164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4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 applyAlignment="1">
      <alignment horizontal="center" vertical="center"/>
    </xf>
    <xf numFmtId="9" fontId="0" fillId="0" borderId="0" xfId="2" applyFont="1"/>
    <xf numFmtId="10" fontId="0" fillId="0" borderId="0" xfId="2" applyNumberFormat="1" applyFont="1"/>
    <xf numFmtId="164" fontId="0" fillId="4" borderId="0" xfId="0" applyNumberFormat="1" applyFill="1" applyAlignment="1">
      <alignment wrapText="1"/>
    </xf>
    <xf numFmtId="164" fontId="0" fillId="3" borderId="0" xfId="0" applyNumberFormat="1" applyFill="1" applyAlignment="1">
      <alignment wrapText="1"/>
    </xf>
    <xf numFmtId="164" fontId="0" fillId="5" borderId="0" xfId="0" applyNumberFormat="1" applyFill="1" applyAlignment="1">
      <alignment wrapText="1"/>
    </xf>
    <xf numFmtId="164" fontId="0" fillId="6" borderId="0" xfId="0" applyNumberFormat="1" applyFill="1" applyAlignment="1">
      <alignment wrapText="1"/>
    </xf>
    <xf numFmtId="44" fontId="0" fillId="0" borderId="0" xfId="1" applyFont="1" applyFill="1" applyAlignment="1">
      <alignment horizontal="right"/>
    </xf>
    <xf numFmtId="164" fontId="0" fillId="3" borderId="1" xfId="0" applyNumberFormat="1" applyFill="1" applyBorder="1" applyAlignment="1">
      <alignment wrapText="1"/>
    </xf>
    <xf numFmtId="164" fontId="0" fillId="4" borderId="1" xfId="0" applyNumberFormat="1" applyFill="1" applyBorder="1" applyAlignment="1">
      <alignment wrapText="1"/>
    </xf>
    <xf numFmtId="164" fontId="0" fillId="5" borderId="1" xfId="0" applyNumberFormat="1" applyFill="1" applyBorder="1" applyAlignment="1">
      <alignment wrapText="1"/>
    </xf>
    <xf numFmtId="164" fontId="0" fillId="6" borderId="1" xfId="0" applyNumberForma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165" fontId="0" fillId="0" borderId="0" xfId="1" applyNumberFormat="1" applyFont="1"/>
    <xf numFmtId="44" fontId="0" fillId="0" borderId="2" xfId="1" applyFont="1" applyFill="1" applyBorder="1"/>
    <xf numFmtId="10" fontId="0" fillId="0" borderId="2" xfId="2" applyNumberFormat="1" applyFont="1" applyFill="1" applyBorder="1"/>
    <xf numFmtId="166" fontId="0" fillId="0" borderId="0" xfId="2" applyNumberFormat="1" applyFont="1"/>
    <xf numFmtId="9" fontId="0" fillId="0" borderId="0" xfId="2" applyFont="1" applyFill="1" applyBorder="1"/>
    <xf numFmtId="0" fontId="4" fillId="3" borderId="0" xfId="0" applyFont="1" applyFill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131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ont>
        <color theme="1"/>
      </font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-F800]dddd\,\ mmmm\ dd\,\ yyyy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1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4" formatCode="_(&quot;$&quot;* #,##0.00_);_(&quot;$&quot;* \(#,##0.00\);_(&quot;$&quot;* &quot;-&quot;??_);_(@_)"/>
    </dxf>
    <dxf>
      <numFmt numFmtId="164" formatCode="[$-F800]dddd\,\ mmmm\ dd\,\ yyyy"/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4" formatCode="_(&quot;$&quot;* #,##0.00_);_(&quot;$&quot;* \(#,##0.00\);_(&quot;$&quot;* &quot;-&quot;??_);_(@_)"/>
    </dxf>
    <dxf>
      <numFmt numFmtId="164" formatCode="[$-F800]dddd\,\ mmmm\ dd\,\ yyyy"/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4" formatCode="_(&quot;$&quot;* #,##0.00_);_(&quot;$&quot;* \(#,##0.00\);_(&quot;$&quot;* &quot;-&quot;??_);_(@_)"/>
    </dxf>
    <dxf>
      <numFmt numFmtId="164" formatCode="[$-F800]dddd\,\ mmmm\ dd\,\ yyyy"/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4" formatCode="_(&quot;$&quot;* #,##0.00_);_(&quot;$&quot;* \(#,##0.00\);_(&quot;$&quot;* &quot;-&quot;??_);_(@_)"/>
    </dxf>
    <dxf>
      <numFmt numFmtId="164" formatCode="[$-F800]dddd\,\ mmmm\ dd\,\ yyyy"/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[$-F800]dddd\,\ mmmm\ dd\,\ yyyy"/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4" formatCode="0.00%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5" formatCode="_(&quot;$&quot;* #,##0.0000_);_(&quot;$&quot;* \(#,##0.0000\);_(&quot;$&quot;* &quot;-&quot;??_);_(@_)"/>
    </dxf>
    <dxf>
      <alignment horizontal="center" vertical="center" textRotation="0" wrapText="1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4" formatCode="0.00%"/>
    </dxf>
    <dxf>
      <alignment horizontal="center" vertical="center" textRotation="0" wrapText="1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[$-F800]dddd\,\ mmmm\ dd\,\ yyyy"/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7C80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53ADDC-E541-4CB7-8570-E867AD4DA8E4}" name="Cycles" displayName="Cycles" ref="A1:A3" totalsRowShown="0" headerRowDxfId="130" dataDxfId="129">
  <autoFilter ref="A1:A3" xr:uid="{D753ADDC-E541-4CB7-8570-E867AD4DA8E4}">
    <filterColumn colId="0" hiddenButton="1"/>
  </autoFilter>
  <tableColumns count="1">
    <tableColumn id="1" xr3:uid="{E7CB5481-53CB-434E-AE08-EE39AA0029DA}" name="Pay Cycles" dataDxfId="1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A6090B-633C-4DEE-A47B-C03601F389E0}" name="WeekTypes" displayName="WeekTypes" ref="C1:C5" totalsRowShown="0" headerRowDxfId="127" dataDxfId="126">
  <autoFilter ref="C1:C5" xr:uid="{77A6090B-633C-4DEE-A47B-C03601F389E0}">
    <filterColumn colId="0" hiddenButton="1"/>
  </autoFilter>
  <tableColumns count="1">
    <tableColumn id="1" xr3:uid="{ADFC1AAB-BF7E-494F-B91E-E4BBFBBE314F}" name="Week Types" dataDxfId="1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885A51-9B2A-4094-B8CB-D8D3E7ED923B}" name="AccountTypes" displayName="AccountTypes" ref="E1:E4" totalsRowShown="0" headerRowDxfId="124" dataDxfId="123">
  <autoFilter ref="E1:E4" xr:uid="{FD885A51-9B2A-4094-B8CB-D8D3E7ED923B}">
    <filterColumn colId="0" hiddenButton="1"/>
  </autoFilter>
  <tableColumns count="1">
    <tableColumn id="1" xr3:uid="{579FAB30-3550-47CE-930F-95427477E265}" name="Account Types" dataDxfId="1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7DED9-8CB7-401B-A03F-3DCE452188CC}" name="HolderInfo" displayName="HolderInfo" ref="A1:B14" totalsRowShown="0" headerRowDxfId="121" dataDxfId="120">
  <autoFilter ref="A1:B14" xr:uid="{E3A7DED9-8CB7-401B-A03F-3DCE452188CC}"/>
  <tableColumns count="2">
    <tableColumn id="1" xr3:uid="{F4A6E2CA-AC1F-4382-BB33-B040D2505957}" name="Information" dataDxfId="119"/>
    <tableColumn id="2" xr3:uid="{744E5530-36CA-440C-906E-8C9C6002F29C}" name="Details" dataDxfId="1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4A3417-E8FE-43A5-943C-F3BEDC76484D}" name="RegularWeek" displayName="RegularWeek" ref="D1:E8" totalsRowShown="0">
  <autoFilter ref="D1:E8" xr:uid="{A34A3417-E8FE-43A5-943C-F3BEDC76484D}">
    <filterColumn colId="0" hiddenButton="1"/>
    <filterColumn colId="1" hiddenButton="1"/>
  </autoFilter>
  <tableColumns count="2">
    <tableColumn id="1" xr3:uid="{12C22A08-A86D-49EA-9275-A887D50E333A}" name="Regular Work Week" dataDxfId="117"/>
    <tableColumn id="2" xr3:uid="{5980FC9E-67A6-4EFE-89BA-987CF0271FDF}" name="Working" dataDxfId="1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2EEC08-AA88-4025-BACA-85A62216D83A}" name="OneDayWeek" displayName="OneDayWeek" ref="F1:G8" totalsRowShown="0">
  <autoFilter ref="F1:G8" xr:uid="{AD2EEC08-AA88-4025-BACA-85A62216D83A}">
    <filterColumn colId="0" hiddenButton="1"/>
    <filterColumn colId="1" hiddenButton="1"/>
  </autoFilter>
  <tableColumns count="2">
    <tableColumn id="1" xr3:uid="{5718BC80-F301-49FD-89D5-3AC3FA6B1C4B}" name="1 Day OT Work Week" dataDxfId="115"/>
    <tableColumn id="2" xr3:uid="{069B9B78-8F62-4370-997B-0645F2A11C15}" name="Working" dataDxfId="1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6C6ACD-C601-441B-BC2B-934210972B98}" name="TwoDayWeek" displayName="TwoDayWeek" ref="H1:I8" totalsRowShown="0">
  <autoFilter ref="H1:I8" xr:uid="{2E6C6ACD-C601-441B-BC2B-934210972B98}">
    <filterColumn colId="0" hiddenButton="1"/>
    <filterColumn colId="1" hiddenButton="1"/>
  </autoFilter>
  <tableColumns count="2">
    <tableColumn id="1" xr3:uid="{DBC08780-A6C5-4287-864E-EEFD702AB1CB}" name="2 Day OT Work Week" dataDxfId="113"/>
    <tableColumn id="2" xr3:uid="{38E1106D-8D7C-4C37-B3A3-3E6868AAA825}" name="Working" dataDxfId="1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65F378-774B-4CB8-9EA7-EEBD63EC6E18}" name="ControlledAccounts" displayName="ControlledAccounts" ref="D10:E15" totalsRowShown="0">
  <autoFilter ref="D10:E15" xr:uid="{9065F378-774B-4CB8-9EA7-EEBD63EC6E18}">
    <filterColumn colId="0" hiddenButton="1"/>
    <filterColumn colId="1" hiddenButton="1"/>
  </autoFilter>
  <tableColumns count="2">
    <tableColumn id="1" xr3:uid="{7A930440-F81A-490E-9990-D1EB75B94D5A}" name="Account Name"/>
    <tableColumn id="2" xr3:uid="{72D35A99-E2F3-4CF0-863D-FA9B841C5D69}" name="Typ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E88A5D-29A2-4D27-A7B1-D79171D43969}" name="Paysheet" displayName="Paysheet" ref="A1:N367" totalsRowShown="0" headerRowDxfId="111">
  <autoFilter ref="A1:N367" xr:uid="{B1E88A5D-29A2-4D27-A7B1-D79171D439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5ACB1AF9-DB5A-4CDA-975A-BB9A6AAE623B}" name="Date" dataDxfId="110"/>
    <tableColumn id="2" xr3:uid="{80661093-F3D2-4B71-A105-A887FDF18CBD}" name="Week Counter" dataDxfId="109">
      <calculatedColumnFormula>IF(OR('Account Holder Info'!$B$12 = "Weekly", Paysheet[[#This Row],[Date]]='Account Holder Info'!$B$10), IF(TEXT(A2, "dddd") = 'Account Holder Info'!$B$11, "PAYDAY", IF(ISNUMBER(B1), B1 + 1, 1)), IF(AND(TEXT(A2, "dddd") = 'Account Holder Info'!$B$11, B1 &gt;= 13), "PAYDAY", (IF(ISNUMBER(B1), B1 + 1, 1))))</calculatedColumnFormula>
    </tableColumn>
    <tableColumn id="3" xr3:uid="{6204AC3B-0D5B-40D6-B709-DDB8A564390C}" name="Week Type"/>
    <tableColumn id="4" xr3:uid="{EE3660B1-6F23-4BEA-9DF9-E1A516943643}" name="Hours " dataDxfId="108">
      <calculatedColumnFormula array="1">_xlfn.IFS($C$9 = "Regular", IF(VLOOKUP(TEXT(Paysheet[[#This Row],[Date]], "dddd"),RegularWeek[],2, FALSE), 'Account Holder Info'!$B$6, 0), $C$9 = "1 Day", IF(VLOOKUP(TEXT(Paysheet[[#This Row],[Date]], "dddd"),OneDayWeek[],2, FALSE), 'Account Holder Info'!$B$6, 0), $C$9 = "2 Day", IF(VLOOKUP(TEXT(Paysheet[[#This Row],[Date]], "dddd"),TwoDayWeek[],2, FALSE), 'Account Holder Info'!$B$6, 0), $C$9 = "Off", 0)</calculatedColumnFormula>
    </tableColumn>
    <tableColumn id="5" xr3:uid="{56079072-6125-4D3E-BA5A-A346BB074F7B}" name="Hour Override"/>
    <tableColumn id="6" xr3:uid="{1F7BCA56-A860-4C8E-823D-9952B007F588}" name="Weekly Hours" dataDxfId="107">
      <calculatedColumnFormula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F1)</calculatedColumnFormula>
    </tableColumn>
    <tableColumn id="16" xr3:uid="{EC9F37C1-A65A-47CD-A781-5E5EB297FFD0}" name="Cycle Hours" dataDxfId="106">
      <calculatedColumnFormula>IFERROR(IF(B1 = "PAYDAY", IF(Paysheet[[#This Row],[Hour Override]] = "", Paysheet[[#This Row],[Hours ]], Paysheet[[#This Row],[Hour Override]]), IF(Paysheet[[#This Row],[Hour Override]] = "", Paysheet[[#This Row],[Hours ]], Paysheet[[#This Row],[Hour Override]]) + G1), 0)</calculatedColumnFormula>
    </tableColumn>
    <tableColumn id="7" xr3:uid="{F85C1DB6-CF73-4A0F-8DC6-1E4F8A69BB30}" name="Daily Pay" dataDxfId="105" dataCellStyle="Currency">
      <calculatedColumnFormula>IF(VLOOKUP(TEXT(Paysheet[[#This Row],[Date]], "dddd"),RegularWeek[],2, FALSE), 'Account Holder Info'!$B$3, 'Account Holder Info'!$B$5) * IF(Paysheet[[#This Row],[Hour Override]] = "", Paysheet[[#This Row],[Hours ]], Paysheet[[#This Row],[Hour Override]])</calculatedColumnFormula>
    </tableColumn>
    <tableColumn id="8" xr3:uid="{5CA10BDB-3C28-4B11-98E4-AFFDE083654C}" name="Day to Week" dataDxfId="104" dataCellStyle="Currency">
      <calculatedColumnFormula>IF(TEXT(A1, "dddd") = "Sunday", Paysheet[[#This Row],[Daily Pay]], IF(ISNUMBER(I1), I1, 0) + Paysheet[[#This Row],[Daily Pay]])</calculatedColumnFormula>
    </tableColumn>
    <tableColumn id="9" xr3:uid="{ADA0DE9D-4253-46E0-8AFF-9587AC690949}" name="Day to Paycheck" dataDxfId="103" dataCellStyle="Currency">
      <calculatedColumnFormula>IF(B1 = "PAYDAY", Paysheet[[#This Row],[Daily Pay]], IF(ISNUMBER(J1), J1, 0) + Paysheet[[#This Row],[Daily Pay]])</calculatedColumnFormula>
    </tableColumn>
    <tableColumn id="17" xr3:uid="{8C2EB25B-019D-4680-A0F0-F04DD5E0ECB4}" name="Expected Paycheck" dataCellStyle="Currency">
      <calculatedColumnFormula>IF(Paysheet[[#This Row],[Week Counter]] = "PAYDAY", Paysheet[[#This Row],[Day to Paycheck]], "")</calculatedColumnFormula>
    </tableColumn>
    <tableColumn id="15" xr3:uid="{E66B8ADB-C030-47CF-851F-A09CB0572DEA}" name="Adjusted Paycheck" dataCellStyle="Currency"/>
    <tableColumn id="10" xr3:uid="{07DC863D-FE40-47A1-A777-138B0B030A31}" name="Day to Month" dataDxfId="102" dataCellStyle="Currency">
      <calculatedColumnFormula>IF(TEXT(Paysheet[[#This Row],[Date]], "mm") &gt; TEXT(A1, "mm"), Paysheet[[#This Row],[Daily Pay]], IF(ISNUMBER(M1), M1, 0) + Paysheet[[#This Row],[Daily Pay]]) - IF(Paysheet[[#This Row],[Adjusted Paycheck]] = "", 0, (Paysheet[[#This Row],[Expected Paycheck]] - Paysheet[[#This Row],[Adjusted Paycheck]]))</calculatedColumnFormula>
    </tableColumn>
    <tableColumn id="11" xr3:uid="{1B53F35B-FAF9-494B-BFB7-FC15D51214D2}" name="Day to Year" dataDxfId="101">
      <calculatedColumnFormula>IF(ISNUMBER(N1), N1, 0) + Paysheet[[#This Row],[Daily Pay]]  - IF(Paysheet[[#This Row],[Adjusted Paycheck]] = "", 0, (Paysheet[[#This Row],[Expected Paycheck]] - Paysheet[[#This Row],[Adjusted Paycheck]]))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7FED90-5712-4F6E-9104-BBB94075A5AA}" name="ACT1Info" displayName="ACT1Info" ref="O1:V2" totalsRowShown="0" headerRowDxfId="100">
  <autoFilter ref="O1:V2" xr:uid="{877FED90-5712-4F6E-9104-BBB94075A5A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83ACAFE-B719-497F-995E-8DF56B58E122}" name="Account Name">
      <calculatedColumnFormula>IF(ISBLANK('Account Holder Info'!$D11), "", 'Account Holder Info'!$D11)</calculatedColumnFormula>
    </tableColumn>
    <tableColumn id="2" xr3:uid="{BDD3CFA0-E4EF-4434-AB07-0E91E979F1C9}" name="Type">
      <calculatedColumnFormula>IF(ISBLANK('Account Holder Info'!$E11), "", 'Account Holder Info'!$E11)</calculatedColumnFormula>
    </tableColumn>
    <tableColumn id="3" xr3:uid="{9C45DDE6-15C5-45FC-BABF-4FFB38770202}" name="Intial Amount" dataCellStyle="Currency"/>
    <tableColumn id="4" xr3:uid="{F34FFBE2-F94A-4CD2-949D-FDE7C1C48719}" name="Interest Rate" dataDxfId="99" dataCellStyle="Percent"/>
    <tableColumn id="11" xr3:uid="{E9728ED2-2D68-4232-939D-59B9228A5A20}" name="Interest Rate 1 Cap" dataDxfId="98" dataCellStyle="Currency"/>
    <tableColumn id="10" xr3:uid="{292C3293-97DF-4175-B324-ED16049B4E34}" name="Interest Rate 2" dataDxfId="97" dataCellStyle="Percent"/>
    <tableColumn id="5" xr3:uid="{35F41AB0-1C1C-4F1E-B930-0E3F6F17CFCB}" name="Intial Pay %" dataCellStyle="Percent"/>
    <tableColumn id="6" xr3:uid="{29F78392-1660-4BAB-A207-B87F3EAE0308}" name="Remainder %" dataCellStyle="Per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3817BD-9EF7-4675-8ACB-E3F00422C15C}" name="ACT2Info" displayName="ACT2Info" ref="Y1:AF2" totalsRowShown="0" headerRowDxfId="96">
  <autoFilter ref="Y1:AF2" xr:uid="{E03817BD-9EF7-4675-8ACB-E3F00422C1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23A0F40-68F4-40F7-999F-43F58EF89CF2}" name="Account Name">
      <calculatedColumnFormula>IF(ISBLANK('Account Holder Info'!$D12), "", 'Account Holder Info'!$D12)</calculatedColumnFormula>
    </tableColumn>
    <tableColumn id="2" xr3:uid="{A880899A-FB75-421E-90D2-373C7D20E9DB}" name="Type">
      <calculatedColumnFormula>IF(ISBLANK('Account Holder Info'!$E12), "", 'Account Holder Info'!$E12)</calculatedColumnFormula>
    </tableColumn>
    <tableColumn id="3" xr3:uid="{58B24B46-4997-4F41-A85F-C6AAD77B1EFE}" name="Intial Amount" dataCellStyle="Currency"/>
    <tableColumn id="8" xr3:uid="{B67FA8B2-599F-4676-8FB0-2F3E934534A0}" name="Interest Rate" dataDxfId="95" dataCellStyle="Percent"/>
    <tableColumn id="9" xr3:uid="{CC027FBE-E011-4C78-84DD-67BABAAE0BF2}" name="Interest Rate 1 Cap" dataDxfId="94" dataCellStyle="Currency"/>
    <tableColumn id="4" xr3:uid="{A6CE75EF-FCDA-44FE-9E30-F7F6367FEF4B}" name="Interest Rate 2" dataDxfId="93" dataCellStyle="Percent"/>
    <tableColumn id="5" xr3:uid="{C6D858F9-56D8-4394-9546-B0AEF214EC09}" name="Intial Pay %" dataCellStyle="Percent"/>
    <tableColumn id="6" xr3:uid="{6E5F4A4F-C61D-4946-A170-28613F6575CF}" name="Remainder %" dataCellStyle="Perc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5E15836-FFD2-4432-9D7A-8645F4616C46}" name="ACT3Info" displayName="ACT3Info" ref="AI1:AP2" totalsRowShown="0" headerRowDxfId="92">
  <autoFilter ref="AI1:AP2" xr:uid="{05E15836-FFD2-4432-9D7A-8645F4616C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D26E326-C098-472A-AB47-D4EDBDB7598B}" name="Account Name">
      <calculatedColumnFormula>IF(ISBLANK('Account Holder Info'!$D13), "", 'Account Holder Info'!$D13)</calculatedColumnFormula>
    </tableColumn>
    <tableColumn id="2" xr3:uid="{67B3C742-B887-4075-8B63-66D09C8FB73F}" name="Type">
      <calculatedColumnFormula>IF(ISBLANK('Account Holder Info'!$E13), "", 'Account Holder Info'!$E13)</calculatedColumnFormula>
    </tableColumn>
    <tableColumn id="3" xr3:uid="{A6A5BD66-D5F3-48BA-9891-1BB4961DBE13}" name="Intial Amount" dataCellStyle="Currency"/>
    <tableColumn id="4" xr3:uid="{F35C9E86-0D89-48B1-93D9-DA1AF4F0065B}" name="Interest Rate" dataDxfId="91" dataCellStyle="Currency"/>
    <tableColumn id="9" xr3:uid="{8888357D-933C-46B2-A69F-30838218719D}" name="Interest Rate 1 Cap" dataDxfId="90" dataCellStyle="Currency"/>
    <tableColumn id="8" xr3:uid="{DB002109-3275-4B0C-9F34-B402C3342F5B}" name="Interest Rate 2" dataDxfId="89" dataCellStyle="Percent"/>
    <tableColumn id="5" xr3:uid="{D8CF1A0E-2BB2-464C-9D18-5600BD4F507F}" name="Intial Pay %" dataCellStyle="Percent"/>
    <tableColumn id="6" xr3:uid="{89E340F5-7D21-4E30-91A4-A54AFB6FDA6A}" name="Remainder %" dataCellStyle="Perc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692BAF-65C9-4538-9518-A3A24BAF3393}" name="ACT5Info" displayName="ACT5Info" ref="BC1:BJ2" totalsRowShown="0" headerRowDxfId="88">
  <autoFilter ref="BC1:BJ2" xr:uid="{F3692BAF-65C9-4538-9518-A3A24BAF33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3F62C85-C4CA-4835-B06A-8FAB8D770AE5}" name="Account Name2">
      <calculatedColumnFormula>IF(ISBLANK('Account Holder Info'!$D15), "", 'Account Holder Info'!$D15)</calculatedColumnFormula>
    </tableColumn>
    <tableColumn id="2" xr3:uid="{EF8D974C-B428-492B-9043-E76DDA58F7F6}" name="Type">
      <calculatedColumnFormula>IF(ISBLANK('Account Holder Info'!$E14), "", 'Account Holder Info'!$E14)</calculatedColumnFormula>
    </tableColumn>
    <tableColumn id="3" xr3:uid="{35702F76-91EA-43A3-B5E4-6A841B725A44}" name="Intial Amount" dataCellStyle="Currency"/>
    <tableColumn id="4" xr3:uid="{ED77BE7E-C79E-4613-8132-01CA7AF64A58}" name="Interest Rate" dataDxfId="87" dataCellStyle="Percent"/>
    <tableColumn id="8" xr3:uid="{64BC67DD-115E-4BC1-A300-35C75FC8A932}" name="Interest Rate 1 Cap" dataDxfId="86" dataCellStyle="Currency"/>
    <tableColumn id="9" xr3:uid="{6569D0BB-CB44-49E4-AA7C-C6264CE1F0D0}" name="Interest Rate 2" dataDxfId="85" dataCellStyle="Percent"/>
    <tableColumn id="5" xr3:uid="{73938815-A6D6-4EA3-94E1-EAE1149C8800}" name="Intial Pay %" dataDxfId="84" dataCellStyle="Percent"/>
    <tableColumn id="6" xr3:uid="{C029021A-F5B8-496C-BDF1-1424E3B25F85}" name="Remainder %" dataDxfId="83" dataCellStyle="Perc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F7EAE02-E0F1-4BFF-B875-518DF9197E79}" name="ACT4Info" displayName="ACT4Info" ref="AS1:AZ2" totalsRowShown="0" headerRowDxfId="82" dataDxfId="81" tableBorderDxfId="80">
  <autoFilter ref="AS1:AZ2" xr:uid="{AF7EAE02-E0F1-4BFF-B875-518DF9197E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E46FEFC-46BA-4964-8228-4D7E898FB8F8}" name="Account Name" dataDxfId="79">
      <calculatedColumnFormula>IF(ISBLANK('Account Holder Info'!$D14), "", 'Account Holder Info'!$D14)</calculatedColumnFormula>
    </tableColumn>
    <tableColumn id="2" xr3:uid="{61D29B8F-F58B-4C6F-B61D-F354C54677CE}" name="Type" dataDxfId="78">
      <calculatedColumnFormula>IF(ISBLANK('Account Holder Info'!$E14), "", 'Account Holder Info'!$E14)</calculatedColumnFormula>
    </tableColumn>
    <tableColumn id="3" xr3:uid="{A0E2042B-1914-419D-AB73-3C7550DE10BB}" name="Intial Amount" dataDxfId="77" dataCellStyle="Currency"/>
    <tableColumn id="4" xr3:uid="{33B05037-8AC8-416B-86F6-306A59A2F6C1}" name="Interest Rate" dataDxfId="76" dataCellStyle="Percent"/>
    <tableColumn id="9" xr3:uid="{933CB9F5-6199-47D0-913E-52B1DD17F292}" name="Interest Rate 1 Cap" dataDxfId="75" dataCellStyle="Currency"/>
    <tableColumn id="8" xr3:uid="{9D803985-8396-4FD4-8752-04AF94F56F74}" name="Interest Rate 2" dataDxfId="74" dataCellStyle="Percent"/>
    <tableColumn id="5" xr3:uid="{EB99B3FC-756E-469A-BC12-8B65A57FF1E3}" name="Intial Pay %" dataDxfId="73" dataCellStyle="Percent"/>
    <tableColumn id="6" xr3:uid="{6B5080A4-A2EE-4DE4-9CA5-B4D6011607DE}" name="Remainder %" dataDxfId="72" dataCellStyle="Perc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9425105-0708-4434-9085-8DBBD68616A4}" name="ACT1Holdings" displayName="ACT1Holdings" ref="O4:W370" totalsRowShown="0" headerRowDxfId="71">
  <autoFilter ref="O4:W370" xr:uid="{29425105-0708-4434-9085-8DBBD68616A4}"/>
  <tableColumns count="9">
    <tableColumn id="1" xr3:uid="{774B1C06-E5AC-4A19-A49C-9523427473DF}" name="Date" dataDxfId="70"/>
    <tableColumn id="2" xr3:uid="{DADBE83C-735F-4B3E-880C-63C47B1E2411}" name="Intial Amount" dataCellStyle="Currency">
      <calculatedColumnFormula array="1">IF(ISNUMBER(W4), W4, ACT1Info[Intial Amount])</calculatedColumnFormula>
    </tableColumn>
    <tableColumn id="10" xr3:uid="{6BCEC21A-ECC5-4AA3-A563-B25D154C951A}" name="Adjusted Balance" dataDxfId="69" dataCellStyle="Currency"/>
    <tableColumn id="3" xr3:uid="{57063821-54B2-42AC-B84A-0900CB4F49E1}" name="Current Interest Rate" dataDxfId="68" dataCellStyle="Percent">
      <calculatedColumnFormula array="1">IF(ACT1Holdings[[#This Row],[Intial Amount]] &gt; ACT1Info[Interest Rate 1 Cap], ACT1Info[Interest Rate 2], ACT1Info[Interest Rate])</calculatedColumnFormula>
    </tableColumn>
    <tableColumn id="4" xr3:uid="{56B49CB9-04CF-4D53-ACEE-6B3E3B2A0ACF}" name="Interest" dataCellStyle="Currency"/>
    <tableColumn id="5" xr3:uid="{45BB19BC-988F-4D53-8303-52791DC7E9D9}" name="Initial Pay Cut" dataDxfId="67" dataCellStyle="Currency">
      <calculatedColumnFormula array="1">IF(VLOOKUP(ACT1Holdings[[#This Row],[Date]],Paysheet[], 2, FALSE) = "PAYDAY", (VLOOKUP(ACT1Holdings[[#This Row],[Date]],Paysheet[], 11, FALSE) * ACT1Info[Intial Pay %]), "")</calculatedColumnFormula>
    </tableColumn>
    <tableColumn id="6" xr3:uid="{B85B46B7-5870-4C24-AEE7-91C7B928E084}" name="Post Cut Amount" dataCellStyle="Currency">
      <calculatedColumnFormula>IF(ISNUMBER(ACT1Holdings[[#This Row],[Initial Pay Cut]]), IF(ACT1Holdings[[#This Row],[Adjusted Balance]] = "", ACT1Holdings[[#This Row],[Intial Amount]], ACT1Holdings[[#This Row],[Adjusted Balance]]) + ACT1Holdings[[#This Row],[Initial Pay Cut]], "")</calculatedColumnFormula>
    </tableColumn>
    <tableColumn id="7" xr3:uid="{4AE11547-DB31-4DF0-A7B9-6F605375585C}" name="Remainder Pay Cut" dataDxfId="66" dataCellStyle="Currency">
      <calculatedColumnFormula array="1">IF(VLOOKUP(ACT1Holdings[[#This Row],[Date]],Paysheet[], 2, FALSE) = "PAYDAY", (PayDistribution[[#This Row],[Pay Post Initial]] * ACT1Info[Remainder %]), "")</calculatedColumnFormula>
    </tableColumn>
    <tableColumn id="8" xr3:uid="{87194EE4-56B4-48C0-B537-387D936AD05C}" name="Final Amount" dataDxfId="65" dataCellStyle="Currency">
      <calculatedColumnFormula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1655DB9-6746-4669-8B90-AC01ACCDEFA9}" name="ACT2Holdings" displayName="ACT2Holdings" ref="Y4:AG370" totalsRowShown="0" headerRowDxfId="64">
  <autoFilter ref="Y4:AG370" xr:uid="{81655DB9-6746-4669-8B90-AC01ACCDEFA9}"/>
  <tableColumns count="9">
    <tableColumn id="1" xr3:uid="{F7DAD84E-7956-4D6F-B979-997F439448EF}" name="Date" dataDxfId="63"/>
    <tableColumn id="2" xr3:uid="{F98AC0AE-8A90-4D19-9F5A-3115E812904E}" name="Intial Amount" dataDxfId="62" dataCellStyle="Currency">
      <calculatedColumnFormula array="1">IF(ISNUMBER(AG4), AG4, ACT2Info[Intial Amount])</calculatedColumnFormula>
    </tableColumn>
    <tableColumn id="10" xr3:uid="{53622AB7-82C9-40D9-AA76-2AA92426EFCB}" name="Adjusted Balance" dataDxfId="61" dataCellStyle="Currency"/>
    <tableColumn id="3" xr3:uid="{62AEF8A6-66F4-4337-A3E3-EE4F46DF60D0}" name="Current Interest Rate" dataDxfId="60" dataCellStyle="Percent">
      <calculatedColumnFormula array="1">IF(ACT2Holdings[[#This Row],[Intial Amount]] &gt; ACT2Info[Interest Rate 1 Cap], ACT2Info[Interest Rate 2], ACT2Info[Interest Rate])</calculatedColumnFormula>
    </tableColumn>
    <tableColumn id="4" xr3:uid="{13798854-05A8-41F8-BD63-6DD8E040F8F3}" name="Interest" dataCellStyle="Currency"/>
    <tableColumn id="5" xr3:uid="{EAB5FAF9-6996-427C-8F5A-A40B235EC3FF}" name="Initial Pay Cut" dataDxfId="59" dataCellStyle="Currency">
      <calculatedColumnFormula array="1">IF(VLOOKUP(ACT2Holdings[[#This Row],[Date]],Paysheet[], 2, FALSE) = "PAYDAY", (VLOOKUP(ACT2Holdings[[#This Row],[Date]],Paysheet[], 11, FALSE) * ACT2Info[Intial Pay %]), "")</calculatedColumnFormula>
    </tableColumn>
    <tableColumn id="6" xr3:uid="{38246B37-13EE-49CC-93C0-8335F9E7A529}" name="Post Cut Amount" dataCellStyle="Currency">
      <calculatedColumnFormula>IF(ISNUMBER(ACT2Holdings[[#This Row],[Initial Pay Cut]]), IF(ACT2Holdings[[#This Row],[Adjusted Balance]] = "", ACT2Holdings[[#This Row],[Intial Amount]], ACT2Holdings[[#This Row],[Adjusted Balance]]) + ACT2Holdings[[#This Row],[Initial Pay Cut]], "")</calculatedColumnFormula>
    </tableColumn>
    <tableColumn id="7" xr3:uid="{193E3286-E1F4-4FB3-A80D-CE606729AA8C}" name="Remainder Pay Cut" dataDxfId="58" dataCellStyle="Currency">
      <calculatedColumnFormula array="1">IF(VLOOKUP(ACT2Holdings[[#This Row],[Date]],Paysheet[], 2, FALSE) = "PAYDAY", (PayDistribution[[#This Row],[Pay Post Initial]] * ACT2Info[Remainder %]), "")</calculatedColumnFormula>
    </tableColumn>
    <tableColumn id="8" xr3:uid="{4B695C45-A723-4191-A628-32D794870BBA}" name="Final Amount" dataDxfId="57" dataCellStyle="Currency">
      <calculatedColumnFormula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E315B5B-EE26-46A9-AD22-C7DE2B8AD88C}" name="ACT3Holdings" displayName="ACT3Holdings" ref="AI4:AQ370" totalsRowShown="0" headerRowDxfId="56">
  <autoFilter ref="AI4:AQ370" xr:uid="{3E315B5B-EE26-46A9-AD22-C7DE2B8AD88C}"/>
  <tableColumns count="9">
    <tableColumn id="1" xr3:uid="{EB0EB627-5C09-498A-898F-5A17DB16D8BF}" name="Date" dataDxfId="55"/>
    <tableColumn id="2" xr3:uid="{24E16291-FD64-4FFB-9A4F-CFB648195A41}" name="Intial Amount" dataDxfId="54" dataCellStyle="Currency">
      <calculatedColumnFormula array="1">IF(ISNUMBER(AQ4), AQ4, ACT3Info[Intial Amount])</calculatedColumnFormula>
    </tableColumn>
    <tableColumn id="10" xr3:uid="{C5A9E2A1-2439-4427-BE9C-9D20A7680C17}" name="Adjusted Balance" dataDxfId="53" dataCellStyle="Currency"/>
    <tableColumn id="3" xr3:uid="{A5C9D9DF-88A8-4B31-955B-A0AAB38F011D}" name="Current Interest Rate" dataDxfId="52" dataCellStyle="Percent">
      <calculatedColumnFormula array="1">IF(ACT3Holdings[[#This Row],[Intial Amount]] &gt; ACT3Info[Interest Rate 1 Cap], ACT3Info[Interest Rate 2], ACT3Info[Interest Rate])</calculatedColumnFormula>
    </tableColumn>
    <tableColumn id="4" xr3:uid="{509F8714-1621-4978-B18A-683BCA44E2D3}" name="Interest" dataCellStyle="Currency"/>
    <tableColumn id="5" xr3:uid="{40D11A1E-A575-4C98-A80C-5B9741DF3365}" name="Initial Pay Cut" dataDxfId="51" dataCellStyle="Currency">
      <calculatedColumnFormula array="1">IF(VLOOKUP(ACT3Holdings[[#This Row],[Date]],Paysheet[], 2, FALSE) = "PAYDAY", (VLOOKUP(ACT3Holdings[[#This Row],[Date]],Paysheet[], 11, FALSE) * ACT3Info[Intial Pay %]), "")</calculatedColumnFormula>
    </tableColumn>
    <tableColumn id="6" xr3:uid="{945FFFEF-2190-48AB-9FAA-49293CE3AE7A}" name="Post Cut Amount" dataCellStyle="Currency">
      <calculatedColumnFormula>IF(ISNUMBER(ACT3Holdings[[#This Row],[Initial Pay Cut]]), IF(ACT3Holdings[[#This Row],[Adjusted Balance]] = "", ACT3Holdings[[#This Row],[Intial Amount]], ACT3Holdings[[#This Row],[Adjusted Balance]]) + ACT3Holdings[[#This Row],[Initial Pay Cut]], "")</calculatedColumnFormula>
    </tableColumn>
    <tableColumn id="7" xr3:uid="{EFC61A7E-ACF9-4AE1-903B-B7286D6F84C5}" name="Remainder Pay Cut" dataDxfId="50" dataCellStyle="Currency">
      <calculatedColumnFormula array="1">IF(VLOOKUP(ACT3Holdings[[#This Row],[Date]],Paysheet[], 2, FALSE) = "PAYDAY", (PayDistribution[[#This Row],[Pay Post Initial]] * ACT3Info[Remainder %]), "")</calculatedColumnFormula>
    </tableColumn>
    <tableColumn id="8" xr3:uid="{B94F09D9-B28B-4134-9C91-68F8A2F7F26C}" name="Final Amount" dataDxfId="49" dataCellStyle="Currency">
      <calculatedColumnFormula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9FFB119-8453-4689-8A1B-5B3D17CD1D1C}" name="ACT4Holdings" displayName="ACT4Holdings" ref="AS4:BA370" totalsRowShown="0" headerRowDxfId="48">
  <autoFilter ref="AS4:BA370" xr:uid="{C9FFB119-8453-4689-8A1B-5B3D17CD1D1C}"/>
  <tableColumns count="9">
    <tableColumn id="1" xr3:uid="{B8605648-2553-4F61-B237-85F4425DF2D8}" name="Date" dataDxfId="47"/>
    <tableColumn id="2" xr3:uid="{E846FB70-9DB3-43C0-9FF8-CD982AB7871D}" name="Intial Amount" dataDxfId="46" dataCellStyle="Currency">
      <calculatedColumnFormula array="1">IF(ISNUMBER(BA4), BA4, ACT4Info[Intial Amount])</calculatedColumnFormula>
    </tableColumn>
    <tableColumn id="10" xr3:uid="{3AFF3BB9-ADBB-4028-8E9A-1054E7E900F3}" name="Adjusted Balance" dataDxfId="45" dataCellStyle="Currency"/>
    <tableColumn id="3" xr3:uid="{7969FAEE-3386-46D0-BA17-4FE1BDD1D883}" name="Current Interest Rate" dataDxfId="44" dataCellStyle="Percent">
      <calculatedColumnFormula array="1">IF(ACT4Holdings[[#This Row],[Intial Amount]] &gt; ACT4Info[Interest Rate 1 Cap], ACT4Info[Interest Rate 2], ACT4Info[Interest Rate])</calculatedColumnFormula>
    </tableColumn>
    <tableColumn id="4" xr3:uid="{710A9D36-33F0-4F5F-BAF7-39171A97AD3B}" name="Interest" dataCellStyle="Currency"/>
    <tableColumn id="5" xr3:uid="{F5A6A695-583B-4B2A-BA7D-E1483A956102}" name="Initial Pay Cut" dataDxfId="43" dataCellStyle="Currency">
      <calculatedColumnFormula array="1">IF(VLOOKUP(ACT4Holdings[[#This Row],[Date]],Paysheet[], 2, FALSE) = "PAYDAY", (VLOOKUP(ACT4Holdings[[#This Row],[Date]],Paysheet[], 11, FALSE) * ACT4Info[Intial Pay %]), "")</calculatedColumnFormula>
    </tableColumn>
    <tableColumn id="6" xr3:uid="{0D3BF0D6-2884-4E2D-8DC4-6457EF0C88E5}" name="Post Cut Amount" dataCellStyle="Currency">
      <calculatedColumnFormula>IF(ISNUMBER(ACT4Holdings[[#This Row],[Initial Pay Cut]]), IF(ACT4Holdings[[#This Row],[Adjusted Balance]] = "", ACT4Holdings[[#This Row],[Intial Amount]], ACT4Holdings[[#This Row],[Adjusted Balance]]) + ACT4Holdings[[#This Row],[Initial Pay Cut]], "")</calculatedColumnFormula>
    </tableColumn>
    <tableColumn id="7" xr3:uid="{61525387-5719-47CB-9AFC-3BCBBAF2BBD4}" name="Remainder Pay Cut" dataDxfId="42" dataCellStyle="Currency">
      <calculatedColumnFormula array="1">IF(VLOOKUP(ACT4Holdings[[#This Row],[Date]],Paysheet[], 2, FALSE) = "PAYDAY", (PayDistribution[[#This Row],[Pay Post Initial]] * ACT4Info[Remainder %]), "")</calculatedColumnFormula>
    </tableColumn>
    <tableColumn id="8" xr3:uid="{21D41035-A09A-475E-A2B5-22FB776A7D5C}" name="Final Amount" dataDxfId="41" dataCellStyle="Currency">
      <calculatedColumnFormula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CC11D17-DD76-4649-B0B6-9D9800EFEE93}" name="ACT5Holdings" displayName="ACT5Holdings" ref="BC4:BK370" totalsRowShown="0" headerRowDxfId="40">
  <autoFilter ref="BC4:BK370" xr:uid="{7CC11D17-DD76-4649-B0B6-9D9800EFEE93}"/>
  <tableColumns count="9">
    <tableColumn id="1" xr3:uid="{AC9632C7-6A19-4198-8124-82E09E8353A6}" name="Date" dataDxfId="39"/>
    <tableColumn id="2" xr3:uid="{6B365F17-0C92-4EAE-AC15-B63C4D459A97}" name="Intial Amount" dataDxfId="38" dataCellStyle="Currency">
      <calculatedColumnFormula array="1">IF(ISNUMBER(BK4), BK4, ACT5Info[Intial Amount])</calculatedColumnFormula>
    </tableColumn>
    <tableColumn id="10" xr3:uid="{9315860B-2E11-49FE-8809-5091D6128548}" name="Adjusted Balance" dataDxfId="37" dataCellStyle="Currency"/>
    <tableColumn id="3" xr3:uid="{EC30F404-1C62-4E69-A51E-AC3FD2A2E292}" name="Current Interest Rate" dataDxfId="36" dataCellStyle="Percent">
      <calculatedColumnFormula array="1">IF(ACT5Holdings[[#This Row],[Intial Amount]] &gt; ACT5Info[Interest Rate 1 Cap], ACT5Info[Interest Rate 2], ACT5Info[Interest Rate])</calculatedColumnFormula>
    </tableColumn>
    <tableColumn id="4" xr3:uid="{5A17E0E2-B84B-4753-9C7C-928870622E3D}" name="Interest" dataCellStyle="Currency"/>
    <tableColumn id="5" xr3:uid="{2AB6A0BF-8B28-4844-A846-854C713225C7}" name="Initial Pay Cut" dataDxfId="35" dataCellStyle="Currency">
      <calculatedColumnFormula array="1">IF(VLOOKUP(ACT5Holdings[[#This Row],[Date]],Paysheet[], 2, FALSE) = "PAYDAY", (VLOOKUP(ACT5Holdings[[#This Row],[Date]],Paysheet[], 11, FALSE) * ACT5Info[Intial Pay %]), "")</calculatedColumnFormula>
    </tableColumn>
    <tableColumn id="6" xr3:uid="{B110D196-3BB4-4187-991A-9F985D9CD4C2}" name="Post Cut Amount" dataCellStyle="Currency">
      <calculatedColumnFormula>IF(ISNUMBER(ACT5Holdings[[#This Row],[Initial Pay Cut]]), IF(ACT5Holdings[[#This Row],[Adjusted Balance]] = "", ACT5Holdings[[#This Row],[Intial Amount]], ACT5Holdings[[#This Row],[Adjusted Balance]]) + ACT5Holdings[[#This Row],[Initial Pay Cut]], "")</calculatedColumnFormula>
    </tableColumn>
    <tableColumn id="7" xr3:uid="{EB070245-276D-424D-AACF-74A195972834}" name="Remainder Pay Cut" dataDxfId="34" dataCellStyle="Currency">
      <calculatedColumnFormula array="1">IF(VLOOKUP(ACT5Holdings[[#This Row],[Date]],Paysheet[], 2, FALSE) = "PAYDAY", (PayDistribution[[#This Row],[Pay Post Initial]] * ACT5Info[Remainder %]), "")</calculatedColumnFormula>
    </tableColumn>
    <tableColumn id="8" xr3:uid="{94A8832E-112D-483A-B668-8F3CEEDCDED5}" name="Final Amount" dataDxfId="33" dataCellStyle="Currency">
      <calculatedColumnFormula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E49CF7-40D8-4171-8BD7-5564878F3E24}" name="PayDistribution" displayName="PayDistribution" ref="A4:M370" totalsRowShown="0" headerRowDxfId="32">
  <autoFilter ref="A4:M370" xr:uid="{82E49CF7-40D8-4171-8BD7-5564878F3E24}"/>
  <tableColumns count="13">
    <tableColumn id="1" xr3:uid="{9AAF8A15-9E51-4784-88FC-14F379DC2A1B}" name="Date" dataDxfId="31"/>
    <tableColumn id="2" xr3:uid="{804B6576-E8C8-47E3-8784-838347098D56}" name="Initial Paycheck" dataDxfId="30">
      <calculatedColumnFormula>IF(VLOOKUP(PayDistribution[[#This Row],[Date]],Paysheet[], 2, FALSE) = "PAYDAY", VLOOKUP(PayDistribution[[#This Row],[Date]],Paysheet[], 11, FALSE), "")</calculatedColumnFormula>
    </tableColumn>
    <tableColumn id="3" xr3:uid="{4CA4FED5-110E-46B2-8247-E7EBF53CD769}" name="Int ACT 1" dataDxfId="29">
      <calculatedColumnFormula>ACT1Holdings[[#This Row],[Initial Pay Cut]]</calculatedColumnFormula>
    </tableColumn>
    <tableColumn id="5" xr3:uid="{FA88E6E9-E699-4CD8-A0EF-17481802CFC4}" name="Int ACT 2" dataDxfId="28">
      <calculatedColumnFormula>ACT2Holdings[[#This Row],[Initial Pay Cut]]</calculatedColumnFormula>
    </tableColumn>
    <tableColumn id="6" xr3:uid="{C511D558-F298-4A1D-B28E-A32DEC615492}" name="Int ACT 3" dataDxfId="27">
      <calculatedColumnFormula>ACT3Holdings[[#This Row],[Initial Pay Cut]]</calculatedColumnFormula>
    </tableColumn>
    <tableColumn id="7" xr3:uid="{F92BA78C-74F0-4703-8DD2-386DF89787D1}" name="Int ACT 4" dataDxfId="26">
      <calculatedColumnFormula>ACT4Holdings[[#This Row],[Initial Pay Cut]]</calculatedColumnFormula>
    </tableColumn>
    <tableColumn id="8" xr3:uid="{0C80085B-E4B1-42F1-BF79-173325FF95B1}" name="Int ACT 5" dataDxfId="25">
      <calculatedColumnFormula>ACT5Holdings[[#This Row],[Initial Pay Cut]]</calculatedColumnFormula>
    </tableColumn>
    <tableColumn id="9" xr3:uid="{E6F3BFD0-961C-4EE1-A263-7D1D8EA1BAAF}" name="Pay Post Initial" dataDxfId="24">
      <calculatedColumnFormula>IF(PayDistribution[[#This Row],[Initial Paycheck]] = "", "", PayDistribution[[#This Row],[Initial Paycheck]] - SUM(PayDistribution[[#This Row],[Int ACT 1]:[Int ACT 5]]))</calculatedColumnFormula>
    </tableColumn>
    <tableColumn id="10" xr3:uid="{6AB4441D-658A-47F6-AC4C-3076BFE21A4F}" name="Rem ACT 1" dataDxfId="23">
      <calculatedColumnFormula>ACT1Holdings[[#This Row],[Remainder Pay Cut]]</calculatedColumnFormula>
    </tableColumn>
    <tableColumn id="11" xr3:uid="{E1CA743B-D776-4A27-98D9-64828BAE4D53}" name="Rem ACT 2" dataDxfId="22">
      <calculatedColumnFormula>ACT2Holdings[[#This Row],[Remainder Pay Cut]]</calculatedColumnFormula>
    </tableColumn>
    <tableColumn id="12" xr3:uid="{B3DE01F5-4330-4E26-BFC1-63FB2E598BEC}" name="Rem ACT 3" dataDxfId="21">
      <calculatedColumnFormula>ACT3Holdings[[#This Row],[Remainder Pay Cut]]</calculatedColumnFormula>
    </tableColumn>
    <tableColumn id="13" xr3:uid="{66FDCF1E-A8A3-4931-AEAB-B08F04D6F20F}" name="Rem ACT 4" dataDxfId="20">
      <calculatedColumnFormula>ACT4Holdings[[#This Row],[Remainder Pay Cut]]</calculatedColumnFormula>
    </tableColumn>
    <tableColumn id="14" xr3:uid="{62E021BA-582C-42E5-8EA9-F10538EE9862}" name="Rem ACT 5" dataDxfId="19">
      <calculatedColumnFormula>ACT5Holdings[[#This Row],[Remainder Pay Cut]]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table" Target="../tables/table14.xml"/><Relationship Id="rId10" Type="http://schemas.openxmlformats.org/officeDocument/2006/relationships/table" Target="../tables/table19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BC2A-7745-40D6-90E4-48FE80E2A172}">
  <dimension ref="A1:E5"/>
  <sheetViews>
    <sheetView workbookViewId="0">
      <selection activeCell="E4" sqref="E4"/>
    </sheetView>
  </sheetViews>
  <sheetFormatPr defaultRowHeight="15" x14ac:dyDescent="0.25"/>
  <cols>
    <col min="1" max="1" width="12.28515625" customWidth="1"/>
    <col min="3" max="3" width="13.28515625" customWidth="1"/>
    <col min="5" max="5" width="15.7109375" customWidth="1"/>
  </cols>
  <sheetData>
    <row r="1" spans="1:5" x14ac:dyDescent="0.25">
      <c r="A1" s="3" t="s">
        <v>19</v>
      </c>
      <c r="C1" s="3" t="s">
        <v>26</v>
      </c>
      <c r="E1" s="3" t="s">
        <v>52</v>
      </c>
    </row>
    <row r="2" spans="1:5" x14ac:dyDescent="0.25">
      <c r="A2" s="3" t="s">
        <v>20</v>
      </c>
      <c r="C2" s="3" t="s">
        <v>30</v>
      </c>
      <c r="E2" s="3" t="s">
        <v>50</v>
      </c>
    </row>
    <row r="3" spans="1:5" x14ac:dyDescent="0.25">
      <c r="A3" s="3" t="s">
        <v>21</v>
      </c>
      <c r="C3" s="3" t="s">
        <v>27</v>
      </c>
      <c r="E3" s="3" t="s">
        <v>51</v>
      </c>
    </row>
    <row r="4" spans="1:5" x14ac:dyDescent="0.25">
      <c r="C4" s="3" t="s">
        <v>28</v>
      </c>
      <c r="E4" s="3"/>
    </row>
    <row r="5" spans="1:5" x14ac:dyDescent="0.25">
      <c r="C5" s="3" t="s">
        <v>29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A3D9-0732-47E5-AF24-A2C650842BC4}">
  <dimension ref="A1:I14"/>
  <sheetViews>
    <sheetView tabSelected="1" workbookViewId="0">
      <selection activeCell="D7" sqref="D7"/>
    </sheetView>
  </sheetViews>
  <sheetFormatPr defaultRowHeight="15" x14ac:dyDescent="0.25"/>
  <cols>
    <col min="1" max="1" width="18.28515625" bestFit="1" customWidth="1"/>
    <col min="2" max="2" width="21" bestFit="1" customWidth="1"/>
    <col min="4" max="4" width="20" customWidth="1"/>
    <col min="5" max="5" width="9" bestFit="1" customWidth="1"/>
    <col min="6" max="6" width="20.85546875" customWidth="1"/>
    <col min="7" max="7" width="8.42578125" bestFit="1" customWidth="1"/>
    <col min="8" max="8" width="20.85546875" customWidth="1"/>
    <col min="9" max="9" width="8.42578125" bestFit="1" customWidth="1"/>
  </cols>
  <sheetData>
    <row r="1" spans="1:9" x14ac:dyDescent="0.25">
      <c r="A1" s="3" t="s">
        <v>45</v>
      </c>
      <c r="B1" s="3" t="s">
        <v>46</v>
      </c>
      <c r="D1" t="s">
        <v>4</v>
      </c>
      <c r="E1" t="s">
        <v>5</v>
      </c>
      <c r="F1" t="s">
        <v>13</v>
      </c>
      <c r="G1" t="s">
        <v>5</v>
      </c>
      <c r="H1" t="s">
        <v>14</v>
      </c>
      <c r="I1" t="s">
        <v>5</v>
      </c>
    </row>
    <row r="2" spans="1:9" x14ac:dyDescent="0.25">
      <c r="A2" s="11" t="s">
        <v>44</v>
      </c>
      <c r="B2" s="13"/>
      <c r="D2" s="3" t="s">
        <v>6</v>
      </c>
      <c r="E2" s="16" t="b">
        <v>0</v>
      </c>
      <c r="F2" s="3" t="s">
        <v>6</v>
      </c>
      <c r="G2" s="16" t="b">
        <v>1</v>
      </c>
      <c r="H2" s="3" t="s">
        <v>6</v>
      </c>
      <c r="I2" s="16" t="b">
        <v>1</v>
      </c>
    </row>
    <row r="3" spans="1:9" x14ac:dyDescent="0.25">
      <c r="A3" s="11" t="s">
        <v>0</v>
      </c>
      <c r="B3" s="14"/>
      <c r="D3" s="3" t="s">
        <v>7</v>
      </c>
      <c r="E3" s="16" t="b">
        <v>0</v>
      </c>
      <c r="F3" s="3" t="s">
        <v>7</v>
      </c>
      <c r="G3" s="16" t="b">
        <v>0</v>
      </c>
      <c r="H3" s="3" t="s">
        <v>7</v>
      </c>
      <c r="I3" s="16" t="b">
        <v>1</v>
      </c>
    </row>
    <row r="4" spans="1:9" x14ac:dyDescent="0.25">
      <c r="A4" s="11" t="s">
        <v>1</v>
      </c>
      <c r="B4" s="17"/>
      <c r="D4" s="3" t="s">
        <v>8</v>
      </c>
      <c r="E4" s="16" t="b">
        <v>1</v>
      </c>
      <c r="F4" s="3" t="s">
        <v>8</v>
      </c>
      <c r="G4" s="16" t="b">
        <v>1</v>
      </c>
      <c r="H4" s="3" t="s">
        <v>8</v>
      </c>
      <c r="I4" s="16" t="b">
        <v>1</v>
      </c>
    </row>
    <row r="5" spans="1:9" x14ac:dyDescent="0.25">
      <c r="A5" s="11" t="s">
        <v>47</v>
      </c>
      <c r="B5" s="13">
        <f>B3 * B4</f>
        <v>0</v>
      </c>
      <c r="D5" s="3" t="s">
        <v>9</v>
      </c>
      <c r="E5" s="16" t="b">
        <v>1</v>
      </c>
      <c r="F5" s="3" t="s">
        <v>9</v>
      </c>
      <c r="G5" s="16" t="b">
        <v>1</v>
      </c>
      <c r="H5" s="3" t="s">
        <v>9</v>
      </c>
      <c r="I5" s="16" t="b">
        <v>1</v>
      </c>
    </row>
    <row r="6" spans="1:9" x14ac:dyDescent="0.25">
      <c r="A6" s="11" t="s">
        <v>2</v>
      </c>
      <c r="B6" s="11"/>
      <c r="D6" s="3" t="s">
        <v>10</v>
      </c>
      <c r="E6" s="16" t="b">
        <v>1</v>
      </c>
      <c r="F6" s="3" t="s">
        <v>10</v>
      </c>
      <c r="G6" s="16" t="b">
        <v>1</v>
      </c>
      <c r="H6" s="3" t="s">
        <v>10</v>
      </c>
      <c r="I6" s="16" t="b">
        <v>1</v>
      </c>
    </row>
    <row r="7" spans="1:9" x14ac:dyDescent="0.25">
      <c r="A7" s="11" t="s">
        <v>3</v>
      </c>
      <c r="B7" s="11"/>
      <c r="D7" s="3" t="s">
        <v>11</v>
      </c>
      <c r="E7" s="16" t="b">
        <v>1</v>
      </c>
      <c r="F7" s="3" t="s">
        <v>11</v>
      </c>
      <c r="G7" s="16" t="b">
        <v>1</v>
      </c>
      <c r="H7" s="3" t="s">
        <v>11</v>
      </c>
      <c r="I7" s="16" t="b">
        <v>1</v>
      </c>
    </row>
    <row r="8" spans="1:9" x14ac:dyDescent="0.25">
      <c r="A8" s="11" t="s">
        <v>15</v>
      </c>
      <c r="B8" s="13">
        <f>B3*B6</f>
        <v>0</v>
      </c>
      <c r="D8" s="3" t="s">
        <v>12</v>
      </c>
      <c r="E8" s="16" t="b">
        <v>0</v>
      </c>
      <c r="F8" s="3" t="s">
        <v>12</v>
      </c>
      <c r="G8" s="16" t="b">
        <v>0</v>
      </c>
      <c r="H8" s="3" t="s">
        <v>12</v>
      </c>
      <c r="I8" s="16" t="b">
        <v>0</v>
      </c>
    </row>
    <row r="9" spans="1:9" x14ac:dyDescent="0.25">
      <c r="A9" s="11" t="s">
        <v>16</v>
      </c>
      <c r="B9" s="13">
        <f>B5*B7</f>
        <v>0</v>
      </c>
    </row>
    <row r="10" spans="1:9" x14ac:dyDescent="0.25">
      <c r="A10" s="11" t="s">
        <v>34</v>
      </c>
      <c r="B10" s="15">
        <v>45296</v>
      </c>
      <c r="D10" t="s">
        <v>48</v>
      </c>
      <c r="E10" t="s">
        <v>49</v>
      </c>
    </row>
    <row r="11" spans="1:9" x14ac:dyDescent="0.25">
      <c r="A11" s="11" t="s">
        <v>17</v>
      </c>
      <c r="B11" s="13" t="s">
        <v>11</v>
      </c>
      <c r="D11" t="s">
        <v>53</v>
      </c>
      <c r="E11" t="s">
        <v>50</v>
      </c>
    </row>
    <row r="12" spans="1:9" x14ac:dyDescent="0.25">
      <c r="A12" s="11" t="s">
        <v>18</v>
      </c>
      <c r="B12" s="13" t="s">
        <v>21</v>
      </c>
      <c r="D12" t="s">
        <v>51</v>
      </c>
      <c r="E12" t="s">
        <v>51</v>
      </c>
    </row>
    <row r="13" spans="1:9" x14ac:dyDescent="0.25">
      <c r="A13" s="11" t="s">
        <v>32</v>
      </c>
      <c r="B13" s="13" t="s">
        <v>6</v>
      </c>
    </row>
    <row r="14" spans="1:9" x14ac:dyDescent="0.25">
      <c r="A14" s="11" t="s">
        <v>33</v>
      </c>
      <c r="B14" s="13" t="s">
        <v>7</v>
      </c>
    </row>
  </sheetData>
  <dataValidations count="1">
    <dataValidation type="list" allowBlank="1" showInputMessage="1" showErrorMessage="1" sqref="B11" xr:uid="{C9B8AB40-557C-47D6-A08D-5BF3296FA0CC}">
      <formula1>$D$2:$D$8</formula1>
    </dataValidation>
  </dataValidation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99F8B4-2780-4129-B019-4D528CE136BA}">
          <x14:formula1>
            <xm:f>'Tools Sheet'!$A$2:$A$3</xm:f>
          </x14:formula1>
          <xm:sqref>B12</xm:sqref>
        </x14:dataValidation>
        <x14:dataValidation type="list" allowBlank="1" showInputMessage="1" showErrorMessage="1" xr:uid="{736A0F6E-71BD-480D-9EB9-42D1E74E1A0E}">
          <x14:formula1>
            <xm:f>'Tools Sheet'!$E$2:$E$4</xm:f>
          </x14:formula1>
          <xm:sqref>E11:E15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A274-9AA9-43E4-8165-1795F6026F16}">
  <dimension ref="A1:U367"/>
  <sheetViews>
    <sheetView zoomScaleNormal="100" workbookViewId="0">
      <pane ySplit="1" topLeftCell="A296" activePane="bottomLeft" state="frozen"/>
      <selection pane="bottomLeft" activeCell="L319" sqref="L319"/>
    </sheetView>
  </sheetViews>
  <sheetFormatPr defaultRowHeight="15" x14ac:dyDescent="0.25"/>
  <cols>
    <col min="1" max="1" width="29.42578125" bestFit="1" customWidth="1"/>
    <col min="2" max="2" width="8.42578125" bestFit="1" customWidth="1"/>
    <col min="3" max="3" width="7.7109375" customWidth="1"/>
    <col min="4" max="7" width="9" customWidth="1"/>
    <col min="8" max="8" width="9.5703125" bestFit="1" customWidth="1"/>
    <col min="9" max="9" width="12.5703125" bestFit="1" customWidth="1"/>
    <col min="10" max="10" width="16.5703125" bestFit="1" customWidth="1"/>
    <col min="11" max="11" width="10.5703125" bestFit="1" customWidth="1"/>
    <col min="12" max="12" width="10.7109375" customWidth="1"/>
    <col min="13" max="13" width="13.28515625" bestFit="1" customWidth="1"/>
    <col min="14" max="14" width="13.28515625" customWidth="1"/>
    <col min="17" max="17" width="9.42578125" bestFit="1" customWidth="1"/>
  </cols>
  <sheetData>
    <row r="1" spans="1:15" s="10" customFormat="1" ht="34.5" customHeight="1" x14ac:dyDescent="0.25">
      <c r="A1" s="9" t="s">
        <v>22</v>
      </c>
      <c r="B1" s="9" t="s">
        <v>31</v>
      </c>
      <c r="C1" s="9" t="s">
        <v>23</v>
      </c>
      <c r="D1" s="9" t="s">
        <v>24</v>
      </c>
      <c r="E1" s="9" t="s">
        <v>25</v>
      </c>
      <c r="F1" s="9" t="s">
        <v>42</v>
      </c>
      <c r="G1" s="9" t="s">
        <v>35</v>
      </c>
      <c r="H1" s="9" t="s">
        <v>36</v>
      </c>
      <c r="I1" s="9" t="s">
        <v>37</v>
      </c>
      <c r="J1" s="9" t="s">
        <v>39</v>
      </c>
      <c r="K1" s="9" t="s">
        <v>43</v>
      </c>
      <c r="L1" s="9" t="s">
        <v>41</v>
      </c>
      <c r="M1" s="9" t="s">
        <v>38</v>
      </c>
      <c r="N1" s="9" t="s">
        <v>40</v>
      </c>
    </row>
    <row r="2" spans="1:15" x14ac:dyDescent="0.25">
      <c r="A2" s="7">
        <v>45292</v>
      </c>
      <c r="B2" s="5">
        <f>IF(OR('Account Holder Info'!$B$12 = "Weekly", Paysheet[[#This Row],[Date]]='Account Holder Info'!$B$10), IF(TEXT(A2, "dddd") = 'Account Holder Info'!$B$11, "PAYDAY", IF(ISNUMBER(B1), B1 + 1, 1)), IF(AND(TEXT(A2, "dddd") = 'Account Holder Info'!$B$11, B1 &gt;= 13), "PAYDAY", (IF(ISNUMBER(B1), B1 + 1, 1))))</f>
        <v>1</v>
      </c>
      <c r="C2" t="s">
        <v>30</v>
      </c>
      <c r="D2" cm="1">
        <f t="array" ref="D2">_xlfn.IFNA(_xlfn.IFS($C$2 = "Regular", IF(VLOOKUP(TEXT(Paysheet[[#This Row],[Date]], "dddd"),RegularWeek[],2, FALSE), 'Account Holder Info'!$B$6, 0), $C$2 = "1 Day", IF(VLOOKUP(TEXT(Paysheet[[#This Row],[Date]], "dddd"),OneDayWeek[],2, FALSE), IF(TEXT(Paysheet[[#This Row],[Date]], "dddd") = 'Account Holder Info'!$B$13, 'Account Holder Info'!$B$7, 'Account Holder Info'!$B$6), 0), $C$2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 = "Off", 0), 0)</f>
        <v>0</v>
      </c>
      <c r="F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F1)</f>
        <v>0</v>
      </c>
      <c r="G2">
        <f>IFERROR(IF(B1 = "PAYDAY", IF(Paysheet[[#This Row],[Hour Override]] = "", Paysheet[[#This Row],[Hours ]], Paysheet[[#This Row],[Hour Override]]), IF(Paysheet[[#This Row],[Hour Override]] = "", Paysheet[[#This Row],[Hours ]], Paysheet[[#This Row],[Hour Override]]) + G1), 0)</f>
        <v>0</v>
      </c>
      <c r="H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" s="1">
        <f>IF(TEXT(A1, "dddd") = "Sunday", Paysheet[[#This Row],[Daily Pay]], IF(ISNUMBER(I1), I1, 0) + Paysheet[[#This Row],[Daily Pay]])</f>
        <v>0</v>
      </c>
      <c r="J2" s="1">
        <f>IF(B1 = "PAYDAY", Paysheet[[#This Row],[Daily Pay]], IF(ISNUMBER(J1), J1, 0) + Paysheet[[#This Row],[Daily Pay]])</f>
        <v>0</v>
      </c>
      <c r="K2" s="1" t="str">
        <f>IF(Paysheet[[#This Row],[Week Counter]] = "PAYDAY", Paysheet[[#This Row],[Day to Paycheck]], "")</f>
        <v/>
      </c>
      <c r="L2" s="1"/>
      <c r="M2" s="1">
        <f>IF(TEXT(Paysheet[[#This Row],[Date]], "mm") &gt; TEXT(A1, "mm"), Paysheet[[#This Row],[Daily Pay]], IF(ISNUMBER(M1), M1, 0) + Paysheet[[#This Row],[Daily Pay]]) - IF(Paysheet[[#This Row],[Adjusted Paycheck]] = "", 0, (Paysheet[[#This Row],[Expected Paycheck]] - Paysheet[[#This Row],[Adjusted Paycheck]]))</f>
        <v>0</v>
      </c>
      <c r="N2" s="2">
        <f>IF(ISNUMBER(N1), N1, 0) + Paysheet[[#This Row],[Daily Pay]]  - IF(Paysheet[[#This Row],[Adjusted Paycheck]] = "", 0, (Paysheet[[#This Row],[Expected Paycheck]] - Paysheet[[#This Row],[Adjusted Paycheck]]))</f>
        <v>0</v>
      </c>
      <c r="O2" s="4"/>
    </row>
    <row r="3" spans="1:15" x14ac:dyDescent="0.25">
      <c r="A3" s="7">
        <v>45293</v>
      </c>
      <c r="B3" s="5">
        <f>IF(OR('Account Holder Info'!$B$12 = "Weekly", Paysheet[[#This Row],[Date]]='Account Holder Info'!$B$10), IF(TEXT(A3, "dddd") = 'Account Holder Info'!$B$11, "PAYDAY", IF(ISNUMBER(B2), B2 + 1, 1)), IF(AND(TEXT(A3, "dddd") = 'Account Holder Info'!$B$11, B2 &gt;= 13), "PAYDAY", (IF(ISNUMBER(B2), B2 + 1, 1))))</f>
        <v>2</v>
      </c>
      <c r="C3" s="6"/>
      <c r="D3" cm="1">
        <f t="array" ref="D3">_xlfn.IFNA(_xlfn.IFS($C$2 = "Regular", IF(VLOOKUP(TEXT(Paysheet[[#This Row],[Date]], "dddd"),RegularWeek[],2, FALSE), 'Account Holder Info'!$B$6, 0), $C$2 = "1 Day", IF(VLOOKUP(TEXT(Paysheet[[#This Row],[Date]], "dddd"),OneDayWeek[],2, FALSE), IF(TEXT(Paysheet[[#This Row],[Date]], "dddd") = 'Account Holder Info'!$B$13, 'Account Holder Info'!$B$7, 'Account Holder Info'!$B$6), 0), $C$2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 = "Off", 0), 0)</f>
        <v>0</v>
      </c>
      <c r="F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F2)</f>
        <v>0</v>
      </c>
      <c r="G3">
        <f>IFERROR(IF(B2 = "PAYDAY", IF(Paysheet[[#This Row],[Hour Override]] = "", Paysheet[[#This Row],[Hours ]], Paysheet[[#This Row],[Hour Override]]), IF(Paysheet[[#This Row],[Hour Override]] = "", Paysheet[[#This Row],[Hours ]], Paysheet[[#This Row],[Hour Override]]) + G2), 0)</f>
        <v>0</v>
      </c>
      <c r="H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" s="1">
        <f>IF(TEXT(A2, "dddd") = "Sunday", Paysheet[[#This Row],[Daily Pay]], IF(ISNUMBER(I2), I2, 0) + Paysheet[[#This Row],[Daily Pay]])</f>
        <v>0</v>
      </c>
      <c r="J3" s="1">
        <f>IF(B2 = "PAYDAY", Paysheet[[#This Row],[Daily Pay]], IF(ISNUMBER(J2), J2, 0) + Paysheet[[#This Row],[Daily Pay]])</f>
        <v>0</v>
      </c>
      <c r="K3" s="1" t="str">
        <f>IF(Paysheet[[#This Row],[Week Counter]] = "PAYDAY", Paysheet[[#This Row],[Day to Paycheck]], "")</f>
        <v/>
      </c>
      <c r="L3" s="1"/>
      <c r="M3" s="1">
        <f>IF(TEXT(Paysheet[[#This Row],[Date]], "mm") &gt; TEXT(A2, "mm"), Paysheet[[#This Row],[Daily Pay]], IF(ISNUMBER(M2), M2, 0) + Paysheet[[#This Row],[Daily Pay]]) - IF(Paysheet[[#This Row],[Adjusted Paycheck]] = "", 0, (Paysheet[[#This Row],[Expected Paycheck]] - Paysheet[[#This Row],[Adjusted Paycheck]]))</f>
        <v>0</v>
      </c>
      <c r="N3" s="2">
        <f>IF(ISNUMBER(N2), N2, 0) + Paysheet[[#This Row],[Daily Pay]]  - IF(Paysheet[[#This Row],[Adjusted Paycheck]] = "", 0, (Paysheet[[#This Row],[Expected Paycheck]] - Paysheet[[#This Row],[Adjusted Paycheck]]))</f>
        <v>0</v>
      </c>
    </row>
    <row r="4" spans="1:15" x14ac:dyDescent="0.25">
      <c r="A4" s="7">
        <v>45294</v>
      </c>
      <c r="B4" s="5">
        <f>IF(OR('Account Holder Info'!$B$12 = "Weekly", Paysheet[[#This Row],[Date]]='Account Holder Info'!$B$10), IF(TEXT(A4, "dddd") = 'Account Holder Info'!$B$11, "PAYDAY", IF(ISNUMBER(B3), B3 + 1, 1)), IF(AND(TEXT(A4, "dddd") = 'Account Holder Info'!$B$11, B3 &gt;= 13), "PAYDAY", (IF(ISNUMBER(B3), B3 + 1, 1))))</f>
        <v>3</v>
      </c>
      <c r="C4" s="6"/>
      <c r="D4" cm="1">
        <f t="array" ref="D4">_xlfn.IFNA(_xlfn.IFS($C$2 = "Regular", IF(VLOOKUP(TEXT(Paysheet[[#This Row],[Date]], "dddd"),RegularWeek[],2, FALSE), 'Account Holder Info'!$B$6, 0), $C$2 = "1 Day", IF(VLOOKUP(TEXT(Paysheet[[#This Row],[Date]], "dddd"),OneDayWeek[],2, FALSE), IF(TEXT(Paysheet[[#This Row],[Date]], "dddd") = 'Account Holder Info'!$B$13, 'Account Holder Info'!$B$7, 'Account Holder Info'!$B$6), 0), $C$2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 = "Off", 0), 0)</f>
        <v>0</v>
      </c>
      <c r="F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F3)</f>
        <v>0</v>
      </c>
      <c r="G4">
        <f>IFERROR(IF(B3 = "PAYDAY", IF(Paysheet[[#This Row],[Hour Override]] = "", Paysheet[[#This Row],[Hours ]], Paysheet[[#This Row],[Hour Override]]), IF(Paysheet[[#This Row],[Hour Override]] = "", Paysheet[[#This Row],[Hours ]], Paysheet[[#This Row],[Hour Override]]) + G3), 0)</f>
        <v>0</v>
      </c>
      <c r="H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4" s="1">
        <f>IF(TEXT(A3, "dddd") = "Sunday", Paysheet[[#This Row],[Daily Pay]], IF(ISNUMBER(I3), I3, 0) + Paysheet[[#This Row],[Daily Pay]])</f>
        <v>0</v>
      </c>
      <c r="J4" s="1">
        <f>IF(B3 = "PAYDAY", Paysheet[[#This Row],[Daily Pay]], IF(ISNUMBER(J3), J3, 0) + Paysheet[[#This Row],[Daily Pay]])</f>
        <v>0</v>
      </c>
      <c r="K4" s="1" t="str">
        <f>IF(Paysheet[[#This Row],[Week Counter]] = "PAYDAY", Paysheet[[#This Row],[Day to Paycheck]], "")</f>
        <v/>
      </c>
      <c r="L4" s="1"/>
      <c r="M4" s="1">
        <f>IF(TEXT(Paysheet[[#This Row],[Date]], "mm") &gt; TEXT(A3, "mm"), Paysheet[[#This Row],[Daily Pay]], IF(ISNUMBER(M3), M3, 0) + Paysheet[[#This Row],[Daily Pay]]) - IF(Paysheet[[#This Row],[Adjusted Paycheck]] = "", 0, (Paysheet[[#This Row],[Expected Paycheck]] - Paysheet[[#This Row],[Adjusted Paycheck]]))</f>
        <v>0</v>
      </c>
      <c r="N4" s="2">
        <f>IF(ISNUMBER(N3), N3, 0) + Paysheet[[#This Row],[Daily Pay]]  - IF(Paysheet[[#This Row],[Adjusted Paycheck]] = "", 0, (Paysheet[[#This Row],[Expected Paycheck]] - Paysheet[[#This Row],[Adjusted Paycheck]]))</f>
        <v>0</v>
      </c>
    </row>
    <row r="5" spans="1:15" x14ac:dyDescent="0.25">
      <c r="A5" s="7">
        <v>45295</v>
      </c>
      <c r="B5" s="5">
        <f>IF(OR('Account Holder Info'!$B$12 = "Weekly", Paysheet[[#This Row],[Date]]='Account Holder Info'!$B$10), IF(TEXT(A5, "dddd") = 'Account Holder Info'!$B$11, "PAYDAY", IF(ISNUMBER(B4), B4 + 1, 1)), IF(AND(TEXT(A5, "dddd") = 'Account Holder Info'!$B$11, B4 &gt;= 13), "PAYDAY", (IF(ISNUMBER(B4), B4 + 1, 1))))</f>
        <v>4</v>
      </c>
      <c r="C5" s="6"/>
      <c r="D5" cm="1">
        <f t="array" ref="D5">_xlfn.IFNA(_xlfn.IFS($C$2 = "Regular", IF(VLOOKUP(TEXT(Paysheet[[#This Row],[Date]], "dddd"),RegularWeek[],2, FALSE), 'Account Holder Info'!$B$6, 0), $C$2 = "1 Day", IF(VLOOKUP(TEXT(Paysheet[[#This Row],[Date]], "dddd"),OneDayWeek[],2, FALSE), IF(TEXT(Paysheet[[#This Row],[Date]], "dddd") = 'Account Holder Info'!$B$13, 'Account Holder Info'!$B$7, 'Account Holder Info'!$B$6), 0), $C$2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 = "Off", 0), 0)</f>
        <v>0</v>
      </c>
      <c r="F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F4)</f>
        <v>0</v>
      </c>
      <c r="G5">
        <f>IFERROR(IF(B4 = "PAYDAY", IF(Paysheet[[#This Row],[Hour Override]] = "", Paysheet[[#This Row],[Hours ]], Paysheet[[#This Row],[Hour Override]]), IF(Paysheet[[#This Row],[Hour Override]] = "", Paysheet[[#This Row],[Hours ]], Paysheet[[#This Row],[Hour Override]]) + G4), 0)</f>
        <v>0</v>
      </c>
      <c r="H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5" s="1">
        <f>IF(TEXT(A4, "dddd") = "Sunday", Paysheet[[#This Row],[Daily Pay]], IF(ISNUMBER(I4), I4, 0) + Paysheet[[#This Row],[Daily Pay]])</f>
        <v>0</v>
      </c>
      <c r="J5" s="1">
        <f>IF(B4 = "PAYDAY", Paysheet[[#This Row],[Daily Pay]], IF(ISNUMBER(J4), J4, 0) + Paysheet[[#This Row],[Daily Pay]])</f>
        <v>0</v>
      </c>
      <c r="K5" s="1" t="str">
        <f>IF(Paysheet[[#This Row],[Week Counter]] = "PAYDAY", Paysheet[[#This Row],[Day to Paycheck]], "")</f>
        <v/>
      </c>
      <c r="L5" s="1"/>
      <c r="M5" s="1">
        <f>IF(TEXT(Paysheet[[#This Row],[Date]], "mm") &gt; TEXT(A4, "mm"), Paysheet[[#This Row],[Daily Pay]], IF(ISNUMBER(M4), M4, 0) + Paysheet[[#This Row],[Daily Pay]]) - IF(Paysheet[[#This Row],[Adjusted Paycheck]] = "", 0, (Paysheet[[#This Row],[Expected Paycheck]] - Paysheet[[#This Row],[Adjusted Paycheck]]))</f>
        <v>0</v>
      </c>
      <c r="N5" s="2">
        <f>IF(ISNUMBER(N4), N4, 0) + Paysheet[[#This Row],[Daily Pay]]  - IF(Paysheet[[#This Row],[Adjusted Paycheck]] = "", 0, (Paysheet[[#This Row],[Expected Paycheck]] - Paysheet[[#This Row],[Adjusted Paycheck]]))</f>
        <v>0</v>
      </c>
    </row>
    <row r="6" spans="1:15" x14ac:dyDescent="0.25">
      <c r="A6" s="7">
        <v>45296</v>
      </c>
      <c r="B6" s="5" t="str">
        <f>IF(OR('Account Holder Info'!$B$12 = "Weekly", Paysheet[[#This Row],[Date]]='Account Holder Info'!$B$10), IF(TEXT(A6, "dddd") = 'Account Holder Info'!$B$11, "PAYDAY", IF(ISNUMBER(B5), B5 + 1, 1)), IF(AND(TEXT(A6, "dddd") = 'Account Holder Info'!$B$11, B5 &gt;= 13), "PAYDAY", (IF(ISNUMBER(B5), B5 + 1, 1))))</f>
        <v>PAYDAY</v>
      </c>
      <c r="C6" s="6"/>
      <c r="D6" cm="1">
        <f t="array" ref="D6">_xlfn.IFNA(_xlfn.IFS($C$2 = "Regular", IF(VLOOKUP(TEXT(Paysheet[[#This Row],[Date]], "dddd"),RegularWeek[],2, FALSE), 'Account Holder Info'!$B$6, 0), $C$2 = "1 Day", IF(VLOOKUP(TEXT(Paysheet[[#This Row],[Date]], "dddd"),OneDayWeek[],2, FALSE), IF(TEXT(Paysheet[[#This Row],[Date]], "dddd") = 'Account Holder Info'!$B$13, 'Account Holder Info'!$B$7, 'Account Holder Info'!$B$6), 0), $C$2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 = "Off", 0), 0)</f>
        <v>0</v>
      </c>
      <c r="F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F5)</f>
        <v>0</v>
      </c>
      <c r="G6">
        <f>IFERROR(IF(B5 = "PAYDAY", IF(Paysheet[[#This Row],[Hour Override]] = "", Paysheet[[#This Row],[Hours ]], Paysheet[[#This Row],[Hour Override]]), IF(Paysheet[[#This Row],[Hour Override]] = "", Paysheet[[#This Row],[Hours ]], Paysheet[[#This Row],[Hour Override]]) + G5), 0)</f>
        <v>0</v>
      </c>
      <c r="H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6" s="1">
        <f>IF(TEXT(A5, "dddd") = "Sunday", Paysheet[[#This Row],[Daily Pay]], IF(ISNUMBER(I5), I5, 0) + Paysheet[[#This Row],[Daily Pay]])</f>
        <v>0</v>
      </c>
      <c r="J6" s="1">
        <f>IF(B5 = "PAYDAY", Paysheet[[#This Row],[Daily Pay]], IF(ISNUMBER(J5), J5, 0) + Paysheet[[#This Row],[Daily Pay]])</f>
        <v>0</v>
      </c>
      <c r="K6" s="1">
        <f>IF(Paysheet[[#This Row],[Week Counter]] = "PAYDAY", Paysheet[[#This Row],[Day to Paycheck]], "")</f>
        <v>0</v>
      </c>
      <c r="L6" s="1"/>
      <c r="M6" s="1">
        <f>IF(TEXT(Paysheet[[#This Row],[Date]], "mm") &gt; TEXT(A5, "mm"), Paysheet[[#This Row],[Daily Pay]], IF(ISNUMBER(M5), M5, 0) + Paysheet[[#This Row],[Daily Pay]]) - IF(Paysheet[[#This Row],[Adjusted Paycheck]] = "", 0, (Paysheet[[#This Row],[Expected Paycheck]] - Paysheet[[#This Row],[Adjusted Paycheck]]))</f>
        <v>0</v>
      </c>
      <c r="N6" s="2">
        <f>IF(ISNUMBER(N5), N5, 0) + Paysheet[[#This Row],[Daily Pay]]  - IF(Paysheet[[#This Row],[Adjusted Paycheck]] = "", 0, (Paysheet[[#This Row],[Expected Paycheck]] - Paysheet[[#This Row],[Adjusted Paycheck]]))</f>
        <v>0</v>
      </c>
    </row>
    <row r="7" spans="1:15" x14ac:dyDescent="0.25">
      <c r="A7" s="7">
        <v>45297</v>
      </c>
      <c r="B7" s="5">
        <f>IF(OR('Account Holder Info'!$B$12 = "Weekly", Paysheet[[#This Row],[Date]]='Account Holder Info'!$B$10), IF(TEXT(A7, "dddd") = 'Account Holder Info'!$B$11, "PAYDAY", IF(ISNUMBER(B6), B6 + 1, 1)), IF(AND(TEXT(A7, "dddd") = 'Account Holder Info'!$B$11, B6 &gt;= 13), "PAYDAY", (IF(ISNUMBER(B6), B6 + 1, 1))))</f>
        <v>1</v>
      </c>
      <c r="C7" s="6"/>
      <c r="D7" cm="1">
        <f t="array" ref="D7">_xlfn.IFNA(_xlfn.IFS($C$2 = "Regular", IF(VLOOKUP(TEXT(Paysheet[[#This Row],[Date]], "dddd"),RegularWeek[],2, FALSE), 'Account Holder Info'!$B$6, 0), $C$2 = "1 Day", IF(VLOOKUP(TEXT(Paysheet[[#This Row],[Date]], "dddd"),OneDayWeek[],2, FALSE), IF(TEXT(Paysheet[[#This Row],[Date]], "dddd") = 'Account Holder Info'!$B$13, 'Account Holder Info'!$B$7, 'Account Holder Info'!$B$6), 0), $C$2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 = "Off", 0), 0)</f>
        <v>0</v>
      </c>
      <c r="F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F6)</f>
        <v>0</v>
      </c>
      <c r="G7">
        <f>IFERROR(IF(B6 = "PAYDAY", IF(Paysheet[[#This Row],[Hour Override]] = "", Paysheet[[#This Row],[Hours ]], Paysheet[[#This Row],[Hour Override]]), IF(Paysheet[[#This Row],[Hour Override]] = "", Paysheet[[#This Row],[Hours ]], Paysheet[[#This Row],[Hour Override]]) + G6), 0)</f>
        <v>0</v>
      </c>
      <c r="H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7" s="1">
        <f>IF(TEXT(A6, "dddd") = "Sunday", Paysheet[[#This Row],[Daily Pay]], IF(ISNUMBER(I6), I6, 0) + Paysheet[[#This Row],[Daily Pay]])</f>
        <v>0</v>
      </c>
      <c r="J7" s="1">
        <f>IF(B6 = "PAYDAY", Paysheet[[#This Row],[Daily Pay]], IF(ISNUMBER(J6), J6, 0) + Paysheet[[#This Row],[Daily Pay]])</f>
        <v>0</v>
      </c>
      <c r="K7" s="1" t="str">
        <f>IF(Paysheet[[#This Row],[Week Counter]] = "PAYDAY", Paysheet[[#This Row],[Day to Paycheck]], "")</f>
        <v/>
      </c>
      <c r="L7" s="1"/>
      <c r="M7" s="1">
        <f>IF(TEXT(Paysheet[[#This Row],[Date]], "mm") &gt; TEXT(A6, "mm"), Paysheet[[#This Row],[Daily Pay]], IF(ISNUMBER(M6), M6, 0) + Paysheet[[#This Row],[Daily Pay]]) - IF(Paysheet[[#This Row],[Adjusted Paycheck]] = "", 0, (Paysheet[[#This Row],[Expected Paycheck]] - Paysheet[[#This Row],[Adjusted Paycheck]]))</f>
        <v>0</v>
      </c>
      <c r="N7" s="2">
        <f>IF(ISNUMBER(N6), N6, 0) + Paysheet[[#This Row],[Daily Pay]]  - IF(Paysheet[[#This Row],[Adjusted Paycheck]] = "", 0, (Paysheet[[#This Row],[Expected Paycheck]] - Paysheet[[#This Row],[Adjusted Paycheck]]))</f>
        <v>0</v>
      </c>
      <c r="O7" s="4"/>
    </row>
    <row r="8" spans="1:15" x14ac:dyDescent="0.25">
      <c r="A8" s="7">
        <v>45298</v>
      </c>
      <c r="B8" s="5">
        <f>IF(OR('Account Holder Info'!$B$12 = "Weekly", Paysheet[[#This Row],[Date]]='Account Holder Info'!$B$10), IF(TEXT(A8, "dddd") = 'Account Holder Info'!$B$11, "PAYDAY", IF(ISNUMBER(B7), B7 + 1, 1)), IF(AND(TEXT(A8, "dddd") = 'Account Holder Info'!$B$11, B7 &gt;= 13), "PAYDAY", (IF(ISNUMBER(B7), B7 + 1, 1))))</f>
        <v>2</v>
      </c>
      <c r="C8" s="6"/>
      <c r="D8" cm="1">
        <f t="array" ref="D8">_xlfn.IFNA(_xlfn.IFS($C$2 = "Regular", IF(VLOOKUP(TEXT(Paysheet[[#This Row],[Date]], "dddd"),RegularWeek[],2, FALSE), 'Account Holder Info'!$B$6, 0), $C$2 = "1 Day", IF(VLOOKUP(TEXT(Paysheet[[#This Row],[Date]], "dddd"),OneDayWeek[],2, FALSE), IF(TEXT(Paysheet[[#This Row],[Date]], "dddd") = 'Account Holder Info'!$B$13, 'Account Holder Info'!$B$7, 'Account Holder Info'!$B$6), 0), $C$2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 = "Off", 0), 0)</f>
        <v>0</v>
      </c>
      <c r="F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F7)</f>
        <v>0</v>
      </c>
      <c r="G8">
        <f>IFERROR(IF(B7 = "PAYDAY", IF(Paysheet[[#This Row],[Hour Override]] = "", Paysheet[[#This Row],[Hours ]], Paysheet[[#This Row],[Hour Override]]), IF(Paysheet[[#This Row],[Hour Override]] = "", Paysheet[[#This Row],[Hours ]], Paysheet[[#This Row],[Hour Override]]) + G7), 0)</f>
        <v>0</v>
      </c>
      <c r="H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8" s="1">
        <f>IF(TEXT(A7, "dddd") = "Sunday", Paysheet[[#This Row],[Daily Pay]], IF(ISNUMBER(I7), I7, 0) + Paysheet[[#This Row],[Daily Pay]])</f>
        <v>0</v>
      </c>
      <c r="J8" s="1">
        <f>IF(B7 = "PAYDAY", Paysheet[[#This Row],[Daily Pay]], IF(ISNUMBER(J7), J7, 0) + Paysheet[[#This Row],[Daily Pay]])</f>
        <v>0</v>
      </c>
      <c r="K8" s="1" t="str">
        <f>IF(Paysheet[[#This Row],[Week Counter]] = "PAYDAY", Paysheet[[#This Row],[Day to Paycheck]], "")</f>
        <v/>
      </c>
      <c r="L8" s="1"/>
      <c r="M8" s="1">
        <f>IF(TEXT(Paysheet[[#This Row],[Date]], "mm") &gt; TEXT(A7, "mm"), Paysheet[[#This Row],[Daily Pay]], IF(ISNUMBER(M7), M7, 0) + Paysheet[[#This Row],[Daily Pay]]) - IF(Paysheet[[#This Row],[Adjusted Paycheck]] = "", 0, (Paysheet[[#This Row],[Expected Paycheck]] - Paysheet[[#This Row],[Adjusted Paycheck]]))</f>
        <v>0</v>
      </c>
      <c r="N8" s="2">
        <f>IF(ISNUMBER(N7), N7, 0) + Paysheet[[#This Row],[Daily Pay]]  - IF(Paysheet[[#This Row],[Adjusted Paycheck]] = "", 0, (Paysheet[[#This Row],[Expected Paycheck]] - Paysheet[[#This Row],[Adjusted Paycheck]]))</f>
        <v>0</v>
      </c>
    </row>
    <row r="9" spans="1:15" x14ac:dyDescent="0.25">
      <c r="A9" s="7">
        <v>45299</v>
      </c>
      <c r="B9" s="5">
        <f>IF(OR('Account Holder Info'!$B$12 = "Weekly", Paysheet[[#This Row],[Date]]='Account Holder Info'!$B$10), IF(TEXT(A9, "dddd") = 'Account Holder Info'!$B$11, "PAYDAY", IF(ISNUMBER(B8), B8 + 1, 1)), IF(AND(TEXT(A9, "dddd") = 'Account Holder Info'!$B$11, B8 &gt;= 13), "PAYDAY", (IF(ISNUMBER(B8), B8 + 1, 1))))</f>
        <v>3</v>
      </c>
      <c r="C9" t="s">
        <v>30</v>
      </c>
      <c r="D9" cm="1">
        <f t="array" ref="D9">_xlfn.IFNA(_xlfn.IFS($C$9 = "Regular", IF(VLOOKUP(TEXT(Paysheet[[#This Row],[Date]], "dddd"),RegularWeek[],2, FALSE), 'Account Holder Info'!$B$6, 0), $C$9 = "1 Day", IF(VLOOKUP(TEXT(Paysheet[[#This Row],[Date]], "dddd"),OneDayWeek[],2, FALSE), IF(TEXT(Paysheet[[#This Row],[Date]], "dddd") = 'Account Holder Info'!$B$13, 'Account Holder Info'!$B$7, 'Account Holder Info'!$B$6), 0), $C$9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$C$9 = "Off", 0), 0)</f>
        <v>0</v>
      </c>
      <c r="F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F8)</f>
        <v>0</v>
      </c>
      <c r="G9">
        <f>IFERROR(IF(B8 = "PAYDAY", IF(Paysheet[[#This Row],[Hour Override]] = "", Paysheet[[#This Row],[Hours ]], Paysheet[[#This Row],[Hour Override]]), IF(Paysheet[[#This Row],[Hour Override]] = "", Paysheet[[#This Row],[Hours ]], Paysheet[[#This Row],[Hour Override]]) + G8), 0)</f>
        <v>0</v>
      </c>
      <c r="H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9" s="1">
        <f>IF(TEXT(A8, "dddd") = "Sunday", Paysheet[[#This Row],[Daily Pay]], IF(ISNUMBER(I8), I8, 0) + Paysheet[[#This Row],[Daily Pay]])</f>
        <v>0</v>
      </c>
      <c r="J9" s="1">
        <f>IF(B8 = "PAYDAY", Paysheet[[#This Row],[Daily Pay]], IF(ISNUMBER(J8), J8, 0) + Paysheet[[#This Row],[Daily Pay]])</f>
        <v>0</v>
      </c>
      <c r="K9" s="1" t="str">
        <f>IF(Paysheet[[#This Row],[Week Counter]] = "PAYDAY", Paysheet[[#This Row],[Day to Paycheck]], "")</f>
        <v/>
      </c>
      <c r="L9" s="1"/>
      <c r="M9" s="1">
        <f>IF(TEXT(Paysheet[[#This Row],[Date]], "mm") &gt; TEXT(A8, "mm"), Paysheet[[#This Row],[Daily Pay]], IF(ISNUMBER(M8), M8, 0) + Paysheet[[#This Row],[Daily Pay]]) - IF(Paysheet[[#This Row],[Adjusted Paycheck]] = "", 0, (Paysheet[[#This Row],[Expected Paycheck]] - Paysheet[[#This Row],[Adjusted Paycheck]]))</f>
        <v>0</v>
      </c>
      <c r="N9" s="2">
        <f>IF(ISNUMBER(N8), N8, 0) + Paysheet[[#This Row],[Daily Pay]]  - IF(Paysheet[[#This Row],[Adjusted Paycheck]] = "", 0, (Paysheet[[#This Row],[Expected Paycheck]] - Paysheet[[#This Row],[Adjusted Paycheck]]))</f>
        <v>0</v>
      </c>
    </row>
    <row r="10" spans="1:15" x14ac:dyDescent="0.25">
      <c r="A10" s="7">
        <v>45300</v>
      </c>
      <c r="B10" s="5">
        <f>IF(OR('Account Holder Info'!$B$12 = "Weekly", Paysheet[[#This Row],[Date]]='Account Holder Info'!$B$10), IF(TEXT(A10, "dddd") = 'Account Holder Info'!$B$11, "PAYDAY", IF(ISNUMBER(B9), B9 + 1, 1)), IF(AND(TEXT(A10, "dddd") = 'Account Holder Info'!$B$11, B9 &gt;= 13), "PAYDAY", (IF(ISNUMBER(B9), B9 + 1, 1))))</f>
        <v>4</v>
      </c>
      <c r="C10" s="6"/>
      <c r="D10" cm="1">
        <f t="array" ref="D10">_xlfn.IFNA(_xlfn.IFS($C$9 = "Regular", IF(VLOOKUP(TEXT(Paysheet[[#This Row],[Date]], "dddd"),RegularWeek[],2, FALSE), 'Account Holder Info'!$B$6, 0), $C$9 = "1 Day", IF(VLOOKUP(TEXT(Paysheet[[#This Row],[Date]], "dddd"),OneDayWeek[],2, FALSE), IF(TEXT(Paysheet[[#This Row],[Date]], "dddd") = 'Account Holder Info'!$B$13, 'Account Holder Info'!$B$7, 'Account Holder Info'!$B$6), 0), $C$9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$C$9 = "Off", 0), 0)</f>
        <v>0</v>
      </c>
      <c r="F1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F9)</f>
        <v>0</v>
      </c>
      <c r="G10">
        <f>IFERROR(IF(B9 = "PAYDAY", IF(Paysheet[[#This Row],[Hour Override]] = "", Paysheet[[#This Row],[Hours ]], Paysheet[[#This Row],[Hour Override]]), IF(Paysheet[[#This Row],[Hour Override]] = "", Paysheet[[#This Row],[Hours ]], Paysheet[[#This Row],[Hour Override]]) + G9), 0)</f>
        <v>0</v>
      </c>
      <c r="H1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0" s="1">
        <f>IF(TEXT(A9, "dddd") = "Sunday", Paysheet[[#This Row],[Daily Pay]], IF(ISNUMBER(I9), I9, 0) + Paysheet[[#This Row],[Daily Pay]])</f>
        <v>0</v>
      </c>
      <c r="J10" s="1">
        <f>IF(B9 = "PAYDAY", Paysheet[[#This Row],[Daily Pay]], IF(ISNUMBER(J9), J9, 0) + Paysheet[[#This Row],[Daily Pay]])</f>
        <v>0</v>
      </c>
      <c r="K10" s="1" t="str">
        <f>IF(Paysheet[[#This Row],[Week Counter]] = "PAYDAY", Paysheet[[#This Row],[Day to Paycheck]], "")</f>
        <v/>
      </c>
      <c r="L10" s="1"/>
      <c r="M10" s="1">
        <f>IF(TEXT(Paysheet[[#This Row],[Date]], "mm") &gt; TEXT(A9, "mm"), Paysheet[[#This Row],[Daily Pay]], IF(ISNUMBER(M9), M9, 0) + Paysheet[[#This Row],[Daily Pay]]) - IF(Paysheet[[#This Row],[Adjusted Paycheck]] = "", 0, (Paysheet[[#This Row],[Expected Paycheck]] - Paysheet[[#This Row],[Adjusted Paycheck]]))</f>
        <v>0</v>
      </c>
      <c r="N10" s="2">
        <f>IF(ISNUMBER(N9), N9, 0) + Paysheet[[#This Row],[Daily Pay]]  - IF(Paysheet[[#This Row],[Adjusted Paycheck]] = "", 0, (Paysheet[[#This Row],[Expected Paycheck]] - Paysheet[[#This Row],[Adjusted Paycheck]]))</f>
        <v>0</v>
      </c>
    </row>
    <row r="11" spans="1:15" x14ac:dyDescent="0.25">
      <c r="A11" s="7">
        <v>45301</v>
      </c>
      <c r="B11" s="5">
        <f>IF(OR('Account Holder Info'!$B$12 = "Weekly", Paysheet[[#This Row],[Date]]='Account Holder Info'!$B$10), IF(TEXT(A11, "dddd") = 'Account Holder Info'!$B$11, "PAYDAY", IF(ISNUMBER(B10), B10 + 1, 1)), IF(AND(TEXT(A11, "dddd") = 'Account Holder Info'!$B$11, B10 &gt;= 13), "PAYDAY", (IF(ISNUMBER(B10), B10 + 1, 1))))</f>
        <v>5</v>
      </c>
      <c r="C11" s="6"/>
      <c r="D11" cm="1">
        <f t="array" ref="D11">_xlfn.IFNA(_xlfn.IFS($C$9 = "Regular", IF(VLOOKUP(TEXT(Paysheet[[#This Row],[Date]], "dddd"),RegularWeek[],2, FALSE), 'Account Holder Info'!$B$6, 0), $C$9 = "1 Day", IF(VLOOKUP(TEXT(Paysheet[[#This Row],[Date]], "dddd"),OneDayWeek[],2, FALSE), IF(TEXT(Paysheet[[#This Row],[Date]], "dddd") = 'Account Holder Info'!$B$13, 'Account Holder Info'!$B$7, 'Account Holder Info'!$B$6), 0), $C$9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$C$9 = "Off", 0), 0)</f>
        <v>0</v>
      </c>
      <c r="F1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F10)</f>
        <v>0</v>
      </c>
      <c r="G11">
        <f>IFERROR(IF(B10 = "PAYDAY", IF(Paysheet[[#This Row],[Hour Override]] = "", Paysheet[[#This Row],[Hours ]], Paysheet[[#This Row],[Hour Override]]), IF(Paysheet[[#This Row],[Hour Override]] = "", Paysheet[[#This Row],[Hours ]], Paysheet[[#This Row],[Hour Override]]) + G10), 0)</f>
        <v>0</v>
      </c>
      <c r="H1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1" s="1">
        <f>IF(TEXT(A10, "dddd") = "Sunday", Paysheet[[#This Row],[Daily Pay]], IF(ISNUMBER(I10), I10, 0) + Paysheet[[#This Row],[Daily Pay]])</f>
        <v>0</v>
      </c>
      <c r="J11" s="1">
        <f>IF(B10 = "PAYDAY", Paysheet[[#This Row],[Daily Pay]], IF(ISNUMBER(J10), J10, 0) + Paysheet[[#This Row],[Daily Pay]])</f>
        <v>0</v>
      </c>
      <c r="K11" s="1" t="str">
        <f>IF(Paysheet[[#This Row],[Week Counter]] = "PAYDAY", Paysheet[[#This Row],[Day to Paycheck]], "")</f>
        <v/>
      </c>
      <c r="L11" s="1"/>
      <c r="M11" s="1">
        <f>IF(TEXT(Paysheet[[#This Row],[Date]], "mm") &gt; TEXT(A10, "mm"), Paysheet[[#This Row],[Daily Pay]], IF(ISNUMBER(M10), M10, 0) + Paysheet[[#This Row],[Daily Pay]]) - IF(Paysheet[[#This Row],[Adjusted Paycheck]] = "", 0, (Paysheet[[#This Row],[Expected Paycheck]] - Paysheet[[#This Row],[Adjusted Paycheck]]))</f>
        <v>0</v>
      </c>
      <c r="N11" s="2">
        <f>IF(ISNUMBER(N10), N10, 0) + Paysheet[[#This Row],[Daily Pay]]  - IF(Paysheet[[#This Row],[Adjusted Paycheck]] = "", 0, (Paysheet[[#This Row],[Expected Paycheck]] - Paysheet[[#This Row],[Adjusted Paycheck]]))</f>
        <v>0</v>
      </c>
    </row>
    <row r="12" spans="1:15" x14ac:dyDescent="0.25">
      <c r="A12" s="7">
        <v>45302</v>
      </c>
      <c r="B12" s="5">
        <f>IF(OR('Account Holder Info'!$B$12 = "Weekly", Paysheet[[#This Row],[Date]]='Account Holder Info'!$B$10), IF(TEXT(A12, "dddd") = 'Account Holder Info'!$B$11, "PAYDAY", IF(ISNUMBER(B11), B11 + 1, 1)), IF(AND(TEXT(A12, "dddd") = 'Account Holder Info'!$B$11, B11 &gt;= 13), "PAYDAY", (IF(ISNUMBER(B11), B11 + 1, 1))))</f>
        <v>6</v>
      </c>
      <c r="C12" s="6"/>
      <c r="D12" cm="1">
        <f t="array" ref="D12">_xlfn.IFNA(_xlfn.IFS($C$9 = "Regular", IF(VLOOKUP(TEXT(Paysheet[[#This Row],[Date]], "dddd"),RegularWeek[],2, FALSE), 'Account Holder Info'!$B$6, 0), $C$9 = "1 Day", IF(VLOOKUP(TEXT(Paysheet[[#This Row],[Date]], "dddd"),OneDayWeek[],2, FALSE), IF(TEXT(Paysheet[[#This Row],[Date]], "dddd") = 'Account Holder Info'!$B$13, 'Account Holder Info'!$B$7, 'Account Holder Info'!$B$6), 0), $C$9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$C$9 = "Off", 0), 0)</f>
        <v>0</v>
      </c>
      <c r="F1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F11)</f>
        <v>0</v>
      </c>
      <c r="G12">
        <f>IFERROR(IF(B11 = "PAYDAY", IF(Paysheet[[#This Row],[Hour Override]] = "", Paysheet[[#This Row],[Hours ]], Paysheet[[#This Row],[Hour Override]]), IF(Paysheet[[#This Row],[Hour Override]] = "", Paysheet[[#This Row],[Hours ]], Paysheet[[#This Row],[Hour Override]]) + G11), 0)</f>
        <v>0</v>
      </c>
      <c r="H1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2" s="1">
        <f>IF(TEXT(A11, "dddd") = "Sunday", Paysheet[[#This Row],[Daily Pay]], IF(ISNUMBER(I11), I11, 0) + Paysheet[[#This Row],[Daily Pay]])</f>
        <v>0</v>
      </c>
      <c r="J12" s="1">
        <f>IF(B11 = "PAYDAY", Paysheet[[#This Row],[Daily Pay]], IF(ISNUMBER(J11), J11, 0) + Paysheet[[#This Row],[Daily Pay]])</f>
        <v>0</v>
      </c>
      <c r="K12" s="1" t="str">
        <f>IF(Paysheet[[#This Row],[Week Counter]] = "PAYDAY", Paysheet[[#This Row],[Day to Paycheck]], "")</f>
        <v/>
      </c>
      <c r="L12" s="1"/>
      <c r="M12" s="1">
        <f>IF(TEXT(Paysheet[[#This Row],[Date]], "mm") &gt; TEXT(A11, "mm"), Paysheet[[#This Row],[Daily Pay]], IF(ISNUMBER(M11), M11, 0) + Paysheet[[#This Row],[Daily Pay]]) - IF(Paysheet[[#This Row],[Adjusted Paycheck]] = "", 0, (Paysheet[[#This Row],[Expected Paycheck]] - Paysheet[[#This Row],[Adjusted Paycheck]]))</f>
        <v>0</v>
      </c>
      <c r="N12" s="2">
        <f>IF(ISNUMBER(N11), N11, 0) + Paysheet[[#This Row],[Daily Pay]]  - IF(Paysheet[[#This Row],[Adjusted Paycheck]] = "", 0, (Paysheet[[#This Row],[Expected Paycheck]] - Paysheet[[#This Row],[Adjusted Paycheck]]))</f>
        <v>0</v>
      </c>
    </row>
    <row r="13" spans="1:15" x14ac:dyDescent="0.25">
      <c r="A13" s="7">
        <v>45303</v>
      </c>
      <c r="B13" s="5">
        <f>IF(OR('Account Holder Info'!$B$12 = "Weekly", Paysheet[[#This Row],[Date]]='Account Holder Info'!$B$10), IF(TEXT(A13, "dddd") = 'Account Holder Info'!$B$11, "PAYDAY", IF(ISNUMBER(B12), B12 + 1, 1)), IF(AND(TEXT(A13, "dddd") = 'Account Holder Info'!$B$11, B12 &gt;= 13), "PAYDAY", (IF(ISNUMBER(B12), B12 + 1, 1))))</f>
        <v>7</v>
      </c>
      <c r="C13" s="6"/>
      <c r="D13" cm="1">
        <f t="array" ref="D13">_xlfn.IFNA(_xlfn.IFS($C$9 = "Regular", IF(VLOOKUP(TEXT(Paysheet[[#This Row],[Date]], "dddd"),RegularWeek[],2, FALSE), 'Account Holder Info'!$B$6, 0), $C$9 = "1 Day", IF(VLOOKUP(TEXT(Paysheet[[#This Row],[Date]], "dddd"),OneDayWeek[],2, FALSE), IF(TEXT(Paysheet[[#This Row],[Date]], "dddd") = 'Account Holder Info'!$B$13, 'Account Holder Info'!$B$7, 'Account Holder Info'!$B$6), 0), $C$9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$C$9 = "Off", 0), 0)</f>
        <v>0</v>
      </c>
      <c r="F1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F12)</f>
        <v>0</v>
      </c>
      <c r="G13">
        <f>IFERROR(IF(B12 = "PAYDAY", IF(Paysheet[[#This Row],[Hour Override]] = "", Paysheet[[#This Row],[Hours ]], Paysheet[[#This Row],[Hour Override]]), IF(Paysheet[[#This Row],[Hour Override]] = "", Paysheet[[#This Row],[Hours ]], Paysheet[[#This Row],[Hour Override]]) + G12), 0)</f>
        <v>0</v>
      </c>
      <c r="H1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3" s="1">
        <f>IF(TEXT(A12, "dddd") = "Sunday", Paysheet[[#This Row],[Daily Pay]], IF(ISNUMBER(I12), I12, 0) + Paysheet[[#This Row],[Daily Pay]])</f>
        <v>0</v>
      </c>
      <c r="J13" s="1">
        <f>IF(B12 = "PAYDAY", Paysheet[[#This Row],[Daily Pay]], IF(ISNUMBER(J12), J12, 0) + Paysheet[[#This Row],[Daily Pay]])</f>
        <v>0</v>
      </c>
      <c r="K13" s="1" t="str">
        <f>IF(Paysheet[[#This Row],[Week Counter]] = "PAYDAY", Paysheet[[#This Row],[Day to Paycheck]], "")</f>
        <v/>
      </c>
      <c r="L13" s="1"/>
      <c r="M13" s="1">
        <f>IF(TEXT(Paysheet[[#This Row],[Date]], "mm") &gt; TEXT(A12, "mm"), Paysheet[[#This Row],[Daily Pay]], IF(ISNUMBER(M12), M12, 0) + Paysheet[[#This Row],[Daily Pay]]) - IF(Paysheet[[#This Row],[Adjusted Paycheck]] = "", 0, (Paysheet[[#This Row],[Expected Paycheck]] - Paysheet[[#This Row],[Adjusted Paycheck]]))</f>
        <v>0</v>
      </c>
      <c r="N13" s="2">
        <f>IF(ISNUMBER(N12), N12, 0) + Paysheet[[#This Row],[Daily Pay]]  - IF(Paysheet[[#This Row],[Adjusted Paycheck]] = "", 0, (Paysheet[[#This Row],[Expected Paycheck]] - Paysheet[[#This Row],[Adjusted Paycheck]]))</f>
        <v>0</v>
      </c>
    </row>
    <row r="14" spans="1:15" x14ac:dyDescent="0.25">
      <c r="A14" s="7">
        <v>45304</v>
      </c>
      <c r="B14" s="5">
        <f>IF(OR('Account Holder Info'!$B$12 = "Weekly", Paysheet[[#This Row],[Date]]='Account Holder Info'!$B$10), IF(TEXT(A14, "dddd") = 'Account Holder Info'!$B$11, "PAYDAY", IF(ISNUMBER(B13), B13 + 1, 1)), IF(AND(TEXT(A14, "dddd") = 'Account Holder Info'!$B$11, B13 &gt;= 13), "PAYDAY", (IF(ISNUMBER(B13), B13 + 1, 1))))</f>
        <v>8</v>
      </c>
      <c r="C14" s="6"/>
      <c r="D14" cm="1">
        <f t="array" ref="D14">_xlfn.IFNA(_xlfn.IFS($C$9 = "Regular", IF(VLOOKUP(TEXT(Paysheet[[#This Row],[Date]], "dddd"),RegularWeek[],2, FALSE), 'Account Holder Info'!$B$6, 0), $C$9 = "1 Day", IF(VLOOKUP(TEXT(Paysheet[[#This Row],[Date]], "dddd"),OneDayWeek[],2, FALSE), IF(TEXT(Paysheet[[#This Row],[Date]], "dddd") = 'Account Holder Info'!$B$13, 'Account Holder Info'!$B$7, 'Account Holder Info'!$B$6), 0), $C$9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$C$9 = "Off", 0), 0)</f>
        <v>0</v>
      </c>
      <c r="F1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F13)</f>
        <v>0</v>
      </c>
      <c r="G14">
        <f>IFERROR(IF(B13 = "PAYDAY", IF(Paysheet[[#This Row],[Hour Override]] = "", Paysheet[[#This Row],[Hours ]], Paysheet[[#This Row],[Hour Override]]), IF(Paysheet[[#This Row],[Hour Override]] = "", Paysheet[[#This Row],[Hours ]], Paysheet[[#This Row],[Hour Override]]) + G13), 0)</f>
        <v>0</v>
      </c>
      <c r="H1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4" s="1">
        <f>IF(TEXT(A13, "dddd") = "Sunday", Paysheet[[#This Row],[Daily Pay]], IF(ISNUMBER(I13), I13, 0) + Paysheet[[#This Row],[Daily Pay]])</f>
        <v>0</v>
      </c>
      <c r="J14" s="1">
        <f>IF(B13 = "PAYDAY", Paysheet[[#This Row],[Daily Pay]], IF(ISNUMBER(J13), J13, 0) + Paysheet[[#This Row],[Daily Pay]])</f>
        <v>0</v>
      </c>
      <c r="K14" s="1" t="str">
        <f>IF(Paysheet[[#This Row],[Week Counter]] = "PAYDAY", Paysheet[[#This Row],[Day to Paycheck]], "")</f>
        <v/>
      </c>
      <c r="L14" s="1"/>
      <c r="M14" s="1">
        <f>IF(TEXT(Paysheet[[#This Row],[Date]], "mm") &gt; TEXT(A13, "mm"), Paysheet[[#This Row],[Daily Pay]], IF(ISNUMBER(M13), M13, 0) + Paysheet[[#This Row],[Daily Pay]]) - IF(Paysheet[[#This Row],[Adjusted Paycheck]] = "", 0, (Paysheet[[#This Row],[Expected Paycheck]] - Paysheet[[#This Row],[Adjusted Paycheck]]))</f>
        <v>0</v>
      </c>
      <c r="N14" s="2">
        <f>IF(ISNUMBER(N13), N13, 0) + Paysheet[[#This Row],[Daily Pay]]  - IF(Paysheet[[#This Row],[Adjusted Paycheck]] = "", 0, (Paysheet[[#This Row],[Expected Paycheck]] - Paysheet[[#This Row],[Adjusted Paycheck]]))</f>
        <v>0</v>
      </c>
    </row>
    <row r="15" spans="1:15" x14ac:dyDescent="0.25">
      <c r="A15" s="7">
        <v>45305</v>
      </c>
      <c r="B15" s="5">
        <f>IF(OR('Account Holder Info'!$B$12 = "Weekly", Paysheet[[#This Row],[Date]]='Account Holder Info'!$B$10), IF(TEXT(A15, "dddd") = 'Account Holder Info'!$B$11, "PAYDAY", IF(ISNUMBER(B14), B14 + 1, 1)), IF(AND(TEXT(A15, "dddd") = 'Account Holder Info'!$B$11, B14 &gt;= 13), "PAYDAY", (IF(ISNUMBER(B14), B14 + 1, 1))))</f>
        <v>9</v>
      </c>
      <c r="C15" s="6"/>
      <c r="D15" cm="1">
        <f t="array" ref="D15">_xlfn.IFNA(_xlfn.IFS($C$9 = "Regular", IF(VLOOKUP(TEXT(Paysheet[[#This Row],[Date]], "dddd"),RegularWeek[],2, FALSE), 'Account Holder Info'!$B$6, 0), $C$9 = "1 Day", IF(VLOOKUP(TEXT(Paysheet[[#This Row],[Date]], "dddd"),OneDayWeek[],2, FALSE), IF(TEXT(Paysheet[[#This Row],[Date]], "dddd") = 'Account Holder Info'!$B$13, 'Account Holder Info'!$B$7, 'Account Holder Info'!$B$6), 0), $C$9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$C$9 = "Off", 0), 0)</f>
        <v>0</v>
      </c>
      <c r="F1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F14)</f>
        <v>0</v>
      </c>
      <c r="G15">
        <f>IFERROR(IF(B14 = "PAYDAY", IF(Paysheet[[#This Row],[Hour Override]] = "", Paysheet[[#This Row],[Hours ]], Paysheet[[#This Row],[Hour Override]]), IF(Paysheet[[#This Row],[Hour Override]] = "", Paysheet[[#This Row],[Hours ]], Paysheet[[#This Row],[Hour Override]]) + G14), 0)</f>
        <v>0</v>
      </c>
      <c r="H1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5" s="1">
        <f>IF(TEXT(A14, "dddd") = "Sunday", Paysheet[[#This Row],[Daily Pay]], IF(ISNUMBER(I14), I14, 0) + Paysheet[[#This Row],[Daily Pay]])</f>
        <v>0</v>
      </c>
      <c r="J15" s="1">
        <f>IF(B14 = "PAYDAY", Paysheet[[#This Row],[Daily Pay]], IF(ISNUMBER(J14), J14, 0) + Paysheet[[#This Row],[Daily Pay]])</f>
        <v>0</v>
      </c>
      <c r="K15" s="1" t="str">
        <f>IF(Paysheet[[#This Row],[Week Counter]] = "PAYDAY", Paysheet[[#This Row],[Day to Paycheck]], "")</f>
        <v/>
      </c>
      <c r="L15" s="1"/>
      <c r="M15" s="1">
        <f>IF(TEXT(Paysheet[[#This Row],[Date]], "mm") &gt; TEXT(A14, "mm"), Paysheet[[#This Row],[Daily Pay]], IF(ISNUMBER(M14), M14, 0) + Paysheet[[#This Row],[Daily Pay]]) - IF(Paysheet[[#This Row],[Adjusted Paycheck]] = "", 0, (Paysheet[[#This Row],[Expected Paycheck]] - Paysheet[[#This Row],[Adjusted Paycheck]]))</f>
        <v>0</v>
      </c>
      <c r="N15" s="2">
        <f>IF(ISNUMBER(N14), N14, 0) + Paysheet[[#This Row],[Daily Pay]]  - IF(Paysheet[[#This Row],[Adjusted Paycheck]] = "", 0, (Paysheet[[#This Row],[Expected Paycheck]] - Paysheet[[#This Row],[Adjusted Paycheck]]))</f>
        <v>0</v>
      </c>
    </row>
    <row r="16" spans="1:15" x14ac:dyDescent="0.25">
      <c r="A16" s="7">
        <v>45306</v>
      </c>
      <c r="B16" s="5">
        <f>IF(OR('Account Holder Info'!$B$12 = "Weekly", Paysheet[[#This Row],[Date]]='Account Holder Info'!$B$10), IF(TEXT(A16, "dddd") = 'Account Holder Info'!$B$11, "PAYDAY", IF(ISNUMBER(B15), B15 + 1, 1)), IF(AND(TEXT(A16, "dddd") = 'Account Holder Info'!$B$11, B15 &gt;= 13), "PAYDAY", (IF(ISNUMBER(B15), B15 + 1, 1))))</f>
        <v>10</v>
      </c>
      <c r="C16" t="s">
        <v>30</v>
      </c>
      <c r="D16" cm="1">
        <f t="array" ref="D16">_xlfn.IFNA(_xlfn.IFS($C$16 = "Regular", IF(VLOOKUP(TEXT(Paysheet[[#This Row],[Date]], "dddd"),RegularWeek[],2, FALSE), 'Account Holder Info'!$B$6, 0), $C$16 = "1 Day", IF(VLOOKUP(TEXT(Paysheet[[#This Row],[Date]], "dddd"),OneDayWeek[],2, FALSE), IF(TEXT(Paysheet[[#This Row],[Date]], "dddd") = 'Account Holder Info'!$B$13, 'Account Holder Info'!$B$7, 'Account Holder Info'!$B$6), 0), $C$16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$C$16 = "Off", 0), 0)</f>
        <v>0</v>
      </c>
      <c r="F1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F15)</f>
        <v>0</v>
      </c>
      <c r="G16">
        <f>IFERROR(IF(B15 = "PAYDAY", IF(Paysheet[[#This Row],[Hour Override]] = "", Paysheet[[#This Row],[Hours ]], Paysheet[[#This Row],[Hour Override]]), IF(Paysheet[[#This Row],[Hour Override]] = "", Paysheet[[#This Row],[Hours ]], Paysheet[[#This Row],[Hour Override]]) + G15), 0)</f>
        <v>0</v>
      </c>
      <c r="H1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6" s="1">
        <f>IF(TEXT(A15, "dddd") = "Sunday", Paysheet[[#This Row],[Daily Pay]], IF(ISNUMBER(I15), I15, 0) + Paysheet[[#This Row],[Daily Pay]])</f>
        <v>0</v>
      </c>
      <c r="J16" s="1">
        <f>IF(B15 = "PAYDAY", Paysheet[[#This Row],[Daily Pay]], IF(ISNUMBER(J15), J15, 0) + Paysheet[[#This Row],[Daily Pay]])</f>
        <v>0</v>
      </c>
      <c r="K16" s="1" t="str">
        <f>IF(Paysheet[[#This Row],[Week Counter]] = "PAYDAY", Paysheet[[#This Row],[Day to Paycheck]], "")</f>
        <v/>
      </c>
      <c r="L16" s="1"/>
      <c r="M16" s="1">
        <f>IF(TEXT(Paysheet[[#This Row],[Date]], "mm") &gt; TEXT(A15, "mm"), Paysheet[[#This Row],[Daily Pay]], IF(ISNUMBER(M15), M15, 0) + Paysheet[[#This Row],[Daily Pay]]) - IF(Paysheet[[#This Row],[Adjusted Paycheck]] = "", 0, (Paysheet[[#This Row],[Expected Paycheck]] - Paysheet[[#This Row],[Adjusted Paycheck]]))</f>
        <v>0</v>
      </c>
      <c r="N16" s="2">
        <f>IF(ISNUMBER(N15), N15, 0) + Paysheet[[#This Row],[Daily Pay]]  - IF(Paysheet[[#This Row],[Adjusted Paycheck]] = "", 0, (Paysheet[[#This Row],[Expected Paycheck]] - Paysheet[[#This Row],[Adjusted Paycheck]]))</f>
        <v>0</v>
      </c>
    </row>
    <row r="17" spans="1:14" x14ac:dyDescent="0.25">
      <c r="A17" s="7">
        <v>45307</v>
      </c>
      <c r="B17" s="5">
        <f>IF(OR('Account Holder Info'!$B$12 = "Weekly", Paysheet[[#This Row],[Date]]='Account Holder Info'!$B$10), IF(TEXT(A17, "dddd") = 'Account Holder Info'!$B$11, "PAYDAY", IF(ISNUMBER(B16), B16 + 1, 1)), IF(AND(TEXT(A17, "dddd") = 'Account Holder Info'!$B$11, B16 &gt;= 13), "PAYDAY", (IF(ISNUMBER(B16), B16 + 1, 1))))</f>
        <v>11</v>
      </c>
      <c r="C17" s="6"/>
      <c r="D17" cm="1">
        <f t="array" ref="D17">_xlfn.IFNA(_xlfn.IFS($C$16 = "Regular", IF(VLOOKUP(TEXT(Paysheet[[#This Row],[Date]], "dddd"),RegularWeek[],2, FALSE), 'Account Holder Info'!$B$6, 0), $C$16 = "1 Day", IF(VLOOKUP(TEXT(Paysheet[[#This Row],[Date]], "dddd"),OneDayWeek[],2, FALSE), IF(TEXT(Paysheet[[#This Row],[Date]], "dddd") = 'Account Holder Info'!$B$13, 'Account Holder Info'!$B$7, 'Account Holder Info'!$B$6), 0), $C$16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$C$16 = "Off", 0), 0)</f>
        <v>0</v>
      </c>
      <c r="F1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F16)</f>
        <v>0</v>
      </c>
      <c r="G17">
        <f>IFERROR(IF(B16 = "PAYDAY", IF(Paysheet[[#This Row],[Hour Override]] = "", Paysheet[[#This Row],[Hours ]], Paysheet[[#This Row],[Hour Override]]), IF(Paysheet[[#This Row],[Hour Override]] = "", Paysheet[[#This Row],[Hours ]], Paysheet[[#This Row],[Hour Override]]) + G16), 0)</f>
        <v>0</v>
      </c>
      <c r="H1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7" s="1">
        <f>IF(TEXT(A16, "dddd") = "Sunday", Paysheet[[#This Row],[Daily Pay]], IF(ISNUMBER(I16), I16, 0) + Paysheet[[#This Row],[Daily Pay]])</f>
        <v>0</v>
      </c>
      <c r="J17" s="1">
        <f>IF(B16 = "PAYDAY", Paysheet[[#This Row],[Daily Pay]], IF(ISNUMBER(J16), J16, 0) + Paysheet[[#This Row],[Daily Pay]])</f>
        <v>0</v>
      </c>
      <c r="K17" s="1" t="str">
        <f>IF(Paysheet[[#This Row],[Week Counter]] = "PAYDAY", Paysheet[[#This Row],[Day to Paycheck]], "")</f>
        <v/>
      </c>
      <c r="L17" s="1"/>
      <c r="M17" s="1">
        <f>IF(TEXT(Paysheet[[#This Row],[Date]], "mm") &gt; TEXT(A16, "mm"), Paysheet[[#This Row],[Daily Pay]], IF(ISNUMBER(M16), M16, 0) + Paysheet[[#This Row],[Daily Pay]]) - IF(Paysheet[[#This Row],[Adjusted Paycheck]] = "", 0, (Paysheet[[#This Row],[Expected Paycheck]] - Paysheet[[#This Row],[Adjusted Paycheck]]))</f>
        <v>0</v>
      </c>
      <c r="N17" s="2">
        <f>IF(ISNUMBER(N16), N16, 0) + Paysheet[[#This Row],[Daily Pay]]  - IF(Paysheet[[#This Row],[Adjusted Paycheck]] = "", 0, (Paysheet[[#This Row],[Expected Paycheck]] - Paysheet[[#This Row],[Adjusted Paycheck]]))</f>
        <v>0</v>
      </c>
    </row>
    <row r="18" spans="1:14" x14ac:dyDescent="0.25">
      <c r="A18" s="7">
        <v>45308</v>
      </c>
      <c r="B18" s="5">
        <f>IF(OR('Account Holder Info'!$B$12 = "Weekly", Paysheet[[#This Row],[Date]]='Account Holder Info'!$B$10), IF(TEXT(A18, "dddd") = 'Account Holder Info'!$B$11, "PAYDAY", IF(ISNUMBER(B17), B17 + 1, 1)), IF(AND(TEXT(A18, "dddd") = 'Account Holder Info'!$B$11, B17 &gt;= 13), "PAYDAY", (IF(ISNUMBER(B17), B17 + 1, 1))))</f>
        <v>12</v>
      </c>
      <c r="C18" s="6"/>
      <c r="D18" cm="1">
        <f t="array" ref="D18">_xlfn.IFNA(_xlfn.IFS($C$16 = "Regular", IF(VLOOKUP(TEXT(Paysheet[[#This Row],[Date]], "dddd"),RegularWeek[],2, FALSE), 'Account Holder Info'!$B$6, 0), $C$16 = "1 Day", IF(VLOOKUP(TEXT(Paysheet[[#This Row],[Date]], "dddd"),OneDayWeek[],2, FALSE), IF(TEXT(Paysheet[[#This Row],[Date]], "dddd") = 'Account Holder Info'!$B$13, 'Account Holder Info'!$B$7, 'Account Holder Info'!$B$6), 0), $C$16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$C$16 = "Off", 0), 0)</f>
        <v>0</v>
      </c>
      <c r="F1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F17)</f>
        <v>0</v>
      </c>
      <c r="G18">
        <f>IFERROR(IF(B17 = "PAYDAY", IF(Paysheet[[#This Row],[Hour Override]] = "", Paysheet[[#This Row],[Hours ]], Paysheet[[#This Row],[Hour Override]]), IF(Paysheet[[#This Row],[Hour Override]] = "", Paysheet[[#This Row],[Hours ]], Paysheet[[#This Row],[Hour Override]]) + G17), 0)</f>
        <v>0</v>
      </c>
      <c r="H1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8" s="1">
        <f>IF(TEXT(A17, "dddd") = "Sunday", Paysheet[[#This Row],[Daily Pay]], IF(ISNUMBER(I17), I17, 0) + Paysheet[[#This Row],[Daily Pay]])</f>
        <v>0</v>
      </c>
      <c r="J18" s="1">
        <f>IF(B17 = "PAYDAY", Paysheet[[#This Row],[Daily Pay]], IF(ISNUMBER(J17), J17, 0) + Paysheet[[#This Row],[Daily Pay]])</f>
        <v>0</v>
      </c>
      <c r="K18" s="1" t="str">
        <f>IF(Paysheet[[#This Row],[Week Counter]] = "PAYDAY", Paysheet[[#This Row],[Day to Paycheck]], "")</f>
        <v/>
      </c>
      <c r="L18" s="1"/>
      <c r="M18" s="1">
        <f>IF(TEXT(Paysheet[[#This Row],[Date]], "mm") &gt; TEXT(A17, "mm"), Paysheet[[#This Row],[Daily Pay]], IF(ISNUMBER(M17), M17, 0) + Paysheet[[#This Row],[Daily Pay]]) - IF(Paysheet[[#This Row],[Adjusted Paycheck]] = "", 0, (Paysheet[[#This Row],[Expected Paycheck]] - Paysheet[[#This Row],[Adjusted Paycheck]]))</f>
        <v>0</v>
      </c>
      <c r="N18" s="2">
        <f>IF(ISNUMBER(N17), N17, 0) + Paysheet[[#This Row],[Daily Pay]]  - IF(Paysheet[[#This Row],[Adjusted Paycheck]] = "", 0, (Paysheet[[#This Row],[Expected Paycheck]] - Paysheet[[#This Row],[Adjusted Paycheck]]))</f>
        <v>0</v>
      </c>
    </row>
    <row r="19" spans="1:14" x14ac:dyDescent="0.25">
      <c r="A19" s="7">
        <v>45309</v>
      </c>
      <c r="B19" s="5">
        <f>IF(OR('Account Holder Info'!$B$12 = "Weekly", Paysheet[[#This Row],[Date]]='Account Holder Info'!$B$10), IF(TEXT(A19, "dddd") = 'Account Holder Info'!$B$11, "PAYDAY", IF(ISNUMBER(B18), B18 + 1, 1)), IF(AND(TEXT(A19, "dddd") = 'Account Holder Info'!$B$11, B18 &gt;= 13), "PAYDAY", (IF(ISNUMBER(B18), B18 + 1, 1))))</f>
        <v>13</v>
      </c>
      <c r="C19" s="6"/>
      <c r="D19" cm="1">
        <f t="array" ref="D19">_xlfn.IFNA(_xlfn.IFS($C$16 = "Regular", IF(VLOOKUP(TEXT(Paysheet[[#This Row],[Date]], "dddd"),RegularWeek[],2, FALSE), 'Account Holder Info'!$B$6, 0), $C$16 = "1 Day", IF(VLOOKUP(TEXT(Paysheet[[#This Row],[Date]], "dddd"),OneDayWeek[],2, FALSE), IF(TEXT(Paysheet[[#This Row],[Date]], "dddd") = 'Account Holder Info'!$B$13, 'Account Holder Info'!$B$7, 'Account Holder Info'!$B$6), 0), $C$16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$C$16 = "Off", 0), 0)</f>
        <v>0</v>
      </c>
      <c r="E19" s="2"/>
      <c r="F1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F18)</f>
        <v>0</v>
      </c>
      <c r="G19">
        <f>IFERROR(IF(B18 = "PAYDAY", IF(Paysheet[[#This Row],[Hour Override]] = "", Paysheet[[#This Row],[Hours ]], Paysheet[[#This Row],[Hour Override]]), IF(Paysheet[[#This Row],[Hour Override]] = "", Paysheet[[#This Row],[Hours ]], Paysheet[[#This Row],[Hour Override]]) + G18), 0)</f>
        <v>0</v>
      </c>
      <c r="H1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9" s="1">
        <f>IF(TEXT(A18, "dddd") = "Sunday", Paysheet[[#This Row],[Daily Pay]], IF(ISNUMBER(I18), I18, 0) + Paysheet[[#This Row],[Daily Pay]])</f>
        <v>0</v>
      </c>
      <c r="J19" s="1">
        <f>IF(B18 = "PAYDAY", Paysheet[[#This Row],[Daily Pay]], IF(ISNUMBER(J18), J18, 0) + Paysheet[[#This Row],[Daily Pay]])</f>
        <v>0</v>
      </c>
      <c r="K19" s="1" t="str">
        <f>IF(Paysheet[[#This Row],[Week Counter]] = "PAYDAY", Paysheet[[#This Row],[Day to Paycheck]], "")</f>
        <v/>
      </c>
      <c r="L19" s="1"/>
      <c r="M19" s="1">
        <f>IF(TEXT(Paysheet[[#This Row],[Date]], "mm") &gt; TEXT(A18, "mm"), Paysheet[[#This Row],[Daily Pay]], IF(ISNUMBER(M18), M18, 0) + Paysheet[[#This Row],[Daily Pay]]) - IF(Paysheet[[#This Row],[Adjusted Paycheck]] = "", 0, (Paysheet[[#This Row],[Expected Paycheck]] - Paysheet[[#This Row],[Adjusted Paycheck]]))</f>
        <v>0</v>
      </c>
      <c r="N19" s="2">
        <f>IF(ISNUMBER(N18), N18, 0) + Paysheet[[#This Row],[Daily Pay]]  - IF(Paysheet[[#This Row],[Adjusted Paycheck]] = "", 0, (Paysheet[[#This Row],[Expected Paycheck]] - Paysheet[[#This Row],[Adjusted Paycheck]]))</f>
        <v>0</v>
      </c>
    </row>
    <row r="20" spans="1:14" x14ac:dyDescent="0.25">
      <c r="A20" s="7">
        <v>45310</v>
      </c>
      <c r="B20" s="5" t="str">
        <f>IF(OR('Account Holder Info'!$B$12 = "Weekly", Paysheet[[#This Row],[Date]]='Account Holder Info'!$B$10), IF(TEXT(A20, "dddd") = 'Account Holder Info'!$B$11, "PAYDAY", IF(ISNUMBER(B19), B19 + 1, 1)), IF(AND(TEXT(A20, "dddd") = 'Account Holder Info'!$B$11, B19 &gt;= 13), "PAYDAY", (IF(ISNUMBER(B19), B19 + 1, 1))))</f>
        <v>PAYDAY</v>
      </c>
      <c r="C20" s="6"/>
      <c r="D20" cm="1">
        <f t="array" ref="D20">_xlfn.IFNA(_xlfn.IFS($C$16 = "Regular", IF(VLOOKUP(TEXT(Paysheet[[#This Row],[Date]], "dddd"),RegularWeek[],2, FALSE), 'Account Holder Info'!$B$6, 0), $C$16 = "1 Day", IF(VLOOKUP(TEXT(Paysheet[[#This Row],[Date]], "dddd"),OneDayWeek[],2, FALSE), IF(TEXT(Paysheet[[#This Row],[Date]], "dddd") = 'Account Holder Info'!$B$13, 'Account Holder Info'!$B$7, 'Account Holder Info'!$B$6), 0), $C$16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$C$16 = "Off", 0), 0)</f>
        <v>0</v>
      </c>
      <c r="E20" s="2"/>
      <c r="F2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F19)</f>
        <v>0</v>
      </c>
      <c r="G20">
        <f>IFERROR(IF(B19 = "PAYDAY", IF(Paysheet[[#This Row],[Hour Override]] = "", Paysheet[[#This Row],[Hours ]], Paysheet[[#This Row],[Hour Override]]), IF(Paysheet[[#This Row],[Hour Override]] = "", Paysheet[[#This Row],[Hours ]], Paysheet[[#This Row],[Hour Override]]) + G19), 0)</f>
        <v>0</v>
      </c>
      <c r="H2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0" s="1">
        <f>IF(TEXT(A19, "dddd") = "Sunday", Paysheet[[#This Row],[Daily Pay]], IF(ISNUMBER(I19), I19, 0) + Paysheet[[#This Row],[Daily Pay]])</f>
        <v>0</v>
      </c>
      <c r="J20" s="1">
        <f>IF(B19 = "PAYDAY", Paysheet[[#This Row],[Daily Pay]], IF(ISNUMBER(J19), J19, 0) + Paysheet[[#This Row],[Daily Pay]])</f>
        <v>0</v>
      </c>
      <c r="K20" s="1">
        <f>IF(Paysheet[[#This Row],[Week Counter]] = "PAYDAY", Paysheet[[#This Row],[Day to Paycheck]], "")</f>
        <v>0</v>
      </c>
      <c r="L20" s="1"/>
      <c r="M20" s="1">
        <f>IF(TEXT(Paysheet[[#This Row],[Date]], "mm") &gt; TEXT(A19, "mm"), Paysheet[[#This Row],[Daily Pay]], IF(ISNUMBER(M19), M19, 0) + Paysheet[[#This Row],[Daily Pay]]) - IF(Paysheet[[#This Row],[Adjusted Paycheck]] = "", 0, (Paysheet[[#This Row],[Expected Paycheck]] - Paysheet[[#This Row],[Adjusted Paycheck]]))</f>
        <v>0</v>
      </c>
      <c r="N20" s="2">
        <f>IF(ISNUMBER(N19), N19, 0) + Paysheet[[#This Row],[Daily Pay]]  - IF(Paysheet[[#This Row],[Adjusted Paycheck]] = "", 0, (Paysheet[[#This Row],[Expected Paycheck]] - Paysheet[[#This Row],[Adjusted Paycheck]]))</f>
        <v>0</v>
      </c>
    </row>
    <row r="21" spans="1:14" x14ac:dyDescent="0.25">
      <c r="A21" s="7">
        <v>45311</v>
      </c>
      <c r="B21" s="5">
        <f>IF(OR('Account Holder Info'!$B$12 = "Weekly", Paysheet[[#This Row],[Date]]='Account Holder Info'!$B$10), IF(TEXT(A21, "dddd") = 'Account Holder Info'!$B$11, "PAYDAY", IF(ISNUMBER(B20), B20 + 1, 1)), IF(AND(TEXT(A21, "dddd") = 'Account Holder Info'!$B$11, B20 &gt;= 13), "PAYDAY", (IF(ISNUMBER(B20), B20 + 1, 1))))</f>
        <v>1</v>
      </c>
      <c r="C21" s="6"/>
      <c r="D21" cm="1">
        <f t="array" ref="D21">_xlfn.IFNA(_xlfn.IFS($C$16 = "Regular", IF(VLOOKUP(TEXT(Paysheet[[#This Row],[Date]], "dddd"),RegularWeek[],2, FALSE), 'Account Holder Info'!$B$6, 0), $C$16 = "1 Day", IF(VLOOKUP(TEXT(Paysheet[[#This Row],[Date]], "dddd"),OneDayWeek[],2, FALSE), IF(TEXT(Paysheet[[#This Row],[Date]], "dddd") = 'Account Holder Info'!$B$13, 'Account Holder Info'!$B$7, 'Account Holder Info'!$B$6), 0), $C$16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$C$16 = "Off", 0), 0)</f>
        <v>0</v>
      </c>
      <c r="F2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F20)</f>
        <v>0</v>
      </c>
      <c r="G21">
        <f>IFERROR(IF(B20 = "PAYDAY", IF(Paysheet[[#This Row],[Hour Override]] = "", Paysheet[[#This Row],[Hours ]], Paysheet[[#This Row],[Hour Override]]), IF(Paysheet[[#This Row],[Hour Override]] = "", Paysheet[[#This Row],[Hours ]], Paysheet[[#This Row],[Hour Override]]) + G20), 0)</f>
        <v>0</v>
      </c>
      <c r="H2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1" s="1">
        <f>IF(TEXT(A20, "dddd") = "Sunday", Paysheet[[#This Row],[Daily Pay]], IF(ISNUMBER(I20), I20, 0) + Paysheet[[#This Row],[Daily Pay]])</f>
        <v>0</v>
      </c>
      <c r="J21" s="1">
        <f>IF(B20 = "PAYDAY", Paysheet[[#This Row],[Daily Pay]], IF(ISNUMBER(J20), J20, 0) + Paysheet[[#This Row],[Daily Pay]])</f>
        <v>0</v>
      </c>
      <c r="K21" s="1" t="str">
        <f>IF(Paysheet[[#This Row],[Week Counter]] = "PAYDAY", Paysheet[[#This Row],[Day to Paycheck]], "")</f>
        <v/>
      </c>
      <c r="L21" s="1"/>
      <c r="M21" s="1">
        <f>IF(TEXT(Paysheet[[#This Row],[Date]], "mm") &gt; TEXT(A20, "mm"), Paysheet[[#This Row],[Daily Pay]], IF(ISNUMBER(M20), M20, 0) + Paysheet[[#This Row],[Daily Pay]]) - IF(Paysheet[[#This Row],[Adjusted Paycheck]] = "", 0, (Paysheet[[#This Row],[Expected Paycheck]] - Paysheet[[#This Row],[Adjusted Paycheck]]))</f>
        <v>0</v>
      </c>
      <c r="N21" s="2">
        <f>IF(ISNUMBER(N20), N20, 0) + Paysheet[[#This Row],[Daily Pay]]  - IF(Paysheet[[#This Row],[Adjusted Paycheck]] = "", 0, (Paysheet[[#This Row],[Expected Paycheck]] - Paysheet[[#This Row],[Adjusted Paycheck]]))</f>
        <v>0</v>
      </c>
    </row>
    <row r="22" spans="1:14" x14ac:dyDescent="0.25">
      <c r="A22" s="7">
        <v>45312</v>
      </c>
      <c r="B22" s="5">
        <f>IF(OR('Account Holder Info'!$B$12 = "Weekly", Paysheet[[#This Row],[Date]]='Account Holder Info'!$B$10), IF(TEXT(A22, "dddd") = 'Account Holder Info'!$B$11, "PAYDAY", IF(ISNUMBER(B21), B21 + 1, 1)), IF(AND(TEXT(A22, "dddd") = 'Account Holder Info'!$B$11, B21 &gt;= 13), "PAYDAY", (IF(ISNUMBER(B21), B21 + 1, 1))))</f>
        <v>2</v>
      </c>
      <c r="C22" s="6"/>
      <c r="D22" cm="1">
        <f t="array" ref="D22">_xlfn.IFNA(_xlfn.IFS($C$16 = "Regular", IF(VLOOKUP(TEXT(Paysheet[[#This Row],[Date]], "dddd"),RegularWeek[],2, FALSE), 'Account Holder Info'!$B$6, 0), $C$16 = "1 Day", IF(VLOOKUP(TEXT(Paysheet[[#This Row],[Date]], "dddd"),OneDayWeek[],2, FALSE), IF(TEXT(Paysheet[[#This Row],[Date]], "dddd") = 'Account Holder Info'!$B$13, 'Account Holder Info'!$B$7, 'Account Holder Info'!$B$6), 0), $C$16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$C$16 = "Off", 0), 0)</f>
        <v>0</v>
      </c>
      <c r="F2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F21)</f>
        <v>0</v>
      </c>
      <c r="G22">
        <f>IFERROR(IF(B21 = "PAYDAY", IF(Paysheet[[#This Row],[Hour Override]] = "", Paysheet[[#This Row],[Hours ]], Paysheet[[#This Row],[Hour Override]]), IF(Paysheet[[#This Row],[Hour Override]] = "", Paysheet[[#This Row],[Hours ]], Paysheet[[#This Row],[Hour Override]]) + G21), 0)</f>
        <v>0</v>
      </c>
      <c r="H2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2" s="1">
        <f>IF(TEXT(A21, "dddd") = "Sunday", Paysheet[[#This Row],[Daily Pay]], IF(ISNUMBER(I21), I21, 0) + Paysheet[[#This Row],[Daily Pay]])</f>
        <v>0</v>
      </c>
      <c r="J22" s="1">
        <f>IF(B21 = "PAYDAY", Paysheet[[#This Row],[Daily Pay]], IF(ISNUMBER(J21), J21, 0) + Paysheet[[#This Row],[Daily Pay]])</f>
        <v>0</v>
      </c>
      <c r="K22" s="1" t="str">
        <f>IF(Paysheet[[#This Row],[Week Counter]] = "PAYDAY", Paysheet[[#This Row],[Day to Paycheck]], "")</f>
        <v/>
      </c>
      <c r="L22" s="1"/>
      <c r="M22" s="1">
        <f>IF(TEXT(Paysheet[[#This Row],[Date]], "mm") &gt; TEXT(A21, "mm"), Paysheet[[#This Row],[Daily Pay]], IF(ISNUMBER(M21), M21, 0) + Paysheet[[#This Row],[Daily Pay]]) - IF(Paysheet[[#This Row],[Adjusted Paycheck]] = "", 0, (Paysheet[[#This Row],[Expected Paycheck]] - Paysheet[[#This Row],[Adjusted Paycheck]]))</f>
        <v>0</v>
      </c>
      <c r="N22" s="2">
        <f>IF(ISNUMBER(N21), N21, 0) + Paysheet[[#This Row],[Daily Pay]]  - IF(Paysheet[[#This Row],[Adjusted Paycheck]] = "", 0, (Paysheet[[#This Row],[Expected Paycheck]] - Paysheet[[#This Row],[Adjusted Paycheck]]))</f>
        <v>0</v>
      </c>
    </row>
    <row r="23" spans="1:14" x14ac:dyDescent="0.25">
      <c r="A23" s="7">
        <v>45313</v>
      </c>
      <c r="B23" s="5">
        <f>IF(OR('Account Holder Info'!$B$12 = "Weekly", Paysheet[[#This Row],[Date]]='Account Holder Info'!$B$10), IF(TEXT(A23, "dddd") = 'Account Holder Info'!$B$11, "PAYDAY", IF(ISNUMBER(B22), B22 + 1, 1)), IF(AND(TEXT(A23, "dddd") = 'Account Holder Info'!$B$11, B22 &gt;= 13), "PAYDAY", (IF(ISNUMBER(B22), B22 + 1, 1))))</f>
        <v>3</v>
      </c>
      <c r="C23" t="s">
        <v>30</v>
      </c>
      <c r="D23" cm="1">
        <f t="array" ref="D23">_xlfn.IFNA(_xlfn.IFS($C$23 = "Regular", IF(VLOOKUP(TEXT(Paysheet[[#This Row],[Date]], "dddd"),RegularWeek[],2, FALSE), 'Account Holder Info'!$B$6, 0), $C$23 = "1 Day", IF(VLOOKUP(TEXT(Paysheet[[#This Row],[Date]], "dddd"),OneDayWeek[],2, FALSE), IF(TEXT(Paysheet[[#This Row],[Date]], "dddd") = 'Account Holder Info'!$B$13, 'Account Holder Info'!$B$7, 'Account Holder Info'!$B$6), 0), $C$23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$C$23 = "Off", 0), 0)</f>
        <v>0</v>
      </c>
      <c r="F2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F22)</f>
        <v>0</v>
      </c>
      <c r="G23">
        <f>IFERROR(IF(B22 = "PAYDAY", IF(Paysheet[[#This Row],[Hour Override]] = "", Paysheet[[#This Row],[Hours ]], Paysheet[[#This Row],[Hour Override]]), IF(Paysheet[[#This Row],[Hour Override]] = "", Paysheet[[#This Row],[Hours ]], Paysheet[[#This Row],[Hour Override]]) + G22), 0)</f>
        <v>0</v>
      </c>
      <c r="H2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3" s="1">
        <f>IF(TEXT(A22, "dddd") = "Sunday", Paysheet[[#This Row],[Daily Pay]], IF(ISNUMBER(I22), I22, 0) + Paysheet[[#This Row],[Daily Pay]])</f>
        <v>0</v>
      </c>
      <c r="J23" s="1">
        <f>IF(B22 = "PAYDAY", Paysheet[[#This Row],[Daily Pay]], IF(ISNUMBER(J22), J22, 0) + Paysheet[[#This Row],[Daily Pay]])</f>
        <v>0</v>
      </c>
      <c r="K23" s="1" t="str">
        <f>IF(Paysheet[[#This Row],[Week Counter]] = "PAYDAY", Paysheet[[#This Row],[Day to Paycheck]], "")</f>
        <v/>
      </c>
      <c r="L23" s="1"/>
      <c r="M23" s="1">
        <f>IF(TEXT(Paysheet[[#This Row],[Date]], "mm") &gt; TEXT(A22, "mm"), Paysheet[[#This Row],[Daily Pay]], IF(ISNUMBER(M22), M22, 0) + Paysheet[[#This Row],[Daily Pay]]) - IF(Paysheet[[#This Row],[Adjusted Paycheck]] = "", 0, (Paysheet[[#This Row],[Expected Paycheck]] - Paysheet[[#This Row],[Adjusted Paycheck]]))</f>
        <v>0</v>
      </c>
      <c r="N23" s="2">
        <f>IF(ISNUMBER(N22), N22, 0) + Paysheet[[#This Row],[Daily Pay]]  - IF(Paysheet[[#This Row],[Adjusted Paycheck]] = "", 0, (Paysheet[[#This Row],[Expected Paycheck]] - Paysheet[[#This Row],[Adjusted Paycheck]]))</f>
        <v>0</v>
      </c>
    </row>
    <row r="24" spans="1:14" x14ac:dyDescent="0.25">
      <c r="A24" s="7">
        <v>45314</v>
      </c>
      <c r="B24" s="5">
        <f>IF(OR('Account Holder Info'!$B$12 = "Weekly", Paysheet[[#This Row],[Date]]='Account Holder Info'!$B$10), IF(TEXT(A24, "dddd") = 'Account Holder Info'!$B$11, "PAYDAY", IF(ISNUMBER(B23), B23 + 1, 1)), IF(AND(TEXT(A24, "dddd") = 'Account Holder Info'!$B$11, B23 &gt;= 13), "PAYDAY", (IF(ISNUMBER(B23), B23 + 1, 1))))</f>
        <v>4</v>
      </c>
      <c r="C24" s="6"/>
      <c r="D24" cm="1">
        <f t="array" ref="D24">_xlfn.IFNA(_xlfn.IFS($C$23 = "Regular", IF(VLOOKUP(TEXT(Paysheet[[#This Row],[Date]], "dddd"),RegularWeek[],2, FALSE), 'Account Holder Info'!$B$6, 0), $C$23 = "1 Day", IF(VLOOKUP(TEXT(Paysheet[[#This Row],[Date]], "dddd"),OneDayWeek[],2, FALSE), IF(TEXT(Paysheet[[#This Row],[Date]], "dddd") = 'Account Holder Info'!$B$13, 'Account Holder Info'!$B$7, 'Account Holder Info'!$B$6), 0), $C$23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$C$23 = "Off", 0), 0)</f>
        <v>0</v>
      </c>
      <c r="F2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F23)</f>
        <v>0</v>
      </c>
      <c r="G24">
        <f>IFERROR(IF(B23 = "PAYDAY", IF(Paysheet[[#This Row],[Hour Override]] = "", Paysheet[[#This Row],[Hours ]], Paysheet[[#This Row],[Hour Override]]), IF(Paysheet[[#This Row],[Hour Override]] = "", Paysheet[[#This Row],[Hours ]], Paysheet[[#This Row],[Hour Override]]) + G23), 0)</f>
        <v>0</v>
      </c>
      <c r="H2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4" s="1">
        <f>IF(TEXT(A23, "dddd") = "Sunday", Paysheet[[#This Row],[Daily Pay]], IF(ISNUMBER(I23), I23, 0) + Paysheet[[#This Row],[Daily Pay]])</f>
        <v>0</v>
      </c>
      <c r="J24" s="1">
        <f>IF(B23 = "PAYDAY", Paysheet[[#This Row],[Daily Pay]], IF(ISNUMBER(J23), J23, 0) + Paysheet[[#This Row],[Daily Pay]])</f>
        <v>0</v>
      </c>
      <c r="K24" s="1" t="str">
        <f>IF(Paysheet[[#This Row],[Week Counter]] = "PAYDAY", Paysheet[[#This Row],[Day to Paycheck]], "")</f>
        <v/>
      </c>
      <c r="L24" s="1"/>
      <c r="M24" s="1">
        <f>IF(TEXT(Paysheet[[#This Row],[Date]], "mm") &gt; TEXT(A23, "mm"), Paysheet[[#This Row],[Daily Pay]], IF(ISNUMBER(M23), M23, 0) + Paysheet[[#This Row],[Daily Pay]]) - IF(Paysheet[[#This Row],[Adjusted Paycheck]] = "", 0, (Paysheet[[#This Row],[Expected Paycheck]] - Paysheet[[#This Row],[Adjusted Paycheck]]))</f>
        <v>0</v>
      </c>
      <c r="N24" s="2">
        <f>IF(ISNUMBER(N23), N23, 0) + Paysheet[[#This Row],[Daily Pay]]  - IF(Paysheet[[#This Row],[Adjusted Paycheck]] = "", 0, (Paysheet[[#This Row],[Expected Paycheck]] - Paysheet[[#This Row],[Adjusted Paycheck]]))</f>
        <v>0</v>
      </c>
    </row>
    <row r="25" spans="1:14" x14ac:dyDescent="0.25">
      <c r="A25" s="7">
        <v>45315</v>
      </c>
      <c r="B25" s="5">
        <f>IF(OR('Account Holder Info'!$B$12 = "Weekly", Paysheet[[#This Row],[Date]]='Account Holder Info'!$B$10), IF(TEXT(A25, "dddd") = 'Account Holder Info'!$B$11, "PAYDAY", IF(ISNUMBER(B24), B24 + 1, 1)), IF(AND(TEXT(A25, "dddd") = 'Account Holder Info'!$B$11, B24 &gt;= 13), "PAYDAY", (IF(ISNUMBER(B24), B24 + 1, 1))))</f>
        <v>5</v>
      </c>
      <c r="C25" s="6"/>
      <c r="D25" cm="1">
        <f t="array" ref="D25">_xlfn.IFNA(_xlfn.IFS($C$23 = "Regular", IF(VLOOKUP(TEXT(Paysheet[[#This Row],[Date]], "dddd"),RegularWeek[],2, FALSE), 'Account Holder Info'!$B$6, 0), $C$23 = "1 Day", IF(VLOOKUP(TEXT(Paysheet[[#This Row],[Date]], "dddd"),OneDayWeek[],2, FALSE), IF(TEXT(Paysheet[[#This Row],[Date]], "dddd") = 'Account Holder Info'!$B$13, 'Account Holder Info'!$B$7, 'Account Holder Info'!$B$6), 0), $C$23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$C$23 = "Off", 0), 0)</f>
        <v>0</v>
      </c>
      <c r="F2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F24)</f>
        <v>0</v>
      </c>
      <c r="G25">
        <f>IFERROR(IF(B24 = "PAYDAY", IF(Paysheet[[#This Row],[Hour Override]] = "", Paysheet[[#This Row],[Hours ]], Paysheet[[#This Row],[Hour Override]]), IF(Paysheet[[#This Row],[Hour Override]] = "", Paysheet[[#This Row],[Hours ]], Paysheet[[#This Row],[Hour Override]]) + G24), 0)</f>
        <v>0</v>
      </c>
      <c r="H2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5" s="1">
        <f>IF(TEXT(A24, "dddd") = "Sunday", Paysheet[[#This Row],[Daily Pay]], IF(ISNUMBER(I24), I24, 0) + Paysheet[[#This Row],[Daily Pay]])</f>
        <v>0</v>
      </c>
      <c r="J25" s="1">
        <f>IF(B24 = "PAYDAY", Paysheet[[#This Row],[Daily Pay]], IF(ISNUMBER(J24), J24, 0) + Paysheet[[#This Row],[Daily Pay]])</f>
        <v>0</v>
      </c>
      <c r="K25" s="1" t="str">
        <f>IF(Paysheet[[#This Row],[Week Counter]] = "PAYDAY", Paysheet[[#This Row],[Day to Paycheck]], "")</f>
        <v/>
      </c>
      <c r="L25" s="1"/>
      <c r="M25" s="1">
        <f>IF(TEXT(Paysheet[[#This Row],[Date]], "mm") &gt; TEXT(A24, "mm"), Paysheet[[#This Row],[Daily Pay]], IF(ISNUMBER(M24), M24, 0) + Paysheet[[#This Row],[Daily Pay]]) - IF(Paysheet[[#This Row],[Adjusted Paycheck]] = "", 0, (Paysheet[[#This Row],[Expected Paycheck]] - Paysheet[[#This Row],[Adjusted Paycheck]]))</f>
        <v>0</v>
      </c>
      <c r="N25" s="2">
        <f>IF(ISNUMBER(N24), N24, 0) + Paysheet[[#This Row],[Daily Pay]]  - IF(Paysheet[[#This Row],[Adjusted Paycheck]] = "", 0, (Paysheet[[#This Row],[Expected Paycheck]] - Paysheet[[#This Row],[Adjusted Paycheck]]))</f>
        <v>0</v>
      </c>
    </row>
    <row r="26" spans="1:14" x14ac:dyDescent="0.25">
      <c r="A26" s="7">
        <v>45316</v>
      </c>
      <c r="B26" s="5">
        <f>IF(OR('Account Holder Info'!$B$12 = "Weekly", Paysheet[[#This Row],[Date]]='Account Holder Info'!$B$10), IF(TEXT(A26, "dddd") = 'Account Holder Info'!$B$11, "PAYDAY", IF(ISNUMBER(B25), B25 + 1, 1)), IF(AND(TEXT(A26, "dddd") = 'Account Holder Info'!$B$11, B25 &gt;= 13), "PAYDAY", (IF(ISNUMBER(B25), B25 + 1, 1))))</f>
        <v>6</v>
      </c>
      <c r="C26" s="6"/>
      <c r="D26" cm="1">
        <f t="array" ref="D26">_xlfn.IFNA(_xlfn.IFS($C$23 = "Regular", IF(VLOOKUP(TEXT(Paysheet[[#This Row],[Date]], "dddd"),RegularWeek[],2, FALSE), 'Account Holder Info'!$B$6, 0), $C$23 = "1 Day", IF(VLOOKUP(TEXT(Paysheet[[#This Row],[Date]], "dddd"),OneDayWeek[],2, FALSE), IF(TEXT(Paysheet[[#This Row],[Date]], "dddd") = 'Account Holder Info'!$B$13, 'Account Holder Info'!$B$7, 'Account Holder Info'!$B$6), 0), $C$23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$C$23 = "Off", 0), 0)</f>
        <v>0</v>
      </c>
      <c r="F2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F25)</f>
        <v>0</v>
      </c>
      <c r="G26">
        <f>IFERROR(IF(B25 = "PAYDAY", IF(Paysheet[[#This Row],[Hour Override]] = "", Paysheet[[#This Row],[Hours ]], Paysheet[[#This Row],[Hour Override]]), IF(Paysheet[[#This Row],[Hour Override]] = "", Paysheet[[#This Row],[Hours ]], Paysheet[[#This Row],[Hour Override]]) + G25), 0)</f>
        <v>0</v>
      </c>
      <c r="H2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6" s="1">
        <f>IF(TEXT(A25, "dddd") = "Sunday", Paysheet[[#This Row],[Daily Pay]], IF(ISNUMBER(I25), I25, 0) + Paysheet[[#This Row],[Daily Pay]])</f>
        <v>0</v>
      </c>
      <c r="J26" s="1">
        <f>IF(B25 = "PAYDAY", Paysheet[[#This Row],[Daily Pay]], IF(ISNUMBER(J25), J25, 0) + Paysheet[[#This Row],[Daily Pay]])</f>
        <v>0</v>
      </c>
      <c r="K26" s="1" t="str">
        <f>IF(Paysheet[[#This Row],[Week Counter]] = "PAYDAY", Paysheet[[#This Row],[Day to Paycheck]], "")</f>
        <v/>
      </c>
      <c r="L26" s="1"/>
      <c r="M26" s="1">
        <f>IF(TEXT(Paysheet[[#This Row],[Date]], "mm") &gt; TEXT(A25, "mm"), Paysheet[[#This Row],[Daily Pay]], IF(ISNUMBER(M25), M25, 0) + Paysheet[[#This Row],[Daily Pay]]) - IF(Paysheet[[#This Row],[Adjusted Paycheck]] = "", 0, (Paysheet[[#This Row],[Expected Paycheck]] - Paysheet[[#This Row],[Adjusted Paycheck]]))</f>
        <v>0</v>
      </c>
      <c r="N26" s="2">
        <f>IF(ISNUMBER(N25), N25, 0) + Paysheet[[#This Row],[Daily Pay]]  - IF(Paysheet[[#This Row],[Adjusted Paycheck]] = "", 0, (Paysheet[[#This Row],[Expected Paycheck]] - Paysheet[[#This Row],[Adjusted Paycheck]]))</f>
        <v>0</v>
      </c>
    </row>
    <row r="27" spans="1:14" x14ac:dyDescent="0.25">
      <c r="A27" s="7">
        <v>45317</v>
      </c>
      <c r="B27" s="5">
        <f>IF(OR('Account Holder Info'!$B$12 = "Weekly", Paysheet[[#This Row],[Date]]='Account Holder Info'!$B$10), IF(TEXT(A27, "dddd") = 'Account Holder Info'!$B$11, "PAYDAY", IF(ISNUMBER(B26), B26 + 1, 1)), IF(AND(TEXT(A27, "dddd") = 'Account Holder Info'!$B$11, B26 &gt;= 13), "PAYDAY", (IF(ISNUMBER(B26), B26 + 1, 1))))</f>
        <v>7</v>
      </c>
      <c r="C27" s="6"/>
      <c r="D27" cm="1">
        <f t="array" ref="D27">_xlfn.IFNA(_xlfn.IFS($C$23 = "Regular", IF(VLOOKUP(TEXT(Paysheet[[#This Row],[Date]], "dddd"),RegularWeek[],2, FALSE), 'Account Holder Info'!$B$6, 0), $C$23 = "1 Day", IF(VLOOKUP(TEXT(Paysheet[[#This Row],[Date]], "dddd"),OneDayWeek[],2, FALSE), IF(TEXT(Paysheet[[#This Row],[Date]], "dddd") = 'Account Holder Info'!$B$13, 'Account Holder Info'!$B$7, 'Account Holder Info'!$B$6), 0), $C$23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$C$23 = "Off", 0), 0)</f>
        <v>0</v>
      </c>
      <c r="F2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F26)</f>
        <v>0</v>
      </c>
      <c r="G27">
        <f>IFERROR(IF(B26 = "PAYDAY", IF(Paysheet[[#This Row],[Hour Override]] = "", Paysheet[[#This Row],[Hours ]], Paysheet[[#This Row],[Hour Override]]), IF(Paysheet[[#This Row],[Hour Override]] = "", Paysheet[[#This Row],[Hours ]], Paysheet[[#This Row],[Hour Override]]) + G26), 0)</f>
        <v>0</v>
      </c>
      <c r="H2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7" s="1">
        <f>IF(TEXT(A26, "dddd") = "Sunday", Paysheet[[#This Row],[Daily Pay]], IF(ISNUMBER(I26), I26, 0) + Paysheet[[#This Row],[Daily Pay]])</f>
        <v>0</v>
      </c>
      <c r="J27" s="1">
        <f>IF(B26 = "PAYDAY", Paysheet[[#This Row],[Daily Pay]], IF(ISNUMBER(J26), J26, 0) + Paysheet[[#This Row],[Daily Pay]])</f>
        <v>0</v>
      </c>
      <c r="K27" s="1" t="str">
        <f>IF(Paysheet[[#This Row],[Week Counter]] = "PAYDAY", Paysheet[[#This Row],[Day to Paycheck]], "")</f>
        <v/>
      </c>
      <c r="L27" s="1"/>
      <c r="M27" s="1">
        <f>IF(TEXT(Paysheet[[#This Row],[Date]], "mm") &gt; TEXT(A26, "mm"), Paysheet[[#This Row],[Daily Pay]], IF(ISNUMBER(M26), M26, 0) + Paysheet[[#This Row],[Daily Pay]]) - IF(Paysheet[[#This Row],[Adjusted Paycheck]] = "", 0, (Paysheet[[#This Row],[Expected Paycheck]] - Paysheet[[#This Row],[Adjusted Paycheck]]))</f>
        <v>0</v>
      </c>
      <c r="N27" s="2">
        <f>IF(ISNUMBER(N26), N26, 0) + Paysheet[[#This Row],[Daily Pay]]  - IF(Paysheet[[#This Row],[Adjusted Paycheck]] = "", 0, (Paysheet[[#This Row],[Expected Paycheck]] - Paysheet[[#This Row],[Adjusted Paycheck]]))</f>
        <v>0</v>
      </c>
    </row>
    <row r="28" spans="1:14" x14ac:dyDescent="0.25">
      <c r="A28" s="7">
        <v>45318</v>
      </c>
      <c r="B28" s="5">
        <f>IF(OR('Account Holder Info'!$B$12 = "Weekly", Paysheet[[#This Row],[Date]]='Account Holder Info'!$B$10), IF(TEXT(A28, "dddd") = 'Account Holder Info'!$B$11, "PAYDAY", IF(ISNUMBER(B27), B27 + 1, 1)), IF(AND(TEXT(A28, "dddd") = 'Account Holder Info'!$B$11, B27 &gt;= 13), "PAYDAY", (IF(ISNUMBER(B27), B27 + 1, 1))))</f>
        <v>8</v>
      </c>
      <c r="C28" s="6"/>
      <c r="D28" cm="1">
        <f t="array" ref="D28">_xlfn.IFNA(_xlfn.IFS($C$23 = "Regular", IF(VLOOKUP(TEXT(Paysheet[[#This Row],[Date]], "dddd"),RegularWeek[],2, FALSE), 'Account Holder Info'!$B$6, 0), $C$23 = "1 Day", IF(VLOOKUP(TEXT(Paysheet[[#This Row],[Date]], "dddd"),OneDayWeek[],2, FALSE), IF(TEXT(Paysheet[[#This Row],[Date]], "dddd") = 'Account Holder Info'!$B$13, 'Account Holder Info'!$B$7, 'Account Holder Info'!$B$6), 0), $C$23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$C$23 = "Off", 0), 0)</f>
        <v>0</v>
      </c>
      <c r="F2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F27)</f>
        <v>0</v>
      </c>
      <c r="G28">
        <f>IFERROR(IF(B27 = "PAYDAY", IF(Paysheet[[#This Row],[Hour Override]] = "", Paysheet[[#This Row],[Hours ]], Paysheet[[#This Row],[Hour Override]]), IF(Paysheet[[#This Row],[Hour Override]] = "", Paysheet[[#This Row],[Hours ]], Paysheet[[#This Row],[Hour Override]]) + G27), 0)</f>
        <v>0</v>
      </c>
      <c r="H2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8" s="1">
        <f>IF(TEXT(A27, "dddd") = "Sunday", Paysheet[[#This Row],[Daily Pay]], IF(ISNUMBER(I27), I27, 0) + Paysheet[[#This Row],[Daily Pay]])</f>
        <v>0</v>
      </c>
      <c r="J28" s="1">
        <f>IF(B27 = "PAYDAY", Paysheet[[#This Row],[Daily Pay]], IF(ISNUMBER(J27), J27, 0) + Paysheet[[#This Row],[Daily Pay]])</f>
        <v>0</v>
      </c>
      <c r="K28" s="1" t="str">
        <f>IF(Paysheet[[#This Row],[Week Counter]] = "PAYDAY", Paysheet[[#This Row],[Day to Paycheck]], "")</f>
        <v/>
      </c>
      <c r="L28" s="1"/>
      <c r="M28" s="1">
        <f>IF(TEXT(Paysheet[[#This Row],[Date]], "mm") &gt; TEXT(A27, "mm"), Paysheet[[#This Row],[Daily Pay]], IF(ISNUMBER(M27), M27, 0) + Paysheet[[#This Row],[Daily Pay]]) - IF(Paysheet[[#This Row],[Adjusted Paycheck]] = "", 0, (Paysheet[[#This Row],[Expected Paycheck]] - Paysheet[[#This Row],[Adjusted Paycheck]]))</f>
        <v>0</v>
      </c>
      <c r="N28" s="2">
        <f>IF(ISNUMBER(N27), N27, 0) + Paysheet[[#This Row],[Daily Pay]]  - IF(Paysheet[[#This Row],[Adjusted Paycheck]] = "", 0, (Paysheet[[#This Row],[Expected Paycheck]] - Paysheet[[#This Row],[Adjusted Paycheck]]))</f>
        <v>0</v>
      </c>
    </row>
    <row r="29" spans="1:14" x14ac:dyDescent="0.25">
      <c r="A29" s="7">
        <v>45319</v>
      </c>
      <c r="B29" s="5">
        <f>IF(OR('Account Holder Info'!$B$12 = "Weekly", Paysheet[[#This Row],[Date]]='Account Holder Info'!$B$10), IF(TEXT(A29, "dddd") = 'Account Holder Info'!$B$11, "PAYDAY", IF(ISNUMBER(B28), B28 + 1, 1)), IF(AND(TEXT(A29, "dddd") = 'Account Holder Info'!$B$11, B28 &gt;= 13), "PAYDAY", (IF(ISNUMBER(B28), B28 + 1, 1))))</f>
        <v>9</v>
      </c>
      <c r="C29" s="6"/>
      <c r="D29" cm="1">
        <f t="array" ref="D29">_xlfn.IFNA(_xlfn.IFS($C$23 = "Regular", IF(VLOOKUP(TEXT(Paysheet[[#This Row],[Date]], "dddd"),RegularWeek[],2, FALSE), 'Account Holder Info'!$B$6, 0), $C$23 = "1 Day", IF(VLOOKUP(TEXT(Paysheet[[#This Row],[Date]], "dddd"),OneDayWeek[],2, FALSE), IF(TEXT(Paysheet[[#This Row],[Date]], "dddd") = 'Account Holder Info'!$B$13, 'Account Holder Info'!$B$7, 'Account Holder Info'!$B$6), 0), $C$23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$C$23 = "Off", 0), 0)</f>
        <v>0</v>
      </c>
      <c r="F2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F28)</f>
        <v>0</v>
      </c>
      <c r="G29">
        <f>IFERROR(IF(B28 = "PAYDAY", IF(Paysheet[[#This Row],[Hour Override]] = "", Paysheet[[#This Row],[Hours ]], Paysheet[[#This Row],[Hour Override]]), IF(Paysheet[[#This Row],[Hour Override]] = "", Paysheet[[#This Row],[Hours ]], Paysheet[[#This Row],[Hour Override]]) + G28), 0)</f>
        <v>0</v>
      </c>
      <c r="H2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9" s="1">
        <f>IF(TEXT(A28, "dddd") = "Sunday", Paysheet[[#This Row],[Daily Pay]], IF(ISNUMBER(I28), I28, 0) + Paysheet[[#This Row],[Daily Pay]])</f>
        <v>0</v>
      </c>
      <c r="J29" s="1">
        <f>IF(B28 = "PAYDAY", Paysheet[[#This Row],[Daily Pay]], IF(ISNUMBER(J28), J28, 0) + Paysheet[[#This Row],[Daily Pay]])</f>
        <v>0</v>
      </c>
      <c r="K29" s="1" t="str">
        <f>IF(Paysheet[[#This Row],[Week Counter]] = "PAYDAY", Paysheet[[#This Row],[Day to Paycheck]], "")</f>
        <v/>
      </c>
      <c r="L29" s="1"/>
      <c r="M29" s="1">
        <f>IF(TEXT(Paysheet[[#This Row],[Date]], "mm") &gt; TEXT(A28, "mm"), Paysheet[[#This Row],[Daily Pay]], IF(ISNUMBER(M28), M28, 0) + Paysheet[[#This Row],[Daily Pay]]) - IF(Paysheet[[#This Row],[Adjusted Paycheck]] = "", 0, (Paysheet[[#This Row],[Expected Paycheck]] - Paysheet[[#This Row],[Adjusted Paycheck]]))</f>
        <v>0</v>
      </c>
      <c r="N29" s="2">
        <f>IF(ISNUMBER(N28), N28, 0) + Paysheet[[#This Row],[Daily Pay]]  - IF(Paysheet[[#This Row],[Adjusted Paycheck]] = "", 0, (Paysheet[[#This Row],[Expected Paycheck]] - Paysheet[[#This Row],[Adjusted Paycheck]]))</f>
        <v>0</v>
      </c>
    </row>
    <row r="30" spans="1:14" x14ac:dyDescent="0.25">
      <c r="A30" s="7">
        <v>45320</v>
      </c>
      <c r="B30" s="5">
        <f>IF(OR('Account Holder Info'!$B$12 = "Weekly", Paysheet[[#This Row],[Date]]='Account Holder Info'!$B$10), IF(TEXT(A30, "dddd") = 'Account Holder Info'!$B$11, "PAYDAY", IF(ISNUMBER(B29), B29 + 1, 1)), IF(AND(TEXT(A30, "dddd") = 'Account Holder Info'!$B$11, B29 &gt;= 13), "PAYDAY", (IF(ISNUMBER(B29), B29 + 1, 1))))</f>
        <v>10</v>
      </c>
      <c r="C30" t="s">
        <v>30</v>
      </c>
      <c r="D30" cm="1">
        <f t="array" ref="D30">_xlfn.IFNA(_xlfn.IFS($C$30 = "Regular", IF(VLOOKUP(TEXT(Paysheet[[#This Row],[Date]], "dddd"),RegularWeek[],2, FALSE), 'Account Holder Info'!$B$6, 0), $C$30 = "1 Day", IF(VLOOKUP(TEXT(Paysheet[[#This Row],[Date]], "dddd"),OneDayWeek[],2, FALSE), IF(TEXT(Paysheet[[#This Row],[Date]], "dddd") = 'Account Holder Info'!$B$13, 'Account Holder Info'!$B$7, 'Account Holder Info'!$B$6), 0), $C$30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$C$30 = "Off", 0), 0)</f>
        <v>0</v>
      </c>
      <c r="F3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F29)</f>
        <v>0</v>
      </c>
      <c r="G30">
        <f>IFERROR(IF(B29 = "PAYDAY", IF(Paysheet[[#This Row],[Hour Override]] = "", Paysheet[[#This Row],[Hours ]], Paysheet[[#This Row],[Hour Override]]), IF(Paysheet[[#This Row],[Hour Override]] = "", Paysheet[[#This Row],[Hours ]], Paysheet[[#This Row],[Hour Override]]) + G29), 0)</f>
        <v>0</v>
      </c>
      <c r="H3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0" s="1">
        <f>IF(TEXT(A29, "dddd") = "Sunday", Paysheet[[#This Row],[Daily Pay]], IF(ISNUMBER(I29), I29, 0) + Paysheet[[#This Row],[Daily Pay]])</f>
        <v>0</v>
      </c>
      <c r="J30" s="1">
        <f>IF(B29 = "PAYDAY", Paysheet[[#This Row],[Daily Pay]], IF(ISNUMBER(J29), J29, 0) + Paysheet[[#This Row],[Daily Pay]])</f>
        <v>0</v>
      </c>
      <c r="K30" s="1" t="str">
        <f>IF(Paysheet[[#This Row],[Week Counter]] = "PAYDAY", Paysheet[[#This Row],[Day to Paycheck]], "")</f>
        <v/>
      </c>
      <c r="L30" s="1"/>
      <c r="M30" s="1">
        <f>IF(TEXT(Paysheet[[#This Row],[Date]], "mm") &gt; TEXT(A29, "mm"), Paysheet[[#This Row],[Daily Pay]], IF(ISNUMBER(M29), M29, 0) + Paysheet[[#This Row],[Daily Pay]]) - IF(Paysheet[[#This Row],[Adjusted Paycheck]] = "", 0, (Paysheet[[#This Row],[Expected Paycheck]] - Paysheet[[#This Row],[Adjusted Paycheck]]))</f>
        <v>0</v>
      </c>
      <c r="N30" s="2">
        <f>IF(ISNUMBER(N29), N29, 0) + Paysheet[[#This Row],[Daily Pay]]  - IF(Paysheet[[#This Row],[Adjusted Paycheck]] = "", 0, (Paysheet[[#This Row],[Expected Paycheck]] - Paysheet[[#This Row],[Adjusted Paycheck]]))</f>
        <v>0</v>
      </c>
    </row>
    <row r="31" spans="1:14" x14ac:dyDescent="0.25">
      <c r="A31" s="7">
        <v>45321</v>
      </c>
      <c r="B31" s="5">
        <f>IF(OR('Account Holder Info'!$B$12 = "Weekly", Paysheet[[#This Row],[Date]]='Account Holder Info'!$B$10), IF(TEXT(A31, "dddd") = 'Account Holder Info'!$B$11, "PAYDAY", IF(ISNUMBER(B30), B30 + 1, 1)), IF(AND(TEXT(A31, "dddd") = 'Account Holder Info'!$B$11, B30 &gt;= 13), "PAYDAY", (IF(ISNUMBER(B30), B30 + 1, 1))))</f>
        <v>11</v>
      </c>
      <c r="C31" s="6"/>
      <c r="D31" cm="1">
        <f t="array" ref="D31">_xlfn.IFNA(_xlfn.IFS($C$30 = "Regular", IF(VLOOKUP(TEXT(Paysheet[[#This Row],[Date]], "dddd"),RegularWeek[],2, FALSE), 'Account Holder Info'!$B$6, 0), $C$30 = "1 Day", IF(VLOOKUP(TEXT(Paysheet[[#This Row],[Date]], "dddd"),OneDayWeek[],2, FALSE), IF(TEXT(Paysheet[[#This Row],[Date]], "dddd") = 'Account Holder Info'!$B$13, 'Account Holder Info'!$B$7, 'Account Holder Info'!$B$6), 0), $C$30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$C$30 = "Off", 0), 0)</f>
        <v>0</v>
      </c>
      <c r="F3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F30)</f>
        <v>0</v>
      </c>
      <c r="G31">
        <f>IFERROR(IF(B30 = "PAYDAY", IF(Paysheet[[#This Row],[Hour Override]] = "", Paysheet[[#This Row],[Hours ]], Paysheet[[#This Row],[Hour Override]]), IF(Paysheet[[#This Row],[Hour Override]] = "", Paysheet[[#This Row],[Hours ]], Paysheet[[#This Row],[Hour Override]]) + G30), 0)</f>
        <v>0</v>
      </c>
      <c r="H3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1" s="1">
        <f>IF(TEXT(A30, "dddd") = "Sunday", Paysheet[[#This Row],[Daily Pay]], IF(ISNUMBER(I30), I30, 0) + Paysheet[[#This Row],[Daily Pay]])</f>
        <v>0</v>
      </c>
      <c r="J31" s="1">
        <f>IF(B30 = "PAYDAY", Paysheet[[#This Row],[Daily Pay]], IF(ISNUMBER(J30), J30, 0) + Paysheet[[#This Row],[Daily Pay]])</f>
        <v>0</v>
      </c>
      <c r="K31" s="1" t="str">
        <f>IF(Paysheet[[#This Row],[Week Counter]] = "PAYDAY", Paysheet[[#This Row],[Day to Paycheck]], "")</f>
        <v/>
      </c>
      <c r="L31" s="1"/>
      <c r="M31" s="1">
        <f>IF(TEXT(Paysheet[[#This Row],[Date]], "mm") &gt; TEXT(A30, "mm"), Paysheet[[#This Row],[Daily Pay]], IF(ISNUMBER(M30), M30, 0) + Paysheet[[#This Row],[Daily Pay]]) - IF(Paysheet[[#This Row],[Adjusted Paycheck]] = "", 0, (Paysheet[[#This Row],[Expected Paycheck]] - Paysheet[[#This Row],[Adjusted Paycheck]]))</f>
        <v>0</v>
      </c>
      <c r="N31" s="2">
        <f>IF(ISNUMBER(N30), N30, 0) + Paysheet[[#This Row],[Daily Pay]]  - IF(Paysheet[[#This Row],[Adjusted Paycheck]] = "", 0, (Paysheet[[#This Row],[Expected Paycheck]] - Paysheet[[#This Row],[Adjusted Paycheck]]))</f>
        <v>0</v>
      </c>
    </row>
    <row r="32" spans="1:14" x14ac:dyDescent="0.25">
      <c r="A32" s="7">
        <v>45322</v>
      </c>
      <c r="B32" s="5">
        <f>IF(OR('Account Holder Info'!$B$12 = "Weekly", Paysheet[[#This Row],[Date]]='Account Holder Info'!$B$10), IF(TEXT(A32, "dddd") = 'Account Holder Info'!$B$11, "PAYDAY", IF(ISNUMBER(B31), B31 + 1, 1)), IF(AND(TEXT(A32, "dddd") = 'Account Holder Info'!$B$11, B31 &gt;= 13), "PAYDAY", (IF(ISNUMBER(B31), B31 + 1, 1))))</f>
        <v>12</v>
      </c>
      <c r="C32" s="6"/>
      <c r="D32" cm="1">
        <f t="array" ref="D32">_xlfn.IFNA(_xlfn.IFS($C$30 = "Regular", IF(VLOOKUP(TEXT(Paysheet[[#This Row],[Date]], "dddd"),RegularWeek[],2, FALSE), 'Account Holder Info'!$B$6, 0), $C$30 = "1 Day", IF(VLOOKUP(TEXT(Paysheet[[#This Row],[Date]], "dddd"),OneDayWeek[],2, FALSE), IF(TEXT(Paysheet[[#This Row],[Date]], "dddd") = 'Account Holder Info'!$B$13, 'Account Holder Info'!$B$7, 'Account Holder Info'!$B$6), 0), $C$30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$C$30 = "Off", 0), 0)</f>
        <v>0</v>
      </c>
      <c r="F3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F31)</f>
        <v>0</v>
      </c>
      <c r="G32">
        <f>IFERROR(IF(B31 = "PAYDAY", IF(Paysheet[[#This Row],[Hour Override]] = "", Paysheet[[#This Row],[Hours ]], Paysheet[[#This Row],[Hour Override]]), IF(Paysheet[[#This Row],[Hour Override]] = "", Paysheet[[#This Row],[Hours ]], Paysheet[[#This Row],[Hour Override]]) + G31), 0)</f>
        <v>0</v>
      </c>
      <c r="H3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2" s="1">
        <f>IF(TEXT(A31, "dddd") = "Sunday", Paysheet[[#This Row],[Daily Pay]], IF(ISNUMBER(I31), I31, 0) + Paysheet[[#This Row],[Daily Pay]])</f>
        <v>0</v>
      </c>
      <c r="J32" s="1">
        <f>IF(B31 = "PAYDAY", Paysheet[[#This Row],[Daily Pay]], IF(ISNUMBER(J31), J31, 0) + Paysheet[[#This Row],[Daily Pay]])</f>
        <v>0</v>
      </c>
      <c r="K32" s="1" t="str">
        <f>IF(Paysheet[[#This Row],[Week Counter]] = "PAYDAY", Paysheet[[#This Row],[Day to Paycheck]], "")</f>
        <v/>
      </c>
      <c r="L32" s="1"/>
      <c r="M32" s="1">
        <f>IF(TEXT(Paysheet[[#This Row],[Date]], "mm") &gt; TEXT(A31, "mm"), Paysheet[[#This Row],[Daily Pay]], IF(ISNUMBER(M31), M31, 0) + Paysheet[[#This Row],[Daily Pay]]) - IF(Paysheet[[#This Row],[Adjusted Paycheck]] = "", 0, (Paysheet[[#This Row],[Expected Paycheck]] - Paysheet[[#This Row],[Adjusted Paycheck]]))</f>
        <v>0</v>
      </c>
      <c r="N32" s="2">
        <f>IF(ISNUMBER(N31), N31, 0) + Paysheet[[#This Row],[Daily Pay]]  - IF(Paysheet[[#This Row],[Adjusted Paycheck]] = "", 0, (Paysheet[[#This Row],[Expected Paycheck]] - Paysheet[[#This Row],[Adjusted Paycheck]]))</f>
        <v>0</v>
      </c>
    </row>
    <row r="33" spans="1:14" x14ac:dyDescent="0.25">
      <c r="A33" s="7">
        <v>45323</v>
      </c>
      <c r="B33" s="5">
        <f>IF(OR('Account Holder Info'!$B$12 = "Weekly", Paysheet[[#This Row],[Date]]='Account Holder Info'!$B$10), IF(TEXT(A33, "dddd") = 'Account Holder Info'!$B$11, "PAYDAY", IF(ISNUMBER(B32), B32 + 1, 1)), IF(AND(TEXT(A33, "dddd") = 'Account Holder Info'!$B$11, B32 &gt;= 13), "PAYDAY", (IF(ISNUMBER(B32), B32 + 1, 1))))</f>
        <v>13</v>
      </c>
      <c r="C33" s="6"/>
      <c r="D33" cm="1">
        <f t="array" ref="D33">_xlfn.IFNA(_xlfn.IFS($C$30 = "Regular", IF(VLOOKUP(TEXT(Paysheet[[#This Row],[Date]], "dddd"),RegularWeek[],2, FALSE), 'Account Holder Info'!$B$6, 0), $C$30 = "1 Day", IF(VLOOKUP(TEXT(Paysheet[[#This Row],[Date]], "dddd"),OneDayWeek[],2, FALSE), IF(TEXT(Paysheet[[#This Row],[Date]], "dddd") = 'Account Holder Info'!$B$13, 'Account Holder Info'!$B$7, 'Account Holder Info'!$B$6), 0), $C$30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$C$30 = "Off", 0), 0)</f>
        <v>0</v>
      </c>
      <c r="F3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F32)</f>
        <v>0</v>
      </c>
      <c r="G33">
        <f>IFERROR(IF(B32 = "PAYDAY", IF(Paysheet[[#This Row],[Hour Override]] = "", Paysheet[[#This Row],[Hours ]], Paysheet[[#This Row],[Hour Override]]), IF(Paysheet[[#This Row],[Hour Override]] = "", Paysheet[[#This Row],[Hours ]], Paysheet[[#This Row],[Hour Override]]) + G32), 0)</f>
        <v>0</v>
      </c>
      <c r="H3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3" s="1">
        <f>IF(TEXT(A32, "dddd") = "Sunday", Paysheet[[#This Row],[Daily Pay]], IF(ISNUMBER(I32), I32, 0) + Paysheet[[#This Row],[Daily Pay]])</f>
        <v>0</v>
      </c>
      <c r="J33" s="1">
        <f>IF(B32 = "PAYDAY", Paysheet[[#This Row],[Daily Pay]], IF(ISNUMBER(J32), J32, 0) + Paysheet[[#This Row],[Daily Pay]])</f>
        <v>0</v>
      </c>
      <c r="K33" s="1" t="str">
        <f>IF(Paysheet[[#This Row],[Week Counter]] = "PAYDAY", Paysheet[[#This Row],[Day to Paycheck]], "")</f>
        <v/>
      </c>
      <c r="L33" s="1"/>
      <c r="M33" s="1">
        <f>IF(TEXT(Paysheet[[#This Row],[Date]], "mm") &gt; TEXT(A32, "mm"), Paysheet[[#This Row],[Daily Pay]], IF(ISNUMBER(M32), M32, 0) + Paysheet[[#This Row],[Daily Pay]]) - IF(Paysheet[[#This Row],[Adjusted Paycheck]] = "", 0, (Paysheet[[#This Row],[Expected Paycheck]] - Paysheet[[#This Row],[Adjusted Paycheck]]))</f>
        <v>0</v>
      </c>
      <c r="N33" s="2">
        <f>IF(ISNUMBER(N32), N32, 0) + Paysheet[[#This Row],[Daily Pay]]  - IF(Paysheet[[#This Row],[Adjusted Paycheck]] = "", 0, (Paysheet[[#This Row],[Expected Paycheck]] - Paysheet[[#This Row],[Adjusted Paycheck]]))</f>
        <v>0</v>
      </c>
    </row>
    <row r="34" spans="1:14" x14ac:dyDescent="0.25">
      <c r="A34" s="7">
        <v>45324</v>
      </c>
      <c r="B34" s="5" t="str">
        <f>IF(OR('Account Holder Info'!$B$12 = "Weekly", Paysheet[[#This Row],[Date]]='Account Holder Info'!$B$10), IF(TEXT(A34, "dddd") = 'Account Holder Info'!$B$11, "PAYDAY", IF(ISNUMBER(B33), B33 + 1, 1)), IF(AND(TEXT(A34, "dddd") = 'Account Holder Info'!$B$11, B33 &gt;= 13), "PAYDAY", (IF(ISNUMBER(B33), B33 + 1, 1))))</f>
        <v>PAYDAY</v>
      </c>
      <c r="C34" s="6"/>
      <c r="D34" cm="1">
        <f t="array" ref="D34">_xlfn.IFNA(_xlfn.IFS($C$30 = "Regular", IF(VLOOKUP(TEXT(Paysheet[[#This Row],[Date]], "dddd"),RegularWeek[],2, FALSE), 'Account Holder Info'!$B$6, 0), $C$30 = "1 Day", IF(VLOOKUP(TEXT(Paysheet[[#This Row],[Date]], "dddd"),OneDayWeek[],2, FALSE), IF(TEXT(Paysheet[[#This Row],[Date]], "dddd") = 'Account Holder Info'!$B$13, 'Account Holder Info'!$B$7, 'Account Holder Info'!$B$6), 0), $C$30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$C$30 = "Off", 0), 0)</f>
        <v>0</v>
      </c>
      <c r="F3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F33)</f>
        <v>0</v>
      </c>
      <c r="G34">
        <f>IFERROR(IF(B33 = "PAYDAY", IF(Paysheet[[#This Row],[Hour Override]] = "", Paysheet[[#This Row],[Hours ]], Paysheet[[#This Row],[Hour Override]]), IF(Paysheet[[#This Row],[Hour Override]] = "", Paysheet[[#This Row],[Hours ]], Paysheet[[#This Row],[Hour Override]]) + G33), 0)</f>
        <v>0</v>
      </c>
      <c r="H3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4" s="1">
        <f>IF(TEXT(A33, "dddd") = "Sunday", Paysheet[[#This Row],[Daily Pay]], IF(ISNUMBER(I33), I33, 0) + Paysheet[[#This Row],[Daily Pay]])</f>
        <v>0</v>
      </c>
      <c r="J34" s="1">
        <f>IF(B33 = "PAYDAY", Paysheet[[#This Row],[Daily Pay]], IF(ISNUMBER(J33), J33, 0) + Paysheet[[#This Row],[Daily Pay]])</f>
        <v>0</v>
      </c>
      <c r="K34" s="1">
        <f>IF(Paysheet[[#This Row],[Week Counter]] = "PAYDAY", Paysheet[[#This Row],[Day to Paycheck]], "")</f>
        <v>0</v>
      </c>
      <c r="L34" s="1"/>
      <c r="M34" s="1">
        <f>IF(TEXT(Paysheet[[#This Row],[Date]], "mm") &gt; TEXT(A33, "mm"), Paysheet[[#This Row],[Daily Pay]], IF(ISNUMBER(M33), M33, 0) + Paysheet[[#This Row],[Daily Pay]]) - IF(Paysheet[[#This Row],[Adjusted Paycheck]] = "", 0, (Paysheet[[#This Row],[Expected Paycheck]] - Paysheet[[#This Row],[Adjusted Paycheck]]))</f>
        <v>0</v>
      </c>
      <c r="N34" s="2">
        <f>IF(ISNUMBER(N33), N33, 0) + Paysheet[[#This Row],[Daily Pay]]  - IF(Paysheet[[#This Row],[Adjusted Paycheck]] = "", 0, (Paysheet[[#This Row],[Expected Paycheck]] - Paysheet[[#This Row],[Adjusted Paycheck]]))</f>
        <v>0</v>
      </c>
    </row>
    <row r="35" spans="1:14" x14ac:dyDescent="0.25">
      <c r="A35" s="7">
        <v>45325</v>
      </c>
      <c r="B35" s="5">
        <f>IF(OR('Account Holder Info'!$B$12 = "Weekly", Paysheet[[#This Row],[Date]]='Account Holder Info'!$B$10), IF(TEXT(A35, "dddd") = 'Account Holder Info'!$B$11, "PAYDAY", IF(ISNUMBER(B34), B34 + 1, 1)), IF(AND(TEXT(A35, "dddd") = 'Account Holder Info'!$B$11, B34 &gt;= 13), "PAYDAY", (IF(ISNUMBER(B34), B34 + 1, 1))))</f>
        <v>1</v>
      </c>
      <c r="C35" s="6"/>
      <c r="D35" cm="1">
        <f t="array" ref="D35">_xlfn.IFNA(_xlfn.IFS($C$30 = "Regular", IF(VLOOKUP(TEXT(Paysheet[[#This Row],[Date]], "dddd"),RegularWeek[],2, FALSE), 'Account Holder Info'!$B$6, 0), $C$30 = "1 Day", IF(VLOOKUP(TEXT(Paysheet[[#This Row],[Date]], "dddd"),OneDayWeek[],2, FALSE), IF(TEXT(Paysheet[[#This Row],[Date]], "dddd") = 'Account Holder Info'!$B$13, 'Account Holder Info'!$B$7, 'Account Holder Info'!$B$6), 0), $C$30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$C$30 = "Off", 0), 0)</f>
        <v>0</v>
      </c>
      <c r="F3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F34)</f>
        <v>0</v>
      </c>
      <c r="G35">
        <f>IFERROR(IF(B34 = "PAYDAY", IF(Paysheet[[#This Row],[Hour Override]] = "", Paysheet[[#This Row],[Hours ]], Paysheet[[#This Row],[Hour Override]]), IF(Paysheet[[#This Row],[Hour Override]] = "", Paysheet[[#This Row],[Hours ]], Paysheet[[#This Row],[Hour Override]]) + G34), 0)</f>
        <v>0</v>
      </c>
      <c r="H3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5" s="1">
        <f>IF(TEXT(A34, "dddd") = "Sunday", Paysheet[[#This Row],[Daily Pay]], IF(ISNUMBER(I34), I34, 0) + Paysheet[[#This Row],[Daily Pay]])</f>
        <v>0</v>
      </c>
      <c r="J35" s="1">
        <f>IF(B34 = "PAYDAY", Paysheet[[#This Row],[Daily Pay]], IF(ISNUMBER(J34), J34, 0) + Paysheet[[#This Row],[Daily Pay]])</f>
        <v>0</v>
      </c>
      <c r="K35" s="1" t="str">
        <f>IF(Paysheet[[#This Row],[Week Counter]] = "PAYDAY", Paysheet[[#This Row],[Day to Paycheck]], "")</f>
        <v/>
      </c>
      <c r="L35" s="1"/>
      <c r="M35" s="1">
        <f>IF(TEXT(Paysheet[[#This Row],[Date]], "mm") &gt; TEXT(A34, "mm"), Paysheet[[#This Row],[Daily Pay]], IF(ISNUMBER(M34), M34, 0) + Paysheet[[#This Row],[Daily Pay]]) - IF(Paysheet[[#This Row],[Adjusted Paycheck]] = "", 0, (Paysheet[[#This Row],[Expected Paycheck]] - Paysheet[[#This Row],[Adjusted Paycheck]]))</f>
        <v>0</v>
      </c>
      <c r="N35" s="2">
        <f>IF(ISNUMBER(N34), N34, 0) + Paysheet[[#This Row],[Daily Pay]]  - IF(Paysheet[[#This Row],[Adjusted Paycheck]] = "", 0, (Paysheet[[#This Row],[Expected Paycheck]] - Paysheet[[#This Row],[Adjusted Paycheck]]))</f>
        <v>0</v>
      </c>
    </row>
    <row r="36" spans="1:14" x14ac:dyDescent="0.25">
      <c r="A36" s="7">
        <v>45326</v>
      </c>
      <c r="B36" s="5">
        <f>IF(OR('Account Holder Info'!$B$12 = "Weekly", Paysheet[[#This Row],[Date]]='Account Holder Info'!$B$10), IF(TEXT(A36, "dddd") = 'Account Holder Info'!$B$11, "PAYDAY", IF(ISNUMBER(B35), B35 + 1, 1)), IF(AND(TEXT(A36, "dddd") = 'Account Holder Info'!$B$11, B35 &gt;= 13), "PAYDAY", (IF(ISNUMBER(B35), B35 + 1, 1))))</f>
        <v>2</v>
      </c>
      <c r="C36" s="6"/>
      <c r="D36" cm="1">
        <f t="array" ref="D36">_xlfn.IFNA(_xlfn.IFS($C$30 = "Regular", IF(VLOOKUP(TEXT(Paysheet[[#This Row],[Date]], "dddd"),RegularWeek[],2, FALSE), 'Account Holder Info'!$B$6, 0), $C$30 = "1 Day", IF(VLOOKUP(TEXT(Paysheet[[#This Row],[Date]], "dddd"),OneDayWeek[],2, FALSE), IF(TEXT(Paysheet[[#This Row],[Date]], "dddd") = 'Account Holder Info'!$B$13, 'Account Holder Info'!$B$7, 'Account Holder Info'!$B$6), 0), $C$30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$C$30 = "Off", 0), 0)</f>
        <v>0</v>
      </c>
      <c r="F3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F35)</f>
        <v>0</v>
      </c>
      <c r="G36">
        <f>IFERROR(IF(B35 = "PAYDAY", IF(Paysheet[[#This Row],[Hour Override]] = "", Paysheet[[#This Row],[Hours ]], Paysheet[[#This Row],[Hour Override]]), IF(Paysheet[[#This Row],[Hour Override]] = "", Paysheet[[#This Row],[Hours ]], Paysheet[[#This Row],[Hour Override]]) + G35), 0)</f>
        <v>0</v>
      </c>
      <c r="H3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6" s="1">
        <f>IF(TEXT(A35, "dddd") = "Sunday", Paysheet[[#This Row],[Daily Pay]], IF(ISNUMBER(I35), I35, 0) + Paysheet[[#This Row],[Daily Pay]])</f>
        <v>0</v>
      </c>
      <c r="J36" s="1">
        <f>IF(B35 = "PAYDAY", Paysheet[[#This Row],[Daily Pay]], IF(ISNUMBER(J35), J35, 0) + Paysheet[[#This Row],[Daily Pay]])</f>
        <v>0</v>
      </c>
      <c r="K36" s="1" t="str">
        <f>IF(Paysheet[[#This Row],[Week Counter]] = "PAYDAY", Paysheet[[#This Row],[Day to Paycheck]], "")</f>
        <v/>
      </c>
      <c r="L36" s="1"/>
      <c r="M36" s="1">
        <f>IF(TEXT(Paysheet[[#This Row],[Date]], "mm") &gt; TEXT(A35, "mm"), Paysheet[[#This Row],[Daily Pay]], IF(ISNUMBER(M35), M35, 0) + Paysheet[[#This Row],[Daily Pay]]) - IF(Paysheet[[#This Row],[Adjusted Paycheck]] = "", 0, (Paysheet[[#This Row],[Expected Paycheck]] - Paysheet[[#This Row],[Adjusted Paycheck]]))</f>
        <v>0</v>
      </c>
      <c r="N36" s="2">
        <f>IF(ISNUMBER(N35), N35, 0) + Paysheet[[#This Row],[Daily Pay]]  - IF(Paysheet[[#This Row],[Adjusted Paycheck]] = "", 0, (Paysheet[[#This Row],[Expected Paycheck]] - Paysheet[[#This Row],[Adjusted Paycheck]]))</f>
        <v>0</v>
      </c>
    </row>
    <row r="37" spans="1:14" x14ac:dyDescent="0.25">
      <c r="A37" s="7">
        <v>45327</v>
      </c>
      <c r="B37" s="5">
        <f>IF(OR('Account Holder Info'!$B$12 = "Weekly", Paysheet[[#This Row],[Date]]='Account Holder Info'!$B$10), IF(TEXT(A37, "dddd") = 'Account Holder Info'!$B$11, "PAYDAY", IF(ISNUMBER(B36), B36 + 1, 1)), IF(AND(TEXT(A37, "dddd") = 'Account Holder Info'!$B$11, B36 &gt;= 13), "PAYDAY", (IF(ISNUMBER(B36), B36 + 1, 1))))</f>
        <v>3</v>
      </c>
      <c r="C37" t="s">
        <v>30</v>
      </c>
      <c r="D37" cm="1">
        <f t="array" ref="D37">_xlfn.IFNA(_xlfn.IFS($C$37 = "Regular", IF(VLOOKUP(TEXT(Paysheet[[#This Row],[Date]], "dddd"),RegularWeek[],2, FALSE), 'Account Holder Info'!$B$6, 0), $C$37 = "1 Day", IF(VLOOKUP(TEXT(Paysheet[[#This Row],[Date]], "dddd"),OneDayWeek[],2, FALSE), IF(TEXT(Paysheet[[#This Row],[Date]], "dddd") = 'Account Holder Info'!$B$13, 'Account Holder Info'!$B$7, 'Account Holder Info'!$B$6), 0), $C$37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$C$37 = "Off", 0), 0)</f>
        <v>0</v>
      </c>
      <c r="F3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F36)</f>
        <v>0</v>
      </c>
      <c r="G37">
        <f>IFERROR(IF(B36 = "PAYDAY", IF(Paysheet[[#This Row],[Hour Override]] = "", Paysheet[[#This Row],[Hours ]], Paysheet[[#This Row],[Hour Override]]), IF(Paysheet[[#This Row],[Hour Override]] = "", Paysheet[[#This Row],[Hours ]], Paysheet[[#This Row],[Hour Override]]) + G36), 0)</f>
        <v>0</v>
      </c>
      <c r="H3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7" s="1">
        <f>IF(TEXT(A36, "dddd") = "Sunday", Paysheet[[#This Row],[Daily Pay]], IF(ISNUMBER(I36), I36, 0) + Paysheet[[#This Row],[Daily Pay]])</f>
        <v>0</v>
      </c>
      <c r="J37" s="1">
        <f>IF(B36 = "PAYDAY", Paysheet[[#This Row],[Daily Pay]], IF(ISNUMBER(J36), J36, 0) + Paysheet[[#This Row],[Daily Pay]])</f>
        <v>0</v>
      </c>
      <c r="K37" s="1" t="str">
        <f>IF(Paysheet[[#This Row],[Week Counter]] = "PAYDAY", Paysheet[[#This Row],[Day to Paycheck]], "")</f>
        <v/>
      </c>
      <c r="L37" s="1"/>
      <c r="M37" s="1">
        <f>IF(TEXT(Paysheet[[#This Row],[Date]], "mm") &gt; TEXT(A36, "mm"), Paysheet[[#This Row],[Daily Pay]], IF(ISNUMBER(M36), M36, 0) + Paysheet[[#This Row],[Daily Pay]]) - IF(Paysheet[[#This Row],[Adjusted Paycheck]] = "", 0, (Paysheet[[#This Row],[Expected Paycheck]] - Paysheet[[#This Row],[Adjusted Paycheck]]))</f>
        <v>0</v>
      </c>
      <c r="N37" s="2">
        <f>IF(ISNUMBER(N36), N36, 0) + Paysheet[[#This Row],[Daily Pay]]  - IF(Paysheet[[#This Row],[Adjusted Paycheck]] = "", 0, (Paysheet[[#This Row],[Expected Paycheck]] - Paysheet[[#This Row],[Adjusted Paycheck]]))</f>
        <v>0</v>
      </c>
    </row>
    <row r="38" spans="1:14" x14ac:dyDescent="0.25">
      <c r="A38" s="7">
        <v>45328</v>
      </c>
      <c r="B38" s="5">
        <f>IF(OR('Account Holder Info'!$B$12 = "Weekly", Paysheet[[#This Row],[Date]]='Account Holder Info'!$B$10), IF(TEXT(A38, "dddd") = 'Account Holder Info'!$B$11, "PAYDAY", IF(ISNUMBER(B37), B37 + 1, 1)), IF(AND(TEXT(A38, "dddd") = 'Account Holder Info'!$B$11, B37 &gt;= 13), "PAYDAY", (IF(ISNUMBER(B37), B37 + 1, 1))))</f>
        <v>4</v>
      </c>
      <c r="C38" s="6"/>
      <c r="D38" cm="1">
        <f t="array" ref="D38">_xlfn.IFNA(_xlfn.IFS($C$37 = "Regular", IF(VLOOKUP(TEXT(Paysheet[[#This Row],[Date]], "dddd"),RegularWeek[],2, FALSE), 'Account Holder Info'!$B$6, 0), $C$37 = "1 Day", IF(VLOOKUP(TEXT(Paysheet[[#This Row],[Date]], "dddd"),OneDayWeek[],2, FALSE), IF(TEXT(Paysheet[[#This Row],[Date]], "dddd") = 'Account Holder Info'!$B$13, 'Account Holder Info'!$B$7, 'Account Holder Info'!$B$6), 0), $C$37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$C$37 = "Off", 0), 0)</f>
        <v>0</v>
      </c>
      <c r="F3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F37)</f>
        <v>0</v>
      </c>
      <c r="G38">
        <f>IFERROR(IF(B37 = "PAYDAY", IF(Paysheet[[#This Row],[Hour Override]] = "", Paysheet[[#This Row],[Hours ]], Paysheet[[#This Row],[Hour Override]]), IF(Paysheet[[#This Row],[Hour Override]] = "", Paysheet[[#This Row],[Hours ]], Paysheet[[#This Row],[Hour Override]]) + G37), 0)</f>
        <v>0</v>
      </c>
      <c r="H3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8" s="1">
        <f>IF(TEXT(A37, "dddd") = "Sunday", Paysheet[[#This Row],[Daily Pay]], IF(ISNUMBER(I37), I37, 0) + Paysheet[[#This Row],[Daily Pay]])</f>
        <v>0</v>
      </c>
      <c r="J38" s="1">
        <f>IF(B37 = "PAYDAY", Paysheet[[#This Row],[Daily Pay]], IF(ISNUMBER(J37), J37, 0) + Paysheet[[#This Row],[Daily Pay]])</f>
        <v>0</v>
      </c>
      <c r="K38" s="1" t="str">
        <f>IF(Paysheet[[#This Row],[Week Counter]] = "PAYDAY", Paysheet[[#This Row],[Day to Paycheck]], "")</f>
        <v/>
      </c>
      <c r="L38" s="1"/>
      <c r="M38" s="1">
        <f>IF(TEXT(Paysheet[[#This Row],[Date]], "mm") &gt; TEXT(A37, "mm"), Paysheet[[#This Row],[Daily Pay]], IF(ISNUMBER(M37), M37, 0) + Paysheet[[#This Row],[Daily Pay]]) - IF(Paysheet[[#This Row],[Adjusted Paycheck]] = "", 0, (Paysheet[[#This Row],[Expected Paycheck]] - Paysheet[[#This Row],[Adjusted Paycheck]]))</f>
        <v>0</v>
      </c>
      <c r="N38" s="2">
        <f>IF(ISNUMBER(N37), N37, 0) + Paysheet[[#This Row],[Daily Pay]]  - IF(Paysheet[[#This Row],[Adjusted Paycheck]] = "", 0, (Paysheet[[#This Row],[Expected Paycheck]] - Paysheet[[#This Row],[Adjusted Paycheck]]))</f>
        <v>0</v>
      </c>
    </row>
    <row r="39" spans="1:14" x14ac:dyDescent="0.25">
      <c r="A39" s="7">
        <v>45329</v>
      </c>
      <c r="B39" s="5">
        <f>IF(OR('Account Holder Info'!$B$12 = "Weekly", Paysheet[[#This Row],[Date]]='Account Holder Info'!$B$10), IF(TEXT(A39, "dddd") = 'Account Holder Info'!$B$11, "PAYDAY", IF(ISNUMBER(B38), B38 + 1, 1)), IF(AND(TEXT(A39, "dddd") = 'Account Holder Info'!$B$11, B38 &gt;= 13), "PAYDAY", (IF(ISNUMBER(B38), B38 + 1, 1))))</f>
        <v>5</v>
      </c>
      <c r="C39" s="6"/>
      <c r="D39" cm="1">
        <f t="array" ref="D39">_xlfn.IFNA(_xlfn.IFS($C$37 = "Regular", IF(VLOOKUP(TEXT(Paysheet[[#This Row],[Date]], "dddd"),RegularWeek[],2, FALSE), 'Account Holder Info'!$B$6, 0), $C$37 = "1 Day", IF(VLOOKUP(TEXT(Paysheet[[#This Row],[Date]], "dddd"),OneDayWeek[],2, FALSE), IF(TEXT(Paysheet[[#This Row],[Date]], "dddd") = 'Account Holder Info'!$B$13, 'Account Holder Info'!$B$7, 'Account Holder Info'!$B$6), 0), $C$37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$C$37 = "Off", 0), 0)</f>
        <v>0</v>
      </c>
      <c r="F3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F38)</f>
        <v>0</v>
      </c>
      <c r="G39">
        <f>IFERROR(IF(B38 = "PAYDAY", IF(Paysheet[[#This Row],[Hour Override]] = "", Paysheet[[#This Row],[Hours ]], Paysheet[[#This Row],[Hour Override]]), IF(Paysheet[[#This Row],[Hour Override]] = "", Paysheet[[#This Row],[Hours ]], Paysheet[[#This Row],[Hour Override]]) + G38), 0)</f>
        <v>0</v>
      </c>
      <c r="H3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9" s="1">
        <f>IF(TEXT(A38, "dddd") = "Sunday", Paysheet[[#This Row],[Daily Pay]], IF(ISNUMBER(I38), I38, 0) + Paysheet[[#This Row],[Daily Pay]])</f>
        <v>0</v>
      </c>
      <c r="J39" s="1">
        <f>IF(B38 = "PAYDAY", Paysheet[[#This Row],[Daily Pay]], IF(ISNUMBER(J38), J38, 0) + Paysheet[[#This Row],[Daily Pay]])</f>
        <v>0</v>
      </c>
      <c r="K39" s="1" t="str">
        <f>IF(Paysheet[[#This Row],[Week Counter]] = "PAYDAY", Paysheet[[#This Row],[Day to Paycheck]], "")</f>
        <v/>
      </c>
      <c r="L39" s="1"/>
      <c r="M39" s="1">
        <f>IF(TEXT(Paysheet[[#This Row],[Date]], "mm") &gt; TEXT(A38, "mm"), Paysheet[[#This Row],[Daily Pay]], IF(ISNUMBER(M38), M38, 0) + Paysheet[[#This Row],[Daily Pay]]) - IF(Paysheet[[#This Row],[Adjusted Paycheck]] = "", 0, (Paysheet[[#This Row],[Expected Paycheck]] - Paysheet[[#This Row],[Adjusted Paycheck]]))</f>
        <v>0</v>
      </c>
      <c r="N39" s="2">
        <f>IF(ISNUMBER(N38), N38, 0) + Paysheet[[#This Row],[Daily Pay]]  - IF(Paysheet[[#This Row],[Adjusted Paycheck]] = "", 0, (Paysheet[[#This Row],[Expected Paycheck]] - Paysheet[[#This Row],[Adjusted Paycheck]]))</f>
        <v>0</v>
      </c>
    </row>
    <row r="40" spans="1:14" x14ac:dyDescent="0.25">
      <c r="A40" s="7">
        <v>45330</v>
      </c>
      <c r="B40" s="5">
        <f>IF(OR('Account Holder Info'!$B$12 = "Weekly", Paysheet[[#This Row],[Date]]='Account Holder Info'!$B$10), IF(TEXT(A40, "dddd") = 'Account Holder Info'!$B$11, "PAYDAY", IF(ISNUMBER(B39), B39 + 1, 1)), IF(AND(TEXT(A40, "dddd") = 'Account Holder Info'!$B$11, B39 &gt;= 13), "PAYDAY", (IF(ISNUMBER(B39), B39 + 1, 1))))</f>
        <v>6</v>
      </c>
      <c r="C40" s="6"/>
      <c r="D40" cm="1">
        <f t="array" ref="D40">_xlfn.IFNA(_xlfn.IFS($C$37 = "Regular", IF(VLOOKUP(TEXT(Paysheet[[#This Row],[Date]], "dddd"),RegularWeek[],2, FALSE), 'Account Holder Info'!$B$6, 0), $C$37 = "1 Day", IF(VLOOKUP(TEXT(Paysheet[[#This Row],[Date]], "dddd"),OneDayWeek[],2, FALSE), IF(TEXT(Paysheet[[#This Row],[Date]], "dddd") = 'Account Holder Info'!$B$13, 'Account Holder Info'!$B$7, 'Account Holder Info'!$B$6), 0), $C$37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$C$37 = "Off", 0), 0)</f>
        <v>0</v>
      </c>
      <c r="F4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F39)</f>
        <v>0</v>
      </c>
      <c r="G40">
        <f>IFERROR(IF(B39 = "PAYDAY", IF(Paysheet[[#This Row],[Hour Override]] = "", Paysheet[[#This Row],[Hours ]], Paysheet[[#This Row],[Hour Override]]), IF(Paysheet[[#This Row],[Hour Override]] = "", Paysheet[[#This Row],[Hours ]], Paysheet[[#This Row],[Hour Override]]) + G39), 0)</f>
        <v>0</v>
      </c>
      <c r="H4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40" s="1">
        <f>IF(TEXT(A39, "dddd") = "Sunday", Paysheet[[#This Row],[Daily Pay]], IF(ISNUMBER(I39), I39, 0) + Paysheet[[#This Row],[Daily Pay]])</f>
        <v>0</v>
      </c>
      <c r="J40" s="1">
        <f>IF(B39 = "PAYDAY", Paysheet[[#This Row],[Daily Pay]], IF(ISNUMBER(J39), J39, 0) + Paysheet[[#This Row],[Daily Pay]])</f>
        <v>0</v>
      </c>
      <c r="K40" s="1" t="str">
        <f>IF(Paysheet[[#This Row],[Week Counter]] = "PAYDAY", Paysheet[[#This Row],[Day to Paycheck]], "")</f>
        <v/>
      </c>
      <c r="L40" s="1"/>
      <c r="M40" s="1">
        <f>IF(TEXT(Paysheet[[#This Row],[Date]], "mm") &gt; TEXT(A39, "mm"), Paysheet[[#This Row],[Daily Pay]], IF(ISNUMBER(M39), M39, 0) + Paysheet[[#This Row],[Daily Pay]]) - IF(Paysheet[[#This Row],[Adjusted Paycheck]] = "", 0, (Paysheet[[#This Row],[Expected Paycheck]] - Paysheet[[#This Row],[Adjusted Paycheck]]))</f>
        <v>0</v>
      </c>
      <c r="N40" s="2">
        <f>IF(ISNUMBER(N39), N39, 0) + Paysheet[[#This Row],[Daily Pay]]  - IF(Paysheet[[#This Row],[Adjusted Paycheck]] = "", 0, (Paysheet[[#This Row],[Expected Paycheck]] - Paysheet[[#This Row],[Adjusted Paycheck]]))</f>
        <v>0</v>
      </c>
    </row>
    <row r="41" spans="1:14" x14ac:dyDescent="0.25">
      <c r="A41" s="7">
        <v>45331</v>
      </c>
      <c r="B41" s="5">
        <f>IF(OR('Account Holder Info'!$B$12 = "Weekly", Paysheet[[#This Row],[Date]]='Account Holder Info'!$B$10), IF(TEXT(A41, "dddd") = 'Account Holder Info'!$B$11, "PAYDAY", IF(ISNUMBER(B40), B40 + 1, 1)), IF(AND(TEXT(A41, "dddd") = 'Account Holder Info'!$B$11, B40 &gt;= 13), "PAYDAY", (IF(ISNUMBER(B40), B40 + 1, 1))))</f>
        <v>7</v>
      </c>
      <c r="C41" s="6"/>
      <c r="D41" cm="1">
        <f t="array" ref="D41">_xlfn.IFNA(_xlfn.IFS($C$37 = "Regular", IF(VLOOKUP(TEXT(Paysheet[[#This Row],[Date]], "dddd"),RegularWeek[],2, FALSE), 'Account Holder Info'!$B$6, 0), $C$37 = "1 Day", IF(VLOOKUP(TEXT(Paysheet[[#This Row],[Date]], "dddd"),OneDayWeek[],2, FALSE), IF(TEXT(Paysheet[[#This Row],[Date]], "dddd") = 'Account Holder Info'!$B$13, 'Account Holder Info'!$B$7, 'Account Holder Info'!$B$6), 0), $C$37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$C$37 = "Off", 0), 0)</f>
        <v>0</v>
      </c>
      <c r="F4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F40)</f>
        <v>0</v>
      </c>
      <c r="G41">
        <f>IFERROR(IF(B40 = "PAYDAY", IF(Paysheet[[#This Row],[Hour Override]] = "", Paysheet[[#This Row],[Hours ]], Paysheet[[#This Row],[Hour Override]]), IF(Paysheet[[#This Row],[Hour Override]] = "", Paysheet[[#This Row],[Hours ]], Paysheet[[#This Row],[Hour Override]]) + G40), 0)</f>
        <v>0</v>
      </c>
      <c r="H4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41" s="1">
        <f>IF(TEXT(A40, "dddd") = "Sunday", Paysheet[[#This Row],[Daily Pay]], IF(ISNUMBER(I40), I40, 0) + Paysheet[[#This Row],[Daily Pay]])</f>
        <v>0</v>
      </c>
      <c r="J41" s="1">
        <f>IF(B40 = "PAYDAY", Paysheet[[#This Row],[Daily Pay]], IF(ISNUMBER(J40), J40, 0) + Paysheet[[#This Row],[Daily Pay]])</f>
        <v>0</v>
      </c>
      <c r="K41" s="1" t="str">
        <f>IF(Paysheet[[#This Row],[Week Counter]] = "PAYDAY", Paysheet[[#This Row],[Day to Paycheck]], "")</f>
        <v/>
      </c>
      <c r="L41" s="1"/>
      <c r="M41" s="1">
        <f>IF(TEXT(Paysheet[[#This Row],[Date]], "mm") &gt; TEXT(A40, "mm"), Paysheet[[#This Row],[Daily Pay]], IF(ISNUMBER(M40), M40, 0) + Paysheet[[#This Row],[Daily Pay]]) - IF(Paysheet[[#This Row],[Adjusted Paycheck]] = "", 0, (Paysheet[[#This Row],[Expected Paycheck]] - Paysheet[[#This Row],[Adjusted Paycheck]]))</f>
        <v>0</v>
      </c>
      <c r="N41" s="2">
        <f>IF(ISNUMBER(N40), N40, 0) + Paysheet[[#This Row],[Daily Pay]]  - IF(Paysheet[[#This Row],[Adjusted Paycheck]] = "", 0, (Paysheet[[#This Row],[Expected Paycheck]] - Paysheet[[#This Row],[Adjusted Paycheck]]))</f>
        <v>0</v>
      </c>
    </row>
    <row r="42" spans="1:14" x14ac:dyDescent="0.25">
      <c r="A42" s="7">
        <v>45332</v>
      </c>
      <c r="B42" s="5">
        <f>IF(OR('Account Holder Info'!$B$12 = "Weekly", Paysheet[[#This Row],[Date]]='Account Holder Info'!$B$10), IF(TEXT(A42, "dddd") = 'Account Holder Info'!$B$11, "PAYDAY", IF(ISNUMBER(B41), B41 + 1, 1)), IF(AND(TEXT(A42, "dddd") = 'Account Holder Info'!$B$11, B41 &gt;= 13), "PAYDAY", (IF(ISNUMBER(B41), B41 + 1, 1))))</f>
        <v>8</v>
      </c>
      <c r="C42" s="6"/>
      <c r="D42" cm="1">
        <f t="array" ref="D42">_xlfn.IFNA(_xlfn.IFS($C$37 = "Regular", IF(VLOOKUP(TEXT(Paysheet[[#This Row],[Date]], "dddd"),RegularWeek[],2, FALSE), 'Account Holder Info'!$B$6, 0), $C$37 = "1 Day", IF(VLOOKUP(TEXT(Paysheet[[#This Row],[Date]], "dddd"),OneDayWeek[],2, FALSE), IF(TEXT(Paysheet[[#This Row],[Date]], "dddd") = 'Account Holder Info'!$B$13, 'Account Holder Info'!$B$7, 'Account Holder Info'!$B$6), 0), $C$37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$C$37 = "Off", 0), 0)</f>
        <v>0</v>
      </c>
      <c r="F4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F41)</f>
        <v>0</v>
      </c>
      <c r="G42">
        <f>IFERROR(IF(B41 = "PAYDAY", IF(Paysheet[[#This Row],[Hour Override]] = "", Paysheet[[#This Row],[Hours ]], Paysheet[[#This Row],[Hour Override]]), IF(Paysheet[[#This Row],[Hour Override]] = "", Paysheet[[#This Row],[Hours ]], Paysheet[[#This Row],[Hour Override]]) + G41), 0)</f>
        <v>0</v>
      </c>
      <c r="H4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42" s="1">
        <f>IF(TEXT(A41, "dddd") = "Sunday", Paysheet[[#This Row],[Daily Pay]], IF(ISNUMBER(I41), I41, 0) + Paysheet[[#This Row],[Daily Pay]])</f>
        <v>0</v>
      </c>
      <c r="J42" s="1">
        <f>IF(B41 = "PAYDAY", Paysheet[[#This Row],[Daily Pay]], IF(ISNUMBER(J41), J41, 0) + Paysheet[[#This Row],[Daily Pay]])</f>
        <v>0</v>
      </c>
      <c r="K42" s="1" t="str">
        <f>IF(Paysheet[[#This Row],[Week Counter]] = "PAYDAY", Paysheet[[#This Row],[Day to Paycheck]], "")</f>
        <v/>
      </c>
      <c r="L42" s="1"/>
      <c r="M42" s="1">
        <f>IF(TEXT(Paysheet[[#This Row],[Date]], "mm") &gt; TEXT(A41, "mm"), Paysheet[[#This Row],[Daily Pay]], IF(ISNUMBER(M41), M41, 0) + Paysheet[[#This Row],[Daily Pay]]) - IF(Paysheet[[#This Row],[Adjusted Paycheck]] = "", 0, (Paysheet[[#This Row],[Expected Paycheck]] - Paysheet[[#This Row],[Adjusted Paycheck]]))</f>
        <v>0</v>
      </c>
      <c r="N42" s="2">
        <f>IF(ISNUMBER(N41), N41, 0) + Paysheet[[#This Row],[Daily Pay]]  - IF(Paysheet[[#This Row],[Adjusted Paycheck]] = "", 0, (Paysheet[[#This Row],[Expected Paycheck]] - Paysheet[[#This Row],[Adjusted Paycheck]]))</f>
        <v>0</v>
      </c>
    </row>
    <row r="43" spans="1:14" x14ac:dyDescent="0.25">
      <c r="A43" s="7">
        <v>45333</v>
      </c>
      <c r="B43" s="5">
        <f>IF(OR('Account Holder Info'!$B$12 = "Weekly", Paysheet[[#This Row],[Date]]='Account Holder Info'!$B$10), IF(TEXT(A43, "dddd") = 'Account Holder Info'!$B$11, "PAYDAY", IF(ISNUMBER(B42), B42 + 1, 1)), IF(AND(TEXT(A43, "dddd") = 'Account Holder Info'!$B$11, B42 &gt;= 13), "PAYDAY", (IF(ISNUMBER(B42), B42 + 1, 1))))</f>
        <v>9</v>
      </c>
      <c r="C43" s="6"/>
      <c r="D43" cm="1">
        <f t="array" ref="D43">_xlfn.IFNA(_xlfn.IFS($C$37 = "Regular", IF(VLOOKUP(TEXT(Paysheet[[#This Row],[Date]], "dddd"),RegularWeek[],2, FALSE), 'Account Holder Info'!$B$6, 0), $C$37 = "1 Day", IF(VLOOKUP(TEXT(Paysheet[[#This Row],[Date]], "dddd"),OneDayWeek[],2, FALSE), IF(TEXT(Paysheet[[#This Row],[Date]], "dddd") = 'Account Holder Info'!$B$13, 'Account Holder Info'!$B$7, 'Account Holder Info'!$B$6), 0), $C$37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$C$37 = "Off", 0), 0)</f>
        <v>0</v>
      </c>
      <c r="F4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F42)</f>
        <v>0</v>
      </c>
      <c r="G43">
        <f>IFERROR(IF(B42 = "PAYDAY", IF(Paysheet[[#This Row],[Hour Override]] = "", Paysheet[[#This Row],[Hours ]], Paysheet[[#This Row],[Hour Override]]), IF(Paysheet[[#This Row],[Hour Override]] = "", Paysheet[[#This Row],[Hours ]], Paysheet[[#This Row],[Hour Override]]) + G42), 0)</f>
        <v>0</v>
      </c>
      <c r="H4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43" s="1">
        <f>IF(TEXT(A42, "dddd") = "Sunday", Paysheet[[#This Row],[Daily Pay]], IF(ISNUMBER(I42), I42, 0) + Paysheet[[#This Row],[Daily Pay]])</f>
        <v>0</v>
      </c>
      <c r="J43" s="1">
        <f>IF(B42 = "PAYDAY", Paysheet[[#This Row],[Daily Pay]], IF(ISNUMBER(J42), J42, 0) + Paysheet[[#This Row],[Daily Pay]])</f>
        <v>0</v>
      </c>
      <c r="K43" s="1" t="str">
        <f>IF(Paysheet[[#This Row],[Week Counter]] = "PAYDAY", Paysheet[[#This Row],[Day to Paycheck]], "")</f>
        <v/>
      </c>
      <c r="L43" s="1"/>
      <c r="M43" s="1">
        <f>IF(TEXT(Paysheet[[#This Row],[Date]], "mm") &gt; TEXT(A42, "mm"), Paysheet[[#This Row],[Daily Pay]], IF(ISNUMBER(M42), M42, 0) + Paysheet[[#This Row],[Daily Pay]]) - IF(Paysheet[[#This Row],[Adjusted Paycheck]] = "", 0, (Paysheet[[#This Row],[Expected Paycheck]] - Paysheet[[#This Row],[Adjusted Paycheck]]))</f>
        <v>0</v>
      </c>
      <c r="N43" s="2">
        <f>IF(ISNUMBER(N42), N42, 0) + Paysheet[[#This Row],[Daily Pay]]  - IF(Paysheet[[#This Row],[Adjusted Paycheck]] = "", 0, (Paysheet[[#This Row],[Expected Paycheck]] - Paysheet[[#This Row],[Adjusted Paycheck]]))</f>
        <v>0</v>
      </c>
    </row>
    <row r="44" spans="1:14" x14ac:dyDescent="0.25">
      <c r="A44" s="7">
        <v>45334</v>
      </c>
      <c r="B44" s="5">
        <f>IF(OR('Account Holder Info'!$B$12 = "Weekly", Paysheet[[#This Row],[Date]]='Account Holder Info'!$B$10), IF(TEXT(A44, "dddd") = 'Account Holder Info'!$B$11, "PAYDAY", IF(ISNUMBER(B43), B43 + 1, 1)), IF(AND(TEXT(A44, "dddd") = 'Account Holder Info'!$B$11, B43 &gt;= 13), "PAYDAY", (IF(ISNUMBER(B43), B43 + 1, 1))))</f>
        <v>10</v>
      </c>
      <c r="C44" t="s">
        <v>30</v>
      </c>
      <c r="D44" cm="1">
        <f t="array" ref="D44">_xlfn.IFNA(_xlfn.IFS($C$44 = "Regular", IF(VLOOKUP(TEXT(Paysheet[[#This Row],[Date]], "dddd"),RegularWeek[],2, FALSE), 'Account Holder Info'!$B$6, 0), $C$44 = "1 Day", IF(VLOOKUP(TEXT(Paysheet[[#This Row],[Date]], "dddd"),OneDayWeek[],2, FALSE), IF(TEXT(Paysheet[[#This Row],[Date]], "dddd") = 'Account Holder Info'!$B$13, 'Account Holder Info'!$B$7, 'Account Holder Info'!$B$6), 0), $C$44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$C$44 = "Off", 0), 0)</f>
        <v>0</v>
      </c>
      <c r="F4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F43)</f>
        <v>0</v>
      </c>
      <c r="G44">
        <f>IFERROR(IF(B43 = "PAYDAY", IF(Paysheet[[#This Row],[Hour Override]] = "", Paysheet[[#This Row],[Hours ]], Paysheet[[#This Row],[Hour Override]]), IF(Paysheet[[#This Row],[Hour Override]] = "", Paysheet[[#This Row],[Hours ]], Paysheet[[#This Row],[Hour Override]]) + G43), 0)</f>
        <v>0</v>
      </c>
      <c r="H4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44" s="1">
        <f>IF(TEXT(A43, "dddd") = "Sunday", Paysheet[[#This Row],[Daily Pay]], IF(ISNUMBER(I43), I43, 0) + Paysheet[[#This Row],[Daily Pay]])</f>
        <v>0</v>
      </c>
      <c r="J44" s="1">
        <f>IF(B43 = "PAYDAY", Paysheet[[#This Row],[Daily Pay]], IF(ISNUMBER(J43), J43, 0) + Paysheet[[#This Row],[Daily Pay]])</f>
        <v>0</v>
      </c>
      <c r="K44" s="1" t="str">
        <f>IF(Paysheet[[#This Row],[Week Counter]] = "PAYDAY", Paysheet[[#This Row],[Day to Paycheck]], "")</f>
        <v/>
      </c>
      <c r="L44" s="1"/>
      <c r="M44" s="1">
        <f>IF(TEXT(Paysheet[[#This Row],[Date]], "mm") &gt; TEXT(A43, "mm"), Paysheet[[#This Row],[Daily Pay]], IF(ISNUMBER(M43), M43, 0) + Paysheet[[#This Row],[Daily Pay]]) - IF(Paysheet[[#This Row],[Adjusted Paycheck]] = "", 0, (Paysheet[[#This Row],[Expected Paycheck]] - Paysheet[[#This Row],[Adjusted Paycheck]]))</f>
        <v>0</v>
      </c>
      <c r="N44" s="2">
        <f>IF(ISNUMBER(N43), N43, 0) + Paysheet[[#This Row],[Daily Pay]]  - IF(Paysheet[[#This Row],[Adjusted Paycheck]] = "", 0, (Paysheet[[#This Row],[Expected Paycheck]] - Paysheet[[#This Row],[Adjusted Paycheck]]))</f>
        <v>0</v>
      </c>
    </row>
    <row r="45" spans="1:14" x14ac:dyDescent="0.25">
      <c r="A45" s="7">
        <v>45335</v>
      </c>
      <c r="B45" s="5">
        <f>IF(OR('Account Holder Info'!$B$12 = "Weekly", Paysheet[[#This Row],[Date]]='Account Holder Info'!$B$10), IF(TEXT(A45, "dddd") = 'Account Holder Info'!$B$11, "PAYDAY", IF(ISNUMBER(B44), B44 + 1, 1)), IF(AND(TEXT(A45, "dddd") = 'Account Holder Info'!$B$11, B44 &gt;= 13), "PAYDAY", (IF(ISNUMBER(B44), B44 + 1, 1))))</f>
        <v>11</v>
      </c>
      <c r="C45" s="6"/>
      <c r="D45" cm="1">
        <f t="array" ref="D45">_xlfn.IFNA(_xlfn.IFS($C$44 = "Regular", IF(VLOOKUP(TEXT(Paysheet[[#This Row],[Date]], "dddd"),RegularWeek[],2, FALSE), 'Account Holder Info'!$B$6, 0), $C$44 = "1 Day", IF(VLOOKUP(TEXT(Paysheet[[#This Row],[Date]], "dddd"),OneDayWeek[],2, FALSE), IF(TEXT(Paysheet[[#This Row],[Date]], "dddd") = 'Account Holder Info'!$B$13, 'Account Holder Info'!$B$7, 'Account Holder Info'!$B$6), 0), $C$44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$C$44 = "Off", 0), 0)</f>
        <v>0</v>
      </c>
      <c r="F4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F44)</f>
        <v>0</v>
      </c>
      <c r="G45">
        <f>IFERROR(IF(B44 = "PAYDAY", IF(Paysheet[[#This Row],[Hour Override]] = "", Paysheet[[#This Row],[Hours ]], Paysheet[[#This Row],[Hour Override]]), IF(Paysheet[[#This Row],[Hour Override]] = "", Paysheet[[#This Row],[Hours ]], Paysheet[[#This Row],[Hour Override]]) + G44), 0)</f>
        <v>0</v>
      </c>
      <c r="H4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45" s="1">
        <f>IF(TEXT(A44, "dddd") = "Sunday", Paysheet[[#This Row],[Daily Pay]], IF(ISNUMBER(I44), I44, 0) + Paysheet[[#This Row],[Daily Pay]])</f>
        <v>0</v>
      </c>
      <c r="J45" s="1">
        <f>IF(B44 = "PAYDAY", Paysheet[[#This Row],[Daily Pay]], IF(ISNUMBER(J44), J44, 0) + Paysheet[[#This Row],[Daily Pay]])</f>
        <v>0</v>
      </c>
      <c r="K45" s="1" t="str">
        <f>IF(Paysheet[[#This Row],[Week Counter]] = "PAYDAY", Paysheet[[#This Row],[Day to Paycheck]], "")</f>
        <v/>
      </c>
      <c r="L45" s="1"/>
      <c r="M45" s="1">
        <f>IF(TEXT(Paysheet[[#This Row],[Date]], "mm") &gt; TEXT(A44, "mm"), Paysheet[[#This Row],[Daily Pay]], IF(ISNUMBER(M44), M44, 0) + Paysheet[[#This Row],[Daily Pay]]) - IF(Paysheet[[#This Row],[Adjusted Paycheck]] = "", 0, (Paysheet[[#This Row],[Expected Paycheck]] - Paysheet[[#This Row],[Adjusted Paycheck]]))</f>
        <v>0</v>
      </c>
      <c r="N45" s="2">
        <f>IF(ISNUMBER(N44), N44, 0) + Paysheet[[#This Row],[Daily Pay]]  - IF(Paysheet[[#This Row],[Adjusted Paycheck]] = "", 0, (Paysheet[[#This Row],[Expected Paycheck]] - Paysheet[[#This Row],[Adjusted Paycheck]]))</f>
        <v>0</v>
      </c>
    </row>
    <row r="46" spans="1:14" x14ac:dyDescent="0.25">
      <c r="A46" s="7">
        <v>45336</v>
      </c>
      <c r="B46" s="5">
        <f>IF(OR('Account Holder Info'!$B$12 = "Weekly", Paysheet[[#This Row],[Date]]='Account Holder Info'!$B$10), IF(TEXT(A46, "dddd") = 'Account Holder Info'!$B$11, "PAYDAY", IF(ISNUMBER(B45), B45 + 1, 1)), IF(AND(TEXT(A46, "dddd") = 'Account Holder Info'!$B$11, B45 &gt;= 13), "PAYDAY", (IF(ISNUMBER(B45), B45 + 1, 1))))</f>
        <v>12</v>
      </c>
      <c r="C46" s="6"/>
      <c r="D46" cm="1">
        <f t="array" ref="D46">_xlfn.IFNA(_xlfn.IFS($C$44 = "Regular", IF(VLOOKUP(TEXT(Paysheet[[#This Row],[Date]], "dddd"),RegularWeek[],2, FALSE), 'Account Holder Info'!$B$6, 0), $C$44 = "1 Day", IF(VLOOKUP(TEXT(Paysheet[[#This Row],[Date]], "dddd"),OneDayWeek[],2, FALSE), IF(TEXT(Paysheet[[#This Row],[Date]], "dddd") = 'Account Holder Info'!$B$13, 'Account Holder Info'!$B$7, 'Account Holder Info'!$B$6), 0), $C$44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$C$44 = "Off", 0), 0)</f>
        <v>0</v>
      </c>
      <c r="F4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F45)</f>
        <v>0</v>
      </c>
      <c r="G46">
        <f>IFERROR(IF(B45 = "PAYDAY", IF(Paysheet[[#This Row],[Hour Override]] = "", Paysheet[[#This Row],[Hours ]], Paysheet[[#This Row],[Hour Override]]), IF(Paysheet[[#This Row],[Hour Override]] = "", Paysheet[[#This Row],[Hours ]], Paysheet[[#This Row],[Hour Override]]) + G45), 0)</f>
        <v>0</v>
      </c>
      <c r="H4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46" s="1">
        <f>IF(TEXT(A45, "dddd") = "Sunday", Paysheet[[#This Row],[Daily Pay]], IF(ISNUMBER(I45), I45, 0) + Paysheet[[#This Row],[Daily Pay]])</f>
        <v>0</v>
      </c>
      <c r="J46" s="1">
        <f>IF(B45 = "PAYDAY", Paysheet[[#This Row],[Daily Pay]], IF(ISNUMBER(J45), J45, 0) + Paysheet[[#This Row],[Daily Pay]])</f>
        <v>0</v>
      </c>
      <c r="K46" s="1" t="str">
        <f>IF(Paysheet[[#This Row],[Week Counter]] = "PAYDAY", Paysheet[[#This Row],[Day to Paycheck]], "")</f>
        <v/>
      </c>
      <c r="L46" s="1"/>
      <c r="M46" s="1">
        <f>IF(TEXT(Paysheet[[#This Row],[Date]], "mm") &gt; TEXT(A45, "mm"), Paysheet[[#This Row],[Daily Pay]], IF(ISNUMBER(M45), M45, 0) + Paysheet[[#This Row],[Daily Pay]]) - IF(Paysheet[[#This Row],[Adjusted Paycheck]] = "", 0, (Paysheet[[#This Row],[Expected Paycheck]] - Paysheet[[#This Row],[Adjusted Paycheck]]))</f>
        <v>0</v>
      </c>
      <c r="N46" s="2">
        <f>IF(ISNUMBER(N45), N45, 0) + Paysheet[[#This Row],[Daily Pay]]  - IF(Paysheet[[#This Row],[Adjusted Paycheck]] = "", 0, (Paysheet[[#This Row],[Expected Paycheck]] - Paysheet[[#This Row],[Adjusted Paycheck]]))</f>
        <v>0</v>
      </c>
    </row>
    <row r="47" spans="1:14" x14ac:dyDescent="0.25">
      <c r="A47" s="7">
        <v>45337</v>
      </c>
      <c r="B47" s="5">
        <f>IF(OR('Account Holder Info'!$B$12 = "Weekly", Paysheet[[#This Row],[Date]]='Account Holder Info'!$B$10), IF(TEXT(A47, "dddd") = 'Account Holder Info'!$B$11, "PAYDAY", IF(ISNUMBER(B46), B46 + 1, 1)), IF(AND(TEXT(A47, "dddd") = 'Account Holder Info'!$B$11, B46 &gt;= 13), "PAYDAY", (IF(ISNUMBER(B46), B46 + 1, 1))))</f>
        <v>13</v>
      </c>
      <c r="C47" s="6"/>
      <c r="D47" cm="1">
        <f t="array" ref="D47">_xlfn.IFNA(_xlfn.IFS($C$44 = "Regular", IF(VLOOKUP(TEXT(Paysheet[[#This Row],[Date]], "dddd"),RegularWeek[],2, FALSE), 'Account Holder Info'!$B$6, 0), $C$44 = "1 Day", IF(VLOOKUP(TEXT(Paysheet[[#This Row],[Date]], "dddd"),OneDayWeek[],2, FALSE), IF(TEXT(Paysheet[[#This Row],[Date]], "dddd") = 'Account Holder Info'!$B$13, 'Account Holder Info'!$B$7, 'Account Holder Info'!$B$6), 0), $C$44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$C$44 = "Off", 0), 0)</f>
        <v>0</v>
      </c>
      <c r="F4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F46)</f>
        <v>0</v>
      </c>
      <c r="G47">
        <f>IFERROR(IF(B46 = "PAYDAY", IF(Paysheet[[#This Row],[Hour Override]] = "", Paysheet[[#This Row],[Hours ]], Paysheet[[#This Row],[Hour Override]]), IF(Paysheet[[#This Row],[Hour Override]] = "", Paysheet[[#This Row],[Hours ]], Paysheet[[#This Row],[Hour Override]]) + G46), 0)</f>
        <v>0</v>
      </c>
      <c r="H4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47" s="1">
        <f>IF(TEXT(A46, "dddd") = "Sunday", Paysheet[[#This Row],[Daily Pay]], IF(ISNUMBER(I46), I46, 0) + Paysheet[[#This Row],[Daily Pay]])</f>
        <v>0</v>
      </c>
      <c r="J47" s="1">
        <f>IF(B46 = "PAYDAY", Paysheet[[#This Row],[Daily Pay]], IF(ISNUMBER(J46), J46, 0) + Paysheet[[#This Row],[Daily Pay]])</f>
        <v>0</v>
      </c>
      <c r="K47" s="1" t="str">
        <f>IF(Paysheet[[#This Row],[Week Counter]] = "PAYDAY", Paysheet[[#This Row],[Day to Paycheck]], "")</f>
        <v/>
      </c>
      <c r="L47" s="1"/>
      <c r="M47" s="1">
        <f>IF(TEXT(Paysheet[[#This Row],[Date]], "mm") &gt; TEXT(A46, "mm"), Paysheet[[#This Row],[Daily Pay]], IF(ISNUMBER(M46), M46, 0) + Paysheet[[#This Row],[Daily Pay]]) - IF(Paysheet[[#This Row],[Adjusted Paycheck]] = "", 0, (Paysheet[[#This Row],[Expected Paycheck]] - Paysheet[[#This Row],[Adjusted Paycheck]]))</f>
        <v>0</v>
      </c>
      <c r="N47" s="2">
        <f>IF(ISNUMBER(N46), N46, 0) + Paysheet[[#This Row],[Daily Pay]]  - IF(Paysheet[[#This Row],[Adjusted Paycheck]] = "", 0, (Paysheet[[#This Row],[Expected Paycheck]] - Paysheet[[#This Row],[Adjusted Paycheck]]))</f>
        <v>0</v>
      </c>
    </row>
    <row r="48" spans="1:14" x14ac:dyDescent="0.25">
      <c r="A48" s="7">
        <v>45338</v>
      </c>
      <c r="B48" s="5" t="str">
        <f>IF(OR('Account Holder Info'!$B$12 = "Weekly", Paysheet[[#This Row],[Date]]='Account Holder Info'!$B$10), IF(TEXT(A48, "dddd") = 'Account Holder Info'!$B$11, "PAYDAY", IF(ISNUMBER(B47), B47 + 1, 1)), IF(AND(TEXT(A48, "dddd") = 'Account Holder Info'!$B$11, B47 &gt;= 13), "PAYDAY", (IF(ISNUMBER(B47), B47 + 1, 1))))</f>
        <v>PAYDAY</v>
      </c>
      <c r="C48" s="6"/>
      <c r="D48" cm="1">
        <f t="array" ref="D48">_xlfn.IFNA(_xlfn.IFS($C$44 = "Regular", IF(VLOOKUP(TEXT(Paysheet[[#This Row],[Date]], "dddd"),RegularWeek[],2, FALSE), 'Account Holder Info'!$B$6, 0), $C$44 = "1 Day", IF(VLOOKUP(TEXT(Paysheet[[#This Row],[Date]], "dddd"),OneDayWeek[],2, FALSE), IF(TEXT(Paysheet[[#This Row],[Date]], "dddd") = 'Account Holder Info'!$B$13, 'Account Holder Info'!$B$7, 'Account Holder Info'!$B$6), 0), $C$44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$C$44 = "Off", 0), 0)</f>
        <v>0</v>
      </c>
      <c r="F4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F47)</f>
        <v>0</v>
      </c>
      <c r="G48">
        <f>IFERROR(IF(B47 = "PAYDAY", IF(Paysheet[[#This Row],[Hour Override]] = "", Paysheet[[#This Row],[Hours ]], Paysheet[[#This Row],[Hour Override]]), IF(Paysheet[[#This Row],[Hour Override]] = "", Paysheet[[#This Row],[Hours ]], Paysheet[[#This Row],[Hour Override]]) + G47), 0)</f>
        <v>0</v>
      </c>
      <c r="H4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48" s="1">
        <f>IF(TEXT(A47, "dddd") = "Sunday", Paysheet[[#This Row],[Daily Pay]], IF(ISNUMBER(I47), I47, 0) + Paysheet[[#This Row],[Daily Pay]])</f>
        <v>0</v>
      </c>
      <c r="J48" s="1">
        <f>IF(B47 = "PAYDAY", Paysheet[[#This Row],[Daily Pay]], IF(ISNUMBER(J47), J47, 0) + Paysheet[[#This Row],[Daily Pay]])</f>
        <v>0</v>
      </c>
      <c r="K48" s="1">
        <f>IF(Paysheet[[#This Row],[Week Counter]] = "PAYDAY", Paysheet[[#This Row],[Day to Paycheck]], "")</f>
        <v>0</v>
      </c>
      <c r="L48" s="1"/>
      <c r="M48" s="1">
        <f>IF(TEXT(Paysheet[[#This Row],[Date]], "mm") &gt; TEXT(A47, "mm"), Paysheet[[#This Row],[Daily Pay]], IF(ISNUMBER(M47), M47, 0) + Paysheet[[#This Row],[Daily Pay]]) - IF(Paysheet[[#This Row],[Adjusted Paycheck]] = "", 0, (Paysheet[[#This Row],[Expected Paycheck]] - Paysheet[[#This Row],[Adjusted Paycheck]]))</f>
        <v>0</v>
      </c>
      <c r="N48" s="2">
        <f>IF(ISNUMBER(N47), N47, 0) + Paysheet[[#This Row],[Daily Pay]]  - IF(Paysheet[[#This Row],[Adjusted Paycheck]] = "", 0, (Paysheet[[#This Row],[Expected Paycheck]] - Paysheet[[#This Row],[Adjusted Paycheck]]))</f>
        <v>0</v>
      </c>
    </row>
    <row r="49" spans="1:14" x14ac:dyDescent="0.25">
      <c r="A49" s="7">
        <v>45339</v>
      </c>
      <c r="B49" s="5">
        <f>IF(OR('Account Holder Info'!$B$12 = "Weekly", Paysheet[[#This Row],[Date]]='Account Holder Info'!$B$10), IF(TEXT(A49, "dddd") = 'Account Holder Info'!$B$11, "PAYDAY", IF(ISNUMBER(B48), B48 + 1, 1)), IF(AND(TEXT(A49, "dddd") = 'Account Holder Info'!$B$11, B48 &gt;= 13), "PAYDAY", (IF(ISNUMBER(B48), B48 + 1, 1))))</f>
        <v>1</v>
      </c>
      <c r="C49" s="6"/>
      <c r="D49" cm="1">
        <f t="array" ref="D49">_xlfn.IFNA(_xlfn.IFS($C$44 = "Regular", IF(VLOOKUP(TEXT(Paysheet[[#This Row],[Date]], "dddd"),RegularWeek[],2, FALSE), 'Account Holder Info'!$B$6, 0), $C$44 = "1 Day", IF(VLOOKUP(TEXT(Paysheet[[#This Row],[Date]], "dddd"),OneDayWeek[],2, FALSE), IF(TEXT(Paysheet[[#This Row],[Date]], "dddd") = 'Account Holder Info'!$B$13, 'Account Holder Info'!$B$7, 'Account Holder Info'!$B$6), 0), $C$44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$C$44 = "Off", 0), 0)</f>
        <v>0</v>
      </c>
      <c r="F4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F48)</f>
        <v>0</v>
      </c>
      <c r="G49">
        <f>IFERROR(IF(B48 = "PAYDAY", IF(Paysheet[[#This Row],[Hour Override]] = "", Paysheet[[#This Row],[Hours ]], Paysheet[[#This Row],[Hour Override]]), IF(Paysheet[[#This Row],[Hour Override]] = "", Paysheet[[#This Row],[Hours ]], Paysheet[[#This Row],[Hour Override]]) + G48), 0)</f>
        <v>0</v>
      </c>
      <c r="H4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49" s="1">
        <f>IF(TEXT(A48, "dddd") = "Sunday", Paysheet[[#This Row],[Daily Pay]], IF(ISNUMBER(I48), I48, 0) + Paysheet[[#This Row],[Daily Pay]])</f>
        <v>0</v>
      </c>
      <c r="J49" s="1">
        <f>IF(B48 = "PAYDAY", Paysheet[[#This Row],[Daily Pay]], IF(ISNUMBER(J48), J48, 0) + Paysheet[[#This Row],[Daily Pay]])</f>
        <v>0</v>
      </c>
      <c r="K49" s="1" t="str">
        <f>IF(Paysheet[[#This Row],[Week Counter]] = "PAYDAY", Paysheet[[#This Row],[Day to Paycheck]], "")</f>
        <v/>
      </c>
      <c r="L49" s="1"/>
      <c r="M49" s="1">
        <f>IF(TEXT(Paysheet[[#This Row],[Date]], "mm") &gt; TEXT(A48, "mm"), Paysheet[[#This Row],[Daily Pay]], IF(ISNUMBER(M48), M48, 0) + Paysheet[[#This Row],[Daily Pay]]) - IF(Paysheet[[#This Row],[Adjusted Paycheck]] = "", 0, (Paysheet[[#This Row],[Expected Paycheck]] - Paysheet[[#This Row],[Adjusted Paycheck]]))</f>
        <v>0</v>
      </c>
      <c r="N49" s="2">
        <f>IF(ISNUMBER(N48), N48, 0) + Paysheet[[#This Row],[Daily Pay]]  - IF(Paysheet[[#This Row],[Adjusted Paycheck]] = "", 0, (Paysheet[[#This Row],[Expected Paycheck]] - Paysheet[[#This Row],[Adjusted Paycheck]]))</f>
        <v>0</v>
      </c>
    </row>
    <row r="50" spans="1:14" x14ac:dyDescent="0.25">
      <c r="A50" s="7">
        <v>45340</v>
      </c>
      <c r="B50" s="5">
        <f>IF(OR('Account Holder Info'!$B$12 = "Weekly", Paysheet[[#This Row],[Date]]='Account Holder Info'!$B$10), IF(TEXT(A50, "dddd") = 'Account Holder Info'!$B$11, "PAYDAY", IF(ISNUMBER(B49), B49 + 1, 1)), IF(AND(TEXT(A50, "dddd") = 'Account Holder Info'!$B$11, B49 &gt;= 13), "PAYDAY", (IF(ISNUMBER(B49), B49 + 1, 1))))</f>
        <v>2</v>
      </c>
      <c r="C50" s="6"/>
      <c r="D50" cm="1">
        <f t="array" ref="D50">_xlfn.IFNA(_xlfn.IFS($C$44 = "Regular", IF(VLOOKUP(TEXT(Paysheet[[#This Row],[Date]], "dddd"),RegularWeek[],2, FALSE), 'Account Holder Info'!$B$6, 0), $C$44 = "1 Day", IF(VLOOKUP(TEXT(Paysheet[[#This Row],[Date]], "dddd"),OneDayWeek[],2, FALSE), IF(TEXT(Paysheet[[#This Row],[Date]], "dddd") = 'Account Holder Info'!$B$13, 'Account Holder Info'!$B$7, 'Account Holder Info'!$B$6), 0), $C$44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$C$44 = "Off", 0), 0)</f>
        <v>0</v>
      </c>
      <c r="F5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F49)</f>
        <v>0</v>
      </c>
      <c r="G50">
        <f>IFERROR(IF(B49 = "PAYDAY", IF(Paysheet[[#This Row],[Hour Override]] = "", Paysheet[[#This Row],[Hours ]], Paysheet[[#This Row],[Hour Override]]), IF(Paysheet[[#This Row],[Hour Override]] = "", Paysheet[[#This Row],[Hours ]], Paysheet[[#This Row],[Hour Override]]) + G49), 0)</f>
        <v>0</v>
      </c>
      <c r="H5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50" s="1">
        <f>IF(TEXT(A49, "dddd") = "Sunday", Paysheet[[#This Row],[Daily Pay]], IF(ISNUMBER(I49), I49, 0) + Paysheet[[#This Row],[Daily Pay]])</f>
        <v>0</v>
      </c>
      <c r="J50" s="1">
        <f>IF(B49 = "PAYDAY", Paysheet[[#This Row],[Daily Pay]], IF(ISNUMBER(J49), J49, 0) + Paysheet[[#This Row],[Daily Pay]])</f>
        <v>0</v>
      </c>
      <c r="K50" s="1" t="str">
        <f>IF(Paysheet[[#This Row],[Week Counter]] = "PAYDAY", Paysheet[[#This Row],[Day to Paycheck]], "")</f>
        <v/>
      </c>
      <c r="L50" s="1"/>
      <c r="M50" s="1">
        <f>IF(TEXT(Paysheet[[#This Row],[Date]], "mm") &gt; TEXT(A49, "mm"), Paysheet[[#This Row],[Daily Pay]], IF(ISNUMBER(M49), M49, 0) + Paysheet[[#This Row],[Daily Pay]]) - IF(Paysheet[[#This Row],[Adjusted Paycheck]] = "", 0, (Paysheet[[#This Row],[Expected Paycheck]] - Paysheet[[#This Row],[Adjusted Paycheck]]))</f>
        <v>0</v>
      </c>
      <c r="N50" s="2">
        <f>IF(ISNUMBER(N49), N49, 0) + Paysheet[[#This Row],[Daily Pay]]  - IF(Paysheet[[#This Row],[Adjusted Paycheck]] = "", 0, (Paysheet[[#This Row],[Expected Paycheck]] - Paysheet[[#This Row],[Adjusted Paycheck]]))</f>
        <v>0</v>
      </c>
    </row>
    <row r="51" spans="1:14" x14ac:dyDescent="0.25">
      <c r="A51" s="7">
        <v>45341</v>
      </c>
      <c r="B51" s="5">
        <f>IF(OR('Account Holder Info'!$B$12 = "Weekly", Paysheet[[#This Row],[Date]]='Account Holder Info'!$B$10), IF(TEXT(A51, "dddd") = 'Account Holder Info'!$B$11, "PAYDAY", IF(ISNUMBER(B50), B50 + 1, 1)), IF(AND(TEXT(A51, "dddd") = 'Account Holder Info'!$B$11, B50 &gt;= 13), "PAYDAY", (IF(ISNUMBER(B50), B50 + 1, 1))))</f>
        <v>3</v>
      </c>
      <c r="C51" t="s">
        <v>30</v>
      </c>
      <c r="D51" cm="1">
        <f t="array" ref="D51">_xlfn.IFNA(_xlfn.IFS($C$51 = "Regular", IF(VLOOKUP(TEXT(Paysheet[[#This Row],[Date]], "dddd"),RegularWeek[],2, FALSE), 'Account Holder Info'!$B$6, 0), $C$51 = "1 Day", IF(VLOOKUP(TEXT(Paysheet[[#This Row],[Date]], "dddd"),OneDayWeek[],2, FALSE), IF(TEXT(Paysheet[[#This Row],[Date]], "dddd") = 'Account Holder Info'!$B$13, 'Account Holder Info'!$B$7, 'Account Holder Info'!$B$6), 0), $C$51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$C$51 = "Off", 0), 0)</f>
        <v>0</v>
      </c>
      <c r="F5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F50)</f>
        <v>0</v>
      </c>
      <c r="G51">
        <f>IFERROR(IF(B50 = "PAYDAY", IF(Paysheet[[#This Row],[Hour Override]] = "", Paysheet[[#This Row],[Hours ]], Paysheet[[#This Row],[Hour Override]]), IF(Paysheet[[#This Row],[Hour Override]] = "", Paysheet[[#This Row],[Hours ]], Paysheet[[#This Row],[Hour Override]]) + G50), 0)</f>
        <v>0</v>
      </c>
      <c r="H5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51" s="1">
        <f>IF(TEXT(A50, "dddd") = "Sunday", Paysheet[[#This Row],[Daily Pay]], IF(ISNUMBER(I50), I50, 0) + Paysheet[[#This Row],[Daily Pay]])</f>
        <v>0</v>
      </c>
      <c r="J51" s="1">
        <f>IF(B50 = "PAYDAY", Paysheet[[#This Row],[Daily Pay]], IF(ISNUMBER(J50), J50, 0) + Paysheet[[#This Row],[Daily Pay]])</f>
        <v>0</v>
      </c>
      <c r="K51" s="1" t="str">
        <f>IF(Paysheet[[#This Row],[Week Counter]] = "PAYDAY", Paysheet[[#This Row],[Day to Paycheck]], "")</f>
        <v/>
      </c>
      <c r="L51" s="1"/>
      <c r="M51" s="1">
        <f>IF(TEXT(Paysheet[[#This Row],[Date]], "mm") &gt; TEXT(A50, "mm"), Paysheet[[#This Row],[Daily Pay]], IF(ISNUMBER(M50), M50, 0) + Paysheet[[#This Row],[Daily Pay]]) - IF(Paysheet[[#This Row],[Adjusted Paycheck]] = "", 0, (Paysheet[[#This Row],[Expected Paycheck]] - Paysheet[[#This Row],[Adjusted Paycheck]]))</f>
        <v>0</v>
      </c>
      <c r="N51" s="2">
        <f>IF(ISNUMBER(N50), N50, 0) + Paysheet[[#This Row],[Daily Pay]]  - IF(Paysheet[[#This Row],[Adjusted Paycheck]] = "", 0, (Paysheet[[#This Row],[Expected Paycheck]] - Paysheet[[#This Row],[Adjusted Paycheck]]))</f>
        <v>0</v>
      </c>
    </row>
    <row r="52" spans="1:14" x14ac:dyDescent="0.25">
      <c r="A52" s="7">
        <v>45342</v>
      </c>
      <c r="B52" s="5">
        <f>IF(OR('Account Holder Info'!$B$12 = "Weekly", Paysheet[[#This Row],[Date]]='Account Holder Info'!$B$10), IF(TEXT(A52, "dddd") = 'Account Holder Info'!$B$11, "PAYDAY", IF(ISNUMBER(B51), B51 + 1, 1)), IF(AND(TEXT(A52, "dddd") = 'Account Holder Info'!$B$11, B51 &gt;= 13), "PAYDAY", (IF(ISNUMBER(B51), B51 + 1, 1))))</f>
        <v>4</v>
      </c>
      <c r="C52" s="6"/>
      <c r="D52" cm="1">
        <f t="array" ref="D52">_xlfn.IFNA(_xlfn.IFS($C$51 = "Regular", IF(VLOOKUP(TEXT(Paysheet[[#This Row],[Date]], "dddd"),RegularWeek[],2, FALSE), 'Account Holder Info'!$B$6, 0), $C$51 = "1 Day", IF(VLOOKUP(TEXT(Paysheet[[#This Row],[Date]], "dddd"),OneDayWeek[],2, FALSE), IF(TEXT(Paysheet[[#This Row],[Date]], "dddd") = 'Account Holder Info'!$B$13, 'Account Holder Info'!$B$7, 'Account Holder Info'!$B$6), 0), $C$51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$C$51 = "Off", 0), 0)</f>
        <v>0</v>
      </c>
      <c r="F5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F51)</f>
        <v>0</v>
      </c>
      <c r="G52">
        <f>IFERROR(IF(B51 = "PAYDAY", IF(Paysheet[[#This Row],[Hour Override]] = "", Paysheet[[#This Row],[Hours ]], Paysheet[[#This Row],[Hour Override]]), IF(Paysheet[[#This Row],[Hour Override]] = "", Paysheet[[#This Row],[Hours ]], Paysheet[[#This Row],[Hour Override]]) + G51), 0)</f>
        <v>0</v>
      </c>
      <c r="H5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52" s="1">
        <f>IF(TEXT(A51, "dddd") = "Sunday", Paysheet[[#This Row],[Daily Pay]], IF(ISNUMBER(I51), I51, 0) + Paysheet[[#This Row],[Daily Pay]])</f>
        <v>0</v>
      </c>
      <c r="J52" s="1">
        <f>IF(B51 = "PAYDAY", Paysheet[[#This Row],[Daily Pay]], IF(ISNUMBER(J51), J51, 0) + Paysheet[[#This Row],[Daily Pay]])</f>
        <v>0</v>
      </c>
      <c r="K52" s="1" t="str">
        <f>IF(Paysheet[[#This Row],[Week Counter]] = "PAYDAY", Paysheet[[#This Row],[Day to Paycheck]], "")</f>
        <v/>
      </c>
      <c r="L52" s="1"/>
      <c r="M52" s="1">
        <f>IF(TEXT(Paysheet[[#This Row],[Date]], "mm") &gt; TEXT(A51, "mm"), Paysheet[[#This Row],[Daily Pay]], IF(ISNUMBER(M51), M51, 0) + Paysheet[[#This Row],[Daily Pay]]) - IF(Paysheet[[#This Row],[Adjusted Paycheck]] = "", 0, (Paysheet[[#This Row],[Expected Paycheck]] - Paysheet[[#This Row],[Adjusted Paycheck]]))</f>
        <v>0</v>
      </c>
      <c r="N52" s="2">
        <f>IF(ISNUMBER(N51), N51, 0) + Paysheet[[#This Row],[Daily Pay]]  - IF(Paysheet[[#This Row],[Adjusted Paycheck]] = "", 0, (Paysheet[[#This Row],[Expected Paycheck]] - Paysheet[[#This Row],[Adjusted Paycheck]]))</f>
        <v>0</v>
      </c>
    </row>
    <row r="53" spans="1:14" x14ac:dyDescent="0.25">
      <c r="A53" s="7">
        <v>45343</v>
      </c>
      <c r="B53" s="5">
        <f>IF(OR('Account Holder Info'!$B$12 = "Weekly", Paysheet[[#This Row],[Date]]='Account Holder Info'!$B$10), IF(TEXT(A53, "dddd") = 'Account Holder Info'!$B$11, "PAYDAY", IF(ISNUMBER(B52), B52 + 1, 1)), IF(AND(TEXT(A53, "dddd") = 'Account Holder Info'!$B$11, B52 &gt;= 13), "PAYDAY", (IF(ISNUMBER(B52), B52 + 1, 1))))</f>
        <v>5</v>
      </c>
      <c r="C53" s="6"/>
      <c r="D53" cm="1">
        <f t="array" ref="D53">_xlfn.IFNA(_xlfn.IFS($C$51 = "Regular", IF(VLOOKUP(TEXT(Paysheet[[#This Row],[Date]], "dddd"),RegularWeek[],2, FALSE), 'Account Holder Info'!$B$6, 0), $C$51 = "1 Day", IF(VLOOKUP(TEXT(Paysheet[[#This Row],[Date]], "dddd"),OneDayWeek[],2, FALSE), IF(TEXT(Paysheet[[#This Row],[Date]], "dddd") = 'Account Holder Info'!$B$13, 'Account Holder Info'!$B$7, 'Account Holder Info'!$B$6), 0), $C$51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$C$51 = "Off", 0), 0)</f>
        <v>0</v>
      </c>
      <c r="F5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F52)</f>
        <v>0</v>
      </c>
      <c r="G53">
        <f>IFERROR(IF(B52 = "PAYDAY", IF(Paysheet[[#This Row],[Hour Override]] = "", Paysheet[[#This Row],[Hours ]], Paysheet[[#This Row],[Hour Override]]), IF(Paysheet[[#This Row],[Hour Override]] = "", Paysheet[[#This Row],[Hours ]], Paysheet[[#This Row],[Hour Override]]) + G52), 0)</f>
        <v>0</v>
      </c>
      <c r="H5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53" s="1">
        <f>IF(TEXT(A52, "dddd") = "Sunday", Paysheet[[#This Row],[Daily Pay]], IF(ISNUMBER(I52), I52, 0) + Paysheet[[#This Row],[Daily Pay]])</f>
        <v>0</v>
      </c>
      <c r="J53" s="1">
        <f>IF(B52 = "PAYDAY", Paysheet[[#This Row],[Daily Pay]], IF(ISNUMBER(J52), J52, 0) + Paysheet[[#This Row],[Daily Pay]])</f>
        <v>0</v>
      </c>
      <c r="K53" s="1" t="str">
        <f>IF(Paysheet[[#This Row],[Week Counter]] = "PAYDAY", Paysheet[[#This Row],[Day to Paycheck]], "")</f>
        <v/>
      </c>
      <c r="L53" s="1"/>
      <c r="M53" s="1">
        <f>IF(TEXT(Paysheet[[#This Row],[Date]], "mm") &gt; TEXT(A52, "mm"), Paysheet[[#This Row],[Daily Pay]], IF(ISNUMBER(M52), M52, 0) + Paysheet[[#This Row],[Daily Pay]]) - IF(Paysheet[[#This Row],[Adjusted Paycheck]] = "", 0, (Paysheet[[#This Row],[Expected Paycheck]] - Paysheet[[#This Row],[Adjusted Paycheck]]))</f>
        <v>0</v>
      </c>
      <c r="N53" s="2">
        <f>IF(ISNUMBER(N52), N52, 0) + Paysheet[[#This Row],[Daily Pay]]  - IF(Paysheet[[#This Row],[Adjusted Paycheck]] = "", 0, (Paysheet[[#This Row],[Expected Paycheck]] - Paysheet[[#This Row],[Adjusted Paycheck]]))</f>
        <v>0</v>
      </c>
    </row>
    <row r="54" spans="1:14" x14ac:dyDescent="0.25">
      <c r="A54" s="7">
        <v>45344</v>
      </c>
      <c r="B54" s="5">
        <f>IF(OR('Account Holder Info'!$B$12 = "Weekly", Paysheet[[#This Row],[Date]]='Account Holder Info'!$B$10), IF(TEXT(A54, "dddd") = 'Account Holder Info'!$B$11, "PAYDAY", IF(ISNUMBER(B53), B53 + 1, 1)), IF(AND(TEXT(A54, "dddd") = 'Account Holder Info'!$B$11, B53 &gt;= 13), "PAYDAY", (IF(ISNUMBER(B53), B53 + 1, 1))))</f>
        <v>6</v>
      </c>
      <c r="C54" s="6"/>
      <c r="D54" cm="1">
        <f t="array" ref="D54">_xlfn.IFNA(_xlfn.IFS($C$51 = "Regular", IF(VLOOKUP(TEXT(Paysheet[[#This Row],[Date]], "dddd"),RegularWeek[],2, FALSE), 'Account Holder Info'!$B$6, 0), $C$51 = "1 Day", IF(VLOOKUP(TEXT(Paysheet[[#This Row],[Date]], "dddd"),OneDayWeek[],2, FALSE), IF(TEXT(Paysheet[[#This Row],[Date]], "dddd") = 'Account Holder Info'!$B$13, 'Account Holder Info'!$B$7, 'Account Holder Info'!$B$6), 0), $C$51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$C$51 = "Off", 0), 0)</f>
        <v>0</v>
      </c>
      <c r="F5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F53)</f>
        <v>0</v>
      </c>
      <c r="G54">
        <f>IFERROR(IF(B53 = "PAYDAY", IF(Paysheet[[#This Row],[Hour Override]] = "", Paysheet[[#This Row],[Hours ]], Paysheet[[#This Row],[Hour Override]]), IF(Paysheet[[#This Row],[Hour Override]] = "", Paysheet[[#This Row],[Hours ]], Paysheet[[#This Row],[Hour Override]]) + G53), 0)</f>
        <v>0</v>
      </c>
      <c r="H5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54" s="1">
        <f>IF(TEXT(A53, "dddd") = "Sunday", Paysheet[[#This Row],[Daily Pay]], IF(ISNUMBER(I53), I53, 0) + Paysheet[[#This Row],[Daily Pay]])</f>
        <v>0</v>
      </c>
      <c r="J54" s="1">
        <f>IF(B53 = "PAYDAY", Paysheet[[#This Row],[Daily Pay]], IF(ISNUMBER(J53), J53, 0) + Paysheet[[#This Row],[Daily Pay]])</f>
        <v>0</v>
      </c>
      <c r="K54" s="1" t="str">
        <f>IF(Paysheet[[#This Row],[Week Counter]] = "PAYDAY", Paysheet[[#This Row],[Day to Paycheck]], "")</f>
        <v/>
      </c>
      <c r="L54" s="1"/>
      <c r="M54" s="1">
        <f>IF(TEXT(Paysheet[[#This Row],[Date]], "mm") &gt; TEXT(A53, "mm"), Paysheet[[#This Row],[Daily Pay]], IF(ISNUMBER(M53), M53, 0) + Paysheet[[#This Row],[Daily Pay]]) - IF(Paysheet[[#This Row],[Adjusted Paycheck]] = "", 0, (Paysheet[[#This Row],[Expected Paycheck]] - Paysheet[[#This Row],[Adjusted Paycheck]]))</f>
        <v>0</v>
      </c>
      <c r="N54" s="2">
        <f>IF(ISNUMBER(N53), N53, 0) + Paysheet[[#This Row],[Daily Pay]]  - IF(Paysheet[[#This Row],[Adjusted Paycheck]] = "", 0, (Paysheet[[#This Row],[Expected Paycheck]] - Paysheet[[#This Row],[Adjusted Paycheck]]))</f>
        <v>0</v>
      </c>
    </row>
    <row r="55" spans="1:14" x14ac:dyDescent="0.25">
      <c r="A55" s="7">
        <v>45345</v>
      </c>
      <c r="B55" s="5">
        <f>IF(OR('Account Holder Info'!$B$12 = "Weekly", Paysheet[[#This Row],[Date]]='Account Holder Info'!$B$10), IF(TEXT(A55, "dddd") = 'Account Holder Info'!$B$11, "PAYDAY", IF(ISNUMBER(B54), B54 + 1, 1)), IF(AND(TEXT(A55, "dddd") = 'Account Holder Info'!$B$11, B54 &gt;= 13), "PAYDAY", (IF(ISNUMBER(B54), B54 + 1, 1))))</f>
        <v>7</v>
      </c>
      <c r="C55" s="6"/>
      <c r="D55" cm="1">
        <f t="array" ref="D55">_xlfn.IFNA(_xlfn.IFS($C$51 = "Regular", IF(VLOOKUP(TEXT(Paysheet[[#This Row],[Date]], "dddd"),RegularWeek[],2, FALSE), 'Account Holder Info'!$B$6, 0), $C$51 = "1 Day", IF(VLOOKUP(TEXT(Paysheet[[#This Row],[Date]], "dddd"),OneDayWeek[],2, FALSE), IF(TEXT(Paysheet[[#This Row],[Date]], "dddd") = 'Account Holder Info'!$B$13, 'Account Holder Info'!$B$7, 'Account Holder Info'!$B$6), 0), $C$51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$C$51 = "Off", 0), 0)</f>
        <v>0</v>
      </c>
      <c r="F5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F54)</f>
        <v>0</v>
      </c>
      <c r="G55">
        <f>IFERROR(IF(B54 = "PAYDAY", IF(Paysheet[[#This Row],[Hour Override]] = "", Paysheet[[#This Row],[Hours ]], Paysheet[[#This Row],[Hour Override]]), IF(Paysheet[[#This Row],[Hour Override]] = "", Paysheet[[#This Row],[Hours ]], Paysheet[[#This Row],[Hour Override]]) + G54), 0)</f>
        <v>0</v>
      </c>
      <c r="H5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55" s="1">
        <f>IF(TEXT(A54, "dddd") = "Sunday", Paysheet[[#This Row],[Daily Pay]], IF(ISNUMBER(I54), I54, 0) + Paysheet[[#This Row],[Daily Pay]])</f>
        <v>0</v>
      </c>
      <c r="J55" s="1">
        <f>IF(B54 = "PAYDAY", Paysheet[[#This Row],[Daily Pay]], IF(ISNUMBER(J54), J54, 0) + Paysheet[[#This Row],[Daily Pay]])</f>
        <v>0</v>
      </c>
      <c r="K55" s="1" t="str">
        <f>IF(Paysheet[[#This Row],[Week Counter]] = "PAYDAY", Paysheet[[#This Row],[Day to Paycheck]], "")</f>
        <v/>
      </c>
      <c r="L55" s="1"/>
      <c r="M55" s="1">
        <f>IF(TEXT(Paysheet[[#This Row],[Date]], "mm") &gt; TEXT(A54, "mm"), Paysheet[[#This Row],[Daily Pay]], IF(ISNUMBER(M54), M54, 0) + Paysheet[[#This Row],[Daily Pay]]) - IF(Paysheet[[#This Row],[Adjusted Paycheck]] = "", 0, (Paysheet[[#This Row],[Expected Paycheck]] - Paysheet[[#This Row],[Adjusted Paycheck]]))</f>
        <v>0</v>
      </c>
      <c r="N55" s="2">
        <f>IF(ISNUMBER(N54), N54, 0) + Paysheet[[#This Row],[Daily Pay]]  - IF(Paysheet[[#This Row],[Adjusted Paycheck]] = "", 0, (Paysheet[[#This Row],[Expected Paycheck]] - Paysheet[[#This Row],[Adjusted Paycheck]]))</f>
        <v>0</v>
      </c>
    </row>
    <row r="56" spans="1:14" x14ac:dyDescent="0.25">
      <c r="A56" s="7">
        <v>45346</v>
      </c>
      <c r="B56" s="5">
        <f>IF(OR('Account Holder Info'!$B$12 = "Weekly", Paysheet[[#This Row],[Date]]='Account Holder Info'!$B$10), IF(TEXT(A56, "dddd") = 'Account Holder Info'!$B$11, "PAYDAY", IF(ISNUMBER(B55), B55 + 1, 1)), IF(AND(TEXT(A56, "dddd") = 'Account Holder Info'!$B$11, B55 &gt;= 13), "PAYDAY", (IF(ISNUMBER(B55), B55 + 1, 1))))</f>
        <v>8</v>
      </c>
      <c r="C56" s="6"/>
      <c r="D56" cm="1">
        <f t="array" ref="D56">_xlfn.IFNA(_xlfn.IFS($C$51 = "Regular", IF(VLOOKUP(TEXT(Paysheet[[#This Row],[Date]], "dddd"),RegularWeek[],2, FALSE), 'Account Holder Info'!$B$6, 0), $C$51 = "1 Day", IF(VLOOKUP(TEXT(Paysheet[[#This Row],[Date]], "dddd"),OneDayWeek[],2, FALSE), IF(TEXT(Paysheet[[#This Row],[Date]], "dddd") = 'Account Holder Info'!$B$13, 'Account Holder Info'!$B$7, 'Account Holder Info'!$B$6), 0), $C$51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$C$51 = "Off", 0), 0)</f>
        <v>0</v>
      </c>
      <c r="F5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F55)</f>
        <v>0</v>
      </c>
      <c r="G56">
        <f>IFERROR(IF(B55 = "PAYDAY", IF(Paysheet[[#This Row],[Hour Override]] = "", Paysheet[[#This Row],[Hours ]], Paysheet[[#This Row],[Hour Override]]), IF(Paysheet[[#This Row],[Hour Override]] = "", Paysheet[[#This Row],[Hours ]], Paysheet[[#This Row],[Hour Override]]) + G55), 0)</f>
        <v>0</v>
      </c>
      <c r="H5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56" s="1">
        <f>IF(TEXT(A55, "dddd") = "Sunday", Paysheet[[#This Row],[Daily Pay]], IF(ISNUMBER(I55), I55, 0) + Paysheet[[#This Row],[Daily Pay]])</f>
        <v>0</v>
      </c>
      <c r="J56" s="1">
        <f>IF(B55 = "PAYDAY", Paysheet[[#This Row],[Daily Pay]], IF(ISNUMBER(J55), J55, 0) + Paysheet[[#This Row],[Daily Pay]])</f>
        <v>0</v>
      </c>
      <c r="K56" s="1" t="str">
        <f>IF(Paysheet[[#This Row],[Week Counter]] = "PAYDAY", Paysheet[[#This Row],[Day to Paycheck]], "")</f>
        <v/>
      </c>
      <c r="L56" s="1"/>
      <c r="M56" s="1">
        <f>IF(TEXT(Paysheet[[#This Row],[Date]], "mm") &gt; TEXT(A55, "mm"), Paysheet[[#This Row],[Daily Pay]], IF(ISNUMBER(M55), M55, 0) + Paysheet[[#This Row],[Daily Pay]]) - IF(Paysheet[[#This Row],[Adjusted Paycheck]] = "", 0, (Paysheet[[#This Row],[Expected Paycheck]] - Paysheet[[#This Row],[Adjusted Paycheck]]))</f>
        <v>0</v>
      </c>
      <c r="N56" s="2">
        <f>IF(ISNUMBER(N55), N55, 0) + Paysheet[[#This Row],[Daily Pay]]  - IF(Paysheet[[#This Row],[Adjusted Paycheck]] = "", 0, (Paysheet[[#This Row],[Expected Paycheck]] - Paysheet[[#This Row],[Adjusted Paycheck]]))</f>
        <v>0</v>
      </c>
    </row>
    <row r="57" spans="1:14" x14ac:dyDescent="0.25">
      <c r="A57" s="7">
        <v>45347</v>
      </c>
      <c r="B57" s="5">
        <f>IF(OR('Account Holder Info'!$B$12 = "Weekly", Paysheet[[#This Row],[Date]]='Account Holder Info'!$B$10), IF(TEXT(A57, "dddd") = 'Account Holder Info'!$B$11, "PAYDAY", IF(ISNUMBER(B56), B56 + 1, 1)), IF(AND(TEXT(A57, "dddd") = 'Account Holder Info'!$B$11, B56 &gt;= 13), "PAYDAY", (IF(ISNUMBER(B56), B56 + 1, 1))))</f>
        <v>9</v>
      </c>
      <c r="C57" s="6"/>
      <c r="D57" cm="1">
        <f t="array" ref="D57">_xlfn.IFNA(_xlfn.IFS($C$51 = "Regular", IF(VLOOKUP(TEXT(Paysheet[[#This Row],[Date]], "dddd"),RegularWeek[],2, FALSE), 'Account Holder Info'!$B$6, 0), $C$51 = "1 Day", IF(VLOOKUP(TEXT(Paysheet[[#This Row],[Date]], "dddd"),OneDayWeek[],2, FALSE), IF(TEXT(Paysheet[[#This Row],[Date]], "dddd") = 'Account Holder Info'!$B$13, 'Account Holder Info'!$B$7, 'Account Holder Info'!$B$6), 0), $C$51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$C$51 = "Off", 0), 0)</f>
        <v>0</v>
      </c>
      <c r="F5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F56)</f>
        <v>0</v>
      </c>
      <c r="G57">
        <f>IFERROR(IF(B56 = "PAYDAY", IF(Paysheet[[#This Row],[Hour Override]] = "", Paysheet[[#This Row],[Hours ]], Paysheet[[#This Row],[Hour Override]]), IF(Paysheet[[#This Row],[Hour Override]] = "", Paysheet[[#This Row],[Hours ]], Paysheet[[#This Row],[Hour Override]]) + G56), 0)</f>
        <v>0</v>
      </c>
      <c r="H5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57" s="1">
        <f>IF(TEXT(A56, "dddd") = "Sunday", Paysheet[[#This Row],[Daily Pay]], IF(ISNUMBER(I56), I56, 0) + Paysheet[[#This Row],[Daily Pay]])</f>
        <v>0</v>
      </c>
      <c r="J57" s="1">
        <f>IF(B56 = "PAYDAY", Paysheet[[#This Row],[Daily Pay]], IF(ISNUMBER(J56), J56, 0) + Paysheet[[#This Row],[Daily Pay]])</f>
        <v>0</v>
      </c>
      <c r="K57" s="1" t="str">
        <f>IF(Paysheet[[#This Row],[Week Counter]] = "PAYDAY", Paysheet[[#This Row],[Day to Paycheck]], "")</f>
        <v/>
      </c>
      <c r="L57" s="1"/>
      <c r="M57" s="1">
        <f>IF(TEXT(Paysheet[[#This Row],[Date]], "mm") &gt; TEXT(A56, "mm"), Paysheet[[#This Row],[Daily Pay]], IF(ISNUMBER(M56), M56, 0) + Paysheet[[#This Row],[Daily Pay]]) - IF(Paysheet[[#This Row],[Adjusted Paycheck]] = "", 0, (Paysheet[[#This Row],[Expected Paycheck]] - Paysheet[[#This Row],[Adjusted Paycheck]]))</f>
        <v>0</v>
      </c>
      <c r="N57" s="2">
        <f>IF(ISNUMBER(N56), N56, 0) + Paysheet[[#This Row],[Daily Pay]]  - IF(Paysheet[[#This Row],[Adjusted Paycheck]] = "", 0, (Paysheet[[#This Row],[Expected Paycheck]] - Paysheet[[#This Row],[Adjusted Paycheck]]))</f>
        <v>0</v>
      </c>
    </row>
    <row r="58" spans="1:14" x14ac:dyDescent="0.25">
      <c r="A58" s="7">
        <v>45348</v>
      </c>
      <c r="B58" s="5">
        <f>IF(OR('Account Holder Info'!$B$12 = "Weekly", Paysheet[[#This Row],[Date]]='Account Holder Info'!$B$10), IF(TEXT(A58, "dddd") = 'Account Holder Info'!$B$11, "PAYDAY", IF(ISNUMBER(B57), B57 + 1, 1)), IF(AND(TEXT(A58, "dddd") = 'Account Holder Info'!$B$11, B57 &gt;= 13), "PAYDAY", (IF(ISNUMBER(B57), B57 + 1, 1))))</f>
        <v>10</v>
      </c>
      <c r="C58" t="s">
        <v>30</v>
      </c>
      <c r="D58" cm="1">
        <f t="array" ref="D58">_xlfn.IFNA(_xlfn.IFS($C$58 = "Regular", IF(VLOOKUP(TEXT(Paysheet[[#This Row],[Date]], "dddd"),RegularWeek[],2, FALSE), 'Account Holder Info'!$B$6, 0), $C$58 = "1 Day", IF(VLOOKUP(TEXT(Paysheet[[#This Row],[Date]], "dddd"),OneDayWeek[],2, FALSE), IF(TEXT(Paysheet[[#This Row],[Date]], "dddd") = 'Account Holder Info'!$B$13, 'Account Holder Info'!$B$7, 'Account Holder Info'!$B$6), 0), $C$58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$C$58 = "Off", 0), 0)</f>
        <v>0</v>
      </c>
      <c r="F5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F57)</f>
        <v>0</v>
      </c>
      <c r="G58">
        <f>IFERROR(IF(B57 = "PAYDAY", IF(Paysheet[[#This Row],[Hour Override]] = "", Paysheet[[#This Row],[Hours ]], Paysheet[[#This Row],[Hour Override]]), IF(Paysheet[[#This Row],[Hour Override]] = "", Paysheet[[#This Row],[Hours ]], Paysheet[[#This Row],[Hour Override]]) + G57), 0)</f>
        <v>0</v>
      </c>
      <c r="H5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58" s="1">
        <f>IF(TEXT(A57, "dddd") = "Sunday", Paysheet[[#This Row],[Daily Pay]], IF(ISNUMBER(I57), I57, 0) + Paysheet[[#This Row],[Daily Pay]])</f>
        <v>0</v>
      </c>
      <c r="J58" s="1">
        <f>IF(B57 = "PAYDAY", Paysheet[[#This Row],[Daily Pay]], IF(ISNUMBER(J57), J57, 0) + Paysheet[[#This Row],[Daily Pay]])</f>
        <v>0</v>
      </c>
      <c r="K58" s="1" t="str">
        <f>IF(Paysheet[[#This Row],[Week Counter]] = "PAYDAY", Paysheet[[#This Row],[Day to Paycheck]], "")</f>
        <v/>
      </c>
      <c r="L58" s="1"/>
      <c r="M58" s="1">
        <f>IF(TEXT(Paysheet[[#This Row],[Date]], "mm") &gt; TEXT(A57, "mm"), Paysheet[[#This Row],[Daily Pay]], IF(ISNUMBER(M57), M57, 0) + Paysheet[[#This Row],[Daily Pay]]) - IF(Paysheet[[#This Row],[Adjusted Paycheck]] = "", 0, (Paysheet[[#This Row],[Expected Paycheck]] - Paysheet[[#This Row],[Adjusted Paycheck]]))</f>
        <v>0</v>
      </c>
      <c r="N58" s="2">
        <f>IF(ISNUMBER(N57), N57, 0) + Paysheet[[#This Row],[Daily Pay]]  - IF(Paysheet[[#This Row],[Adjusted Paycheck]] = "", 0, (Paysheet[[#This Row],[Expected Paycheck]] - Paysheet[[#This Row],[Adjusted Paycheck]]))</f>
        <v>0</v>
      </c>
    </row>
    <row r="59" spans="1:14" x14ac:dyDescent="0.25">
      <c r="A59" s="7">
        <v>45349</v>
      </c>
      <c r="B59" s="5">
        <f>IF(OR('Account Holder Info'!$B$12 = "Weekly", Paysheet[[#This Row],[Date]]='Account Holder Info'!$B$10), IF(TEXT(A59, "dddd") = 'Account Holder Info'!$B$11, "PAYDAY", IF(ISNUMBER(B58), B58 + 1, 1)), IF(AND(TEXT(A59, "dddd") = 'Account Holder Info'!$B$11, B58 &gt;= 13), "PAYDAY", (IF(ISNUMBER(B58), B58 + 1, 1))))</f>
        <v>11</v>
      </c>
      <c r="C59" s="6"/>
      <c r="D59" cm="1">
        <f t="array" ref="D59">_xlfn.IFNA(_xlfn.IFS($C$58 = "Regular", IF(VLOOKUP(TEXT(Paysheet[[#This Row],[Date]], "dddd"),RegularWeek[],2, FALSE), 'Account Holder Info'!$B$6, 0), $C$58 = "1 Day", IF(VLOOKUP(TEXT(Paysheet[[#This Row],[Date]], "dddd"),OneDayWeek[],2, FALSE), IF(TEXT(Paysheet[[#This Row],[Date]], "dddd") = 'Account Holder Info'!$B$13, 'Account Holder Info'!$B$7, 'Account Holder Info'!$B$6), 0), $C$58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$C$58 = "Off", 0), 0)</f>
        <v>0</v>
      </c>
      <c r="F5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F58)</f>
        <v>0</v>
      </c>
      <c r="G59">
        <f>IFERROR(IF(B58 = "PAYDAY", IF(Paysheet[[#This Row],[Hour Override]] = "", Paysheet[[#This Row],[Hours ]], Paysheet[[#This Row],[Hour Override]]), IF(Paysheet[[#This Row],[Hour Override]] = "", Paysheet[[#This Row],[Hours ]], Paysheet[[#This Row],[Hour Override]]) + G58), 0)</f>
        <v>0</v>
      </c>
      <c r="H5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59" s="1">
        <f>IF(TEXT(A58, "dddd") = "Sunday", Paysheet[[#This Row],[Daily Pay]], IF(ISNUMBER(I58), I58, 0) + Paysheet[[#This Row],[Daily Pay]])</f>
        <v>0</v>
      </c>
      <c r="J59" s="1">
        <f>IF(B58 = "PAYDAY", Paysheet[[#This Row],[Daily Pay]], IF(ISNUMBER(J58), J58, 0) + Paysheet[[#This Row],[Daily Pay]])</f>
        <v>0</v>
      </c>
      <c r="K59" s="1" t="str">
        <f>IF(Paysheet[[#This Row],[Week Counter]] = "PAYDAY", Paysheet[[#This Row],[Day to Paycheck]], "")</f>
        <v/>
      </c>
      <c r="L59" s="1"/>
      <c r="M59" s="1">
        <f>IF(TEXT(Paysheet[[#This Row],[Date]], "mm") &gt; TEXT(A58, "mm"), Paysheet[[#This Row],[Daily Pay]], IF(ISNUMBER(M58), M58, 0) + Paysheet[[#This Row],[Daily Pay]]) - IF(Paysheet[[#This Row],[Adjusted Paycheck]] = "", 0, (Paysheet[[#This Row],[Expected Paycheck]] - Paysheet[[#This Row],[Adjusted Paycheck]]))</f>
        <v>0</v>
      </c>
      <c r="N59" s="2">
        <f>IF(ISNUMBER(N58), N58, 0) + Paysheet[[#This Row],[Daily Pay]]  - IF(Paysheet[[#This Row],[Adjusted Paycheck]] = "", 0, (Paysheet[[#This Row],[Expected Paycheck]] - Paysheet[[#This Row],[Adjusted Paycheck]]))</f>
        <v>0</v>
      </c>
    </row>
    <row r="60" spans="1:14" x14ac:dyDescent="0.25">
      <c r="A60" s="7">
        <v>45350</v>
      </c>
      <c r="B60" s="5">
        <f>IF(OR('Account Holder Info'!$B$12 = "Weekly", Paysheet[[#This Row],[Date]]='Account Holder Info'!$B$10), IF(TEXT(A60, "dddd") = 'Account Holder Info'!$B$11, "PAYDAY", IF(ISNUMBER(B59), B59 + 1, 1)), IF(AND(TEXT(A60, "dddd") = 'Account Holder Info'!$B$11, B59 &gt;= 13), "PAYDAY", (IF(ISNUMBER(B59), B59 + 1, 1))))</f>
        <v>12</v>
      </c>
      <c r="C60" s="6"/>
      <c r="D60" cm="1">
        <f t="array" ref="D60">_xlfn.IFNA(_xlfn.IFS($C$58 = "Regular", IF(VLOOKUP(TEXT(Paysheet[[#This Row],[Date]], "dddd"),RegularWeek[],2, FALSE), 'Account Holder Info'!$B$6, 0), $C$58 = "1 Day", IF(VLOOKUP(TEXT(Paysheet[[#This Row],[Date]], "dddd"),OneDayWeek[],2, FALSE), IF(TEXT(Paysheet[[#This Row],[Date]], "dddd") = 'Account Holder Info'!$B$13, 'Account Holder Info'!$B$7, 'Account Holder Info'!$B$6), 0), $C$58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$C$58 = "Off", 0), 0)</f>
        <v>0</v>
      </c>
      <c r="F6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F59)</f>
        <v>0</v>
      </c>
      <c r="G60">
        <f>IFERROR(IF(B59 = "PAYDAY", IF(Paysheet[[#This Row],[Hour Override]] = "", Paysheet[[#This Row],[Hours ]], Paysheet[[#This Row],[Hour Override]]), IF(Paysheet[[#This Row],[Hour Override]] = "", Paysheet[[#This Row],[Hours ]], Paysheet[[#This Row],[Hour Override]]) + G59), 0)</f>
        <v>0</v>
      </c>
      <c r="H6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60" s="1">
        <f>IF(TEXT(A59, "dddd") = "Sunday", Paysheet[[#This Row],[Daily Pay]], IF(ISNUMBER(I59), I59, 0) + Paysheet[[#This Row],[Daily Pay]])</f>
        <v>0</v>
      </c>
      <c r="J60" s="1">
        <f>IF(B59 = "PAYDAY", Paysheet[[#This Row],[Daily Pay]], IF(ISNUMBER(J59), J59, 0) + Paysheet[[#This Row],[Daily Pay]])</f>
        <v>0</v>
      </c>
      <c r="K60" s="1" t="str">
        <f>IF(Paysheet[[#This Row],[Week Counter]] = "PAYDAY", Paysheet[[#This Row],[Day to Paycheck]], "")</f>
        <v/>
      </c>
      <c r="L60" s="1"/>
      <c r="M60" s="1">
        <f>IF(TEXT(Paysheet[[#This Row],[Date]], "mm") &gt; TEXT(A59, "mm"), Paysheet[[#This Row],[Daily Pay]], IF(ISNUMBER(M59), M59, 0) + Paysheet[[#This Row],[Daily Pay]]) - IF(Paysheet[[#This Row],[Adjusted Paycheck]] = "", 0, (Paysheet[[#This Row],[Expected Paycheck]] - Paysheet[[#This Row],[Adjusted Paycheck]]))</f>
        <v>0</v>
      </c>
      <c r="N60" s="2">
        <f>IF(ISNUMBER(N59), N59, 0) + Paysheet[[#This Row],[Daily Pay]]  - IF(Paysheet[[#This Row],[Adjusted Paycheck]] = "", 0, (Paysheet[[#This Row],[Expected Paycheck]] - Paysheet[[#This Row],[Adjusted Paycheck]]))</f>
        <v>0</v>
      </c>
    </row>
    <row r="61" spans="1:14" x14ac:dyDescent="0.25">
      <c r="A61" s="7">
        <v>45351</v>
      </c>
      <c r="B61" s="5">
        <f>IF(OR('Account Holder Info'!$B$12 = "Weekly", Paysheet[[#This Row],[Date]]='Account Holder Info'!$B$10), IF(TEXT(A61, "dddd") = 'Account Holder Info'!$B$11, "PAYDAY", IF(ISNUMBER(B60), B60 + 1, 1)), IF(AND(TEXT(A61, "dddd") = 'Account Holder Info'!$B$11, B60 &gt;= 13), "PAYDAY", (IF(ISNUMBER(B60), B60 + 1, 1))))</f>
        <v>13</v>
      </c>
      <c r="C61" s="6"/>
      <c r="D61" cm="1">
        <f t="array" ref="D61">_xlfn.IFNA(_xlfn.IFS($C$58 = "Regular", IF(VLOOKUP(TEXT(Paysheet[[#This Row],[Date]], "dddd"),RegularWeek[],2, FALSE), 'Account Holder Info'!$B$6, 0), $C$58 = "1 Day", IF(VLOOKUP(TEXT(Paysheet[[#This Row],[Date]], "dddd"),OneDayWeek[],2, FALSE), IF(TEXT(Paysheet[[#This Row],[Date]], "dddd") = 'Account Holder Info'!$B$13, 'Account Holder Info'!$B$7, 'Account Holder Info'!$B$6), 0), $C$58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$C$58 = "Off", 0), 0)</f>
        <v>0</v>
      </c>
      <c r="F6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F60)</f>
        <v>0</v>
      </c>
      <c r="G61">
        <f>IFERROR(IF(B60 = "PAYDAY", IF(Paysheet[[#This Row],[Hour Override]] = "", Paysheet[[#This Row],[Hours ]], Paysheet[[#This Row],[Hour Override]]), IF(Paysheet[[#This Row],[Hour Override]] = "", Paysheet[[#This Row],[Hours ]], Paysheet[[#This Row],[Hour Override]]) + G60), 0)</f>
        <v>0</v>
      </c>
      <c r="H6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61" s="1">
        <f>IF(TEXT(A60, "dddd") = "Sunday", Paysheet[[#This Row],[Daily Pay]], IF(ISNUMBER(I60), I60, 0) + Paysheet[[#This Row],[Daily Pay]])</f>
        <v>0</v>
      </c>
      <c r="J61" s="1">
        <f>IF(B60 = "PAYDAY", Paysheet[[#This Row],[Daily Pay]], IF(ISNUMBER(J60), J60, 0) + Paysheet[[#This Row],[Daily Pay]])</f>
        <v>0</v>
      </c>
      <c r="K61" s="1" t="str">
        <f>IF(Paysheet[[#This Row],[Week Counter]] = "PAYDAY", Paysheet[[#This Row],[Day to Paycheck]], "")</f>
        <v/>
      </c>
      <c r="L61" s="1"/>
      <c r="M61" s="1">
        <f>IF(TEXT(Paysheet[[#This Row],[Date]], "mm") &gt; TEXT(A60, "mm"), Paysheet[[#This Row],[Daily Pay]], IF(ISNUMBER(M60), M60, 0) + Paysheet[[#This Row],[Daily Pay]]) - IF(Paysheet[[#This Row],[Adjusted Paycheck]] = "", 0, (Paysheet[[#This Row],[Expected Paycheck]] - Paysheet[[#This Row],[Adjusted Paycheck]]))</f>
        <v>0</v>
      </c>
      <c r="N61" s="2">
        <f>IF(ISNUMBER(N60), N60, 0) + Paysheet[[#This Row],[Daily Pay]]  - IF(Paysheet[[#This Row],[Adjusted Paycheck]] = "", 0, (Paysheet[[#This Row],[Expected Paycheck]] - Paysheet[[#This Row],[Adjusted Paycheck]]))</f>
        <v>0</v>
      </c>
    </row>
    <row r="62" spans="1:14" x14ac:dyDescent="0.25">
      <c r="A62" s="7">
        <v>45352</v>
      </c>
      <c r="B62" s="5" t="str">
        <f>IF(OR('Account Holder Info'!$B$12 = "Weekly", Paysheet[[#This Row],[Date]]='Account Holder Info'!$B$10), IF(TEXT(A62, "dddd") = 'Account Holder Info'!$B$11, "PAYDAY", IF(ISNUMBER(B61), B61 + 1, 1)), IF(AND(TEXT(A62, "dddd") = 'Account Holder Info'!$B$11, B61 &gt;= 13), "PAYDAY", (IF(ISNUMBER(B61), B61 + 1, 1))))</f>
        <v>PAYDAY</v>
      </c>
      <c r="C62" s="6"/>
      <c r="D62" cm="1">
        <f t="array" ref="D62">_xlfn.IFNA(_xlfn.IFS($C$58 = "Regular", IF(VLOOKUP(TEXT(Paysheet[[#This Row],[Date]], "dddd"),RegularWeek[],2, FALSE), 'Account Holder Info'!$B$6, 0), $C$58 = "1 Day", IF(VLOOKUP(TEXT(Paysheet[[#This Row],[Date]], "dddd"),OneDayWeek[],2, FALSE), IF(TEXT(Paysheet[[#This Row],[Date]], "dddd") = 'Account Holder Info'!$B$13, 'Account Holder Info'!$B$7, 'Account Holder Info'!$B$6), 0), $C$58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$C$58 = "Off", 0), 0)</f>
        <v>0</v>
      </c>
      <c r="F6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F61)</f>
        <v>0</v>
      </c>
      <c r="G62">
        <f>IFERROR(IF(B61 = "PAYDAY", IF(Paysheet[[#This Row],[Hour Override]] = "", Paysheet[[#This Row],[Hours ]], Paysheet[[#This Row],[Hour Override]]), IF(Paysheet[[#This Row],[Hour Override]] = "", Paysheet[[#This Row],[Hours ]], Paysheet[[#This Row],[Hour Override]]) + G61), 0)</f>
        <v>0</v>
      </c>
      <c r="H6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62" s="1">
        <f>IF(TEXT(A61, "dddd") = "Sunday", Paysheet[[#This Row],[Daily Pay]], IF(ISNUMBER(I61), I61, 0) + Paysheet[[#This Row],[Daily Pay]])</f>
        <v>0</v>
      </c>
      <c r="J62" s="1">
        <f>IF(B61 = "PAYDAY", Paysheet[[#This Row],[Daily Pay]], IF(ISNUMBER(J61), J61, 0) + Paysheet[[#This Row],[Daily Pay]])</f>
        <v>0</v>
      </c>
      <c r="K62" s="1">
        <f>IF(Paysheet[[#This Row],[Week Counter]] = "PAYDAY", Paysheet[[#This Row],[Day to Paycheck]], "")</f>
        <v>0</v>
      </c>
      <c r="L62" s="1"/>
      <c r="M62" s="1">
        <f>IF(TEXT(Paysheet[[#This Row],[Date]], "mm") &gt; TEXT(A61, "mm"), Paysheet[[#This Row],[Daily Pay]], IF(ISNUMBER(M61), M61, 0) + Paysheet[[#This Row],[Daily Pay]]) - IF(Paysheet[[#This Row],[Adjusted Paycheck]] = "", 0, (Paysheet[[#This Row],[Expected Paycheck]] - Paysheet[[#This Row],[Adjusted Paycheck]]))</f>
        <v>0</v>
      </c>
      <c r="N62" s="2">
        <f>IF(ISNUMBER(N61), N61, 0) + Paysheet[[#This Row],[Daily Pay]]  - IF(Paysheet[[#This Row],[Adjusted Paycheck]] = "", 0, (Paysheet[[#This Row],[Expected Paycheck]] - Paysheet[[#This Row],[Adjusted Paycheck]]))</f>
        <v>0</v>
      </c>
    </row>
    <row r="63" spans="1:14" x14ac:dyDescent="0.25">
      <c r="A63" s="7">
        <v>45353</v>
      </c>
      <c r="B63" s="5">
        <f>IF(OR('Account Holder Info'!$B$12 = "Weekly", Paysheet[[#This Row],[Date]]='Account Holder Info'!$B$10), IF(TEXT(A63, "dddd") = 'Account Holder Info'!$B$11, "PAYDAY", IF(ISNUMBER(B62), B62 + 1, 1)), IF(AND(TEXT(A63, "dddd") = 'Account Holder Info'!$B$11, B62 &gt;= 13), "PAYDAY", (IF(ISNUMBER(B62), B62 + 1, 1))))</f>
        <v>1</v>
      </c>
      <c r="C63" s="6"/>
      <c r="D63" cm="1">
        <f t="array" ref="D63">_xlfn.IFNA(_xlfn.IFS($C$58 = "Regular", IF(VLOOKUP(TEXT(Paysheet[[#This Row],[Date]], "dddd"),RegularWeek[],2, FALSE), 'Account Holder Info'!$B$6, 0), $C$58 = "1 Day", IF(VLOOKUP(TEXT(Paysheet[[#This Row],[Date]], "dddd"),OneDayWeek[],2, FALSE), IF(TEXT(Paysheet[[#This Row],[Date]], "dddd") = 'Account Holder Info'!$B$13, 'Account Holder Info'!$B$7, 'Account Holder Info'!$B$6), 0), $C$58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$C$58 = "Off", 0), 0)</f>
        <v>0</v>
      </c>
      <c r="F6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F62)</f>
        <v>0</v>
      </c>
      <c r="G63">
        <f>IFERROR(IF(B62 = "PAYDAY", IF(Paysheet[[#This Row],[Hour Override]] = "", Paysheet[[#This Row],[Hours ]], Paysheet[[#This Row],[Hour Override]]), IF(Paysheet[[#This Row],[Hour Override]] = "", Paysheet[[#This Row],[Hours ]], Paysheet[[#This Row],[Hour Override]]) + G62), 0)</f>
        <v>0</v>
      </c>
      <c r="H6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63" s="1">
        <f>IF(TEXT(A62, "dddd") = "Sunday", Paysheet[[#This Row],[Daily Pay]], IF(ISNUMBER(I62), I62, 0) + Paysheet[[#This Row],[Daily Pay]])</f>
        <v>0</v>
      </c>
      <c r="J63" s="1">
        <f>IF(B62 = "PAYDAY", Paysheet[[#This Row],[Daily Pay]], IF(ISNUMBER(J62), J62, 0) + Paysheet[[#This Row],[Daily Pay]])</f>
        <v>0</v>
      </c>
      <c r="K63" s="1" t="str">
        <f>IF(Paysheet[[#This Row],[Week Counter]] = "PAYDAY", Paysheet[[#This Row],[Day to Paycheck]], "")</f>
        <v/>
      </c>
      <c r="L63" s="1"/>
      <c r="M63" s="1">
        <f>IF(TEXT(Paysheet[[#This Row],[Date]], "mm") &gt; TEXT(A62, "mm"), Paysheet[[#This Row],[Daily Pay]], IF(ISNUMBER(M62), M62, 0) + Paysheet[[#This Row],[Daily Pay]]) - IF(Paysheet[[#This Row],[Adjusted Paycheck]] = "", 0, (Paysheet[[#This Row],[Expected Paycheck]] - Paysheet[[#This Row],[Adjusted Paycheck]]))</f>
        <v>0</v>
      </c>
      <c r="N63" s="2">
        <f>IF(ISNUMBER(N62), N62, 0) + Paysheet[[#This Row],[Daily Pay]]  - IF(Paysheet[[#This Row],[Adjusted Paycheck]] = "", 0, (Paysheet[[#This Row],[Expected Paycheck]] - Paysheet[[#This Row],[Adjusted Paycheck]]))</f>
        <v>0</v>
      </c>
    </row>
    <row r="64" spans="1:14" x14ac:dyDescent="0.25">
      <c r="A64" s="7">
        <v>45354</v>
      </c>
      <c r="B64" s="5">
        <f>IF(OR('Account Holder Info'!$B$12 = "Weekly", Paysheet[[#This Row],[Date]]='Account Holder Info'!$B$10), IF(TEXT(A64, "dddd") = 'Account Holder Info'!$B$11, "PAYDAY", IF(ISNUMBER(B63), B63 + 1, 1)), IF(AND(TEXT(A64, "dddd") = 'Account Holder Info'!$B$11, B63 &gt;= 13), "PAYDAY", (IF(ISNUMBER(B63), B63 + 1, 1))))</f>
        <v>2</v>
      </c>
      <c r="C64" s="6"/>
      <c r="D64" cm="1">
        <f t="array" ref="D64">_xlfn.IFNA(_xlfn.IFS($C$58 = "Regular", IF(VLOOKUP(TEXT(Paysheet[[#This Row],[Date]], "dddd"),RegularWeek[],2, FALSE), 'Account Holder Info'!$B$6, 0), $C$58 = "1 Day", IF(VLOOKUP(TEXT(Paysheet[[#This Row],[Date]], "dddd"),OneDayWeek[],2, FALSE), IF(TEXT(Paysheet[[#This Row],[Date]], "dddd") = 'Account Holder Info'!$B$13, 'Account Holder Info'!$B$7, 'Account Holder Info'!$B$6), 0), $C$58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$C$58 = "Off", 0), 0)</f>
        <v>0</v>
      </c>
      <c r="F6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F63)</f>
        <v>0</v>
      </c>
      <c r="G64">
        <f>IFERROR(IF(B63 = "PAYDAY", IF(Paysheet[[#This Row],[Hour Override]] = "", Paysheet[[#This Row],[Hours ]], Paysheet[[#This Row],[Hour Override]]), IF(Paysheet[[#This Row],[Hour Override]] = "", Paysheet[[#This Row],[Hours ]], Paysheet[[#This Row],[Hour Override]]) + G63), 0)</f>
        <v>0</v>
      </c>
      <c r="H6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64" s="1">
        <f>IF(TEXT(A63, "dddd") = "Sunday", Paysheet[[#This Row],[Daily Pay]], IF(ISNUMBER(I63), I63, 0) + Paysheet[[#This Row],[Daily Pay]])</f>
        <v>0</v>
      </c>
      <c r="J64" s="1">
        <f>IF(B63 = "PAYDAY", Paysheet[[#This Row],[Daily Pay]], IF(ISNUMBER(J63), J63, 0) + Paysheet[[#This Row],[Daily Pay]])</f>
        <v>0</v>
      </c>
      <c r="K64" s="1" t="str">
        <f>IF(Paysheet[[#This Row],[Week Counter]] = "PAYDAY", Paysheet[[#This Row],[Day to Paycheck]], "")</f>
        <v/>
      </c>
      <c r="L64" s="1"/>
      <c r="M64" s="1">
        <f>IF(TEXT(Paysheet[[#This Row],[Date]], "mm") &gt; TEXT(A63, "mm"), Paysheet[[#This Row],[Daily Pay]], IF(ISNUMBER(M63), M63, 0) + Paysheet[[#This Row],[Daily Pay]]) - IF(Paysheet[[#This Row],[Adjusted Paycheck]] = "", 0, (Paysheet[[#This Row],[Expected Paycheck]] - Paysheet[[#This Row],[Adjusted Paycheck]]))</f>
        <v>0</v>
      </c>
      <c r="N64" s="2">
        <f>IF(ISNUMBER(N63), N63, 0) + Paysheet[[#This Row],[Daily Pay]]  - IF(Paysheet[[#This Row],[Adjusted Paycheck]] = "", 0, (Paysheet[[#This Row],[Expected Paycheck]] - Paysheet[[#This Row],[Adjusted Paycheck]]))</f>
        <v>0</v>
      </c>
    </row>
    <row r="65" spans="1:14" x14ac:dyDescent="0.25">
      <c r="A65" s="7">
        <v>45355</v>
      </c>
      <c r="B65" s="5">
        <f>IF(OR('Account Holder Info'!$B$12 = "Weekly", Paysheet[[#This Row],[Date]]='Account Holder Info'!$B$10), IF(TEXT(A65, "dddd") = 'Account Holder Info'!$B$11, "PAYDAY", IF(ISNUMBER(B64), B64 + 1, 1)), IF(AND(TEXT(A65, "dddd") = 'Account Holder Info'!$B$11, B64 &gt;= 13), "PAYDAY", (IF(ISNUMBER(B64), B64 + 1, 1))))</f>
        <v>3</v>
      </c>
      <c r="C65" t="s">
        <v>30</v>
      </c>
      <c r="D65" cm="1">
        <f t="array" ref="D65">_xlfn.IFNA(_xlfn.IFS($C$65 = "Regular", IF(VLOOKUP(TEXT(Paysheet[[#This Row],[Date]], "dddd"),RegularWeek[],2, FALSE), 'Account Holder Info'!$B$6, 0), $C$65 = "1 Day", IF(VLOOKUP(TEXT(Paysheet[[#This Row],[Date]], "dddd"),OneDayWeek[],2, FALSE), IF(TEXT(Paysheet[[#This Row],[Date]], "dddd") = 'Account Holder Info'!$B$13, 'Account Holder Info'!$B$7, 'Account Holder Info'!$B$6), 0), $C$65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$C$65 = "Off", 0), 0)</f>
        <v>0</v>
      </c>
      <c r="F6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F64)</f>
        <v>0</v>
      </c>
      <c r="G65">
        <f>IFERROR(IF(B64 = "PAYDAY", IF(Paysheet[[#This Row],[Hour Override]] = "", Paysheet[[#This Row],[Hours ]], Paysheet[[#This Row],[Hour Override]]), IF(Paysheet[[#This Row],[Hour Override]] = "", Paysheet[[#This Row],[Hours ]], Paysheet[[#This Row],[Hour Override]]) + G64), 0)</f>
        <v>0</v>
      </c>
      <c r="H6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65" s="1">
        <f>IF(TEXT(A64, "dddd") = "Sunday", Paysheet[[#This Row],[Daily Pay]], IF(ISNUMBER(I64), I64, 0) + Paysheet[[#This Row],[Daily Pay]])</f>
        <v>0</v>
      </c>
      <c r="J65" s="1">
        <f>IF(B64 = "PAYDAY", Paysheet[[#This Row],[Daily Pay]], IF(ISNUMBER(J64), J64, 0) + Paysheet[[#This Row],[Daily Pay]])</f>
        <v>0</v>
      </c>
      <c r="K65" s="1" t="str">
        <f>IF(Paysheet[[#This Row],[Week Counter]] = "PAYDAY", Paysheet[[#This Row],[Day to Paycheck]], "")</f>
        <v/>
      </c>
      <c r="L65" s="1"/>
      <c r="M65" s="1">
        <f>IF(TEXT(Paysheet[[#This Row],[Date]], "mm") &gt; TEXT(A64, "mm"), Paysheet[[#This Row],[Daily Pay]], IF(ISNUMBER(M64), M64, 0) + Paysheet[[#This Row],[Daily Pay]]) - IF(Paysheet[[#This Row],[Adjusted Paycheck]] = "", 0, (Paysheet[[#This Row],[Expected Paycheck]] - Paysheet[[#This Row],[Adjusted Paycheck]]))</f>
        <v>0</v>
      </c>
      <c r="N65" s="2">
        <f>IF(ISNUMBER(N64), N64, 0) + Paysheet[[#This Row],[Daily Pay]]  - IF(Paysheet[[#This Row],[Adjusted Paycheck]] = "", 0, (Paysheet[[#This Row],[Expected Paycheck]] - Paysheet[[#This Row],[Adjusted Paycheck]]))</f>
        <v>0</v>
      </c>
    </row>
    <row r="66" spans="1:14" x14ac:dyDescent="0.25">
      <c r="A66" s="7">
        <v>45356</v>
      </c>
      <c r="B66" s="5">
        <f>IF(OR('Account Holder Info'!$B$12 = "Weekly", Paysheet[[#This Row],[Date]]='Account Holder Info'!$B$10), IF(TEXT(A66, "dddd") = 'Account Holder Info'!$B$11, "PAYDAY", IF(ISNUMBER(B65), B65 + 1, 1)), IF(AND(TEXT(A66, "dddd") = 'Account Holder Info'!$B$11, B65 &gt;= 13), "PAYDAY", (IF(ISNUMBER(B65), B65 + 1, 1))))</f>
        <v>4</v>
      </c>
      <c r="C66" s="6"/>
      <c r="D66" cm="1">
        <f t="array" ref="D66">_xlfn.IFNA(_xlfn.IFS($C$65 = "Regular", IF(VLOOKUP(TEXT(Paysheet[[#This Row],[Date]], "dddd"),RegularWeek[],2, FALSE), 'Account Holder Info'!$B$6, 0), $C$65 = "1 Day", IF(VLOOKUP(TEXT(Paysheet[[#This Row],[Date]], "dddd"),OneDayWeek[],2, FALSE), IF(TEXT(Paysheet[[#This Row],[Date]], "dddd") = 'Account Holder Info'!$B$13, 'Account Holder Info'!$B$7, 'Account Holder Info'!$B$6), 0), $C$65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$C$65 = "Off", 0), 0)</f>
        <v>0</v>
      </c>
      <c r="F6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F65)</f>
        <v>0</v>
      </c>
      <c r="G66">
        <f>IFERROR(IF(B65 = "PAYDAY", IF(Paysheet[[#This Row],[Hour Override]] = "", Paysheet[[#This Row],[Hours ]], Paysheet[[#This Row],[Hour Override]]), IF(Paysheet[[#This Row],[Hour Override]] = "", Paysheet[[#This Row],[Hours ]], Paysheet[[#This Row],[Hour Override]]) + G65), 0)</f>
        <v>0</v>
      </c>
      <c r="H6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66" s="1">
        <f>IF(TEXT(A65, "dddd") = "Sunday", Paysheet[[#This Row],[Daily Pay]], IF(ISNUMBER(I65), I65, 0) + Paysheet[[#This Row],[Daily Pay]])</f>
        <v>0</v>
      </c>
      <c r="J66" s="1">
        <f>IF(B65 = "PAYDAY", Paysheet[[#This Row],[Daily Pay]], IF(ISNUMBER(J65), J65, 0) + Paysheet[[#This Row],[Daily Pay]])</f>
        <v>0</v>
      </c>
      <c r="K66" s="1" t="str">
        <f>IF(Paysheet[[#This Row],[Week Counter]] = "PAYDAY", Paysheet[[#This Row],[Day to Paycheck]], "")</f>
        <v/>
      </c>
      <c r="L66" s="1"/>
      <c r="M66" s="1">
        <f>IF(TEXT(Paysheet[[#This Row],[Date]], "mm") &gt; TEXT(A65, "mm"), Paysheet[[#This Row],[Daily Pay]], IF(ISNUMBER(M65), M65, 0) + Paysheet[[#This Row],[Daily Pay]]) - IF(Paysheet[[#This Row],[Adjusted Paycheck]] = "", 0, (Paysheet[[#This Row],[Expected Paycheck]] - Paysheet[[#This Row],[Adjusted Paycheck]]))</f>
        <v>0</v>
      </c>
      <c r="N66" s="2">
        <f>IF(ISNUMBER(N65), N65, 0) + Paysheet[[#This Row],[Daily Pay]]  - IF(Paysheet[[#This Row],[Adjusted Paycheck]] = "", 0, (Paysheet[[#This Row],[Expected Paycheck]] - Paysheet[[#This Row],[Adjusted Paycheck]]))</f>
        <v>0</v>
      </c>
    </row>
    <row r="67" spans="1:14" x14ac:dyDescent="0.25">
      <c r="A67" s="7">
        <v>45357</v>
      </c>
      <c r="B67" s="5">
        <f>IF(OR('Account Holder Info'!$B$12 = "Weekly", Paysheet[[#This Row],[Date]]='Account Holder Info'!$B$10), IF(TEXT(A67, "dddd") = 'Account Holder Info'!$B$11, "PAYDAY", IF(ISNUMBER(B66), B66 + 1, 1)), IF(AND(TEXT(A67, "dddd") = 'Account Holder Info'!$B$11, B66 &gt;= 13), "PAYDAY", (IF(ISNUMBER(B66), B66 + 1, 1))))</f>
        <v>5</v>
      </c>
      <c r="C67" s="6"/>
      <c r="D67" cm="1">
        <f t="array" ref="D67">_xlfn.IFNA(_xlfn.IFS($C$65 = "Regular", IF(VLOOKUP(TEXT(Paysheet[[#This Row],[Date]], "dddd"),RegularWeek[],2, FALSE), 'Account Holder Info'!$B$6, 0), $C$65 = "1 Day", IF(VLOOKUP(TEXT(Paysheet[[#This Row],[Date]], "dddd"),OneDayWeek[],2, FALSE), IF(TEXT(Paysheet[[#This Row],[Date]], "dddd") = 'Account Holder Info'!$B$13, 'Account Holder Info'!$B$7, 'Account Holder Info'!$B$6), 0), $C$65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$C$65 = "Off", 0), 0)</f>
        <v>0</v>
      </c>
      <c r="F6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F66)</f>
        <v>0</v>
      </c>
      <c r="G67">
        <f>IFERROR(IF(B66 = "PAYDAY", IF(Paysheet[[#This Row],[Hour Override]] = "", Paysheet[[#This Row],[Hours ]], Paysheet[[#This Row],[Hour Override]]), IF(Paysheet[[#This Row],[Hour Override]] = "", Paysheet[[#This Row],[Hours ]], Paysheet[[#This Row],[Hour Override]]) + G66), 0)</f>
        <v>0</v>
      </c>
      <c r="H6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67" s="1">
        <f>IF(TEXT(A66, "dddd") = "Sunday", Paysheet[[#This Row],[Daily Pay]], IF(ISNUMBER(I66), I66, 0) + Paysheet[[#This Row],[Daily Pay]])</f>
        <v>0</v>
      </c>
      <c r="J67" s="1">
        <f>IF(B66 = "PAYDAY", Paysheet[[#This Row],[Daily Pay]], IF(ISNUMBER(J66), J66, 0) + Paysheet[[#This Row],[Daily Pay]])</f>
        <v>0</v>
      </c>
      <c r="K67" s="1" t="str">
        <f>IF(Paysheet[[#This Row],[Week Counter]] = "PAYDAY", Paysheet[[#This Row],[Day to Paycheck]], "")</f>
        <v/>
      </c>
      <c r="L67" s="1"/>
      <c r="M67" s="1">
        <f>IF(TEXT(Paysheet[[#This Row],[Date]], "mm") &gt; TEXT(A66, "mm"), Paysheet[[#This Row],[Daily Pay]], IF(ISNUMBER(M66), M66, 0) + Paysheet[[#This Row],[Daily Pay]]) - IF(Paysheet[[#This Row],[Adjusted Paycheck]] = "", 0, (Paysheet[[#This Row],[Expected Paycheck]] - Paysheet[[#This Row],[Adjusted Paycheck]]))</f>
        <v>0</v>
      </c>
      <c r="N67" s="2">
        <f>IF(ISNUMBER(N66), N66, 0) + Paysheet[[#This Row],[Daily Pay]]  - IF(Paysheet[[#This Row],[Adjusted Paycheck]] = "", 0, (Paysheet[[#This Row],[Expected Paycheck]] - Paysheet[[#This Row],[Adjusted Paycheck]]))</f>
        <v>0</v>
      </c>
    </row>
    <row r="68" spans="1:14" x14ac:dyDescent="0.25">
      <c r="A68" s="7">
        <v>45358</v>
      </c>
      <c r="B68" s="5">
        <f>IF(OR('Account Holder Info'!$B$12 = "Weekly", Paysheet[[#This Row],[Date]]='Account Holder Info'!$B$10), IF(TEXT(A68, "dddd") = 'Account Holder Info'!$B$11, "PAYDAY", IF(ISNUMBER(B67), B67 + 1, 1)), IF(AND(TEXT(A68, "dddd") = 'Account Holder Info'!$B$11, B67 &gt;= 13), "PAYDAY", (IF(ISNUMBER(B67), B67 + 1, 1))))</f>
        <v>6</v>
      </c>
      <c r="C68" s="6"/>
      <c r="D68" cm="1">
        <f t="array" ref="D68">_xlfn.IFNA(_xlfn.IFS($C$65 = "Regular", IF(VLOOKUP(TEXT(Paysheet[[#This Row],[Date]], "dddd"),RegularWeek[],2, FALSE), 'Account Holder Info'!$B$6, 0), $C$65 = "1 Day", IF(VLOOKUP(TEXT(Paysheet[[#This Row],[Date]], "dddd"),OneDayWeek[],2, FALSE), IF(TEXT(Paysheet[[#This Row],[Date]], "dddd") = 'Account Holder Info'!$B$13, 'Account Holder Info'!$B$7, 'Account Holder Info'!$B$6), 0), $C$65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$C$65 = "Off", 0), 0)</f>
        <v>0</v>
      </c>
      <c r="F6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F67)</f>
        <v>0</v>
      </c>
      <c r="G68">
        <f>IFERROR(IF(B67 = "PAYDAY", IF(Paysheet[[#This Row],[Hour Override]] = "", Paysheet[[#This Row],[Hours ]], Paysheet[[#This Row],[Hour Override]]), IF(Paysheet[[#This Row],[Hour Override]] = "", Paysheet[[#This Row],[Hours ]], Paysheet[[#This Row],[Hour Override]]) + G67), 0)</f>
        <v>0</v>
      </c>
      <c r="H6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68" s="1">
        <f>IF(TEXT(A67, "dddd") = "Sunday", Paysheet[[#This Row],[Daily Pay]], IF(ISNUMBER(I67), I67, 0) + Paysheet[[#This Row],[Daily Pay]])</f>
        <v>0</v>
      </c>
      <c r="J68" s="1">
        <f>IF(B67 = "PAYDAY", Paysheet[[#This Row],[Daily Pay]], IF(ISNUMBER(J67), J67, 0) + Paysheet[[#This Row],[Daily Pay]])</f>
        <v>0</v>
      </c>
      <c r="K68" s="1" t="str">
        <f>IF(Paysheet[[#This Row],[Week Counter]] = "PAYDAY", Paysheet[[#This Row],[Day to Paycheck]], "")</f>
        <v/>
      </c>
      <c r="L68" s="1"/>
      <c r="M68" s="1">
        <f>IF(TEXT(Paysheet[[#This Row],[Date]], "mm") &gt; TEXT(A67, "mm"), Paysheet[[#This Row],[Daily Pay]], IF(ISNUMBER(M67), M67, 0) + Paysheet[[#This Row],[Daily Pay]]) - IF(Paysheet[[#This Row],[Adjusted Paycheck]] = "", 0, (Paysheet[[#This Row],[Expected Paycheck]] - Paysheet[[#This Row],[Adjusted Paycheck]]))</f>
        <v>0</v>
      </c>
      <c r="N68" s="2">
        <f>IF(ISNUMBER(N67), N67, 0) + Paysheet[[#This Row],[Daily Pay]]  - IF(Paysheet[[#This Row],[Adjusted Paycheck]] = "", 0, (Paysheet[[#This Row],[Expected Paycheck]] - Paysheet[[#This Row],[Adjusted Paycheck]]))</f>
        <v>0</v>
      </c>
    </row>
    <row r="69" spans="1:14" x14ac:dyDescent="0.25">
      <c r="A69" s="7">
        <v>45359</v>
      </c>
      <c r="B69" s="5">
        <f>IF(OR('Account Holder Info'!$B$12 = "Weekly", Paysheet[[#This Row],[Date]]='Account Holder Info'!$B$10), IF(TEXT(A69, "dddd") = 'Account Holder Info'!$B$11, "PAYDAY", IF(ISNUMBER(B68), B68 + 1, 1)), IF(AND(TEXT(A69, "dddd") = 'Account Holder Info'!$B$11, B68 &gt;= 13), "PAYDAY", (IF(ISNUMBER(B68), B68 + 1, 1))))</f>
        <v>7</v>
      </c>
      <c r="C69" s="6"/>
      <c r="D69" cm="1">
        <f t="array" ref="D69">_xlfn.IFNA(_xlfn.IFS($C$65 = "Regular", IF(VLOOKUP(TEXT(Paysheet[[#This Row],[Date]], "dddd"),RegularWeek[],2, FALSE), 'Account Holder Info'!$B$6, 0), $C$65 = "1 Day", IF(VLOOKUP(TEXT(Paysheet[[#This Row],[Date]], "dddd"),OneDayWeek[],2, FALSE), IF(TEXT(Paysheet[[#This Row],[Date]], "dddd") = 'Account Holder Info'!$B$13, 'Account Holder Info'!$B$7, 'Account Holder Info'!$B$6), 0), $C$65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$C$65 = "Off", 0), 0)</f>
        <v>0</v>
      </c>
      <c r="F6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F68)</f>
        <v>0</v>
      </c>
      <c r="G69">
        <f>IFERROR(IF(B68 = "PAYDAY", IF(Paysheet[[#This Row],[Hour Override]] = "", Paysheet[[#This Row],[Hours ]], Paysheet[[#This Row],[Hour Override]]), IF(Paysheet[[#This Row],[Hour Override]] = "", Paysheet[[#This Row],[Hours ]], Paysheet[[#This Row],[Hour Override]]) + G68), 0)</f>
        <v>0</v>
      </c>
      <c r="H6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69" s="1">
        <f>IF(TEXT(A68, "dddd") = "Sunday", Paysheet[[#This Row],[Daily Pay]], IF(ISNUMBER(I68), I68, 0) + Paysheet[[#This Row],[Daily Pay]])</f>
        <v>0</v>
      </c>
      <c r="J69" s="1">
        <f>IF(B68 = "PAYDAY", Paysheet[[#This Row],[Daily Pay]], IF(ISNUMBER(J68), J68, 0) + Paysheet[[#This Row],[Daily Pay]])</f>
        <v>0</v>
      </c>
      <c r="K69" s="1" t="str">
        <f>IF(Paysheet[[#This Row],[Week Counter]] = "PAYDAY", Paysheet[[#This Row],[Day to Paycheck]], "")</f>
        <v/>
      </c>
      <c r="L69" s="1"/>
      <c r="M69" s="1">
        <f>IF(TEXT(Paysheet[[#This Row],[Date]], "mm") &gt; TEXT(A68, "mm"), Paysheet[[#This Row],[Daily Pay]], IF(ISNUMBER(M68), M68, 0) + Paysheet[[#This Row],[Daily Pay]]) - IF(Paysheet[[#This Row],[Adjusted Paycheck]] = "", 0, (Paysheet[[#This Row],[Expected Paycheck]] - Paysheet[[#This Row],[Adjusted Paycheck]]))</f>
        <v>0</v>
      </c>
      <c r="N69" s="2">
        <f>IF(ISNUMBER(N68), N68, 0) + Paysheet[[#This Row],[Daily Pay]]  - IF(Paysheet[[#This Row],[Adjusted Paycheck]] = "", 0, (Paysheet[[#This Row],[Expected Paycheck]] - Paysheet[[#This Row],[Adjusted Paycheck]]))</f>
        <v>0</v>
      </c>
    </row>
    <row r="70" spans="1:14" x14ac:dyDescent="0.25">
      <c r="A70" s="7">
        <v>45360</v>
      </c>
      <c r="B70" s="5">
        <f>IF(OR('Account Holder Info'!$B$12 = "Weekly", Paysheet[[#This Row],[Date]]='Account Holder Info'!$B$10), IF(TEXT(A70, "dddd") = 'Account Holder Info'!$B$11, "PAYDAY", IF(ISNUMBER(B69), B69 + 1, 1)), IF(AND(TEXT(A70, "dddd") = 'Account Holder Info'!$B$11, B69 &gt;= 13), "PAYDAY", (IF(ISNUMBER(B69), B69 + 1, 1))))</f>
        <v>8</v>
      </c>
      <c r="C70" s="6"/>
      <c r="D70" cm="1">
        <f t="array" ref="D70">_xlfn.IFNA(_xlfn.IFS($C$65 = "Regular", IF(VLOOKUP(TEXT(Paysheet[[#This Row],[Date]], "dddd"),RegularWeek[],2, FALSE), 'Account Holder Info'!$B$6, 0), $C$65 = "1 Day", IF(VLOOKUP(TEXT(Paysheet[[#This Row],[Date]], "dddd"),OneDayWeek[],2, FALSE), IF(TEXT(Paysheet[[#This Row],[Date]], "dddd") = 'Account Holder Info'!$B$13, 'Account Holder Info'!$B$7, 'Account Holder Info'!$B$6), 0), $C$65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$C$65 = "Off", 0), 0)</f>
        <v>0</v>
      </c>
      <c r="F7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F69)</f>
        <v>0</v>
      </c>
      <c r="G70">
        <f>IFERROR(IF(B69 = "PAYDAY", IF(Paysheet[[#This Row],[Hour Override]] = "", Paysheet[[#This Row],[Hours ]], Paysheet[[#This Row],[Hour Override]]), IF(Paysheet[[#This Row],[Hour Override]] = "", Paysheet[[#This Row],[Hours ]], Paysheet[[#This Row],[Hour Override]]) + G69), 0)</f>
        <v>0</v>
      </c>
      <c r="H7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70" s="1">
        <f>IF(TEXT(A69, "dddd") = "Sunday", Paysheet[[#This Row],[Daily Pay]], IF(ISNUMBER(I69), I69, 0) + Paysheet[[#This Row],[Daily Pay]])</f>
        <v>0</v>
      </c>
      <c r="J70" s="1">
        <f>IF(B69 = "PAYDAY", Paysheet[[#This Row],[Daily Pay]], IF(ISNUMBER(J69), J69, 0) + Paysheet[[#This Row],[Daily Pay]])</f>
        <v>0</v>
      </c>
      <c r="K70" s="1" t="str">
        <f>IF(Paysheet[[#This Row],[Week Counter]] = "PAYDAY", Paysheet[[#This Row],[Day to Paycheck]], "")</f>
        <v/>
      </c>
      <c r="L70" s="1"/>
      <c r="M70" s="1">
        <f>IF(TEXT(Paysheet[[#This Row],[Date]], "mm") &gt; TEXT(A69, "mm"), Paysheet[[#This Row],[Daily Pay]], IF(ISNUMBER(M69), M69, 0) + Paysheet[[#This Row],[Daily Pay]]) - IF(Paysheet[[#This Row],[Adjusted Paycheck]] = "", 0, (Paysheet[[#This Row],[Expected Paycheck]] - Paysheet[[#This Row],[Adjusted Paycheck]]))</f>
        <v>0</v>
      </c>
      <c r="N70" s="2">
        <f>IF(ISNUMBER(N69), N69, 0) + Paysheet[[#This Row],[Daily Pay]]  - IF(Paysheet[[#This Row],[Adjusted Paycheck]] = "", 0, (Paysheet[[#This Row],[Expected Paycheck]] - Paysheet[[#This Row],[Adjusted Paycheck]]))</f>
        <v>0</v>
      </c>
    </row>
    <row r="71" spans="1:14" x14ac:dyDescent="0.25">
      <c r="A71" s="7">
        <v>45361</v>
      </c>
      <c r="B71" s="5">
        <f>IF(OR('Account Holder Info'!$B$12 = "Weekly", Paysheet[[#This Row],[Date]]='Account Holder Info'!$B$10), IF(TEXT(A71, "dddd") = 'Account Holder Info'!$B$11, "PAYDAY", IF(ISNUMBER(B70), B70 + 1, 1)), IF(AND(TEXT(A71, "dddd") = 'Account Holder Info'!$B$11, B70 &gt;= 13), "PAYDAY", (IF(ISNUMBER(B70), B70 + 1, 1))))</f>
        <v>9</v>
      </c>
      <c r="C71" s="6"/>
      <c r="D71" cm="1">
        <f t="array" ref="D71">_xlfn.IFNA(_xlfn.IFS($C$65 = "Regular", IF(VLOOKUP(TEXT(Paysheet[[#This Row],[Date]], "dddd"),RegularWeek[],2, FALSE), 'Account Holder Info'!$B$6, 0), $C$65 = "1 Day", IF(VLOOKUP(TEXT(Paysheet[[#This Row],[Date]], "dddd"),OneDayWeek[],2, FALSE), IF(TEXT(Paysheet[[#This Row],[Date]], "dddd") = 'Account Holder Info'!$B$13, 'Account Holder Info'!$B$7, 'Account Holder Info'!$B$6), 0), $C$65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$C$65 = "Off", 0), 0)</f>
        <v>0</v>
      </c>
      <c r="F7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F70)</f>
        <v>0</v>
      </c>
      <c r="G71">
        <f>IFERROR(IF(B70 = "PAYDAY", IF(Paysheet[[#This Row],[Hour Override]] = "", Paysheet[[#This Row],[Hours ]], Paysheet[[#This Row],[Hour Override]]), IF(Paysheet[[#This Row],[Hour Override]] = "", Paysheet[[#This Row],[Hours ]], Paysheet[[#This Row],[Hour Override]]) + G70), 0)</f>
        <v>0</v>
      </c>
      <c r="H7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71" s="1">
        <f>IF(TEXT(A70, "dddd") = "Sunday", Paysheet[[#This Row],[Daily Pay]], IF(ISNUMBER(I70), I70, 0) + Paysheet[[#This Row],[Daily Pay]])</f>
        <v>0</v>
      </c>
      <c r="J71" s="1">
        <f>IF(B70 = "PAYDAY", Paysheet[[#This Row],[Daily Pay]], IF(ISNUMBER(J70), J70, 0) + Paysheet[[#This Row],[Daily Pay]])</f>
        <v>0</v>
      </c>
      <c r="K71" s="1" t="str">
        <f>IF(Paysheet[[#This Row],[Week Counter]] = "PAYDAY", Paysheet[[#This Row],[Day to Paycheck]], "")</f>
        <v/>
      </c>
      <c r="L71" s="1"/>
      <c r="M71" s="1">
        <f>IF(TEXT(Paysheet[[#This Row],[Date]], "mm") &gt; TEXT(A70, "mm"), Paysheet[[#This Row],[Daily Pay]], IF(ISNUMBER(M70), M70, 0) + Paysheet[[#This Row],[Daily Pay]]) - IF(Paysheet[[#This Row],[Adjusted Paycheck]] = "", 0, (Paysheet[[#This Row],[Expected Paycheck]] - Paysheet[[#This Row],[Adjusted Paycheck]]))</f>
        <v>0</v>
      </c>
      <c r="N71" s="2">
        <f>IF(ISNUMBER(N70), N70, 0) + Paysheet[[#This Row],[Daily Pay]]  - IF(Paysheet[[#This Row],[Adjusted Paycheck]] = "", 0, (Paysheet[[#This Row],[Expected Paycheck]] - Paysheet[[#This Row],[Adjusted Paycheck]]))</f>
        <v>0</v>
      </c>
    </row>
    <row r="72" spans="1:14" x14ac:dyDescent="0.25">
      <c r="A72" s="7">
        <v>45362</v>
      </c>
      <c r="B72" s="5">
        <f>IF(OR('Account Holder Info'!$B$12 = "Weekly", Paysheet[[#This Row],[Date]]='Account Holder Info'!$B$10), IF(TEXT(A72, "dddd") = 'Account Holder Info'!$B$11, "PAYDAY", IF(ISNUMBER(B71), B71 + 1, 1)), IF(AND(TEXT(A72, "dddd") = 'Account Holder Info'!$B$11, B71 &gt;= 13), "PAYDAY", (IF(ISNUMBER(B71), B71 + 1, 1))))</f>
        <v>10</v>
      </c>
      <c r="C72" t="s">
        <v>30</v>
      </c>
      <c r="D72" cm="1">
        <f t="array" ref="D72">_xlfn.IFNA(_xlfn.IFS($C$72 = "Regular", IF(VLOOKUP(TEXT(Paysheet[[#This Row],[Date]], "dddd"),RegularWeek[],2, FALSE), 'Account Holder Info'!$B$6, 0), $C$72 = "1 Day", IF(VLOOKUP(TEXT(Paysheet[[#This Row],[Date]], "dddd"),OneDayWeek[],2, FALSE), IF(TEXT(Paysheet[[#This Row],[Date]], "dddd") = 'Account Holder Info'!$B$13, 'Account Holder Info'!$B$7, 'Account Holder Info'!$B$6), 0), $C$72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$C$72 = "Off", 0), 0)</f>
        <v>0</v>
      </c>
      <c r="F7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F71)</f>
        <v>0</v>
      </c>
      <c r="G72">
        <f>IFERROR(IF(B71 = "PAYDAY", IF(Paysheet[[#This Row],[Hour Override]] = "", Paysheet[[#This Row],[Hours ]], Paysheet[[#This Row],[Hour Override]]), IF(Paysheet[[#This Row],[Hour Override]] = "", Paysheet[[#This Row],[Hours ]], Paysheet[[#This Row],[Hour Override]]) + G71), 0)</f>
        <v>0</v>
      </c>
      <c r="H7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72" s="1">
        <f>IF(TEXT(A71, "dddd") = "Sunday", Paysheet[[#This Row],[Daily Pay]], IF(ISNUMBER(I71), I71, 0) + Paysheet[[#This Row],[Daily Pay]])</f>
        <v>0</v>
      </c>
      <c r="J72" s="1">
        <f>IF(B71 = "PAYDAY", Paysheet[[#This Row],[Daily Pay]], IF(ISNUMBER(J71), J71, 0) + Paysheet[[#This Row],[Daily Pay]])</f>
        <v>0</v>
      </c>
      <c r="K72" s="1" t="str">
        <f>IF(Paysheet[[#This Row],[Week Counter]] = "PAYDAY", Paysheet[[#This Row],[Day to Paycheck]], "")</f>
        <v/>
      </c>
      <c r="L72" s="1"/>
      <c r="M72" s="1">
        <f>IF(TEXT(Paysheet[[#This Row],[Date]], "mm") &gt; TEXT(A71, "mm"), Paysheet[[#This Row],[Daily Pay]], IF(ISNUMBER(M71), M71, 0) + Paysheet[[#This Row],[Daily Pay]]) - IF(Paysheet[[#This Row],[Adjusted Paycheck]] = "", 0, (Paysheet[[#This Row],[Expected Paycheck]] - Paysheet[[#This Row],[Adjusted Paycheck]]))</f>
        <v>0</v>
      </c>
      <c r="N72" s="2">
        <f>IF(ISNUMBER(N71), N71, 0) + Paysheet[[#This Row],[Daily Pay]]  - IF(Paysheet[[#This Row],[Adjusted Paycheck]] = "", 0, (Paysheet[[#This Row],[Expected Paycheck]] - Paysheet[[#This Row],[Adjusted Paycheck]]))</f>
        <v>0</v>
      </c>
    </row>
    <row r="73" spans="1:14" x14ac:dyDescent="0.25">
      <c r="A73" s="7">
        <v>45363</v>
      </c>
      <c r="B73" s="5">
        <f>IF(OR('Account Holder Info'!$B$12 = "Weekly", Paysheet[[#This Row],[Date]]='Account Holder Info'!$B$10), IF(TEXT(A73, "dddd") = 'Account Holder Info'!$B$11, "PAYDAY", IF(ISNUMBER(B72), B72 + 1, 1)), IF(AND(TEXT(A73, "dddd") = 'Account Holder Info'!$B$11, B72 &gt;= 13), "PAYDAY", (IF(ISNUMBER(B72), B72 + 1, 1))))</f>
        <v>11</v>
      </c>
      <c r="C73" s="6"/>
      <c r="D73" cm="1">
        <f t="array" ref="D73">_xlfn.IFNA(_xlfn.IFS($C$72 = "Regular", IF(VLOOKUP(TEXT(Paysheet[[#This Row],[Date]], "dddd"),RegularWeek[],2, FALSE), 'Account Holder Info'!$B$6, 0), $C$72 = "1 Day", IF(VLOOKUP(TEXT(Paysheet[[#This Row],[Date]], "dddd"),OneDayWeek[],2, FALSE), IF(TEXT(Paysheet[[#This Row],[Date]], "dddd") = 'Account Holder Info'!$B$13, 'Account Holder Info'!$B$7, 'Account Holder Info'!$B$6), 0), $C$72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$C$72 = "Off", 0), 0)</f>
        <v>0</v>
      </c>
      <c r="F7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F72)</f>
        <v>0</v>
      </c>
      <c r="G73">
        <f>IFERROR(IF(B72 = "PAYDAY", IF(Paysheet[[#This Row],[Hour Override]] = "", Paysheet[[#This Row],[Hours ]], Paysheet[[#This Row],[Hour Override]]), IF(Paysheet[[#This Row],[Hour Override]] = "", Paysheet[[#This Row],[Hours ]], Paysheet[[#This Row],[Hour Override]]) + G72), 0)</f>
        <v>0</v>
      </c>
      <c r="H7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73" s="1">
        <f>IF(TEXT(A72, "dddd") = "Sunday", Paysheet[[#This Row],[Daily Pay]], IF(ISNUMBER(I72), I72, 0) + Paysheet[[#This Row],[Daily Pay]])</f>
        <v>0</v>
      </c>
      <c r="J73" s="1">
        <f>IF(B72 = "PAYDAY", Paysheet[[#This Row],[Daily Pay]], IF(ISNUMBER(J72), J72, 0) + Paysheet[[#This Row],[Daily Pay]])</f>
        <v>0</v>
      </c>
      <c r="K73" s="1" t="str">
        <f>IF(Paysheet[[#This Row],[Week Counter]] = "PAYDAY", Paysheet[[#This Row],[Day to Paycheck]], "")</f>
        <v/>
      </c>
      <c r="L73" s="1"/>
      <c r="M73" s="1">
        <f>IF(TEXT(Paysheet[[#This Row],[Date]], "mm") &gt; TEXT(A72, "mm"), Paysheet[[#This Row],[Daily Pay]], IF(ISNUMBER(M72), M72, 0) + Paysheet[[#This Row],[Daily Pay]]) - IF(Paysheet[[#This Row],[Adjusted Paycheck]] = "", 0, (Paysheet[[#This Row],[Expected Paycheck]] - Paysheet[[#This Row],[Adjusted Paycheck]]))</f>
        <v>0</v>
      </c>
      <c r="N73" s="2">
        <f>IF(ISNUMBER(N72), N72, 0) + Paysheet[[#This Row],[Daily Pay]]  - IF(Paysheet[[#This Row],[Adjusted Paycheck]] = "", 0, (Paysheet[[#This Row],[Expected Paycheck]] - Paysheet[[#This Row],[Adjusted Paycheck]]))</f>
        <v>0</v>
      </c>
    </row>
    <row r="74" spans="1:14" x14ac:dyDescent="0.25">
      <c r="A74" s="7">
        <v>45364</v>
      </c>
      <c r="B74" s="5">
        <f>IF(OR('Account Holder Info'!$B$12 = "Weekly", Paysheet[[#This Row],[Date]]='Account Holder Info'!$B$10), IF(TEXT(A74, "dddd") = 'Account Holder Info'!$B$11, "PAYDAY", IF(ISNUMBER(B73), B73 + 1, 1)), IF(AND(TEXT(A74, "dddd") = 'Account Holder Info'!$B$11, B73 &gt;= 13), "PAYDAY", (IF(ISNUMBER(B73), B73 + 1, 1))))</f>
        <v>12</v>
      </c>
      <c r="C74" s="6"/>
      <c r="D74" cm="1">
        <f t="array" ref="D74">_xlfn.IFNA(_xlfn.IFS($C$72 = "Regular", IF(VLOOKUP(TEXT(Paysheet[[#This Row],[Date]], "dddd"),RegularWeek[],2, FALSE), 'Account Holder Info'!$B$6, 0), $C$72 = "1 Day", IF(VLOOKUP(TEXT(Paysheet[[#This Row],[Date]], "dddd"),OneDayWeek[],2, FALSE), IF(TEXT(Paysheet[[#This Row],[Date]], "dddd") = 'Account Holder Info'!$B$13, 'Account Holder Info'!$B$7, 'Account Holder Info'!$B$6), 0), $C$72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$C$72 = "Off", 0), 0)</f>
        <v>0</v>
      </c>
      <c r="F7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F73)</f>
        <v>0</v>
      </c>
      <c r="G74">
        <f>IFERROR(IF(B73 = "PAYDAY", IF(Paysheet[[#This Row],[Hour Override]] = "", Paysheet[[#This Row],[Hours ]], Paysheet[[#This Row],[Hour Override]]), IF(Paysheet[[#This Row],[Hour Override]] = "", Paysheet[[#This Row],[Hours ]], Paysheet[[#This Row],[Hour Override]]) + G73), 0)</f>
        <v>0</v>
      </c>
      <c r="H7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74" s="1">
        <f>IF(TEXT(A73, "dddd") = "Sunday", Paysheet[[#This Row],[Daily Pay]], IF(ISNUMBER(I73), I73, 0) + Paysheet[[#This Row],[Daily Pay]])</f>
        <v>0</v>
      </c>
      <c r="J74" s="1">
        <f>IF(B73 = "PAYDAY", Paysheet[[#This Row],[Daily Pay]], IF(ISNUMBER(J73), J73, 0) + Paysheet[[#This Row],[Daily Pay]])</f>
        <v>0</v>
      </c>
      <c r="K74" s="1" t="str">
        <f>IF(Paysheet[[#This Row],[Week Counter]] = "PAYDAY", Paysheet[[#This Row],[Day to Paycheck]], "")</f>
        <v/>
      </c>
      <c r="L74" s="1"/>
      <c r="M74" s="1">
        <f>IF(TEXT(Paysheet[[#This Row],[Date]], "mm") &gt; TEXT(A73, "mm"), Paysheet[[#This Row],[Daily Pay]], IF(ISNUMBER(M73), M73, 0) + Paysheet[[#This Row],[Daily Pay]]) - IF(Paysheet[[#This Row],[Adjusted Paycheck]] = "", 0, (Paysheet[[#This Row],[Expected Paycheck]] - Paysheet[[#This Row],[Adjusted Paycheck]]))</f>
        <v>0</v>
      </c>
      <c r="N74" s="2">
        <f>IF(ISNUMBER(N73), N73, 0) + Paysheet[[#This Row],[Daily Pay]]  - IF(Paysheet[[#This Row],[Adjusted Paycheck]] = "", 0, (Paysheet[[#This Row],[Expected Paycheck]] - Paysheet[[#This Row],[Adjusted Paycheck]]))</f>
        <v>0</v>
      </c>
    </row>
    <row r="75" spans="1:14" x14ac:dyDescent="0.25">
      <c r="A75" s="7">
        <v>45365</v>
      </c>
      <c r="B75" s="5">
        <f>IF(OR('Account Holder Info'!$B$12 = "Weekly", Paysheet[[#This Row],[Date]]='Account Holder Info'!$B$10), IF(TEXT(A75, "dddd") = 'Account Holder Info'!$B$11, "PAYDAY", IF(ISNUMBER(B74), B74 + 1, 1)), IF(AND(TEXT(A75, "dddd") = 'Account Holder Info'!$B$11, B74 &gt;= 13), "PAYDAY", (IF(ISNUMBER(B74), B74 + 1, 1))))</f>
        <v>13</v>
      </c>
      <c r="C75" s="6"/>
      <c r="D75" cm="1">
        <f t="array" ref="D75">_xlfn.IFNA(_xlfn.IFS($C$72 = "Regular", IF(VLOOKUP(TEXT(Paysheet[[#This Row],[Date]], "dddd"),RegularWeek[],2, FALSE), 'Account Holder Info'!$B$6, 0), $C$72 = "1 Day", IF(VLOOKUP(TEXT(Paysheet[[#This Row],[Date]], "dddd"),OneDayWeek[],2, FALSE), IF(TEXT(Paysheet[[#This Row],[Date]], "dddd") = 'Account Holder Info'!$B$13, 'Account Holder Info'!$B$7, 'Account Holder Info'!$B$6), 0), $C$72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$C$72 = "Off", 0), 0)</f>
        <v>0</v>
      </c>
      <c r="F7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F74)</f>
        <v>0</v>
      </c>
      <c r="G75">
        <f>IFERROR(IF(B74 = "PAYDAY", IF(Paysheet[[#This Row],[Hour Override]] = "", Paysheet[[#This Row],[Hours ]], Paysheet[[#This Row],[Hour Override]]), IF(Paysheet[[#This Row],[Hour Override]] = "", Paysheet[[#This Row],[Hours ]], Paysheet[[#This Row],[Hour Override]]) + G74), 0)</f>
        <v>0</v>
      </c>
      <c r="H7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75" s="1">
        <f>IF(TEXT(A74, "dddd") = "Sunday", Paysheet[[#This Row],[Daily Pay]], IF(ISNUMBER(I74), I74, 0) + Paysheet[[#This Row],[Daily Pay]])</f>
        <v>0</v>
      </c>
      <c r="J75" s="1">
        <f>IF(B74 = "PAYDAY", Paysheet[[#This Row],[Daily Pay]], IF(ISNUMBER(J74), J74, 0) + Paysheet[[#This Row],[Daily Pay]])</f>
        <v>0</v>
      </c>
      <c r="K75" s="1" t="str">
        <f>IF(Paysheet[[#This Row],[Week Counter]] = "PAYDAY", Paysheet[[#This Row],[Day to Paycheck]], "")</f>
        <v/>
      </c>
      <c r="L75" s="1"/>
      <c r="M75" s="1">
        <f>IF(TEXT(Paysheet[[#This Row],[Date]], "mm") &gt; TEXT(A74, "mm"), Paysheet[[#This Row],[Daily Pay]], IF(ISNUMBER(M74), M74, 0) + Paysheet[[#This Row],[Daily Pay]]) - IF(Paysheet[[#This Row],[Adjusted Paycheck]] = "", 0, (Paysheet[[#This Row],[Expected Paycheck]] - Paysheet[[#This Row],[Adjusted Paycheck]]))</f>
        <v>0</v>
      </c>
      <c r="N75" s="2">
        <f>IF(ISNUMBER(N74), N74, 0) + Paysheet[[#This Row],[Daily Pay]]  - IF(Paysheet[[#This Row],[Adjusted Paycheck]] = "", 0, (Paysheet[[#This Row],[Expected Paycheck]] - Paysheet[[#This Row],[Adjusted Paycheck]]))</f>
        <v>0</v>
      </c>
    </row>
    <row r="76" spans="1:14" x14ac:dyDescent="0.25">
      <c r="A76" s="7">
        <v>45366</v>
      </c>
      <c r="B76" s="5" t="str">
        <f>IF(OR('Account Holder Info'!$B$12 = "Weekly", Paysheet[[#This Row],[Date]]='Account Holder Info'!$B$10), IF(TEXT(A76, "dddd") = 'Account Holder Info'!$B$11, "PAYDAY", IF(ISNUMBER(B75), B75 + 1, 1)), IF(AND(TEXT(A76, "dddd") = 'Account Holder Info'!$B$11, B75 &gt;= 13), "PAYDAY", (IF(ISNUMBER(B75), B75 + 1, 1))))</f>
        <v>PAYDAY</v>
      </c>
      <c r="C76" s="6"/>
      <c r="D76" cm="1">
        <f t="array" ref="D76">_xlfn.IFNA(_xlfn.IFS($C$72 = "Regular", IF(VLOOKUP(TEXT(Paysheet[[#This Row],[Date]], "dddd"),RegularWeek[],2, FALSE), 'Account Holder Info'!$B$6, 0), $C$72 = "1 Day", IF(VLOOKUP(TEXT(Paysheet[[#This Row],[Date]], "dddd"),OneDayWeek[],2, FALSE), IF(TEXT(Paysheet[[#This Row],[Date]], "dddd") = 'Account Holder Info'!$B$13, 'Account Holder Info'!$B$7, 'Account Holder Info'!$B$6), 0), $C$72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$C$72 = "Off", 0), 0)</f>
        <v>0</v>
      </c>
      <c r="F7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F75)</f>
        <v>0</v>
      </c>
      <c r="G76">
        <f>IFERROR(IF(B75 = "PAYDAY", IF(Paysheet[[#This Row],[Hour Override]] = "", Paysheet[[#This Row],[Hours ]], Paysheet[[#This Row],[Hour Override]]), IF(Paysheet[[#This Row],[Hour Override]] = "", Paysheet[[#This Row],[Hours ]], Paysheet[[#This Row],[Hour Override]]) + G75), 0)</f>
        <v>0</v>
      </c>
      <c r="H7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76" s="1">
        <f>IF(TEXT(A75, "dddd") = "Sunday", Paysheet[[#This Row],[Daily Pay]], IF(ISNUMBER(I75), I75, 0) + Paysheet[[#This Row],[Daily Pay]])</f>
        <v>0</v>
      </c>
      <c r="J76" s="1">
        <f>IF(B75 = "PAYDAY", Paysheet[[#This Row],[Daily Pay]], IF(ISNUMBER(J75), J75, 0) + Paysheet[[#This Row],[Daily Pay]])</f>
        <v>0</v>
      </c>
      <c r="K76" s="1">
        <f>IF(Paysheet[[#This Row],[Week Counter]] = "PAYDAY", Paysheet[[#This Row],[Day to Paycheck]], "")</f>
        <v>0</v>
      </c>
      <c r="L76" s="1"/>
      <c r="M76" s="1">
        <f>IF(TEXT(Paysheet[[#This Row],[Date]], "mm") &gt; TEXT(A75, "mm"), Paysheet[[#This Row],[Daily Pay]], IF(ISNUMBER(M75), M75, 0) + Paysheet[[#This Row],[Daily Pay]]) - IF(Paysheet[[#This Row],[Adjusted Paycheck]] = "", 0, (Paysheet[[#This Row],[Expected Paycheck]] - Paysheet[[#This Row],[Adjusted Paycheck]]))</f>
        <v>0</v>
      </c>
      <c r="N76" s="2">
        <f>IF(ISNUMBER(N75), N75, 0) + Paysheet[[#This Row],[Daily Pay]]  - IF(Paysheet[[#This Row],[Adjusted Paycheck]] = "", 0, (Paysheet[[#This Row],[Expected Paycheck]] - Paysheet[[#This Row],[Adjusted Paycheck]]))</f>
        <v>0</v>
      </c>
    </row>
    <row r="77" spans="1:14" x14ac:dyDescent="0.25">
      <c r="A77" s="7">
        <v>45367</v>
      </c>
      <c r="B77" s="5">
        <f>IF(OR('Account Holder Info'!$B$12 = "Weekly", Paysheet[[#This Row],[Date]]='Account Holder Info'!$B$10), IF(TEXT(A77, "dddd") = 'Account Holder Info'!$B$11, "PAYDAY", IF(ISNUMBER(B76), B76 + 1, 1)), IF(AND(TEXT(A77, "dddd") = 'Account Holder Info'!$B$11, B76 &gt;= 13), "PAYDAY", (IF(ISNUMBER(B76), B76 + 1, 1))))</f>
        <v>1</v>
      </c>
      <c r="C77" s="6"/>
      <c r="D77" cm="1">
        <f t="array" ref="D77">_xlfn.IFNA(_xlfn.IFS($C$72 = "Regular", IF(VLOOKUP(TEXT(Paysheet[[#This Row],[Date]], "dddd"),RegularWeek[],2, FALSE), 'Account Holder Info'!$B$6, 0), $C$72 = "1 Day", IF(VLOOKUP(TEXT(Paysheet[[#This Row],[Date]], "dddd"),OneDayWeek[],2, FALSE), IF(TEXT(Paysheet[[#This Row],[Date]], "dddd") = 'Account Holder Info'!$B$13, 'Account Holder Info'!$B$7, 'Account Holder Info'!$B$6), 0), $C$72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$C$72 = "Off", 0), 0)</f>
        <v>0</v>
      </c>
      <c r="F7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F76)</f>
        <v>0</v>
      </c>
      <c r="G77">
        <f>IFERROR(IF(B76 = "PAYDAY", IF(Paysheet[[#This Row],[Hour Override]] = "", Paysheet[[#This Row],[Hours ]], Paysheet[[#This Row],[Hour Override]]), IF(Paysheet[[#This Row],[Hour Override]] = "", Paysheet[[#This Row],[Hours ]], Paysheet[[#This Row],[Hour Override]]) + G76), 0)</f>
        <v>0</v>
      </c>
      <c r="H7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77" s="1">
        <f>IF(TEXT(A76, "dddd") = "Sunday", Paysheet[[#This Row],[Daily Pay]], IF(ISNUMBER(I76), I76, 0) + Paysheet[[#This Row],[Daily Pay]])</f>
        <v>0</v>
      </c>
      <c r="J77" s="1">
        <f>IF(B76 = "PAYDAY", Paysheet[[#This Row],[Daily Pay]], IF(ISNUMBER(J76), J76, 0) + Paysheet[[#This Row],[Daily Pay]])</f>
        <v>0</v>
      </c>
      <c r="K77" s="1" t="str">
        <f>IF(Paysheet[[#This Row],[Week Counter]] = "PAYDAY", Paysheet[[#This Row],[Day to Paycheck]], "")</f>
        <v/>
      </c>
      <c r="L77" s="1"/>
      <c r="M77" s="1">
        <f>IF(TEXT(Paysheet[[#This Row],[Date]], "mm") &gt; TEXT(A76, "mm"), Paysheet[[#This Row],[Daily Pay]], IF(ISNUMBER(M76), M76, 0) + Paysheet[[#This Row],[Daily Pay]]) - IF(Paysheet[[#This Row],[Adjusted Paycheck]] = "", 0, (Paysheet[[#This Row],[Expected Paycheck]] - Paysheet[[#This Row],[Adjusted Paycheck]]))</f>
        <v>0</v>
      </c>
      <c r="N77" s="2">
        <f>IF(ISNUMBER(N76), N76, 0) + Paysheet[[#This Row],[Daily Pay]]  - IF(Paysheet[[#This Row],[Adjusted Paycheck]] = "", 0, (Paysheet[[#This Row],[Expected Paycheck]] - Paysheet[[#This Row],[Adjusted Paycheck]]))</f>
        <v>0</v>
      </c>
    </row>
    <row r="78" spans="1:14" x14ac:dyDescent="0.25">
      <c r="A78" s="7">
        <v>45368</v>
      </c>
      <c r="B78" s="5">
        <f>IF(OR('Account Holder Info'!$B$12 = "Weekly", Paysheet[[#This Row],[Date]]='Account Holder Info'!$B$10), IF(TEXT(A78, "dddd") = 'Account Holder Info'!$B$11, "PAYDAY", IF(ISNUMBER(B77), B77 + 1, 1)), IF(AND(TEXT(A78, "dddd") = 'Account Holder Info'!$B$11, B77 &gt;= 13), "PAYDAY", (IF(ISNUMBER(B77), B77 + 1, 1))))</f>
        <v>2</v>
      </c>
      <c r="C78" s="6"/>
      <c r="D78" cm="1">
        <f t="array" ref="D78">_xlfn.IFNA(_xlfn.IFS($C$72 = "Regular", IF(VLOOKUP(TEXT(Paysheet[[#This Row],[Date]], "dddd"),RegularWeek[],2, FALSE), 'Account Holder Info'!$B$6, 0), $C$72 = "1 Day", IF(VLOOKUP(TEXT(Paysheet[[#This Row],[Date]], "dddd"),OneDayWeek[],2, FALSE), IF(TEXT(Paysheet[[#This Row],[Date]], "dddd") = 'Account Holder Info'!$B$13, 'Account Holder Info'!$B$7, 'Account Holder Info'!$B$6), 0), $C$72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$C$72 = "Off", 0), 0)</f>
        <v>0</v>
      </c>
      <c r="F7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F77)</f>
        <v>0</v>
      </c>
      <c r="G78">
        <f>IFERROR(IF(B77 = "PAYDAY", IF(Paysheet[[#This Row],[Hour Override]] = "", Paysheet[[#This Row],[Hours ]], Paysheet[[#This Row],[Hour Override]]), IF(Paysheet[[#This Row],[Hour Override]] = "", Paysheet[[#This Row],[Hours ]], Paysheet[[#This Row],[Hour Override]]) + G77), 0)</f>
        <v>0</v>
      </c>
      <c r="H7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78" s="1">
        <f>IF(TEXT(A77, "dddd") = "Sunday", Paysheet[[#This Row],[Daily Pay]], IF(ISNUMBER(I77), I77, 0) + Paysheet[[#This Row],[Daily Pay]])</f>
        <v>0</v>
      </c>
      <c r="J78" s="1">
        <f>IF(B77 = "PAYDAY", Paysheet[[#This Row],[Daily Pay]], IF(ISNUMBER(J77), J77, 0) + Paysheet[[#This Row],[Daily Pay]])</f>
        <v>0</v>
      </c>
      <c r="K78" s="1" t="str">
        <f>IF(Paysheet[[#This Row],[Week Counter]] = "PAYDAY", Paysheet[[#This Row],[Day to Paycheck]], "")</f>
        <v/>
      </c>
      <c r="L78" s="1"/>
      <c r="M78" s="1">
        <f>IF(TEXT(Paysheet[[#This Row],[Date]], "mm") &gt; TEXT(A77, "mm"), Paysheet[[#This Row],[Daily Pay]], IF(ISNUMBER(M77), M77, 0) + Paysheet[[#This Row],[Daily Pay]]) - IF(Paysheet[[#This Row],[Adjusted Paycheck]] = "", 0, (Paysheet[[#This Row],[Expected Paycheck]] - Paysheet[[#This Row],[Adjusted Paycheck]]))</f>
        <v>0</v>
      </c>
      <c r="N78" s="2">
        <f>IF(ISNUMBER(N77), N77, 0) + Paysheet[[#This Row],[Daily Pay]]  - IF(Paysheet[[#This Row],[Adjusted Paycheck]] = "", 0, (Paysheet[[#This Row],[Expected Paycheck]] - Paysheet[[#This Row],[Adjusted Paycheck]]))</f>
        <v>0</v>
      </c>
    </row>
    <row r="79" spans="1:14" x14ac:dyDescent="0.25">
      <c r="A79" s="7">
        <v>45369</v>
      </c>
      <c r="B79" s="5">
        <f>IF(OR('Account Holder Info'!$B$12 = "Weekly", Paysheet[[#This Row],[Date]]='Account Holder Info'!$B$10), IF(TEXT(A79, "dddd") = 'Account Holder Info'!$B$11, "PAYDAY", IF(ISNUMBER(B78), B78 + 1, 1)), IF(AND(TEXT(A79, "dddd") = 'Account Holder Info'!$B$11, B78 &gt;= 13), "PAYDAY", (IF(ISNUMBER(B78), B78 + 1, 1))))</f>
        <v>3</v>
      </c>
      <c r="C79" t="s">
        <v>30</v>
      </c>
      <c r="D79" cm="1">
        <f t="array" ref="D79">_xlfn.IFNA(_xlfn.IFS($C$79 = "Regular", IF(VLOOKUP(TEXT(Paysheet[[#This Row],[Date]], "dddd"),RegularWeek[],2, FALSE), 'Account Holder Info'!$B$6, 0), $C$79 = "1 Day", IF(VLOOKUP(TEXT(Paysheet[[#This Row],[Date]], "dddd"),OneDayWeek[],2, FALSE), IF(TEXT(Paysheet[[#This Row],[Date]], "dddd") = 'Account Holder Info'!$B$13, 'Account Holder Info'!$B$7, 'Account Holder Info'!$B$6), 0), $C$79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$C$79 = "Off", 0), 0)</f>
        <v>0</v>
      </c>
      <c r="F7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F78)</f>
        <v>0</v>
      </c>
      <c r="G79">
        <f>IFERROR(IF(B78 = "PAYDAY", IF(Paysheet[[#This Row],[Hour Override]] = "", Paysheet[[#This Row],[Hours ]], Paysheet[[#This Row],[Hour Override]]), IF(Paysheet[[#This Row],[Hour Override]] = "", Paysheet[[#This Row],[Hours ]], Paysheet[[#This Row],[Hour Override]]) + G78), 0)</f>
        <v>0</v>
      </c>
      <c r="H7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79" s="1">
        <f>IF(TEXT(A78, "dddd") = "Sunday", Paysheet[[#This Row],[Daily Pay]], IF(ISNUMBER(I78), I78, 0) + Paysheet[[#This Row],[Daily Pay]])</f>
        <v>0</v>
      </c>
      <c r="J79" s="1">
        <f>IF(B78 = "PAYDAY", Paysheet[[#This Row],[Daily Pay]], IF(ISNUMBER(J78), J78, 0) + Paysheet[[#This Row],[Daily Pay]])</f>
        <v>0</v>
      </c>
      <c r="K79" s="1" t="str">
        <f>IF(Paysheet[[#This Row],[Week Counter]] = "PAYDAY", Paysheet[[#This Row],[Day to Paycheck]], "")</f>
        <v/>
      </c>
      <c r="L79" s="1"/>
      <c r="M79" s="1">
        <f>IF(TEXT(Paysheet[[#This Row],[Date]], "mm") &gt; TEXT(A78, "mm"), Paysheet[[#This Row],[Daily Pay]], IF(ISNUMBER(M78), M78, 0) + Paysheet[[#This Row],[Daily Pay]]) - IF(Paysheet[[#This Row],[Adjusted Paycheck]] = "", 0, (Paysheet[[#This Row],[Expected Paycheck]] - Paysheet[[#This Row],[Adjusted Paycheck]]))</f>
        <v>0</v>
      </c>
      <c r="N79" s="2">
        <f>IF(ISNUMBER(N78), N78, 0) + Paysheet[[#This Row],[Daily Pay]]  - IF(Paysheet[[#This Row],[Adjusted Paycheck]] = "", 0, (Paysheet[[#This Row],[Expected Paycheck]] - Paysheet[[#This Row],[Adjusted Paycheck]]))</f>
        <v>0</v>
      </c>
    </row>
    <row r="80" spans="1:14" x14ac:dyDescent="0.25">
      <c r="A80" s="7">
        <v>45370</v>
      </c>
      <c r="B80" s="5">
        <f>IF(OR('Account Holder Info'!$B$12 = "Weekly", Paysheet[[#This Row],[Date]]='Account Holder Info'!$B$10), IF(TEXT(A80, "dddd") = 'Account Holder Info'!$B$11, "PAYDAY", IF(ISNUMBER(B79), B79 + 1, 1)), IF(AND(TEXT(A80, "dddd") = 'Account Holder Info'!$B$11, B79 &gt;= 13), "PAYDAY", (IF(ISNUMBER(B79), B79 + 1, 1))))</f>
        <v>4</v>
      </c>
      <c r="C80" s="6"/>
      <c r="D80" cm="1">
        <f t="array" ref="D80">_xlfn.IFNA(_xlfn.IFS($C$79 = "Regular", IF(VLOOKUP(TEXT(Paysheet[[#This Row],[Date]], "dddd"),RegularWeek[],2, FALSE), 'Account Holder Info'!$B$6, 0), $C$79 = "1 Day", IF(VLOOKUP(TEXT(Paysheet[[#This Row],[Date]], "dddd"),OneDayWeek[],2, FALSE), IF(TEXT(Paysheet[[#This Row],[Date]], "dddd") = 'Account Holder Info'!$B$13, 'Account Holder Info'!$B$7, 'Account Holder Info'!$B$6), 0), $C$79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$C$79 = "Off", 0), 0)</f>
        <v>0</v>
      </c>
      <c r="F8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F79)</f>
        <v>0</v>
      </c>
      <c r="G80">
        <f>IFERROR(IF(B79 = "PAYDAY", IF(Paysheet[[#This Row],[Hour Override]] = "", Paysheet[[#This Row],[Hours ]], Paysheet[[#This Row],[Hour Override]]), IF(Paysheet[[#This Row],[Hour Override]] = "", Paysheet[[#This Row],[Hours ]], Paysheet[[#This Row],[Hour Override]]) + G79), 0)</f>
        <v>0</v>
      </c>
      <c r="H8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80" s="1">
        <f>IF(TEXT(A79, "dddd") = "Sunday", Paysheet[[#This Row],[Daily Pay]], IF(ISNUMBER(I79), I79, 0) + Paysheet[[#This Row],[Daily Pay]])</f>
        <v>0</v>
      </c>
      <c r="J80" s="1">
        <f>IF(B79 = "PAYDAY", Paysheet[[#This Row],[Daily Pay]], IF(ISNUMBER(J79), J79, 0) + Paysheet[[#This Row],[Daily Pay]])</f>
        <v>0</v>
      </c>
      <c r="K80" s="1" t="str">
        <f>IF(Paysheet[[#This Row],[Week Counter]] = "PAYDAY", Paysheet[[#This Row],[Day to Paycheck]], "")</f>
        <v/>
      </c>
      <c r="L80" s="1"/>
      <c r="M80" s="1">
        <f>IF(TEXT(Paysheet[[#This Row],[Date]], "mm") &gt; TEXT(A79, "mm"), Paysheet[[#This Row],[Daily Pay]], IF(ISNUMBER(M79), M79, 0) + Paysheet[[#This Row],[Daily Pay]]) - IF(Paysheet[[#This Row],[Adjusted Paycheck]] = "", 0, (Paysheet[[#This Row],[Expected Paycheck]] - Paysheet[[#This Row],[Adjusted Paycheck]]))</f>
        <v>0</v>
      </c>
      <c r="N80" s="2">
        <f>IF(ISNUMBER(N79), N79, 0) + Paysheet[[#This Row],[Daily Pay]]  - IF(Paysheet[[#This Row],[Adjusted Paycheck]] = "", 0, (Paysheet[[#This Row],[Expected Paycheck]] - Paysheet[[#This Row],[Adjusted Paycheck]]))</f>
        <v>0</v>
      </c>
    </row>
    <row r="81" spans="1:14" x14ac:dyDescent="0.25">
      <c r="A81" s="7">
        <v>45371</v>
      </c>
      <c r="B81" s="5">
        <f>IF(OR('Account Holder Info'!$B$12 = "Weekly", Paysheet[[#This Row],[Date]]='Account Holder Info'!$B$10), IF(TEXT(A81, "dddd") = 'Account Holder Info'!$B$11, "PAYDAY", IF(ISNUMBER(B80), B80 + 1, 1)), IF(AND(TEXT(A81, "dddd") = 'Account Holder Info'!$B$11, B80 &gt;= 13), "PAYDAY", (IF(ISNUMBER(B80), B80 + 1, 1))))</f>
        <v>5</v>
      </c>
      <c r="C81" s="6"/>
      <c r="D81" cm="1">
        <f t="array" ref="D81">_xlfn.IFNA(_xlfn.IFS($C$79 = "Regular", IF(VLOOKUP(TEXT(Paysheet[[#This Row],[Date]], "dddd"),RegularWeek[],2, FALSE), 'Account Holder Info'!$B$6, 0), $C$79 = "1 Day", IF(VLOOKUP(TEXT(Paysheet[[#This Row],[Date]], "dddd"),OneDayWeek[],2, FALSE), IF(TEXT(Paysheet[[#This Row],[Date]], "dddd") = 'Account Holder Info'!$B$13, 'Account Holder Info'!$B$7, 'Account Holder Info'!$B$6), 0), $C$79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$C$79 = "Off", 0), 0)</f>
        <v>0</v>
      </c>
      <c r="F8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F80)</f>
        <v>0</v>
      </c>
      <c r="G81">
        <f>IFERROR(IF(B80 = "PAYDAY", IF(Paysheet[[#This Row],[Hour Override]] = "", Paysheet[[#This Row],[Hours ]], Paysheet[[#This Row],[Hour Override]]), IF(Paysheet[[#This Row],[Hour Override]] = "", Paysheet[[#This Row],[Hours ]], Paysheet[[#This Row],[Hour Override]]) + G80), 0)</f>
        <v>0</v>
      </c>
      <c r="H8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81" s="1">
        <f>IF(TEXT(A80, "dddd") = "Sunday", Paysheet[[#This Row],[Daily Pay]], IF(ISNUMBER(I80), I80, 0) + Paysheet[[#This Row],[Daily Pay]])</f>
        <v>0</v>
      </c>
      <c r="J81" s="1">
        <f>IF(B80 = "PAYDAY", Paysheet[[#This Row],[Daily Pay]], IF(ISNUMBER(J80), J80, 0) + Paysheet[[#This Row],[Daily Pay]])</f>
        <v>0</v>
      </c>
      <c r="K81" s="1" t="str">
        <f>IF(Paysheet[[#This Row],[Week Counter]] = "PAYDAY", Paysheet[[#This Row],[Day to Paycheck]], "")</f>
        <v/>
      </c>
      <c r="L81" s="1"/>
      <c r="M81" s="1">
        <f>IF(TEXT(Paysheet[[#This Row],[Date]], "mm") &gt; TEXT(A80, "mm"), Paysheet[[#This Row],[Daily Pay]], IF(ISNUMBER(M80), M80, 0) + Paysheet[[#This Row],[Daily Pay]]) - IF(Paysheet[[#This Row],[Adjusted Paycheck]] = "", 0, (Paysheet[[#This Row],[Expected Paycheck]] - Paysheet[[#This Row],[Adjusted Paycheck]]))</f>
        <v>0</v>
      </c>
      <c r="N81" s="2">
        <f>IF(ISNUMBER(N80), N80, 0) + Paysheet[[#This Row],[Daily Pay]]  - IF(Paysheet[[#This Row],[Adjusted Paycheck]] = "", 0, (Paysheet[[#This Row],[Expected Paycheck]] - Paysheet[[#This Row],[Adjusted Paycheck]]))</f>
        <v>0</v>
      </c>
    </row>
    <row r="82" spans="1:14" x14ac:dyDescent="0.25">
      <c r="A82" s="7">
        <v>45372</v>
      </c>
      <c r="B82" s="5">
        <f>IF(OR('Account Holder Info'!$B$12 = "Weekly", Paysheet[[#This Row],[Date]]='Account Holder Info'!$B$10), IF(TEXT(A82, "dddd") = 'Account Holder Info'!$B$11, "PAYDAY", IF(ISNUMBER(B81), B81 + 1, 1)), IF(AND(TEXT(A82, "dddd") = 'Account Holder Info'!$B$11, B81 &gt;= 13), "PAYDAY", (IF(ISNUMBER(B81), B81 + 1, 1))))</f>
        <v>6</v>
      </c>
      <c r="C82" s="6"/>
      <c r="D82" cm="1">
        <f t="array" ref="D82">_xlfn.IFNA(_xlfn.IFS($C$79 = "Regular", IF(VLOOKUP(TEXT(Paysheet[[#This Row],[Date]], "dddd"),RegularWeek[],2, FALSE), 'Account Holder Info'!$B$6, 0), $C$79 = "1 Day", IF(VLOOKUP(TEXT(Paysheet[[#This Row],[Date]], "dddd"),OneDayWeek[],2, FALSE), IF(TEXT(Paysheet[[#This Row],[Date]], "dddd") = 'Account Holder Info'!$B$13, 'Account Holder Info'!$B$7, 'Account Holder Info'!$B$6), 0), $C$79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$C$79 = "Off", 0), 0)</f>
        <v>0</v>
      </c>
      <c r="F8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F81)</f>
        <v>0</v>
      </c>
      <c r="G82">
        <f>IFERROR(IF(B81 = "PAYDAY", IF(Paysheet[[#This Row],[Hour Override]] = "", Paysheet[[#This Row],[Hours ]], Paysheet[[#This Row],[Hour Override]]), IF(Paysheet[[#This Row],[Hour Override]] = "", Paysheet[[#This Row],[Hours ]], Paysheet[[#This Row],[Hour Override]]) + G81), 0)</f>
        <v>0</v>
      </c>
      <c r="H8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82" s="1">
        <f>IF(TEXT(A81, "dddd") = "Sunday", Paysheet[[#This Row],[Daily Pay]], IF(ISNUMBER(I81), I81, 0) + Paysheet[[#This Row],[Daily Pay]])</f>
        <v>0</v>
      </c>
      <c r="J82" s="1">
        <f>IF(B81 = "PAYDAY", Paysheet[[#This Row],[Daily Pay]], IF(ISNUMBER(J81), J81, 0) + Paysheet[[#This Row],[Daily Pay]])</f>
        <v>0</v>
      </c>
      <c r="K82" s="1" t="str">
        <f>IF(Paysheet[[#This Row],[Week Counter]] = "PAYDAY", Paysheet[[#This Row],[Day to Paycheck]], "")</f>
        <v/>
      </c>
      <c r="L82" s="1"/>
      <c r="M82" s="1">
        <f>IF(TEXT(Paysheet[[#This Row],[Date]], "mm") &gt; TEXT(A81, "mm"), Paysheet[[#This Row],[Daily Pay]], IF(ISNUMBER(M81), M81, 0) + Paysheet[[#This Row],[Daily Pay]]) - IF(Paysheet[[#This Row],[Adjusted Paycheck]] = "", 0, (Paysheet[[#This Row],[Expected Paycheck]] - Paysheet[[#This Row],[Adjusted Paycheck]]))</f>
        <v>0</v>
      </c>
      <c r="N82" s="2">
        <f>IF(ISNUMBER(N81), N81, 0) + Paysheet[[#This Row],[Daily Pay]]  - IF(Paysheet[[#This Row],[Adjusted Paycheck]] = "", 0, (Paysheet[[#This Row],[Expected Paycheck]] - Paysheet[[#This Row],[Adjusted Paycheck]]))</f>
        <v>0</v>
      </c>
    </row>
    <row r="83" spans="1:14" x14ac:dyDescent="0.25">
      <c r="A83" s="7">
        <v>45373</v>
      </c>
      <c r="B83" s="5">
        <f>IF(OR('Account Holder Info'!$B$12 = "Weekly", Paysheet[[#This Row],[Date]]='Account Holder Info'!$B$10), IF(TEXT(A83, "dddd") = 'Account Holder Info'!$B$11, "PAYDAY", IF(ISNUMBER(B82), B82 + 1, 1)), IF(AND(TEXT(A83, "dddd") = 'Account Holder Info'!$B$11, B82 &gt;= 13), "PAYDAY", (IF(ISNUMBER(B82), B82 + 1, 1))))</f>
        <v>7</v>
      </c>
      <c r="C83" s="6"/>
      <c r="D83" cm="1">
        <f t="array" ref="D83">_xlfn.IFNA(_xlfn.IFS($C$79 = "Regular", IF(VLOOKUP(TEXT(Paysheet[[#This Row],[Date]], "dddd"),RegularWeek[],2, FALSE), 'Account Holder Info'!$B$6, 0), $C$79 = "1 Day", IF(VLOOKUP(TEXT(Paysheet[[#This Row],[Date]], "dddd"),OneDayWeek[],2, FALSE), IF(TEXT(Paysheet[[#This Row],[Date]], "dddd") = 'Account Holder Info'!$B$13, 'Account Holder Info'!$B$7, 'Account Holder Info'!$B$6), 0), $C$79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$C$79 = "Off", 0), 0)</f>
        <v>0</v>
      </c>
      <c r="F8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F82)</f>
        <v>0</v>
      </c>
      <c r="G83">
        <f>IFERROR(IF(B82 = "PAYDAY", IF(Paysheet[[#This Row],[Hour Override]] = "", Paysheet[[#This Row],[Hours ]], Paysheet[[#This Row],[Hour Override]]), IF(Paysheet[[#This Row],[Hour Override]] = "", Paysheet[[#This Row],[Hours ]], Paysheet[[#This Row],[Hour Override]]) + G82), 0)</f>
        <v>0</v>
      </c>
      <c r="H8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83" s="1">
        <f>IF(TEXT(A82, "dddd") = "Sunday", Paysheet[[#This Row],[Daily Pay]], IF(ISNUMBER(I82), I82, 0) + Paysheet[[#This Row],[Daily Pay]])</f>
        <v>0</v>
      </c>
      <c r="J83" s="1">
        <f>IF(B82 = "PAYDAY", Paysheet[[#This Row],[Daily Pay]], IF(ISNUMBER(J82), J82, 0) + Paysheet[[#This Row],[Daily Pay]])</f>
        <v>0</v>
      </c>
      <c r="K83" s="1" t="str">
        <f>IF(Paysheet[[#This Row],[Week Counter]] = "PAYDAY", Paysheet[[#This Row],[Day to Paycheck]], "")</f>
        <v/>
      </c>
      <c r="L83" s="1"/>
      <c r="M83" s="1">
        <f>IF(TEXT(Paysheet[[#This Row],[Date]], "mm") &gt; TEXT(A82, "mm"), Paysheet[[#This Row],[Daily Pay]], IF(ISNUMBER(M82), M82, 0) + Paysheet[[#This Row],[Daily Pay]]) - IF(Paysheet[[#This Row],[Adjusted Paycheck]] = "", 0, (Paysheet[[#This Row],[Expected Paycheck]] - Paysheet[[#This Row],[Adjusted Paycheck]]))</f>
        <v>0</v>
      </c>
      <c r="N83" s="2">
        <f>IF(ISNUMBER(N82), N82, 0) + Paysheet[[#This Row],[Daily Pay]]  - IF(Paysheet[[#This Row],[Adjusted Paycheck]] = "", 0, (Paysheet[[#This Row],[Expected Paycheck]] - Paysheet[[#This Row],[Adjusted Paycheck]]))</f>
        <v>0</v>
      </c>
    </row>
    <row r="84" spans="1:14" x14ac:dyDescent="0.25">
      <c r="A84" s="7">
        <v>45374</v>
      </c>
      <c r="B84" s="5">
        <f>IF(OR('Account Holder Info'!$B$12 = "Weekly", Paysheet[[#This Row],[Date]]='Account Holder Info'!$B$10), IF(TEXT(A84, "dddd") = 'Account Holder Info'!$B$11, "PAYDAY", IF(ISNUMBER(B83), B83 + 1, 1)), IF(AND(TEXT(A84, "dddd") = 'Account Holder Info'!$B$11, B83 &gt;= 13), "PAYDAY", (IF(ISNUMBER(B83), B83 + 1, 1))))</f>
        <v>8</v>
      </c>
      <c r="C84" s="6"/>
      <c r="D84" cm="1">
        <f t="array" ref="D84">_xlfn.IFNA(_xlfn.IFS($C$79 = "Regular", IF(VLOOKUP(TEXT(Paysheet[[#This Row],[Date]], "dddd"),RegularWeek[],2, FALSE), 'Account Holder Info'!$B$6, 0), $C$79 = "1 Day", IF(VLOOKUP(TEXT(Paysheet[[#This Row],[Date]], "dddd"),OneDayWeek[],2, FALSE), IF(TEXT(Paysheet[[#This Row],[Date]], "dddd") = 'Account Holder Info'!$B$13, 'Account Holder Info'!$B$7, 'Account Holder Info'!$B$6), 0), $C$79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$C$79 = "Off", 0), 0)</f>
        <v>0</v>
      </c>
      <c r="F8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F83)</f>
        <v>0</v>
      </c>
      <c r="G84">
        <f>IFERROR(IF(B83 = "PAYDAY", IF(Paysheet[[#This Row],[Hour Override]] = "", Paysheet[[#This Row],[Hours ]], Paysheet[[#This Row],[Hour Override]]), IF(Paysheet[[#This Row],[Hour Override]] = "", Paysheet[[#This Row],[Hours ]], Paysheet[[#This Row],[Hour Override]]) + G83), 0)</f>
        <v>0</v>
      </c>
      <c r="H8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84" s="1">
        <f>IF(TEXT(A83, "dddd") = "Sunday", Paysheet[[#This Row],[Daily Pay]], IF(ISNUMBER(I83), I83, 0) + Paysheet[[#This Row],[Daily Pay]])</f>
        <v>0</v>
      </c>
      <c r="J84" s="1">
        <f>IF(B83 = "PAYDAY", Paysheet[[#This Row],[Daily Pay]], IF(ISNUMBER(J83), J83, 0) + Paysheet[[#This Row],[Daily Pay]])</f>
        <v>0</v>
      </c>
      <c r="K84" s="1" t="str">
        <f>IF(Paysheet[[#This Row],[Week Counter]] = "PAYDAY", Paysheet[[#This Row],[Day to Paycheck]], "")</f>
        <v/>
      </c>
      <c r="L84" s="1"/>
      <c r="M84" s="1">
        <f>IF(TEXT(Paysheet[[#This Row],[Date]], "mm") &gt; TEXT(A83, "mm"), Paysheet[[#This Row],[Daily Pay]], IF(ISNUMBER(M83), M83, 0) + Paysheet[[#This Row],[Daily Pay]]) - IF(Paysheet[[#This Row],[Adjusted Paycheck]] = "", 0, (Paysheet[[#This Row],[Expected Paycheck]] - Paysheet[[#This Row],[Adjusted Paycheck]]))</f>
        <v>0</v>
      </c>
      <c r="N84" s="2">
        <f>IF(ISNUMBER(N83), N83, 0) + Paysheet[[#This Row],[Daily Pay]]  - IF(Paysheet[[#This Row],[Adjusted Paycheck]] = "", 0, (Paysheet[[#This Row],[Expected Paycheck]] - Paysheet[[#This Row],[Adjusted Paycheck]]))</f>
        <v>0</v>
      </c>
    </row>
    <row r="85" spans="1:14" x14ac:dyDescent="0.25">
      <c r="A85" s="7">
        <v>45375</v>
      </c>
      <c r="B85" s="5">
        <f>IF(OR('Account Holder Info'!$B$12 = "Weekly", Paysheet[[#This Row],[Date]]='Account Holder Info'!$B$10), IF(TEXT(A85, "dddd") = 'Account Holder Info'!$B$11, "PAYDAY", IF(ISNUMBER(B84), B84 + 1, 1)), IF(AND(TEXT(A85, "dddd") = 'Account Holder Info'!$B$11, B84 &gt;= 13), "PAYDAY", (IF(ISNUMBER(B84), B84 + 1, 1))))</f>
        <v>9</v>
      </c>
      <c r="C85" s="6"/>
      <c r="D85" cm="1">
        <f t="array" ref="D85">_xlfn.IFNA(_xlfn.IFS($C$79 = "Regular", IF(VLOOKUP(TEXT(Paysheet[[#This Row],[Date]], "dddd"),RegularWeek[],2, FALSE), 'Account Holder Info'!$B$6, 0), $C$79 = "1 Day", IF(VLOOKUP(TEXT(Paysheet[[#This Row],[Date]], "dddd"),OneDayWeek[],2, FALSE), IF(TEXT(Paysheet[[#This Row],[Date]], "dddd") = 'Account Holder Info'!$B$13, 'Account Holder Info'!$B$7, 'Account Holder Info'!$B$6), 0), $C$79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$C$79 = "Off", 0), 0)</f>
        <v>0</v>
      </c>
      <c r="F8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F84)</f>
        <v>0</v>
      </c>
      <c r="G85">
        <f>IFERROR(IF(B84 = "PAYDAY", IF(Paysheet[[#This Row],[Hour Override]] = "", Paysheet[[#This Row],[Hours ]], Paysheet[[#This Row],[Hour Override]]), IF(Paysheet[[#This Row],[Hour Override]] = "", Paysheet[[#This Row],[Hours ]], Paysheet[[#This Row],[Hour Override]]) + G84), 0)</f>
        <v>0</v>
      </c>
      <c r="H8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85" s="1">
        <f>IF(TEXT(A84, "dddd") = "Sunday", Paysheet[[#This Row],[Daily Pay]], IF(ISNUMBER(I84), I84, 0) + Paysheet[[#This Row],[Daily Pay]])</f>
        <v>0</v>
      </c>
      <c r="J85" s="1">
        <f>IF(B84 = "PAYDAY", Paysheet[[#This Row],[Daily Pay]], IF(ISNUMBER(J84), J84, 0) + Paysheet[[#This Row],[Daily Pay]])</f>
        <v>0</v>
      </c>
      <c r="K85" s="1" t="str">
        <f>IF(Paysheet[[#This Row],[Week Counter]] = "PAYDAY", Paysheet[[#This Row],[Day to Paycheck]], "")</f>
        <v/>
      </c>
      <c r="L85" s="1"/>
      <c r="M85" s="1">
        <f>IF(TEXT(Paysheet[[#This Row],[Date]], "mm") &gt; TEXT(A84, "mm"), Paysheet[[#This Row],[Daily Pay]], IF(ISNUMBER(M84), M84, 0) + Paysheet[[#This Row],[Daily Pay]]) - IF(Paysheet[[#This Row],[Adjusted Paycheck]] = "", 0, (Paysheet[[#This Row],[Expected Paycheck]] - Paysheet[[#This Row],[Adjusted Paycheck]]))</f>
        <v>0</v>
      </c>
      <c r="N85" s="2">
        <f>IF(ISNUMBER(N84), N84, 0) + Paysheet[[#This Row],[Daily Pay]]  - IF(Paysheet[[#This Row],[Adjusted Paycheck]] = "", 0, (Paysheet[[#This Row],[Expected Paycheck]] - Paysheet[[#This Row],[Adjusted Paycheck]]))</f>
        <v>0</v>
      </c>
    </row>
    <row r="86" spans="1:14" x14ac:dyDescent="0.25">
      <c r="A86" s="7">
        <v>45376</v>
      </c>
      <c r="B86" s="5">
        <f>IF(OR('Account Holder Info'!$B$12 = "Weekly", Paysheet[[#This Row],[Date]]='Account Holder Info'!$B$10), IF(TEXT(A86, "dddd") = 'Account Holder Info'!$B$11, "PAYDAY", IF(ISNUMBER(B85), B85 + 1, 1)), IF(AND(TEXT(A86, "dddd") = 'Account Holder Info'!$B$11, B85 &gt;= 13), "PAYDAY", (IF(ISNUMBER(B85), B85 + 1, 1))))</f>
        <v>10</v>
      </c>
      <c r="C86" t="s">
        <v>30</v>
      </c>
      <c r="D86" cm="1">
        <f t="array" ref="D86">_xlfn.IFNA(_xlfn.IFS($C$86 = "Regular", IF(VLOOKUP(TEXT(Paysheet[[#This Row],[Date]], "dddd"),RegularWeek[],2, FALSE), 'Account Holder Info'!$B$6, 0), $C$86 = "1 Day", IF(VLOOKUP(TEXT(Paysheet[[#This Row],[Date]], "dddd"),OneDayWeek[],2, FALSE), IF(TEXT(Paysheet[[#This Row],[Date]], "dddd") = 'Account Holder Info'!$B$13, 'Account Holder Info'!$B$7, 'Account Holder Info'!$B$6), 0), $C$86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$C$86 = "Off", 0), 0)</f>
        <v>0</v>
      </c>
      <c r="F8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F85)</f>
        <v>0</v>
      </c>
      <c r="G86">
        <f>IFERROR(IF(B85 = "PAYDAY", IF(Paysheet[[#This Row],[Hour Override]] = "", Paysheet[[#This Row],[Hours ]], Paysheet[[#This Row],[Hour Override]]), IF(Paysheet[[#This Row],[Hour Override]] = "", Paysheet[[#This Row],[Hours ]], Paysheet[[#This Row],[Hour Override]]) + G85), 0)</f>
        <v>0</v>
      </c>
      <c r="H8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86" s="1">
        <f>IF(TEXT(A85, "dddd") = "Sunday", Paysheet[[#This Row],[Daily Pay]], IF(ISNUMBER(I85), I85, 0) + Paysheet[[#This Row],[Daily Pay]])</f>
        <v>0</v>
      </c>
      <c r="J86" s="1">
        <f>IF(B85 = "PAYDAY", Paysheet[[#This Row],[Daily Pay]], IF(ISNUMBER(J85), J85, 0) + Paysheet[[#This Row],[Daily Pay]])</f>
        <v>0</v>
      </c>
      <c r="K86" s="1" t="str">
        <f>IF(Paysheet[[#This Row],[Week Counter]] = "PAYDAY", Paysheet[[#This Row],[Day to Paycheck]], "")</f>
        <v/>
      </c>
      <c r="L86" s="1"/>
      <c r="M86" s="1">
        <f>IF(TEXT(Paysheet[[#This Row],[Date]], "mm") &gt; TEXT(A85, "mm"), Paysheet[[#This Row],[Daily Pay]], IF(ISNUMBER(M85), M85, 0) + Paysheet[[#This Row],[Daily Pay]]) - IF(Paysheet[[#This Row],[Adjusted Paycheck]] = "", 0, (Paysheet[[#This Row],[Expected Paycheck]] - Paysheet[[#This Row],[Adjusted Paycheck]]))</f>
        <v>0</v>
      </c>
      <c r="N86" s="2">
        <f>IF(ISNUMBER(N85), N85, 0) + Paysheet[[#This Row],[Daily Pay]]  - IF(Paysheet[[#This Row],[Adjusted Paycheck]] = "", 0, (Paysheet[[#This Row],[Expected Paycheck]] - Paysheet[[#This Row],[Adjusted Paycheck]]))</f>
        <v>0</v>
      </c>
    </row>
    <row r="87" spans="1:14" x14ac:dyDescent="0.25">
      <c r="A87" s="7">
        <v>45377</v>
      </c>
      <c r="B87" s="5">
        <f>IF(OR('Account Holder Info'!$B$12 = "Weekly", Paysheet[[#This Row],[Date]]='Account Holder Info'!$B$10), IF(TEXT(A87, "dddd") = 'Account Holder Info'!$B$11, "PAYDAY", IF(ISNUMBER(B86), B86 + 1, 1)), IF(AND(TEXT(A87, "dddd") = 'Account Holder Info'!$B$11, B86 &gt;= 13), "PAYDAY", (IF(ISNUMBER(B86), B86 + 1, 1))))</f>
        <v>11</v>
      </c>
      <c r="C87" s="6"/>
      <c r="D87" cm="1">
        <f t="array" ref="D87">_xlfn.IFNA(_xlfn.IFS($C$86 = "Regular", IF(VLOOKUP(TEXT(Paysheet[[#This Row],[Date]], "dddd"),RegularWeek[],2, FALSE), 'Account Holder Info'!$B$6, 0), $C$86 = "1 Day", IF(VLOOKUP(TEXT(Paysheet[[#This Row],[Date]], "dddd"),OneDayWeek[],2, FALSE), IF(TEXT(Paysheet[[#This Row],[Date]], "dddd") = 'Account Holder Info'!$B$13, 'Account Holder Info'!$B$7, 'Account Holder Info'!$B$6), 0), $C$86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$C$86 = "Off", 0), 0)</f>
        <v>0</v>
      </c>
      <c r="F8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F86)</f>
        <v>0</v>
      </c>
      <c r="G87">
        <f>IFERROR(IF(B86 = "PAYDAY", IF(Paysheet[[#This Row],[Hour Override]] = "", Paysheet[[#This Row],[Hours ]], Paysheet[[#This Row],[Hour Override]]), IF(Paysheet[[#This Row],[Hour Override]] = "", Paysheet[[#This Row],[Hours ]], Paysheet[[#This Row],[Hour Override]]) + G86), 0)</f>
        <v>0</v>
      </c>
      <c r="H8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87" s="1">
        <f>IF(TEXT(A86, "dddd") = "Sunday", Paysheet[[#This Row],[Daily Pay]], IF(ISNUMBER(I86), I86, 0) + Paysheet[[#This Row],[Daily Pay]])</f>
        <v>0</v>
      </c>
      <c r="J87" s="1">
        <f>IF(B86 = "PAYDAY", Paysheet[[#This Row],[Daily Pay]], IF(ISNUMBER(J86), J86, 0) + Paysheet[[#This Row],[Daily Pay]])</f>
        <v>0</v>
      </c>
      <c r="K87" s="1" t="str">
        <f>IF(Paysheet[[#This Row],[Week Counter]] = "PAYDAY", Paysheet[[#This Row],[Day to Paycheck]], "")</f>
        <v/>
      </c>
      <c r="L87" s="1"/>
      <c r="M87" s="1">
        <f>IF(TEXT(Paysheet[[#This Row],[Date]], "mm") &gt; TEXT(A86, "mm"), Paysheet[[#This Row],[Daily Pay]], IF(ISNUMBER(M86), M86, 0) + Paysheet[[#This Row],[Daily Pay]]) - IF(Paysheet[[#This Row],[Adjusted Paycheck]] = "", 0, (Paysheet[[#This Row],[Expected Paycheck]] - Paysheet[[#This Row],[Adjusted Paycheck]]))</f>
        <v>0</v>
      </c>
      <c r="N87" s="2">
        <f>IF(ISNUMBER(N86), N86, 0) + Paysheet[[#This Row],[Daily Pay]]  - IF(Paysheet[[#This Row],[Adjusted Paycheck]] = "", 0, (Paysheet[[#This Row],[Expected Paycheck]] - Paysheet[[#This Row],[Adjusted Paycheck]]))</f>
        <v>0</v>
      </c>
    </row>
    <row r="88" spans="1:14" x14ac:dyDescent="0.25">
      <c r="A88" s="7">
        <v>45378</v>
      </c>
      <c r="B88" s="5">
        <f>IF(OR('Account Holder Info'!$B$12 = "Weekly", Paysheet[[#This Row],[Date]]='Account Holder Info'!$B$10), IF(TEXT(A88, "dddd") = 'Account Holder Info'!$B$11, "PAYDAY", IF(ISNUMBER(B87), B87 + 1, 1)), IF(AND(TEXT(A88, "dddd") = 'Account Holder Info'!$B$11, B87 &gt;= 13), "PAYDAY", (IF(ISNUMBER(B87), B87 + 1, 1))))</f>
        <v>12</v>
      </c>
      <c r="C88" s="6"/>
      <c r="D88" cm="1">
        <f t="array" ref="D88">_xlfn.IFNA(_xlfn.IFS($C$86 = "Regular", IF(VLOOKUP(TEXT(Paysheet[[#This Row],[Date]], "dddd"),RegularWeek[],2, FALSE), 'Account Holder Info'!$B$6, 0), $C$86 = "1 Day", IF(VLOOKUP(TEXT(Paysheet[[#This Row],[Date]], "dddd"),OneDayWeek[],2, FALSE), IF(TEXT(Paysheet[[#This Row],[Date]], "dddd") = 'Account Holder Info'!$B$13, 'Account Holder Info'!$B$7, 'Account Holder Info'!$B$6), 0), $C$86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$C$86 = "Off", 0), 0)</f>
        <v>0</v>
      </c>
      <c r="F8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F87)</f>
        <v>0</v>
      </c>
      <c r="G88">
        <f>IFERROR(IF(B87 = "PAYDAY", IF(Paysheet[[#This Row],[Hour Override]] = "", Paysheet[[#This Row],[Hours ]], Paysheet[[#This Row],[Hour Override]]), IF(Paysheet[[#This Row],[Hour Override]] = "", Paysheet[[#This Row],[Hours ]], Paysheet[[#This Row],[Hour Override]]) + G87), 0)</f>
        <v>0</v>
      </c>
      <c r="H8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88" s="1">
        <f>IF(TEXT(A87, "dddd") = "Sunday", Paysheet[[#This Row],[Daily Pay]], IF(ISNUMBER(I87), I87, 0) + Paysheet[[#This Row],[Daily Pay]])</f>
        <v>0</v>
      </c>
      <c r="J88" s="1">
        <f>IF(B87 = "PAYDAY", Paysheet[[#This Row],[Daily Pay]], IF(ISNUMBER(J87), J87, 0) + Paysheet[[#This Row],[Daily Pay]])</f>
        <v>0</v>
      </c>
      <c r="K88" s="1" t="str">
        <f>IF(Paysheet[[#This Row],[Week Counter]] = "PAYDAY", Paysheet[[#This Row],[Day to Paycheck]], "")</f>
        <v/>
      </c>
      <c r="L88" s="1"/>
      <c r="M88" s="1">
        <f>IF(TEXT(Paysheet[[#This Row],[Date]], "mm") &gt; TEXT(A87, "mm"), Paysheet[[#This Row],[Daily Pay]], IF(ISNUMBER(M87), M87, 0) + Paysheet[[#This Row],[Daily Pay]]) - IF(Paysheet[[#This Row],[Adjusted Paycheck]] = "", 0, (Paysheet[[#This Row],[Expected Paycheck]] - Paysheet[[#This Row],[Adjusted Paycheck]]))</f>
        <v>0</v>
      </c>
      <c r="N88" s="2">
        <f>IF(ISNUMBER(N87), N87, 0) + Paysheet[[#This Row],[Daily Pay]]  - IF(Paysheet[[#This Row],[Adjusted Paycheck]] = "", 0, (Paysheet[[#This Row],[Expected Paycheck]] - Paysheet[[#This Row],[Adjusted Paycheck]]))</f>
        <v>0</v>
      </c>
    </row>
    <row r="89" spans="1:14" x14ac:dyDescent="0.25">
      <c r="A89" s="7">
        <v>45379</v>
      </c>
      <c r="B89" s="5">
        <f>IF(OR('Account Holder Info'!$B$12 = "Weekly", Paysheet[[#This Row],[Date]]='Account Holder Info'!$B$10), IF(TEXT(A89, "dddd") = 'Account Holder Info'!$B$11, "PAYDAY", IF(ISNUMBER(B88), B88 + 1, 1)), IF(AND(TEXT(A89, "dddd") = 'Account Holder Info'!$B$11, B88 &gt;= 13), "PAYDAY", (IF(ISNUMBER(B88), B88 + 1, 1))))</f>
        <v>13</v>
      </c>
      <c r="C89" s="6"/>
      <c r="D89" cm="1">
        <f t="array" ref="D89">_xlfn.IFNA(_xlfn.IFS($C$86 = "Regular", IF(VLOOKUP(TEXT(Paysheet[[#This Row],[Date]], "dddd"),RegularWeek[],2, FALSE), 'Account Holder Info'!$B$6, 0), $C$86 = "1 Day", IF(VLOOKUP(TEXT(Paysheet[[#This Row],[Date]], "dddd"),OneDayWeek[],2, FALSE), IF(TEXT(Paysheet[[#This Row],[Date]], "dddd") = 'Account Holder Info'!$B$13, 'Account Holder Info'!$B$7, 'Account Holder Info'!$B$6), 0), $C$86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$C$86 = "Off", 0), 0)</f>
        <v>0</v>
      </c>
      <c r="F8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F88)</f>
        <v>0</v>
      </c>
      <c r="G89">
        <f>IFERROR(IF(B88 = "PAYDAY", IF(Paysheet[[#This Row],[Hour Override]] = "", Paysheet[[#This Row],[Hours ]], Paysheet[[#This Row],[Hour Override]]), IF(Paysheet[[#This Row],[Hour Override]] = "", Paysheet[[#This Row],[Hours ]], Paysheet[[#This Row],[Hour Override]]) + G88), 0)</f>
        <v>0</v>
      </c>
      <c r="H8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89" s="1">
        <f>IF(TEXT(A88, "dddd") = "Sunday", Paysheet[[#This Row],[Daily Pay]], IF(ISNUMBER(I88), I88, 0) + Paysheet[[#This Row],[Daily Pay]])</f>
        <v>0</v>
      </c>
      <c r="J89" s="1">
        <f>IF(B88 = "PAYDAY", Paysheet[[#This Row],[Daily Pay]], IF(ISNUMBER(J88), J88, 0) + Paysheet[[#This Row],[Daily Pay]])</f>
        <v>0</v>
      </c>
      <c r="K89" s="1" t="str">
        <f>IF(Paysheet[[#This Row],[Week Counter]] = "PAYDAY", Paysheet[[#This Row],[Day to Paycheck]], "")</f>
        <v/>
      </c>
      <c r="L89" s="1"/>
      <c r="M89" s="1">
        <f>IF(TEXT(Paysheet[[#This Row],[Date]], "mm") &gt; TEXT(A88, "mm"), Paysheet[[#This Row],[Daily Pay]], IF(ISNUMBER(M88), M88, 0) + Paysheet[[#This Row],[Daily Pay]]) - IF(Paysheet[[#This Row],[Adjusted Paycheck]] = "", 0, (Paysheet[[#This Row],[Expected Paycheck]] - Paysheet[[#This Row],[Adjusted Paycheck]]))</f>
        <v>0</v>
      </c>
      <c r="N89" s="2">
        <f>IF(ISNUMBER(N88), N88, 0) + Paysheet[[#This Row],[Daily Pay]]  - IF(Paysheet[[#This Row],[Adjusted Paycheck]] = "", 0, (Paysheet[[#This Row],[Expected Paycheck]] - Paysheet[[#This Row],[Adjusted Paycheck]]))</f>
        <v>0</v>
      </c>
    </row>
    <row r="90" spans="1:14" x14ac:dyDescent="0.25">
      <c r="A90" s="7">
        <v>45380</v>
      </c>
      <c r="B90" s="5" t="str">
        <f>IF(OR('Account Holder Info'!$B$12 = "Weekly", Paysheet[[#This Row],[Date]]='Account Holder Info'!$B$10), IF(TEXT(A90, "dddd") = 'Account Holder Info'!$B$11, "PAYDAY", IF(ISNUMBER(B89), B89 + 1, 1)), IF(AND(TEXT(A90, "dddd") = 'Account Holder Info'!$B$11, B89 &gt;= 13), "PAYDAY", (IF(ISNUMBER(B89), B89 + 1, 1))))</f>
        <v>PAYDAY</v>
      </c>
      <c r="C90" s="6"/>
      <c r="D90" cm="1">
        <f t="array" ref="D90">_xlfn.IFNA(_xlfn.IFS($C$86 = "Regular", IF(VLOOKUP(TEXT(Paysheet[[#This Row],[Date]], "dddd"),RegularWeek[],2, FALSE), 'Account Holder Info'!$B$6, 0), $C$86 = "1 Day", IF(VLOOKUP(TEXT(Paysheet[[#This Row],[Date]], "dddd"),OneDayWeek[],2, FALSE), IF(TEXT(Paysheet[[#This Row],[Date]], "dddd") = 'Account Holder Info'!$B$13, 'Account Holder Info'!$B$7, 'Account Holder Info'!$B$6), 0), $C$86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$C$86 = "Off", 0), 0)</f>
        <v>0</v>
      </c>
      <c r="F9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F89)</f>
        <v>0</v>
      </c>
      <c r="G90">
        <f>IFERROR(IF(B89 = "PAYDAY", IF(Paysheet[[#This Row],[Hour Override]] = "", Paysheet[[#This Row],[Hours ]], Paysheet[[#This Row],[Hour Override]]), IF(Paysheet[[#This Row],[Hour Override]] = "", Paysheet[[#This Row],[Hours ]], Paysheet[[#This Row],[Hour Override]]) + G89), 0)</f>
        <v>0</v>
      </c>
      <c r="H9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90" s="1">
        <f>IF(TEXT(A89, "dddd") = "Sunday", Paysheet[[#This Row],[Daily Pay]], IF(ISNUMBER(I89), I89, 0) + Paysheet[[#This Row],[Daily Pay]])</f>
        <v>0</v>
      </c>
      <c r="J90" s="1">
        <f>IF(B89 = "PAYDAY", Paysheet[[#This Row],[Daily Pay]], IF(ISNUMBER(J89), J89, 0) + Paysheet[[#This Row],[Daily Pay]])</f>
        <v>0</v>
      </c>
      <c r="K90" s="1">
        <f>IF(Paysheet[[#This Row],[Week Counter]] = "PAYDAY", Paysheet[[#This Row],[Day to Paycheck]], "")</f>
        <v>0</v>
      </c>
      <c r="L90" s="1"/>
      <c r="M90" s="1">
        <f>IF(TEXT(Paysheet[[#This Row],[Date]], "mm") &gt; TEXT(A89, "mm"), Paysheet[[#This Row],[Daily Pay]], IF(ISNUMBER(M89), M89, 0) + Paysheet[[#This Row],[Daily Pay]]) - IF(Paysheet[[#This Row],[Adjusted Paycheck]] = "", 0, (Paysheet[[#This Row],[Expected Paycheck]] - Paysheet[[#This Row],[Adjusted Paycheck]]))</f>
        <v>0</v>
      </c>
      <c r="N90" s="2">
        <f>IF(ISNUMBER(N89), N89, 0) + Paysheet[[#This Row],[Daily Pay]]  - IF(Paysheet[[#This Row],[Adjusted Paycheck]] = "", 0, (Paysheet[[#This Row],[Expected Paycheck]] - Paysheet[[#This Row],[Adjusted Paycheck]]))</f>
        <v>0</v>
      </c>
    </row>
    <row r="91" spans="1:14" x14ac:dyDescent="0.25">
      <c r="A91" s="7">
        <v>45381</v>
      </c>
      <c r="B91" s="5">
        <f>IF(OR('Account Holder Info'!$B$12 = "Weekly", Paysheet[[#This Row],[Date]]='Account Holder Info'!$B$10), IF(TEXT(A91, "dddd") = 'Account Holder Info'!$B$11, "PAYDAY", IF(ISNUMBER(B90), B90 + 1, 1)), IF(AND(TEXT(A91, "dddd") = 'Account Holder Info'!$B$11, B90 &gt;= 13), "PAYDAY", (IF(ISNUMBER(B90), B90 + 1, 1))))</f>
        <v>1</v>
      </c>
      <c r="C91" s="6"/>
      <c r="D91" cm="1">
        <f t="array" ref="D91">_xlfn.IFNA(_xlfn.IFS($C$86 = "Regular", IF(VLOOKUP(TEXT(Paysheet[[#This Row],[Date]], "dddd"),RegularWeek[],2, FALSE), 'Account Holder Info'!$B$6, 0), $C$86 = "1 Day", IF(VLOOKUP(TEXT(Paysheet[[#This Row],[Date]], "dddd"),OneDayWeek[],2, FALSE), IF(TEXT(Paysheet[[#This Row],[Date]], "dddd") = 'Account Holder Info'!$B$13, 'Account Holder Info'!$B$7, 'Account Holder Info'!$B$6), 0), $C$86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$C$86 = "Off", 0), 0)</f>
        <v>0</v>
      </c>
      <c r="F9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F90)</f>
        <v>0</v>
      </c>
      <c r="G91">
        <f>IFERROR(IF(B90 = "PAYDAY", IF(Paysheet[[#This Row],[Hour Override]] = "", Paysheet[[#This Row],[Hours ]], Paysheet[[#This Row],[Hour Override]]), IF(Paysheet[[#This Row],[Hour Override]] = "", Paysheet[[#This Row],[Hours ]], Paysheet[[#This Row],[Hour Override]]) + G90), 0)</f>
        <v>0</v>
      </c>
      <c r="H9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91" s="1">
        <f>IF(TEXT(A90, "dddd") = "Sunday", Paysheet[[#This Row],[Daily Pay]], IF(ISNUMBER(I90), I90, 0) + Paysheet[[#This Row],[Daily Pay]])</f>
        <v>0</v>
      </c>
      <c r="J91" s="1">
        <f>IF(B90 = "PAYDAY", Paysheet[[#This Row],[Daily Pay]], IF(ISNUMBER(J90), J90, 0) + Paysheet[[#This Row],[Daily Pay]])</f>
        <v>0</v>
      </c>
      <c r="K91" s="1" t="str">
        <f>IF(Paysheet[[#This Row],[Week Counter]] = "PAYDAY", Paysheet[[#This Row],[Day to Paycheck]], "")</f>
        <v/>
      </c>
      <c r="L91" s="1"/>
      <c r="M91" s="1">
        <f>IF(TEXT(Paysheet[[#This Row],[Date]], "mm") &gt; TEXT(A90, "mm"), Paysheet[[#This Row],[Daily Pay]], IF(ISNUMBER(M90), M90, 0) + Paysheet[[#This Row],[Daily Pay]]) - IF(Paysheet[[#This Row],[Adjusted Paycheck]] = "", 0, (Paysheet[[#This Row],[Expected Paycheck]] - Paysheet[[#This Row],[Adjusted Paycheck]]))</f>
        <v>0</v>
      </c>
      <c r="N91" s="2">
        <f>IF(ISNUMBER(N90), N90, 0) + Paysheet[[#This Row],[Daily Pay]]  - IF(Paysheet[[#This Row],[Adjusted Paycheck]] = "", 0, (Paysheet[[#This Row],[Expected Paycheck]] - Paysheet[[#This Row],[Adjusted Paycheck]]))</f>
        <v>0</v>
      </c>
    </row>
    <row r="92" spans="1:14" x14ac:dyDescent="0.25">
      <c r="A92" s="7">
        <v>45382</v>
      </c>
      <c r="B92" s="5">
        <f>IF(OR('Account Holder Info'!$B$12 = "Weekly", Paysheet[[#This Row],[Date]]='Account Holder Info'!$B$10), IF(TEXT(A92, "dddd") = 'Account Holder Info'!$B$11, "PAYDAY", IF(ISNUMBER(B91), B91 + 1, 1)), IF(AND(TEXT(A92, "dddd") = 'Account Holder Info'!$B$11, B91 &gt;= 13), "PAYDAY", (IF(ISNUMBER(B91), B91 + 1, 1))))</f>
        <v>2</v>
      </c>
      <c r="C92" s="6"/>
      <c r="D92" cm="1">
        <f t="array" ref="D92">_xlfn.IFNA(_xlfn.IFS($C$86 = "Regular", IF(VLOOKUP(TEXT(Paysheet[[#This Row],[Date]], "dddd"),RegularWeek[],2, FALSE), 'Account Holder Info'!$B$6, 0), $C$86 = "1 Day", IF(VLOOKUP(TEXT(Paysheet[[#This Row],[Date]], "dddd"),OneDayWeek[],2, FALSE), IF(TEXT(Paysheet[[#This Row],[Date]], "dddd") = 'Account Holder Info'!$B$13, 'Account Holder Info'!$B$7, 'Account Holder Info'!$B$6), 0), $C$86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$C$86 = "Off", 0), 0)</f>
        <v>0</v>
      </c>
      <c r="F9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F91)</f>
        <v>0</v>
      </c>
      <c r="G92">
        <f>IFERROR(IF(B91 = "PAYDAY", IF(Paysheet[[#This Row],[Hour Override]] = "", Paysheet[[#This Row],[Hours ]], Paysheet[[#This Row],[Hour Override]]), IF(Paysheet[[#This Row],[Hour Override]] = "", Paysheet[[#This Row],[Hours ]], Paysheet[[#This Row],[Hour Override]]) + G91), 0)</f>
        <v>0</v>
      </c>
      <c r="H9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92" s="1">
        <f>IF(TEXT(A91, "dddd") = "Sunday", Paysheet[[#This Row],[Daily Pay]], IF(ISNUMBER(I91), I91, 0) + Paysheet[[#This Row],[Daily Pay]])</f>
        <v>0</v>
      </c>
      <c r="J92" s="1">
        <f>IF(B91 = "PAYDAY", Paysheet[[#This Row],[Daily Pay]], IF(ISNUMBER(J91), J91, 0) + Paysheet[[#This Row],[Daily Pay]])</f>
        <v>0</v>
      </c>
      <c r="K92" s="1" t="str">
        <f>IF(Paysheet[[#This Row],[Week Counter]] = "PAYDAY", Paysheet[[#This Row],[Day to Paycheck]], "")</f>
        <v/>
      </c>
      <c r="L92" s="1"/>
      <c r="M92" s="1">
        <f>IF(TEXT(Paysheet[[#This Row],[Date]], "mm") &gt; TEXT(A91, "mm"), Paysheet[[#This Row],[Daily Pay]], IF(ISNUMBER(M91), M91, 0) + Paysheet[[#This Row],[Daily Pay]]) - IF(Paysheet[[#This Row],[Adjusted Paycheck]] = "", 0, (Paysheet[[#This Row],[Expected Paycheck]] - Paysheet[[#This Row],[Adjusted Paycheck]]))</f>
        <v>0</v>
      </c>
      <c r="N92" s="2">
        <f>IF(ISNUMBER(N91), N91, 0) + Paysheet[[#This Row],[Daily Pay]]  - IF(Paysheet[[#This Row],[Adjusted Paycheck]] = "", 0, (Paysheet[[#This Row],[Expected Paycheck]] - Paysheet[[#This Row],[Adjusted Paycheck]]))</f>
        <v>0</v>
      </c>
    </row>
    <row r="93" spans="1:14" x14ac:dyDescent="0.25">
      <c r="A93" s="7">
        <v>45383</v>
      </c>
      <c r="B93" s="5">
        <f>IF(OR('Account Holder Info'!$B$12 = "Weekly", Paysheet[[#This Row],[Date]]='Account Holder Info'!$B$10), IF(TEXT(A93, "dddd") = 'Account Holder Info'!$B$11, "PAYDAY", IF(ISNUMBER(B92), B92 + 1, 1)), IF(AND(TEXT(A93, "dddd") = 'Account Holder Info'!$B$11, B92 &gt;= 13), "PAYDAY", (IF(ISNUMBER(B92), B92 + 1, 1))))</f>
        <v>3</v>
      </c>
      <c r="C93" t="s">
        <v>30</v>
      </c>
      <c r="D93" cm="1">
        <f t="array" ref="D93">_xlfn.IFNA(_xlfn.IFS($C$93 = "Regular", IF(VLOOKUP(TEXT(Paysheet[[#This Row],[Date]], "dddd"),RegularWeek[],2, FALSE), 'Account Holder Info'!$B$6, 0), $C$93 = "1 Day", IF(VLOOKUP(TEXT(Paysheet[[#This Row],[Date]], "dddd"),OneDayWeek[],2, FALSE), IF(TEXT(Paysheet[[#This Row],[Date]], "dddd") = 'Account Holder Info'!$B$13, 'Account Holder Info'!$B$7, 'Account Holder Info'!$B$6), 0), $C$93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$C$93 = "Off", 0), 0)</f>
        <v>0</v>
      </c>
      <c r="F9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F92)</f>
        <v>0</v>
      </c>
      <c r="G93">
        <f>IFERROR(IF(B92 = "PAYDAY", IF(Paysheet[[#This Row],[Hour Override]] = "", Paysheet[[#This Row],[Hours ]], Paysheet[[#This Row],[Hour Override]]), IF(Paysheet[[#This Row],[Hour Override]] = "", Paysheet[[#This Row],[Hours ]], Paysheet[[#This Row],[Hour Override]]) + G92), 0)</f>
        <v>0</v>
      </c>
      <c r="H9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93" s="1">
        <f>IF(TEXT(A92, "dddd") = "Sunday", Paysheet[[#This Row],[Daily Pay]], IF(ISNUMBER(I92), I92, 0) + Paysheet[[#This Row],[Daily Pay]])</f>
        <v>0</v>
      </c>
      <c r="J93" s="1">
        <f>IF(B92 = "PAYDAY", Paysheet[[#This Row],[Daily Pay]], IF(ISNUMBER(J92), J92, 0) + Paysheet[[#This Row],[Daily Pay]])</f>
        <v>0</v>
      </c>
      <c r="K93" s="1" t="str">
        <f>IF(Paysheet[[#This Row],[Week Counter]] = "PAYDAY", Paysheet[[#This Row],[Day to Paycheck]], "")</f>
        <v/>
      </c>
      <c r="L93" s="1"/>
      <c r="M93" s="1">
        <f>IF(TEXT(Paysheet[[#This Row],[Date]], "mm") &gt; TEXT(A92, "mm"), Paysheet[[#This Row],[Daily Pay]], IF(ISNUMBER(M92), M92, 0) + Paysheet[[#This Row],[Daily Pay]]) - IF(Paysheet[[#This Row],[Adjusted Paycheck]] = "", 0, (Paysheet[[#This Row],[Expected Paycheck]] - Paysheet[[#This Row],[Adjusted Paycheck]]))</f>
        <v>0</v>
      </c>
      <c r="N93" s="2">
        <f>IF(ISNUMBER(N92), N92, 0) + Paysheet[[#This Row],[Daily Pay]]  - IF(Paysheet[[#This Row],[Adjusted Paycheck]] = "", 0, (Paysheet[[#This Row],[Expected Paycheck]] - Paysheet[[#This Row],[Adjusted Paycheck]]))</f>
        <v>0</v>
      </c>
    </row>
    <row r="94" spans="1:14" x14ac:dyDescent="0.25">
      <c r="A94" s="7">
        <v>45384</v>
      </c>
      <c r="B94" s="5">
        <f>IF(OR('Account Holder Info'!$B$12 = "Weekly", Paysheet[[#This Row],[Date]]='Account Holder Info'!$B$10), IF(TEXT(A94, "dddd") = 'Account Holder Info'!$B$11, "PAYDAY", IF(ISNUMBER(B93), B93 + 1, 1)), IF(AND(TEXT(A94, "dddd") = 'Account Holder Info'!$B$11, B93 &gt;= 13), "PAYDAY", (IF(ISNUMBER(B93), B93 + 1, 1))))</f>
        <v>4</v>
      </c>
      <c r="C94" s="6"/>
      <c r="D94" cm="1">
        <f t="array" ref="D94">_xlfn.IFNA(_xlfn.IFS($C$93 = "Regular", IF(VLOOKUP(TEXT(Paysheet[[#This Row],[Date]], "dddd"),RegularWeek[],2, FALSE), 'Account Holder Info'!$B$6, 0), $C$93 = "1 Day", IF(VLOOKUP(TEXT(Paysheet[[#This Row],[Date]], "dddd"),OneDayWeek[],2, FALSE), IF(TEXT(Paysheet[[#This Row],[Date]], "dddd") = 'Account Holder Info'!$B$13, 'Account Holder Info'!$B$7, 'Account Holder Info'!$B$6), 0), $C$93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$C$93 = "Off", 0), 0)</f>
        <v>0</v>
      </c>
      <c r="F9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F93)</f>
        <v>0</v>
      </c>
      <c r="G94">
        <f>IFERROR(IF(B93 = "PAYDAY", IF(Paysheet[[#This Row],[Hour Override]] = "", Paysheet[[#This Row],[Hours ]], Paysheet[[#This Row],[Hour Override]]), IF(Paysheet[[#This Row],[Hour Override]] = "", Paysheet[[#This Row],[Hours ]], Paysheet[[#This Row],[Hour Override]]) + G93), 0)</f>
        <v>0</v>
      </c>
      <c r="H9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94" s="1">
        <f>IF(TEXT(A93, "dddd") = "Sunday", Paysheet[[#This Row],[Daily Pay]], IF(ISNUMBER(I93), I93, 0) + Paysheet[[#This Row],[Daily Pay]])</f>
        <v>0</v>
      </c>
      <c r="J94" s="1">
        <f>IF(B93 = "PAYDAY", Paysheet[[#This Row],[Daily Pay]], IF(ISNUMBER(J93), J93, 0) + Paysheet[[#This Row],[Daily Pay]])</f>
        <v>0</v>
      </c>
      <c r="K94" s="1" t="str">
        <f>IF(Paysheet[[#This Row],[Week Counter]] = "PAYDAY", Paysheet[[#This Row],[Day to Paycheck]], "")</f>
        <v/>
      </c>
      <c r="L94" s="1"/>
      <c r="M94" s="1">
        <f>IF(TEXT(Paysheet[[#This Row],[Date]], "mm") &gt; TEXT(A93, "mm"), Paysheet[[#This Row],[Daily Pay]], IF(ISNUMBER(M93), M93, 0) + Paysheet[[#This Row],[Daily Pay]]) - IF(Paysheet[[#This Row],[Adjusted Paycheck]] = "", 0, (Paysheet[[#This Row],[Expected Paycheck]] - Paysheet[[#This Row],[Adjusted Paycheck]]))</f>
        <v>0</v>
      </c>
      <c r="N94" s="2">
        <f>IF(ISNUMBER(N93), N93, 0) + Paysheet[[#This Row],[Daily Pay]]  - IF(Paysheet[[#This Row],[Adjusted Paycheck]] = "", 0, (Paysheet[[#This Row],[Expected Paycheck]] - Paysheet[[#This Row],[Adjusted Paycheck]]))</f>
        <v>0</v>
      </c>
    </row>
    <row r="95" spans="1:14" x14ac:dyDescent="0.25">
      <c r="A95" s="7">
        <v>45385</v>
      </c>
      <c r="B95" s="5">
        <f>IF(OR('Account Holder Info'!$B$12 = "Weekly", Paysheet[[#This Row],[Date]]='Account Holder Info'!$B$10), IF(TEXT(A95, "dddd") = 'Account Holder Info'!$B$11, "PAYDAY", IF(ISNUMBER(B94), B94 + 1, 1)), IF(AND(TEXT(A95, "dddd") = 'Account Holder Info'!$B$11, B94 &gt;= 13), "PAYDAY", (IF(ISNUMBER(B94), B94 + 1, 1))))</f>
        <v>5</v>
      </c>
      <c r="C95" s="6"/>
      <c r="D95" cm="1">
        <f t="array" ref="D95">_xlfn.IFNA(_xlfn.IFS($C$93 = "Regular", IF(VLOOKUP(TEXT(Paysheet[[#This Row],[Date]], "dddd"),RegularWeek[],2, FALSE), 'Account Holder Info'!$B$6, 0), $C$93 = "1 Day", IF(VLOOKUP(TEXT(Paysheet[[#This Row],[Date]], "dddd"),OneDayWeek[],2, FALSE), IF(TEXT(Paysheet[[#This Row],[Date]], "dddd") = 'Account Holder Info'!$B$13, 'Account Holder Info'!$B$7, 'Account Holder Info'!$B$6), 0), $C$93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$C$93 = "Off", 0), 0)</f>
        <v>0</v>
      </c>
      <c r="F9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F94)</f>
        <v>0</v>
      </c>
      <c r="G95">
        <f>IFERROR(IF(B94 = "PAYDAY", IF(Paysheet[[#This Row],[Hour Override]] = "", Paysheet[[#This Row],[Hours ]], Paysheet[[#This Row],[Hour Override]]), IF(Paysheet[[#This Row],[Hour Override]] = "", Paysheet[[#This Row],[Hours ]], Paysheet[[#This Row],[Hour Override]]) + G94), 0)</f>
        <v>0</v>
      </c>
      <c r="H9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95" s="1">
        <f>IF(TEXT(A94, "dddd") = "Sunday", Paysheet[[#This Row],[Daily Pay]], IF(ISNUMBER(I94), I94, 0) + Paysheet[[#This Row],[Daily Pay]])</f>
        <v>0</v>
      </c>
      <c r="J95" s="1">
        <f>IF(B94 = "PAYDAY", Paysheet[[#This Row],[Daily Pay]], IF(ISNUMBER(J94), J94, 0) + Paysheet[[#This Row],[Daily Pay]])</f>
        <v>0</v>
      </c>
      <c r="K95" s="1" t="str">
        <f>IF(Paysheet[[#This Row],[Week Counter]] = "PAYDAY", Paysheet[[#This Row],[Day to Paycheck]], "")</f>
        <v/>
      </c>
      <c r="L95" s="1"/>
      <c r="M95" s="1">
        <f>IF(TEXT(Paysheet[[#This Row],[Date]], "mm") &gt; TEXT(A94, "mm"), Paysheet[[#This Row],[Daily Pay]], IF(ISNUMBER(M94), M94, 0) + Paysheet[[#This Row],[Daily Pay]]) - IF(Paysheet[[#This Row],[Adjusted Paycheck]] = "", 0, (Paysheet[[#This Row],[Expected Paycheck]] - Paysheet[[#This Row],[Adjusted Paycheck]]))</f>
        <v>0</v>
      </c>
      <c r="N95" s="2">
        <f>IF(ISNUMBER(N94), N94, 0) + Paysheet[[#This Row],[Daily Pay]]  - IF(Paysheet[[#This Row],[Adjusted Paycheck]] = "", 0, (Paysheet[[#This Row],[Expected Paycheck]] - Paysheet[[#This Row],[Adjusted Paycheck]]))</f>
        <v>0</v>
      </c>
    </row>
    <row r="96" spans="1:14" x14ac:dyDescent="0.25">
      <c r="A96" s="7">
        <v>45386</v>
      </c>
      <c r="B96" s="5">
        <f>IF(OR('Account Holder Info'!$B$12 = "Weekly", Paysheet[[#This Row],[Date]]='Account Holder Info'!$B$10), IF(TEXT(A96, "dddd") = 'Account Holder Info'!$B$11, "PAYDAY", IF(ISNUMBER(B95), B95 + 1, 1)), IF(AND(TEXT(A96, "dddd") = 'Account Holder Info'!$B$11, B95 &gt;= 13), "PAYDAY", (IF(ISNUMBER(B95), B95 + 1, 1))))</f>
        <v>6</v>
      </c>
      <c r="C96" s="6"/>
      <c r="D96" cm="1">
        <f t="array" ref="D96">_xlfn.IFNA(_xlfn.IFS($C$93 = "Regular", IF(VLOOKUP(TEXT(Paysheet[[#This Row],[Date]], "dddd"),RegularWeek[],2, FALSE), 'Account Holder Info'!$B$6, 0), $C$93 = "1 Day", IF(VLOOKUP(TEXT(Paysheet[[#This Row],[Date]], "dddd"),OneDayWeek[],2, FALSE), IF(TEXT(Paysheet[[#This Row],[Date]], "dddd") = 'Account Holder Info'!$B$13, 'Account Holder Info'!$B$7, 'Account Holder Info'!$B$6), 0), $C$93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$C$93 = "Off", 0), 0)</f>
        <v>0</v>
      </c>
      <c r="F9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F95)</f>
        <v>0</v>
      </c>
      <c r="G96">
        <f>IFERROR(IF(B95 = "PAYDAY", IF(Paysheet[[#This Row],[Hour Override]] = "", Paysheet[[#This Row],[Hours ]], Paysheet[[#This Row],[Hour Override]]), IF(Paysheet[[#This Row],[Hour Override]] = "", Paysheet[[#This Row],[Hours ]], Paysheet[[#This Row],[Hour Override]]) + G95), 0)</f>
        <v>0</v>
      </c>
      <c r="H9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96" s="1">
        <f>IF(TEXT(A95, "dddd") = "Sunday", Paysheet[[#This Row],[Daily Pay]], IF(ISNUMBER(I95), I95, 0) + Paysheet[[#This Row],[Daily Pay]])</f>
        <v>0</v>
      </c>
      <c r="J96" s="1">
        <f>IF(B95 = "PAYDAY", Paysheet[[#This Row],[Daily Pay]], IF(ISNUMBER(J95), J95, 0) + Paysheet[[#This Row],[Daily Pay]])</f>
        <v>0</v>
      </c>
      <c r="K96" s="1" t="str">
        <f>IF(Paysheet[[#This Row],[Week Counter]] = "PAYDAY", Paysheet[[#This Row],[Day to Paycheck]], "")</f>
        <v/>
      </c>
      <c r="L96" s="1"/>
      <c r="M96" s="1">
        <f>IF(TEXT(Paysheet[[#This Row],[Date]], "mm") &gt; TEXT(A95, "mm"), Paysheet[[#This Row],[Daily Pay]], IF(ISNUMBER(M95), M95, 0) + Paysheet[[#This Row],[Daily Pay]]) - IF(Paysheet[[#This Row],[Adjusted Paycheck]] = "", 0, (Paysheet[[#This Row],[Expected Paycheck]] - Paysheet[[#This Row],[Adjusted Paycheck]]))</f>
        <v>0</v>
      </c>
      <c r="N96" s="2">
        <f>IF(ISNUMBER(N95), N95, 0) + Paysheet[[#This Row],[Daily Pay]]  - IF(Paysheet[[#This Row],[Adjusted Paycheck]] = "", 0, (Paysheet[[#This Row],[Expected Paycheck]] - Paysheet[[#This Row],[Adjusted Paycheck]]))</f>
        <v>0</v>
      </c>
    </row>
    <row r="97" spans="1:14" x14ac:dyDescent="0.25">
      <c r="A97" s="7">
        <v>45387</v>
      </c>
      <c r="B97" s="5">
        <f>IF(OR('Account Holder Info'!$B$12 = "Weekly", Paysheet[[#This Row],[Date]]='Account Holder Info'!$B$10), IF(TEXT(A97, "dddd") = 'Account Holder Info'!$B$11, "PAYDAY", IF(ISNUMBER(B96), B96 + 1, 1)), IF(AND(TEXT(A97, "dddd") = 'Account Holder Info'!$B$11, B96 &gt;= 13), "PAYDAY", (IF(ISNUMBER(B96), B96 + 1, 1))))</f>
        <v>7</v>
      </c>
      <c r="C97" s="6"/>
      <c r="D97" cm="1">
        <f t="array" ref="D97">_xlfn.IFNA(_xlfn.IFS($C$93 = "Regular", IF(VLOOKUP(TEXT(Paysheet[[#This Row],[Date]], "dddd"),RegularWeek[],2, FALSE), 'Account Holder Info'!$B$6, 0), $C$93 = "1 Day", IF(VLOOKUP(TEXT(Paysheet[[#This Row],[Date]], "dddd"),OneDayWeek[],2, FALSE), IF(TEXT(Paysheet[[#This Row],[Date]], "dddd") = 'Account Holder Info'!$B$13, 'Account Holder Info'!$B$7, 'Account Holder Info'!$B$6), 0), $C$93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$C$93 = "Off", 0), 0)</f>
        <v>0</v>
      </c>
      <c r="F9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F96)</f>
        <v>0</v>
      </c>
      <c r="G97">
        <f>IFERROR(IF(B96 = "PAYDAY", IF(Paysheet[[#This Row],[Hour Override]] = "", Paysheet[[#This Row],[Hours ]], Paysheet[[#This Row],[Hour Override]]), IF(Paysheet[[#This Row],[Hour Override]] = "", Paysheet[[#This Row],[Hours ]], Paysheet[[#This Row],[Hour Override]]) + G96), 0)</f>
        <v>0</v>
      </c>
      <c r="H9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97" s="1">
        <f>IF(TEXT(A96, "dddd") = "Sunday", Paysheet[[#This Row],[Daily Pay]], IF(ISNUMBER(I96), I96, 0) + Paysheet[[#This Row],[Daily Pay]])</f>
        <v>0</v>
      </c>
      <c r="J97" s="1">
        <f>IF(B96 = "PAYDAY", Paysheet[[#This Row],[Daily Pay]], IF(ISNUMBER(J96), J96, 0) + Paysheet[[#This Row],[Daily Pay]])</f>
        <v>0</v>
      </c>
      <c r="K97" s="1" t="str">
        <f>IF(Paysheet[[#This Row],[Week Counter]] = "PAYDAY", Paysheet[[#This Row],[Day to Paycheck]], "")</f>
        <v/>
      </c>
      <c r="L97" s="1"/>
      <c r="M97" s="1">
        <f>IF(TEXT(Paysheet[[#This Row],[Date]], "mm") &gt; TEXT(A96, "mm"), Paysheet[[#This Row],[Daily Pay]], IF(ISNUMBER(M96), M96, 0) + Paysheet[[#This Row],[Daily Pay]]) - IF(Paysheet[[#This Row],[Adjusted Paycheck]] = "", 0, (Paysheet[[#This Row],[Expected Paycheck]] - Paysheet[[#This Row],[Adjusted Paycheck]]))</f>
        <v>0</v>
      </c>
      <c r="N97" s="2">
        <f>IF(ISNUMBER(N96), N96, 0) + Paysheet[[#This Row],[Daily Pay]]  - IF(Paysheet[[#This Row],[Adjusted Paycheck]] = "", 0, (Paysheet[[#This Row],[Expected Paycheck]] - Paysheet[[#This Row],[Adjusted Paycheck]]))</f>
        <v>0</v>
      </c>
    </row>
    <row r="98" spans="1:14" x14ac:dyDescent="0.25">
      <c r="A98" s="7">
        <v>45388</v>
      </c>
      <c r="B98" s="5">
        <f>IF(OR('Account Holder Info'!$B$12 = "Weekly", Paysheet[[#This Row],[Date]]='Account Holder Info'!$B$10), IF(TEXT(A98, "dddd") = 'Account Holder Info'!$B$11, "PAYDAY", IF(ISNUMBER(B97), B97 + 1, 1)), IF(AND(TEXT(A98, "dddd") = 'Account Holder Info'!$B$11, B97 &gt;= 13), "PAYDAY", (IF(ISNUMBER(B97), B97 + 1, 1))))</f>
        <v>8</v>
      </c>
      <c r="C98" s="6"/>
      <c r="D98" cm="1">
        <f t="array" ref="D98">_xlfn.IFNA(_xlfn.IFS($C$93 = "Regular", IF(VLOOKUP(TEXT(Paysheet[[#This Row],[Date]], "dddd"),RegularWeek[],2, FALSE), 'Account Holder Info'!$B$6, 0), $C$93 = "1 Day", IF(VLOOKUP(TEXT(Paysheet[[#This Row],[Date]], "dddd"),OneDayWeek[],2, FALSE), IF(TEXT(Paysheet[[#This Row],[Date]], "dddd") = 'Account Holder Info'!$B$13, 'Account Holder Info'!$B$7, 'Account Holder Info'!$B$6), 0), $C$93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$C$93 = "Off", 0), 0)</f>
        <v>0</v>
      </c>
      <c r="F9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F97)</f>
        <v>0</v>
      </c>
      <c r="G98">
        <f>IFERROR(IF(B97 = "PAYDAY", IF(Paysheet[[#This Row],[Hour Override]] = "", Paysheet[[#This Row],[Hours ]], Paysheet[[#This Row],[Hour Override]]), IF(Paysheet[[#This Row],[Hour Override]] = "", Paysheet[[#This Row],[Hours ]], Paysheet[[#This Row],[Hour Override]]) + G97), 0)</f>
        <v>0</v>
      </c>
      <c r="H9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98" s="1">
        <f>IF(TEXT(A97, "dddd") = "Sunday", Paysheet[[#This Row],[Daily Pay]], IF(ISNUMBER(I97), I97, 0) + Paysheet[[#This Row],[Daily Pay]])</f>
        <v>0</v>
      </c>
      <c r="J98" s="1">
        <f>IF(B97 = "PAYDAY", Paysheet[[#This Row],[Daily Pay]], IF(ISNUMBER(J97), J97, 0) + Paysheet[[#This Row],[Daily Pay]])</f>
        <v>0</v>
      </c>
      <c r="K98" s="1" t="str">
        <f>IF(Paysheet[[#This Row],[Week Counter]] = "PAYDAY", Paysheet[[#This Row],[Day to Paycheck]], "")</f>
        <v/>
      </c>
      <c r="L98" s="1"/>
      <c r="M98" s="1">
        <f>IF(TEXT(Paysheet[[#This Row],[Date]], "mm") &gt; TEXT(A97, "mm"), Paysheet[[#This Row],[Daily Pay]], IF(ISNUMBER(M97), M97, 0) + Paysheet[[#This Row],[Daily Pay]]) - IF(Paysheet[[#This Row],[Adjusted Paycheck]] = "", 0, (Paysheet[[#This Row],[Expected Paycheck]] - Paysheet[[#This Row],[Adjusted Paycheck]]))</f>
        <v>0</v>
      </c>
      <c r="N98" s="2">
        <f>IF(ISNUMBER(N97), N97, 0) + Paysheet[[#This Row],[Daily Pay]]  - IF(Paysheet[[#This Row],[Adjusted Paycheck]] = "", 0, (Paysheet[[#This Row],[Expected Paycheck]] - Paysheet[[#This Row],[Adjusted Paycheck]]))</f>
        <v>0</v>
      </c>
    </row>
    <row r="99" spans="1:14" x14ac:dyDescent="0.25">
      <c r="A99" s="7">
        <v>45389</v>
      </c>
      <c r="B99" s="5">
        <f>IF(OR('Account Holder Info'!$B$12 = "Weekly", Paysheet[[#This Row],[Date]]='Account Holder Info'!$B$10), IF(TEXT(A99, "dddd") = 'Account Holder Info'!$B$11, "PAYDAY", IF(ISNUMBER(B98), B98 + 1, 1)), IF(AND(TEXT(A99, "dddd") = 'Account Holder Info'!$B$11, B98 &gt;= 13), "PAYDAY", (IF(ISNUMBER(B98), B98 + 1, 1))))</f>
        <v>9</v>
      </c>
      <c r="C99" s="6"/>
      <c r="D99" cm="1">
        <f t="array" ref="D99">_xlfn.IFNA(_xlfn.IFS($C$93 = "Regular", IF(VLOOKUP(TEXT(Paysheet[[#This Row],[Date]], "dddd"),RegularWeek[],2, FALSE), 'Account Holder Info'!$B$6, 0), $C$93 = "1 Day", IF(VLOOKUP(TEXT(Paysheet[[#This Row],[Date]], "dddd"),OneDayWeek[],2, FALSE), IF(TEXT(Paysheet[[#This Row],[Date]], "dddd") = 'Account Holder Info'!$B$13, 'Account Holder Info'!$B$7, 'Account Holder Info'!$B$6), 0), $C$93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$C$93 = "Off", 0), 0)</f>
        <v>0</v>
      </c>
      <c r="F9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F98)</f>
        <v>0</v>
      </c>
      <c r="G99">
        <f>IFERROR(IF(B98 = "PAYDAY", IF(Paysheet[[#This Row],[Hour Override]] = "", Paysheet[[#This Row],[Hours ]], Paysheet[[#This Row],[Hour Override]]), IF(Paysheet[[#This Row],[Hour Override]] = "", Paysheet[[#This Row],[Hours ]], Paysheet[[#This Row],[Hour Override]]) + G98), 0)</f>
        <v>0</v>
      </c>
      <c r="H9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99" s="1">
        <f>IF(TEXT(A98, "dddd") = "Sunday", Paysheet[[#This Row],[Daily Pay]], IF(ISNUMBER(I98), I98, 0) + Paysheet[[#This Row],[Daily Pay]])</f>
        <v>0</v>
      </c>
      <c r="J99" s="1">
        <f>IF(B98 = "PAYDAY", Paysheet[[#This Row],[Daily Pay]], IF(ISNUMBER(J98), J98, 0) + Paysheet[[#This Row],[Daily Pay]])</f>
        <v>0</v>
      </c>
      <c r="K99" s="1" t="str">
        <f>IF(Paysheet[[#This Row],[Week Counter]] = "PAYDAY", Paysheet[[#This Row],[Day to Paycheck]], "")</f>
        <v/>
      </c>
      <c r="L99" s="1"/>
      <c r="M99" s="1">
        <f>IF(TEXT(Paysheet[[#This Row],[Date]], "mm") &gt; TEXT(A98, "mm"), Paysheet[[#This Row],[Daily Pay]], IF(ISNUMBER(M98), M98, 0) + Paysheet[[#This Row],[Daily Pay]]) - IF(Paysheet[[#This Row],[Adjusted Paycheck]] = "", 0, (Paysheet[[#This Row],[Expected Paycheck]] - Paysheet[[#This Row],[Adjusted Paycheck]]))</f>
        <v>0</v>
      </c>
      <c r="N99" s="2">
        <f>IF(ISNUMBER(N98), N98, 0) + Paysheet[[#This Row],[Daily Pay]]  - IF(Paysheet[[#This Row],[Adjusted Paycheck]] = "", 0, (Paysheet[[#This Row],[Expected Paycheck]] - Paysheet[[#This Row],[Adjusted Paycheck]]))</f>
        <v>0</v>
      </c>
    </row>
    <row r="100" spans="1:14" x14ac:dyDescent="0.25">
      <c r="A100" s="7">
        <v>45390</v>
      </c>
      <c r="B100" s="5">
        <f>IF(OR('Account Holder Info'!$B$12 = "Weekly", Paysheet[[#This Row],[Date]]='Account Holder Info'!$B$10), IF(TEXT(A100, "dddd") = 'Account Holder Info'!$B$11, "PAYDAY", IF(ISNUMBER(B99), B99 + 1, 1)), IF(AND(TEXT(A100, "dddd") = 'Account Holder Info'!$B$11, B99 &gt;= 13), "PAYDAY", (IF(ISNUMBER(B99), B99 + 1, 1))))</f>
        <v>10</v>
      </c>
      <c r="C100" t="s">
        <v>30</v>
      </c>
      <c r="D100" cm="1">
        <f t="array" ref="D100">_xlfn.IFNA(_xlfn.IFS($C$100 = "Regular", IF(VLOOKUP(TEXT(Paysheet[[#This Row],[Date]], "dddd"),RegularWeek[],2, FALSE), 'Account Holder Info'!$B$6, 0), $C$100 = "1 Day", IF(VLOOKUP(TEXT(Paysheet[[#This Row],[Date]], "dddd"),OneDayWeek[],2, FALSE), IF(TEXT(Paysheet[[#This Row],[Date]], "dddd") = 'Account Holder Info'!$B$13, 'Account Holder Info'!$B$7, 'Account Holder Info'!$B$6), 0), $C$100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$C$100 = "Off", 0), 0)</f>
        <v>0</v>
      </c>
      <c r="F10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F99)</f>
        <v>0</v>
      </c>
      <c r="G100">
        <f>IFERROR(IF(B99 = "PAYDAY", IF(Paysheet[[#This Row],[Hour Override]] = "", Paysheet[[#This Row],[Hours ]], Paysheet[[#This Row],[Hour Override]]), IF(Paysheet[[#This Row],[Hour Override]] = "", Paysheet[[#This Row],[Hours ]], Paysheet[[#This Row],[Hour Override]]) + G99), 0)</f>
        <v>0</v>
      </c>
      <c r="H10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00" s="1">
        <f>IF(TEXT(A99, "dddd") = "Sunday", Paysheet[[#This Row],[Daily Pay]], IF(ISNUMBER(I99), I99, 0) + Paysheet[[#This Row],[Daily Pay]])</f>
        <v>0</v>
      </c>
      <c r="J100" s="1">
        <f>IF(B99 = "PAYDAY", Paysheet[[#This Row],[Daily Pay]], IF(ISNUMBER(J99), J99, 0) + Paysheet[[#This Row],[Daily Pay]])</f>
        <v>0</v>
      </c>
      <c r="K100" s="1" t="str">
        <f>IF(Paysheet[[#This Row],[Week Counter]] = "PAYDAY", Paysheet[[#This Row],[Day to Paycheck]], "")</f>
        <v/>
      </c>
      <c r="L100" s="1"/>
      <c r="M100" s="1">
        <f>IF(TEXT(Paysheet[[#This Row],[Date]], "mm") &gt; TEXT(A99, "mm"), Paysheet[[#This Row],[Daily Pay]], IF(ISNUMBER(M99), M99, 0) + Paysheet[[#This Row],[Daily Pay]]) - IF(Paysheet[[#This Row],[Adjusted Paycheck]] = "", 0, (Paysheet[[#This Row],[Expected Paycheck]] - Paysheet[[#This Row],[Adjusted Paycheck]]))</f>
        <v>0</v>
      </c>
      <c r="N100" s="2">
        <f>IF(ISNUMBER(N99), N99, 0) + Paysheet[[#This Row],[Daily Pay]]  - IF(Paysheet[[#This Row],[Adjusted Paycheck]] = "", 0, (Paysheet[[#This Row],[Expected Paycheck]] - Paysheet[[#This Row],[Adjusted Paycheck]]))</f>
        <v>0</v>
      </c>
    </row>
    <row r="101" spans="1:14" x14ac:dyDescent="0.25">
      <c r="A101" s="7">
        <v>45391</v>
      </c>
      <c r="B101" s="5">
        <f>IF(OR('Account Holder Info'!$B$12 = "Weekly", Paysheet[[#This Row],[Date]]='Account Holder Info'!$B$10), IF(TEXT(A101, "dddd") = 'Account Holder Info'!$B$11, "PAYDAY", IF(ISNUMBER(B100), B100 + 1, 1)), IF(AND(TEXT(A101, "dddd") = 'Account Holder Info'!$B$11, B100 &gt;= 13), "PAYDAY", (IF(ISNUMBER(B100), B100 + 1, 1))))</f>
        <v>11</v>
      </c>
      <c r="C101" s="6"/>
      <c r="D101" cm="1">
        <f t="array" ref="D101">_xlfn.IFNA(_xlfn.IFS($C$100 = "Regular", IF(VLOOKUP(TEXT(Paysheet[[#This Row],[Date]], "dddd"),RegularWeek[],2, FALSE), 'Account Holder Info'!$B$6, 0), $C$100 = "1 Day", IF(VLOOKUP(TEXT(Paysheet[[#This Row],[Date]], "dddd"),OneDayWeek[],2, FALSE), IF(TEXT(Paysheet[[#This Row],[Date]], "dddd") = 'Account Holder Info'!$B$13, 'Account Holder Info'!$B$7, 'Account Holder Info'!$B$6), 0), $C$100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$C$100 = "Off", 0), 0)</f>
        <v>0</v>
      </c>
      <c r="F10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F100)</f>
        <v>0</v>
      </c>
      <c r="G101">
        <f>IFERROR(IF(B100 = "PAYDAY", IF(Paysheet[[#This Row],[Hour Override]] = "", Paysheet[[#This Row],[Hours ]], Paysheet[[#This Row],[Hour Override]]), IF(Paysheet[[#This Row],[Hour Override]] = "", Paysheet[[#This Row],[Hours ]], Paysheet[[#This Row],[Hour Override]]) + G100), 0)</f>
        <v>0</v>
      </c>
      <c r="H10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01" s="1">
        <f>IF(TEXT(A100, "dddd") = "Sunday", Paysheet[[#This Row],[Daily Pay]], IF(ISNUMBER(I100), I100, 0) + Paysheet[[#This Row],[Daily Pay]])</f>
        <v>0</v>
      </c>
      <c r="J101" s="1">
        <f>IF(B100 = "PAYDAY", Paysheet[[#This Row],[Daily Pay]], IF(ISNUMBER(J100), J100, 0) + Paysheet[[#This Row],[Daily Pay]])</f>
        <v>0</v>
      </c>
      <c r="K101" s="1" t="str">
        <f>IF(Paysheet[[#This Row],[Week Counter]] = "PAYDAY", Paysheet[[#This Row],[Day to Paycheck]], "")</f>
        <v/>
      </c>
      <c r="L101" s="1"/>
      <c r="M101" s="1">
        <f>IF(TEXT(Paysheet[[#This Row],[Date]], "mm") &gt; TEXT(A100, "mm"), Paysheet[[#This Row],[Daily Pay]], IF(ISNUMBER(M100), M100, 0) + Paysheet[[#This Row],[Daily Pay]]) - IF(Paysheet[[#This Row],[Adjusted Paycheck]] = "", 0, (Paysheet[[#This Row],[Expected Paycheck]] - Paysheet[[#This Row],[Adjusted Paycheck]]))</f>
        <v>0</v>
      </c>
      <c r="N101" s="2">
        <f>IF(ISNUMBER(N100), N100, 0) + Paysheet[[#This Row],[Daily Pay]]  - IF(Paysheet[[#This Row],[Adjusted Paycheck]] = "", 0, (Paysheet[[#This Row],[Expected Paycheck]] - Paysheet[[#This Row],[Adjusted Paycheck]]))</f>
        <v>0</v>
      </c>
    </row>
    <row r="102" spans="1:14" x14ac:dyDescent="0.25">
      <c r="A102" s="7">
        <v>45392</v>
      </c>
      <c r="B102" s="5">
        <f>IF(OR('Account Holder Info'!$B$12 = "Weekly", Paysheet[[#This Row],[Date]]='Account Holder Info'!$B$10), IF(TEXT(A102, "dddd") = 'Account Holder Info'!$B$11, "PAYDAY", IF(ISNUMBER(B101), B101 + 1, 1)), IF(AND(TEXT(A102, "dddd") = 'Account Holder Info'!$B$11, B101 &gt;= 13), "PAYDAY", (IF(ISNUMBER(B101), B101 + 1, 1))))</f>
        <v>12</v>
      </c>
      <c r="C102" s="6"/>
      <c r="D102" cm="1">
        <f t="array" ref="D102">_xlfn.IFNA(_xlfn.IFS($C$100 = "Regular", IF(VLOOKUP(TEXT(Paysheet[[#This Row],[Date]], "dddd"),RegularWeek[],2, FALSE), 'Account Holder Info'!$B$6, 0), $C$100 = "1 Day", IF(VLOOKUP(TEXT(Paysheet[[#This Row],[Date]], "dddd"),OneDayWeek[],2, FALSE), IF(TEXT(Paysheet[[#This Row],[Date]], "dddd") = 'Account Holder Info'!$B$13, 'Account Holder Info'!$B$7, 'Account Holder Info'!$B$6), 0), $C$100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$C$100 = "Off", 0), 0)</f>
        <v>0</v>
      </c>
      <c r="F10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F101)</f>
        <v>0</v>
      </c>
      <c r="G102">
        <f>IFERROR(IF(B101 = "PAYDAY", IF(Paysheet[[#This Row],[Hour Override]] = "", Paysheet[[#This Row],[Hours ]], Paysheet[[#This Row],[Hour Override]]), IF(Paysheet[[#This Row],[Hour Override]] = "", Paysheet[[#This Row],[Hours ]], Paysheet[[#This Row],[Hour Override]]) + G101), 0)</f>
        <v>0</v>
      </c>
      <c r="H10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02" s="1">
        <f>IF(TEXT(A101, "dddd") = "Sunday", Paysheet[[#This Row],[Daily Pay]], IF(ISNUMBER(I101), I101, 0) + Paysheet[[#This Row],[Daily Pay]])</f>
        <v>0</v>
      </c>
      <c r="J102" s="1">
        <f>IF(B101 = "PAYDAY", Paysheet[[#This Row],[Daily Pay]], IF(ISNUMBER(J101), J101, 0) + Paysheet[[#This Row],[Daily Pay]])</f>
        <v>0</v>
      </c>
      <c r="K102" s="1" t="str">
        <f>IF(Paysheet[[#This Row],[Week Counter]] = "PAYDAY", Paysheet[[#This Row],[Day to Paycheck]], "")</f>
        <v/>
      </c>
      <c r="L102" s="1"/>
      <c r="M102" s="1">
        <f>IF(TEXT(Paysheet[[#This Row],[Date]], "mm") &gt; TEXT(A101, "mm"), Paysheet[[#This Row],[Daily Pay]], IF(ISNUMBER(M101), M101, 0) + Paysheet[[#This Row],[Daily Pay]]) - IF(Paysheet[[#This Row],[Adjusted Paycheck]] = "", 0, (Paysheet[[#This Row],[Expected Paycheck]] - Paysheet[[#This Row],[Adjusted Paycheck]]))</f>
        <v>0</v>
      </c>
      <c r="N102" s="2">
        <f>IF(ISNUMBER(N101), N101, 0) + Paysheet[[#This Row],[Daily Pay]]  - IF(Paysheet[[#This Row],[Adjusted Paycheck]] = "", 0, (Paysheet[[#This Row],[Expected Paycheck]] - Paysheet[[#This Row],[Adjusted Paycheck]]))</f>
        <v>0</v>
      </c>
    </row>
    <row r="103" spans="1:14" x14ac:dyDescent="0.25">
      <c r="A103" s="7">
        <v>45393</v>
      </c>
      <c r="B103" s="5">
        <f>IF(OR('Account Holder Info'!$B$12 = "Weekly", Paysheet[[#This Row],[Date]]='Account Holder Info'!$B$10), IF(TEXT(A103, "dddd") = 'Account Holder Info'!$B$11, "PAYDAY", IF(ISNUMBER(B102), B102 + 1, 1)), IF(AND(TEXT(A103, "dddd") = 'Account Holder Info'!$B$11, B102 &gt;= 13), "PAYDAY", (IF(ISNUMBER(B102), B102 + 1, 1))))</f>
        <v>13</v>
      </c>
      <c r="C103" s="6"/>
      <c r="D103" cm="1">
        <f t="array" ref="D103">_xlfn.IFNA(_xlfn.IFS($C$100 = "Regular", IF(VLOOKUP(TEXT(Paysheet[[#This Row],[Date]], "dddd"),RegularWeek[],2, FALSE), 'Account Holder Info'!$B$6, 0), $C$100 = "1 Day", IF(VLOOKUP(TEXT(Paysheet[[#This Row],[Date]], "dddd"),OneDayWeek[],2, FALSE), IF(TEXT(Paysheet[[#This Row],[Date]], "dddd") = 'Account Holder Info'!$B$13, 'Account Holder Info'!$B$7, 'Account Holder Info'!$B$6), 0), $C$100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$C$100 = "Off", 0), 0)</f>
        <v>0</v>
      </c>
      <c r="F10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F102)</f>
        <v>0</v>
      </c>
      <c r="G103">
        <f>IFERROR(IF(B102 = "PAYDAY", IF(Paysheet[[#This Row],[Hour Override]] = "", Paysheet[[#This Row],[Hours ]], Paysheet[[#This Row],[Hour Override]]), IF(Paysheet[[#This Row],[Hour Override]] = "", Paysheet[[#This Row],[Hours ]], Paysheet[[#This Row],[Hour Override]]) + G102), 0)</f>
        <v>0</v>
      </c>
      <c r="H10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03" s="1">
        <f>IF(TEXT(A102, "dddd") = "Sunday", Paysheet[[#This Row],[Daily Pay]], IF(ISNUMBER(I102), I102, 0) + Paysheet[[#This Row],[Daily Pay]])</f>
        <v>0</v>
      </c>
      <c r="J103" s="1">
        <f>IF(B102 = "PAYDAY", Paysheet[[#This Row],[Daily Pay]], IF(ISNUMBER(J102), J102, 0) + Paysheet[[#This Row],[Daily Pay]])</f>
        <v>0</v>
      </c>
      <c r="K103" s="1" t="str">
        <f>IF(Paysheet[[#This Row],[Week Counter]] = "PAYDAY", Paysheet[[#This Row],[Day to Paycheck]], "")</f>
        <v/>
      </c>
      <c r="L103" s="1"/>
      <c r="M103" s="1">
        <f>IF(TEXT(Paysheet[[#This Row],[Date]], "mm") &gt; TEXT(A102, "mm"), Paysheet[[#This Row],[Daily Pay]], IF(ISNUMBER(M102), M102, 0) + Paysheet[[#This Row],[Daily Pay]]) - IF(Paysheet[[#This Row],[Adjusted Paycheck]] = "", 0, (Paysheet[[#This Row],[Expected Paycheck]] - Paysheet[[#This Row],[Adjusted Paycheck]]))</f>
        <v>0</v>
      </c>
      <c r="N103" s="2">
        <f>IF(ISNUMBER(N102), N102, 0) + Paysheet[[#This Row],[Daily Pay]]  - IF(Paysheet[[#This Row],[Adjusted Paycheck]] = "", 0, (Paysheet[[#This Row],[Expected Paycheck]] - Paysheet[[#This Row],[Adjusted Paycheck]]))</f>
        <v>0</v>
      </c>
    </row>
    <row r="104" spans="1:14" x14ac:dyDescent="0.25">
      <c r="A104" s="7">
        <v>45394</v>
      </c>
      <c r="B104" s="5" t="str">
        <f>IF(OR('Account Holder Info'!$B$12 = "Weekly", Paysheet[[#This Row],[Date]]='Account Holder Info'!$B$10), IF(TEXT(A104, "dddd") = 'Account Holder Info'!$B$11, "PAYDAY", IF(ISNUMBER(B103), B103 + 1, 1)), IF(AND(TEXT(A104, "dddd") = 'Account Holder Info'!$B$11, B103 &gt;= 13), "PAYDAY", (IF(ISNUMBER(B103), B103 + 1, 1))))</f>
        <v>PAYDAY</v>
      </c>
      <c r="C104" s="6"/>
      <c r="D104" cm="1">
        <f t="array" ref="D104">_xlfn.IFNA(_xlfn.IFS($C$100 = "Regular", IF(VLOOKUP(TEXT(Paysheet[[#This Row],[Date]], "dddd"),RegularWeek[],2, FALSE), 'Account Holder Info'!$B$6, 0), $C$100 = "1 Day", IF(VLOOKUP(TEXT(Paysheet[[#This Row],[Date]], "dddd"),OneDayWeek[],2, FALSE), IF(TEXT(Paysheet[[#This Row],[Date]], "dddd") = 'Account Holder Info'!$B$13, 'Account Holder Info'!$B$7, 'Account Holder Info'!$B$6), 0), $C$100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$C$100 = "Off", 0), 0)</f>
        <v>0</v>
      </c>
      <c r="F10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F103)</f>
        <v>0</v>
      </c>
      <c r="G104">
        <f>IFERROR(IF(B103 = "PAYDAY", IF(Paysheet[[#This Row],[Hour Override]] = "", Paysheet[[#This Row],[Hours ]], Paysheet[[#This Row],[Hour Override]]), IF(Paysheet[[#This Row],[Hour Override]] = "", Paysheet[[#This Row],[Hours ]], Paysheet[[#This Row],[Hour Override]]) + G103), 0)</f>
        <v>0</v>
      </c>
      <c r="H10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04" s="1">
        <f>IF(TEXT(A103, "dddd") = "Sunday", Paysheet[[#This Row],[Daily Pay]], IF(ISNUMBER(I103), I103, 0) + Paysheet[[#This Row],[Daily Pay]])</f>
        <v>0</v>
      </c>
      <c r="J104" s="1">
        <f>IF(B103 = "PAYDAY", Paysheet[[#This Row],[Daily Pay]], IF(ISNUMBER(J103), J103, 0) + Paysheet[[#This Row],[Daily Pay]])</f>
        <v>0</v>
      </c>
      <c r="K104" s="1">
        <f>IF(Paysheet[[#This Row],[Week Counter]] = "PAYDAY", Paysheet[[#This Row],[Day to Paycheck]], "")</f>
        <v>0</v>
      </c>
      <c r="L104" s="1"/>
      <c r="M104" s="1">
        <f>IF(TEXT(Paysheet[[#This Row],[Date]], "mm") &gt; TEXT(A103, "mm"), Paysheet[[#This Row],[Daily Pay]], IF(ISNUMBER(M103), M103, 0) + Paysheet[[#This Row],[Daily Pay]]) - IF(Paysheet[[#This Row],[Adjusted Paycheck]] = "", 0, (Paysheet[[#This Row],[Expected Paycheck]] - Paysheet[[#This Row],[Adjusted Paycheck]]))</f>
        <v>0</v>
      </c>
      <c r="N104" s="2">
        <f>IF(ISNUMBER(N103), N103, 0) + Paysheet[[#This Row],[Daily Pay]]  - IF(Paysheet[[#This Row],[Adjusted Paycheck]] = "", 0, (Paysheet[[#This Row],[Expected Paycheck]] - Paysheet[[#This Row],[Adjusted Paycheck]]))</f>
        <v>0</v>
      </c>
    </row>
    <row r="105" spans="1:14" x14ac:dyDescent="0.25">
      <c r="A105" s="7">
        <v>45395</v>
      </c>
      <c r="B105" s="5">
        <f>IF(OR('Account Holder Info'!$B$12 = "Weekly", Paysheet[[#This Row],[Date]]='Account Holder Info'!$B$10), IF(TEXT(A105, "dddd") = 'Account Holder Info'!$B$11, "PAYDAY", IF(ISNUMBER(B104), B104 + 1, 1)), IF(AND(TEXT(A105, "dddd") = 'Account Holder Info'!$B$11, B104 &gt;= 13), "PAYDAY", (IF(ISNUMBER(B104), B104 + 1, 1))))</f>
        <v>1</v>
      </c>
      <c r="C105" s="6"/>
      <c r="D105" cm="1">
        <f t="array" ref="D105">_xlfn.IFNA(_xlfn.IFS($C$100 = "Regular", IF(VLOOKUP(TEXT(Paysheet[[#This Row],[Date]], "dddd"),RegularWeek[],2, FALSE), 'Account Holder Info'!$B$6, 0), $C$100 = "1 Day", IF(VLOOKUP(TEXT(Paysheet[[#This Row],[Date]], "dddd"),OneDayWeek[],2, FALSE), IF(TEXT(Paysheet[[#This Row],[Date]], "dddd") = 'Account Holder Info'!$B$13, 'Account Holder Info'!$B$7, 'Account Holder Info'!$B$6), 0), $C$100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$C$100 = "Off", 0), 0)</f>
        <v>0</v>
      </c>
      <c r="F10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F104)</f>
        <v>0</v>
      </c>
      <c r="G105">
        <f>IFERROR(IF(B104 = "PAYDAY", IF(Paysheet[[#This Row],[Hour Override]] = "", Paysheet[[#This Row],[Hours ]], Paysheet[[#This Row],[Hour Override]]), IF(Paysheet[[#This Row],[Hour Override]] = "", Paysheet[[#This Row],[Hours ]], Paysheet[[#This Row],[Hour Override]]) + G104), 0)</f>
        <v>0</v>
      </c>
      <c r="H10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05" s="1">
        <f>IF(TEXT(A104, "dddd") = "Sunday", Paysheet[[#This Row],[Daily Pay]], IF(ISNUMBER(I104), I104, 0) + Paysheet[[#This Row],[Daily Pay]])</f>
        <v>0</v>
      </c>
      <c r="J105" s="1">
        <f>IF(B104 = "PAYDAY", Paysheet[[#This Row],[Daily Pay]], IF(ISNUMBER(J104), J104, 0) + Paysheet[[#This Row],[Daily Pay]])</f>
        <v>0</v>
      </c>
      <c r="K105" s="1" t="str">
        <f>IF(Paysheet[[#This Row],[Week Counter]] = "PAYDAY", Paysheet[[#This Row],[Day to Paycheck]], "")</f>
        <v/>
      </c>
      <c r="L105" s="1"/>
      <c r="M105" s="1">
        <f>IF(TEXT(Paysheet[[#This Row],[Date]], "mm") &gt; TEXT(A104, "mm"), Paysheet[[#This Row],[Daily Pay]], IF(ISNUMBER(M104), M104, 0) + Paysheet[[#This Row],[Daily Pay]]) - IF(Paysheet[[#This Row],[Adjusted Paycheck]] = "", 0, (Paysheet[[#This Row],[Expected Paycheck]] - Paysheet[[#This Row],[Adjusted Paycheck]]))</f>
        <v>0</v>
      </c>
      <c r="N105" s="2">
        <f>IF(ISNUMBER(N104), N104, 0) + Paysheet[[#This Row],[Daily Pay]]  - IF(Paysheet[[#This Row],[Adjusted Paycheck]] = "", 0, (Paysheet[[#This Row],[Expected Paycheck]] - Paysheet[[#This Row],[Adjusted Paycheck]]))</f>
        <v>0</v>
      </c>
    </row>
    <row r="106" spans="1:14" x14ac:dyDescent="0.25">
      <c r="A106" s="7">
        <v>45396</v>
      </c>
      <c r="B106" s="5">
        <f>IF(OR('Account Holder Info'!$B$12 = "Weekly", Paysheet[[#This Row],[Date]]='Account Holder Info'!$B$10), IF(TEXT(A106, "dddd") = 'Account Holder Info'!$B$11, "PAYDAY", IF(ISNUMBER(B105), B105 + 1, 1)), IF(AND(TEXT(A106, "dddd") = 'Account Holder Info'!$B$11, B105 &gt;= 13), "PAYDAY", (IF(ISNUMBER(B105), B105 + 1, 1))))</f>
        <v>2</v>
      </c>
      <c r="C106" s="6"/>
      <c r="D106" cm="1">
        <f t="array" ref="D106">_xlfn.IFNA(_xlfn.IFS($C$100 = "Regular", IF(VLOOKUP(TEXT(Paysheet[[#This Row],[Date]], "dddd"),RegularWeek[],2, FALSE), 'Account Holder Info'!$B$6, 0), $C$100 = "1 Day", IF(VLOOKUP(TEXT(Paysheet[[#This Row],[Date]], "dddd"),OneDayWeek[],2, FALSE), IF(TEXT(Paysheet[[#This Row],[Date]], "dddd") = 'Account Holder Info'!$B$13, 'Account Holder Info'!$B$7, 'Account Holder Info'!$B$6), 0), $C$100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$C$100 = "Off", 0), 0)</f>
        <v>0</v>
      </c>
      <c r="F10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F105)</f>
        <v>0</v>
      </c>
      <c r="G106">
        <f>IFERROR(IF(B105 = "PAYDAY", IF(Paysheet[[#This Row],[Hour Override]] = "", Paysheet[[#This Row],[Hours ]], Paysheet[[#This Row],[Hour Override]]), IF(Paysheet[[#This Row],[Hour Override]] = "", Paysheet[[#This Row],[Hours ]], Paysheet[[#This Row],[Hour Override]]) + G105), 0)</f>
        <v>0</v>
      </c>
      <c r="H10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06" s="1">
        <f>IF(TEXT(A105, "dddd") = "Sunday", Paysheet[[#This Row],[Daily Pay]], IF(ISNUMBER(I105), I105, 0) + Paysheet[[#This Row],[Daily Pay]])</f>
        <v>0</v>
      </c>
      <c r="J106" s="1">
        <f>IF(B105 = "PAYDAY", Paysheet[[#This Row],[Daily Pay]], IF(ISNUMBER(J105), J105, 0) + Paysheet[[#This Row],[Daily Pay]])</f>
        <v>0</v>
      </c>
      <c r="K106" s="1" t="str">
        <f>IF(Paysheet[[#This Row],[Week Counter]] = "PAYDAY", Paysheet[[#This Row],[Day to Paycheck]], "")</f>
        <v/>
      </c>
      <c r="L106" s="1"/>
      <c r="M106" s="1">
        <f>IF(TEXT(Paysheet[[#This Row],[Date]], "mm") &gt; TEXT(A105, "mm"), Paysheet[[#This Row],[Daily Pay]], IF(ISNUMBER(M105), M105, 0) + Paysheet[[#This Row],[Daily Pay]]) - IF(Paysheet[[#This Row],[Adjusted Paycheck]] = "", 0, (Paysheet[[#This Row],[Expected Paycheck]] - Paysheet[[#This Row],[Adjusted Paycheck]]))</f>
        <v>0</v>
      </c>
      <c r="N106" s="2">
        <f>IF(ISNUMBER(N105), N105, 0) + Paysheet[[#This Row],[Daily Pay]]  - IF(Paysheet[[#This Row],[Adjusted Paycheck]] = "", 0, (Paysheet[[#This Row],[Expected Paycheck]] - Paysheet[[#This Row],[Adjusted Paycheck]]))</f>
        <v>0</v>
      </c>
    </row>
    <row r="107" spans="1:14" x14ac:dyDescent="0.25">
      <c r="A107" s="7">
        <v>45397</v>
      </c>
      <c r="B107" s="5">
        <f>IF(OR('Account Holder Info'!$B$12 = "Weekly", Paysheet[[#This Row],[Date]]='Account Holder Info'!$B$10), IF(TEXT(A107, "dddd") = 'Account Holder Info'!$B$11, "PAYDAY", IF(ISNUMBER(B106), B106 + 1, 1)), IF(AND(TEXT(A107, "dddd") = 'Account Holder Info'!$B$11, B106 &gt;= 13), "PAYDAY", (IF(ISNUMBER(B106), B106 + 1, 1))))</f>
        <v>3</v>
      </c>
      <c r="C107" t="s">
        <v>30</v>
      </c>
      <c r="D107" cm="1">
        <f t="array" ref="D107">_xlfn.IFNA(_xlfn.IFS($C$107 = "Regular", IF(VLOOKUP(TEXT(Paysheet[[#This Row],[Date]], "dddd"),RegularWeek[],2, FALSE), 'Account Holder Info'!$B$6, 0), $C$107 = "1 Day", IF(VLOOKUP(TEXT(Paysheet[[#This Row],[Date]], "dddd"),OneDayWeek[],2, FALSE), IF(TEXT(Paysheet[[#This Row],[Date]], "dddd") = 'Account Holder Info'!$B$13, 'Account Holder Info'!$B$7, 'Account Holder Info'!$B$6), 0), $C$107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$C$107 = "Off", 0), 0)</f>
        <v>0</v>
      </c>
      <c r="F10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F106)</f>
        <v>0</v>
      </c>
      <c r="G107">
        <f>IFERROR(IF(B106 = "PAYDAY", IF(Paysheet[[#This Row],[Hour Override]] = "", Paysheet[[#This Row],[Hours ]], Paysheet[[#This Row],[Hour Override]]), IF(Paysheet[[#This Row],[Hour Override]] = "", Paysheet[[#This Row],[Hours ]], Paysheet[[#This Row],[Hour Override]]) + G106), 0)</f>
        <v>0</v>
      </c>
      <c r="H10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07" s="1">
        <f>IF(TEXT(A106, "dddd") = "Sunday", Paysheet[[#This Row],[Daily Pay]], IF(ISNUMBER(I106), I106, 0) + Paysheet[[#This Row],[Daily Pay]])</f>
        <v>0</v>
      </c>
      <c r="J107" s="1">
        <f>IF(B106 = "PAYDAY", Paysheet[[#This Row],[Daily Pay]], IF(ISNUMBER(J106), J106, 0) + Paysheet[[#This Row],[Daily Pay]])</f>
        <v>0</v>
      </c>
      <c r="K107" s="1" t="str">
        <f>IF(Paysheet[[#This Row],[Week Counter]] = "PAYDAY", Paysheet[[#This Row],[Day to Paycheck]], "")</f>
        <v/>
      </c>
      <c r="L107" s="1"/>
      <c r="M107" s="1">
        <f>IF(TEXT(Paysheet[[#This Row],[Date]], "mm") &gt; TEXT(A106, "mm"), Paysheet[[#This Row],[Daily Pay]], IF(ISNUMBER(M106), M106, 0) + Paysheet[[#This Row],[Daily Pay]]) - IF(Paysheet[[#This Row],[Adjusted Paycheck]] = "", 0, (Paysheet[[#This Row],[Expected Paycheck]] - Paysheet[[#This Row],[Adjusted Paycheck]]))</f>
        <v>0</v>
      </c>
      <c r="N107" s="2">
        <f>IF(ISNUMBER(N106), N106, 0) + Paysheet[[#This Row],[Daily Pay]]  - IF(Paysheet[[#This Row],[Adjusted Paycheck]] = "", 0, (Paysheet[[#This Row],[Expected Paycheck]] - Paysheet[[#This Row],[Adjusted Paycheck]]))</f>
        <v>0</v>
      </c>
    </row>
    <row r="108" spans="1:14" x14ac:dyDescent="0.25">
      <c r="A108" s="7">
        <v>45398</v>
      </c>
      <c r="B108" s="5">
        <f>IF(OR('Account Holder Info'!$B$12 = "Weekly", Paysheet[[#This Row],[Date]]='Account Holder Info'!$B$10), IF(TEXT(A108, "dddd") = 'Account Holder Info'!$B$11, "PAYDAY", IF(ISNUMBER(B107), B107 + 1, 1)), IF(AND(TEXT(A108, "dddd") = 'Account Holder Info'!$B$11, B107 &gt;= 13), "PAYDAY", (IF(ISNUMBER(B107), B107 + 1, 1))))</f>
        <v>4</v>
      </c>
      <c r="C108" s="6"/>
      <c r="D108" cm="1">
        <f t="array" ref="D108">_xlfn.IFNA(_xlfn.IFS($C$107 = "Regular", IF(VLOOKUP(TEXT(Paysheet[[#This Row],[Date]], "dddd"),RegularWeek[],2, FALSE), 'Account Holder Info'!$B$6, 0), $C$107 = "1 Day", IF(VLOOKUP(TEXT(Paysheet[[#This Row],[Date]], "dddd"),OneDayWeek[],2, FALSE), IF(TEXT(Paysheet[[#This Row],[Date]], "dddd") = 'Account Holder Info'!$B$13, 'Account Holder Info'!$B$7, 'Account Holder Info'!$B$6), 0), $C$107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$C$107 = "Off", 0), 0)</f>
        <v>0</v>
      </c>
      <c r="F10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F107)</f>
        <v>0</v>
      </c>
      <c r="G108">
        <f>IFERROR(IF(B107 = "PAYDAY", IF(Paysheet[[#This Row],[Hour Override]] = "", Paysheet[[#This Row],[Hours ]], Paysheet[[#This Row],[Hour Override]]), IF(Paysheet[[#This Row],[Hour Override]] = "", Paysheet[[#This Row],[Hours ]], Paysheet[[#This Row],[Hour Override]]) + G107), 0)</f>
        <v>0</v>
      </c>
      <c r="H10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08" s="1">
        <f>IF(TEXT(A107, "dddd") = "Sunday", Paysheet[[#This Row],[Daily Pay]], IF(ISNUMBER(I107), I107, 0) + Paysheet[[#This Row],[Daily Pay]])</f>
        <v>0</v>
      </c>
      <c r="J108" s="1">
        <f>IF(B107 = "PAYDAY", Paysheet[[#This Row],[Daily Pay]], IF(ISNUMBER(J107), J107, 0) + Paysheet[[#This Row],[Daily Pay]])</f>
        <v>0</v>
      </c>
      <c r="K108" s="1" t="str">
        <f>IF(Paysheet[[#This Row],[Week Counter]] = "PAYDAY", Paysheet[[#This Row],[Day to Paycheck]], "")</f>
        <v/>
      </c>
      <c r="L108" s="1"/>
      <c r="M108" s="1">
        <f>IF(TEXT(Paysheet[[#This Row],[Date]], "mm") &gt; TEXT(A107, "mm"), Paysheet[[#This Row],[Daily Pay]], IF(ISNUMBER(M107), M107, 0) + Paysheet[[#This Row],[Daily Pay]]) - IF(Paysheet[[#This Row],[Adjusted Paycheck]] = "", 0, (Paysheet[[#This Row],[Expected Paycheck]] - Paysheet[[#This Row],[Adjusted Paycheck]]))</f>
        <v>0</v>
      </c>
      <c r="N108" s="2">
        <f>IF(ISNUMBER(N107), N107, 0) + Paysheet[[#This Row],[Daily Pay]]  - IF(Paysheet[[#This Row],[Adjusted Paycheck]] = "", 0, (Paysheet[[#This Row],[Expected Paycheck]] - Paysheet[[#This Row],[Adjusted Paycheck]]))</f>
        <v>0</v>
      </c>
    </row>
    <row r="109" spans="1:14" x14ac:dyDescent="0.25">
      <c r="A109" s="7">
        <v>45399</v>
      </c>
      <c r="B109" s="5">
        <f>IF(OR('Account Holder Info'!$B$12 = "Weekly", Paysheet[[#This Row],[Date]]='Account Holder Info'!$B$10), IF(TEXT(A109, "dddd") = 'Account Holder Info'!$B$11, "PAYDAY", IF(ISNUMBER(B108), B108 + 1, 1)), IF(AND(TEXT(A109, "dddd") = 'Account Holder Info'!$B$11, B108 &gt;= 13), "PAYDAY", (IF(ISNUMBER(B108), B108 + 1, 1))))</f>
        <v>5</v>
      </c>
      <c r="C109" s="6"/>
      <c r="D109" cm="1">
        <f t="array" ref="D109">_xlfn.IFNA(_xlfn.IFS($C$107 = "Regular", IF(VLOOKUP(TEXT(Paysheet[[#This Row],[Date]], "dddd"),RegularWeek[],2, FALSE), 'Account Holder Info'!$B$6, 0), $C$107 = "1 Day", IF(VLOOKUP(TEXT(Paysheet[[#This Row],[Date]], "dddd"),OneDayWeek[],2, FALSE), IF(TEXT(Paysheet[[#This Row],[Date]], "dddd") = 'Account Holder Info'!$B$13, 'Account Holder Info'!$B$7, 'Account Holder Info'!$B$6), 0), $C$107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$C$107 = "Off", 0), 0)</f>
        <v>0</v>
      </c>
      <c r="F10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F108)</f>
        <v>0</v>
      </c>
      <c r="G109">
        <f>IFERROR(IF(B108 = "PAYDAY", IF(Paysheet[[#This Row],[Hour Override]] = "", Paysheet[[#This Row],[Hours ]], Paysheet[[#This Row],[Hour Override]]), IF(Paysheet[[#This Row],[Hour Override]] = "", Paysheet[[#This Row],[Hours ]], Paysheet[[#This Row],[Hour Override]]) + G108), 0)</f>
        <v>0</v>
      </c>
      <c r="H10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09" s="1">
        <f>IF(TEXT(A108, "dddd") = "Sunday", Paysheet[[#This Row],[Daily Pay]], IF(ISNUMBER(I108), I108, 0) + Paysheet[[#This Row],[Daily Pay]])</f>
        <v>0</v>
      </c>
      <c r="J109" s="1">
        <f>IF(B108 = "PAYDAY", Paysheet[[#This Row],[Daily Pay]], IF(ISNUMBER(J108), J108, 0) + Paysheet[[#This Row],[Daily Pay]])</f>
        <v>0</v>
      </c>
      <c r="K109" s="1" t="str">
        <f>IF(Paysheet[[#This Row],[Week Counter]] = "PAYDAY", Paysheet[[#This Row],[Day to Paycheck]], "")</f>
        <v/>
      </c>
      <c r="L109" s="1"/>
      <c r="M109" s="1">
        <f>IF(TEXT(Paysheet[[#This Row],[Date]], "mm") &gt; TEXT(A108, "mm"), Paysheet[[#This Row],[Daily Pay]], IF(ISNUMBER(M108), M108, 0) + Paysheet[[#This Row],[Daily Pay]]) - IF(Paysheet[[#This Row],[Adjusted Paycheck]] = "", 0, (Paysheet[[#This Row],[Expected Paycheck]] - Paysheet[[#This Row],[Adjusted Paycheck]]))</f>
        <v>0</v>
      </c>
      <c r="N109" s="2">
        <f>IF(ISNUMBER(N108), N108, 0) + Paysheet[[#This Row],[Daily Pay]]  - IF(Paysheet[[#This Row],[Adjusted Paycheck]] = "", 0, (Paysheet[[#This Row],[Expected Paycheck]] - Paysheet[[#This Row],[Adjusted Paycheck]]))</f>
        <v>0</v>
      </c>
    </row>
    <row r="110" spans="1:14" x14ac:dyDescent="0.25">
      <c r="A110" s="7">
        <v>45400</v>
      </c>
      <c r="B110" s="5">
        <f>IF(OR('Account Holder Info'!$B$12 = "Weekly", Paysheet[[#This Row],[Date]]='Account Holder Info'!$B$10), IF(TEXT(A110, "dddd") = 'Account Holder Info'!$B$11, "PAYDAY", IF(ISNUMBER(B109), B109 + 1, 1)), IF(AND(TEXT(A110, "dddd") = 'Account Holder Info'!$B$11, B109 &gt;= 13), "PAYDAY", (IF(ISNUMBER(B109), B109 + 1, 1))))</f>
        <v>6</v>
      </c>
      <c r="C110" s="6"/>
      <c r="D110" cm="1">
        <f t="array" ref="D110">_xlfn.IFNA(_xlfn.IFS($C$107 = "Regular", IF(VLOOKUP(TEXT(Paysheet[[#This Row],[Date]], "dddd"),RegularWeek[],2, FALSE), 'Account Holder Info'!$B$6, 0), $C$107 = "1 Day", IF(VLOOKUP(TEXT(Paysheet[[#This Row],[Date]], "dddd"),OneDayWeek[],2, FALSE), IF(TEXT(Paysheet[[#This Row],[Date]], "dddd") = 'Account Holder Info'!$B$13, 'Account Holder Info'!$B$7, 'Account Holder Info'!$B$6), 0), $C$107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$C$107 = "Off", 0), 0)</f>
        <v>0</v>
      </c>
      <c r="F11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F109)</f>
        <v>0</v>
      </c>
      <c r="G110">
        <f>IFERROR(IF(B109 = "PAYDAY", IF(Paysheet[[#This Row],[Hour Override]] = "", Paysheet[[#This Row],[Hours ]], Paysheet[[#This Row],[Hour Override]]), IF(Paysheet[[#This Row],[Hour Override]] = "", Paysheet[[#This Row],[Hours ]], Paysheet[[#This Row],[Hour Override]]) + G109), 0)</f>
        <v>0</v>
      </c>
      <c r="H11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10" s="1">
        <f>IF(TEXT(A109, "dddd") = "Sunday", Paysheet[[#This Row],[Daily Pay]], IF(ISNUMBER(I109), I109, 0) + Paysheet[[#This Row],[Daily Pay]])</f>
        <v>0</v>
      </c>
      <c r="J110" s="1">
        <f>IF(B109 = "PAYDAY", Paysheet[[#This Row],[Daily Pay]], IF(ISNUMBER(J109), J109, 0) + Paysheet[[#This Row],[Daily Pay]])</f>
        <v>0</v>
      </c>
      <c r="K110" s="1" t="str">
        <f>IF(Paysheet[[#This Row],[Week Counter]] = "PAYDAY", Paysheet[[#This Row],[Day to Paycheck]], "")</f>
        <v/>
      </c>
      <c r="L110" s="1"/>
      <c r="M110" s="1">
        <f>IF(TEXT(Paysheet[[#This Row],[Date]], "mm") &gt; TEXT(A109, "mm"), Paysheet[[#This Row],[Daily Pay]], IF(ISNUMBER(M109), M109, 0) + Paysheet[[#This Row],[Daily Pay]]) - IF(Paysheet[[#This Row],[Adjusted Paycheck]] = "", 0, (Paysheet[[#This Row],[Expected Paycheck]] - Paysheet[[#This Row],[Adjusted Paycheck]]))</f>
        <v>0</v>
      </c>
      <c r="N110" s="2">
        <f>IF(ISNUMBER(N109), N109, 0) + Paysheet[[#This Row],[Daily Pay]]  - IF(Paysheet[[#This Row],[Adjusted Paycheck]] = "", 0, (Paysheet[[#This Row],[Expected Paycheck]] - Paysheet[[#This Row],[Adjusted Paycheck]]))</f>
        <v>0</v>
      </c>
    </row>
    <row r="111" spans="1:14" x14ac:dyDescent="0.25">
      <c r="A111" s="7">
        <v>45401</v>
      </c>
      <c r="B111" s="5">
        <f>IF(OR('Account Holder Info'!$B$12 = "Weekly", Paysheet[[#This Row],[Date]]='Account Holder Info'!$B$10), IF(TEXT(A111, "dddd") = 'Account Holder Info'!$B$11, "PAYDAY", IF(ISNUMBER(B110), B110 + 1, 1)), IF(AND(TEXT(A111, "dddd") = 'Account Holder Info'!$B$11, B110 &gt;= 13), "PAYDAY", (IF(ISNUMBER(B110), B110 + 1, 1))))</f>
        <v>7</v>
      </c>
      <c r="C111" s="6"/>
      <c r="D111" cm="1">
        <f t="array" ref="D111">_xlfn.IFNA(_xlfn.IFS($C$107 = "Regular", IF(VLOOKUP(TEXT(Paysheet[[#This Row],[Date]], "dddd"),RegularWeek[],2, FALSE), 'Account Holder Info'!$B$6, 0), $C$107 = "1 Day", IF(VLOOKUP(TEXT(Paysheet[[#This Row],[Date]], "dddd"),OneDayWeek[],2, FALSE), IF(TEXT(Paysheet[[#This Row],[Date]], "dddd") = 'Account Holder Info'!$B$13, 'Account Holder Info'!$B$7, 'Account Holder Info'!$B$6), 0), $C$107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$C$107 = "Off", 0), 0)</f>
        <v>0</v>
      </c>
      <c r="F11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F110)</f>
        <v>0</v>
      </c>
      <c r="G111">
        <f>IFERROR(IF(B110 = "PAYDAY", IF(Paysheet[[#This Row],[Hour Override]] = "", Paysheet[[#This Row],[Hours ]], Paysheet[[#This Row],[Hour Override]]), IF(Paysheet[[#This Row],[Hour Override]] = "", Paysheet[[#This Row],[Hours ]], Paysheet[[#This Row],[Hour Override]]) + G110), 0)</f>
        <v>0</v>
      </c>
      <c r="H11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11" s="1">
        <f>IF(TEXT(A110, "dddd") = "Sunday", Paysheet[[#This Row],[Daily Pay]], IF(ISNUMBER(I110), I110, 0) + Paysheet[[#This Row],[Daily Pay]])</f>
        <v>0</v>
      </c>
      <c r="J111" s="1">
        <f>IF(B110 = "PAYDAY", Paysheet[[#This Row],[Daily Pay]], IF(ISNUMBER(J110), J110, 0) + Paysheet[[#This Row],[Daily Pay]])</f>
        <v>0</v>
      </c>
      <c r="K111" s="1" t="str">
        <f>IF(Paysheet[[#This Row],[Week Counter]] = "PAYDAY", Paysheet[[#This Row],[Day to Paycheck]], "")</f>
        <v/>
      </c>
      <c r="L111" s="1"/>
      <c r="M111" s="1">
        <f>IF(TEXT(Paysheet[[#This Row],[Date]], "mm") &gt; TEXT(A110, "mm"), Paysheet[[#This Row],[Daily Pay]], IF(ISNUMBER(M110), M110, 0) + Paysheet[[#This Row],[Daily Pay]]) - IF(Paysheet[[#This Row],[Adjusted Paycheck]] = "", 0, (Paysheet[[#This Row],[Expected Paycheck]] - Paysheet[[#This Row],[Adjusted Paycheck]]))</f>
        <v>0</v>
      </c>
      <c r="N111" s="2">
        <f>IF(ISNUMBER(N110), N110, 0) + Paysheet[[#This Row],[Daily Pay]]  - IF(Paysheet[[#This Row],[Adjusted Paycheck]] = "", 0, (Paysheet[[#This Row],[Expected Paycheck]] - Paysheet[[#This Row],[Adjusted Paycheck]]))</f>
        <v>0</v>
      </c>
    </row>
    <row r="112" spans="1:14" x14ac:dyDescent="0.25">
      <c r="A112" s="7">
        <v>45402</v>
      </c>
      <c r="B112" s="5">
        <f>IF(OR('Account Holder Info'!$B$12 = "Weekly", Paysheet[[#This Row],[Date]]='Account Holder Info'!$B$10), IF(TEXT(A112, "dddd") = 'Account Holder Info'!$B$11, "PAYDAY", IF(ISNUMBER(B111), B111 + 1, 1)), IF(AND(TEXT(A112, "dddd") = 'Account Holder Info'!$B$11, B111 &gt;= 13), "PAYDAY", (IF(ISNUMBER(B111), B111 + 1, 1))))</f>
        <v>8</v>
      </c>
      <c r="C112" s="6"/>
      <c r="D112" cm="1">
        <f t="array" ref="D112">_xlfn.IFNA(_xlfn.IFS($C$107 = "Regular", IF(VLOOKUP(TEXT(Paysheet[[#This Row],[Date]], "dddd"),RegularWeek[],2, FALSE), 'Account Holder Info'!$B$6, 0), $C$107 = "1 Day", IF(VLOOKUP(TEXT(Paysheet[[#This Row],[Date]], "dddd"),OneDayWeek[],2, FALSE), IF(TEXT(Paysheet[[#This Row],[Date]], "dddd") = 'Account Holder Info'!$B$13, 'Account Holder Info'!$B$7, 'Account Holder Info'!$B$6), 0), $C$107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$C$107 = "Off", 0), 0)</f>
        <v>0</v>
      </c>
      <c r="F11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F111)</f>
        <v>0</v>
      </c>
      <c r="G112">
        <f>IFERROR(IF(B111 = "PAYDAY", IF(Paysheet[[#This Row],[Hour Override]] = "", Paysheet[[#This Row],[Hours ]], Paysheet[[#This Row],[Hour Override]]), IF(Paysheet[[#This Row],[Hour Override]] = "", Paysheet[[#This Row],[Hours ]], Paysheet[[#This Row],[Hour Override]]) + G111), 0)</f>
        <v>0</v>
      </c>
      <c r="H11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12" s="1">
        <f>IF(TEXT(A111, "dddd") = "Sunday", Paysheet[[#This Row],[Daily Pay]], IF(ISNUMBER(I111), I111, 0) + Paysheet[[#This Row],[Daily Pay]])</f>
        <v>0</v>
      </c>
      <c r="J112" s="1">
        <f>IF(B111 = "PAYDAY", Paysheet[[#This Row],[Daily Pay]], IF(ISNUMBER(J111), J111, 0) + Paysheet[[#This Row],[Daily Pay]])</f>
        <v>0</v>
      </c>
      <c r="K112" s="1" t="str">
        <f>IF(Paysheet[[#This Row],[Week Counter]] = "PAYDAY", Paysheet[[#This Row],[Day to Paycheck]], "")</f>
        <v/>
      </c>
      <c r="L112" s="1"/>
      <c r="M112" s="1">
        <f>IF(TEXT(Paysheet[[#This Row],[Date]], "mm") &gt; TEXT(A111, "mm"), Paysheet[[#This Row],[Daily Pay]], IF(ISNUMBER(M111), M111, 0) + Paysheet[[#This Row],[Daily Pay]]) - IF(Paysheet[[#This Row],[Adjusted Paycheck]] = "", 0, (Paysheet[[#This Row],[Expected Paycheck]] - Paysheet[[#This Row],[Adjusted Paycheck]]))</f>
        <v>0</v>
      </c>
      <c r="N112" s="2">
        <f>IF(ISNUMBER(N111), N111, 0) + Paysheet[[#This Row],[Daily Pay]]  - IF(Paysheet[[#This Row],[Adjusted Paycheck]] = "", 0, (Paysheet[[#This Row],[Expected Paycheck]] - Paysheet[[#This Row],[Adjusted Paycheck]]))</f>
        <v>0</v>
      </c>
    </row>
    <row r="113" spans="1:14" x14ac:dyDescent="0.25">
      <c r="A113" s="7">
        <v>45403</v>
      </c>
      <c r="B113" s="5">
        <f>IF(OR('Account Holder Info'!$B$12 = "Weekly", Paysheet[[#This Row],[Date]]='Account Holder Info'!$B$10), IF(TEXT(A113, "dddd") = 'Account Holder Info'!$B$11, "PAYDAY", IF(ISNUMBER(B112), B112 + 1, 1)), IF(AND(TEXT(A113, "dddd") = 'Account Holder Info'!$B$11, B112 &gt;= 13), "PAYDAY", (IF(ISNUMBER(B112), B112 + 1, 1))))</f>
        <v>9</v>
      </c>
      <c r="C113" s="6"/>
      <c r="D113" cm="1">
        <f t="array" ref="D113">_xlfn.IFNA(_xlfn.IFS($C$107 = "Regular", IF(VLOOKUP(TEXT(Paysheet[[#This Row],[Date]], "dddd"),RegularWeek[],2, FALSE), 'Account Holder Info'!$B$6, 0), $C$107 = "1 Day", IF(VLOOKUP(TEXT(Paysheet[[#This Row],[Date]], "dddd"),OneDayWeek[],2, FALSE), IF(TEXT(Paysheet[[#This Row],[Date]], "dddd") = 'Account Holder Info'!$B$13, 'Account Holder Info'!$B$7, 'Account Holder Info'!$B$6), 0), $C$107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$C$107 = "Off", 0), 0)</f>
        <v>0</v>
      </c>
      <c r="F11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F112)</f>
        <v>0</v>
      </c>
      <c r="G113">
        <f>IFERROR(IF(B112 = "PAYDAY", IF(Paysheet[[#This Row],[Hour Override]] = "", Paysheet[[#This Row],[Hours ]], Paysheet[[#This Row],[Hour Override]]), IF(Paysheet[[#This Row],[Hour Override]] = "", Paysheet[[#This Row],[Hours ]], Paysheet[[#This Row],[Hour Override]]) + G112), 0)</f>
        <v>0</v>
      </c>
      <c r="H11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13" s="1">
        <f>IF(TEXT(A112, "dddd") = "Sunday", Paysheet[[#This Row],[Daily Pay]], IF(ISNUMBER(I112), I112, 0) + Paysheet[[#This Row],[Daily Pay]])</f>
        <v>0</v>
      </c>
      <c r="J113" s="1">
        <f>IF(B112 = "PAYDAY", Paysheet[[#This Row],[Daily Pay]], IF(ISNUMBER(J112), J112, 0) + Paysheet[[#This Row],[Daily Pay]])</f>
        <v>0</v>
      </c>
      <c r="K113" s="1" t="str">
        <f>IF(Paysheet[[#This Row],[Week Counter]] = "PAYDAY", Paysheet[[#This Row],[Day to Paycheck]], "")</f>
        <v/>
      </c>
      <c r="L113" s="1"/>
      <c r="M113" s="1">
        <f>IF(TEXT(Paysheet[[#This Row],[Date]], "mm") &gt; TEXT(A112, "mm"), Paysheet[[#This Row],[Daily Pay]], IF(ISNUMBER(M112), M112, 0) + Paysheet[[#This Row],[Daily Pay]]) - IF(Paysheet[[#This Row],[Adjusted Paycheck]] = "", 0, (Paysheet[[#This Row],[Expected Paycheck]] - Paysheet[[#This Row],[Adjusted Paycheck]]))</f>
        <v>0</v>
      </c>
      <c r="N113" s="2">
        <f>IF(ISNUMBER(N112), N112, 0) + Paysheet[[#This Row],[Daily Pay]]  - IF(Paysheet[[#This Row],[Adjusted Paycheck]] = "", 0, (Paysheet[[#This Row],[Expected Paycheck]] - Paysheet[[#This Row],[Adjusted Paycheck]]))</f>
        <v>0</v>
      </c>
    </row>
    <row r="114" spans="1:14" x14ac:dyDescent="0.25">
      <c r="A114" s="7">
        <v>45404</v>
      </c>
      <c r="B114" s="5">
        <f>IF(OR('Account Holder Info'!$B$12 = "Weekly", Paysheet[[#This Row],[Date]]='Account Holder Info'!$B$10), IF(TEXT(A114, "dddd") = 'Account Holder Info'!$B$11, "PAYDAY", IF(ISNUMBER(B113), B113 + 1, 1)), IF(AND(TEXT(A114, "dddd") = 'Account Holder Info'!$B$11, B113 &gt;= 13), "PAYDAY", (IF(ISNUMBER(B113), B113 + 1, 1))))</f>
        <v>10</v>
      </c>
      <c r="C114" t="s">
        <v>30</v>
      </c>
      <c r="D114" cm="1">
        <f t="array" ref="D114">_xlfn.IFNA(_xlfn.IFS($C$114 = "Regular", IF(VLOOKUP(TEXT(Paysheet[[#This Row],[Date]], "dddd"),RegularWeek[],2, FALSE), 'Account Holder Info'!$B$6, 0), $C$114 = "1 Day", IF(VLOOKUP(TEXT(Paysheet[[#This Row],[Date]], "dddd"),OneDayWeek[],2, FALSE), IF(TEXT(Paysheet[[#This Row],[Date]], "dddd") = 'Account Holder Info'!$B$13, 'Account Holder Info'!$B$7, 'Account Holder Info'!$B$6), 0), $C$114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$C$114 = "Off", 0), 0)</f>
        <v>0</v>
      </c>
      <c r="F11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F113)</f>
        <v>0</v>
      </c>
      <c r="G114">
        <f>IFERROR(IF(B113 = "PAYDAY", IF(Paysheet[[#This Row],[Hour Override]] = "", Paysheet[[#This Row],[Hours ]], Paysheet[[#This Row],[Hour Override]]), IF(Paysheet[[#This Row],[Hour Override]] = "", Paysheet[[#This Row],[Hours ]], Paysheet[[#This Row],[Hour Override]]) + G113), 0)</f>
        <v>0</v>
      </c>
      <c r="H11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14" s="1">
        <f>IF(TEXT(A113, "dddd") = "Sunday", Paysheet[[#This Row],[Daily Pay]], IF(ISNUMBER(I113), I113, 0) + Paysheet[[#This Row],[Daily Pay]])</f>
        <v>0</v>
      </c>
      <c r="J114" s="1">
        <f>IF(B113 = "PAYDAY", Paysheet[[#This Row],[Daily Pay]], IF(ISNUMBER(J113), J113, 0) + Paysheet[[#This Row],[Daily Pay]])</f>
        <v>0</v>
      </c>
      <c r="K114" s="1" t="str">
        <f>IF(Paysheet[[#This Row],[Week Counter]] = "PAYDAY", Paysheet[[#This Row],[Day to Paycheck]], "")</f>
        <v/>
      </c>
      <c r="L114" s="1"/>
      <c r="M114" s="1">
        <f>IF(TEXT(Paysheet[[#This Row],[Date]], "mm") &gt; TEXT(A113, "mm"), Paysheet[[#This Row],[Daily Pay]], IF(ISNUMBER(M113), M113, 0) + Paysheet[[#This Row],[Daily Pay]]) - IF(Paysheet[[#This Row],[Adjusted Paycheck]] = "", 0, (Paysheet[[#This Row],[Expected Paycheck]] - Paysheet[[#This Row],[Adjusted Paycheck]]))</f>
        <v>0</v>
      </c>
      <c r="N114" s="2">
        <f>IF(ISNUMBER(N113), N113, 0) + Paysheet[[#This Row],[Daily Pay]]  - IF(Paysheet[[#This Row],[Adjusted Paycheck]] = "", 0, (Paysheet[[#This Row],[Expected Paycheck]] - Paysheet[[#This Row],[Adjusted Paycheck]]))</f>
        <v>0</v>
      </c>
    </row>
    <row r="115" spans="1:14" x14ac:dyDescent="0.25">
      <c r="A115" s="7">
        <v>45405</v>
      </c>
      <c r="B115" s="5">
        <f>IF(OR('Account Holder Info'!$B$12 = "Weekly", Paysheet[[#This Row],[Date]]='Account Holder Info'!$B$10), IF(TEXT(A115, "dddd") = 'Account Holder Info'!$B$11, "PAYDAY", IF(ISNUMBER(B114), B114 + 1, 1)), IF(AND(TEXT(A115, "dddd") = 'Account Holder Info'!$B$11, B114 &gt;= 13), "PAYDAY", (IF(ISNUMBER(B114), B114 + 1, 1))))</f>
        <v>11</v>
      </c>
      <c r="C115" s="6"/>
      <c r="D115" cm="1">
        <f t="array" ref="D115">_xlfn.IFNA(_xlfn.IFS($C$114 = "Regular", IF(VLOOKUP(TEXT(Paysheet[[#This Row],[Date]], "dddd"),RegularWeek[],2, FALSE), 'Account Holder Info'!$B$6, 0), $C$114 = "1 Day", IF(VLOOKUP(TEXT(Paysheet[[#This Row],[Date]], "dddd"),OneDayWeek[],2, FALSE), IF(TEXT(Paysheet[[#This Row],[Date]], "dddd") = 'Account Holder Info'!$B$13, 'Account Holder Info'!$B$7, 'Account Holder Info'!$B$6), 0), $C$114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$C$114 = "Off", 0), 0)</f>
        <v>0</v>
      </c>
      <c r="F11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F114)</f>
        <v>0</v>
      </c>
      <c r="G115">
        <f>IFERROR(IF(B114 = "PAYDAY", IF(Paysheet[[#This Row],[Hour Override]] = "", Paysheet[[#This Row],[Hours ]], Paysheet[[#This Row],[Hour Override]]), IF(Paysheet[[#This Row],[Hour Override]] = "", Paysheet[[#This Row],[Hours ]], Paysheet[[#This Row],[Hour Override]]) + G114), 0)</f>
        <v>0</v>
      </c>
      <c r="H11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15" s="1">
        <f>IF(TEXT(A114, "dddd") = "Sunday", Paysheet[[#This Row],[Daily Pay]], IF(ISNUMBER(I114), I114, 0) + Paysheet[[#This Row],[Daily Pay]])</f>
        <v>0</v>
      </c>
      <c r="J115" s="1">
        <f>IF(B114 = "PAYDAY", Paysheet[[#This Row],[Daily Pay]], IF(ISNUMBER(J114), J114, 0) + Paysheet[[#This Row],[Daily Pay]])</f>
        <v>0</v>
      </c>
      <c r="K115" s="1" t="str">
        <f>IF(Paysheet[[#This Row],[Week Counter]] = "PAYDAY", Paysheet[[#This Row],[Day to Paycheck]], "")</f>
        <v/>
      </c>
      <c r="L115" s="1"/>
      <c r="M115" s="1">
        <f>IF(TEXT(Paysheet[[#This Row],[Date]], "mm") &gt; TEXT(A114, "mm"), Paysheet[[#This Row],[Daily Pay]], IF(ISNUMBER(M114), M114, 0) + Paysheet[[#This Row],[Daily Pay]]) - IF(Paysheet[[#This Row],[Adjusted Paycheck]] = "", 0, (Paysheet[[#This Row],[Expected Paycheck]] - Paysheet[[#This Row],[Adjusted Paycheck]]))</f>
        <v>0</v>
      </c>
      <c r="N115" s="2">
        <f>IF(ISNUMBER(N114), N114, 0) + Paysheet[[#This Row],[Daily Pay]]  - IF(Paysheet[[#This Row],[Adjusted Paycheck]] = "", 0, (Paysheet[[#This Row],[Expected Paycheck]] - Paysheet[[#This Row],[Adjusted Paycheck]]))</f>
        <v>0</v>
      </c>
    </row>
    <row r="116" spans="1:14" x14ac:dyDescent="0.25">
      <c r="A116" s="7">
        <v>45406</v>
      </c>
      <c r="B116" s="5">
        <f>IF(OR('Account Holder Info'!$B$12 = "Weekly", Paysheet[[#This Row],[Date]]='Account Holder Info'!$B$10), IF(TEXT(A116, "dddd") = 'Account Holder Info'!$B$11, "PAYDAY", IF(ISNUMBER(B115), B115 + 1, 1)), IF(AND(TEXT(A116, "dddd") = 'Account Holder Info'!$B$11, B115 &gt;= 13), "PAYDAY", (IF(ISNUMBER(B115), B115 + 1, 1))))</f>
        <v>12</v>
      </c>
      <c r="C116" s="6"/>
      <c r="D116" cm="1">
        <f t="array" ref="D116">_xlfn.IFNA(_xlfn.IFS($C$114 = "Regular", IF(VLOOKUP(TEXT(Paysheet[[#This Row],[Date]], "dddd"),RegularWeek[],2, FALSE), 'Account Holder Info'!$B$6, 0), $C$114 = "1 Day", IF(VLOOKUP(TEXT(Paysheet[[#This Row],[Date]], "dddd"),OneDayWeek[],2, FALSE), IF(TEXT(Paysheet[[#This Row],[Date]], "dddd") = 'Account Holder Info'!$B$13, 'Account Holder Info'!$B$7, 'Account Holder Info'!$B$6), 0), $C$114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$C$114 = "Off", 0), 0)</f>
        <v>0</v>
      </c>
      <c r="F11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F115)</f>
        <v>0</v>
      </c>
      <c r="G116">
        <f>IFERROR(IF(B115 = "PAYDAY", IF(Paysheet[[#This Row],[Hour Override]] = "", Paysheet[[#This Row],[Hours ]], Paysheet[[#This Row],[Hour Override]]), IF(Paysheet[[#This Row],[Hour Override]] = "", Paysheet[[#This Row],[Hours ]], Paysheet[[#This Row],[Hour Override]]) + G115), 0)</f>
        <v>0</v>
      </c>
      <c r="H11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16" s="1">
        <f>IF(TEXT(A115, "dddd") = "Sunday", Paysheet[[#This Row],[Daily Pay]], IF(ISNUMBER(I115), I115, 0) + Paysheet[[#This Row],[Daily Pay]])</f>
        <v>0</v>
      </c>
      <c r="J116" s="1">
        <f>IF(B115 = "PAYDAY", Paysheet[[#This Row],[Daily Pay]], IF(ISNUMBER(J115), J115, 0) + Paysheet[[#This Row],[Daily Pay]])</f>
        <v>0</v>
      </c>
      <c r="K116" s="1" t="str">
        <f>IF(Paysheet[[#This Row],[Week Counter]] = "PAYDAY", Paysheet[[#This Row],[Day to Paycheck]], "")</f>
        <v/>
      </c>
      <c r="L116" s="1"/>
      <c r="M116" s="1">
        <f>IF(TEXT(Paysheet[[#This Row],[Date]], "mm") &gt; TEXT(A115, "mm"), Paysheet[[#This Row],[Daily Pay]], IF(ISNUMBER(M115), M115, 0) + Paysheet[[#This Row],[Daily Pay]]) - IF(Paysheet[[#This Row],[Adjusted Paycheck]] = "", 0, (Paysheet[[#This Row],[Expected Paycheck]] - Paysheet[[#This Row],[Adjusted Paycheck]]))</f>
        <v>0</v>
      </c>
      <c r="N116" s="2">
        <f>IF(ISNUMBER(N115), N115, 0) + Paysheet[[#This Row],[Daily Pay]]  - IF(Paysheet[[#This Row],[Adjusted Paycheck]] = "", 0, (Paysheet[[#This Row],[Expected Paycheck]] - Paysheet[[#This Row],[Adjusted Paycheck]]))</f>
        <v>0</v>
      </c>
    </row>
    <row r="117" spans="1:14" x14ac:dyDescent="0.25">
      <c r="A117" s="7">
        <v>45407</v>
      </c>
      <c r="B117" s="5">
        <f>IF(OR('Account Holder Info'!$B$12 = "Weekly", Paysheet[[#This Row],[Date]]='Account Holder Info'!$B$10), IF(TEXT(A117, "dddd") = 'Account Holder Info'!$B$11, "PAYDAY", IF(ISNUMBER(B116), B116 + 1, 1)), IF(AND(TEXT(A117, "dddd") = 'Account Holder Info'!$B$11, B116 &gt;= 13), "PAYDAY", (IF(ISNUMBER(B116), B116 + 1, 1))))</f>
        <v>13</v>
      </c>
      <c r="C117" s="6"/>
      <c r="D117" cm="1">
        <f t="array" ref="D117">_xlfn.IFNA(_xlfn.IFS($C$114 = "Regular", IF(VLOOKUP(TEXT(Paysheet[[#This Row],[Date]], "dddd"),RegularWeek[],2, FALSE), 'Account Holder Info'!$B$6, 0), $C$114 = "1 Day", IF(VLOOKUP(TEXT(Paysheet[[#This Row],[Date]], "dddd"),OneDayWeek[],2, FALSE), IF(TEXT(Paysheet[[#This Row],[Date]], "dddd") = 'Account Holder Info'!$B$13, 'Account Holder Info'!$B$7, 'Account Holder Info'!$B$6), 0), $C$114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$C$114 = "Off", 0), 0)</f>
        <v>0</v>
      </c>
      <c r="F11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F116)</f>
        <v>0</v>
      </c>
      <c r="G117">
        <f>IFERROR(IF(B116 = "PAYDAY", IF(Paysheet[[#This Row],[Hour Override]] = "", Paysheet[[#This Row],[Hours ]], Paysheet[[#This Row],[Hour Override]]), IF(Paysheet[[#This Row],[Hour Override]] = "", Paysheet[[#This Row],[Hours ]], Paysheet[[#This Row],[Hour Override]]) + G116), 0)</f>
        <v>0</v>
      </c>
      <c r="H11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17" s="1">
        <f>IF(TEXT(A116, "dddd") = "Sunday", Paysheet[[#This Row],[Daily Pay]], IF(ISNUMBER(I116), I116, 0) + Paysheet[[#This Row],[Daily Pay]])</f>
        <v>0</v>
      </c>
      <c r="J117" s="1">
        <f>IF(B116 = "PAYDAY", Paysheet[[#This Row],[Daily Pay]], IF(ISNUMBER(J116), J116, 0) + Paysheet[[#This Row],[Daily Pay]])</f>
        <v>0</v>
      </c>
      <c r="K117" s="1" t="str">
        <f>IF(Paysheet[[#This Row],[Week Counter]] = "PAYDAY", Paysheet[[#This Row],[Day to Paycheck]], "")</f>
        <v/>
      </c>
      <c r="L117" s="1"/>
      <c r="M117" s="1">
        <f>IF(TEXT(Paysheet[[#This Row],[Date]], "mm") &gt; TEXT(A116, "mm"), Paysheet[[#This Row],[Daily Pay]], IF(ISNUMBER(M116), M116, 0) + Paysheet[[#This Row],[Daily Pay]]) - IF(Paysheet[[#This Row],[Adjusted Paycheck]] = "", 0, (Paysheet[[#This Row],[Expected Paycheck]] - Paysheet[[#This Row],[Adjusted Paycheck]]))</f>
        <v>0</v>
      </c>
      <c r="N117" s="2">
        <f>IF(ISNUMBER(N116), N116, 0) + Paysheet[[#This Row],[Daily Pay]]  - IF(Paysheet[[#This Row],[Adjusted Paycheck]] = "", 0, (Paysheet[[#This Row],[Expected Paycheck]] - Paysheet[[#This Row],[Adjusted Paycheck]]))</f>
        <v>0</v>
      </c>
    </row>
    <row r="118" spans="1:14" x14ac:dyDescent="0.25">
      <c r="A118" s="7">
        <v>45408</v>
      </c>
      <c r="B118" s="5" t="str">
        <f>IF(OR('Account Holder Info'!$B$12 = "Weekly", Paysheet[[#This Row],[Date]]='Account Holder Info'!$B$10), IF(TEXT(A118, "dddd") = 'Account Holder Info'!$B$11, "PAYDAY", IF(ISNUMBER(B117), B117 + 1, 1)), IF(AND(TEXT(A118, "dddd") = 'Account Holder Info'!$B$11, B117 &gt;= 13), "PAYDAY", (IF(ISNUMBER(B117), B117 + 1, 1))))</f>
        <v>PAYDAY</v>
      </c>
      <c r="C118" s="6"/>
      <c r="D118" cm="1">
        <f t="array" ref="D118">_xlfn.IFNA(_xlfn.IFS($C$114 = "Regular", IF(VLOOKUP(TEXT(Paysheet[[#This Row],[Date]], "dddd"),RegularWeek[],2, FALSE), 'Account Holder Info'!$B$6, 0), $C$114 = "1 Day", IF(VLOOKUP(TEXT(Paysheet[[#This Row],[Date]], "dddd"),OneDayWeek[],2, FALSE), IF(TEXT(Paysheet[[#This Row],[Date]], "dddd") = 'Account Holder Info'!$B$13, 'Account Holder Info'!$B$7, 'Account Holder Info'!$B$6), 0), $C$114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$C$114 = "Off", 0), 0)</f>
        <v>0</v>
      </c>
      <c r="F11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F117)</f>
        <v>0</v>
      </c>
      <c r="G118">
        <f>IFERROR(IF(B117 = "PAYDAY", IF(Paysheet[[#This Row],[Hour Override]] = "", Paysheet[[#This Row],[Hours ]], Paysheet[[#This Row],[Hour Override]]), IF(Paysheet[[#This Row],[Hour Override]] = "", Paysheet[[#This Row],[Hours ]], Paysheet[[#This Row],[Hour Override]]) + G117), 0)</f>
        <v>0</v>
      </c>
      <c r="H11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18" s="1">
        <f>IF(TEXT(A117, "dddd") = "Sunday", Paysheet[[#This Row],[Daily Pay]], IF(ISNUMBER(I117), I117, 0) + Paysheet[[#This Row],[Daily Pay]])</f>
        <v>0</v>
      </c>
      <c r="J118" s="1">
        <f>IF(B117 = "PAYDAY", Paysheet[[#This Row],[Daily Pay]], IF(ISNUMBER(J117), J117, 0) + Paysheet[[#This Row],[Daily Pay]])</f>
        <v>0</v>
      </c>
      <c r="K118" s="1">
        <f>IF(Paysheet[[#This Row],[Week Counter]] = "PAYDAY", Paysheet[[#This Row],[Day to Paycheck]], "")</f>
        <v>0</v>
      </c>
      <c r="L118" s="1"/>
      <c r="M118" s="1">
        <f>IF(TEXT(Paysheet[[#This Row],[Date]], "mm") &gt; TEXT(A117, "mm"), Paysheet[[#This Row],[Daily Pay]], IF(ISNUMBER(M117), M117, 0) + Paysheet[[#This Row],[Daily Pay]]) - IF(Paysheet[[#This Row],[Adjusted Paycheck]] = "", 0, (Paysheet[[#This Row],[Expected Paycheck]] - Paysheet[[#This Row],[Adjusted Paycheck]]))</f>
        <v>0</v>
      </c>
      <c r="N118" s="2">
        <f>IF(ISNUMBER(N117), N117, 0) + Paysheet[[#This Row],[Daily Pay]]  - IF(Paysheet[[#This Row],[Adjusted Paycheck]] = "", 0, (Paysheet[[#This Row],[Expected Paycheck]] - Paysheet[[#This Row],[Adjusted Paycheck]]))</f>
        <v>0</v>
      </c>
    </row>
    <row r="119" spans="1:14" x14ac:dyDescent="0.25">
      <c r="A119" s="7">
        <v>45409</v>
      </c>
      <c r="B119" s="5">
        <f>IF(OR('Account Holder Info'!$B$12 = "Weekly", Paysheet[[#This Row],[Date]]='Account Holder Info'!$B$10), IF(TEXT(A119, "dddd") = 'Account Holder Info'!$B$11, "PAYDAY", IF(ISNUMBER(B118), B118 + 1, 1)), IF(AND(TEXT(A119, "dddd") = 'Account Holder Info'!$B$11, B118 &gt;= 13), "PAYDAY", (IF(ISNUMBER(B118), B118 + 1, 1))))</f>
        <v>1</v>
      </c>
      <c r="C119" s="6"/>
      <c r="D119" cm="1">
        <f t="array" ref="D119">_xlfn.IFNA(_xlfn.IFS($C$114 = "Regular", IF(VLOOKUP(TEXT(Paysheet[[#This Row],[Date]], "dddd"),RegularWeek[],2, FALSE), 'Account Holder Info'!$B$6, 0), $C$114 = "1 Day", IF(VLOOKUP(TEXT(Paysheet[[#This Row],[Date]], "dddd"),OneDayWeek[],2, FALSE), IF(TEXT(Paysheet[[#This Row],[Date]], "dddd") = 'Account Holder Info'!$B$13, 'Account Holder Info'!$B$7, 'Account Holder Info'!$B$6), 0), $C$114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$C$114 = "Off", 0), 0)</f>
        <v>0</v>
      </c>
      <c r="F11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F118)</f>
        <v>0</v>
      </c>
      <c r="G119">
        <f>IFERROR(IF(B118 = "PAYDAY", IF(Paysheet[[#This Row],[Hour Override]] = "", Paysheet[[#This Row],[Hours ]], Paysheet[[#This Row],[Hour Override]]), IF(Paysheet[[#This Row],[Hour Override]] = "", Paysheet[[#This Row],[Hours ]], Paysheet[[#This Row],[Hour Override]]) + G118), 0)</f>
        <v>0</v>
      </c>
      <c r="H11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19" s="1">
        <f>IF(TEXT(A118, "dddd") = "Sunday", Paysheet[[#This Row],[Daily Pay]], IF(ISNUMBER(I118), I118, 0) + Paysheet[[#This Row],[Daily Pay]])</f>
        <v>0</v>
      </c>
      <c r="J119" s="1">
        <f>IF(B118 = "PAYDAY", Paysheet[[#This Row],[Daily Pay]], IF(ISNUMBER(J118), J118, 0) + Paysheet[[#This Row],[Daily Pay]])</f>
        <v>0</v>
      </c>
      <c r="K119" s="1" t="str">
        <f>IF(Paysheet[[#This Row],[Week Counter]] = "PAYDAY", Paysheet[[#This Row],[Day to Paycheck]], "")</f>
        <v/>
      </c>
      <c r="L119" s="1"/>
      <c r="M119" s="1">
        <f>IF(TEXT(Paysheet[[#This Row],[Date]], "mm") &gt; TEXT(A118, "mm"), Paysheet[[#This Row],[Daily Pay]], IF(ISNUMBER(M118), M118, 0) + Paysheet[[#This Row],[Daily Pay]]) - IF(Paysheet[[#This Row],[Adjusted Paycheck]] = "", 0, (Paysheet[[#This Row],[Expected Paycheck]] - Paysheet[[#This Row],[Adjusted Paycheck]]))</f>
        <v>0</v>
      </c>
      <c r="N119" s="2">
        <f>IF(ISNUMBER(N118), N118, 0) + Paysheet[[#This Row],[Daily Pay]]  - IF(Paysheet[[#This Row],[Adjusted Paycheck]] = "", 0, (Paysheet[[#This Row],[Expected Paycheck]] - Paysheet[[#This Row],[Adjusted Paycheck]]))</f>
        <v>0</v>
      </c>
    </row>
    <row r="120" spans="1:14" x14ac:dyDescent="0.25">
      <c r="A120" s="7">
        <v>45410</v>
      </c>
      <c r="B120" s="5">
        <f>IF(OR('Account Holder Info'!$B$12 = "Weekly", Paysheet[[#This Row],[Date]]='Account Holder Info'!$B$10), IF(TEXT(A120, "dddd") = 'Account Holder Info'!$B$11, "PAYDAY", IF(ISNUMBER(B119), B119 + 1, 1)), IF(AND(TEXT(A120, "dddd") = 'Account Holder Info'!$B$11, B119 &gt;= 13), "PAYDAY", (IF(ISNUMBER(B119), B119 + 1, 1))))</f>
        <v>2</v>
      </c>
      <c r="C120" s="6"/>
      <c r="D120" cm="1">
        <f t="array" ref="D120">_xlfn.IFNA(_xlfn.IFS($C$114 = "Regular", IF(VLOOKUP(TEXT(Paysheet[[#This Row],[Date]], "dddd"),RegularWeek[],2, FALSE), 'Account Holder Info'!$B$6, 0), $C$114 = "1 Day", IF(VLOOKUP(TEXT(Paysheet[[#This Row],[Date]], "dddd"),OneDayWeek[],2, FALSE), IF(TEXT(Paysheet[[#This Row],[Date]], "dddd") = 'Account Holder Info'!$B$13, 'Account Holder Info'!$B$7, 'Account Holder Info'!$B$6), 0), $C$114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$C$114 = "Off", 0), 0)</f>
        <v>0</v>
      </c>
      <c r="F12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F119)</f>
        <v>0</v>
      </c>
      <c r="G120">
        <f>IFERROR(IF(B119 = "PAYDAY", IF(Paysheet[[#This Row],[Hour Override]] = "", Paysheet[[#This Row],[Hours ]], Paysheet[[#This Row],[Hour Override]]), IF(Paysheet[[#This Row],[Hour Override]] = "", Paysheet[[#This Row],[Hours ]], Paysheet[[#This Row],[Hour Override]]) + G119), 0)</f>
        <v>0</v>
      </c>
      <c r="H12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20" s="1">
        <f>IF(TEXT(A119, "dddd") = "Sunday", Paysheet[[#This Row],[Daily Pay]], IF(ISNUMBER(I119), I119, 0) + Paysheet[[#This Row],[Daily Pay]])</f>
        <v>0</v>
      </c>
      <c r="J120" s="1">
        <f>IF(B119 = "PAYDAY", Paysheet[[#This Row],[Daily Pay]], IF(ISNUMBER(J119), J119, 0) + Paysheet[[#This Row],[Daily Pay]])</f>
        <v>0</v>
      </c>
      <c r="K120" s="1" t="str">
        <f>IF(Paysheet[[#This Row],[Week Counter]] = "PAYDAY", Paysheet[[#This Row],[Day to Paycheck]], "")</f>
        <v/>
      </c>
      <c r="L120" s="1"/>
      <c r="M120" s="1">
        <f>IF(TEXT(Paysheet[[#This Row],[Date]], "mm") &gt; TEXT(A119, "mm"), Paysheet[[#This Row],[Daily Pay]], IF(ISNUMBER(M119), M119, 0) + Paysheet[[#This Row],[Daily Pay]]) - IF(Paysheet[[#This Row],[Adjusted Paycheck]] = "", 0, (Paysheet[[#This Row],[Expected Paycheck]] - Paysheet[[#This Row],[Adjusted Paycheck]]))</f>
        <v>0</v>
      </c>
      <c r="N120" s="2">
        <f>IF(ISNUMBER(N119), N119, 0) + Paysheet[[#This Row],[Daily Pay]]  - IF(Paysheet[[#This Row],[Adjusted Paycheck]] = "", 0, (Paysheet[[#This Row],[Expected Paycheck]] - Paysheet[[#This Row],[Adjusted Paycheck]]))</f>
        <v>0</v>
      </c>
    </row>
    <row r="121" spans="1:14" x14ac:dyDescent="0.25">
      <c r="A121" s="7">
        <v>45411</v>
      </c>
      <c r="B121" s="5">
        <f>IF(OR('Account Holder Info'!$B$12 = "Weekly", Paysheet[[#This Row],[Date]]='Account Holder Info'!$B$10), IF(TEXT(A121, "dddd") = 'Account Holder Info'!$B$11, "PAYDAY", IF(ISNUMBER(B120), B120 + 1, 1)), IF(AND(TEXT(A121, "dddd") = 'Account Holder Info'!$B$11, B120 &gt;= 13), "PAYDAY", (IF(ISNUMBER(B120), B120 + 1, 1))))</f>
        <v>3</v>
      </c>
      <c r="C121" t="s">
        <v>30</v>
      </c>
      <c r="D121" cm="1">
        <f t="array" ref="D121">_xlfn.IFNA(_xlfn.IFS($C$121 = "Regular", IF(VLOOKUP(TEXT(Paysheet[[#This Row],[Date]], "dddd"),RegularWeek[],2, FALSE), 'Account Holder Info'!$B$6, 0), $C$121 = "1 Day", IF(VLOOKUP(TEXT(Paysheet[[#This Row],[Date]], "dddd"),OneDayWeek[],2, FALSE), IF(TEXT(Paysheet[[#This Row],[Date]], "dddd") = 'Account Holder Info'!$B$13, 'Account Holder Info'!$B$7, 'Account Holder Info'!$B$6), 0), $C$121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$C$121 = "Off", 0), 0)</f>
        <v>0</v>
      </c>
      <c r="F12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F120)</f>
        <v>0</v>
      </c>
      <c r="G121">
        <f>IFERROR(IF(B120 = "PAYDAY", IF(Paysheet[[#This Row],[Hour Override]] = "", Paysheet[[#This Row],[Hours ]], Paysheet[[#This Row],[Hour Override]]), IF(Paysheet[[#This Row],[Hour Override]] = "", Paysheet[[#This Row],[Hours ]], Paysheet[[#This Row],[Hour Override]]) + G120), 0)</f>
        <v>0</v>
      </c>
      <c r="H12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21" s="1">
        <f>IF(TEXT(A120, "dddd") = "Sunday", Paysheet[[#This Row],[Daily Pay]], IF(ISNUMBER(I120), I120, 0) + Paysheet[[#This Row],[Daily Pay]])</f>
        <v>0</v>
      </c>
      <c r="J121" s="1">
        <f>IF(B120 = "PAYDAY", Paysheet[[#This Row],[Daily Pay]], IF(ISNUMBER(J120), J120, 0) + Paysheet[[#This Row],[Daily Pay]])</f>
        <v>0</v>
      </c>
      <c r="K121" s="1" t="str">
        <f>IF(Paysheet[[#This Row],[Week Counter]] = "PAYDAY", Paysheet[[#This Row],[Day to Paycheck]], "")</f>
        <v/>
      </c>
      <c r="L121" s="1"/>
      <c r="M121" s="1">
        <f>IF(TEXT(Paysheet[[#This Row],[Date]], "mm") &gt; TEXT(A120, "mm"), Paysheet[[#This Row],[Daily Pay]], IF(ISNUMBER(M120), M120, 0) + Paysheet[[#This Row],[Daily Pay]]) - IF(Paysheet[[#This Row],[Adjusted Paycheck]] = "", 0, (Paysheet[[#This Row],[Expected Paycheck]] - Paysheet[[#This Row],[Adjusted Paycheck]]))</f>
        <v>0</v>
      </c>
      <c r="N121" s="2">
        <f>IF(ISNUMBER(N120), N120, 0) + Paysheet[[#This Row],[Daily Pay]]  - IF(Paysheet[[#This Row],[Adjusted Paycheck]] = "", 0, (Paysheet[[#This Row],[Expected Paycheck]] - Paysheet[[#This Row],[Adjusted Paycheck]]))</f>
        <v>0</v>
      </c>
    </row>
    <row r="122" spans="1:14" x14ac:dyDescent="0.25">
      <c r="A122" s="7">
        <v>45412</v>
      </c>
      <c r="B122" s="5">
        <f>IF(OR('Account Holder Info'!$B$12 = "Weekly", Paysheet[[#This Row],[Date]]='Account Holder Info'!$B$10), IF(TEXT(A122, "dddd") = 'Account Holder Info'!$B$11, "PAYDAY", IF(ISNUMBER(B121), B121 + 1, 1)), IF(AND(TEXT(A122, "dddd") = 'Account Holder Info'!$B$11, B121 &gt;= 13), "PAYDAY", (IF(ISNUMBER(B121), B121 + 1, 1))))</f>
        <v>4</v>
      </c>
      <c r="C122" s="6"/>
      <c r="D122" cm="1">
        <f t="array" ref="D122">_xlfn.IFNA(_xlfn.IFS($C$121 = "Regular", IF(VLOOKUP(TEXT(Paysheet[[#This Row],[Date]], "dddd"),RegularWeek[],2, FALSE), 'Account Holder Info'!$B$6, 0), $C$121 = "1 Day", IF(VLOOKUP(TEXT(Paysheet[[#This Row],[Date]], "dddd"),OneDayWeek[],2, FALSE), IF(TEXT(Paysheet[[#This Row],[Date]], "dddd") = 'Account Holder Info'!$B$13, 'Account Holder Info'!$B$7, 'Account Holder Info'!$B$6), 0), $C$121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$C$121 = "Off", 0), 0)</f>
        <v>0</v>
      </c>
      <c r="F12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F121)</f>
        <v>0</v>
      </c>
      <c r="G122">
        <f>IFERROR(IF(B121 = "PAYDAY", IF(Paysheet[[#This Row],[Hour Override]] = "", Paysheet[[#This Row],[Hours ]], Paysheet[[#This Row],[Hour Override]]), IF(Paysheet[[#This Row],[Hour Override]] = "", Paysheet[[#This Row],[Hours ]], Paysheet[[#This Row],[Hour Override]]) + G121), 0)</f>
        <v>0</v>
      </c>
      <c r="H12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22" s="1">
        <f>IF(TEXT(A121, "dddd") = "Sunday", Paysheet[[#This Row],[Daily Pay]], IF(ISNUMBER(I121), I121, 0) + Paysheet[[#This Row],[Daily Pay]])</f>
        <v>0</v>
      </c>
      <c r="J122" s="1">
        <f>IF(B121 = "PAYDAY", Paysheet[[#This Row],[Daily Pay]], IF(ISNUMBER(J121), J121, 0) + Paysheet[[#This Row],[Daily Pay]])</f>
        <v>0</v>
      </c>
      <c r="K122" s="1" t="str">
        <f>IF(Paysheet[[#This Row],[Week Counter]] = "PAYDAY", Paysheet[[#This Row],[Day to Paycheck]], "")</f>
        <v/>
      </c>
      <c r="L122" s="1"/>
      <c r="M122" s="1">
        <f>IF(TEXT(Paysheet[[#This Row],[Date]], "mm") &gt; TEXT(A121, "mm"), Paysheet[[#This Row],[Daily Pay]], IF(ISNUMBER(M121), M121, 0) + Paysheet[[#This Row],[Daily Pay]]) - IF(Paysheet[[#This Row],[Adjusted Paycheck]] = "", 0, (Paysheet[[#This Row],[Expected Paycheck]] - Paysheet[[#This Row],[Adjusted Paycheck]]))</f>
        <v>0</v>
      </c>
      <c r="N122" s="2">
        <f>IF(ISNUMBER(N121), N121, 0) + Paysheet[[#This Row],[Daily Pay]]  - IF(Paysheet[[#This Row],[Adjusted Paycheck]] = "", 0, (Paysheet[[#This Row],[Expected Paycheck]] - Paysheet[[#This Row],[Adjusted Paycheck]]))</f>
        <v>0</v>
      </c>
    </row>
    <row r="123" spans="1:14" x14ac:dyDescent="0.25">
      <c r="A123" s="7">
        <v>45413</v>
      </c>
      <c r="B123" s="5">
        <f>IF(OR('Account Holder Info'!$B$12 = "Weekly", Paysheet[[#This Row],[Date]]='Account Holder Info'!$B$10), IF(TEXT(A123, "dddd") = 'Account Holder Info'!$B$11, "PAYDAY", IF(ISNUMBER(B122), B122 + 1, 1)), IF(AND(TEXT(A123, "dddd") = 'Account Holder Info'!$B$11, B122 &gt;= 13), "PAYDAY", (IF(ISNUMBER(B122), B122 + 1, 1))))</f>
        <v>5</v>
      </c>
      <c r="C123" s="6"/>
      <c r="D123" cm="1">
        <f t="array" ref="D123">_xlfn.IFNA(_xlfn.IFS($C$121 = "Regular", IF(VLOOKUP(TEXT(Paysheet[[#This Row],[Date]], "dddd"),RegularWeek[],2, FALSE), 'Account Holder Info'!$B$6, 0), $C$121 = "1 Day", IF(VLOOKUP(TEXT(Paysheet[[#This Row],[Date]], "dddd"),OneDayWeek[],2, FALSE), IF(TEXT(Paysheet[[#This Row],[Date]], "dddd") = 'Account Holder Info'!$B$13, 'Account Holder Info'!$B$7, 'Account Holder Info'!$B$6), 0), $C$121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$C$121 = "Off", 0), 0)</f>
        <v>0</v>
      </c>
      <c r="F12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F122)</f>
        <v>0</v>
      </c>
      <c r="G123">
        <f>IFERROR(IF(B122 = "PAYDAY", IF(Paysheet[[#This Row],[Hour Override]] = "", Paysheet[[#This Row],[Hours ]], Paysheet[[#This Row],[Hour Override]]), IF(Paysheet[[#This Row],[Hour Override]] = "", Paysheet[[#This Row],[Hours ]], Paysheet[[#This Row],[Hour Override]]) + G122), 0)</f>
        <v>0</v>
      </c>
      <c r="H12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23" s="1">
        <f>IF(TEXT(A122, "dddd") = "Sunday", Paysheet[[#This Row],[Daily Pay]], IF(ISNUMBER(I122), I122, 0) + Paysheet[[#This Row],[Daily Pay]])</f>
        <v>0</v>
      </c>
      <c r="J123" s="1">
        <f>IF(B122 = "PAYDAY", Paysheet[[#This Row],[Daily Pay]], IF(ISNUMBER(J122), J122, 0) + Paysheet[[#This Row],[Daily Pay]])</f>
        <v>0</v>
      </c>
      <c r="K123" s="1" t="str">
        <f>IF(Paysheet[[#This Row],[Week Counter]] = "PAYDAY", Paysheet[[#This Row],[Day to Paycheck]], "")</f>
        <v/>
      </c>
      <c r="L123" s="1"/>
      <c r="M123" s="1">
        <f>IF(TEXT(Paysheet[[#This Row],[Date]], "mm") &gt; TEXT(A122, "mm"), Paysheet[[#This Row],[Daily Pay]], IF(ISNUMBER(M122), M122, 0) + Paysheet[[#This Row],[Daily Pay]]) - IF(Paysheet[[#This Row],[Adjusted Paycheck]] = "", 0, (Paysheet[[#This Row],[Expected Paycheck]] - Paysheet[[#This Row],[Adjusted Paycheck]]))</f>
        <v>0</v>
      </c>
      <c r="N123" s="2">
        <f>IF(ISNUMBER(N122), N122, 0) + Paysheet[[#This Row],[Daily Pay]]  - IF(Paysheet[[#This Row],[Adjusted Paycheck]] = "", 0, (Paysheet[[#This Row],[Expected Paycheck]] - Paysheet[[#This Row],[Adjusted Paycheck]]))</f>
        <v>0</v>
      </c>
    </row>
    <row r="124" spans="1:14" x14ac:dyDescent="0.25">
      <c r="A124" s="7">
        <v>45414</v>
      </c>
      <c r="B124" s="5">
        <f>IF(OR('Account Holder Info'!$B$12 = "Weekly", Paysheet[[#This Row],[Date]]='Account Holder Info'!$B$10), IF(TEXT(A124, "dddd") = 'Account Holder Info'!$B$11, "PAYDAY", IF(ISNUMBER(B123), B123 + 1, 1)), IF(AND(TEXT(A124, "dddd") = 'Account Holder Info'!$B$11, B123 &gt;= 13), "PAYDAY", (IF(ISNUMBER(B123), B123 + 1, 1))))</f>
        <v>6</v>
      </c>
      <c r="C124" s="6"/>
      <c r="D124" cm="1">
        <f t="array" ref="D124">_xlfn.IFNA(_xlfn.IFS($C$121 = "Regular", IF(VLOOKUP(TEXT(Paysheet[[#This Row],[Date]], "dddd"),RegularWeek[],2, FALSE), 'Account Holder Info'!$B$6, 0), $C$121 = "1 Day", IF(VLOOKUP(TEXT(Paysheet[[#This Row],[Date]], "dddd"),OneDayWeek[],2, FALSE), IF(TEXT(Paysheet[[#This Row],[Date]], "dddd") = 'Account Holder Info'!$B$13, 'Account Holder Info'!$B$7, 'Account Holder Info'!$B$6), 0), $C$121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$C$121 = "Off", 0), 0)</f>
        <v>0</v>
      </c>
      <c r="F12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F123)</f>
        <v>0</v>
      </c>
      <c r="G124">
        <f>IFERROR(IF(B123 = "PAYDAY", IF(Paysheet[[#This Row],[Hour Override]] = "", Paysheet[[#This Row],[Hours ]], Paysheet[[#This Row],[Hour Override]]), IF(Paysheet[[#This Row],[Hour Override]] = "", Paysheet[[#This Row],[Hours ]], Paysheet[[#This Row],[Hour Override]]) + G123), 0)</f>
        <v>0</v>
      </c>
      <c r="H12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24" s="1">
        <f>IF(TEXT(A123, "dddd") = "Sunday", Paysheet[[#This Row],[Daily Pay]], IF(ISNUMBER(I123), I123, 0) + Paysheet[[#This Row],[Daily Pay]])</f>
        <v>0</v>
      </c>
      <c r="J124" s="1">
        <f>IF(B123 = "PAYDAY", Paysheet[[#This Row],[Daily Pay]], IF(ISNUMBER(J123), J123, 0) + Paysheet[[#This Row],[Daily Pay]])</f>
        <v>0</v>
      </c>
      <c r="K124" s="1" t="str">
        <f>IF(Paysheet[[#This Row],[Week Counter]] = "PAYDAY", Paysheet[[#This Row],[Day to Paycheck]], "")</f>
        <v/>
      </c>
      <c r="L124" s="1"/>
      <c r="M124" s="1">
        <f>IF(TEXT(Paysheet[[#This Row],[Date]], "mm") &gt; TEXT(A123, "mm"), Paysheet[[#This Row],[Daily Pay]], IF(ISNUMBER(M123), M123, 0) + Paysheet[[#This Row],[Daily Pay]]) - IF(Paysheet[[#This Row],[Adjusted Paycheck]] = "", 0, (Paysheet[[#This Row],[Expected Paycheck]] - Paysheet[[#This Row],[Adjusted Paycheck]]))</f>
        <v>0</v>
      </c>
      <c r="N124" s="2">
        <f>IF(ISNUMBER(N123), N123, 0) + Paysheet[[#This Row],[Daily Pay]]  - IF(Paysheet[[#This Row],[Adjusted Paycheck]] = "", 0, (Paysheet[[#This Row],[Expected Paycheck]] - Paysheet[[#This Row],[Adjusted Paycheck]]))</f>
        <v>0</v>
      </c>
    </row>
    <row r="125" spans="1:14" x14ac:dyDescent="0.25">
      <c r="A125" s="7">
        <v>45415</v>
      </c>
      <c r="B125" s="5">
        <f>IF(OR('Account Holder Info'!$B$12 = "Weekly", Paysheet[[#This Row],[Date]]='Account Holder Info'!$B$10), IF(TEXT(A125, "dddd") = 'Account Holder Info'!$B$11, "PAYDAY", IF(ISNUMBER(B124), B124 + 1, 1)), IF(AND(TEXT(A125, "dddd") = 'Account Holder Info'!$B$11, B124 &gt;= 13), "PAYDAY", (IF(ISNUMBER(B124), B124 + 1, 1))))</f>
        <v>7</v>
      </c>
      <c r="C125" s="6"/>
      <c r="D125" cm="1">
        <f t="array" ref="D125">_xlfn.IFNA(_xlfn.IFS($C$121 = "Regular", IF(VLOOKUP(TEXT(Paysheet[[#This Row],[Date]], "dddd"),RegularWeek[],2, FALSE), 'Account Holder Info'!$B$6, 0), $C$121 = "1 Day", IF(VLOOKUP(TEXT(Paysheet[[#This Row],[Date]], "dddd"),OneDayWeek[],2, FALSE), IF(TEXT(Paysheet[[#This Row],[Date]], "dddd") = 'Account Holder Info'!$B$13, 'Account Holder Info'!$B$7, 'Account Holder Info'!$B$6), 0), $C$121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$C$121 = "Off", 0), 0)</f>
        <v>0</v>
      </c>
      <c r="F12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F124)</f>
        <v>0</v>
      </c>
      <c r="G125">
        <f>IFERROR(IF(B124 = "PAYDAY", IF(Paysheet[[#This Row],[Hour Override]] = "", Paysheet[[#This Row],[Hours ]], Paysheet[[#This Row],[Hour Override]]), IF(Paysheet[[#This Row],[Hour Override]] = "", Paysheet[[#This Row],[Hours ]], Paysheet[[#This Row],[Hour Override]]) + G124), 0)</f>
        <v>0</v>
      </c>
      <c r="H12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25" s="1">
        <f>IF(TEXT(A124, "dddd") = "Sunday", Paysheet[[#This Row],[Daily Pay]], IF(ISNUMBER(I124), I124, 0) + Paysheet[[#This Row],[Daily Pay]])</f>
        <v>0</v>
      </c>
      <c r="J125" s="1">
        <f>IF(B124 = "PAYDAY", Paysheet[[#This Row],[Daily Pay]], IF(ISNUMBER(J124), J124, 0) + Paysheet[[#This Row],[Daily Pay]])</f>
        <v>0</v>
      </c>
      <c r="K125" s="1" t="str">
        <f>IF(Paysheet[[#This Row],[Week Counter]] = "PAYDAY", Paysheet[[#This Row],[Day to Paycheck]], "")</f>
        <v/>
      </c>
      <c r="L125" s="1"/>
      <c r="M125" s="1">
        <f>IF(TEXT(Paysheet[[#This Row],[Date]], "mm") &gt; TEXT(A124, "mm"), Paysheet[[#This Row],[Daily Pay]], IF(ISNUMBER(M124), M124, 0) + Paysheet[[#This Row],[Daily Pay]]) - IF(Paysheet[[#This Row],[Adjusted Paycheck]] = "", 0, (Paysheet[[#This Row],[Expected Paycheck]] - Paysheet[[#This Row],[Adjusted Paycheck]]))</f>
        <v>0</v>
      </c>
      <c r="N125" s="2">
        <f>IF(ISNUMBER(N124), N124, 0) + Paysheet[[#This Row],[Daily Pay]]  - IF(Paysheet[[#This Row],[Adjusted Paycheck]] = "", 0, (Paysheet[[#This Row],[Expected Paycheck]] - Paysheet[[#This Row],[Adjusted Paycheck]]))</f>
        <v>0</v>
      </c>
    </row>
    <row r="126" spans="1:14" x14ac:dyDescent="0.25">
      <c r="A126" s="7">
        <v>45416</v>
      </c>
      <c r="B126" s="5">
        <f>IF(OR('Account Holder Info'!$B$12 = "Weekly", Paysheet[[#This Row],[Date]]='Account Holder Info'!$B$10), IF(TEXT(A126, "dddd") = 'Account Holder Info'!$B$11, "PAYDAY", IF(ISNUMBER(B125), B125 + 1, 1)), IF(AND(TEXT(A126, "dddd") = 'Account Holder Info'!$B$11, B125 &gt;= 13), "PAYDAY", (IF(ISNUMBER(B125), B125 + 1, 1))))</f>
        <v>8</v>
      </c>
      <c r="C126" s="6"/>
      <c r="D126" cm="1">
        <f t="array" ref="D126">_xlfn.IFNA(_xlfn.IFS($C$121 = "Regular", IF(VLOOKUP(TEXT(Paysheet[[#This Row],[Date]], "dddd"),RegularWeek[],2, FALSE), 'Account Holder Info'!$B$6, 0), $C$121 = "1 Day", IF(VLOOKUP(TEXT(Paysheet[[#This Row],[Date]], "dddd"),OneDayWeek[],2, FALSE), IF(TEXT(Paysheet[[#This Row],[Date]], "dddd") = 'Account Holder Info'!$B$13, 'Account Holder Info'!$B$7, 'Account Holder Info'!$B$6), 0), $C$121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$C$121 = "Off", 0), 0)</f>
        <v>0</v>
      </c>
      <c r="F12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F125)</f>
        <v>0</v>
      </c>
      <c r="G126">
        <f>IFERROR(IF(B125 = "PAYDAY", IF(Paysheet[[#This Row],[Hour Override]] = "", Paysheet[[#This Row],[Hours ]], Paysheet[[#This Row],[Hour Override]]), IF(Paysheet[[#This Row],[Hour Override]] = "", Paysheet[[#This Row],[Hours ]], Paysheet[[#This Row],[Hour Override]]) + G125), 0)</f>
        <v>0</v>
      </c>
      <c r="H12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26" s="1">
        <f>IF(TEXT(A125, "dddd") = "Sunday", Paysheet[[#This Row],[Daily Pay]], IF(ISNUMBER(I125), I125, 0) + Paysheet[[#This Row],[Daily Pay]])</f>
        <v>0</v>
      </c>
      <c r="J126" s="1">
        <f>IF(B125 = "PAYDAY", Paysheet[[#This Row],[Daily Pay]], IF(ISNUMBER(J125), J125, 0) + Paysheet[[#This Row],[Daily Pay]])</f>
        <v>0</v>
      </c>
      <c r="K126" s="1" t="str">
        <f>IF(Paysheet[[#This Row],[Week Counter]] = "PAYDAY", Paysheet[[#This Row],[Day to Paycheck]], "")</f>
        <v/>
      </c>
      <c r="L126" s="1"/>
      <c r="M126" s="1">
        <f>IF(TEXT(Paysheet[[#This Row],[Date]], "mm") &gt; TEXT(A125, "mm"), Paysheet[[#This Row],[Daily Pay]], IF(ISNUMBER(M125), M125, 0) + Paysheet[[#This Row],[Daily Pay]]) - IF(Paysheet[[#This Row],[Adjusted Paycheck]] = "", 0, (Paysheet[[#This Row],[Expected Paycheck]] - Paysheet[[#This Row],[Adjusted Paycheck]]))</f>
        <v>0</v>
      </c>
      <c r="N126" s="2">
        <f>IF(ISNUMBER(N125), N125, 0) + Paysheet[[#This Row],[Daily Pay]]  - IF(Paysheet[[#This Row],[Adjusted Paycheck]] = "", 0, (Paysheet[[#This Row],[Expected Paycheck]] - Paysheet[[#This Row],[Adjusted Paycheck]]))</f>
        <v>0</v>
      </c>
    </row>
    <row r="127" spans="1:14" x14ac:dyDescent="0.25">
      <c r="A127" s="7">
        <v>45417</v>
      </c>
      <c r="B127" s="5">
        <f>IF(OR('Account Holder Info'!$B$12 = "Weekly", Paysheet[[#This Row],[Date]]='Account Holder Info'!$B$10), IF(TEXT(A127, "dddd") = 'Account Holder Info'!$B$11, "PAYDAY", IF(ISNUMBER(B126), B126 + 1, 1)), IF(AND(TEXT(A127, "dddd") = 'Account Holder Info'!$B$11, B126 &gt;= 13), "PAYDAY", (IF(ISNUMBER(B126), B126 + 1, 1))))</f>
        <v>9</v>
      </c>
      <c r="C127" s="6"/>
      <c r="D127" cm="1">
        <f t="array" ref="D127">_xlfn.IFNA(_xlfn.IFS($C$121 = "Regular", IF(VLOOKUP(TEXT(Paysheet[[#This Row],[Date]], "dddd"),RegularWeek[],2, FALSE), 'Account Holder Info'!$B$6, 0), $C$121 = "1 Day", IF(VLOOKUP(TEXT(Paysheet[[#This Row],[Date]], "dddd"),OneDayWeek[],2, FALSE), IF(TEXT(Paysheet[[#This Row],[Date]], "dddd") = 'Account Holder Info'!$B$13, 'Account Holder Info'!$B$7, 'Account Holder Info'!$B$6), 0), $C$121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$C$121 = "Off", 0), 0)</f>
        <v>0</v>
      </c>
      <c r="F12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F126)</f>
        <v>0</v>
      </c>
      <c r="G127">
        <f>IFERROR(IF(B126 = "PAYDAY", IF(Paysheet[[#This Row],[Hour Override]] = "", Paysheet[[#This Row],[Hours ]], Paysheet[[#This Row],[Hour Override]]), IF(Paysheet[[#This Row],[Hour Override]] = "", Paysheet[[#This Row],[Hours ]], Paysheet[[#This Row],[Hour Override]]) + G126), 0)</f>
        <v>0</v>
      </c>
      <c r="H12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27" s="1">
        <f>IF(TEXT(A126, "dddd") = "Sunday", Paysheet[[#This Row],[Daily Pay]], IF(ISNUMBER(I126), I126, 0) + Paysheet[[#This Row],[Daily Pay]])</f>
        <v>0</v>
      </c>
      <c r="J127" s="1">
        <f>IF(B126 = "PAYDAY", Paysheet[[#This Row],[Daily Pay]], IF(ISNUMBER(J126), J126, 0) + Paysheet[[#This Row],[Daily Pay]])</f>
        <v>0</v>
      </c>
      <c r="K127" s="1" t="str">
        <f>IF(Paysheet[[#This Row],[Week Counter]] = "PAYDAY", Paysheet[[#This Row],[Day to Paycheck]], "")</f>
        <v/>
      </c>
      <c r="L127" s="1"/>
      <c r="M127" s="1">
        <f>IF(TEXT(Paysheet[[#This Row],[Date]], "mm") &gt; TEXT(A126, "mm"), Paysheet[[#This Row],[Daily Pay]], IF(ISNUMBER(M126), M126, 0) + Paysheet[[#This Row],[Daily Pay]]) - IF(Paysheet[[#This Row],[Adjusted Paycheck]] = "", 0, (Paysheet[[#This Row],[Expected Paycheck]] - Paysheet[[#This Row],[Adjusted Paycheck]]))</f>
        <v>0</v>
      </c>
      <c r="N127" s="2">
        <f>IF(ISNUMBER(N126), N126, 0) + Paysheet[[#This Row],[Daily Pay]]  - IF(Paysheet[[#This Row],[Adjusted Paycheck]] = "", 0, (Paysheet[[#This Row],[Expected Paycheck]] - Paysheet[[#This Row],[Adjusted Paycheck]]))</f>
        <v>0</v>
      </c>
    </row>
    <row r="128" spans="1:14" x14ac:dyDescent="0.25">
      <c r="A128" s="7">
        <v>45418</v>
      </c>
      <c r="B128" s="5">
        <f>IF(OR('Account Holder Info'!$B$12 = "Weekly", Paysheet[[#This Row],[Date]]='Account Holder Info'!$B$10), IF(TEXT(A128, "dddd") = 'Account Holder Info'!$B$11, "PAYDAY", IF(ISNUMBER(B127), B127 + 1, 1)), IF(AND(TEXT(A128, "dddd") = 'Account Holder Info'!$B$11, B127 &gt;= 13), "PAYDAY", (IF(ISNUMBER(B127), B127 + 1, 1))))</f>
        <v>10</v>
      </c>
      <c r="C128" t="s">
        <v>30</v>
      </c>
      <c r="D128" cm="1">
        <f t="array" ref="D128">_xlfn.IFNA(_xlfn.IFS($C$128 = "Regular", IF(VLOOKUP(TEXT(Paysheet[[#This Row],[Date]], "dddd"),RegularWeek[],2, FALSE), 'Account Holder Info'!$B$6, 0), $C$128 = "1 Day", IF(VLOOKUP(TEXT(Paysheet[[#This Row],[Date]], "dddd"),OneDayWeek[],2, FALSE), IF(TEXT(Paysheet[[#This Row],[Date]], "dddd") = 'Account Holder Info'!$B$13, 'Account Holder Info'!$B$7, 'Account Holder Info'!$B$6), 0), $C$128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$C$128 = "Off", 0), 0)</f>
        <v>0</v>
      </c>
      <c r="F12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F127)</f>
        <v>0</v>
      </c>
      <c r="G128">
        <f>IFERROR(IF(B127 = "PAYDAY", IF(Paysheet[[#This Row],[Hour Override]] = "", Paysheet[[#This Row],[Hours ]], Paysheet[[#This Row],[Hour Override]]), IF(Paysheet[[#This Row],[Hour Override]] = "", Paysheet[[#This Row],[Hours ]], Paysheet[[#This Row],[Hour Override]]) + G127), 0)</f>
        <v>0</v>
      </c>
      <c r="H12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28" s="1">
        <f>IF(TEXT(A127, "dddd") = "Sunday", Paysheet[[#This Row],[Daily Pay]], IF(ISNUMBER(I127), I127, 0) + Paysheet[[#This Row],[Daily Pay]])</f>
        <v>0</v>
      </c>
      <c r="J128" s="1">
        <f>IF(B127 = "PAYDAY", Paysheet[[#This Row],[Daily Pay]], IF(ISNUMBER(J127), J127, 0) + Paysheet[[#This Row],[Daily Pay]])</f>
        <v>0</v>
      </c>
      <c r="K128" s="1" t="str">
        <f>IF(Paysheet[[#This Row],[Week Counter]] = "PAYDAY", Paysheet[[#This Row],[Day to Paycheck]], "")</f>
        <v/>
      </c>
      <c r="L128" s="1"/>
      <c r="M128" s="1">
        <f>IF(TEXT(Paysheet[[#This Row],[Date]], "mm") &gt; TEXT(A127, "mm"), Paysheet[[#This Row],[Daily Pay]], IF(ISNUMBER(M127), M127, 0) + Paysheet[[#This Row],[Daily Pay]]) - IF(Paysheet[[#This Row],[Adjusted Paycheck]] = "", 0, (Paysheet[[#This Row],[Expected Paycheck]] - Paysheet[[#This Row],[Adjusted Paycheck]]))</f>
        <v>0</v>
      </c>
      <c r="N128" s="2">
        <f>IF(ISNUMBER(N127), N127, 0) + Paysheet[[#This Row],[Daily Pay]]  - IF(Paysheet[[#This Row],[Adjusted Paycheck]] = "", 0, (Paysheet[[#This Row],[Expected Paycheck]] - Paysheet[[#This Row],[Adjusted Paycheck]]))</f>
        <v>0</v>
      </c>
    </row>
    <row r="129" spans="1:14" x14ac:dyDescent="0.25">
      <c r="A129" s="7">
        <v>45419</v>
      </c>
      <c r="B129" s="5">
        <f>IF(OR('Account Holder Info'!$B$12 = "Weekly", Paysheet[[#This Row],[Date]]='Account Holder Info'!$B$10), IF(TEXT(A129, "dddd") = 'Account Holder Info'!$B$11, "PAYDAY", IF(ISNUMBER(B128), B128 + 1, 1)), IF(AND(TEXT(A129, "dddd") = 'Account Holder Info'!$B$11, B128 &gt;= 13), "PAYDAY", (IF(ISNUMBER(B128), B128 + 1, 1))))</f>
        <v>11</v>
      </c>
      <c r="C129" s="6"/>
      <c r="D129" cm="1">
        <f t="array" ref="D129">_xlfn.IFNA(_xlfn.IFS($C$128 = "Regular", IF(VLOOKUP(TEXT(Paysheet[[#This Row],[Date]], "dddd"),RegularWeek[],2, FALSE), 'Account Holder Info'!$B$6, 0), $C$128 = "1 Day", IF(VLOOKUP(TEXT(Paysheet[[#This Row],[Date]], "dddd"),OneDayWeek[],2, FALSE), IF(TEXT(Paysheet[[#This Row],[Date]], "dddd") = 'Account Holder Info'!$B$13, 'Account Holder Info'!$B$7, 'Account Holder Info'!$B$6), 0), $C$128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$C$128 = "Off", 0), 0)</f>
        <v>0</v>
      </c>
      <c r="F12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F128)</f>
        <v>0</v>
      </c>
      <c r="G129">
        <f>IFERROR(IF(B128 = "PAYDAY", IF(Paysheet[[#This Row],[Hour Override]] = "", Paysheet[[#This Row],[Hours ]], Paysheet[[#This Row],[Hour Override]]), IF(Paysheet[[#This Row],[Hour Override]] = "", Paysheet[[#This Row],[Hours ]], Paysheet[[#This Row],[Hour Override]]) + G128), 0)</f>
        <v>0</v>
      </c>
      <c r="H12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29" s="1">
        <f>IF(TEXT(A128, "dddd") = "Sunday", Paysheet[[#This Row],[Daily Pay]], IF(ISNUMBER(I128), I128, 0) + Paysheet[[#This Row],[Daily Pay]])</f>
        <v>0</v>
      </c>
      <c r="J129" s="1">
        <f>IF(B128 = "PAYDAY", Paysheet[[#This Row],[Daily Pay]], IF(ISNUMBER(J128), J128, 0) + Paysheet[[#This Row],[Daily Pay]])</f>
        <v>0</v>
      </c>
      <c r="K129" s="1" t="str">
        <f>IF(Paysheet[[#This Row],[Week Counter]] = "PAYDAY", Paysheet[[#This Row],[Day to Paycheck]], "")</f>
        <v/>
      </c>
      <c r="L129" s="1"/>
      <c r="M129" s="1">
        <f>IF(TEXT(Paysheet[[#This Row],[Date]], "mm") &gt; TEXT(A128, "mm"), Paysheet[[#This Row],[Daily Pay]], IF(ISNUMBER(M128), M128, 0) + Paysheet[[#This Row],[Daily Pay]]) - IF(Paysheet[[#This Row],[Adjusted Paycheck]] = "", 0, (Paysheet[[#This Row],[Expected Paycheck]] - Paysheet[[#This Row],[Adjusted Paycheck]]))</f>
        <v>0</v>
      </c>
      <c r="N129" s="2">
        <f>IF(ISNUMBER(N128), N128, 0) + Paysheet[[#This Row],[Daily Pay]]  - IF(Paysheet[[#This Row],[Adjusted Paycheck]] = "", 0, (Paysheet[[#This Row],[Expected Paycheck]] - Paysheet[[#This Row],[Adjusted Paycheck]]))</f>
        <v>0</v>
      </c>
    </row>
    <row r="130" spans="1:14" x14ac:dyDescent="0.25">
      <c r="A130" s="7">
        <v>45420</v>
      </c>
      <c r="B130" s="5">
        <f>IF(OR('Account Holder Info'!$B$12 = "Weekly", Paysheet[[#This Row],[Date]]='Account Holder Info'!$B$10), IF(TEXT(A130, "dddd") = 'Account Holder Info'!$B$11, "PAYDAY", IF(ISNUMBER(B129), B129 + 1, 1)), IF(AND(TEXT(A130, "dddd") = 'Account Holder Info'!$B$11, B129 &gt;= 13), "PAYDAY", (IF(ISNUMBER(B129), B129 + 1, 1))))</f>
        <v>12</v>
      </c>
      <c r="C130" s="6"/>
      <c r="D130" cm="1">
        <f t="array" ref="D130">_xlfn.IFNA(_xlfn.IFS($C$128 = "Regular", IF(VLOOKUP(TEXT(Paysheet[[#This Row],[Date]], "dddd"),RegularWeek[],2, FALSE), 'Account Holder Info'!$B$6, 0), $C$128 = "1 Day", IF(VLOOKUP(TEXT(Paysheet[[#This Row],[Date]], "dddd"),OneDayWeek[],2, FALSE), IF(TEXT(Paysheet[[#This Row],[Date]], "dddd") = 'Account Holder Info'!$B$13, 'Account Holder Info'!$B$7, 'Account Holder Info'!$B$6), 0), $C$128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$C$128 = "Off", 0), 0)</f>
        <v>0</v>
      </c>
      <c r="F13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F129)</f>
        <v>0</v>
      </c>
      <c r="G130">
        <f>IFERROR(IF(B129 = "PAYDAY", IF(Paysheet[[#This Row],[Hour Override]] = "", Paysheet[[#This Row],[Hours ]], Paysheet[[#This Row],[Hour Override]]), IF(Paysheet[[#This Row],[Hour Override]] = "", Paysheet[[#This Row],[Hours ]], Paysheet[[#This Row],[Hour Override]]) + G129), 0)</f>
        <v>0</v>
      </c>
      <c r="H13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30" s="1">
        <f>IF(TEXT(A129, "dddd") = "Sunday", Paysheet[[#This Row],[Daily Pay]], IF(ISNUMBER(I129), I129, 0) + Paysheet[[#This Row],[Daily Pay]])</f>
        <v>0</v>
      </c>
      <c r="J130" s="1">
        <f>IF(B129 = "PAYDAY", Paysheet[[#This Row],[Daily Pay]], IF(ISNUMBER(J129), J129, 0) + Paysheet[[#This Row],[Daily Pay]])</f>
        <v>0</v>
      </c>
      <c r="K130" s="1" t="str">
        <f>IF(Paysheet[[#This Row],[Week Counter]] = "PAYDAY", Paysheet[[#This Row],[Day to Paycheck]], "")</f>
        <v/>
      </c>
      <c r="L130" s="1"/>
      <c r="M130" s="1">
        <f>IF(TEXT(Paysheet[[#This Row],[Date]], "mm") &gt; TEXT(A129, "mm"), Paysheet[[#This Row],[Daily Pay]], IF(ISNUMBER(M129), M129, 0) + Paysheet[[#This Row],[Daily Pay]]) - IF(Paysheet[[#This Row],[Adjusted Paycheck]] = "", 0, (Paysheet[[#This Row],[Expected Paycheck]] - Paysheet[[#This Row],[Adjusted Paycheck]]))</f>
        <v>0</v>
      </c>
      <c r="N130" s="2">
        <f>IF(ISNUMBER(N129), N129, 0) + Paysheet[[#This Row],[Daily Pay]]  - IF(Paysheet[[#This Row],[Adjusted Paycheck]] = "", 0, (Paysheet[[#This Row],[Expected Paycheck]] - Paysheet[[#This Row],[Adjusted Paycheck]]))</f>
        <v>0</v>
      </c>
    </row>
    <row r="131" spans="1:14" x14ac:dyDescent="0.25">
      <c r="A131" s="7">
        <v>45421</v>
      </c>
      <c r="B131" s="5">
        <f>IF(OR('Account Holder Info'!$B$12 = "Weekly", Paysheet[[#This Row],[Date]]='Account Holder Info'!$B$10), IF(TEXT(A131, "dddd") = 'Account Holder Info'!$B$11, "PAYDAY", IF(ISNUMBER(B130), B130 + 1, 1)), IF(AND(TEXT(A131, "dddd") = 'Account Holder Info'!$B$11, B130 &gt;= 13), "PAYDAY", (IF(ISNUMBER(B130), B130 + 1, 1))))</f>
        <v>13</v>
      </c>
      <c r="C131" s="6"/>
      <c r="D131" cm="1">
        <f t="array" ref="D131">_xlfn.IFNA(_xlfn.IFS($C$128 = "Regular", IF(VLOOKUP(TEXT(Paysheet[[#This Row],[Date]], "dddd"),RegularWeek[],2, FALSE), 'Account Holder Info'!$B$6, 0), $C$128 = "1 Day", IF(VLOOKUP(TEXT(Paysheet[[#This Row],[Date]], "dddd"),OneDayWeek[],2, FALSE), IF(TEXT(Paysheet[[#This Row],[Date]], "dddd") = 'Account Holder Info'!$B$13, 'Account Holder Info'!$B$7, 'Account Holder Info'!$B$6), 0), $C$128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$C$128 = "Off", 0), 0)</f>
        <v>0</v>
      </c>
      <c r="F13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F130)</f>
        <v>0</v>
      </c>
      <c r="G131">
        <f>IFERROR(IF(B130 = "PAYDAY", IF(Paysheet[[#This Row],[Hour Override]] = "", Paysheet[[#This Row],[Hours ]], Paysheet[[#This Row],[Hour Override]]), IF(Paysheet[[#This Row],[Hour Override]] = "", Paysheet[[#This Row],[Hours ]], Paysheet[[#This Row],[Hour Override]]) + G130), 0)</f>
        <v>0</v>
      </c>
      <c r="H13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31" s="1">
        <f>IF(TEXT(A130, "dddd") = "Sunday", Paysheet[[#This Row],[Daily Pay]], IF(ISNUMBER(I130), I130, 0) + Paysheet[[#This Row],[Daily Pay]])</f>
        <v>0</v>
      </c>
      <c r="J131" s="1">
        <f>IF(B130 = "PAYDAY", Paysheet[[#This Row],[Daily Pay]], IF(ISNUMBER(J130), J130, 0) + Paysheet[[#This Row],[Daily Pay]])</f>
        <v>0</v>
      </c>
      <c r="K131" s="1" t="str">
        <f>IF(Paysheet[[#This Row],[Week Counter]] = "PAYDAY", Paysheet[[#This Row],[Day to Paycheck]], "")</f>
        <v/>
      </c>
      <c r="L131" s="1"/>
      <c r="M131" s="1">
        <f>IF(TEXT(Paysheet[[#This Row],[Date]], "mm") &gt; TEXT(A130, "mm"), Paysheet[[#This Row],[Daily Pay]], IF(ISNUMBER(M130), M130, 0) + Paysheet[[#This Row],[Daily Pay]]) - IF(Paysheet[[#This Row],[Adjusted Paycheck]] = "", 0, (Paysheet[[#This Row],[Expected Paycheck]] - Paysheet[[#This Row],[Adjusted Paycheck]]))</f>
        <v>0</v>
      </c>
      <c r="N131" s="2">
        <f>IF(ISNUMBER(N130), N130, 0) + Paysheet[[#This Row],[Daily Pay]]  - IF(Paysheet[[#This Row],[Adjusted Paycheck]] = "", 0, (Paysheet[[#This Row],[Expected Paycheck]] - Paysheet[[#This Row],[Adjusted Paycheck]]))</f>
        <v>0</v>
      </c>
    </row>
    <row r="132" spans="1:14" x14ac:dyDescent="0.25">
      <c r="A132" s="7">
        <v>45422</v>
      </c>
      <c r="B132" s="5" t="str">
        <f>IF(OR('Account Holder Info'!$B$12 = "Weekly", Paysheet[[#This Row],[Date]]='Account Holder Info'!$B$10), IF(TEXT(A132, "dddd") = 'Account Holder Info'!$B$11, "PAYDAY", IF(ISNUMBER(B131), B131 + 1, 1)), IF(AND(TEXT(A132, "dddd") = 'Account Holder Info'!$B$11, B131 &gt;= 13), "PAYDAY", (IF(ISNUMBER(B131), B131 + 1, 1))))</f>
        <v>PAYDAY</v>
      </c>
      <c r="C132" s="6"/>
      <c r="D132" cm="1">
        <f t="array" ref="D132">_xlfn.IFNA(_xlfn.IFS($C$128 = "Regular", IF(VLOOKUP(TEXT(Paysheet[[#This Row],[Date]], "dddd"),RegularWeek[],2, FALSE), 'Account Holder Info'!$B$6, 0), $C$128 = "1 Day", IF(VLOOKUP(TEXT(Paysheet[[#This Row],[Date]], "dddd"),OneDayWeek[],2, FALSE), IF(TEXT(Paysheet[[#This Row],[Date]], "dddd") = 'Account Holder Info'!$B$13, 'Account Holder Info'!$B$7, 'Account Holder Info'!$B$6), 0), $C$128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$C$128 = "Off", 0), 0)</f>
        <v>0</v>
      </c>
      <c r="F13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F131)</f>
        <v>0</v>
      </c>
      <c r="G132">
        <f>IFERROR(IF(B131 = "PAYDAY", IF(Paysheet[[#This Row],[Hour Override]] = "", Paysheet[[#This Row],[Hours ]], Paysheet[[#This Row],[Hour Override]]), IF(Paysheet[[#This Row],[Hour Override]] = "", Paysheet[[#This Row],[Hours ]], Paysheet[[#This Row],[Hour Override]]) + G131), 0)</f>
        <v>0</v>
      </c>
      <c r="H13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32" s="1">
        <f>IF(TEXT(A131, "dddd") = "Sunday", Paysheet[[#This Row],[Daily Pay]], IF(ISNUMBER(I131), I131, 0) + Paysheet[[#This Row],[Daily Pay]])</f>
        <v>0</v>
      </c>
      <c r="J132" s="1">
        <f>IF(B131 = "PAYDAY", Paysheet[[#This Row],[Daily Pay]], IF(ISNUMBER(J131), J131, 0) + Paysheet[[#This Row],[Daily Pay]])</f>
        <v>0</v>
      </c>
      <c r="K132" s="1">
        <f>IF(Paysheet[[#This Row],[Week Counter]] = "PAYDAY", Paysheet[[#This Row],[Day to Paycheck]], "")</f>
        <v>0</v>
      </c>
      <c r="L132" s="1"/>
      <c r="M132" s="1">
        <f>IF(TEXT(Paysheet[[#This Row],[Date]], "mm") &gt; TEXT(A131, "mm"), Paysheet[[#This Row],[Daily Pay]], IF(ISNUMBER(M131), M131, 0) + Paysheet[[#This Row],[Daily Pay]]) - IF(Paysheet[[#This Row],[Adjusted Paycheck]] = "", 0, (Paysheet[[#This Row],[Expected Paycheck]] - Paysheet[[#This Row],[Adjusted Paycheck]]))</f>
        <v>0</v>
      </c>
      <c r="N132" s="2">
        <f>IF(ISNUMBER(N131), N131, 0) + Paysheet[[#This Row],[Daily Pay]]  - IF(Paysheet[[#This Row],[Adjusted Paycheck]] = "", 0, (Paysheet[[#This Row],[Expected Paycheck]] - Paysheet[[#This Row],[Adjusted Paycheck]]))</f>
        <v>0</v>
      </c>
    </row>
    <row r="133" spans="1:14" x14ac:dyDescent="0.25">
      <c r="A133" s="7">
        <v>45423</v>
      </c>
      <c r="B133" s="5">
        <f>IF(OR('Account Holder Info'!$B$12 = "Weekly", Paysheet[[#This Row],[Date]]='Account Holder Info'!$B$10), IF(TEXT(A133, "dddd") = 'Account Holder Info'!$B$11, "PAYDAY", IF(ISNUMBER(B132), B132 + 1, 1)), IF(AND(TEXT(A133, "dddd") = 'Account Holder Info'!$B$11, B132 &gt;= 13), "PAYDAY", (IF(ISNUMBER(B132), B132 + 1, 1))))</f>
        <v>1</v>
      </c>
      <c r="C133" s="6"/>
      <c r="D133" cm="1">
        <f t="array" ref="D133">_xlfn.IFNA(_xlfn.IFS($C$128 = "Regular", IF(VLOOKUP(TEXT(Paysheet[[#This Row],[Date]], "dddd"),RegularWeek[],2, FALSE), 'Account Holder Info'!$B$6, 0), $C$128 = "1 Day", IF(VLOOKUP(TEXT(Paysheet[[#This Row],[Date]], "dddd"),OneDayWeek[],2, FALSE), IF(TEXT(Paysheet[[#This Row],[Date]], "dddd") = 'Account Holder Info'!$B$13, 'Account Holder Info'!$B$7, 'Account Holder Info'!$B$6), 0), $C$128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$C$128 = "Off", 0), 0)</f>
        <v>0</v>
      </c>
      <c r="F13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F132)</f>
        <v>0</v>
      </c>
      <c r="G133">
        <f>IFERROR(IF(B132 = "PAYDAY", IF(Paysheet[[#This Row],[Hour Override]] = "", Paysheet[[#This Row],[Hours ]], Paysheet[[#This Row],[Hour Override]]), IF(Paysheet[[#This Row],[Hour Override]] = "", Paysheet[[#This Row],[Hours ]], Paysheet[[#This Row],[Hour Override]]) + G132), 0)</f>
        <v>0</v>
      </c>
      <c r="H13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33" s="1">
        <f>IF(TEXT(A132, "dddd") = "Sunday", Paysheet[[#This Row],[Daily Pay]], IF(ISNUMBER(I132), I132, 0) + Paysheet[[#This Row],[Daily Pay]])</f>
        <v>0</v>
      </c>
      <c r="J133" s="1">
        <f>IF(B132 = "PAYDAY", Paysheet[[#This Row],[Daily Pay]], IF(ISNUMBER(J132), J132, 0) + Paysheet[[#This Row],[Daily Pay]])</f>
        <v>0</v>
      </c>
      <c r="K133" s="1" t="str">
        <f>IF(Paysheet[[#This Row],[Week Counter]] = "PAYDAY", Paysheet[[#This Row],[Day to Paycheck]], "")</f>
        <v/>
      </c>
      <c r="L133" s="1"/>
      <c r="M133" s="1">
        <f>IF(TEXT(Paysheet[[#This Row],[Date]], "mm") &gt; TEXT(A132, "mm"), Paysheet[[#This Row],[Daily Pay]], IF(ISNUMBER(M132), M132, 0) + Paysheet[[#This Row],[Daily Pay]]) - IF(Paysheet[[#This Row],[Adjusted Paycheck]] = "", 0, (Paysheet[[#This Row],[Expected Paycheck]] - Paysheet[[#This Row],[Adjusted Paycheck]]))</f>
        <v>0</v>
      </c>
      <c r="N133" s="2">
        <f>IF(ISNUMBER(N132), N132, 0) + Paysheet[[#This Row],[Daily Pay]]  - IF(Paysheet[[#This Row],[Adjusted Paycheck]] = "", 0, (Paysheet[[#This Row],[Expected Paycheck]] - Paysheet[[#This Row],[Adjusted Paycheck]]))</f>
        <v>0</v>
      </c>
    </row>
    <row r="134" spans="1:14" x14ac:dyDescent="0.25">
      <c r="A134" s="7">
        <v>45424</v>
      </c>
      <c r="B134" s="5">
        <f>IF(OR('Account Holder Info'!$B$12 = "Weekly", Paysheet[[#This Row],[Date]]='Account Holder Info'!$B$10), IF(TEXT(A134, "dddd") = 'Account Holder Info'!$B$11, "PAYDAY", IF(ISNUMBER(B133), B133 + 1, 1)), IF(AND(TEXT(A134, "dddd") = 'Account Holder Info'!$B$11, B133 &gt;= 13), "PAYDAY", (IF(ISNUMBER(B133), B133 + 1, 1))))</f>
        <v>2</v>
      </c>
      <c r="C134" s="6"/>
      <c r="D134" cm="1">
        <f t="array" ref="D134">_xlfn.IFNA(_xlfn.IFS($C$128 = "Regular", IF(VLOOKUP(TEXT(Paysheet[[#This Row],[Date]], "dddd"),RegularWeek[],2, FALSE), 'Account Holder Info'!$B$6, 0), $C$128 = "1 Day", IF(VLOOKUP(TEXT(Paysheet[[#This Row],[Date]], "dddd"),OneDayWeek[],2, FALSE), IF(TEXT(Paysheet[[#This Row],[Date]], "dddd") = 'Account Holder Info'!$B$13, 'Account Holder Info'!$B$7, 'Account Holder Info'!$B$6), 0), $C$128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$C$128 = "Off", 0), 0)</f>
        <v>0</v>
      </c>
      <c r="F13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F133)</f>
        <v>0</v>
      </c>
      <c r="G134">
        <f>IFERROR(IF(B133 = "PAYDAY", IF(Paysheet[[#This Row],[Hour Override]] = "", Paysheet[[#This Row],[Hours ]], Paysheet[[#This Row],[Hour Override]]), IF(Paysheet[[#This Row],[Hour Override]] = "", Paysheet[[#This Row],[Hours ]], Paysheet[[#This Row],[Hour Override]]) + G133), 0)</f>
        <v>0</v>
      </c>
      <c r="H13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34" s="1">
        <f>IF(TEXT(A133, "dddd") = "Sunday", Paysheet[[#This Row],[Daily Pay]], IF(ISNUMBER(I133), I133, 0) + Paysheet[[#This Row],[Daily Pay]])</f>
        <v>0</v>
      </c>
      <c r="J134" s="1">
        <f>IF(B133 = "PAYDAY", Paysheet[[#This Row],[Daily Pay]], IF(ISNUMBER(J133), J133, 0) + Paysheet[[#This Row],[Daily Pay]])</f>
        <v>0</v>
      </c>
      <c r="K134" s="1" t="str">
        <f>IF(Paysheet[[#This Row],[Week Counter]] = "PAYDAY", Paysheet[[#This Row],[Day to Paycheck]], "")</f>
        <v/>
      </c>
      <c r="L134" s="1"/>
      <c r="M134" s="1">
        <f>IF(TEXT(Paysheet[[#This Row],[Date]], "mm") &gt; TEXT(A133, "mm"), Paysheet[[#This Row],[Daily Pay]], IF(ISNUMBER(M133), M133, 0) + Paysheet[[#This Row],[Daily Pay]]) - IF(Paysheet[[#This Row],[Adjusted Paycheck]] = "", 0, (Paysheet[[#This Row],[Expected Paycheck]] - Paysheet[[#This Row],[Adjusted Paycheck]]))</f>
        <v>0</v>
      </c>
      <c r="N134" s="2">
        <f>IF(ISNUMBER(N133), N133, 0) + Paysheet[[#This Row],[Daily Pay]]  - IF(Paysheet[[#This Row],[Adjusted Paycheck]] = "", 0, (Paysheet[[#This Row],[Expected Paycheck]] - Paysheet[[#This Row],[Adjusted Paycheck]]))</f>
        <v>0</v>
      </c>
    </row>
    <row r="135" spans="1:14" x14ac:dyDescent="0.25">
      <c r="A135" s="7">
        <v>45425</v>
      </c>
      <c r="B135" s="5">
        <f>IF(OR('Account Holder Info'!$B$12 = "Weekly", Paysheet[[#This Row],[Date]]='Account Holder Info'!$B$10), IF(TEXT(A135, "dddd") = 'Account Holder Info'!$B$11, "PAYDAY", IF(ISNUMBER(B134), B134 + 1, 1)), IF(AND(TEXT(A135, "dddd") = 'Account Holder Info'!$B$11, B134 &gt;= 13), "PAYDAY", (IF(ISNUMBER(B134), B134 + 1, 1))))</f>
        <v>3</v>
      </c>
      <c r="C135" t="s">
        <v>30</v>
      </c>
      <c r="D135" cm="1">
        <f t="array" ref="D135">_xlfn.IFNA(_xlfn.IFS($C$135 = "Regular", IF(VLOOKUP(TEXT(Paysheet[[#This Row],[Date]], "dddd"),RegularWeek[],2, FALSE), 'Account Holder Info'!$B$6, 0), $C$135 = "1 Day", IF(VLOOKUP(TEXT(Paysheet[[#This Row],[Date]], "dddd"),OneDayWeek[],2, FALSE), IF(TEXT(Paysheet[[#This Row],[Date]], "dddd") = 'Account Holder Info'!$B$13, 'Account Holder Info'!$B$7, 'Account Holder Info'!$B$6), 0), $C$135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$C$135 = "Off", 0), 0)</f>
        <v>0</v>
      </c>
      <c r="F13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F134)</f>
        <v>0</v>
      </c>
      <c r="G135">
        <f>IFERROR(IF(B134 = "PAYDAY", IF(Paysheet[[#This Row],[Hour Override]] = "", Paysheet[[#This Row],[Hours ]], Paysheet[[#This Row],[Hour Override]]), IF(Paysheet[[#This Row],[Hour Override]] = "", Paysheet[[#This Row],[Hours ]], Paysheet[[#This Row],[Hour Override]]) + G134), 0)</f>
        <v>0</v>
      </c>
      <c r="H13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35" s="1">
        <f>IF(TEXT(A134, "dddd") = "Sunday", Paysheet[[#This Row],[Daily Pay]], IF(ISNUMBER(I134), I134, 0) + Paysheet[[#This Row],[Daily Pay]])</f>
        <v>0</v>
      </c>
      <c r="J135" s="1">
        <f>IF(B134 = "PAYDAY", Paysheet[[#This Row],[Daily Pay]], IF(ISNUMBER(J134), J134, 0) + Paysheet[[#This Row],[Daily Pay]])</f>
        <v>0</v>
      </c>
      <c r="K135" s="1" t="str">
        <f>IF(Paysheet[[#This Row],[Week Counter]] = "PAYDAY", Paysheet[[#This Row],[Day to Paycheck]], "")</f>
        <v/>
      </c>
      <c r="L135" s="1"/>
      <c r="M135" s="1">
        <f>IF(TEXT(Paysheet[[#This Row],[Date]], "mm") &gt; TEXT(A134, "mm"), Paysheet[[#This Row],[Daily Pay]], IF(ISNUMBER(M134), M134, 0) + Paysheet[[#This Row],[Daily Pay]]) - IF(Paysheet[[#This Row],[Adjusted Paycheck]] = "", 0, (Paysheet[[#This Row],[Expected Paycheck]] - Paysheet[[#This Row],[Adjusted Paycheck]]))</f>
        <v>0</v>
      </c>
      <c r="N135" s="2">
        <f>IF(ISNUMBER(N134), N134, 0) + Paysheet[[#This Row],[Daily Pay]]  - IF(Paysheet[[#This Row],[Adjusted Paycheck]] = "", 0, (Paysheet[[#This Row],[Expected Paycheck]] - Paysheet[[#This Row],[Adjusted Paycheck]]))</f>
        <v>0</v>
      </c>
    </row>
    <row r="136" spans="1:14" x14ac:dyDescent="0.25">
      <c r="A136" s="7">
        <v>45426</v>
      </c>
      <c r="B136" s="5">
        <f>IF(OR('Account Holder Info'!$B$12 = "Weekly", Paysheet[[#This Row],[Date]]='Account Holder Info'!$B$10), IF(TEXT(A136, "dddd") = 'Account Holder Info'!$B$11, "PAYDAY", IF(ISNUMBER(B135), B135 + 1, 1)), IF(AND(TEXT(A136, "dddd") = 'Account Holder Info'!$B$11, B135 &gt;= 13), "PAYDAY", (IF(ISNUMBER(B135), B135 + 1, 1))))</f>
        <v>4</v>
      </c>
      <c r="C136" s="6"/>
      <c r="D136" cm="1">
        <f t="array" ref="D136">_xlfn.IFNA(_xlfn.IFS($C$135 = "Regular", IF(VLOOKUP(TEXT(Paysheet[[#This Row],[Date]], "dddd"),RegularWeek[],2, FALSE), 'Account Holder Info'!$B$6, 0), $C$135 = "1 Day", IF(VLOOKUP(TEXT(Paysheet[[#This Row],[Date]], "dddd"),OneDayWeek[],2, FALSE), IF(TEXT(Paysheet[[#This Row],[Date]], "dddd") = 'Account Holder Info'!$B$13, 'Account Holder Info'!$B$7, 'Account Holder Info'!$B$6), 0), $C$135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$C$135 = "Off", 0), 0)</f>
        <v>0</v>
      </c>
      <c r="F13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F135)</f>
        <v>0</v>
      </c>
      <c r="G136">
        <f>IFERROR(IF(B135 = "PAYDAY", IF(Paysheet[[#This Row],[Hour Override]] = "", Paysheet[[#This Row],[Hours ]], Paysheet[[#This Row],[Hour Override]]), IF(Paysheet[[#This Row],[Hour Override]] = "", Paysheet[[#This Row],[Hours ]], Paysheet[[#This Row],[Hour Override]]) + G135), 0)</f>
        <v>0</v>
      </c>
      <c r="H13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36" s="1">
        <f>IF(TEXT(A135, "dddd") = "Sunday", Paysheet[[#This Row],[Daily Pay]], IF(ISNUMBER(I135), I135, 0) + Paysheet[[#This Row],[Daily Pay]])</f>
        <v>0</v>
      </c>
      <c r="J136" s="1">
        <f>IF(B135 = "PAYDAY", Paysheet[[#This Row],[Daily Pay]], IF(ISNUMBER(J135), J135, 0) + Paysheet[[#This Row],[Daily Pay]])</f>
        <v>0</v>
      </c>
      <c r="K136" s="1" t="str">
        <f>IF(Paysheet[[#This Row],[Week Counter]] = "PAYDAY", Paysheet[[#This Row],[Day to Paycheck]], "")</f>
        <v/>
      </c>
      <c r="L136" s="1"/>
      <c r="M136" s="1">
        <f>IF(TEXT(Paysheet[[#This Row],[Date]], "mm") &gt; TEXT(A135, "mm"), Paysheet[[#This Row],[Daily Pay]], IF(ISNUMBER(M135), M135, 0) + Paysheet[[#This Row],[Daily Pay]]) - IF(Paysheet[[#This Row],[Adjusted Paycheck]] = "", 0, (Paysheet[[#This Row],[Expected Paycheck]] - Paysheet[[#This Row],[Adjusted Paycheck]]))</f>
        <v>0</v>
      </c>
      <c r="N136" s="2">
        <f>IF(ISNUMBER(N135), N135, 0) + Paysheet[[#This Row],[Daily Pay]]  - IF(Paysheet[[#This Row],[Adjusted Paycheck]] = "", 0, (Paysheet[[#This Row],[Expected Paycheck]] - Paysheet[[#This Row],[Adjusted Paycheck]]))</f>
        <v>0</v>
      </c>
    </row>
    <row r="137" spans="1:14" x14ac:dyDescent="0.25">
      <c r="A137" s="7">
        <v>45427</v>
      </c>
      <c r="B137" s="5">
        <f>IF(OR('Account Holder Info'!$B$12 = "Weekly", Paysheet[[#This Row],[Date]]='Account Holder Info'!$B$10), IF(TEXT(A137, "dddd") = 'Account Holder Info'!$B$11, "PAYDAY", IF(ISNUMBER(B136), B136 + 1, 1)), IF(AND(TEXT(A137, "dddd") = 'Account Holder Info'!$B$11, B136 &gt;= 13), "PAYDAY", (IF(ISNUMBER(B136), B136 + 1, 1))))</f>
        <v>5</v>
      </c>
      <c r="C137" s="6"/>
      <c r="D137" cm="1">
        <f t="array" ref="D137">_xlfn.IFNA(_xlfn.IFS($C$135 = "Regular", IF(VLOOKUP(TEXT(Paysheet[[#This Row],[Date]], "dddd"),RegularWeek[],2, FALSE), 'Account Holder Info'!$B$6, 0), $C$135 = "1 Day", IF(VLOOKUP(TEXT(Paysheet[[#This Row],[Date]], "dddd"),OneDayWeek[],2, FALSE), IF(TEXT(Paysheet[[#This Row],[Date]], "dddd") = 'Account Holder Info'!$B$13, 'Account Holder Info'!$B$7, 'Account Holder Info'!$B$6), 0), $C$135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$C$135 = "Off", 0), 0)</f>
        <v>0</v>
      </c>
      <c r="F13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F136)</f>
        <v>0</v>
      </c>
      <c r="G137">
        <f>IFERROR(IF(B136 = "PAYDAY", IF(Paysheet[[#This Row],[Hour Override]] = "", Paysheet[[#This Row],[Hours ]], Paysheet[[#This Row],[Hour Override]]), IF(Paysheet[[#This Row],[Hour Override]] = "", Paysheet[[#This Row],[Hours ]], Paysheet[[#This Row],[Hour Override]]) + G136), 0)</f>
        <v>0</v>
      </c>
      <c r="H13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37" s="1">
        <f>IF(TEXT(A136, "dddd") = "Sunday", Paysheet[[#This Row],[Daily Pay]], IF(ISNUMBER(I136), I136, 0) + Paysheet[[#This Row],[Daily Pay]])</f>
        <v>0</v>
      </c>
      <c r="J137" s="1">
        <f>IF(B136 = "PAYDAY", Paysheet[[#This Row],[Daily Pay]], IF(ISNUMBER(J136), J136, 0) + Paysheet[[#This Row],[Daily Pay]])</f>
        <v>0</v>
      </c>
      <c r="K137" s="1" t="str">
        <f>IF(Paysheet[[#This Row],[Week Counter]] = "PAYDAY", Paysheet[[#This Row],[Day to Paycheck]], "")</f>
        <v/>
      </c>
      <c r="L137" s="1"/>
      <c r="M137" s="1">
        <f>IF(TEXT(Paysheet[[#This Row],[Date]], "mm") &gt; TEXT(A136, "mm"), Paysheet[[#This Row],[Daily Pay]], IF(ISNUMBER(M136), M136, 0) + Paysheet[[#This Row],[Daily Pay]]) - IF(Paysheet[[#This Row],[Adjusted Paycheck]] = "", 0, (Paysheet[[#This Row],[Expected Paycheck]] - Paysheet[[#This Row],[Adjusted Paycheck]]))</f>
        <v>0</v>
      </c>
      <c r="N137" s="2">
        <f>IF(ISNUMBER(N136), N136, 0) + Paysheet[[#This Row],[Daily Pay]]  - IF(Paysheet[[#This Row],[Adjusted Paycheck]] = "", 0, (Paysheet[[#This Row],[Expected Paycheck]] - Paysheet[[#This Row],[Adjusted Paycheck]]))</f>
        <v>0</v>
      </c>
    </row>
    <row r="138" spans="1:14" x14ac:dyDescent="0.25">
      <c r="A138" s="7">
        <v>45428</v>
      </c>
      <c r="B138" s="5">
        <f>IF(OR('Account Holder Info'!$B$12 = "Weekly", Paysheet[[#This Row],[Date]]='Account Holder Info'!$B$10), IF(TEXT(A138, "dddd") = 'Account Holder Info'!$B$11, "PAYDAY", IF(ISNUMBER(B137), B137 + 1, 1)), IF(AND(TEXT(A138, "dddd") = 'Account Holder Info'!$B$11, B137 &gt;= 13), "PAYDAY", (IF(ISNUMBER(B137), B137 + 1, 1))))</f>
        <v>6</v>
      </c>
      <c r="C138" s="6"/>
      <c r="D138" cm="1">
        <f t="array" ref="D138">_xlfn.IFNA(_xlfn.IFS($C$135 = "Regular", IF(VLOOKUP(TEXT(Paysheet[[#This Row],[Date]], "dddd"),RegularWeek[],2, FALSE), 'Account Holder Info'!$B$6, 0), $C$135 = "1 Day", IF(VLOOKUP(TEXT(Paysheet[[#This Row],[Date]], "dddd"),OneDayWeek[],2, FALSE), IF(TEXT(Paysheet[[#This Row],[Date]], "dddd") = 'Account Holder Info'!$B$13, 'Account Holder Info'!$B$7, 'Account Holder Info'!$B$6), 0), $C$135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$C$135 = "Off", 0), 0)</f>
        <v>0</v>
      </c>
      <c r="F13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F137)</f>
        <v>0</v>
      </c>
      <c r="G138">
        <f>IFERROR(IF(B137 = "PAYDAY", IF(Paysheet[[#This Row],[Hour Override]] = "", Paysheet[[#This Row],[Hours ]], Paysheet[[#This Row],[Hour Override]]), IF(Paysheet[[#This Row],[Hour Override]] = "", Paysheet[[#This Row],[Hours ]], Paysheet[[#This Row],[Hour Override]]) + G137), 0)</f>
        <v>0</v>
      </c>
      <c r="H13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38" s="1">
        <f>IF(TEXT(A137, "dddd") = "Sunday", Paysheet[[#This Row],[Daily Pay]], IF(ISNUMBER(I137), I137, 0) + Paysheet[[#This Row],[Daily Pay]])</f>
        <v>0</v>
      </c>
      <c r="J138" s="1">
        <f>IF(B137 = "PAYDAY", Paysheet[[#This Row],[Daily Pay]], IF(ISNUMBER(J137), J137, 0) + Paysheet[[#This Row],[Daily Pay]])</f>
        <v>0</v>
      </c>
      <c r="K138" s="1" t="str">
        <f>IF(Paysheet[[#This Row],[Week Counter]] = "PAYDAY", Paysheet[[#This Row],[Day to Paycheck]], "")</f>
        <v/>
      </c>
      <c r="L138" s="1"/>
      <c r="M138" s="1">
        <f>IF(TEXT(Paysheet[[#This Row],[Date]], "mm") &gt; TEXT(A137, "mm"), Paysheet[[#This Row],[Daily Pay]], IF(ISNUMBER(M137), M137, 0) + Paysheet[[#This Row],[Daily Pay]]) - IF(Paysheet[[#This Row],[Adjusted Paycheck]] = "", 0, (Paysheet[[#This Row],[Expected Paycheck]] - Paysheet[[#This Row],[Adjusted Paycheck]]))</f>
        <v>0</v>
      </c>
      <c r="N138" s="2">
        <f>IF(ISNUMBER(N137), N137, 0) + Paysheet[[#This Row],[Daily Pay]]  - IF(Paysheet[[#This Row],[Adjusted Paycheck]] = "", 0, (Paysheet[[#This Row],[Expected Paycheck]] - Paysheet[[#This Row],[Adjusted Paycheck]]))</f>
        <v>0</v>
      </c>
    </row>
    <row r="139" spans="1:14" x14ac:dyDescent="0.25">
      <c r="A139" s="7">
        <v>45429</v>
      </c>
      <c r="B139" s="5">
        <f>IF(OR('Account Holder Info'!$B$12 = "Weekly", Paysheet[[#This Row],[Date]]='Account Holder Info'!$B$10), IF(TEXT(A139, "dddd") = 'Account Holder Info'!$B$11, "PAYDAY", IF(ISNUMBER(B138), B138 + 1, 1)), IF(AND(TEXT(A139, "dddd") = 'Account Holder Info'!$B$11, B138 &gt;= 13), "PAYDAY", (IF(ISNUMBER(B138), B138 + 1, 1))))</f>
        <v>7</v>
      </c>
      <c r="C139" s="6"/>
      <c r="D139" cm="1">
        <f t="array" ref="D139">_xlfn.IFNA(_xlfn.IFS($C$135 = "Regular", IF(VLOOKUP(TEXT(Paysheet[[#This Row],[Date]], "dddd"),RegularWeek[],2, FALSE), 'Account Holder Info'!$B$6, 0), $C$135 = "1 Day", IF(VLOOKUP(TEXT(Paysheet[[#This Row],[Date]], "dddd"),OneDayWeek[],2, FALSE), IF(TEXT(Paysheet[[#This Row],[Date]], "dddd") = 'Account Holder Info'!$B$13, 'Account Holder Info'!$B$7, 'Account Holder Info'!$B$6), 0), $C$135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$C$135 = "Off", 0), 0)</f>
        <v>0</v>
      </c>
      <c r="F13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F138)</f>
        <v>0</v>
      </c>
      <c r="G139">
        <f>IFERROR(IF(B138 = "PAYDAY", IF(Paysheet[[#This Row],[Hour Override]] = "", Paysheet[[#This Row],[Hours ]], Paysheet[[#This Row],[Hour Override]]), IF(Paysheet[[#This Row],[Hour Override]] = "", Paysheet[[#This Row],[Hours ]], Paysheet[[#This Row],[Hour Override]]) + G138), 0)</f>
        <v>0</v>
      </c>
      <c r="H13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39" s="1">
        <f>IF(TEXT(A138, "dddd") = "Sunday", Paysheet[[#This Row],[Daily Pay]], IF(ISNUMBER(I138), I138, 0) + Paysheet[[#This Row],[Daily Pay]])</f>
        <v>0</v>
      </c>
      <c r="J139" s="1">
        <f>IF(B138 = "PAYDAY", Paysheet[[#This Row],[Daily Pay]], IF(ISNUMBER(J138), J138, 0) + Paysheet[[#This Row],[Daily Pay]])</f>
        <v>0</v>
      </c>
      <c r="K139" s="1" t="str">
        <f>IF(Paysheet[[#This Row],[Week Counter]] = "PAYDAY", Paysheet[[#This Row],[Day to Paycheck]], "")</f>
        <v/>
      </c>
      <c r="L139" s="1"/>
      <c r="M139" s="1">
        <f>IF(TEXT(Paysheet[[#This Row],[Date]], "mm") &gt; TEXT(A138, "mm"), Paysheet[[#This Row],[Daily Pay]], IF(ISNUMBER(M138), M138, 0) + Paysheet[[#This Row],[Daily Pay]]) - IF(Paysheet[[#This Row],[Adjusted Paycheck]] = "", 0, (Paysheet[[#This Row],[Expected Paycheck]] - Paysheet[[#This Row],[Adjusted Paycheck]]))</f>
        <v>0</v>
      </c>
      <c r="N139" s="2">
        <f>IF(ISNUMBER(N138), N138, 0) + Paysheet[[#This Row],[Daily Pay]]  - IF(Paysheet[[#This Row],[Adjusted Paycheck]] = "", 0, (Paysheet[[#This Row],[Expected Paycheck]] - Paysheet[[#This Row],[Adjusted Paycheck]]))</f>
        <v>0</v>
      </c>
    </row>
    <row r="140" spans="1:14" x14ac:dyDescent="0.25">
      <c r="A140" s="7">
        <v>45430</v>
      </c>
      <c r="B140" s="5">
        <f>IF(OR('Account Holder Info'!$B$12 = "Weekly", Paysheet[[#This Row],[Date]]='Account Holder Info'!$B$10), IF(TEXT(A140, "dddd") = 'Account Holder Info'!$B$11, "PAYDAY", IF(ISNUMBER(B139), B139 + 1, 1)), IF(AND(TEXT(A140, "dddd") = 'Account Holder Info'!$B$11, B139 &gt;= 13), "PAYDAY", (IF(ISNUMBER(B139), B139 + 1, 1))))</f>
        <v>8</v>
      </c>
      <c r="C140" s="6"/>
      <c r="D140" cm="1">
        <f t="array" ref="D140">_xlfn.IFNA(_xlfn.IFS($C$135 = "Regular", IF(VLOOKUP(TEXT(Paysheet[[#This Row],[Date]], "dddd"),RegularWeek[],2, FALSE), 'Account Holder Info'!$B$6, 0), $C$135 = "1 Day", IF(VLOOKUP(TEXT(Paysheet[[#This Row],[Date]], "dddd"),OneDayWeek[],2, FALSE), IF(TEXT(Paysheet[[#This Row],[Date]], "dddd") = 'Account Holder Info'!$B$13, 'Account Holder Info'!$B$7, 'Account Holder Info'!$B$6), 0), $C$135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$C$135 = "Off", 0), 0)</f>
        <v>0</v>
      </c>
      <c r="F14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F139)</f>
        <v>0</v>
      </c>
      <c r="G140">
        <f>IFERROR(IF(B139 = "PAYDAY", IF(Paysheet[[#This Row],[Hour Override]] = "", Paysheet[[#This Row],[Hours ]], Paysheet[[#This Row],[Hour Override]]), IF(Paysheet[[#This Row],[Hour Override]] = "", Paysheet[[#This Row],[Hours ]], Paysheet[[#This Row],[Hour Override]]) + G139), 0)</f>
        <v>0</v>
      </c>
      <c r="H14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40" s="1">
        <f>IF(TEXT(A139, "dddd") = "Sunday", Paysheet[[#This Row],[Daily Pay]], IF(ISNUMBER(I139), I139, 0) + Paysheet[[#This Row],[Daily Pay]])</f>
        <v>0</v>
      </c>
      <c r="J140" s="1">
        <f>IF(B139 = "PAYDAY", Paysheet[[#This Row],[Daily Pay]], IF(ISNUMBER(J139), J139, 0) + Paysheet[[#This Row],[Daily Pay]])</f>
        <v>0</v>
      </c>
      <c r="K140" s="1" t="str">
        <f>IF(Paysheet[[#This Row],[Week Counter]] = "PAYDAY", Paysheet[[#This Row],[Day to Paycheck]], "")</f>
        <v/>
      </c>
      <c r="L140" s="1"/>
      <c r="M140" s="1">
        <f>IF(TEXT(Paysheet[[#This Row],[Date]], "mm") &gt; TEXT(A139, "mm"), Paysheet[[#This Row],[Daily Pay]], IF(ISNUMBER(M139), M139, 0) + Paysheet[[#This Row],[Daily Pay]]) - IF(Paysheet[[#This Row],[Adjusted Paycheck]] = "", 0, (Paysheet[[#This Row],[Expected Paycheck]] - Paysheet[[#This Row],[Adjusted Paycheck]]))</f>
        <v>0</v>
      </c>
      <c r="N140" s="2">
        <f>IF(ISNUMBER(N139), N139, 0) + Paysheet[[#This Row],[Daily Pay]]  - IF(Paysheet[[#This Row],[Adjusted Paycheck]] = "", 0, (Paysheet[[#This Row],[Expected Paycheck]] - Paysheet[[#This Row],[Adjusted Paycheck]]))</f>
        <v>0</v>
      </c>
    </row>
    <row r="141" spans="1:14" x14ac:dyDescent="0.25">
      <c r="A141" s="7">
        <v>45431</v>
      </c>
      <c r="B141" s="5">
        <f>IF(OR('Account Holder Info'!$B$12 = "Weekly", Paysheet[[#This Row],[Date]]='Account Holder Info'!$B$10), IF(TEXT(A141, "dddd") = 'Account Holder Info'!$B$11, "PAYDAY", IF(ISNUMBER(B140), B140 + 1, 1)), IF(AND(TEXT(A141, "dddd") = 'Account Holder Info'!$B$11, B140 &gt;= 13), "PAYDAY", (IF(ISNUMBER(B140), B140 + 1, 1))))</f>
        <v>9</v>
      </c>
      <c r="C141" s="6"/>
      <c r="D141" cm="1">
        <f t="array" ref="D141">_xlfn.IFNA(_xlfn.IFS($C$135 = "Regular", IF(VLOOKUP(TEXT(Paysheet[[#This Row],[Date]], "dddd"),RegularWeek[],2, FALSE), 'Account Holder Info'!$B$6, 0), $C$135 = "1 Day", IF(VLOOKUP(TEXT(Paysheet[[#This Row],[Date]], "dddd"),OneDayWeek[],2, FALSE), IF(TEXT(Paysheet[[#This Row],[Date]], "dddd") = 'Account Holder Info'!$B$13, 'Account Holder Info'!$B$7, 'Account Holder Info'!$B$6), 0), $C$135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$C$135 = "Off", 0), 0)</f>
        <v>0</v>
      </c>
      <c r="F14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F140)</f>
        <v>0</v>
      </c>
      <c r="G141">
        <f>IFERROR(IF(B140 = "PAYDAY", IF(Paysheet[[#This Row],[Hour Override]] = "", Paysheet[[#This Row],[Hours ]], Paysheet[[#This Row],[Hour Override]]), IF(Paysheet[[#This Row],[Hour Override]] = "", Paysheet[[#This Row],[Hours ]], Paysheet[[#This Row],[Hour Override]]) + G140), 0)</f>
        <v>0</v>
      </c>
      <c r="H14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41" s="1">
        <f>IF(TEXT(A140, "dddd") = "Sunday", Paysheet[[#This Row],[Daily Pay]], IF(ISNUMBER(I140), I140, 0) + Paysheet[[#This Row],[Daily Pay]])</f>
        <v>0</v>
      </c>
      <c r="J141" s="1">
        <f>IF(B140 = "PAYDAY", Paysheet[[#This Row],[Daily Pay]], IF(ISNUMBER(J140), J140, 0) + Paysheet[[#This Row],[Daily Pay]])</f>
        <v>0</v>
      </c>
      <c r="K141" s="1" t="str">
        <f>IF(Paysheet[[#This Row],[Week Counter]] = "PAYDAY", Paysheet[[#This Row],[Day to Paycheck]], "")</f>
        <v/>
      </c>
      <c r="L141" s="1"/>
      <c r="M141" s="1">
        <f>IF(TEXT(Paysheet[[#This Row],[Date]], "mm") &gt; TEXT(A140, "mm"), Paysheet[[#This Row],[Daily Pay]], IF(ISNUMBER(M140), M140, 0) + Paysheet[[#This Row],[Daily Pay]]) - IF(Paysheet[[#This Row],[Adjusted Paycheck]] = "", 0, (Paysheet[[#This Row],[Expected Paycheck]] - Paysheet[[#This Row],[Adjusted Paycheck]]))</f>
        <v>0</v>
      </c>
      <c r="N141" s="2">
        <f>IF(ISNUMBER(N140), N140, 0) + Paysheet[[#This Row],[Daily Pay]]  - IF(Paysheet[[#This Row],[Adjusted Paycheck]] = "", 0, (Paysheet[[#This Row],[Expected Paycheck]] - Paysheet[[#This Row],[Adjusted Paycheck]]))</f>
        <v>0</v>
      </c>
    </row>
    <row r="142" spans="1:14" x14ac:dyDescent="0.25">
      <c r="A142" s="7">
        <v>45432</v>
      </c>
      <c r="B142" s="5">
        <f>IF(OR('Account Holder Info'!$B$12 = "Weekly", Paysheet[[#This Row],[Date]]='Account Holder Info'!$B$10), IF(TEXT(A142, "dddd") = 'Account Holder Info'!$B$11, "PAYDAY", IF(ISNUMBER(B141), B141 + 1, 1)), IF(AND(TEXT(A142, "dddd") = 'Account Holder Info'!$B$11, B141 &gt;= 13), "PAYDAY", (IF(ISNUMBER(B141), B141 + 1, 1))))</f>
        <v>10</v>
      </c>
      <c r="C142" t="s">
        <v>30</v>
      </c>
      <c r="D142" cm="1">
        <f t="array" ref="D142">_xlfn.IFNA(_xlfn.IFS($C$142 = "Regular", IF(VLOOKUP(TEXT(Paysheet[[#This Row],[Date]], "dddd"),RegularWeek[],2, FALSE), 'Account Holder Info'!$B$6, 0), $C$142 = "1 Day", IF(VLOOKUP(TEXT(Paysheet[[#This Row],[Date]], "dddd"),OneDayWeek[],2, FALSE), IF(TEXT(Paysheet[[#This Row],[Date]], "dddd") = 'Account Holder Info'!$B$13, 'Account Holder Info'!$B$7, 'Account Holder Info'!$B$6), 0), $C$142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$C$142 = "Off", 0), 0)</f>
        <v>0</v>
      </c>
      <c r="F14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F141)</f>
        <v>0</v>
      </c>
      <c r="G142">
        <f>IFERROR(IF(B141 = "PAYDAY", IF(Paysheet[[#This Row],[Hour Override]] = "", Paysheet[[#This Row],[Hours ]], Paysheet[[#This Row],[Hour Override]]), IF(Paysheet[[#This Row],[Hour Override]] = "", Paysheet[[#This Row],[Hours ]], Paysheet[[#This Row],[Hour Override]]) + G141), 0)</f>
        <v>0</v>
      </c>
      <c r="H14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42" s="1">
        <f>IF(TEXT(A141, "dddd") = "Sunday", Paysheet[[#This Row],[Daily Pay]], IF(ISNUMBER(I141), I141, 0) + Paysheet[[#This Row],[Daily Pay]])</f>
        <v>0</v>
      </c>
      <c r="J142" s="1">
        <f>IF(B141 = "PAYDAY", Paysheet[[#This Row],[Daily Pay]], IF(ISNUMBER(J141), J141, 0) + Paysheet[[#This Row],[Daily Pay]])</f>
        <v>0</v>
      </c>
      <c r="K142" s="1" t="str">
        <f>IF(Paysheet[[#This Row],[Week Counter]] = "PAYDAY", Paysheet[[#This Row],[Day to Paycheck]], "")</f>
        <v/>
      </c>
      <c r="L142" s="1"/>
      <c r="M142" s="1">
        <f>IF(TEXT(Paysheet[[#This Row],[Date]], "mm") &gt; TEXT(A141, "mm"), Paysheet[[#This Row],[Daily Pay]], IF(ISNUMBER(M141), M141, 0) + Paysheet[[#This Row],[Daily Pay]]) - IF(Paysheet[[#This Row],[Adjusted Paycheck]] = "", 0, (Paysheet[[#This Row],[Expected Paycheck]] - Paysheet[[#This Row],[Adjusted Paycheck]]))</f>
        <v>0</v>
      </c>
      <c r="N142" s="2">
        <f>IF(ISNUMBER(N141), N141, 0) + Paysheet[[#This Row],[Daily Pay]]  - IF(Paysheet[[#This Row],[Adjusted Paycheck]] = "", 0, (Paysheet[[#This Row],[Expected Paycheck]] - Paysheet[[#This Row],[Adjusted Paycheck]]))</f>
        <v>0</v>
      </c>
    </row>
    <row r="143" spans="1:14" x14ac:dyDescent="0.25">
      <c r="A143" s="7">
        <v>45433</v>
      </c>
      <c r="B143" s="5">
        <f>IF(OR('Account Holder Info'!$B$12 = "Weekly", Paysheet[[#This Row],[Date]]='Account Holder Info'!$B$10), IF(TEXT(A143, "dddd") = 'Account Holder Info'!$B$11, "PAYDAY", IF(ISNUMBER(B142), B142 + 1, 1)), IF(AND(TEXT(A143, "dddd") = 'Account Holder Info'!$B$11, B142 &gt;= 13), "PAYDAY", (IF(ISNUMBER(B142), B142 + 1, 1))))</f>
        <v>11</v>
      </c>
      <c r="C143" s="6"/>
      <c r="D143" cm="1">
        <f t="array" ref="D143">_xlfn.IFNA(_xlfn.IFS($C$142 = "Regular", IF(VLOOKUP(TEXT(Paysheet[[#This Row],[Date]], "dddd"),RegularWeek[],2, FALSE), 'Account Holder Info'!$B$6, 0), $C$142 = "1 Day", IF(VLOOKUP(TEXT(Paysheet[[#This Row],[Date]], "dddd"),OneDayWeek[],2, FALSE), IF(TEXT(Paysheet[[#This Row],[Date]], "dddd") = 'Account Holder Info'!$B$13, 'Account Holder Info'!$B$7, 'Account Holder Info'!$B$6), 0), $C$142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$C$142 = "Off", 0), 0)</f>
        <v>0</v>
      </c>
      <c r="F14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F142)</f>
        <v>0</v>
      </c>
      <c r="G143">
        <f>IFERROR(IF(B142 = "PAYDAY", IF(Paysheet[[#This Row],[Hour Override]] = "", Paysheet[[#This Row],[Hours ]], Paysheet[[#This Row],[Hour Override]]), IF(Paysheet[[#This Row],[Hour Override]] = "", Paysheet[[#This Row],[Hours ]], Paysheet[[#This Row],[Hour Override]]) + G142), 0)</f>
        <v>0</v>
      </c>
      <c r="H14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43" s="1">
        <f>IF(TEXT(A142, "dddd") = "Sunday", Paysheet[[#This Row],[Daily Pay]], IF(ISNUMBER(I142), I142, 0) + Paysheet[[#This Row],[Daily Pay]])</f>
        <v>0</v>
      </c>
      <c r="J143" s="1">
        <f>IF(B142 = "PAYDAY", Paysheet[[#This Row],[Daily Pay]], IF(ISNUMBER(J142), J142, 0) + Paysheet[[#This Row],[Daily Pay]])</f>
        <v>0</v>
      </c>
      <c r="K143" s="1" t="str">
        <f>IF(Paysheet[[#This Row],[Week Counter]] = "PAYDAY", Paysheet[[#This Row],[Day to Paycheck]], "")</f>
        <v/>
      </c>
      <c r="L143" s="1"/>
      <c r="M143" s="1">
        <f>IF(TEXT(Paysheet[[#This Row],[Date]], "mm") &gt; TEXT(A142, "mm"), Paysheet[[#This Row],[Daily Pay]], IF(ISNUMBER(M142), M142, 0) + Paysheet[[#This Row],[Daily Pay]]) - IF(Paysheet[[#This Row],[Adjusted Paycheck]] = "", 0, (Paysheet[[#This Row],[Expected Paycheck]] - Paysheet[[#This Row],[Adjusted Paycheck]]))</f>
        <v>0</v>
      </c>
      <c r="N143" s="2">
        <f>IF(ISNUMBER(N142), N142, 0) + Paysheet[[#This Row],[Daily Pay]]  - IF(Paysheet[[#This Row],[Adjusted Paycheck]] = "", 0, (Paysheet[[#This Row],[Expected Paycheck]] - Paysheet[[#This Row],[Adjusted Paycheck]]))</f>
        <v>0</v>
      </c>
    </row>
    <row r="144" spans="1:14" x14ac:dyDescent="0.25">
      <c r="A144" s="7">
        <v>45434</v>
      </c>
      <c r="B144" s="5">
        <f>IF(OR('Account Holder Info'!$B$12 = "Weekly", Paysheet[[#This Row],[Date]]='Account Holder Info'!$B$10), IF(TEXT(A144, "dddd") = 'Account Holder Info'!$B$11, "PAYDAY", IF(ISNUMBER(B143), B143 + 1, 1)), IF(AND(TEXT(A144, "dddd") = 'Account Holder Info'!$B$11, B143 &gt;= 13), "PAYDAY", (IF(ISNUMBER(B143), B143 + 1, 1))))</f>
        <v>12</v>
      </c>
      <c r="C144" s="6"/>
      <c r="D144" cm="1">
        <f t="array" ref="D144">_xlfn.IFNA(_xlfn.IFS($C$142 = "Regular", IF(VLOOKUP(TEXT(Paysheet[[#This Row],[Date]], "dddd"),RegularWeek[],2, FALSE), 'Account Holder Info'!$B$6, 0), $C$142 = "1 Day", IF(VLOOKUP(TEXT(Paysheet[[#This Row],[Date]], "dddd"),OneDayWeek[],2, FALSE), IF(TEXT(Paysheet[[#This Row],[Date]], "dddd") = 'Account Holder Info'!$B$13, 'Account Holder Info'!$B$7, 'Account Holder Info'!$B$6), 0), $C$142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$C$142 = "Off", 0), 0)</f>
        <v>0</v>
      </c>
      <c r="F14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F143)</f>
        <v>0</v>
      </c>
      <c r="G144">
        <f>IFERROR(IF(B143 = "PAYDAY", IF(Paysheet[[#This Row],[Hour Override]] = "", Paysheet[[#This Row],[Hours ]], Paysheet[[#This Row],[Hour Override]]), IF(Paysheet[[#This Row],[Hour Override]] = "", Paysheet[[#This Row],[Hours ]], Paysheet[[#This Row],[Hour Override]]) + G143), 0)</f>
        <v>0</v>
      </c>
      <c r="H14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44" s="1">
        <f>IF(TEXT(A143, "dddd") = "Sunday", Paysheet[[#This Row],[Daily Pay]], IF(ISNUMBER(I143), I143, 0) + Paysheet[[#This Row],[Daily Pay]])</f>
        <v>0</v>
      </c>
      <c r="J144" s="1">
        <f>IF(B143 = "PAYDAY", Paysheet[[#This Row],[Daily Pay]], IF(ISNUMBER(J143), J143, 0) + Paysheet[[#This Row],[Daily Pay]])</f>
        <v>0</v>
      </c>
      <c r="K144" s="1" t="str">
        <f>IF(Paysheet[[#This Row],[Week Counter]] = "PAYDAY", Paysheet[[#This Row],[Day to Paycheck]], "")</f>
        <v/>
      </c>
      <c r="L144" s="1"/>
      <c r="M144" s="1">
        <f>IF(TEXT(Paysheet[[#This Row],[Date]], "mm") &gt; TEXT(A143, "mm"), Paysheet[[#This Row],[Daily Pay]], IF(ISNUMBER(M143), M143, 0) + Paysheet[[#This Row],[Daily Pay]]) - IF(Paysheet[[#This Row],[Adjusted Paycheck]] = "", 0, (Paysheet[[#This Row],[Expected Paycheck]] - Paysheet[[#This Row],[Adjusted Paycheck]]))</f>
        <v>0</v>
      </c>
      <c r="N144" s="2">
        <f>IF(ISNUMBER(N143), N143, 0) + Paysheet[[#This Row],[Daily Pay]]  - IF(Paysheet[[#This Row],[Adjusted Paycheck]] = "", 0, (Paysheet[[#This Row],[Expected Paycheck]] - Paysheet[[#This Row],[Adjusted Paycheck]]))</f>
        <v>0</v>
      </c>
    </row>
    <row r="145" spans="1:14" x14ac:dyDescent="0.25">
      <c r="A145" s="7">
        <v>45435</v>
      </c>
      <c r="B145" s="5">
        <f>IF(OR('Account Holder Info'!$B$12 = "Weekly", Paysheet[[#This Row],[Date]]='Account Holder Info'!$B$10), IF(TEXT(A145, "dddd") = 'Account Holder Info'!$B$11, "PAYDAY", IF(ISNUMBER(B144), B144 + 1, 1)), IF(AND(TEXT(A145, "dddd") = 'Account Holder Info'!$B$11, B144 &gt;= 13), "PAYDAY", (IF(ISNUMBER(B144), B144 + 1, 1))))</f>
        <v>13</v>
      </c>
      <c r="C145" s="6"/>
      <c r="D145" cm="1">
        <f t="array" ref="D145">_xlfn.IFNA(_xlfn.IFS($C$142 = "Regular", IF(VLOOKUP(TEXT(Paysheet[[#This Row],[Date]], "dddd"),RegularWeek[],2, FALSE), 'Account Holder Info'!$B$6, 0), $C$142 = "1 Day", IF(VLOOKUP(TEXT(Paysheet[[#This Row],[Date]], "dddd"),OneDayWeek[],2, FALSE), IF(TEXT(Paysheet[[#This Row],[Date]], "dddd") = 'Account Holder Info'!$B$13, 'Account Holder Info'!$B$7, 'Account Holder Info'!$B$6), 0), $C$142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$C$142 = "Off", 0), 0)</f>
        <v>0</v>
      </c>
      <c r="F14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F144)</f>
        <v>0</v>
      </c>
      <c r="G145">
        <f>IFERROR(IF(B144 = "PAYDAY", IF(Paysheet[[#This Row],[Hour Override]] = "", Paysheet[[#This Row],[Hours ]], Paysheet[[#This Row],[Hour Override]]), IF(Paysheet[[#This Row],[Hour Override]] = "", Paysheet[[#This Row],[Hours ]], Paysheet[[#This Row],[Hour Override]]) + G144), 0)</f>
        <v>0</v>
      </c>
      <c r="H14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45" s="1">
        <f>IF(TEXT(A144, "dddd") = "Sunday", Paysheet[[#This Row],[Daily Pay]], IF(ISNUMBER(I144), I144, 0) + Paysheet[[#This Row],[Daily Pay]])</f>
        <v>0</v>
      </c>
      <c r="J145" s="1">
        <f>IF(B144 = "PAYDAY", Paysheet[[#This Row],[Daily Pay]], IF(ISNUMBER(J144), J144, 0) + Paysheet[[#This Row],[Daily Pay]])</f>
        <v>0</v>
      </c>
      <c r="K145" s="1" t="str">
        <f>IF(Paysheet[[#This Row],[Week Counter]] = "PAYDAY", Paysheet[[#This Row],[Day to Paycheck]], "")</f>
        <v/>
      </c>
      <c r="L145" s="1"/>
      <c r="M145" s="1">
        <f>IF(TEXT(Paysheet[[#This Row],[Date]], "mm") &gt; TEXT(A144, "mm"), Paysheet[[#This Row],[Daily Pay]], IF(ISNUMBER(M144), M144, 0) + Paysheet[[#This Row],[Daily Pay]]) - IF(Paysheet[[#This Row],[Adjusted Paycheck]] = "", 0, (Paysheet[[#This Row],[Expected Paycheck]] - Paysheet[[#This Row],[Adjusted Paycheck]]))</f>
        <v>0</v>
      </c>
      <c r="N145" s="2">
        <f>IF(ISNUMBER(N144), N144, 0) + Paysheet[[#This Row],[Daily Pay]]  - IF(Paysheet[[#This Row],[Adjusted Paycheck]] = "", 0, (Paysheet[[#This Row],[Expected Paycheck]] - Paysheet[[#This Row],[Adjusted Paycheck]]))</f>
        <v>0</v>
      </c>
    </row>
    <row r="146" spans="1:14" x14ac:dyDescent="0.25">
      <c r="A146" s="7">
        <v>45436</v>
      </c>
      <c r="B146" s="5" t="str">
        <f>IF(OR('Account Holder Info'!$B$12 = "Weekly", Paysheet[[#This Row],[Date]]='Account Holder Info'!$B$10), IF(TEXT(A146, "dddd") = 'Account Holder Info'!$B$11, "PAYDAY", IF(ISNUMBER(B145), B145 + 1, 1)), IF(AND(TEXT(A146, "dddd") = 'Account Holder Info'!$B$11, B145 &gt;= 13), "PAYDAY", (IF(ISNUMBER(B145), B145 + 1, 1))))</f>
        <v>PAYDAY</v>
      </c>
      <c r="C146" s="6"/>
      <c r="D146" cm="1">
        <f t="array" ref="D146">_xlfn.IFNA(_xlfn.IFS($C$142 = "Regular", IF(VLOOKUP(TEXT(Paysheet[[#This Row],[Date]], "dddd"),RegularWeek[],2, FALSE), 'Account Holder Info'!$B$6, 0), $C$142 = "1 Day", IF(VLOOKUP(TEXT(Paysheet[[#This Row],[Date]], "dddd"),OneDayWeek[],2, FALSE), IF(TEXT(Paysheet[[#This Row],[Date]], "dddd") = 'Account Holder Info'!$B$13, 'Account Holder Info'!$B$7, 'Account Holder Info'!$B$6), 0), $C$142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$C$142 = "Off", 0), 0)</f>
        <v>0</v>
      </c>
      <c r="F14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F145)</f>
        <v>0</v>
      </c>
      <c r="G146">
        <f>IFERROR(IF(B145 = "PAYDAY", IF(Paysheet[[#This Row],[Hour Override]] = "", Paysheet[[#This Row],[Hours ]], Paysheet[[#This Row],[Hour Override]]), IF(Paysheet[[#This Row],[Hour Override]] = "", Paysheet[[#This Row],[Hours ]], Paysheet[[#This Row],[Hour Override]]) + G145), 0)</f>
        <v>0</v>
      </c>
      <c r="H14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46" s="1">
        <f>IF(TEXT(A145, "dddd") = "Sunday", Paysheet[[#This Row],[Daily Pay]], IF(ISNUMBER(I145), I145, 0) + Paysheet[[#This Row],[Daily Pay]])</f>
        <v>0</v>
      </c>
      <c r="J146" s="1">
        <f>IF(B145 = "PAYDAY", Paysheet[[#This Row],[Daily Pay]], IF(ISNUMBER(J145), J145, 0) + Paysheet[[#This Row],[Daily Pay]])</f>
        <v>0</v>
      </c>
      <c r="K146" s="1">
        <f>IF(Paysheet[[#This Row],[Week Counter]] = "PAYDAY", Paysheet[[#This Row],[Day to Paycheck]], "")</f>
        <v>0</v>
      </c>
      <c r="L146" s="1"/>
      <c r="M146" s="1">
        <f>IF(TEXT(Paysheet[[#This Row],[Date]], "mm") &gt; TEXT(A145, "mm"), Paysheet[[#This Row],[Daily Pay]], IF(ISNUMBER(M145), M145, 0) + Paysheet[[#This Row],[Daily Pay]]) - IF(Paysheet[[#This Row],[Adjusted Paycheck]] = "", 0, (Paysheet[[#This Row],[Expected Paycheck]] - Paysheet[[#This Row],[Adjusted Paycheck]]))</f>
        <v>0</v>
      </c>
      <c r="N146" s="2">
        <f>IF(ISNUMBER(N145), N145, 0) + Paysheet[[#This Row],[Daily Pay]]  - IF(Paysheet[[#This Row],[Adjusted Paycheck]] = "", 0, (Paysheet[[#This Row],[Expected Paycheck]] - Paysheet[[#This Row],[Adjusted Paycheck]]))</f>
        <v>0</v>
      </c>
    </row>
    <row r="147" spans="1:14" x14ac:dyDescent="0.25">
      <c r="A147" s="7">
        <v>45437</v>
      </c>
      <c r="B147" s="5">
        <f>IF(OR('Account Holder Info'!$B$12 = "Weekly", Paysheet[[#This Row],[Date]]='Account Holder Info'!$B$10), IF(TEXT(A147, "dddd") = 'Account Holder Info'!$B$11, "PAYDAY", IF(ISNUMBER(B146), B146 + 1, 1)), IF(AND(TEXT(A147, "dddd") = 'Account Holder Info'!$B$11, B146 &gt;= 13), "PAYDAY", (IF(ISNUMBER(B146), B146 + 1, 1))))</f>
        <v>1</v>
      </c>
      <c r="C147" s="6"/>
      <c r="D147" cm="1">
        <f t="array" ref="D147">_xlfn.IFNA(_xlfn.IFS($C$142 = "Regular", IF(VLOOKUP(TEXT(Paysheet[[#This Row],[Date]], "dddd"),RegularWeek[],2, FALSE), 'Account Holder Info'!$B$6, 0), $C$142 = "1 Day", IF(VLOOKUP(TEXT(Paysheet[[#This Row],[Date]], "dddd"),OneDayWeek[],2, FALSE), IF(TEXT(Paysheet[[#This Row],[Date]], "dddd") = 'Account Holder Info'!$B$13, 'Account Holder Info'!$B$7, 'Account Holder Info'!$B$6), 0), $C$142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$C$142 = "Off", 0), 0)</f>
        <v>0</v>
      </c>
      <c r="F14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F146)</f>
        <v>0</v>
      </c>
      <c r="G147">
        <f>IFERROR(IF(B146 = "PAYDAY", IF(Paysheet[[#This Row],[Hour Override]] = "", Paysheet[[#This Row],[Hours ]], Paysheet[[#This Row],[Hour Override]]), IF(Paysheet[[#This Row],[Hour Override]] = "", Paysheet[[#This Row],[Hours ]], Paysheet[[#This Row],[Hour Override]]) + G146), 0)</f>
        <v>0</v>
      </c>
      <c r="H14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47" s="1">
        <f>IF(TEXT(A146, "dddd") = "Sunday", Paysheet[[#This Row],[Daily Pay]], IF(ISNUMBER(I146), I146, 0) + Paysheet[[#This Row],[Daily Pay]])</f>
        <v>0</v>
      </c>
      <c r="J147" s="1">
        <f>IF(B146 = "PAYDAY", Paysheet[[#This Row],[Daily Pay]], IF(ISNUMBER(J146), J146, 0) + Paysheet[[#This Row],[Daily Pay]])</f>
        <v>0</v>
      </c>
      <c r="K147" s="1" t="str">
        <f>IF(Paysheet[[#This Row],[Week Counter]] = "PAYDAY", Paysheet[[#This Row],[Day to Paycheck]], "")</f>
        <v/>
      </c>
      <c r="L147" s="1"/>
      <c r="M147" s="1">
        <f>IF(TEXT(Paysheet[[#This Row],[Date]], "mm") &gt; TEXT(A146, "mm"), Paysheet[[#This Row],[Daily Pay]], IF(ISNUMBER(M146), M146, 0) + Paysheet[[#This Row],[Daily Pay]]) - IF(Paysheet[[#This Row],[Adjusted Paycheck]] = "", 0, (Paysheet[[#This Row],[Expected Paycheck]] - Paysheet[[#This Row],[Adjusted Paycheck]]))</f>
        <v>0</v>
      </c>
      <c r="N147" s="2">
        <f>IF(ISNUMBER(N146), N146, 0) + Paysheet[[#This Row],[Daily Pay]]  - IF(Paysheet[[#This Row],[Adjusted Paycheck]] = "", 0, (Paysheet[[#This Row],[Expected Paycheck]] - Paysheet[[#This Row],[Adjusted Paycheck]]))</f>
        <v>0</v>
      </c>
    </row>
    <row r="148" spans="1:14" x14ac:dyDescent="0.25">
      <c r="A148" s="7">
        <v>45438</v>
      </c>
      <c r="B148" s="5">
        <f>IF(OR('Account Holder Info'!$B$12 = "Weekly", Paysheet[[#This Row],[Date]]='Account Holder Info'!$B$10), IF(TEXT(A148, "dddd") = 'Account Holder Info'!$B$11, "PAYDAY", IF(ISNUMBER(B147), B147 + 1, 1)), IF(AND(TEXT(A148, "dddd") = 'Account Holder Info'!$B$11, B147 &gt;= 13), "PAYDAY", (IF(ISNUMBER(B147), B147 + 1, 1))))</f>
        <v>2</v>
      </c>
      <c r="C148" s="6"/>
      <c r="D148" cm="1">
        <f t="array" ref="D148">_xlfn.IFNA(_xlfn.IFS($C$142 = "Regular", IF(VLOOKUP(TEXT(Paysheet[[#This Row],[Date]], "dddd"),RegularWeek[],2, FALSE), 'Account Holder Info'!$B$6, 0), $C$142 = "1 Day", IF(VLOOKUP(TEXT(Paysheet[[#This Row],[Date]], "dddd"),OneDayWeek[],2, FALSE), IF(TEXT(Paysheet[[#This Row],[Date]], "dddd") = 'Account Holder Info'!$B$13, 'Account Holder Info'!$B$7, 'Account Holder Info'!$B$6), 0), $C$142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$C$142 = "Off", 0), 0)</f>
        <v>0</v>
      </c>
      <c r="F14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F147)</f>
        <v>0</v>
      </c>
      <c r="G148">
        <f>IFERROR(IF(B147 = "PAYDAY", IF(Paysheet[[#This Row],[Hour Override]] = "", Paysheet[[#This Row],[Hours ]], Paysheet[[#This Row],[Hour Override]]), IF(Paysheet[[#This Row],[Hour Override]] = "", Paysheet[[#This Row],[Hours ]], Paysheet[[#This Row],[Hour Override]]) + G147), 0)</f>
        <v>0</v>
      </c>
      <c r="H14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48" s="1">
        <f>IF(TEXT(A147, "dddd") = "Sunday", Paysheet[[#This Row],[Daily Pay]], IF(ISNUMBER(I147), I147, 0) + Paysheet[[#This Row],[Daily Pay]])</f>
        <v>0</v>
      </c>
      <c r="J148" s="1">
        <f>IF(B147 = "PAYDAY", Paysheet[[#This Row],[Daily Pay]], IF(ISNUMBER(J147), J147, 0) + Paysheet[[#This Row],[Daily Pay]])</f>
        <v>0</v>
      </c>
      <c r="K148" s="1" t="str">
        <f>IF(Paysheet[[#This Row],[Week Counter]] = "PAYDAY", Paysheet[[#This Row],[Day to Paycheck]], "")</f>
        <v/>
      </c>
      <c r="L148" s="1"/>
      <c r="M148" s="1">
        <f>IF(TEXT(Paysheet[[#This Row],[Date]], "mm") &gt; TEXT(A147, "mm"), Paysheet[[#This Row],[Daily Pay]], IF(ISNUMBER(M147), M147, 0) + Paysheet[[#This Row],[Daily Pay]]) - IF(Paysheet[[#This Row],[Adjusted Paycheck]] = "", 0, (Paysheet[[#This Row],[Expected Paycheck]] - Paysheet[[#This Row],[Adjusted Paycheck]]))</f>
        <v>0</v>
      </c>
      <c r="N148" s="2">
        <f>IF(ISNUMBER(N147), N147, 0) + Paysheet[[#This Row],[Daily Pay]]  - IF(Paysheet[[#This Row],[Adjusted Paycheck]] = "", 0, (Paysheet[[#This Row],[Expected Paycheck]] - Paysheet[[#This Row],[Adjusted Paycheck]]))</f>
        <v>0</v>
      </c>
    </row>
    <row r="149" spans="1:14" x14ac:dyDescent="0.25">
      <c r="A149" s="7">
        <v>45439</v>
      </c>
      <c r="B149" s="5">
        <f>IF(OR('Account Holder Info'!$B$12 = "Weekly", Paysheet[[#This Row],[Date]]='Account Holder Info'!$B$10), IF(TEXT(A149, "dddd") = 'Account Holder Info'!$B$11, "PAYDAY", IF(ISNUMBER(B148), B148 + 1, 1)), IF(AND(TEXT(A149, "dddd") = 'Account Holder Info'!$B$11, B148 &gt;= 13), "PAYDAY", (IF(ISNUMBER(B148), B148 + 1, 1))))</f>
        <v>3</v>
      </c>
      <c r="C149" t="s">
        <v>30</v>
      </c>
      <c r="D149" cm="1">
        <f t="array" ref="D149">_xlfn.IFNA(_xlfn.IFS($C$149 = "Regular", IF(VLOOKUP(TEXT(Paysheet[[#This Row],[Date]], "dddd"),RegularWeek[],2, FALSE), 'Account Holder Info'!$B$6, 0), $C$149 = "1 Day", IF(VLOOKUP(TEXT(Paysheet[[#This Row],[Date]], "dddd"),OneDayWeek[],2, FALSE), IF(TEXT(Paysheet[[#This Row],[Date]], "dddd") = 'Account Holder Info'!$B$13, 'Account Holder Info'!$B$7, 'Account Holder Info'!$B$6), 0), $C$149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$C$149 = "Off", 0), 0)</f>
        <v>0</v>
      </c>
      <c r="F14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F148)</f>
        <v>0</v>
      </c>
      <c r="G149">
        <f>IFERROR(IF(B148 = "PAYDAY", IF(Paysheet[[#This Row],[Hour Override]] = "", Paysheet[[#This Row],[Hours ]], Paysheet[[#This Row],[Hour Override]]), IF(Paysheet[[#This Row],[Hour Override]] = "", Paysheet[[#This Row],[Hours ]], Paysheet[[#This Row],[Hour Override]]) + G148), 0)</f>
        <v>0</v>
      </c>
      <c r="H14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49" s="1">
        <f>IF(TEXT(A148, "dddd") = "Sunday", Paysheet[[#This Row],[Daily Pay]], IF(ISNUMBER(I148), I148, 0) + Paysheet[[#This Row],[Daily Pay]])</f>
        <v>0</v>
      </c>
      <c r="J149" s="1">
        <f>IF(B148 = "PAYDAY", Paysheet[[#This Row],[Daily Pay]], IF(ISNUMBER(J148), J148, 0) + Paysheet[[#This Row],[Daily Pay]])</f>
        <v>0</v>
      </c>
      <c r="K149" s="1" t="str">
        <f>IF(Paysheet[[#This Row],[Week Counter]] = "PAYDAY", Paysheet[[#This Row],[Day to Paycheck]], "")</f>
        <v/>
      </c>
      <c r="L149" s="1"/>
      <c r="M149" s="1">
        <f>IF(TEXT(Paysheet[[#This Row],[Date]], "mm") &gt; TEXT(A148, "mm"), Paysheet[[#This Row],[Daily Pay]], IF(ISNUMBER(M148), M148, 0) + Paysheet[[#This Row],[Daily Pay]]) - IF(Paysheet[[#This Row],[Adjusted Paycheck]] = "", 0, (Paysheet[[#This Row],[Expected Paycheck]] - Paysheet[[#This Row],[Adjusted Paycheck]]))</f>
        <v>0</v>
      </c>
      <c r="N149" s="2">
        <f>IF(ISNUMBER(N148), N148, 0) + Paysheet[[#This Row],[Daily Pay]]  - IF(Paysheet[[#This Row],[Adjusted Paycheck]] = "", 0, (Paysheet[[#This Row],[Expected Paycheck]] - Paysheet[[#This Row],[Adjusted Paycheck]]))</f>
        <v>0</v>
      </c>
    </row>
    <row r="150" spans="1:14" x14ac:dyDescent="0.25">
      <c r="A150" s="7">
        <v>45440</v>
      </c>
      <c r="B150" s="5">
        <f>IF(OR('Account Holder Info'!$B$12 = "Weekly", Paysheet[[#This Row],[Date]]='Account Holder Info'!$B$10), IF(TEXT(A150, "dddd") = 'Account Holder Info'!$B$11, "PAYDAY", IF(ISNUMBER(B149), B149 + 1, 1)), IF(AND(TEXT(A150, "dddd") = 'Account Holder Info'!$B$11, B149 &gt;= 13), "PAYDAY", (IF(ISNUMBER(B149), B149 + 1, 1))))</f>
        <v>4</v>
      </c>
      <c r="C150" s="6"/>
      <c r="D150" cm="1">
        <f t="array" ref="D150">_xlfn.IFNA(_xlfn.IFS($C$149 = "Regular", IF(VLOOKUP(TEXT(Paysheet[[#This Row],[Date]], "dddd"),RegularWeek[],2, FALSE), 'Account Holder Info'!$B$6, 0), $C$149 = "1 Day", IF(VLOOKUP(TEXT(Paysheet[[#This Row],[Date]], "dddd"),OneDayWeek[],2, FALSE), IF(TEXT(Paysheet[[#This Row],[Date]], "dddd") = 'Account Holder Info'!$B$13, 'Account Holder Info'!$B$7, 'Account Holder Info'!$B$6), 0), $C$149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$C$149 = "Off", 0), 0)</f>
        <v>0</v>
      </c>
      <c r="F15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F149)</f>
        <v>0</v>
      </c>
      <c r="G150">
        <f>IFERROR(IF(B149 = "PAYDAY", IF(Paysheet[[#This Row],[Hour Override]] = "", Paysheet[[#This Row],[Hours ]], Paysheet[[#This Row],[Hour Override]]), IF(Paysheet[[#This Row],[Hour Override]] = "", Paysheet[[#This Row],[Hours ]], Paysheet[[#This Row],[Hour Override]]) + G149), 0)</f>
        <v>0</v>
      </c>
      <c r="H15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50" s="1">
        <f>IF(TEXT(A149, "dddd") = "Sunday", Paysheet[[#This Row],[Daily Pay]], IF(ISNUMBER(I149), I149, 0) + Paysheet[[#This Row],[Daily Pay]])</f>
        <v>0</v>
      </c>
      <c r="J150" s="1">
        <f>IF(B149 = "PAYDAY", Paysheet[[#This Row],[Daily Pay]], IF(ISNUMBER(J149), J149, 0) + Paysheet[[#This Row],[Daily Pay]])</f>
        <v>0</v>
      </c>
      <c r="K150" s="1" t="str">
        <f>IF(Paysheet[[#This Row],[Week Counter]] = "PAYDAY", Paysheet[[#This Row],[Day to Paycheck]], "")</f>
        <v/>
      </c>
      <c r="L150" s="1"/>
      <c r="M150" s="1">
        <f>IF(TEXT(Paysheet[[#This Row],[Date]], "mm") &gt; TEXT(A149, "mm"), Paysheet[[#This Row],[Daily Pay]], IF(ISNUMBER(M149), M149, 0) + Paysheet[[#This Row],[Daily Pay]]) - IF(Paysheet[[#This Row],[Adjusted Paycheck]] = "", 0, (Paysheet[[#This Row],[Expected Paycheck]] - Paysheet[[#This Row],[Adjusted Paycheck]]))</f>
        <v>0</v>
      </c>
      <c r="N150" s="2">
        <f>IF(ISNUMBER(N149), N149, 0) + Paysheet[[#This Row],[Daily Pay]]  - IF(Paysheet[[#This Row],[Adjusted Paycheck]] = "", 0, (Paysheet[[#This Row],[Expected Paycheck]] - Paysheet[[#This Row],[Adjusted Paycheck]]))</f>
        <v>0</v>
      </c>
    </row>
    <row r="151" spans="1:14" x14ac:dyDescent="0.25">
      <c r="A151" s="7">
        <v>45441</v>
      </c>
      <c r="B151" s="5">
        <f>IF(OR('Account Holder Info'!$B$12 = "Weekly", Paysheet[[#This Row],[Date]]='Account Holder Info'!$B$10), IF(TEXT(A151, "dddd") = 'Account Holder Info'!$B$11, "PAYDAY", IF(ISNUMBER(B150), B150 + 1, 1)), IF(AND(TEXT(A151, "dddd") = 'Account Holder Info'!$B$11, B150 &gt;= 13), "PAYDAY", (IF(ISNUMBER(B150), B150 + 1, 1))))</f>
        <v>5</v>
      </c>
      <c r="C151" s="6"/>
      <c r="D151" cm="1">
        <f t="array" ref="D151">_xlfn.IFNA(_xlfn.IFS($C$149 = "Regular", IF(VLOOKUP(TEXT(Paysheet[[#This Row],[Date]], "dddd"),RegularWeek[],2, FALSE), 'Account Holder Info'!$B$6, 0), $C$149 = "1 Day", IF(VLOOKUP(TEXT(Paysheet[[#This Row],[Date]], "dddd"),OneDayWeek[],2, FALSE), IF(TEXT(Paysheet[[#This Row],[Date]], "dddd") = 'Account Holder Info'!$B$13, 'Account Holder Info'!$B$7, 'Account Holder Info'!$B$6), 0), $C$149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$C$149 = "Off", 0), 0)</f>
        <v>0</v>
      </c>
      <c r="F15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F150)</f>
        <v>0</v>
      </c>
      <c r="G151">
        <f>IFERROR(IF(B150 = "PAYDAY", IF(Paysheet[[#This Row],[Hour Override]] = "", Paysheet[[#This Row],[Hours ]], Paysheet[[#This Row],[Hour Override]]), IF(Paysheet[[#This Row],[Hour Override]] = "", Paysheet[[#This Row],[Hours ]], Paysheet[[#This Row],[Hour Override]]) + G150), 0)</f>
        <v>0</v>
      </c>
      <c r="H15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51" s="1">
        <f>IF(TEXT(A150, "dddd") = "Sunday", Paysheet[[#This Row],[Daily Pay]], IF(ISNUMBER(I150), I150, 0) + Paysheet[[#This Row],[Daily Pay]])</f>
        <v>0</v>
      </c>
      <c r="J151" s="1">
        <f>IF(B150 = "PAYDAY", Paysheet[[#This Row],[Daily Pay]], IF(ISNUMBER(J150), J150, 0) + Paysheet[[#This Row],[Daily Pay]])</f>
        <v>0</v>
      </c>
      <c r="K151" s="1" t="str">
        <f>IF(Paysheet[[#This Row],[Week Counter]] = "PAYDAY", Paysheet[[#This Row],[Day to Paycheck]], "")</f>
        <v/>
      </c>
      <c r="L151" s="1"/>
      <c r="M151" s="1">
        <f>IF(TEXT(Paysheet[[#This Row],[Date]], "mm") &gt; TEXT(A150, "mm"), Paysheet[[#This Row],[Daily Pay]], IF(ISNUMBER(M150), M150, 0) + Paysheet[[#This Row],[Daily Pay]]) - IF(Paysheet[[#This Row],[Adjusted Paycheck]] = "", 0, (Paysheet[[#This Row],[Expected Paycheck]] - Paysheet[[#This Row],[Adjusted Paycheck]]))</f>
        <v>0</v>
      </c>
      <c r="N151" s="2">
        <f>IF(ISNUMBER(N150), N150, 0) + Paysheet[[#This Row],[Daily Pay]]  - IF(Paysheet[[#This Row],[Adjusted Paycheck]] = "", 0, (Paysheet[[#This Row],[Expected Paycheck]] - Paysheet[[#This Row],[Adjusted Paycheck]]))</f>
        <v>0</v>
      </c>
    </row>
    <row r="152" spans="1:14" x14ac:dyDescent="0.25">
      <c r="A152" s="7">
        <v>45442</v>
      </c>
      <c r="B152" s="5">
        <f>IF(OR('Account Holder Info'!$B$12 = "Weekly", Paysheet[[#This Row],[Date]]='Account Holder Info'!$B$10), IF(TEXT(A152, "dddd") = 'Account Holder Info'!$B$11, "PAYDAY", IF(ISNUMBER(B151), B151 + 1, 1)), IF(AND(TEXT(A152, "dddd") = 'Account Holder Info'!$B$11, B151 &gt;= 13), "PAYDAY", (IF(ISNUMBER(B151), B151 + 1, 1))))</f>
        <v>6</v>
      </c>
      <c r="C152" s="6"/>
      <c r="D152" cm="1">
        <f t="array" ref="D152">_xlfn.IFNA(_xlfn.IFS($C$149 = "Regular", IF(VLOOKUP(TEXT(Paysheet[[#This Row],[Date]], "dddd"),RegularWeek[],2, FALSE), 'Account Holder Info'!$B$6, 0), $C$149 = "1 Day", IF(VLOOKUP(TEXT(Paysheet[[#This Row],[Date]], "dddd"),OneDayWeek[],2, FALSE), IF(TEXT(Paysheet[[#This Row],[Date]], "dddd") = 'Account Holder Info'!$B$13, 'Account Holder Info'!$B$7, 'Account Holder Info'!$B$6), 0), $C$149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$C$149 = "Off", 0), 0)</f>
        <v>0</v>
      </c>
      <c r="F15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F151)</f>
        <v>0</v>
      </c>
      <c r="G152">
        <f>IFERROR(IF(B151 = "PAYDAY", IF(Paysheet[[#This Row],[Hour Override]] = "", Paysheet[[#This Row],[Hours ]], Paysheet[[#This Row],[Hour Override]]), IF(Paysheet[[#This Row],[Hour Override]] = "", Paysheet[[#This Row],[Hours ]], Paysheet[[#This Row],[Hour Override]]) + G151), 0)</f>
        <v>0</v>
      </c>
      <c r="H15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52" s="1">
        <f>IF(TEXT(A151, "dddd") = "Sunday", Paysheet[[#This Row],[Daily Pay]], IF(ISNUMBER(I151), I151, 0) + Paysheet[[#This Row],[Daily Pay]])</f>
        <v>0</v>
      </c>
      <c r="J152" s="1">
        <f>IF(B151 = "PAYDAY", Paysheet[[#This Row],[Daily Pay]], IF(ISNUMBER(J151), J151, 0) + Paysheet[[#This Row],[Daily Pay]])</f>
        <v>0</v>
      </c>
      <c r="K152" s="1" t="str">
        <f>IF(Paysheet[[#This Row],[Week Counter]] = "PAYDAY", Paysheet[[#This Row],[Day to Paycheck]], "")</f>
        <v/>
      </c>
      <c r="L152" s="1"/>
      <c r="M152" s="1">
        <f>IF(TEXT(Paysheet[[#This Row],[Date]], "mm") &gt; TEXT(A151, "mm"), Paysheet[[#This Row],[Daily Pay]], IF(ISNUMBER(M151), M151, 0) + Paysheet[[#This Row],[Daily Pay]]) - IF(Paysheet[[#This Row],[Adjusted Paycheck]] = "", 0, (Paysheet[[#This Row],[Expected Paycheck]] - Paysheet[[#This Row],[Adjusted Paycheck]]))</f>
        <v>0</v>
      </c>
      <c r="N152" s="2">
        <f>IF(ISNUMBER(N151), N151, 0) + Paysheet[[#This Row],[Daily Pay]]  - IF(Paysheet[[#This Row],[Adjusted Paycheck]] = "", 0, (Paysheet[[#This Row],[Expected Paycheck]] - Paysheet[[#This Row],[Adjusted Paycheck]]))</f>
        <v>0</v>
      </c>
    </row>
    <row r="153" spans="1:14" x14ac:dyDescent="0.25">
      <c r="A153" s="7">
        <v>45443</v>
      </c>
      <c r="B153" s="5">
        <f>IF(OR('Account Holder Info'!$B$12 = "Weekly", Paysheet[[#This Row],[Date]]='Account Holder Info'!$B$10), IF(TEXT(A153, "dddd") = 'Account Holder Info'!$B$11, "PAYDAY", IF(ISNUMBER(B152), B152 + 1, 1)), IF(AND(TEXT(A153, "dddd") = 'Account Holder Info'!$B$11, B152 &gt;= 13), "PAYDAY", (IF(ISNUMBER(B152), B152 + 1, 1))))</f>
        <v>7</v>
      </c>
      <c r="C153" s="6"/>
      <c r="D153" cm="1">
        <f t="array" ref="D153">_xlfn.IFNA(_xlfn.IFS($C$149 = "Regular", IF(VLOOKUP(TEXT(Paysheet[[#This Row],[Date]], "dddd"),RegularWeek[],2, FALSE), 'Account Holder Info'!$B$6, 0), $C$149 = "1 Day", IF(VLOOKUP(TEXT(Paysheet[[#This Row],[Date]], "dddd"),OneDayWeek[],2, FALSE), IF(TEXT(Paysheet[[#This Row],[Date]], "dddd") = 'Account Holder Info'!$B$13, 'Account Holder Info'!$B$7, 'Account Holder Info'!$B$6), 0), $C$149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$C$149 = "Off", 0), 0)</f>
        <v>0</v>
      </c>
      <c r="F15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F152)</f>
        <v>0</v>
      </c>
      <c r="G153">
        <f>IFERROR(IF(B152 = "PAYDAY", IF(Paysheet[[#This Row],[Hour Override]] = "", Paysheet[[#This Row],[Hours ]], Paysheet[[#This Row],[Hour Override]]), IF(Paysheet[[#This Row],[Hour Override]] = "", Paysheet[[#This Row],[Hours ]], Paysheet[[#This Row],[Hour Override]]) + G152), 0)</f>
        <v>0</v>
      </c>
      <c r="H15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53" s="1">
        <f>IF(TEXT(A152, "dddd") = "Sunday", Paysheet[[#This Row],[Daily Pay]], IF(ISNUMBER(I152), I152, 0) + Paysheet[[#This Row],[Daily Pay]])</f>
        <v>0</v>
      </c>
      <c r="J153" s="1">
        <f>IF(B152 = "PAYDAY", Paysheet[[#This Row],[Daily Pay]], IF(ISNUMBER(J152), J152, 0) + Paysheet[[#This Row],[Daily Pay]])</f>
        <v>0</v>
      </c>
      <c r="K153" s="1" t="str">
        <f>IF(Paysheet[[#This Row],[Week Counter]] = "PAYDAY", Paysheet[[#This Row],[Day to Paycheck]], "")</f>
        <v/>
      </c>
      <c r="L153" s="1"/>
      <c r="M153" s="1">
        <f>IF(TEXT(Paysheet[[#This Row],[Date]], "mm") &gt; TEXT(A152, "mm"), Paysheet[[#This Row],[Daily Pay]], IF(ISNUMBER(M152), M152, 0) + Paysheet[[#This Row],[Daily Pay]]) - IF(Paysheet[[#This Row],[Adjusted Paycheck]] = "", 0, (Paysheet[[#This Row],[Expected Paycheck]] - Paysheet[[#This Row],[Adjusted Paycheck]]))</f>
        <v>0</v>
      </c>
      <c r="N153" s="2">
        <f>IF(ISNUMBER(N152), N152, 0) + Paysheet[[#This Row],[Daily Pay]]  - IF(Paysheet[[#This Row],[Adjusted Paycheck]] = "", 0, (Paysheet[[#This Row],[Expected Paycheck]] - Paysheet[[#This Row],[Adjusted Paycheck]]))</f>
        <v>0</v>
      </c>
    </row>
    <row r="154" spans="1:14" x14ac:dyDescent="0.25">
      <c r="A154" s="7">
        <v>45444</v>
      </c>
      <c r="B154" s="5">
        <f>IF(OR('Account Holder Info'!$B$12 = "Weekly", Paysheet[[#This Row],[Date]]='Account Holder Info'!$B$10), IF(TEXT(A154, "dddd") = 'Account Holder Info'!$B$11, "PAYDAY", IF(ISNUMBER(B153), B153 + 1, 1)), IF(AND(TEXT(A154, "dddd") = 'Account Holder Info'!$B$11, B153 &gt;= 13), "PAYDAY", (IF(ISNUMBER(B153), B153 + 1, 1))))</f>
        <v>8</v>
      </c>
      <c r="C154" s="6"/>
      <c r="D154" cm="1">
        <f t="array" ref="D154">_xlfn.IFNA(_xlfn.IFS($C$149 = "Regular", IF(VLOOKUP(TEXT(Paysheet[[#This Row],[Date]], "dddd"),RegularWeek[],2, FALSE), 'Account Holder Info'!$B$6, 0), $C$149 = "1 Day", IF(VLOOKUP(TEXT(Paysheet[[#This Row],[Date]], "dddd"),OneDayWeek[],2, FALSE), IF(TEXT(Paysheet[[#This Row],[Date]], "dddd") = 'Account Holder Info'!$B$13, 'Account Holder Info'!$B$7, 'Account Holder Info'!$B$6), 0), $C$149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$C$149 = "Off", 0), 0)</f>
        <v>0</v>
      </c>
      <c r="F15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F153)</f>
        <v>0</v>
      </c>
      <c r="G154">
        <f>IFERROR(IF(B153 = "PAYDAY", IF(Paysheet[[#This Row],[Hour Override]] = "", Paysheet[[#This Row],[Hours ]], Paysheet[[#This Row],[Hour Override]]), IF(Paysheet[[#This Row],[Hour Override]] = "", Paysheet[[#This Row],[Hours ]], Paysheet[[#This Row],[Hour Override]]) + G153), 0)</f>
        <v>0</v>
      </c>
      <c r="H15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54" s="1">
        <f>IF(TEXT(A153, "dddd") = "Sunday", Paysheet[[#This Row],[Daily Pay]], IF(ISNUMBER(I153), I153, 0) + Paysheet[[#This Row],[Daily Pay]])</f>
        <v>0</v>
      </c>
      <c r="J154" s="1">
        <f>IF(B153 = "PAYDAY", Paysheet[[#This Row],[Daily Pay]], IF(ISNUMBER(J153), J153, 0) + Paysheet[[#This Row],[Daily Pay]])</f>
        <v>0</v>
      </c>
      <c r="K154" s="1" t="str">
        <f>IF(Paysheet[[#This Row],[Week Counter]] = "PAYDAY", Paysheet[[#This Row],[Day to Paycheck]], "")</f>
        <v/>
      </c>
      <c r="L154" s="1"/>
      <c r="M154" s="1">
        <f>IF(TEXT(Paysheet[[#This Row],[Date]], "mm") &gt; TEXT(A153, "mm"), Paysheet[[#This Row],[Daily Pay]], IF(ISNUMBER(M153), M153, 0) + Paysheet[[#This Row],[Daily Pay]]) - IF(Paysheet[[#This Row],[Adjusted Paycheck]] = "", 0, (Paysheet[[#This Row],[Expected Paycheck]] - Paysheet[[#This Row],[Adjusted Paycheck]]))</f>
        <v>0</v>
      </c>
      <c r="N154" s="2">
        <f>IF(ISNUMBER(N153), N153, 0) + Paysheet[[#This Row],[Daily Pay]]  - IF(Paysheet[[#This Row],[Adjusted Paycheck]] = "", 0, (Paysheet[[#This Row],[Expected Paycheck]] - Paysheet[[#This Row],[Adjusted Paycheck]]))</f>
        <v>0</v>
      </c>
    </row>
    <row r="155" spans="1:14" x14ac:dyDescent="0.25">
      <c r="A155" s="7">
        <v>45445</v>
      </c>
      <c r="B155" s="5">
        <f>IF(OR('Account Holder Info'!$B$12 = "Weekly", Paysheet[[#This Row],[Date]]='Account Holder Info'!$B$10), IF(TEXT(A155, "dddd") = 'Account Holder Info'!$B$11, "PAYDAY", IF(ISNUMBER(B154), B154 + 1, 1)), IF(AND(TEXT(A155, "dddd") = 'Account Holder Info'!$B$11, B154 &gt;= 13), "PAYDAY", (IF(ISNUMBER(B154), B154 + 1, 1))))</f>
        <v>9</v>
      </c>
      <c r="C155" s="6"/>
      <c r="D155" cm="1">
        <f t="array" ref="D155">_xlfn.IFNA(_xlfn.IFS($C$149 = "Regular", IF(VLOOKUP(TEXT(Paysheet[[#This Row],[Date]], "dddd"),RegularWeek[],2, FALSE), 'Account Holder Info'!$B$6, 0), $C$149 = "1 Day", IF(VLOOKUP(TEXT(Paysheet[[#This Row],[Date]], "dddd"),OneDayWeek[],2, FALSE), IF(TEXT(Paysheet[[#This Row],[Date]], "dddd") = 'Account Holder Info'!$B$13, 'Account Holder Info'!$B$7, 'Account Holder Info'!$B$6), 0), $C$149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$C$149 = "Off", 0), 0)</f>
        <v>0</v>
      </c>
      <c r="F15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F154)</f>
        <v>0</v>
      </c>
      <c r="G155">
        <f>IFERROR(IF(B154 = "PAYDAY", IF(Paysheet[[#This Row],[Hour Override]] = "", Paysheet[[#This Row],[Hours ]], Paysheet[[#This Row],[Hour Override]]), IF(Paysheet[[#This Row],[Hour Override]] = "", Paysheet[[#This Row],[Hours ]], Paysheet[[#This Row],[Hour Override]]) + G154), 0)</f>
        <v>0</v>
      </c>
      <c r="H15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55" s="1">
        <f>IF(TEXT(A154, "dddd") = "Sunday", Paysheet[[#This Row],[Daily Pay]], IF(ISNUMBER(I154), I154, 0) + Paysheet[[#This Row],[Daily Pay]])</f>
        <v>0</v>
      </c>
      <c r="J155" s="1">
        <f>IF(B154 = "PAYDAY", Paysheet[[#This Row],[Daily Pay]], IF(ISNUMBER(J154), J154, 0) + Paysheet[[#This Row],[Daily Pay]])</f>
        <v>0</v>
      </c>
      <c r="K155" s="1" t="str">
        <f>IF(Paysheet[[#This Row],[Week Counter]] = "PAYDAY", Paysheet[[#This Row],[Day to Paycheck]], "")</f>
        <v/>
      </c>
      <c r="L155" s="1"/>
      <c r="M155" s="1">
        <f>IF(TEXT(Paysheet[[#This Row],[Date]], "mm") &gt; TEXT(A154, "mm"), Paysheet[[#This Row],[Daily Pay]], IF(ISNUMBER(M154), M154, 0) + Paysheet[[#This Row],[Daily Pay]]) - IF(Paysheet[[#This Row],[Adjusted Paycheck]] = "", 0, (Paysheet[[#This Row],[Expected Paycheck]] - Paysheet[[#This Row],[Adjusted Paycheck]]))</f>
        <v>0</v>
      </c>
      <c r="N155" s="2">
        <f>IF(ISNUMBER(N154), N154, 0) + Paysheet[[#This Row],[Daily Pay]]  - IF(Paysheet[[#This Row],[Adjusted Paycheck]] = "", 0, (Paysheet[[#This Row],[Expected Paycheck]] - Paysheet[[#This Row],[Adjusted Paycheck]]))</f>
        <v>0</v>
      </c>
    </row>
    <row r="156" spans="1:14" x14ac:dyDescent="0.25">
      <c r="A156" s="7">
        <v>45446</v>
      </c>
      <c r="B156" s="5">
        <f>IF(OR('Account Holder Info'!$B$12 = "Weekly", Paysheet[[#This Row],[Date]]='Account Holder Info'!$B$10), IF(TEXT(A156, "dddd") = 'Account Holder Info'!$B$11, "PAYDAY", IF(ISNUMBER(B155), B155 + 1, 1)), IF(AND(TEXT(A156, "dddd") = 'Account Holder Info'!$B$11, B155 &gt;= 13), "PAYDAY", (IF(ISNUMBER(B155), B155 + 1, 1))))</f>
        <v>10</v>
      </c>
      <c r="C156" t="s">
        <v>30</v>
      </c>
      <c r="D156" cm="1">
        <f t="array" ref="D156">_xlfn.IFNA(_xlfn.IFS($C$156 = "Regular", IF(VLOOKUP(TEXT(Paysheet[[#This Row],[Date]], "dddd"),RegularWeek[],2, FALSE), 'Account Holder Info'!$B$6, 0), $C$156 = "1 Day", IF(VLOOKUP(TEXT(Paysheet[[#This Row],[Date]], "dddd"),OneDayWeek[],2, FALSE), IF(TEXT(Paysheet[[#This Row],[Date]], "dddd") = 'Account Holder Info'!$B$13, 'Account Holder Info'!$B$7, 'Account Holder Info'!$B$6), 0), $C$156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$C$156 = "Off", 0), 0)</f>
        <v>0</v>
      </c>
      <c r="F15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F155)</f>
        <v>0</v>
      </c>
      <c r="G156">
        <f>IFERROR(IF(B155 = "PAYDAY", IF(Paysheet[[#This Row],[Hour Override]] = "", Paysheet[[#This Row],[Hours ]], Paysheet[[#This Row],[Hour Override]]), IF(Paysheet[[#This Row],[Hour Override]] = "", Paysheet[[#This Row],[Hours ]], Paysheet[[#This Row],[Hour Override]]) + G155), 0)</f>
        <v>0</v>
      </c>
      <c r="H15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56" s="1">
        <f>IF(TEXT(A155, "dddd") = "Sunday", Paysheet[[#This Row],[Daily Pay]], IF(ISNUMBER(I155), I155, 0) + Paysheet[[#This Row],[Daily Pay]])</f>
        <v>0</v>
      </c>
      <c r="J156" s="1">
        <f>IF(B155 = "PAYDAY", Paysheet[[#This Row],[Daily Pay]], IF(ISNUMBER(J155), J155, 0) + Paysheet[[#This Row],[Daily Pay]])</f>
        <v>0</v>
      </c>
      <c r="K156" s="1" t="str">
        <f>IF(Paysheet[[#This Row],[Week Counter]] = "PAYDAY", Paysheet[[#This Row],[Day to Paycheck]], "")</f>
        <v/>
      </c>
      <c r="L156" s="1"/>
      <c r="M156" s="1">
        <f>IF(TEXT(Paysheet[[#This Row],[Date]], "mm") &gt; TEXT(A155, "mm"), Paysheet[[#This Row],[Daily Pay]], IF(ISNUMBER(M155), M155, 0) + Paysheet[[#This Row],[Daily Pay]]) - IF(Paysheet[[#This Row],[Adjusted Paycheck]] = "", 0, (Paysheet[[#This Row],[Expected Paycheck]] - Paysheet[[#This Row],[Adjusted Paycheck]]))</f>
        <v>0</v>
      </c>
      <c r="N156" s="2">
        <f>IF(ISNUMBER(N155), N155, 0) + Paysheet[[#This Row],[Daily Pay]]  - IF(Paysheet[[#This Row],[Adjusted Paycheck]] = "", 0, (Paysheet[[#This Row],[Expected Paycheck]] - Paysheet[[#This Row],[Adjusted Paycheck]]))</f>
        <v>0</v>
      </c>
    </row>
    <row r="157" spans="1:14" x14ac:dyDescent="0.25">
      <c r="A157" s="7">
        <v>45447</v>
      </c>
      <c r="B157" s="5">
        <f>IF(OR('Account Holder Info'!$B$12 = "Weekly", Paysheet[[#This Row],[Date]]='Account Holder Info'!$B$10), IF(TEXT(A157, "dddd") = 'Account Holder Info'!$B$11, "PAYDAY", IF(ISNUMBER(B156), B156 + 1, 1)), IF(AND(TEXT(A157, "dddd") = 'Account Holder Info'!$B$11, B156 &gt;= 13), "PAYDAY", (IF(ISNUMBER(B156), B156 + 1, 1))))</f>
        <v>11</v>
      </c>
      <c r="C157" s="6"/>
      <c r="D157" cm="1">
        <f t="array" ref="D157">_xlfn.IFNA(_xlfn.IFS($C$156 = "Regular", IF(VLOOKUP(TEXT(Paysheet[[#This Row],[Date]], "dddd"),RegularWeek[],2, FALSE), 'Account Holder Info'!$B$6, 0), $C$156 = "1 Day", IF(VLOOKUP(TEXT(Paysheet[[#This Row],[Date]], "dddd"),OneDayWeek[],2, FALSE), IF(TEXT(Paysheet[[#This Row],[Date]], "dddd") = 'Account Holder Info'!$B$13, 'Account Holder Info'!$B$7, 'Account Holder Info'!$B$6), 0), $C$156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$C$156 = "Off", 0), 0)</f>
        <v>0</v>
      </c>
      <c r="F15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F156)</f>
        <v>0</v>
      </c>
      <c r="G157">
        <f>IFERROR(IF(B156 = "PAYDAY", IF(Paysheet[[#This Row],[Hour Override]] = "", Paysheet[[#This Row],[Hours ]], Paysheet[[#This Row],[Hour Override]]), IF(Paysheet[[#This Row],[Hour Override]] = "", Paysheet[[#This Row],[Hours ]], Paysheet[[#This Row],[Hour Override]]) + G156), 0)</f>
        <v>0</v>
      </c>
      <c r="H15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57" s="1">
        <f>IF(TEXT(A156, "dddd") = "Sunday", Paysheet[[#This Row],[Daily Pay]], IF(ISNUMBER(I156), I156, 0) + Paysheet[[#This Row],[Daily Pay]])</f>
        <v>0</v>
      </c>
      <c r="J157" s="1">
        <f>IF(B156 = "PAYDAY", Paysheet[[#This Row],[Daily Pay]], IF(ISNUMBER(J156), J156, 0) + Paysheet[[#This Row],[Daily Pay]])</f>
        <v>0</v>
      </c>
      <c r="K157" s="1" t="str">
        <f>IF(Paysheet[[#This Row],[Week Counter]] = "PAYDAY", Paysheet[[#This Row],[Day to Paycheck]], "")</f>
        <v/>
      </c>
      <c r="L157" s="1"/>
      <c r="M157" s="1">
        <f>IF(TEXT(Paysheet[[#This Row],[Date]], "mm") &gt; TEXT(A156, "mm"), Paysheet[[#This Row],[Daily Pay]], IF(ISNUMBER(M156), M156, 0) + Paysheet[[#This Row],[Daily Pay]]) - IF(Paysheet[[#This Row],[Adjusted Paycheck]] = "", 0, (Paysheet[[#This Row],[Expected Paycheck]] - Paysheet[[#This Row],[Adjusted Paycheck]]))</f>
        <v>0</v>
      </c>
      <c r="N157" s="2">
        <f>IF(ISNUMBER(N156), N156, 0) + Paysheet[[#This Row],[Daily Pay]]  - IF(Paysheet[[#This Row],[Adjusted Paycheck]] = "", 0, (Paysheet[[#This Row],[Expected Paycheck]] - Paysheet[[#This Row],[Adjusted Paycheck]]))</f>
        <v>0</v>
      </c>
    </row>
    <row r="158" spans="1:14" x14ac:dyDescent="0.25">
      <c r="A158" s="7">
        <v>45448</v>
      </c>
      <c r="B158" s="5">
        <f>IF(OR('Account Holder Info'!$B$12 = "Weekly", Paysheet[[#This Row],[Date]]='Account Holder Info'!$B$10), IF(TEXT(A158, "dddd") = 'Account Holder Info'!$B$11, "PAYDAY", IF(ISNUMBER(B157), B157 + 1, 1)), IF(AND(TEXT(A158, "dddd") = 'Account Holder Info'!$B$11, B157 &gt;= 13), "PAYDAY", (IF(ISNUMBER(B157), B157 + 1, 1))))</f>
        <v>12</v>
      </c>
      <c r="C158" s="6"/>
      <c r="D158" cm="1">
        <f t="array" ref="D158">_xlfn.IFNA(_xlfn.IFS($C$156 = "Regular", IF(VLOOKUP(TEXT(Paysheet[[#This Row],[Date]], "dddd"),RegularWeek[],2, FALSE), 'Account Holder Info'!$B$6, 0), $C$156 = "1 Day", IF(VLOOKUP(TEXT(Paysheet[[#This Row],[Date]], "dddd"),OneDayWeek[],2, FALSE), IF(TEXT(Paysheet[[#This Row],[Date]], "dddd") = 'Account Holder Info'!$B$13, 'Account Holder Info'!$B$7, 'Account Holder Info'!$B$6), 0), $C$156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$C$156 = "Off", 0), 0)</f>
        <v>0</v>
      </c>
      <c r="F15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F157)</f>
        <v>0</v>
      </c>
      <c r="G158">
        <f>IFERROR(IF(B157 = "PAYDAY", IF(Paysheet[[#This Row],[Hour Override]] = "", Paysheet[[#This Row],[Hours ]], Paysheet[[#This Row],[Hour Override]]), IF(Paysheet[[#This Row],[Hour Override]] = "", Paysheet[[#This Row],[Hours ]], Paysheet[[#This Row],[Hour Override]]) + G157), 0)</f>
        <v>0</v>
      </c>
      <c r="H15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58" s="1">
        <f>IF(TEXT(A157, "dddd") = "Sunday", Paysheet[[#This Row],[Daily Pay]], IF(ISNUMBER(I157), I157, 0) + Paysheet[[#This Row],[Daily Pay]])</f>
        <v>0</v>
      </c>
      <c r="J158" s="1">
        <f>IF(B157 = "PAYDAY", Paysheet[[#This Row],[Daily Pay]], IF(ISNUMBER(J157), J157, 0) + Paysheet[[#This Row],[Daily Pay]])</f>
        <v>0</v>
      </c>
      <c r="K158" s="1" t="str">
        <f>IF(Paysheet[[#This Row],[Week Counter]] = "PAYDAY", Paysheet[[#This Row],[Day to Paycheck]], "")</f>
        <v/>
      </c>
      <c r="L158" s="1"/>
      <c r="M158" s="1">
        <f>IF(TEXT(Paysheet[[#This Row],[Date]], "mm") &gt; TEXT(A157, "mm"), Paysheet[[#This Row],[Daily Pay]], IF(ISNUMBER(M157), M157, 0) + Paysheet[[#This Row],[Daily Pay]]) - IF(Paysheet[[#This Row],[Adjusted Paycheck]] = "", 0, (Paysheet[[#This Row],[Expected Paycheck]] - Paysheet[[#This Row],[Adjusted Paycheck]]))</f>
        <v>0</v>
      </c>
      <c r="N158" s="2">
        <f>IF(ISNUMBER(N157), N157, 0) + Paysheet[[#This Row],[Daily Pay]]  - IF(Paysheet[[#This Row],[Adjusted Paycheck]] = "", 0, (Paysheet[[#This Row],[Expected Paycheck]] - Paysheet[[#This Row],[Adjusted Paycheck]]))</f>
        <v>0</v>
      </c>
    </row>
    <row r="159" spans="1:14" x14ac:dyDescent="0.25">
      <c r="A159" s="7">
        <v>45449</v>
      </c>
      <c r="B159" s="5">
        <f>IF(OR('Account Holder Info'!$B$12 = "Weekly", Paysheet[[#This Row],[Date]]='Account Holder Info'!$B$10), IF(TEXT(A159, "dddd") = 'Account Holder Info'!$B$11, "PAYDAY", IF(ISNUMBER(B158), B158 + 1, 1)), IF(AND(TEXT(A159, "dddd") = 'Account Holder Info'!$B$11, B158 &gt;= 13), "PAYDAY", (IF(ISNUMBER(B158), B158 + 1, 1))))</f>
        <v>13</v>
      </c>
      <c r="C159" s="6"/>
      <c r="D159" cm="1">
        <f t="array" ref="D159">_xlfn.IFNA(_xlfn.IFS($C$156 = "Regular", IF(VLOOKUP(TEXT(Paysheet[[#This Row],[Date]], "dddd"),RegularWeek[],2, FALSE), 'Account Holder Info'!$B$6, 0), $C$156 = "1 Day", IF(VLOOKUP(TEXT(Paysheet[[#This Row],[Date]], "dddd"),OneDayWeek[],2, FALSE), IF(TEXT(Paysheet[[#This Row],[Date]], "dddd") = 'Account Holder Info'!$B$13, 'Account Holder Info'!$B$7, 'Account Holder Info'!$B$6), 0), $C$156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$C$156 = "Off", 0), 0)</f>
        <v>0</v>
      </c>
      <c r="F15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F158)</f>
        <v>0</v>
      </c>
      <c r="G159">
        <f>IFERROR(IF(B158 = "PAYDAY", IF(Paysheet[[#This Row],[Hour Override]] = "", Paysheet[[#This Row],[Hours ]], Paysheet[[#This Row],[Hour Override]]), IF(Paysheet[[#This Row],[Hour Override]] = "", Paysheet[[#This Row],[Hours ]], Paysheet[[#This Row],[Hour Override]]) + G158), 0)</f>
        <v>0</v>
      </c>
      <c r="H15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59" s="1">
        <f>IF(TEXT(A158, "dddd") = "Sunday", Paysheet[[#This Row],[Daily Pay]], IF(ISNUMBER(I158), I158, 0) + Paysheet[[#This Row],[Daily Pay]])</f>
        <v>0</v>
      </c>
      <c r="J159" s="1">
        <f>IF(B158 = "PAYDAY", Paysheet[[#This Row],[Daily Pay]], IF(ISNUMBER(J158), J158, 0) + Paysheet[[#This Row],[Daily Pay]])</f>
        <v>0</v>
      </c>
      <c r="K159" s="1" t="str">
        <f>IF(Paysheet[[#This Row],[Week Counter]] = "PAYDAY", Paysheet[[#This Row],[Day to Paycheck]], "")</f>
        <v/>
      </c>
      <c r="L159" s="1"/>
      <c r="M159" s="1">
        <f>IF(TEXT(Paysheet[[#This Row],[Date]], "mm") &gt; TEXT(A158, "mm"), Paysheet[[#This Row],[Daily Pay]], IF(ISNUMBER(M158), M158, 0) + Paysheet[[#This Row],[Daily Pay]]) - IF(Paysheet[[#This Row],[Adjusted Paycheck]] = "", 0, (Paysheet[[#This Row],[Expected Paycheck]] - Paysheet[[#This Row],[Adjusted Paycheck]]))</f>
        <v>0</v>
      </c>
      <c r="N159" s="2">
        <f>IF(ISNUMBER(N158), N158, 0) + Paysheet[[#This Row],[Daily Pay]]  - IF(Paysheet[[#This Row],[Adjusted Paycheck]] = "", 0, (Paysheet[[#This Row],[Expected Paycheck]] - Paysheet[[#This Row],[Adjusted Paycheck]]))</f>
        <v>0</v>
      </c>
    </row>
    <row r="160" spans="1:14" x14ac:dyDescent="0.25">
      <c r="A160" s="7">
        <v>45450</v>
      </c>
      <c r="B160" s="5" t="str">
        <f>IF(OR('Account Holder Info'!$B$12 = "Weekly", Paysheet[[#This Row],[Date]]='Account Holder Info'!$B$10), IF(TEXT(A160, "dddd") = 'Account Holder Info'!$B$11, "PAYDAY", IF(ISNUMBER(B159), B159 + 1, 1)), IF(AND(TEXT(A160, "dddd") = 'Account Holder Info'!$B$11, B159 &gt;= 13), "PAYDAY", (IF(ISNUMBER(B159), B159 + 1, 1))))</f>
        <v>PAYDAY</v>
      </c>
      <c r="C160" s="6"/>
      <c r="D160" cm="1">
        <f t="array" ref="D160">_xlfn.IFNA(_xlfn.IFS($C$156 = "Regular", IF(VLOOKUP(TEXT(Paysheet[[#This Row],[Date]], "dddd"),RegularWeek[],2, FALSE), 'Account Holder Info'!$B$6, 0), $C$156 = "1 Day", IF(VLOOKUP(TEXT(Paysheet[[#This Row],[Date]], "dddd"),OneDayWeek[],2, FALSE), IF(TEXT(Paysheet[[#This Row],[Date]], "dddd") = 'Account Holder Info'!$B$13, 'Account Holder Info'!$B$7, 'Account Holder Info'!$B$6), 0), $C$156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$C$156 = "Off", 0), 0)</f>
        <v>0</v>
      </c>
      <c r="F16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F159)</f>
        <v>0</v>
      </c>
      <c r="G160">
        <f>IFERROR(IF(B159 = "PAYDAY", IF(Paysheet[[#This Row],[Hour Override]] = "", Paysheet[[#This Row],[Hours ]], Paysheet[[#This Row],[Hour Override]]), IF(Paysheet[[#This Row],[Hour Override]] = "", Paysheet[[#This Row],[Hours ]], Paysheet[[#This Row],[Hour Override]]) + G159), 0)</f>
        <v>0</v>
      </c>
      <c r="H16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60" s="1">
        <f>IF(TEXT(A159, "dddd") = "Sunday", Paysheet[[#This Row],[Daily Pay]], IF(ISNUMBER(I159), I159, 0) + Paysheet[[#This Row],[Daily Pay]])</f>
        <v>0</v>
      </c>
      <c r="J160" s="1">
        <f>IF(B159 = "PAYDAY", Paysheet[[#This Row],[Daily Pay]], IF(ISNUMBER(J159), J159, 0) + Paysheet[[#This Row],[Daily Pay]])</f>
        <v>0</v>
      </c>
      <c r="K160" s="1">
        <f>IF(Paysheet[[#This Row],[Week Counter]] = "PAYDAY", Paysheet[[#This Row],[Day to Paycheck]], "")</f>
        <v>0</v>
      </c>
      <c r="L160" s="1"/>
      <c r="M160" s="1">
        <f>IF(TEXT(Paysheet[[#This Row],[Date]], "mm") &gt; TEXT(A159, "mm"), Paysheet[[#This Row],[Daily Pay]], IF(ISNUMBER(M159), M159, 0) + Paysheet[[#This Row],[Daily Pay]]) - IF(Paysheet[[#This Row],[Adjusted Paycheck]] = "", 0, (Paysheet[[#This Row],[Expected Paycheck]] - Paysheet[[#This Row],[Adjusted Paycheck]]))</f>
        <v>0</v>
      </c>
      <c r="N160" s="2">
        <f>IF(ISNUMBER(N159), N159, 0) + Paysheet[[#This Row],[Daily Pay]]  - IF(Paysheet[[#This Row],[Adjusted Paycheck]] = "", 0, (Paysheet[[#This Row],[Expected Paycheck]] - Paysheet[[#This Row],[Adjusted Paycheck]]))</f>
        <v>0</v>
      </c>
    </row>
    <row r="161" spans="1:14" x14ac:dyDescent="0.25">
      <c r="A161" s="7">
        <v>45451</v>
      </c>
      <c r="B161" s="5">
        <f>IF(OR('Account Holder Info'!$B$12 = "Weekly", Paysheet[[#This Row],[Date]]='Account Holder Info'!$B$10), IF(TEXT(A161, "dddd") = 'Account Holder Info'!$B$11, "PAYDAY", IF(ISNUMBER(B160), B160 + 1, 1)), IF(AND(TEXT(A161, "dddd") = 'Account Holder Info'!$B$11, B160 &gt;= 13), "PAYDAY", (IF(ISNUMBER(B160), B160 + 1, 1))))</f>
        <v>1</v>
      </c>
      <c r="C161" s="6"/>
      <c r="D161" cm="1">
        <f t="array" ref="D161">_xlfn.IFNA(_xlfn.IFS($C$156 = "Regular", IF(VLOOKUP(TEXT(Paysheet[[#This Row],[Date]], "dddd"),RegularWeek[],2, FALSE), 'Account Holder Info'!$B$6, 0), $C$156 = "1 Day", IF(VLOOKUP(TEXT(Paysheet[[#This Row],[Date]], "dddd"),OneDayWeek[],2, FALSE), IF(TEXT(Paysheet[[#This Row],[Date]], "dddd") = 'Account Holder Info'!$B$13, 'Account Holder Info'!$B$7, 'Account Holder Info'!$B$6), 0), $C$156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$C$156 = "Off", 0), 0)</f>
        <v>0</v>
      </c>
      <c r="F16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F160)</f>
        <v>0</v>
      </c>
      <c r="G161">
        <f>IFERROR(IF(B160 = "PAYDAY", IF(Paysheet[[#This Row],[Hour Override]] = "", Paysheet[[#This Row],[Hours ]], Paysheet[[#This Row],[Hour Override]]), IF(Paysheet[[#This Row],[Hour Override]] = "", Paysheet[[#This Row],[Hours ]], Paysheet[[#This Row],[Hour Override]]) + G160), 0)</f>
        <v>0</v>
      </c>
      <c r="H16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61" s="1">
        <f>IF(TEXT(A160, "dddd") = "Sunday", Paysheet[[#This Row],[Daily Pay]], IF(ISNUMBER(I160), I160, 0) + Paysheet[[#This Row],[Daily Pay]])</f>
        <v>0</v>
      </c>
      <c r="J161" s="1">
        <f>IF(B160 = "PAYDAY", Paysheet[[#This Row],[Daily Pay]], IF(ISNUMBER(J160), J160, 0) + Paysheet[[#This Row],[Daily Pay]])</f>
        <v>0</v>
      </c>
      <c r="K161" s="1" t="str">
        <f>IF(Paysheet[[#This Row],[Week Counter]] = "PAYDAY", Paysheet[[#This Row],[Day to Paycheck]], "")</f>
        <v/>
      </c>
      <c r="L161" s="1"/>
      <c r="M161" s="1">
        <f>IF(TEXT(Paysheet[[#This Row],[Date]], "mm") &gt; TEXT(A160, "mm"), Paysheet[[#This Row],[Daily Pay]], IF(ISNUMBER(M160), M160, 0) + Paysheet[[#This Row],[Daily Pay]]) - IF(Paysheet[[#This Row],[Adjusted Paycheck]] = "", 0, (Paysheet[[#This Row],[Expected Paycheck]] - Paysheet[[#This Row],[Adjusted Paycheck]]))</f>
        <v>0</v>
      </c>
      <c r="N161" s="2">
        <f>IF(ISNUMBER(N160), N160, 0) + Paysheet[[#This Row],[Daily Pay]]  - IF(Paysheet[[#This Row],[Adjusted Paycheck]] = "", 0, (Paysheet[[#This Row],[Expected Paycheck]] - Paysheet[[#This Row],[Adjusted Paycheck]]))</f>
        <v>0</v>
      </c>
    </row>
    <row r="162" spans="1:14" x14ac:dyDescent="0.25">
      <c r="A162" s="7">
        <v>45452</v>
      </c>
      <c r="B162" s="5">
        <f>IF(OR('Account Holder Info'!$B$12 = "Weekly", Paysheet[[#This Row],[Date]]='Account Holder Info'!$B$10), IF(TEXT(A162, "dddd") = 'Account Holder Info'!$B$11, "PAYDAY", IF(ISNUMBER(B161), B161 + 1, 1)), IF(AND(TEXT(A162, "dddd") = 'Account Holder Info'!$B$11, B161 &gt;= 13), "PAYDAY", (IF(ISNUMBER(B161), B161 + 1, 1))))</f>
        <v>2</v>
      </c>
      <c r="C162" s="6"/>
      <c r="D162" cm="1">
        <f t="array" ref="D162">_xlfn.IFNA(_xlfn.IFS($C$156 = "Regular", IF(VLOOKUP(TEXT(Paysheet[[#This Row],[Date]], "dddd"),RegularWeek[],2, FALSE), 'Account Holder Info'!$B$6, 0), $C$156 = "1 Day", IF(VLOOKUP(TEXT(Paysheet[[#This Row],[Date]], "dddd"),OneDayWeek[],2, FALSE), IF(TEXT(Paysheet[[#This Row],[Date]], "dddd") = 'Account Holder Info'!$B$13, 'Account Holder Info'!$B$7, 'Account Holder Info'!$B$6), 0), $C$156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$C$156 = "Off", 0), 0)</f>
        <v>0</v>
      </c>
      <c r="F16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F161)</f>
        <v>0</v>
      </c>
      <c r="G162">
        <f>IFERROR(IF(B161 = "PAYDAY", IF(Paysheet[[#This Row],[Hour Override]] = "", Paysheet[[#This Row],[Hours ]], Paysheet[[#This Row],[Hour Override]]), IF(Paysheet[[#This Row],[Hour Override]] = "", Paysheet[[#This Row],[Hours ]], Paysheet[[#This Row],[Hour Override]]) + G161), 0)</f>
        <v>0</v>
      </c>
      <c r="H16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62" s="1">
        <f>IF(TEXT(A161, "dddd") = "Sunday", Paysheet[[#This Row],[Daily Pay]], IF(ISNUMBER(I161), I161, 0) + Paysheet[[#This Row],[Daily Pay]])</f>
        <v>0</v>
      </c>
      <c r="J162" s="1">
        <f>IF(B161 = "PAYDAY", Paysheet[[#This Row],[Daily Pay]], IF(ISNUMBER(J161), J161, 0) + Paysheet[[#This Row],[Daily Pay]])</f>
        <v>0</v>
      </c>
      <c r="K162" s="1" t="str">
        <f>IF(Paysheet[[#This Row],[Week Counter]] = "PAYDAY", Paysheet[[#This Row],[Day to Paycheck]], "")</f>
        <v/>
      </c>
      <c r="L162" s="1"/>
      <c r="M162" s="1">
        <f>IF(TEXT(Paysheet[[#This Row],[Date]], "mm") &gt; TEXT(A161, "mm"), Paysheet[[#This Row],[Daily Pay]], IF(ISNUMBER(M161), M161, 0) + Paysheet[[#This Row],[Daily Pay]]) - IF(Paysheet[[#This Row],[Adjusted Paycheck]] = "", 0, (Paysheet[[#This Row],[Expected Paycheck]] - Paysheet[[#This Row],[Adjusted Paycheck]]))</f>
        <v>0</v>
      </c>
      <c r="N162" s="2">
        <f>IF(ISNUMBER(N161), N161, 0) + Paysheet[[#This Row],[Daily Pay]]  - IF(Paysheet[[#This Row],[Adjusted Paycheck]] = "", 0, (Paysheet[[#This Row],[Expected Paycheck]] - Paysheet[[#This Row],[Adjusted Paycheck]]))</f>
        <v>0</v>
      </c>
    </row>
    <row r="163" spans="1:14" x14ac:dyDescent="0.25">
      <c r="A163" s="7">
        <v>45453</v>
      </c>
      <c r="B163" s="5">
        <f>IF(OR('Account Holder Info'!$B$12 = "Weekly", Paysheet[[#This Row],[Date]]='Account Holder Info'!$B$10), IF(TEXT(A163, "dddd") = 'Account Holder Info'!$B$11, "PAYDAY", IF(ISNUMBER(B162), B162 + 1, 1)), IF(AND(TEXT(A163, "dddd") = 'Account Holder Info'!$B$11, B162 &gt;= 13), "PAYDAY", (IF(ISNUMBER(B162), B162 + 1, 1))))</f>
        <v>3</v>
      </c>
      <c r="C163" t="s">
        <v>30</v>
      </c>
      <c r="D163" cm="1">
        <f t="array" ref="D163">_xlfn.IFNA(_xlfn.IFS($C$163 = "Regular", IF(VLOOKUP(TEXT(Paysheet[[#This Row],[Date]], "dddd"),RegularWeek[],2, FALSE), 'Account Holder Info'!$B$6, 0), $C$163 = "1 Day", IF(VLOOKUP(TEXT(Paysheet[[#This Row],[Date]], "dddd"),OneDayWeek[],2, FALSE), IF(TEXT(Paysheet[[#This Row],[Date]], "dddd") = 'Account Holder Info'!$B$13, 'Account Holder Info'!$B$7, 'Account Holder Info'!$B$6), 0), $C$163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$C$163 = "Off", 0), 0)</f>
        <v>0</v>
      </c>
      <c r="F16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F162)</f>
        <v>0</v>
      </c>
      <c r="G163">
        <f>IFERROR(IF(B162 = "PAYDAY", IF(Paysheet[[#This Row],[Hour Override]] = "", Paysheet[[#This Row],[Hours ]], Paysheet[[#This Row],[Hour Override]]), IF(Paysheet[[#This Row],[Hour Override]] = "", Paysheet[[#This Row],[Hours ]], Paysheet[[#This Row],[Hour Override]]) + G162), 0)</f>
        <v>0</v>
      </c>
      <c r="H16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63" s="1">
        <f>IF(TEXT(A162, "dddd") = "Sunday", Paysheet[[#This Row],[Daily Pay]], IF(ISNUMBER(I162), I162, 0) + Paysheet[[#This Row],[Daily Pay]])</f>
        <v>0</v>
      </c>
      <c r="J163" s="1">
        <f>IF(B162 = "PAYDAY", Paysheet[[#This Row],[Daily Pay]], IF(ISNUMBER(J162), J162, 0) + Paysheet[[#This Row],[Daily Pay]])</f>
        <v>0</v>
      </c>
      <c r="K163" s="1" t="str">
        <f>IF(Paysheet[[#This Row],[Week Counter]] = "PAYDAY", Paysheet[[#This Row],[Day to Paycheck]], "")</f>
        <v/>
      </c>
      <c r="L163" s="1"/>
      <c r="M163" s="1">
        <f>IF(TEXT(Paysheet[[#This Row],[Date]], "mm") &gt; TEXT(A162, "mm"), Paysheet[[#This Row],[Daily Pay]], IF(ISNUMBER(M162), M162, 0) + Paysheet[[#This Row],[Daily Pay]]) - IF(Paysheet[[#This Row],[Adjusted Paycheck]] = "", 0, (Paysheet[[#This Row],[Expected Paycheck]] - Paysheet[[#This Row],[Adjusted Paycheck]]))</f>
        <v>0</v>
      </c>
      <c r="N163" s="2">
        <f>IF(ISNUMBER(N162), N162, 0) + Paysheet[[#This Row],[Daily Pay]]  - IF(Paysheet[[#This Row],[Adjusted Paycheck]] = "", 0, (Paysheet[[#This Row],[Expected Paycheck]] - Paysheet[[#This Row],[Adjusted Paycheck]]))</f>
        <v>0</v>
      </c>
    </row>
    <row r="164" spans="1:14" x14ac:dyDescent="0.25">
      <c r="A164" s="7">
        <v>45454</v>
      </c>
      <c r="B164" s="5">
        <f>IF(OR('Account Holder Info'!$B$12 = "Weekly", Paysheet[[#This Row],[Date]]='Account Holder Info'!$B$10), IF(TEXT(A164, "dddd") = 'Account Holder Info'!$B$11, "PAYDAY", IF(ISNUMBER(B163), B163 + 1, 1)), IF(AND(TEXT(A164, "dddd") = 'Account Holder Info'!$B$11, B163 &gt;= 13), "PAYDAY", (IF(ISNUMBER(B163), B163 + 1, 1))))</f>
        <v>4</v>
      </c>
      <c r="C164" s="6"/>
      <c r="D164" cm="1">
        <f t="array" ref="D164">_xlfn.IFNA(_xlfn.IFS($C$163 = "Regular", IF(VLOOKUP(TEXT(Paysheet[[#This Row],[Date]], "dddd"),RegularWeek[],2, FALSE), 'Account Holder Info'!$B$6, 0), $C$163 = "1 Day", IF(VLOOKUP(TEXT(Paysheet[[#This Row],[Date]], "dddd"),OneDayWeek[],2, FALSE), IF(TEXT(Paysheet[[#This Row],[Date]], "dddd") = 'Account Holder Info'!$B$13, 'Account Holder Info'!$B$7, 'Account Holder Info'!$B$6), 0), $C$163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$C$163 = "Off", 0), 0)</f>
        <v>0</v>
      </c>
      <c r="F16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F163)</f>
        <v>0</v>
      </c>
      <c r="G164">
        <f>IFERROR(IF(B163 = "PAYDAY", IF(Paysheet[[#This Row],[Hour Override]] = "", Paysheet[[#This Row],[Hours ]], Paysheet[[#This Row],[Hour Override]]), IF(Paysheet[[#This Row],[Hour Override]] = "", Paysheet[[#This Row],[Hours ]], Paysheet[[#This Row],[Hour Override]]) + G163), 0)</f>
        <v>0</v>
      </c>
      <c r="H16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64" s="1">
        <f>IF(TEXT(A163, "dddd") = "Sunday", Paysheet[[#This Row],[Daily Pay]], IF(ISNUMBER(I163), I163, 0) + Paysheet[[#This Row],[Daily Pay]])</f>
        <v>0</v>
      </c>
      <c r="J164" s="1">
        <f>IF(B163 = "PAYDAY", Paysheet[[#This Row],[Daily Pay]], IF(ISNUMBER(J163), J163, 0) + Paysheet[[#This Row],[Daily Pay]])</f>
        <v>0</v>
      </c>
      <c r="K164" s="1" t="str">
        <f>IF(Paysheet[[#This Row],[Week Counter]] = "PAYDAY", Paysheet[[#This Row],[Day to Paycheck]], "")</f>
        <v/>
      </c>
      <c r="L164" s="1"/>
      <c r="M164" s="1">
        <f>IF(TEXT(Paysheet[[#This Row],[Date]], "mm") &gt; TEXT(A163, "mm"), Paysheet[[#This Row],[Daily Pay]], IF(ISNUMBER(M163), M163, 0) + Paysheet[[#This Row],[Daily Pay]]) - IF(Paysheet[[#This Row],[Adjusted Paycheck]] = "", 0, (Paysheet[[#This Row],[Expected Paycheck]] - Paysheet[[#This Row],[Adjusted Paycheck]]))</f>
        <v>0</v>
      </c>
      <c r="N164" s="2">
        <f>IF(ISNUMBER(N163), N163, 0) + Paysheet[[#This Row],[Daily Pay]]  - IF(Paysheet[[#This Row],[Adjusted Paycheck]] = "", 0, (Paysheet[[#This Row],[Expected Paycheck]] - Paysheet[[#This Row],[Adjusted Paycheck]]))</f>
        <v>0</v>
      </c>
    </row>
    <row r="165" spans="1:14" x14ac:dyDescent="0.25">
      <c r="A165" s="7">
        <v>45455</v>
      </c>
      <c r="B165" s="5">
        <f>IF(OR('Account Holder Info'!$B$12 = "Weekly", Paysheet[[#This Row],[Date]]='Account Holder Info'!$B$10), IF(TEXT(A165, "dddd") = 'Account Holder Info'!$B$11, "PAYDAY", IF(ISNUMBER(B164), B164 + 1, 1)), IF(AND(TEXT(A165, "dddd") = 'Account Holder Info'!$B$11, B164 &gt;= 13), "PAYDAY", (IF(ISNUMBER(B164), B164 + 1, 1))))</f>
        <v>5</v>
      </c>
      <c r="C165" s="6"/>
      <c r="D165" cm="1">
        <f t="array" ref="D165">_xlfn.IFNA(_xlfn.IFS($C$163 = "Regular", IF(VLOOKUP(TEXT(Paysheet[[#This Row],[Date]], "dddd"),RegularWeek[],2, FALSE), 'Account Holder Info'!$B$6, 0), $C$163 = "1 Day", IF(VLOOKUP(TEXT(Paysheet[[#This Row],[Date]], "dddd"),OneDayWeek[],2, FALSE), IF(TEXT(Paysheet[[#This Row],[Date]], "dddd") = 'Account Holder Info'!$B$13, 'Account Holder Info'!$B$7, 'Account Holder Info'!$B$6), 0), $C$163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$C$163 = "Off", 0), 0)</f>
        <v>0</v>
      </c>
      <c r="F16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F164)</f>
        <v>0</v>
      </c>
      <c r="G165">
        <f>IFERROR(IF(B164 = "PAYDAY", IF(Paysheet[[#This Row],[Hour Override]] = "", Paysheet[[#This Row],[Hours ]], Paysheet[[#This Row],[Hour Override]]), IF(Paysheet[[#This Row],[Hour Override]] = "", Paysheet[[#This Row],[Hours ]], Paysheet[[#This Row],[Hour Override]]) + G164), 0)</f>
        <v>0</v>
      </c>
      <c r="H16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65" s="1">
        <f>IF(TEXT(A164, "dddd") = "Sunday", Paysheet[[#This Row],[Daily Pay]], IF(ISNUMBER(I164), I164, 0) + Paysheet[[#This Row],[Daily Pay]])</f>
        <v>0</v>
      </c>
      <c r="J165" s="1">
        <f>IF(B164 = "PAYDAY", Paysheet[[#This Row],[Daily Pay]], IF(ISNUMBER(J164), J164, 0) + Paysheet[[#This Row],[Daily Pay]])</f>
        <v>0</v>
      </c>
      <c r="K165" s="1" t="str">
        <f>IF(Paysheet[[#This Row],[Week Counter]] = "PAYDAY", Paysheet[[#This Row],[Day to Paycheck]], "")</f>
        <v/>
      </c>
      <c r="L165" s="1"/>
      <c r="M165" s="1">
        <f>IF(TEXT(Paysheet[[#This Row],[Date]], "mm") &gt; TEXT(A164, "mm"), Paysheet[[#This Row],[Daily Pay]], IF(ISNUMBER(M164), M164, 0) + Paysheet[[#This Row],[Daily Pay]]) - IF(Paysheet[[#This Row],[Adjusted Paycheck]] = "", 0, (Paysheet[[#This Row],[Expected Paycheck]] - Paysheet[[#This Row],[Adjusted Paycheck]]))</f>
        <v>0</v>
      </c>
      <c r="N165" s="2">
        <f>IF(ISNUMBER(N164), N164, 0) + Paysheet[[#This Row],[Daily Pay]]  - IF(Paysheet[[#This Row],[Adjusted Paycheck]] = "", 0, (Paysheet[[#This Row],[Expected Paycheck]] - Paysheet[[#This Row],[Adjusted Paycheck]]))</f>
        <v>0</v>
      </c>
    </row>
    <row r="166" spans="1:14" x14ac:dyDescent="0.25">
      <c r="A166" s="7">
        <v>45456</v>
      </c>
      <c r="B166" s="5">
        <f>IF(OR('Account Holder Info'!$B$12 = "Weekly", Paysheet[[#This Row],[Date]]='Account Holder Info'!$B$10), IF(TEXT(A166, "dddd") = 'Account Holder Info'!$B$11, "PAYDAY", IF(ISNUMBER(B165), B165 + 1, 1)), IF(AND(TEXT(A166, "dddd") = 'Account Holder Info'!$B$11, B165 &gt;= 13), "PAYDAY", (IF(ISNUMBER(B165), B165 + 1, 1))))</f>
        <v>6</v>
      </c>
      <c r="C166" s="6"/>
      <c r="D166" cm="1">
        <f t="array" ref="D166">_xlfn.IFNA(_xlfn.IFS($C$163 = "Regular", IF(VLOOKUP(TEXT(Paysheet[[#This Row],[Date]], "dddd"),RegularWeek[],2, FALSE), 'Account Holder Info'!$B$6, 0), $C$163 = "1 Day", IF(VLOOKUP(TEXT(Paysheet[[#This Row],[Date]], "dddd"),OneDayWeek[],2, FALSE), IF(TEXT(Paysheet[[#This Row],[Date]], "dddd") = 'Account Holder Info'!$B$13, 'Account Holder Info'!$B$7, 'Account Holder Info'!$B$6), 0), $C$163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$C$163 = "Off", 0), 0)</f>
        <v>0</v>
      </c>
      <c r="F16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F165)</f>
        <v>0</v>
      </c>
      <c r="G166">
        <f>IFERROR(IF(B165 = "PAYDAY", IF(Paysheet[[#This Row],[Hour Override]] = "", Paysheet[[#This Row],[Hours ]], Paysheet[[#This Row],[Hour Override]]), IF(Paysheet[[#This Row],[Hour Override]] = "", Paysheet[[#This Row],[Hours ]], Paysheet[[#This Row],[Hour Override]]) + G165), 0)</f>
        <v>0</v>
      </c>
      <c r="H16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66" s="1">
        <f>IF(TEXT(A165, "dddd") = "Sunday", Paysheet[[#This Row],[Daily Pay]], IF(ISNUMBER(I165), I165, 0) + Paysheet[[#This Row],[Daily Pay]])</f>
        <v>0</v>
      </c>
      <c r="J166" s="1">
        <f>IF(B165 = "PAYDAY", Paysheet[[#This Row],[Daily Pay]], IF(ISNUMBER(J165), J165, 0) + Paysheet[[#This Row],[Daily Pay]])</f>
        <v>0</v>
      </c>
      <c r="K166" s="1" t="str">
        <f>IF(Paysheet[[#This Row],[Week Counter]] = "PAYDAY", Paysheet[[#This Row],[Day to Paycheck]], "")</f>
        <v/>
      </c>
      <c r="L166" s="1"/>
      <c r="M166" s="1">
        <f>IF(TEXT(Paysheet[[#This Row],[Date]], "mm") &gt; TEXT(A165, "mm"), Paysheet[[#This Row],[Daily Pay]], IF(ISNUMBER(M165), M165, 0) + Paysheet[[#This Row],[Daily Pay]]) - IF(Paysheet[[#This Row],[Adjusted Paycheck]] = "", 0, (Paysheet[[#This Row],[Expected Paycheck]] - Paysheet[[#This Row],[Adjusted Paycheck]]))</f>
        <v>0</v>
      </c>
      <c r="N166" s="2">
        <f>IF(ISNUMBER(N165), N165, 0) + Paysheet[[#This Row],[Daily Pay]]  - IF(Paysheet[[#This Row],[Adjusted Paycheck]] = "", 0, (Paysheet[[#This Row],[Expected Paycheck]] - Paysheet[[#This Row],[Adjusted Paycheck]]))</f>
        <v>0</v>
      </c>
    </row>
    <row r="167" spans="1:14" x14ac:dyDescent="0.25">
      <c r="A167" s="7">
        <v>45457</v>
      </c>
      <c r="B167" s="5">
        <f>IF(OR('Account Holder Info'!$B$12 = "Weekly", Paysheet[[#This Row],[Date]]='Account Holder Info'!$B$10), IF(TEXT(A167, "dddd") = 'Account Holder Info'!$B$11, "PAYDAY", IF(ISNUMBER(B166), B166 + 1, 1)), IF(AND(TEXT(A167, "dddd") = 'Account Holder Info'!$B$11, B166 &gt;= 13), "PAYDAY", (IF(ISNUMBER(B166), B166 + 1, 1))))</f>
        <v>7</v>
      </c>
      <c r="C167" s="6"/>
      <c r="D167" cm="1">
        <f t="array" ref="D167">_xlfn.IFNA(_xlfn.IFS($C$163 = "Regular", IF(VLOOKUP(TEXT(Paysheet[[#This Row],[Date]], "dddd"),RegularWeek[],2, FALSE), 'Account Holder Info'!$B$6, 0), $C$163 = "1 Day", IF(VLOOKUP(TEXT(Paysheet[[#This Row],[Date]], "dddd"),OneDayWeek[],2, FALSE), IF(TEXT(Paysheet[[#This Row],[Date]], "dddd") = 'Account Holder Info'!$B$13, 'Account Holder Info'!$B$7, 'Account Holder Info'!$B$6), 0), $C$163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$C$163 = "Off", 0), 0)</f>
        <v>0</v>
      </c>
      <c r="F16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F166)</f>
        <v>0</v>
      </c>
      <c r="G167">
        <f>IFERROR(IF(B166 = "PAYDAY", IF(Paysheet[[#This Row],[Hour Override]] = "", Paysheet[[#This Row],[Hours ]], Paysheet[[#This Row],[Hour Override]]), IF(Paysheet[[#This Row],[Hour Override]] = "", Paysheet[[#This Row],[Hours ]], Paysheet[[#This Row],[Hour Override]]) + G166), 0)</f>
        <v>0</v>
      </c>
      <c r="H16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67" s="1">
        <f>IF(TEXT(A166, "dddd") = "Sunday", Paysheet[[#This Row],[Daily Pay]], IF(ISNUMBER(I166), I166, 0) + Paysheet[[#This Row],[Daily Pay]])</f>
        <v>0</v>
      </c>
      <c r="J167" s="1">
        <f>IF(B166 = "PAYDAY", Paysheet[[#This Row],[Daily Pay]], IF(ISNUMBER(J166), J166, 0) + Paysheet[[#This Row],[Daily Pay]])</f>
        <v>0</v>
      </c>
      <c r="K167" s="1" t="str">
        <f>IF(Paysheet[[#This Row],[Week Counter]] = "PAYDAY", Paysheet[[#This Row],[Day to Paycheck]], "")</f>
        <v/>
      </c>
      <c r="L167" s="1"/>
      <c r="M167" s="1">
        <f>IF(TEXT(Paysheet[[#This Row],[Date]], "mm") &gt; TEXT(A166, "mm"), Paysheet[[#This Row],[Daily Pay]], IF(ISNUMBER(M166), M166, 0) + Paysheet[[#This Row],[Daily Pay]]) - IF(Paysheet[[#This Row],[Adjusted Paycheck]] = "", 0, (Paysheet[[#This Row],[Expected Paycheck]] - Paysheet[[#This Row],[Adjusted Paycheck]]))</f>
        <v>0</v>
      </c>
      <c r="N167" s="2">
        <f>IF(ISNUMBER(N166), N166, 0) + Paysheet[[#This Row],[Daily Pay]]  - IF(Paysheet[[#This Row],[Adjusted Paycheck]] = "", 0, (Paysheet[[#This Row],[Expected Paycheck]] - Paysheet[[#This Row],[Adjusted Paycheck]]))</f>
        <v>0</v>
      </c>
    </row>
    <row r="168" spans="1:14" x14ac:dyDescent="0.25">
      <c r="A168" s="7">
        <v>45458</v>
      </c>
      <c r="B168" s="5">
        <f>IF(OR('Account Holder Info'!$B$12 = "Weekly", Paysheet[[#This Row],[Date]]='Account Holder Info'!$B$10), IF(TEXT(A168, "dddd") = 'Account Holder Info'!$B$11, "PAYDAY", IF(ISNUMBER(B167), B167 + 1, 1)), IF(AND(TEXT(A168, "dddd") = 'Account Holder Info'!$B$11, B167 &gt;= 13), "PAYDAY", (IF(ISNUMBER(B167), B167 + 1, 1))))</f>
        <v>8</v>
      </c>
      <c r="C168" s="6"/>
      <c r="D168" cm="1">
        <f t="array" ref="D168">_xlfn.IFNA(_xlfn.IFS($C$163 = "Regular", IF(VLOOKUP(TEXT(Paysheet[[#This Row],[Date]], "dddd"),RegularWeek[],2, FALSE), 'Account Holder Info'!$B$6, 0), $C$163 = "1 Day", IF(VLOOKUP(TEXT(Paysheet[[#This Row],[Date]], "dddd"),OneDayWeek[],2, FALSE), IF(TEXT(Paysheet[[#This Row],[Date]], "dddd") = 'Account Holder Info'!$B$13, 'Account Holder Info'!$B$7, 'Account Holder Info'!$B$6), 0), $C$163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$C$163 = "Off", 0), 0)</f>
        <v>0</v>
      </c>
      <c r="F16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F167)</f>
        <v>0</v>
      </c>
      <c r="G168">
        <f>IFERROR(IF(B167 = "PAYDAY", IF(Paysheet[[#This Row],[Hour Override]] = "", Paysheet[[#This Row],[Hours ]], Paysheet[[#This Row],[Hour Override]]), IF(Paysheet[[#This Row],[Hour Override]] = "", Paysheet[[#This Row],[Hours ]], Paysheet[[#This Row],[Hour Override]]) + G167), 0)</f>
        <v>0</v>
      </c>
      <c r="H16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68" s="1">
        <f>IF(TEXT(A167, "dddd") = "Sunday", Paysheet[[#This Row],[Daily Pay]], IF(ISNUMBER(I167), I167, 0) + Paysheet[[#This Row],[Daily Pay]])</f>
        <v>0</v>
      </c>
      <c r="J168" s="1">
        <f>IF(B167 = "PAYDAY", Paysheet[[#This Row],[Daily Pay]], IF(ISNUMBER(J167), J167, 0) + Paysheet[[#This Row],[Daily Pay]])</f>
        <v>0</v>
      </c>
      <c r="K168" s="1" t="str">
        <f>IF(Paysheet[[#This Row],[Week Counter]] = "PAYDAY", Paysheet[[#This Row],[Day to Paycheck]], "")</f>
        <v/>
      </c>
      <c r="L168" s="1"/>
      <c r="M168" s="1">
        <f>IF(TEXT(Paysheet[[#This Row],[Date]], "mm") &gt; TEXT(A167, "mm"), Paysheet[[#This Row],[Daily Pay]], IF(ISNUMBER(M167), M167, 0) + Paysheet[[#This Row],[Daily Pay]]) - IF(Paysheet[[#This Row],[Adjusted Paycheck]] = "", 0, (Paysheet[[#This Row],[Expected Paycheck]] - Paysheet[[#This Row],[Adjusted Paycheck]]))</f>
        <v>0</v>
      </c>
      <c r="N168" s="2">
        <f>IF(ISNUMBER(N167), N167, 0) + Paysheet[[#This Row],[Daily Pay]]  - IF(Paysheet[[#This Row],[Adjusted Paycheck]] = "", 0, (Paysheet[[#This Row],[Expected Paycheck]] - Paysheet[[#This Row],[Adjusted Paycheck]]))</f>
        <v>0</v>
      </c>
    </row>
    <row r="169" spans="1:14" x14ac:dyDescent="0.25">
      <c r="A169" s="7">
        <v>45459</v>
      </c>
      <c r="B169" s="5">
        <f>IF(OR('Account Holder Info'!$B$12 = "Weekly", Paysheet[[#This Row],[Date]]='Account Holder Info'!$B$10), IF(TEXT(A169, "dddd") = 'Account Holder Info'!$B$11, "PAYDAY", IF(ISNUMBER(B168), B168 + 1, 1)), IF(AND(TEXT(A169, "dddd") = 'Account Holder Info'!$B$11, B168 &gt;= 13), "PAYDAY", (IF(ISNUMBER(B168), B168 + 1, 1))))</f>
        <v>9</v>
      </c>
      <c r="C169" s="6"/>
      <c r="D169" cm="1">
        <f t="array" ref="D169">_xlfn.IFNA(_xlfn.IFS($C$163 = "Regular", IF(VLOOKUP(TEXT(Paysheet[[#This Row],[Date]], "dddd"),RegularWeek[],2, FALSE), 'Account Holder Info'!$B$6, 0), $C$163 = "1 Day", IF(VLOOKUP(TEXT(Paysheet[[#This Row],[Date]], "dddd"),OneDayWeek[],2, FALSE), IF(TEXT(Paysheet[[#This Row],[Date]], "dddd") = 'Account Holder Info'!$B$13, 'Account Holder Info'!$B$7, 'Account Holder Info'!$B$6), 0), $C$163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$C$163 = "Off", 0), 0)</f>
        <v>0</v>
      </c>
      <c r="F16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F168)</f>
        <v>0</v>
      </c>
      <c r="G169">
        <f>IFERROR(IF(B168 = "PAYDAY", IF(Paysheet[[#This Row],[Hour Override]] = "", Paysheet[[#This Row],[Hours ]], Paysheet[[#This Row],[Hour Override]]), IF(Paysheet[[#This Row],[Hour Override]] = "", Paysheet[[#This Row],[Hours ]], Paysheet[[#This Row],[Hour Override]]) + G168), 0)</f>
        <v>0</v>
      </c>
      <c r="H16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69" s="1">
        <f>IF(TEXT(A168, "dddd") = "Sunday", Paysheet[[#This Row],[Daily Pay]], IF(ISNUMBER(I168), I168, 0) + Paysheet[[#This Row],[Daily Pay]])</f>
        <v>0</v>
      </c>
      <c r="J169" s="1">
        <f>IF(B168 = "PAYDAY", Paysheet[[#This Row],[Daily Pay]], IF(ISNUMBER(J168), J168, 0) + Paysheet[[#This Row],[Daily Pay]])</f>
        <v>0</v>
      </c>
      <c r="K169" s="1" t="str">
        <f>IF(Paysheet[[#This Row],[Week Counter]] = "PAYDAY", Paysheet[[#This Row],[Day to Paycheck]], "")</f>
        <v/>
      </c>
      <c r="L169" s="1"/>
      <c r="M169" s="1">
        <f>IF(TEXT(Paysheet[[#This Row],[Date]], "mm") &gt; TEXT(A168, "mm"), Paysheet[[#This Row],[Daily Pay]], IF(ISNUMBER(M168), M168, 0) + Paysheet[[#This Row],[Daily Pay]]) - IF(Paysheet[[#This Row],[Adjusted Paycheck]] = "", 0, (Paysheet[[#This Row],[Expected Paycheck]] - Paysheet[[#This Row],[Adjusted Paycheck]]))</f>
        <v>0</v>
      </c>
      <c r="N169" s="2">
        <f>IF(ISNUMBER(N168), N168, 0) + Paysheet[[#This Row],[Daily Pay]]  - IF(Paysheet[[#This Row],[Adjusted Paycheck]] = "", 0, (Paysheet[[#This Row],[Expected Paycheck]] - Paysheet[[#This Row],[Adjusted Paycheck]]))</f>
        <v>0</v>
      </c>
    </row>
    <row r="170" spans="1:14" x14ac:dyDescent="0.25">
      <c r="A170" s="7">
        <v>45460</v>
      </c>
      <c r="B170" s="5">
        <f>IF(OR('Account Holder Info'!$B$12 = "Weekly", Paysheet[[#This Row],[Date]]='Account Holder Info'!$B$10), IF(TEXT(A170, "dddd") = 'Account Holder Info'!$B$11, "PAYDAY", IF(ISNUMBER(B169), B169 + 1, 1)), IF(AND(TEXT(A170, "dddd") = 'Account Holder Info'!$B$11, B169 &gt;= 13), "PAYDAY", (IF(ISNUMBER(B169), B169 + 1, 1))))</f>
        <v>10</v>
      </c>
      <c r="C170" t="s">
        <v>30</v>
      </c>
      <c r="D170" cm="1">
        <f t="array" ref="D170">_xlfn.IFNA(_xlfn.IFS($C$170 = "Regular", IF(VLOOKUP(TEXT(Paysheet[[#This Row],[Date]], "dddd"),RegularWeek[],2, FALSE), 'Account Holder Info'!$B$6, 0), $C$170 = "1 Day", IF(VLOOKUP(TEXT(Paysheet[[#This Row],[Date]], "dddd"),OneDayWeek[],2, FALSE), IF(TEXT(Paysheet[[#This Row],[Date]], "dddd") = 'Account Holder Info'!$B$13, 'Account Holder Info'!$B$7, 'Account Holder Info'!$B$6), 0), $C$170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$C$170 = "Off", 0), 0)</f>
        <v>0</v>
      </c>
      <c r="F17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F169)</f>
        <v>0</v>
      </c>
      <c r="G170">
        <f>IFERROR(IF(B169 = "PAYDAY", IF(Paysheet[[#This Row],[Hour Override]] = "", Paysheet[[#This Row],[Hours ]], Paysheet[[#This Row],[Hour Override]]), IF(Paysheet[[#This Row],[Hour Override]] = "", Paysheet[[#This Row],[Hours ]], Paysheet[[#This Row],[Hour Override]]) + G169), 0)</f>
        <v>0</v>
      </c>
      <c r="H17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70" s="1">
        <f>IF(TEXT(A169, "dddd") = "Sunday", Paysheet[[#This Row],[Daily Pay]], IF(ISNUMBER(I169), I169, 0) + Paysheet[[#This Row],[Daily Pay]])</f>
        <v>0</v>
      </c>
      <c r="J170" s="1">
        <f>IF(B169 = "PAYDAY", Paysheet[[#This Row],[Daily Pay]], IF(ISNUMBER(J169), J169, 0) + Paysheet[[#This Row],[Daily Pay]])</f>
        <v>0</v>
      </c>
      <c r="K170" s="1" t="str">
        <f>IF(Paysheet[[#This Row],[Week Counter]] = "PAYDAY", Paysheet[[#This Row],[Day to Paycheck]], "")</f>
        <v/>
      </c>
      <c r="L170" s="1"/>
      <c r="M170" s="1">
        <f>IF(TEXT(Paysheet[[#This Row],[Date]], "mm") &gt; TEXT(A169, "mm"), Paysheet[[#This Row],[Daily Pay]], IF(ISNUMBER(M169), M169, 0) + Paysheet[[#This Row],[Daily Pay]]) - IF(Paysheet[[#This Row],[Adjusted Paycheck]] = "", 0, (Paysheet[[#This Row],[Expected Paycheck]] - Paysheet[[#This Row],[Adjusted Paycheck]]))</f>
        <v>0</v>
      </c>
      <c r="N170" s="2">
        <f>IF(ISNUMBER(N169), N169, 0) + Paysheet[[#This Row],[Daily Pay]]  - IF(Paysheet[[#This Row],[Adjusted Paycheck]] = "", 0, (Paysheet[[#This Row],[Expected Paycheck]] - Paysheet[[#This Row],[Adjusted Paycheck]]))</f>
        <v>0</v>
      </c>
    </row>
    <row r="171" spans="1:14" x14ac:dyDescent="0.25">
      <c r="A171" s="7">
        <v>45461</v>
      </c>
      <c r="B171" s="5">
        <f>IF(OR('Account Holder Info'!$B$12 = "Weekly", Paysheet[[#This Row],[Date]]='Account Holder Info'!$B$10), IF(TEXT(A171, "dddd") = 'Account Holder Info'!$B$11, "PAYDAY", IF(ISNUMBER(B170), B170 + 1, 1)), IF(AND(TEXT(A171, "dddd") = 'Account Holder Info'!$B$11, B170 &gt;= 13), "PAYDAY", (IF(ISNUMBER(B170), B170 + 1, 1))))</f>
        <v>11</v>
      </c>
      <c r="C171" s="6"/>
      <c r="D171" cm="1">
        <f t="array" ref="D171">_xlfn.IFNA(_xlfn.IFS($C$170 = "Regular", IF(VLOOKUP(TEXT(Paysheet[[#This Row],[Date]], "dddd"),RegularWeek[],2, FALSE), 'Account Holder Info'!$B$6, 0), $C$170 = "1 Day", IF(VLOOKUP(TEXT(Paysheet[[#This Row],[Date]], "dddd"),OneDayWeek[],2, FALSE), IF(TEXT(Paysheet[[#This Row],[Date]], "dddd") = 'Account Holder Info'!$B$13, 'Account Holder Info'!$B$7, 'Account Holder Info'!$B$6), 0), $C$170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$C$170 = "Off", 0), 0)</f>
        <v>0</v>
      </c>
      <c r="F17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F170)</f>
        <v>0</v>
      </c>
      <c r="G171">
        <f>IFERROR(IF(B170 = "PAYDAY", IF(Paysheet[[#This Row],[Hour Override]] = "", Paysheet[[#This Row],[Hours ]], Paysheet[[#This Row],[Hour Override]]), IF(Paysheet[[#This Row],[Hour Override]] = "", Paysheet[[#This Row],[Hours ]], Paysheet[[#This Row],[Hour Override]]) + G170), 0)</f>
        <v>0</v>
      </c>
      <c r="H17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71" s="1">
        <f>IF(TEXT(A170, "dddd") = "Sunday", Paysheet[[#This Row],[Daily Pay]], IF(ISNUMBER(I170), I170, 0) + Paysheet[[#This Row],[Daily Pay]])</f>
        <v>0</v>
      </c>
      <c r="J171" s="1">
        <f>IF(B170 = "PAYDAY", Paysheet[[#This Row],[Daily Pay]], IF(ISNUMBER(J170), J170, 0) + Paysheet[[#This Row],[Daily Pay]])</f>
        <v>0</v>
      </c>
      <c r="K171" s="1" t="str">
        <f>IF(Paysheet[[#This Row],[Week Counter]] = "PAYDAY", Paysheet[[#This Row],[Day to Paycheck]], "")</f>
        <v/>
      </c>
      <c r="L171" s="1"/>
      <c r="M171" s="1">
        <f>IF(TEXT(Paysheet[[#This Row],[Date]], "mm") &gt; TEXT(A170, "mm"), Paysheet[[#This Row],[Daily Pay]], IF(ISNUMBER(M170), M170, 0) + Paysheet[[#This Row],[Daily Pay]]) - IF(Paysheet[[#This Row],[Adjusted Paycheck]] = "", 0, (Paysheet[[#This Row],[Expected Paycheck]] - Paysheet[[#This Row],[Adjusted Paycheck]]))</f>
        <v>0</v>
      </c>
      <c r="N171" s="2">
        <f>IF(ISNUMBER(N170), N170, 0) + Paysheet[[#This Row],[Daily Pay]]  - IF(Paysheet[[#This Row],[Adjusted Paycheck]] = "", 0, (Paysheet[[#This Row],[Expected Paycheck]] - Paysheet[[#This Row],[Adjusted Paycheck]]))</f>
        <v>0</v>
      </c>
    </row>
    <row r="172" spans="1:14" x14ac:dyDescent="0.25">
      <c r="A172" s="7">
        <v>45462</v>
      </c>
      <c r="B172" s="5">
        <f>IF(OR('Account Holder Info'!$B$12 = "Weekly", Paysheet[[#This Row],[Date]]='Account Holder Info'!$B$10), IF(TEXT(A172, "dddd") = 'Account Holder Info'!$B$11, "PAYDAY", IF(ISNUMBER(B171), B171 + 1, 1)), IF(AND(TEXT(A172, "dddd") = 'Account Holder Info'!$B$11, B171 &gt;= 13), "PAYDAY", (IF(ISNUMBER(B171), B171 + 1, 1))))</f>
        <v>12</v>
      </c>
      <c r="C172" s="6"/>
      <c r="D172" cm="1">
        <f t="array" ref="D172">_xlfn.IFNA(_xlfn.IFS($C$170 = "Regular", IF(VLOOKUP(TEXT(Paysheet[[#This Row],[Date]], "dddd"),RegularWeek[],2, FALSE), 'Account Holder Info'!$B$6, 0), $C$170 = "1 Day", IF(VLOOKUP(TEXT(Paysheet[[#This Row],[Date]], "dddd"),OneDayWeek[],2, FALSE), IF(TEXT(Paysheet[[#This Row],[Date]], "dddd") = 'Account Holder Info'!$B$13, 'Account Holder Info'!$B$7, 'Account Holder Info'!$B$6), 0), $C$170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$C$170 = "Off", 0), 0)</f>
        <v>0</v>
      </c>
      <c r="F17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F171)</f>
        <v>0</v>
      </c>
      <c r="G172">
        <f>IFERROR(IF(B171 = "PAYDAY", IF(Paysheet[[#This Row],[Hour Override]] = "", Paysheet[[#This Row],[Hours ]], Paysheet[[#This Row],[Hour Override]]), IF(Paysheet[[#This Row],[Hour Override]] = "", Paysheet[[#This Row],[Hours ]], Paysheet[[#This Row],[Hour Override]]) + G171), 0)</f>
        <v>0</v>
      </c>
      <c r="H17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72" s="1">
        <f>IF(TEXT(A171, "dddd") = "Sunday", Paysheet[[#This Row],[Daily Pay]], IF(ISNUMBER(I171), I171, 0) + Paysheet[[#This Row],[Daily Pay]])</f>
        <v>0</v>
      </c>
      <c r="J172" s="1">
        <f>IF(B171 = "PAYDAY", Paysheet[[#This Row],[Daily Pay]], IF(ISNUMBER(J171), J171, 0) + Paysheet[[#This Row],[Daily Pay]])</f>
        <v>0</v>
      </c>
      <c r="K172" s="1" t="str">
        <f>IF(Paysheet[[#This Row],[Week Counter]] = "PAYDAY", Paysheet[[#This Row],[Day to Paycheck]], "")</f>
        <v/>
      </c>
      <c r="L172" s="1"/>
      <c r="M172" s="1">
        <f>IF(TEXT(Paysheet[[#This Row],[Date]], "mm") &gt; TEXT(A171, "mm"), Paysheet[[#This Row],[Daily Pay]], IF(ISNUMBER(M171), M171, 0) + Paysheet[[#This Row],[Daily Pay]]) - IF(Paysheet[[#This Row],[Adjusted Paycheck]] = "", 0, (Paysheet[[#This Row],[Expected Paycheck]] - Paysheet[[#This Row],[Adjusted Paycheck]]))</f>
        <v>0</v>
      </c>
      <c r="N172" s="2">
        <f>IF(ISNUMBER(N171), N171, 0) + Paysheet[[#This Row],[Daily Pay]]  - IF(Paysheet[[#This Row],[Adjusted Paycheck]] = "", 0, (Paysheet[[#This Row],[Expected Paycheck]] - Paysheet[[#This Row],[Adjusted Paycheck]]))</f>
        <v>0</v>
      </c>
    </row>
    <row r="173" spans="1:14" x14ac:dyDescent="0.25">
      <c r="A173" s="7">
        <v>45463</v>
      </c>
      <c r="B173" s="5">
        <f>IF(OR('Account Holder Info'!$B$12 = "Weekly", Paysheet[[#This Row],[Date]]='Account Holder Info'!$B$10), IF(TEXT(A173, "dddd") = 'Account Holder Info'!$B$11, "PAYDAY", IF(ISNUMBER(B172), B172 + 1, 1)), IF(AND(TEXT(A173, "dddd") = 'Account Holder Info'!$B$11, B172 &gt;= 13), "PAYDAY", (IF(ISNUMBER(B172), B172 + 1, 1))))</f>
        <v>13</v>
      </c>
      <c r="C173" s="6"/>
      <c r="D173" cm="1">
        <f t="array" ref="D173">_xlfn.IFNA(_xlfn.IFS($C$170 = "Regular", IF(VLOOKUP(TEXT(Paysheet[[#This Row],[Date]], "dddd"),RegularWeek[],2, FALSE), 'Account Holder Info'!$B$6, 0), $C$170 = "1 Day", IF(VLOOKUP(TEXT(Paysheet[[#This Row],[Date]], "dddd"),OneDayWeek[],2, FALSE), IF(TEXT(Paysheet[[#This Row],[Date]], "dddd") = 'Account Holder Info'!$B$13, 'Account Holder Info'!$B$7, 'Account Holder Info'!$B$6), 0), $C$170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$C$170 = "Off", 0), 0)</f>
        <v>0</v>
      </c>
      <c r="F17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F172)</f>
        <v>0</v>
      </c>
      <c r="G173">
        <f>IFERROR(IF(B172 = "PAYDAY", IF(Paysheet[[#This Row],[Hour Override]] = "", Paysheet[[#This Row],[Hours ]], Paysheet[[#This Row],[Hour Override]]), IF(Paysheet[[#This Row],[Hour Override]] = "", Paysheet[[#This Row],[Hours ]], Paysheet[[#This Row],[Hour Override]]) + G172), 0)</f>
        <v>0</v>
      </c>
      <c r="H17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73" s="1">
        <f>IF(TEXT(A172, "dddd") = "Sunday", Paysheet[[#This Row],[Daily Pay]], IF(ISNUMBER(I172), I172, 0) + Paysheet[[#This Row],[Daily Pay]])</f>
        <v>0</v>
      </c>
      <c r="J173" s="1">
        <f>IF(B172 = "PAYDAY", Paysheet[[#This Row],[Daily Pay]], IF(ISNUMBER(J172), J172, 0) + Paysheet[[#This Row],[Daily Pay]])</f>
        <v>0</v>
      </c>
      <c r="K173" s="1" t="str">
        <f>IF(Paysheet[[#This Row],[Week Counter]] = "PAYDAY", Paysheet[[#This Row],[Day to Paycheck]], "")</f>
        <v/>
      </c>
      <c r="L173" s="1"/>
      <c r="M173" s="1">
        <f>IF(TEXT(Paysheet[[#This Row],[Date]], "mm") &gt; TEXT(A172, "mm"), Paysheet[[#This Row],[Daily Pay]], IF(ISNUMBER(M172), M172, 0) + Paysheet[[#This Row],[Daily Pay]]) - IF(Paysheet[[#This Row],[Adjusted Paycheck]] = "", 0, (Paysheet[[#This Row],[Expected Paycheck]] - Paysheet[[#This Row],[Adjusted Paycheck]]))</f>
        <v>0</v>
      </c>
      <c r="N173" s="2">
        <f>IF(ISNUMBER(N172), N172, 0) + Paysheet[[#This Row],[Daily Pay]]  - IF(Paysheet[[#This Row],[Adjusted Paycheck]] = "", 0, (Paysheet[[#This Row],[Expected Paycheck]] - Paysheet[[#This Row],[Adjusted Paycheck]]))</f>
        <v>0</v>
      </c>
    </row>
    <row r="174" spans="1:14" x14ac:dyDescent="0.25">
      <c r="A174" s="7">
        <v>45464</v>
      </c>
      <c r="B174" s="5" t="str">
        <f>IF(OR('Account Holder Info'!$B$12 = "Weekly", Paysheet[[#This Row],[Date]]='Account Holder Info'!$B$10), IF(TEXT(A174, "dddd") = 'Account Holder Info'!$B$11, "PAYDAY", IF(ISNUMBER(B173), B173 + 1, 1)), IF(AND(TEXT(A174, "dddd") = 'Account Holder Info'!$B$11, B173 &gt;= 13), "PAYDAY", (IF(ISNUMBER(B173), B173 + 1, 1))))</f>
        <v>PAYDAY</v>
      </c>
      <c r="C174" s="6"/>
      <c r="D174" cm="1">
        <f t="array" ref="D174">_xlfn.IFNA(_xlfn.IFS($C$170 = "Regular", IF(VLOOKUP(TEXT(Paysheet[[#This Row],[Date]], "dddd"),RegularWeek[],2, FALSE), 'Account Holder Info'!$B$6, 0), $C$170 = "1 Day", IF(VLOOKUP(TEXT(Paysheet[[#This Row],[Date]], "dddd"),OneDayWeek[],2, FALSE), IF(TEXT(Paysheet[[#This Row],[Date]], "dddd") = 'Account Holder Info'!$B$13, 'Account Holder Info'!$B$7, 'Account Holder Info'!$B$6), 0), $C$170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$C$170 = "Off", 0), 0)</f>
        <v>0</v>
      </c>
      <c r="F17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F173)</f>
        <v>0</v>
      </c>
      <c r="G174">
        <f>IFERROR(IF(B173 = "PAYDAY", IF(Paysheet[[#This Row],[Hour Override]] = "", Paysheet[[#This Row],[Hours ]], Paysheet[[#This Row],[Hour Override]]), IF(Paysheet[[#This Row],[Hour Override]] = "", Paysheet[[#This Row],[Hours ]], Paysheet[[#This Row],[Hour Override]]) + G173), 0)</f>
        <v>0</v>
      </c>
      <c r="H17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74" s="1">
        <f>IF(TEXT(A173, "dddd") = "Sunday", Paysheet[[#This Row],[Daily Pay]], IF(ISNUMBER(I173), I173, 0) + Paysheet[[#This Row],[Daily Pay]])</f>
        <v>0</v>
      </c>
      <c r="J174" s="1">
        <f>IF(B173 = "PAYDAY", Paysheet[[#This Row],[Daily Pay]], IF(ISNUMBER(J173), J173, 0) + Paysheet[[#This Row],[Daily Pay]])</f>
        <v>0</v>
      </c>
      <c r="K174" s="1">
        <f>IF(Paysheet[[#This Row],[Week Counter]] = "PAYDAY", Paysheet[[#This Row],[Day to Paycheck]], "")</f>
        <v>0</v>
      </c>
      <c r="L174" s="1"/>
      <c r="M174" s="1">
        <f>IF(TEXT(Paysheet[[#This Row],[Date]], "mm") &gt; TEXT(A173, "mm"), Paysheet[[#This Row],[Daily Pay]], IF(ISNUMBER(M173), M173, 0) + Paysheet[[#This Row],[Daily Pay]]) - IF(Paysheet[[#This Row],[Adjusted Paycheck]] = "", 0, (Paysheet[[#This Row],[Expected Paycheck]] - Paysheet[[#This Row],[Adjusted Paycheck]]))</f>
        <v>0</v>
      </c>
      <c r="N174" s="2">
        <f>IF(ISNUMBER(N173), N173, 0) + Paysheet[[#This Row],[Daily Pay]]  - IF(Paysheet[[#This Row],[Adjusted Paycheck]] = "", 0, (Paysheet[[#This Row],[Expected Paycheck]] - Paysheet[[#This Row],[Adjusted Paycheck]]))</f>
        <v>0</v>
      </c>
    </row>
    <row r="175" spans="1:14" x14ac:dyDescent="0.25">
      <c r="A175" s="7">
        <v>45465</v>
      </c>
      <c r="B175" s="5">
        <f>IF(OR('Account Holder Info'!$B$12 = "Weekly", Paysheet[[#This Row],[Date]]='Account Holder Info'!$B$10), IF(TEXT(A175, "dddd") = 'Account Holder Info'!$B$11, "PAYDAY", IF(ISNUMBER(B174), B174 + 1, 1)), IF(AND(TEXT(A175, "dddd") = 'Account Holder Info'!$B$11, B174 &gt;= 13), "PAYDAY", (IF(ISNUMBER(B174), B174 + 1, 1))))</f>
        <v>1</v>
      </c>
      <c r="C175" s="6"/>
      <c r="D175" cm="1">
        <f t="array" ref="D175">_xlfn.IFNA(_xlfn.IFS($C$170 = "Regular", IF(VLOOKUP(TEXT(Paysheet[[#This Row],[Date]], "dddd"),RegularWeek[],2, FALSE), 'Account Holder Info'!$B$6, 0), $C$170 = "1 Day", IF(VLOOKUP(TEXT(Paysheet[[#This Row],[Date]], "dddd"),OneDayWeek[],2, FALSE), IF(TEXT(Paysheet[[#This Row],[Date]], "dddd") = 'Account Holder Info'!$B$13, 'Account Holder Info'!$B$7, 'Account Holder Info'!$B$6), 0), $C$170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$C$170 = "Off", 0), 0)</f>
        <v>0</v>
      </c>
      <c r="F17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F174)</f>
        <v>0</v>
      </c>
      <c r="G175">
        <f>IFERROR(IF(B174 = "PAYDAY", IF(Paysheet[[#This Row],[Hour Override]] = "", Paysheet[[#This Row],[Hours ]], Paysheet[[#This Row],[Hour Override]]), IF(Paysheet[[#This Row],[Hour Override]] = "", Paysheet[[#This Row],[Hours ]], Paysheet[[#This Row],[Hour Override]]) + G174), 0)</f>
        <v>0</v>
      </c>
      <c r="H17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75" s="1">
        <f>IF(TEXT(A174, "dddd") = "Sunday", Paysheet[[#This Row],[Daily Pay]], IF(ISNUMBER(I174), I174, 0) + Paysheet[[#This Row],[Daily Pay]])</f>
        <v>0</v>
      </c>
      <c r="J175" s="1">
        <f>IF(B174 = "PAYDAY", Paysheet[[#This Row],[Daily Pay]], IF(ISNUMBER(J174), J174, 0) + Paysheet[[#This Row],[Daily Pay]])</f>
        <v>0</v>
      </c>
      <c r="K175" s="1" t="str">
        <f>IF(Paysheet[[#This Row],[Week Counter]] = "PAYDAY", Paysheet[[#This Row],[Day to Paycheck]], "")</f>
        <v/>
      </c>
      <c r="L175" s="1"/>
      <c r="M175" s="1">
        <f>IF(TEXT(Paysheet[[#This Row],[Date]], "mm") &gt; TEXT(A174, "mm"), Paysheet[[#This Row],[Daily Pay]], IF(ISNUMBER(M174), M174, 0) + Paysheet[[#This Row],[Daily Pay]]) - IF(Paysheet[[#This Row],[Adjusted Paycheck]] = "", 0, (Paysheet[[#This Row],[Expected Paycheck]] - Paysheet[[#This Row],[Adjusted Paycheck]]))</f>
        <v>0</v>
      </c>
      <c r="N175" s="2">
        <f>IF(ISNUMBER(N174), N174, 0) + Paysheet[[#This Row],[Daily Pay]]  - IF(Paysheet[[#This Row],[Adjusted Paycheck]] = "", 0, (Paysheet[[#This Row],[Expected Paycheck]] - Paysheet[[#This Row],[Adjusted Paycheck]]))</f>
        <v>0</v>
      </c>
    </row>
    <row r="176" spans="1:14" x14ac:dyDescent="0.25">
      <c r="A176" s="7">
        <v>45466</v>
      </c>
      <c r="B176" s="5">
        <f>IF(OR('Account Holder Info'!$B$12 = "Weekly", Paysheet[[#This Row],[Date]]='Account Holder Info'!$B$10), IF(TEXT(A176, "dddd") = 'Account Holder Info'!$B$11, "PAYDAY", IF(ISNUMBER(B175), B175 + 1, 1)), IF(AND(TEXT(A176, "dddd") = 'Account Holder Info'!$B$11, B175 &gt;= 13), "PAYDAY", (IF(ISNUMBER(B175), B175 + 1, 1))))</f>
        <v>2</v>
      </c>
      <c r="C176" s="6"/>
      <c r="D176" cm="1">
        <f t="array" ref="D176">_xlfn.IFNA(_xlfn.IFS($C$170 = "Regular", IF(VLOOKUP(TEXT(Paysheet[[#This Row],[Date]], "dddd"),RegularWeek[],2, FALSE), 'Account Holder Info'!$B$6, 0), $C$170 = "1 Day", IF(VLOOKUP(TEXT(Paysheet[[#This Row],[Date]], "dddd"),OneDayWeek[],2, FALSE), IF(TEXT(Paysheet[[#This Row],[Date]], "dddd") = 'Account Holder Info'!$B$13, 'Account Holder Info'!$B$7, 'Account Holder Info'!$B$6), 0), $C$170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$C$170 = "Off", 0), 0)</f>
        <v>0</v>
      </c>
      <c r="F17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F175)</f>
        <v>0</v>
      </c>
      <c r="G176">
        <f>IFERROR(IF(B175 = "PAYDAY", IF(Paysheet[[#This Row],[Hour Override]] = "", Paysheet[[#This Row],[Hours ]], Paysheet[[#This Row],[Hour Override]]), IF(Paysheet[[#This Row],[Hour Override]] = "", Paysheet[[#This Row],[Hours ]], Paysheet[[#This Row],[Hour Override]]) + G175), 0)</f>
        <v>0</v>
      </c>
      <c r="H17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76" s="1">
        <f>IF(TEXT(A175, "dddd") = "Sunday", Paysheet[[#This Row],[Daily Pay]], IF(ISNUMBER(I175), I175, 0) + Paysheet[[#This Row],[Daily Pay]])</f>
        <v>0</v>
      </c>
      <c r="J176" s="1">
        <f>IF(B175 = "PAYDAY", Paysheet[[#This Row],[Daily Pay]], IF(ISNUMBER(J175), J175, 0) + Paysheet[[#This Row],[Daily Pay]])</f>
        <v>0</v>
      </c>
      <c r="K176" s="1" t="str">
        <f>IF(Paysheet[[#This Row],[Week Counter]] = "PAYDAY", Paysheet[[#This Row],[Day to Paycheck]], "")</f>
        <v/>
      </c>
      <c r="L176" s="1"/>
      <c r="M176" s="1">
        <f>IF(TEXT(Paysheet[[#This Row],[Date]], "mm") &gt; TEXT(A175, "mm"), Paysheet[[#This Row],[Daily Pay]], IF(ISNUMBER(M175), M175, 0) + Paysheet[[#This Row],[Daily Pay]]) - IF(Paysheet[[#This Row],[Adjusted Paycheck]] = "", 0, (Paysheet[[#This Row],[Expected Paycheck]] - Paysheet[[#This Row],[Adjusted Paycheck]]))</f>
        <v>0</v>
      </c>
      <c r="N176" s="2">
        <f>IF(ISNUMBER(N175), N175, 0) + Paysheet[[#This Row],[Daily Pay]]  - IF(Paysheet[[#This Row],[Adjusted Paycheck]] = "", 0, (Paysheet[[#This Row],[Expected Paycheck]] - Paysheet[[#This Row],[Adjusted Paycheck]]))</f>
        <v>0</v>
      </c>
    </row>
    <row r="177" spans="1:19" x14ac:dyDescent="0.25">
      <c r="A177" s="7">
        <v>45467</v>
      </c>
      <c r="B177" s="5">
        <f>IF(OR('Account Holder Info'!$B$12 = "Weekly", Paysheet[[#This Row],[Date]]='Account Holder Info'!$B$10), IF(TEXT(A177, "dddd") = 'Account Holder Info'!$B$11, "PAYDAY", IF(ISNUMBER(B176), B176 + 1, 1)), IF(AND(TEXT(A177, "dddd") = 'Account Holder Info'!$B$11, B176 &gt;= 13), "PAYDAY", (IF(ISNUMBER(B176), B176 + 1, 1))))</f>
        <v>3</v>
      </c>
      <c r="C177" t="s">
        <v>30</v>
      </c>
      <c r="D177" cm="1">
        <f t="array" ref="D177">_xlfn.IFNA(_xlfn.IFS($C$177 = "Regular", IF(VLOOKUP(TEXT(Paysheet[[#This Row],[Date]], "dddd"),RegularWeek[],2, FALSE), 'Account Holder Info'!$B$6, 0), $C$177 = "1 Day", IF(VLOOKUP(TEXT(Paysheet[[#This Row],[Date]], "dddd"),OneDayWeek[],2, FALSE), IF(TEXT(Paysheet[[#This Row],[Date]], "dddd") = 'Account Holder Info'!$B$13, 'Account Holder Info'!$B$7, 'Account Holder Info'!$B$6), 0), $C$177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$C$177 = "Off", 0), 0)</f>
        <v>0</v>
      </c>
      <c r="F17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F176)</f>
        <v>0</v>
      </c>
      <c r="G177">
        <f>IFERROR(IF(B176 = "PAYDAY", IF(Paysheet[[#This Row],[Hour Override]] = "", Paysheet[[#This Row],[Hours ]], Paysheet[[#This Row],[Hour Override]]), IF(Paysheet[[#This Row],[Hour Override]] = "", Paysheet[[#This Row],[Hours ]], Paysheet[[#This Row],[Hour Override]]) + G176), 0)</f>
        <v>0</v>
      </c>
      <c r="H17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77" s="1">
        <f>IF(TEXT(A176, "dddd") = "Sunday", Paysheet[[#This Row],[Daily Pay]], IF(ISNUMBER(I176), I176, 0) + Paysheet[[#This Row],[Daily Pay]])</f>
        <v>0</v>
      </c>
      <c r="J177" s="1">
        <f>IF(B176 = "PAYDAY", Paysheet[[#This Row],[Daily Pay]], IF(ISNUMBER(J176), J176, 0) + Paysheet[[#This Row],[Daily Pay]])</f>
        <v>0</v>
      </c>
      <c r="K177" s="1" t="str">
        <f>IF(Paysheet[[#This Row],[Week Counter]] = "PAYDAY", Paysheet[[#This Row],[Day to Paycheck]], "")</f>
        <v/>
      </c>
      <c r="L177" s="1"/>
      <c r="M177" s="1">
        <f>IF(TEXT(Paysheet[[#This Row],[Date]], "mm") &gt; TEXT(A176, "mm"), Paysheet[[#This Row],[Daily Pay]], IF(ISNUMBER(M176), M176, 0) + Paysheet[[#This Row],[Daily Pay]]) - IF(Paysheet[[#This Row],[Adjusted Paycheck]] = "", 0, (Paysheet[[#This Row],[Expected Paycheck]] - Paysheet[[#This Row],[Adjusted Paycheck]]))</f>
        <v>0</v>
      </c>
      <c r="N177" s="2">
        <f>IF(ISNUMBER(N176), N176, 0) + Paysheet[[#This Row],[Daily Pay]]  - IF(Paysheet[[#This Row],[Adjusted Paycheck]] = "", 0, (Paysheet[[#This Row],[Expected Paycheck]] - Paysheet[[#This Row],[Adjusted Paycheck]]))</f>
        <v>0</v>
      </c>
    </row>
    <row r="178" spans="1:19" x14ac:dyDescent="0.25">
      <c r="A178" s="7">
        <v>45468</v>
      </c>
      <c r="B178" s="5">
        <f>IF(OR('Account Holder Info'!$B$12 = "Weekly", Paysheet[[#This Row],[Date]]='Account Holder Info'!$B$10), IF(TEXT(A178, "dddd") = 'Account Holder Info'!$B$11, "PAYDAY", IF(ISNUMBER(B177), B177 + 1, 1)), IF(AND(TEXT(A178, "dddd") = 'Account Holder Info'!$B$11, B177 &gt;= 13), "PAYDAY", (IF(ISNUMBER(B177), B177 + 1, 1))))</f>
        <v>4</v>
      </c>
      <c r="C178" s="6"/>
      <c r="D178" cm="1">
        <f t="array" ref="D178">_xlfn.IFNA(_xlfn.IFS($C$177 = "Regular", IF(VLOOKUP(TEXT(Paysheet[[#This Row],[Date]], "dddd"),RegularWeek[],2, FALSE), 'Account Holder Info'!$B$6, 0), $C$177 = "1 Day", IF(VLOOKUP(TEXT(Paysheet[[#This Row],[Date]], "dddd"),OneDayWeek[],2, FALSE), IF(TEXT(Paysheet[[#This Row],[Date]], "dddd") = 'Account Holder Info'!$B$13, 'Account Holder Info'!$B$7, 'Account Holder Info'!$B$6), 0), $C$177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$C$177 = "Off", 0), 0)</f>
        <v>0</v>
      </c>
      <c r="F17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F177)</f>
        <v>0</v>
      </c>
      <c r="G178">
        <f>IFERROR(IF(B177 = "PAYDAY", IF(Paysheet[[#This Row],[Hour Override]] = "", Paysheet[[#This Row],[Hours ]], Paysheet[[#This Row],[Hour Override]]), IF(Paysheet[[#This Row],[Hour Override]] = "", Paysheet[[#This Row],[Hours ]], Paysheet[[#This Row],[Hour Override]]) + G177), 0)</f>
        <v>0</v>
      </c>
      <c r="H17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78" s="1">
        <f>IF(TEXT(A177, "dddd") = "Sunday", Paysheet[[#This Row],[Daily Pay]], IF(ISNUMBER(I177), I177, 0) + Paysheet[[#This Row],[Daily Pay]])</f>
        <v>0</v>
      </c>
      <c r="J178" s="1">
        <f>IF(B177 = "PAYDAY", Paysheet[[#This Row],[Daily Pay]], IF(ISNUMBER(J177), J177, 0) + Paysheet[[#This Row],[Daily Pay]])</f>
        <v>0</v>
      </c>
      <c r="K178" s="1" t="str">
        <f>IF(Paysheet[[#This Row],[Week Counter]] = "PAYDAY", Paysheet[[#This Row],[Day to Paycheck]], "")</f>
        <v/>
      </c>
      <c r="L178" s="1"/>
      <c r="M178" s="1">
        <f>IF(TEXT(Paysheet[[#This Row],[Date]], "mm") &gt; TEXT(A177, "mm"), Paysheet[[#This Row],[Daily Pay]], IF(ISNUMBER(M177), M177, 0) + Paysheet[[#This Row],[Daily Pay]]) - IF(Paysheet[[#This Row],[Adjusted Paycheck]] = "", 0, (Paysheet[[#This Row],[Expected Paycheck]] - Paysheet[[#This Row],[Adjusted Paycheck]]))</f>
        <v>0</v>
      </c>
      <c r="N178" s="2">
        <f>IF(ISNUMBER(N177), N177, 0) + Paysheet[[#This Row],[Daily Pay]]  - IF(Paysheet[[#This Row],[Adjusted Paycheck]] = "", 0, (Paysheet[[#This Row],[Expected Paycheck]] - Paysheet[[#This Row],[Adjusted Paycheck]]))</f>
        <v>0</v>
      </c>
    </row>
    <row r="179" spans="1:19" x14ac:dyDescent="0.25">
      <c r="A179" s="7">
        <v>45469</v>
      </c>
      <c r="B179" s="5">
        <f>IF(OR('Account Holder Info'!$B$12 = "Weekly", Paysheet[[#This Row],[Date]]='Account Holder Info'!$B$10), IF(TEXT(A179, "dddd") = 'Account Holder Info'!$B$11, "PAYDAY", IF(ISNUMBER(B178), B178 + 1, 1)), IF(AND(TEXT(A179, "dddd") = 'Account Holder Info'!$B$11, B178 &gt;= 13), "PAYDAY", (IF(ISNUMBER(B178), B178 + 1, 1))))</f>
        <v>5</v>
      </c>
      <c r="C179" s="6"/>
      <c r="D179" cm="1">
        <f t="array" ref="D179">_xlfn.IFNA(_xlfn.IFS($C$177 = "Regular", IF(VLOOKUP(TEXT(Paysheet[[#This Row],[Date]], "dddd"),RegularWeek[],2, FALSE), 'Account Holder Info'!$B$6, 0), $C$177 = "1 Day", IF(VLOOKUP(TEXT(Paysheet[[#This Row],[Date]], "dddd"),OneDayWeek[],2, FALSE), IF(TEXT(Paysheet[[#This Row],[Date]], "dddd") = 'Account Holder Info'!$B$13, 'Account Holder Info'!$B$7, 'Account Holder Info'!$B$6), 0), $C$177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$C$177 = "Off", 0), 0)</f>
        <v>0</v>
      </c>
      <c r="F17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F178)</f>
        <v>0</v>
      </c>
      <c r="G179">
        <f>IFERROR(IF(B178 = "PAYDAY", IF(Paysheet[[#This Row],[Hour Override]] = "", Paysheet[[#This Row],[Hours ]], Paysheet[[#This Row],[Hour Override]]), IF(Paysheet[[#This Row],[Hour Override]] = "", Paysheet[[#This Row],[Hours ]], Paysheet[[#This Row],[Hour Override]]) + G178), 0)</f>
        <v>0</v>
      </c>
      <c r="H17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79" s="1">
        <f>IF(TEXT(A178, "dddd") = "Sunday", Paysheet[[#This Row],[Daily Pay]], IF(ISNUMBER(I178), I178, 0) + Paysheet[[#This Row],[Daily Pay]])</f>
        <v>0</v>
      </c>
      <c r="J179" s="1">
        <f>IF(B178 = "PAYDAY", Paysheet[[#This Row],[Daily Pay]], IF(ISNUMBER(J178), J178, 0) + Paysheet[[#This Row],[Daily Pay]])</f>
        <v>0</v>
      </c>
      <c r="K179" s="1" t="str">
        <f>IF(Paysheet[[#This Row],[Week Counter]] = "PAYDAY", Paysheet[[#This Row],[Day to Paycheck]], "")</f>
        <v/>
      </c>
      <c r="L179" s="1"/>
      <c r="M179" s="1">
        <f>IF(TEXT(Paysheet[[#This Row],[Date]], "mm") &gt; TEXT(A178, "mm"), Paysheet[[#This Row],[Daily Pay]], IF(ISNUMBER(M178), M178, 0) + Paysheet[[#This Row],[Daily Pay]]) - IF(Paysheet[[#This Row],[Adjusted Paycheck]] = "", 0, (Paysheet[[#This Row],[Expected Paycheck]] - Paysheet[[#This Row],[Adjusted Paycheck]]))</f>
        <v>0</v>
      </c>
      <c r="N179" s="2">
        <f>IF(ISNUMBER(N178), N178, 0) + Paysheet[[#This Row],[Daily Pay]]  - IF(Paysheet[[#This Row],[Adjusted Paycheck]] = "", 0, (Paysheet[[#This Row],[Expected Paycheck]] - Paysheet[[#This Row],[Adjusted Paycheck]]))</f>
        <v>0</v>
      </c>
    </row>
    <row r="180" spans="1:19" x14ac:dyDescent="0.25">
      <c r="A180" s="7">
        <v>45470</v>
      </c>
      <c r="B180" s="5">
        <f>IF(OR('Account Holder Info'!$B$12 = "Weekly", Paysheet[[#This Row],[Date]]='Account Holder Info'!$B$10), IF(TEXT(A180, "dddd") = 'Account Holder Info'!$B$11, "PAYDAY", IF(ISNUMBER(B179), B179 + 1, 1)), IF(AND(TEXT(A180, "dddd") = 'Account Holder Info'!$B$11, B179 &gt;= 13), "PAYDAY", (IF(ISNUMBER(B179), B179 + 1, 1))))</f>
        <v>6</v>
      </c>
      <c r="C180" s="6"/>
      <c r="D180" cm="1">
        <f t="array" ref="D180">_xlfn.IFNA(_xlfn.IFS($C$177 = "Regular", IF(VLOOKUP(TEXT(Paysheet[[#This Row],[Date]], "dddd"),RegularWeek[],2, FALSE), 'Account Holder Info'!$B$6, 0), $C$177 = "1 Day", IF(VLOOKUP(TEXT(Paysheet[[#This Row],[Date]], "dddd"),OneDayWeek[],2, FALSE), IF(TEXT(Paysheet[[#This Row],[Date]], "dddd") = 'Account Holder Info'!$B$13, 'Account Holder Info'!$B$7, 'Account Holder Info'!$B$6), 0), $C$177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$C$177 = "Off", 0), 0)</f>
        <v>0</v>
      </c>
      <c r="F18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F179)</f>
        <v>0</v>
      </c>
      <c r="G180">
        <f>IFERROR(IF(B179 = "PAYDAY", IF(Paysheet[[#This Row],[Hour Override]] = "", Paysheet[[#This Row],[Hours ]], Paysheet[[#This Row],[Hour Override]]), IF(Paysheet[[#This Row],[Hour Override]] = "", Paysheet[[#This Row],[Hours ]], Paysheet[[#This Row],[Hour Override]]) + G179), 0)</f>
        <v>0</v>
      </c>
      <c r="H18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80" s="1">
        <f>IF(TEXT(A179, "dddd") = "Sunday", Paysheet[[#This Row],[Daily Pay]], IF(ISNUMBER(I179), I179, 0) + Paysheet[[#This Row],[Daily Pay]])</f>
        <v>0</v>
      </c>
      <c r="J180" s="1">
        <f>IF(B179 = "PAYDAY", Paysheet[[#This Row],[Daily Pay]], IF(ISNUMBER(J179), J179, 0) + Paysheet[[#This Row],[Daily Pay]])</f>
        <v>0</v>
      </c>
      <c r="K180" s="1" t="str">
        <f>IF(Paysheet[[#This Row],[Week Counter]] = "PAYDAY", Paysheet[[#This Row],[Day to Paycheck]], "")</f>
        <v/>
      </c>
      <c r="L180" s="1"/>
      <c r="M180" s="1">
        <f>IF(TEXT(Paysheet[[#This Row],[Date]], "mm") &gt; TEXT(A179, "mm"), Paysheet[[#This Row],[Daily Pay]], IF(ISNUMBER(M179), M179, 0) + Paysheet[[#This Row],[Daily Pay]]) - IF(Paysheet[[#This Row],[Adjusted Paycheck]] = "", 0, (Paysheet[[#This Row],[Expected Paycheck]] - Paysheet[[#This Row],[Adjusted Paycheck]]))</f>
        <v>0</v>
      </c>
      <c r="N180" s="2">
        <f>IF(ISNUMBER(N179), N179, 0) + Paysheet[[#This Row],[Daily Pay]]  - IF(Paysheet[[#This Row],[Adjusted Paycheck]] = "", 0, (Paysheet[[#This Row],[Expected Paycheck]] - Paysheet[[#This Row],[Adjusted Paycheck]]))</f>
        <v>0</v>
      </c>
    </row>
    <row r="181" spans="1:19" x14ac:dyDescent="0.25">
      <c r="A181" s="7">
        <v>45471</v>
      </c>
      <c r="B181" s="5">
        <f>IF(OR('Account Holder Info'!$B$12 = "Weekly", Paysheet[[#This Row],[Date]]='Account Holder Info'!$B$10), IF(TEXT(A181, "dddd") = 'Account Holder Info'!$B$11, "PAYDAY", IF(ISNUMBER(B180), B180 + 1, 1)), IF(AND(TEXT(A181, "dddd") = 'Account Holder Info'!$B$11, B180 &gt;= 13), "PAYDAY", (IF(ISNUMBER(B180), B180 + 1, 1))))</f>
        <v>7</v>
      </c>
      <c r="C181" s="6"/>
      <c r="D181" cm="1">
        <f t="array" ref="D181">_xlfn.IFNA(_xlfn.IFS($C$177 = "Regular", IF(VLOOKUP(TEXT(Paysheet[[#This Row],[Date]], "dddd"),RegularWeek[],2, FALSE), 'Account Holder Info'!$B$6, 0), $C$177 = "1 Day", IF(VLOOKUP(TEXT(Paysheet[[#This Row],[Date]], "dddd"),OneDayWeek[],2, FALSE), IF(TEXT(Paysheet[[#This Row],[Date]], "dddd") = 'Account Holder Info'!$B$13, 'Account Holder Info'!$B$7, 'Account Holder Info'!$B$6), 0), $C$177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$C$177 = "Off", 0), 0)</f>
        <v>0</v>
      </c>
      <c r="F18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F180)</f>
        <v>0</v>
      </c>
      <c r="G181">
        <f>IFERROR(IF(B180 = "PAYDAY", IF(Paysheet[[#This Row],[Hour Override]] = "", Paysheet[[#This Row],[Hours ]], Paysheet[[#This Row],[Hour Override]]), IF(Paysheet[[#This Row],[Hour Override]] = "", Paysheet[[#This Row],[Hours ]], Paysheet[[#This Row],[Hour Override]]) + G180), 0)</f>
        <v>0</v>
      </c>
      <c r="H18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81" s="1">
        <f>IF(TEXT(A180, "dddd") = "Sunday", Paysheet[[#This Row],[Daily Pay]], IF(ISNUMBER(I180), I180, 0) + Paysheet[[#This Row],[Daily Pay]])</f>
        <v>0</v>
      </c>
      <c r="J181" s="1">
        <f>IF(B180 = "PAYDAY", Paysheet[[#This Row],[Daily Pay]], IF(ISNUMBER(J180), J180, 0) + Paysheet[[#This Row],[Daily Pay]])</f>
        <v>0</v>
      </c>
      <c r="K181" s="1" t="str">
        <f>IF(Paysheet[[#This Row],[Week Counter]] = "PAYDAY", Paysheet[[#This Row],[Day to Paycheck]], "")</f>
        <v/>
      </c>
      <c r="L181" s="1"/>
      <c r="M181" s="1">
        <f>IF(TEXT(Paysheet[[#This Row],[Date]], "mm") &gt; TEXT(A180, "mm"), Paysheet[[#This Row],[Daily Pay]], IF(ISNUMBER(M180), M180, 0) + Paysheet[[#This Row],[Daily Pay]]) - IF(Paysheet[[#This Row],[Adjusted Paycheck]] = "", 0, (Paysheet[[#This Row],[Expected Paycheck]] - Paysheet[[#This Row],[Adjusted Paycheck]]))</f>
        <v>0</v>
      </c>
      <c r="N181" s="2">
        <f>IF(ISNUMBER(N180), N180, 0) + Paysheet[[#This Row],[Daily Pay]]  - IF(Paysheet[[#This Row],[Adjusted Paycheck]] = "", 0, (Paysheet[[#This Row],[Expected Paycheck]] - Paysheet[[#This Row],[Adjusted Paycheck]]))</f>
        <v>0</v>
      </c>
    </row>
    <row r="182" spans="1:19" x14ac:dyDescent="0.25">
      <c r="A182" s="7">
        <v>45472</v>
      </c>
      <c r="B182" s="5">
        <f>IF(OR('Account Holder Info'!$B$12 = "Weekly", Paysheet[[#This Row],[Date]]='Account Holder Info'!$B$10), IF(TEXT(A182, "dddd") = 'Account Holder Info'!$B$11, "PAYDAY", IF(ISNUMBER(B181), B181 + 1, 1)), IF(AND(TEXT(A182, "dddd") = 'Account Holder Info'!$B$11, B181 &gt;= 13), "PAYDAY", (IF(ISNUMBER(B181), B181 + 1, 1))))</f>
        <v>8</v>
      </c>
      <c r="C182" s="6"/>
      <c r="D182" cm="1">
        <f t="array" ref="D182">_xlfn.IFNA(_xlfn.IFS($C$177 = "Regular", IF(VLOOKUP(TEXT(Paysheet[[#This Row],[Date]], "dddd"),RegularWeek[],2, FALSE), 'Account Holder Info'!$B$6, 0), $C$177 = "1 Day", IF(VLOOKUP(TEXT(Paysheet[[#This Row],[Date]], "dddd"),OneDayWeek[],2, FALSE), IF(TEXT(Paysheet[[#This Row],[Date]], "dddd") = 'Account Holder Info'!$B$13, 'Account Holder Info'!$B$7, 'Account Holder Info'!$B$6), 0), $C$177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$C$177 = "Off", 0), 0)</f>
        <v>0</v>
      </c>
      <c r="F18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F181)</f>
        <v>0</v>
      </c>
      <c r="G182">
        <f>IFERROR(IF(B181 = "PAYDAY", IF(Paysheet[[#This Row],[Hour Override]] = "", Paysheet[[#This Row],[Hours ]], Paysheet[[#This Row],[Hour Override]]), IF(Paysheet[[#This Row],[Hour Override]] = "", Paysheet[[#This Row],[Hours ]], Paysheet[[#This Row],[Hour Override]]) + G181), 0)</f>
        <v>0</v>
      </c>
      <c r="H18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82" s="1">
        <f>IF(TEXT(A181, "dddd") = "Sunday", Paysheet[[#This Row],[Daily Pay]], IF(ISNUMBER(I181), I181, 0) + Paysheet[[#This Row],[Daily Pay]])</f>
        <v>0</v>
      </c>
      <c r="J182" s="1">
        <f>IF(B181 = "PAYDAY", Paysheet[[#This Row],[Daily Pay]], IF(ISNUMBER(J181), J181, 0) + Paysheet[[#This Row],[Daily Pay]])</f>
        <v>0</v>
      </c>
      <c r="K182" s="1" t="str">
        <f>IF(Paysheet[[#This Row],[Week Counter]] = "PAYDAY", Paysheet[[#This Row],[Day to Paycheck]], "")</f>
        <v/>
      </c>
      <c r="L182" s="1"/>
      <c r="M182" s="1">
        <f>IF(TEXT(Paysheet[[#This Row],[Date]], "mm") &gt; TEXT(A181, "mm"), Paysheet[[#This Row],[Daily Pay]], IF(ISNUMBER(M181), M181, 0) + Paysheet[[#This Row],[Daily Pay]]) - IF(Paysheet[[#This Row],[Adjusted Paycheck]] = "", 0, (Paysheet[[#This Row],[Expected Paycheck]] - Paysheet[[#This Row],[Adjusted Paycheck]]))</f>
        <v>0</v>
      </c>
      <c r="N182" s="2">
        <f>IF(ISNUMBER(N181), N181, 0) + Paysheet[[#This Row],[Daily Pay]]  - IF(Paysheet[[#This Row],[Adjusted Paycheck]] = "", 0, (Paysheet[[#This Row],[Expected Paycheck]] - Paysheet[[#This Row],[Adjusted Paycheck]]))</f>
        <v>0</v>
      </c>
    </row>
    <row r="183" spans="1:19" x14ac:dyDescent="0.25">
      <c r="A183" s="7">
        <v>45473</v>
      </c>
      <c r="B183" s="5">
        <f>IF(OR('Account Holder Info'!$B$12 = "Weekly", Paysheet[[#This Row],[Date]]='Account Holder Info'!$B$10), IF(TEXT(A183, "dddd") = 'Account Holder Info'!$B$11, "PAYDAY", IF(ISNUMBER(B182), B182 + 1, 1)), IF(AND(TEXT(A183, "dddd") = 'Account Holder Info'!$B$11, B182 &gt;= 13), "PAYDAY", (IF(ISNUMBER(B182), B182 + 1, 1))))</f>
        <v>9</v>
      </c>
      <c r="C183" s="6"/>
      <c r="D183" cm="1">
        <f t="array" ref="D183">_xlfn.IFNA(_xlfn.IFS($C$177 = "Regular", IF(VLOOKUP(TEXT(Paysheet[[#This Row],[Date]], "dddd"),RegularWeek[],2, FALSE), 'Account Holder Info'!$B$6, 0), $C$177 = "1 Day", IF(VLOOKUP(TEXT(Paysheet[[#This Row],[Date]], "dddd"),OneDayWeek[],2, FALSE), IF(TEXT(Paysheet[[#This Row],[Date]], "dddd") = 'Account Holder Info'!$B$13, 'Account Holder Info'!$B$7, 'Account Holder Info'!$B$6), 0), $C$177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$C$177 = "Off", 0), 0)</f>
        <v>0</v>
      </c>
      <c r="F18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F182)</f>
        <v>0</v>
      </c>
      <c r="G183">
        <f>IFERROR(IF(B182 = "PAYDAY", IF(Paysheet[[#This Row],[Hour Override]] = "", Paysheet[[#This Row],[Hours ]], Paysheet[[#This Row],[Hour Override]]), IF(Paysheet[[#This Row],[Hour Override]] = "", Paysheet[[#This Row],[Hours ]], Paysheet[[#This Row],[Hour Override]]) + G182), 0)</f>
        <v>0</v>
      </c>
      <c r="H18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83" s="1">
        <f>IF(TEXT(A182, "dddd") = "Sunday", Paysheet[[#This Row],[Daily Pay]], IF(ISNUMBER(I182), I182, 0) + Paysheet[[#This Row],[Daily Pay]])</f>
        <v>0</v>
      </c>
      <c r="J183" s="1">
        <f>IF(B182 = "PAYDAY", Paysheet[[#This Row],[Daily Pay]], IF(ISNUMBER(J182), J182, 0) + Paysheet[[#This Row],[Daily Pay]])</f>
        <v>0</v>
      </c>
      <c r="K183" s="1" t="str">
        <f>IF(Paysheet[[#This Row],[Week Counter]] = "PAYDAY", Paysheet[[#This Row],[Day to Paycheck]], "")</f>
        <v/>
      </c>
      <c r="L183" s="1"/>
      <c r="M183" s="1">
        <f>IF(TEXT(Paysheet[[#This Row],[Date]], "mm") &gt; TEXT(A182, "mm"), Paysheet[[#This Row],[Daily Pay]], IF(ISNUMBER(M182), M182, 0) + Paysheet[[#This Row],[Daily Pay]]) - IF(Paysheet[[#This Row],[Adjusted Paycheck]] = "", 0, (Paysheet[[#This Row],[Expected Paycheck]] - Paysheet[[#This Row],[Adjusted Paycheck]]))</f>
        <v>0</v>
      </c>
      <c r="N183" s="2">
        <f>IF(ISNUMBER(N182), N182, 0) + Paysheet[[#This Row],[Daily Pay]]  - IF(Paysheet[[#This Row],[Adjusted Paycheck]] = "", 0, (Paysheet[[#This Row],[Expected Paycheck]] - Paysheet[[#This Row],[Adjusted Paycheck]]))</f>
        <v>0</v>
      </c>
    </row>
    <row r="184" spans="1:19" x14ac:dyDescent="0.25">
      <c r="A184" s="7">
        <v>45474</v>
      </c>
      <c r="B184" s="5">
        <f>IF(OR('Account Holder Info'!$B$12 = "Weekly", Paysheet[[#This Row],[Date]]='Account Holder Info'!$B$10), IF(TEXT(A184, "dddd") = 'Account Holder Info'!$B$11, "PAYDAY", IF(ISNUMBER(B183), B183 + 1, 1)), IF(AND(TEXT(A184, "dddd") = 'Account Holder Info'!$B$11, B183 &gt;= 13), "PAYDAY", (IF(ISNUMBER(B183), B183 + 1, 1))))</f>
        <v>10</v>
      </c>
      <c r="C184" t="s">
        <v>30</v>
      </c>
      <c r="D184" cm="1">
        <f t="array" ref="D184">_xlfn.IFNA(_xlfn.IFS($C$184 = "Regular", IF(VLOOKUP(TEXT(Paysheet[[#This Row],[Date]], "dddd"),RegularWeek[],2, FALSE), 'Account Holder Info'!$B$6, 0), $C$184 = "1 Day", IF(VLOOKUP(TEXT(Paysheet[[#This Row],[Date]], "dddd"),OneDayWeek[],2, FALSE), IF(TEXT(Paysheet[[#This Row],[Date]], "dddd") = 'Account Holder Info'!$B$13, 'Account Holder Info'!$B$7, 'Account Holder Info'!$B$6), 0), $C$184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$C$84 = "Off", 0), 0)</f>
        <v>0</v>
      </c>
      <c r="F18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F183)</f>
        <v>0</v>
      </c>
      <c r="G184">
        <f>IFERROR(IF(B183 = "PAYDAY", IF(Paysheet[[#This Row],[Hour Override]] = "", Paysheet[[#This Row],[Hours ]], Paysheet[[#This Row],[Hour Override]]), IF(Paysheet[[#This Row],[Hour Override]] = "", Paysheet[[#This Row],[Hours ]], Paysheet[[#This Row],[Hour Override]]) + G183), 0)</f>
        <v>0</v>
      </c>
      <c r="H18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84" s="1">
        <f>IF(TEXT(A183, "dddd") = "Sunday", Paysheet[[#This Row],[Daily Pay]], IF(ISNUMBER(I183), I183, 0) + Paysheet[[#This Row],[Daily Pay]])</f>
        <v>0</v>
      </c>
      <c r="J184" s="1">
        <f>IF(B183 = "PAYDAY", Paysheet[[#This Row],[Daily Pay]], IF(ISNUMBER(J183), J183, 0) + Paysheet[[#This Row],[Daily Pay]])</f>
        <v>0</v>
      </c>
      <c r="K184" s="1" t="str">
        <f>IF(Paysheet[[#This Row],[Week Counter]] = "PAYDAY", Paysheet[[#This Row],[Day to Paycheck]], "")</f>
        <v/>
      </c>
      <c r="L184" s="1"/>
      <c r="M184" s="1">
        <f>IF(TEXT(Paysheet[[#This Row],[Date]], "mm") &gt; TEXT(A183, "mm"), Paysheet[[#This Row],[Daily Pay]], IF(ISNUMBER(M183), M183, 0) + Paysheet[[#This Row],[Daily Pay]]) - IF(Paysheet[[#This Row],[Adjusted Paycheck]] = "", 0, (Paysheet[[#This Row],[Expected Paycheck]] - Paysheet[[#This Row],[Adjusted Paycheck]]))</f>
        <v>0</v>
      </c>
      <c r="N184" s="2">
        <f>IF(ISNUMBER(N183), N183, 0) + Paysheet[[#This Row],[Daily Pay]]  - IF(Paysheet[[#This Row],[Adjusted Paycheck]] = "", 0, (Paysheet[[#This Row],[Expected Paycheck]] - Paysheet[[#This Row],[Adjusted Paycheck]]))</f>
        <v>0</v>
      </c>
    </row>
    <row r="185" spans="1:19" x14ac:dyDescent="0.25">
      <c r="A185" s="7">
        <v>45475</v>
      </c>
      <c r="B185" s="5">
        <f>IF(OR('Account Holder Info'!$B$12 = "Weekly", Paysheet[[#This Row],[Date]]='Account Holder Info'!$B$10), IF(TEXT(A185, "dddd") = 'Account Holder Info'!$B$11, "PAYDAY", IF(ISNUMBER(B184), B184 + 1, 1)), IF(AND(TEXT(A185, "dddd") = 'Account Holder Info'!$B$11, B184 &gt;= 13), "PAYDAY", (IF(ISNUMBER(B184), B184 + 1, 1))))</f>
        <v>11</v>
      </c>
      <c r="C185" s="6"/>
      <c r="D185" cm="1">
        <f t="array" ref="D185">_xlfn.IFNA(_xlfn.IFS($C$184 = "Regular", IF(VLOOKUP(TEXT(Paysheet[[#This Row],[Date]], "dddd"),RegularWeek[],2, FALSE), 'Account Holder Info'!$B$6, 0), $C$184 = "1 Day", IF(VLOOKUP(TEXT(Paysheet[[#This Row],[Date]], "dddd"),OneDayWeek[],2, FALSE), IF(TEXT(Paysheet[[#This Row],[Date]], "dddd") = 'Account Holder Info'!$B$13, 'Account Holder Info'!$B$7, 'Account Holder Info'!$B$6), 0), $C$184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$C$84 = "Off", 0), 0)</f>
        <v>0</v>
      </c>
      <c r="F18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F184)</f>
        <v>0</v>
      </c>
      <c r="G185">
        <f>IFERROR(IF(B184 = "PAYDAY", IF(Paysheet[[#This Row],[Hour Override]] = "", Paysheet[[#This Row],[Hours ]], Paysheet[[#This Row],[Hour Override]]), IF(Paysheet[[#This Row],[Hour Override]] = "", Paysheet[[#This Row],[Hours ]], Paysheet[[#This Row],[Hour Override]]) + G184), 0)</f>
        <v>0</v>
      </c>
      <c r="H18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85" s="1">
        <f>IF(TEXT(A184, "dddd") = "Sunday", Paysheet[[#This Row],[Daily Pay]], IF(ISNUMBER(I184), I184, 0) + Paysheet[[#This Row],[Daily Pay]])</f>
        <v>0</v>
      </c>
      <c r="J185" s="1">
        <f>IF(B184 = "PAYDAY", Paysheet[[#This Row],[Daily Pay]], IF(ISNUMBER(J184), J184, 0) + Paysheet[[#This Row],[Daily Pay]])</f>
        <v>0</v>
      </c>
      <c r="K185" s="1" t="str">
        <f>IF(Paysheet[[#This Row],[Week Counter]] = "PAYDAY", Paysheet[[#This Row],[Day to Paycheck]], "")</f>
        <v/>
      </c>
      <c r="L185" s="1"/>
      <c r="M185" s="1">
        <f>IF(TEXT(Paysheet[[#This Row],[Date]], "mm") &gt; TEXT(A184, "mm"), Paysheet[[#This Row],[Daily Pay]], IF(ISNUMBER(M184), M184, 0) + Paysheet[[#This Row],[Daily Pay]]) - IF(Paysheet[[#This Row],[Adjusted Paycheck]] = "", 0, (Paysheet[[#This Row],[Expected Paycheck]] - Paysheet[[#This Row],[Adjusted Paycheck]]))</f>
        <v>0</v>
      </c>
      <c r="N185" s="2">
        <f>IF(ISNUMBER(N184), N184, 0) + Paysheet[[#This Row],[Daily Pay]]  - IF(Paysheet[[#This Row],[Adjusted Paycheck]] = "", 0, (Paysheet[[#This Row],[Expected Paycheck]] - Paysheet[[#This Row],[Adjusted Paycheck]]))</f>
        <v>0</v>
      </c>
    </row>
    <row r="186" spans="1:19" x14ac:dyDescent="0.25">
      <c r="A186" s="7">
        <v>45476</v>
      </c>
      <c r="B186" s="5">
        <f>IF(OR('Account Holder Info'!$B$12 = "Weekly", Paysheet[[#This Row],[Date]]='Account Holder Info'!$B$10), IF(TEXT(A186, "dddd") = 'Account Holder Info'!$B$11, "PAYDAY", IF(ISNUMBER(B185), B185 + 1, 1)), IF(AND(TEXT(A186, "dddd") = 'Account Holder Info'!$B$11, B185 &gt;= 13), "PAYDAY", (IF(ISNUMBER(B185), B185 + 1, 1))))</f>
        <v>12</v>
      </c>
      <c r="C186" s="6"/>
      <c r="D186" cm="1">
        <f t="array" ref="D186">_xlfn.IFNA(_xlfn.IFS($C$184 = "Regular", IF(VLOOKUP(TEXT(Paysheet[[#This Row],[Date]], "dddd"),RegularWeek[],2, FALSE), 'Account Holder Info'!$B$6, 0), $C$184 = "1 Day", IF(VLOOKUP(TEXT(Paysheet[[#This Row],[Date]], "dddd"),OneDayWeek[],2, FALSE), IF(TEXT(Paysheet[[#This Row],[Date]], "dddd") = 'Account Holder Info'!$B$13, 'Account Holder Info'!$B$7, 'Account Holder Info'!$B$6), 0), $C$184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$C$84 = "Off", 0), 0)</f>
        <v>0</v>
      </c>
      <c r="F18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F185)</f>
        <v>0</v>
      </c>
      <c r="G186">
        <f>IFERROR(IF(B185 = "PAYDAY", IF(Paysheet[[#This Row],[Hour Override]] = "", Paysheet[[#This Row],[Hours ]], Paysheet[[#This Row],[Hour Override]]), IF(Paysheet[[#This Row],[Hour Override]] = "", Paysheet[[#This Row],[Hours ]], Paysheet[[#This Row],[Hour Override]]) + G185), 0)</f>
        <v>0</v>
      </c>
      <c r="H18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86" s="1">
        <f>IF(TEXT(A185, "dddd") = "Sunday", Paysheet[[#This Row],[Daily Pay]], IF(ISNUMBER(I185), I185, 0) + Paysheet[[#This Row],[Daily Pay]])</f>
        <v>0</v>
      </c>
      <c r="J186" s="1">
        <f>IF(B185 = "PAYDAY", Paysheet[[#This Row],[Daily Pay]], IF(ISNUMBER(J185), J185, 0) + Paysheet[[#This Row],[Daily Pay]])</f>
        <v>0</v>
      </c>
      <c r="K186" s="1" t="str">
        <f>IF(Paysheet[[#This Row],[Week Counter]] = "PAYDAY", Paysheet[[#This Row],[Day to Paycheck]], "")</f>
        <v/>
      </c>
      <c r="L186" s="1"/>
      <c r="M186" s="1">
        <f>IF(TEXT(Paysheet[[#This Row],[Date]], "mm") &gt; TEXT(A185, "mm"), Paysheet[[#This Row],[Daily Pay]], IF(ISNUMBER(M185), M185, 0) + Paysheet[[#This Row],[Daily Pay]]) - IF(Paysheet[[#This Row],[Adjusted Paycheck]] = "", 0, (Paysheet[[#This Row],[Expected Paycheck]] - Paysheet[[#This Row],[Adjusted Paycheck]]))</f>
        <v>0</v>
      </c>
      <c r="N186" s="2">
        <f>IF(ISNUMBER(N185), N185, 0) + Paysheet[[#This Row],[Daily Pay]]  - IF(Paysheet[[#This Row],[Adjusted Paycheck]] = "", 0, (Paysheet[[#This Row],[Expected Paycheck]] - Paysheet[[#This Row],[Adjusted Paycheck]]))</f>
        <v>0</v>
      </c>
    </row>
    <row r="187" spans="1:19" x14ac:dyDescent="0.25">
      <c r="A187" s="7">
        <v>45477</v>
      </c>
      <c r="B187" s="5">
        <f>IF(OR('Account Holder Info'!$B$12 = "Weekly", Paysheet[[#This Row],[Date]]='Account Holder Info'!$B$10), IF(TEXT(A187, "dddd") = 'Account Holder Info'!$B$11, "PAYDAY", IF(ISNUMBER(B186), B186 + 1, 1)), IF(AND(TEXT(A187, "dddd") = 'Account Holder Info'!$B$11, B186 &gt;= 13), "PAYDAY", (IF(ISNUMBER(B186), B186 + 1, 1))))</f>
        <v>13</v>
      </c>
      <c r="C187" s="6"/>
      <c r="D187" cm="1">
        <f t="array" ref="D187">_xlfn.IFNA(_xlfn.IFS($C$184 = "Regular", IF(VLOOKUP(TEXT(Paysheet[[#This Row],[Date]], "dddd"),RegularWeek[],2, FALSE), 'Account Holder Info'!$B$6, 0), $C$184 = "1 Day", IF(VLOOKUP(TEXT(Paysheet[[#This Row],[Date]], "dddd"),OneDayWeek[],2, FALSE), IF(TEXT(Paysheet[[#This Row],[Date]], "dddd") = 'Account Holder Info'!$B$13, 'Account Holder Info'!$B$7, 'Account Holder Info'!$B$6), 0), $C$184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$C$84 = "Off", 0), 0)</f>
        <v>0</v>
      </c>
      <c r="F18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F186)</f>
        <v>0</v>
      </c>
      <c r="G187">
        <f>IFERROR(IF(B186 = "PAYDAY", IF(Paysheet[[#This Row],[Hour Override]] = "", Paysheet[[#This Row],[Hours ]], Paysheet[[#This Row],[Hour Override]]), IF(Paysheet[[#This Row],[Hour Override]] = "", Paysheet[[#This Row],[Hours ]], Paysheet[[#This Row],[Hour Override]]) + G186), 0)</f>
        <v>0</v>
      </c>
      <c r="H18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87" s="1">
        <f>IF(TEXT(A186, "dddd") = "Sunday", Paysheet[[#This Row],[Daily Pay]], IF(ISNUMBER(I186), I186, 0) + Paysheet[[#This Row],[Daily Pay]])</f>
        <v>0</v>
      </c>
      <c r="J187" s="1">
        <f>IF(B186 = "PAYDAY", Paysheet[[#This Row],[Daily Pay]], IF(ISNUMBER(J186), J186, 0) + Paysheet[[#This Row],[Daily Pay]])</f>
        <v>0</v>
      </c>
      <c r="K187" s="1" t="str">
        <f>IF(Paysheet[[#This Row],[Week Counter]] = "PAYDAY", Paysheet[[#This Row],[Day to Paycheck]], "")</f>
        <v/>
      </c>
      <c r="L187" s="1"/>
      <c r="M187" s="1">
        <f>IF(TEXT(Paysheet[[#This Row],[Date]], "mm") &gt; TEXT(A186, "mm"), Paysheet[[#This Row],[Daily Pay]], IF(ISNUMBER(M186), M186, 0) + Paysheet[[#This Row],[Daily Pay]]) - IF(Paysheet[[#This Row],[Adjusted Paycheck]] = "", 0, (Paysheet[[#This Row],[Expected Paycheck]] - Paysheet[[#This Row],[Adjusted Paycheck]]))</f>
        <v>0</v>
      </c>
      <c r="N187" s="2">
        <f>IF(ISNUMBER(N186), N186, 0) + Paysheet[[#This Row],[Daily Pay]]  - IF(Paysheet[[#This Row],[Adjusted Paycheck]] = "", 0, (Paysheet[[#This Row],[Expected Paycheck]] - Paysheet[[#This Row],[Adjusted Paycheck]]))</f>
        <v>0</v>
      </c>
    </row>
    <row r="188" spans="1:19" x14ac:dyDescent="0.25">
      <c r="A188" s="7">
        <v>45478</v>
      </c>
      <c r="B188" s="5" t="str">
        <f>IF(OR('Account Holder Info'!$B$12 = "Weekly", Paysheet[[#This Row],[Date]]='Account Holder Info'!$B$10), IF(TEXT(A188, "dddd") = 'Account Holder Info'!$B$11, "PAYDAY", IF(ISNUMBER(B187), B187 + 1, 1)), IF(AND(TEXT(A188, "dddd") = 'Account Holder Info'!$B$11, B187 &gt;= 13), "PAYDAY", (IF(ISNUMBER(B187), B187 + 1, 1))))</f>
        <v>PAYDAY</v>
      </c>
      <c r="C188" s="6"/>
      <c r="D188" cm="1">
        <f t="array" ref="D188">_xlfn.IFNA(_xlfn.IFS($C$184 = "Regular", IF(VLOOKUP(TEXT(Paysheet[[#This Row],[Date]], "dddd"),RegularWeek[],2, FALSE), 'Account Holder Info'!$B$6, 0), $C$184 = "1 Day", IF(VLOOKUP(TEXT(Paysheet[[#This Row],[Date]], "dddd"),OneDayWeek[],2, FALSE), IF(TEXT(Paysheet[[#This Row],[Date]], "dddd") = 'Account Holder Info'!$B$13, 'Account Holder Info'!$B$7, 'Account Holder Info'!$B$6), 0), $C$184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$C$84 = "Off", 0), 0)</f>
        <v>0</v>
      </c>
      <c r="F18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F187)</f>
        <v>0</v>
      </c>
      <c r="G188">
        <f>IFERROR(IF(B187 = "PAYDAY", IF(Paysheet[[#This Row],[Hour Override]] = "", Paysheet[[#This Row],[Hours ]], Paysheet[[#This Row],[Hour Override]]), IF(Paysheet[[#This Row],[Hour Override]] = "", Paysheet[[#This Row],[Hours ]], Paysheet[[#This Row],[Hour Override]]) + G187), 0)</f>
        <v>0</v>
      </c>
      <c r="H18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88" s="1">
        <f>IF(TEXT(A187, "dddd") = "Sunday", Paysheet[[#This Row],[Daily Pay]], IF(ISNUMBER(I187), I187, 0) + Paysheet[[#This Row],[Daily Pay]])</f>
        <v>0</v>
      </c>
      <c r="J188" s="1">
        <f>IF(B187 = "PAYDAY", Paysheet[[#This Row],[Daily Pay]], IF(ISNUMBER(J187), J187, 0) + Paysheet[[#This Row],[Daily Pay]])</f>
        <v>0</v>
      </c>
      <c r="K188" s="1">
        <f>IF(Paysheet[[#This Row],[Week Counter]] = "PAYDAY", Paysheet[[#This Row],[Day to Paycheck]], "")</f>
        <v>0</v>
      </c>
      <c r="L188" s="1"/>
      <c r="M188" s="1">
        <f>IF(TEXT(Paysheet[[#This Row],[Date]], "mm") &gt; TEXT(A187, "mm"), Paysheet[[#This Row],[Daily Pay]], IF(ISNUMBER(M187), M187, 0) + Paysheet[[#This Row],[Daily Pay]]) - IF(Paysheet[[#This Row],[Adjusted Paycheck]] = "", 0, (Paysheet[[#This Row],[Expected Paycheck]] - Paysheet[[#This Row],[Adjusted Paycheck]]))</f>
        <v>0</v>
      </c>
      <c r="N188" s="2">
        <f>IF(ISNUMBER(N187), N187, 0) + Paysheet[[#This Row],[Daily Pay]]  - IF(Paysheet[[#This Row],[Adjusted Paycheck]] = "", 0, (Paysheet[[#This Row],[Expected Paycheck]] - Paysheet[[#This Row],[Adjusted Paycheck]]))</f>
        <v>0</v>
      </c>
    </row>
    <row r="189" spans="1:19" x14ac:dyDescent="0.25">
      <c r="A189" s="7">
        <v>45479</v>
      </c>
      <c r="B189" s="5">
        <f>IF(OR('Account Holder Info'!$B$12 = "Weekly", Paysheet[[#This Row],[Date]]='Account Holder Info'!$B$10), IF(TEXT(A189, "dddd") = 'Account Holder Info'!$B$11, "PAYDAY", IF(ISNUMBER(B188), B188 + 1, 1)), IF(AND(TEXT(A189, "dddd") = 'Account Holder Info'!$B$11, B188 &gt;= 13), "PAYDAY", (IF(ISNUMBER(B188), B188 + 1, 1))))</f>
        <v>1</v>
      </c>
      <c r="C189" s="6"/>
      <c r="D189" cm="1">
        <f t="array" ref="D189">_xlfn.IFNA(_xlfn.IFS($C$184 = "Regular", IF(VLOOKUP(TEXT(Paysheet[[#This Row],[Date]], "dddd"),RegularWeek[],2, FALSE), 'Account Holder Info'!$B$6, 0), $C$184 = "1 Day", IF(VLOOKUP(TEXT(Paysheet[[#This Row],[Date]], "dddd"),OneDayWeek[],2, FALSE), IF(TEXT(Paysheet[[#This Row],[Date]], "dddd") = 'Account Holder Info'!$B$13, 'Account Holder Info'!$B$7, 'Account Holder Info'!$B$6), 0), $C$184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$C$84 = "Off", 0), 0)</f>
        <v>0</v>
      </c>
      <c r="F18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F188)</f>
        <v>0</v>
      </c>
      <c r="G189">
        <f>IFERROR(IF(B188 = "PAYDAY", IF(Paysheet[[#This Row],[Hour Override]] = "", Paysheet[[#This Row],[Hours ]], Paysheet[[#This Row],[Hour Override]]), IF(Paysheet[[#This Row],[Hour Override]] = "", Paysheet[[#This Row],[Hours ]], Paysheet[[#This Row],[Hour Override]]) + G188), 0)</f>
        <v>0</v>
      </c>
      <c r="H18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89" s="1">
        <f>IF(TEXT(A188, "dddd") = "Sunday", Paysheet[[#This Row],[Daily Pay]], IF(ISNUMBER(I188), I188, 0) + Paysheet[[#This Row],[Daily Pay]])</f>
        <v>0</v>
      </c>
      <c r="J189" s="1">
        <f>IF(B188 = "PAYDAY", Paysheet[[#This Row],[Daily Pay]], IF(ISNUMBER(J188), J188, 0) + Paysheet[[#This Row],[Daily Pay]])</f>
        <v>0</v>
      </c>
      <c r="K189" s="1" t="str">
        <f>IF(Paysheet[[#This Row],[Week Counter]] = "PAYDAY", Paysheet[[#This Row],[Day to Paycheck]], "")</f>
        <v/>
      </c>
      <c r="L189" s="1"/>
      <c r="M189" s="1">
        <f>IF(TEXT(Paysheet[[#This Row],[Date]], "mm") &gt; TEXT(A188, "mm"), Paysheet[[#This Row],[Daily Pay]], IF(ISNUMBER(M188), M188, 0) + Paysheet[[#This Row],[Daily Pay]]) - IF(Paysheet[[#This Row],[Adjusted Paycheck]] = "", 0, (Paysheet[[#This Row],[Expected Paycheck]] - Paysheet[[#This Row],[Adjusted Paycheck]]))</f>
        <v>0</v>
      </c>
      <c r="N189" s="2">
        <f>IF(ISNUMBER(N188), N188, 0) + Paysheet[[#This Row],[Daily Pay]]  - IF(Paysheet[[#This Row],[Adjusted Paycheck]] = "", 0, (Paysheet[[#This Row],[Expected Paycheck]] - Paysheet[[#This Row],[Adjusted Paycheck]]))</f>
        <v>0</v>
      </c>
    </row>
    <row r="190" spans="1:19" x14ac:dyDescent="0.25">
      <c r="A190" s="7">
        <v>45480</v>
      </c>
      <c r="B190" s="5">
        <f>IF(OR('Account Holder Info'!$B$12 = "Weekly", Paysheet[[#This Row],[Date]]='Account Holder Info'!$B$10), IF(TEXT(A190, "dddd") = 'Account Holder Info'!$B$11, "PAYDAY", IF(ISNUMBER(B189), B189 + 1, 1)), IF(AND(TEXT(A190, "dddd") = 'Account Holder Info'!$B$11, B189 &gt;= 13), "PAYDAY", (IF(ISNUMBER(B189), B189 + 1, 1))))</f>
        <v>2</v>
      </c>
      <c r="C190" s="6"/>
      <c r="D190" cm="1">
        <f t="array" ref="D190">_xlfn.IFNA(_xlfn.IFS($C$184 = "Regular", IF(VLOOKUP(TEXT(Paysheet[[#This Row],[Date]], "dddd"),RegularWeek[],2, FALSE), 'Account Holder Info'!$B$6, 0), $C$184 = "1 Day", IF(VLOOKUP(TEXT(Paysheet[[#This Row],[Date]], "dddd"),OneDayWeek[],2, FALSE), IF(TEXT(Paysheet[[#This Row],[Date]], "dddd") = 'Account Holder Info'!$B$13, 'Account Holder Info'!$B$7, 'Account Holder Info'!$B$6), 0), $C$184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$C$84 = "Off", 0), 0)</f>
        <v>0</v>
      </c>
      <c r="F19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F189)</f>
        <v>0</v>
      </c>
      <c r="G190">
        <f>IFERROR(IF(B189 = "PAYDAY", IF(Paysheet[[#This Row],[Hour Override]] = "", Paysheet[[#This Row],[Hours ]], Paysheet[[#This Row],[Hour Override]]), IF(Paysheet[[#This Row],[Hour Override]] = "", Paysheet[[#This Row],[Hours ]], Paysheet[[#This Row],[Hour Override]]) + G189), 0)</f>
        <v>0</v>
      </c>
      <c r="H19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90" s="1">
        <f>IF(TEXT(A189, "dddd") = "Sunday", Paysheet[[#This Row],[Daily Pay]], IF(ISNUMBER(I189), I189, 0) + Paysheet[[#This Row],[Daily Pay]])</f>
        <v>0</v>
      </c>
      <c r="J190" s="1">
        <f>IF(B189 = "PAYDAY", Paysheet[[#This Row],[Daily Pay]], IF(ISNUMBER(J189), J189, 0) + Paysheet[[#This Row],[Daily Pay]])</f>
        <v>0</v>
      </c>
      <c r="K190" s="1" t="str">
        <f>IF(Paysheet[[#This Row],[Week Counter]] = "PAYDAY", Paysheet[[#This Row],[Day to Paycheck]], "")</f>
        <v/>
      </c>
      <c r="L190" s="1"/>
      <c r="M190" s="1">
        <f>IF(TEXT(Paysheet[[#This Row],[Date]], "mm") &gt; TEXT(A189, "mm"), Paysheet[[#This Row],[Daily Pay]], IF(ISNUMBER(M189), M189, 0) + Paysheet[[#This Row],[Daily Pay]]) - IF(Paysheet[[#This Row],[Adjusted Paycheck]] = "", 0, (Paysheet[[#This Row],[Expected Paycheck]] - Paysheet[[#This Row],[Adjusted Paycheck]]))</f>
        <v>0</v>
      </c>
      <c r="N190" s="2">
        <f>IF(ISNUMBER(N189), N189, 0) + Paysheet[[#This Row],[Daily Pay]]  - IF(Paysheet[[#This Row],[Adjusted Paycheck]] = "", 0, (Paysheet[[#This Row],[Expected Paycheck]] - Paysheet[[#This Row],[Adjusted Paycheck]]))</f>
        <v>0</v>
      </c>
    </row>
    <row r="191" spans="1:19" x14ac:dyDescent="0.25">
      <c r="A191" s="7">
        <v>45481</v>
      </c>
      <c r="B191" s="5">
        <f>IF(OR('Account Holder Info'!$B$12 = "Weekly", Paysheet[[#This Row],[Date]]='Account Holder Info'!$B$10), IF(TEXT(A191, "dddd") = 'Account Holder Info'!$B$11, "PAYDAY", IF(ISNUMBER(B190), B190 + 1, 1)), IF(AND(TEXT(A191, "dddd") = 'Account Holder Info'!$B$11, B190 &gt;= 13), "PAYDAY", (IF(ISNUMBER(B190), B190 + 1, 1))))</f>
        <v>3</v>
      </c>
      <c r="C191" t="s">
        <v>30</v>
      </c>
      <c r="D191" cm="1">
        <f t="array" ref="D191">_xlfn.IFNA(_xlfn.IFS($C$191 = "Regular", IF(VLOOKUP(TEXT(Paysheet[[#This Row],[Date]], "dddd"),RegularWeek[],2, FALSE), 'Account Holder Info'!$B$6, 0), $C$191 = "1 Day", IF(VLOOKUP(TEXT(Paysheet[[#This Row],[Date]], "dddd"),OneDayWeek[],2, FALSE), IF(TEXT(Paysheet[[#This Row],[Date]], "dddd") = 'Account Holder Info'!$B$13, 'Account Holder Info'!$B$7, 'Account Holder Info'!$B$6), 0), $C$191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$C$191 = "Off", 0), 0)</f>
        <v>0</v>
      </c>
      <c r="F19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F190)</f>
        <v>0</v>
      </c>
      <c r="G191">
        <f>IFERROR(IF(B190 = "PAYDAY", IF(Paysheet[[#This Row],[Hour Override]] = "", Paysheet[[#This Row],[Hours ]], Paysheet[[#This Row],[Hour Override]]), IF(Paysheet[[#This Row],[Hour Override]] = "", Paysheet[[#This Row],[Hours ]], Paysheet[[#This Row],[Hour Override]]) + G190), 0)</f>
        <v>0</v>
      </c>
      <c r="H19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91" s="1">
        <f>IF(TEXT(A190, "dddd") = "Sunday", Paysheet[[#This Row],[Daily Pay]], IF(ISNUMBER(I190), I190, 0) + Paysheet[[#This Row],[Daily Pay]])</f>
        <v>0</v>
      </c>
      <c r="J191" s="1">
        <f>IF(B190 = "PAYDAY", Paysheet[[#This Row],[Daily Pay]], IF(ISNUMBER(J190), J190, 0) + Paysheet[[#This Row],[Daily Pay]])</f>
        <v>0</v>
      </c>
      <c r="K191" s="1" t="str">
        <f>IF(Paysheet[[#This Row],[Week Counter]] = "PAYDAY", Paysheet[[#This Row],[Day to Paycheck]], "")</f>
        <v/>
      </c>
      <c r="L191" s="1"/>
      <c r="M191" s="1">
        <f>IF(TEXT(Paysheet[[#This Row],[Date]], "mm") &gt; TEXT(A190, "mm"), Paysheet[[#This Row],[Daily Pay]], IF(ISNUMBER(M190), M190, 0) + Paysheet[[#This Row],[Daily Pay]]) - IF(Paysheet[[#This Row],[Adjusted Paycheck]] = "", 0, (Paysheet[[#This Row],[Expected Paycheck]] - Paysheet[[#This Row],[Adjusted Paycheck]]))</f>
        <v>0</v>
      </c>
      <c r="N191" s="2">
        <f>IF(ISNUMBER(N190), N190, 0) + Paysheet[[#This Row],[Daily Pay]]  - IF(Paysheet[[#This Row],[Adjusted Paycheck]] = "", 0, (Paysheet[[#This Row],[Expected Paycheck]] - Paysheet[[#This Row],[Adjusted Paycheck]]))</f>
        <v>0</v>
      </c>
      <c r="S191" s="2"/>
    </row>
    <row r="192" spans="1:19" x14ac:dyDescent="0.25">
      <c r="A192" s="7">
        <v>45482</v>
      </c>
      <c r="B192" s="5">
        <f>IF(OR('Account Holder Info'!$B$12 = "Weekly", Paysheet[[#This Row],[Date]]='Account Holder Info'!$B$10), IF(TEXT(A192, "dddd") = 'Account Holder Info'!$B$11, "PAYDAY", IF(ISNUMBER(B191), B191 + 1, 1)), IF(AND(TEXT(A192, "dddd") = 'Account Holder Info'!$B$11, B191 &gt;= 13), "PAYDAY", (IF(ISNUMBER(B191), B191 + 1, 1))))</f>
        <v>4</v>
      </c>
      <c r="C192" s="6"/>
      <c r="D192" cm="1">
        <f t="array" ref="D192">_xlfn.IFNA(_xlfn.IFS($C$191 = "Regular", IF(VLOOKUP(TEXT(Paysheet[[#This Row],[Date]], "dddd"),RegularWeek[],2, FALSE), 'Account Holder Info'!$B$6, 0), $C$191 = "1 Day", IF(VLOOKUP(TEXT(Paysheet[[#This Row],[Date]], "dddd"),OneDayWeek[],2, FALSE), IF(TEXT(Paysheet[[#This Row],[Date]], "dddd") = 'Account Holder Info'!$B$13, 'Account Holder Info'!$B$7, 'Account Holder Info'!$B$6), 0), $C$191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$C$191 = "Off", 0), 0)</f>
        <v>0</v>
      </c>
      <c r="F19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F191)</f>
        <v>0</v>
      </c>
      <c r="G192">
        <f>IFERROR(IF(B191 = "PAYDAY", IF(Paysheet[[#This Row],[Hour Override]] = "", Paysheet[[#This Row],[Hours ]], Paysheet[[#This Row],[Hour Override]]), IF(Paysheet[[#This Row],[Hour Override]] = "", Paysheet[[#This Row],[Hours ]], Paysheet[[#This Row],[Hour Override]]) + G191), 0)</f>
        <v>0</v>
      </c>
      <c r="H19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92" s="1">
        <f>IF(TEXT(A191, "dddd") = "Sunday", Paysheet[[#This Row],[Daily Pay]], IF(ISNUMBER(I191), I191, 0) + Paysheet[[#This Row],[Daily Pay]])</f>
        <v>0</v>
      </c>
      <c r="J192" s="1">
        <f>IF(B191 = "PAYDAY", Paysheet[[#This Row],[Daily Pay]], IF(ISNUMBER(J191), J191, 0) + Paysheet[[#This Row],[Daily Pay]])</f>
        <v>0</v>
      </c>
      <c r="K192" s="1" t="str">
        <f>IF(Paysheet[[#This Row],[Week Counter]] = "PAYDAY", Paysheet[[#This Row],[Day to Paycheck]], "")</f>
        <v/>
      </c>
      <c r="L192" s="1"/>
      <c r="M192" s="1">
        <f>IF(TEXT(Paysheet[[#This Row],[Date]], "mm") &gt; TEXT(A191, "mm"), Paysheet[[#This Row],[Daily Pay]], IF(ISNUMBER(M191), M191, 0) + Paysheet[[#This Row],[Daily Pay]]) - IF(Paysheet[[#This Row],[Adjusted Paycheck]] = "", 0, (Paysheet[[#This Row],[Expected Paycheck]] - Paysheet[[#This Row],[Adjusted Paycheck]]))</f>
        <v>0</v>
      </c>
      <c r="N192" s="2">
        <f>IF(ISNUMBER(N191), N191, 0) + Paysheet[[#This Row],[Daily Pay]]  - IF(Paysheet[[#This Row],[Adjusted Paycheck]] = "", 0, (Paysheet[[#This Row],[Expected Paycheck]] - Paysheet[[#This Row],[Adjusted Paycheck]]))</f>
        <v>0</v>
      </c>
      <c r="P192" s="2"/>
    </row>
    <row r="193" spans="1:16" x14ac:dyDescent="0.25">
      <c r="A193" s="7">
        <v>45483</v>
      </c>
      <c r="B193" s="5">
        <f>IF(OR('Account Holder Info'!$B$12 = "Weekly", Paysheet[[#This Row],[Date]]='Account Holder Info'!$B$10), IF(TEXT(A193, "dddd") = 'Account Holder Info'!$B$11, "PAYDAY", IF(ISNUMBER(B192), B192 + 1, 1)), IF(AND(TEXT(A193, "dddd") = 'Account Holder Info'!$B$11, B192 &gt;= 13), "PAYDAY", (IF(ISNUMBER(B192), B192 + 1, 1))))</f>
        <v>5</v>
      </c>
      <c r="C193" s="6"/>
      <c r="D193" cm="1">
        <f t="array" ref="D193">_xlfn.IFNA(_xlfn.IFS($C$191 = "Regular", IF(VLOOKUP(TEXT(Paysheet[[#This Row],[Date]], "dddd"),RegularWeek[],2, FALSE), 'Account Holder Info'!$B$6, 0), $C$191 = "1 Day", IF(VLOOKUP(TEXT(Paysheet[[#This Row],[Date]], "dddd"),OneDayWeek[],2, FALSE), IF(TEXT(Paysheet[[#This Row],[Date]], "dddd") = 'Account Holder Info'!$B$13, 'Account Holder Info'!$B$7, 'Account Holder Info'!$B$6), 0), $C$191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$C$191 = "Off", 0), 0)</f>
        <v>0</v>
      </c>
      <c r="F19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F192)</f>
        <v>0</v>
      </c>
      <c r="G193">
        <f>IFERROR(IF(B192 = "PAYDAY", IF(Paysheet[[#This Row],[Hour Override]] = "", Paysheet[[#This Row],[Hours ]], Paysheet[[#This Row],[Hour Override]]), IF(Paysheet[[#This Row],[Hour Override]] = "", Paysheet[[#This Row],[Hours ]], Paysheet[[#This Row],[Hour Override]]) + G192), 0)</f>
        <v>0</v>
      </c>
      <c r="H19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93" s="1">
        <f>IF(TEXT(A192, "dddd") = "Sunday", Paysheet[[#This Row],[Daily Pay]], IF(ISNUMBER(I192), I192, 0) + Paysheet[[#This Row],[Daily Pay]])</f>
        <v>0</v>
      </c>
      <c r="J193" s="1">
        <f>IF(B192 = "PAYDAY", Paysheet[[#This Row],[Daily Pay]], IF(ISNUMBER(J192), J192, 0) + Paysheet[[#This Row],[Daily Pay]])</f>
        <v>0</v>
      </c>
      <c r="K193" s="1" t="str">
        <f>IF(Paysheet[[#This Row],[Week Counter]] = "PAYDAY", Paysheet[[#This Row],[Day to Paycheck]], "")</f>
        <v/>
      </c>
      <c r="L193" s="1"/>
      <c r="M193" s="1">
        <f>IF(TEXT(Paysheet[[#This Row],[Date]], "mm") &gt; TEXT(A192, "mm"), Paysheet[[#This Row],[Daily Pay]], IF(ISNUMBER(M192), M192, 0) + Paysheet[[#This Row],[Daily Pay]]) - IF(Paysheet[[#This Row],[Adjusted Paycheck]] = "", 0, (Paysheet[[#This Row],[Expected Paycheck]] - Paysheet[[#This Row],[Adjusted Paycheck]]))</f>
        <v>0</v>
      </c>
      <c r="N193" s="2">
        <f>IF(ISNUMBER(N192), N192, 0) + Paysheet[[#This Row],[Daily Pay]]  - IF(Paysheet[[#This Row],[Adjusted Paycheck]] = "", 0, (Paysheet[[#This Row],[Expected Paycheck]] - Paysheet[[#This Row],[Adjusted Paycheck]]))</f>
        <v>0</v>
      </c>
      <c r="P193" s="2"/>
    </row>
    <row r="194" spans="1:16" x14ac:dyDescent="0.25">
      <c r="A194" s="7">
        <v>45484</v>
      </c>
      <c r="B194" s="5">
        <f>IF(OR('Account Holder Info'!$B$12 = "Weekly", Paysheet[[#This Row],[Date]]='Account Holder Info'!$B$10), IF(TEXT(A194, "dddd") = 'Account Holder Info'!$B$11, "PAYDAY", IF(ISNUMBER(B193), B193 + 1, 1)), IF(AND(TEXT(A194, "dddd") = 'Account Holder Info'!$B$11, B193 &gt;= 13), "PAYDAY", (IF(ISNUMBER(B193), B193 + 1, 1))))</f>
        <v>6</v>
      </c>
      <c r="C194" s="6"/>
      <c r="D194" cm="1">
        <f t="array" ref="D194">_xlfn.IFNA(_xlfn.IFS($C$191 = "Regular", IF(VLOOKUP(TEXT(Paysheet[[#This Row],[Date]], "dddd"),RegularWeek[],2, FALSE), 'Account Holder Info'!$B$6, 0), $C$191 = "1 Day", IF(VLOOKUP(TEXT(Paysheet[[#This Row],[Date]], "dddd"),OneDayWeek[],2, FALSE), IF(TEXT(Paysheet[[#This Row],[Date]], "dddd") = 'Account Holder Info'!$B$13, 'Account Holder Info'!$B$7, 'Account Holder Info'!$B$6), 0), $C$191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$C$191 = "Off", 0), 0)</f>
        <v>0</v>
      </c>
      <c r="F19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F193)</f>
        <v>0</v>
      </c>
      <c r="G194">
        <f>IFERROR(IF(B193 = "PAYDAY", IF(Paysheet[[#This Row],[Hour Override]] = "", Paysheet[[#This Row],[Hours ]], Paysheet[[#This Row],[Hour Override]]), IF(Paysheet[[#This Row],[Hour Override]] = "", Paysheet[[#This Row],[Hours ]], Paysheet[[#This Row],[Hour Override]]) + G193), 0)</f>
        <v>0</v>
      </c>
      <c r="H19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94" s="1">
        <f>IF(TEXT(A193, "dddd") = "Sunday", Paysheet[[#This Row],[Daily Pay]], IF(ISNUMBER(I193), I193, 0) + Paysheet[[#This Row],[Daily Pay]])</f>
        <v>0</v>
      </c>
      <c r="J194" s="1">
        <f>IF(B193 = "PAYDAY", Paysheet[[#This Row],[Daily Pay]], IF(ISNUMBER(J193), J193, 0) + Paysheet[[#This Row],[Daily Pay]])</f>
        <v>0</v>
      </c>
      <c r="K194" s="1" t="str">
        <f>IF(Paysheet[[#This Row],[Week Counter]] = "PAYDAY", Paysheet[[#This Row],[Day to Paycheck]], "")</f>
        <v/>
      </c>
      <c r="L194" s="1"/>
      <c r="M194" s="1">
        <f>IF(TEXT(Paysheet[[#This Row],[Date]], "mm") &gt; TEXT(A193, "mm"), Paysheet[[#This Row],[Daily Pay]], IF(ISNUMBER(M193), M193, 0) + Paysheet[[#This Row],[Daily Pay]]) - IF(Paysheet[[#This Row],[Adjusted Paycheck]] = "", 0, (Paysheet[[#This Row],[Expected Paycheck]] - Paysheet[[#This Row],[Adjusted Paycheck]]))</f>
        <v>0</v>
      </c>
      <c r="N194" s="2">
        <f>IF(ISNUMBER(N193), N193, 0) + Paysheet[[#This Row],[Daily Pay]]  - IF(Paysheet[[#This Row],[Adjusted Paycheck]] = "", 0, (Paysheet[[#This Row],[Expected Paycheck]] - Paysheet[[#This Row],[Adjusted Paycheck]]))</f>
        <v>0</v>
      </c>
    </row>
    <row r="195" spans="1:16" x14ac:dyDescent="0.25">
      <c r="A195" s="7">
        <v>45485</v>
      </c>
      <c r="B195" s="5">
        <f>IF(OR('Account Holder Info'!$B$12 = "Weekly", Paysheet[[#This Row],[Date]]='Account Holder Info'!$B$10), IF(TEXT(A195, "dddd") = 'Account Holder Info'!$B$11, "PAYDAY", IF(ISNUMBER(B194), B194 + 1, 1)), IF(AND(TEXT(A195, "dddd") = 'Account Holder Info'!$B$11, B194 &gt;= 13), "PAYDAY", (IF(ISNUMBER(B194), B194 + 1, 1))))</f>
        <v>7</v>
      </c>
      <c r="C195" s="6"/>
      <c r="D195" cm="1">
        <f t="array" ref="D195">_xlfn.IFNA(_xlfn.IFS($C$191 = "Regular", IF(VLOOKUP(TEXT(Paysheet[[#This Row],[Date]], "dddd"),RegularWeek[],2, FALSE), 'Account Holder Info'!$B$6, 0), $C$191 = "1 Day", IF(VLOOKUP(TEXT(Paysheet[[#This Row],[Date]], "dddd"),OneDayWeek[],2, FALSE), IF(TEXT(Paysheet[[#This Row],[Date]], "dddd") = 'Account Holder Info'!$B$13, 'Account Holder Info'!$B$7, 'Account Holder Info'!$B$6), 0), $C$191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$C$191 = "Off", 0), 0)</f>
        <v>0</v>
      </c>
      <c r="F19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F194)</f>
        <v>0</v>
      </c>
      <c r="G195">
        <f>IFERROR(IF(B194 = "PAYDAY", IF(Paysheet[[#This Row],[Hour Override]] = "", Paysheet[[#This Row],[Hours ]], Paysheet[[#This Row],[Hour Override]]), IF(Paysheet[[#This Row],[Hour Override]] = "", Paysheet[[#This Row],[Hours ]], Paysheet[[#This Row],[Hour Override]]) + G194), 0)</f>
        <v>0</v>
      </c>
      <c r="H19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95" s="1">
        <f>IF(TEXT(A194, "dddd") = "Sunday", Paysheet[[#This Row],[Daily Pay]], IF(ISNUMBER(I194), I194, 0) + Paysheet[[#This Row],[Daily Pay]])</f>
        <v>0</v>
      </c>
      <c r="J195" s="1">
        <f>IF(B194 = "PAYDAY", Paysheet[[#This Row],[Daily Pay]], IF(ISNUMBER(J194), J194, 0) + Paysheet[[#This Row],[Daily Pay]])</f>
        <v>0</v>
      </c>
      <c r="K195" s="1" t="str">
        <f>IF(Paysheet[[#This Row],[Week Counter]] = "PAYDAY", Paysheet[[#This Row],[Day to Paycheck]], "")</f>
        <v/>
      </c>
      <c r="L195" s="1"/>
      <c r="M195" s="1">
        <f>IF(TEXT(Paysheet[[#This Row],[Date]], "mm") &gt; TEXT(A194, "mm"), Paysheet[[#This Row],[Daily Pay]], IF(ISNUMBER(M194), M194, 0) + Paysheet[[#This Row],[Daily Pay]]) - IF(Paysheet[[#This Row],[Adjusted Paycheck]] = "", 0, (Paysheet[[#This Row],[Expected Paycheck]] - Paysheet[[#This Row],[Adjusted Paycheck]]))</f>
        <v>0</v>
      </c>
      <c r="N195" s="2">
        <f>IF(ISNUMBER(N194), N194, 0) + Paysheet[[#This Row],[Daily Pay]]  - IF(Paysheet[[#This Row],[Adjusted Paycheck]] = "", 0, (Paysheet[[#This Row],[Expected Paycheck]] - Paysheet[[#This Row],[Adjusted Paycheck]]))</f>
        <v>0</v>
      </c>
    </row>
    <row r="196" spans="1:16" x14ac:dyDescent="0.25">
      <c r="A196" s="7">
        <v>45486</v>
      </c>
      <c r="B196" s="5">
        <f>IF(OR('Account Holder Info'!$B$12 = "Weekly", Paysheet[[#This Row],[Date]]='Account Holder Info'!$B$10), IF(TEXT(A196, "dddd") = 'Account Holder Info'!$B$11, "PAYDAY", IF(ISNUMBER(B195), B195 + 1, 1)), IF(AND(TEXT(A196, "dddd") = 'Account Holder Info'!$B$11, B195 &gt;= 13), "PAYDAY", (IF(ISNUMBER(B195), B195 + 1, 1))))</f>
        <v>8</v>
      </c>
      <c r="C196" s="6"/>
      <c r="D196" cm="1">
        <f t="array" ref="D196">_xlfn.IFNA(_xlfn.IFS($C$191 = "Regular", IF(VLOOKUP(TEXT(Paysheet[[#This Row],[Date]], "dddd"),RegularWeek[],2, FALSE), 'Account Holder Info'!$B$6, 0), $C$191 = "1 Day", IF(VLOOKUP(TEXT(Paysheet[[#This Row],[Date]], "dddd"),OneDayWeek[],2, FALSE), IF(TEXT(Paysheet[[#This Row],[Date]], "dddd") = 'Account Holder Info'!$B$13, 'Account Holder Info'!$B$7, 'Account Holder Info'!$B$6), 0), $C$191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$C$191 = "Off", 0), 0)</f>
        <v>0</v>
      </c>
      <c r="F19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F195)</f>
        <v>0</v>
      </c>
      <c r="G196">
        <f>IFERROR(IF(B195 = "PAYDAY", IF(Paysheet[[#This Row],[Hour Override]] = "", Paysheet[[#This Row],[Hours ]], Paysheet[[#This Row],[Hour Override]]), IF(Paysheet[[#This Row],[Hour Override]] = "", Paysheet[[#This Row],[Hours ]], Paysheet[[#This Row],[Hour Override]]) + G195), 0)</f>
        <v>0</v>
      </c>
      <c r="H19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96" s="1">
        <f>IF(TEXT(A195, "dddd") = "Sunday", Paysheet[[#This Row],[Daily Pay]], IF(ISNUMBER(I195), I195, 0) + Paysheet[[#This Row],[Daily Pay]])</f>
        <v>0</v>
      </c>
      <c r="J196" s="1">
        <f>IF(B195 = "PAYDAY", Paysheet[[#This Row],[Daily Pay]], IF(ISNUMBER(J195), J195, 0) + Paysheet[[#This Row],[Daily Pay]])</f>
        <v>0</v>
      </c>
      <c r="K196" s="1" t="str">
        <f>IF(Paysheet[[#This Row],[Week Counter]] = "PAYDAY", Paysheet[[#This Row],[Day to Paycheck]], "")</f>
        <v/>
      </c>
      <c r="L196" s="1"/>
      <c r="M196" s="1">
        <f>IF(TEXT(Paysheet[[#This Row],[Date]], "mm") &gt; TEXT(A195, "mm"), Paysheet[[#This Row],[Daily Pay]], IF(ISNUMBER(M195), M195, 0) + Paysheet[[#This Row],[Daily Pay]]) - IF(Paysheet[[#This Row],[Adjusted Paycheck]] = "", 0, (Paysheet[[#This Row],[Expected Paycheck]] - Paysheet[[#This Row],[Adjusted Paycheck]]))</f>
        <v>0</v>
      </c>
      <c r="N196" s="2">
        <f>IF(ISNUMBER(N195), N195, 0) + Paysheet[[#This Row],[Daily Pay]]  - IF(Paysheet[[#This Row],[Adjusted Paycheck]] = "", 0, (Paysheet[[#This Row],[Expected Paycheck]] - Paysheet[[#This Row],[Adjusted Paycheck]]))</f>
        <v>0</v>
      </c>
    </row>
    <row r="197" spans="1:16" x14ac:dyDescent="0.25">
      <c r="A197" s="7">
        <v>45487</v>
      </c>
      <c r="B197" s="5">
        <f>IF(OR('Account Holder Info'!$B$12 = "Weekly", Paysheet[[#This Row],[Date]]='Account Holder Info'!$B$10), IF(TEXT(A197, "dddd") = 'Account Holder Info'!$B$11, "PAYDAY", IF(ISNUMBER(B196), B196 + 1, 1)), IF(AND(TEXT(A197, "dddd") = 'Account Holder Info'!$B$11, B196 &gt;= 13), "PAYDAY", (IF(ISNUMBER(B196), B196 + 1, 1))))</f>
        <v>9</v>
      </c>
      <c r="C197" s="6"/>
      <c r="D197" cm="1">
        <f t="array" ref="D197">_xlfn.IFNA(_xlfn.IFS($C$191 = "Regular", IF(VLOOKUP(TEXT(Paysheet[[#This Row],[Date]], "dddd"),RegularWeek[],2, FALSE), 'Account Holder Info'!$B$6, 0), $C$191 = "1 Day", IF(VLOOKUP(TEXT(Paysheet[[#This Row],[Date]], "dddd"),OneDayWeek[],2, FALSE), IF(TEXT(Paysheet[[#This Row],[Date]], "dddd") = 'Account Holder Info'!$B$13, 'Account Holder Info'!$B$7, 'Account Holder Info'!$B$6), 0), $C$191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$C$191 = "Off", 0), 0)</f>
        <v>0</v>
      </c>
      <c r="F19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F196)</f>
        <v>0</v>
      </c>
      <c r="G197">
        <f>IFERROR(IF(B196 = "PAYDAY", IF(Paysheet[[#This Row],[Hour Override]] = "", Paysheet[[#This Row],[Hours ]], Paysheet[[#This Row],[Hour Override]]), IF(Paysheet[[#This Row],[Hour Override]] = "", Paysheet[[#This Row],[Hours ]], Paysheet[[#This Row],[Hour Override]]) + G196), 0)</f>
        <v>0</v>
      </c>
      <c r="H19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97" s="1">
        <f>IF(TEXT(A196, "dddd") = "Sunday", Paysheet[[#This Row],[Daily Pay]], IF(ISNUMBER(I196), I196, 0) + Paysheet[[#This Row],[Daily Pay]])</f>
        <v>0</v>
      </c>
      <c r="J197" s="1">
        <f>IF(B196 = "PAYDAY", Paysheet[[#This Row],[Daily Pay]], IF(ISNUMBER(J196), J196, 0) + Paysheet[[#This Row],[Daily Pay]])</f>
        <v>0</v>
      </c>
      <c r="K197" s="1" t="str">
        <f>IF(Paysheet[[#This Row],[Week Counter]] = "PAYDAY", Paysheet[[#This Row],[Day to Paycheck]], "")</f>
        <v/>
      </c>
      <c r="L197" s="1"/>
      <c r="M197" s="1">
        <f>IF(TEXT(Paysheet[[#This Row],[Date]], "mm") &gt; TEXT(A196, "mm"), Paysheet[[#This Row],[Daily Pay]], IF(ISNUMBER(M196), M196, 0) + Paysheet[[#This Row],[Daily Pay]]) - IF(Paysheet[[#This Row],[Adjusted Paycheck]] = "", 0, (Paysheet[[#This Row],[Expected Paycheck]] - Paysheet[[#This Row],[Adjusted Paycheck]]))</f>
        <v>0</v>
      </c>
      <c r="N197" s="2">
        <f>IF(ISNUMBER(N196), N196, 0) + Paysheet[[#This Row],[Daily Pay]]  - IF(Paysheet[[#This Row],[Adjusted Paycheck]] = "", 0, (Paysheet[[#This Row],[Expected Paycheck]] - Paysheet[[#This Row],[Adjusted Paycheck]]))</f>
        <v>0</v>
      </c>
    </row>
    <row r="198" spans="1:16" x14ac:dyDescent="0.25">
      <c r="A198" s="7">
        <v>45488</v>
      </c>
      <c r="B198" s="5">
        <f>IF(OR('Account Holder Info'!$B$12 = "Weekly", Paysheet[[#This Row],[Date]]='Account Holder Info'!$B$10), IF(TEXT(A198, "dddd") = 'Account Holder Info'!$B$11, "PAYDAY", IF(ISNUMBER(B197), B197 + 1, 1)), IF(AND(TEXT(A198, "dddd") = 'Account Holder Info'!$B$11, B197 &gt;= 13), "PAYDAY", (IF(ISNUMBER(B197), B197 + 1, 1))))</f>
        <v>10</v>
      </c>
      <c r="C198" t="s">
        <v>30</v>
      </c>
      <c r="D198" cm="1">
        <f t="array" ref="D198">_xlfn.IFNA(_xlfn.IFS($C$198 = "Regular", IF(VLOOKUP(TEXT(Paysheet[[#This Row],[Date]], "dddd"),RegularWeek[],2, FALSE), 'Account Holder Info'!$B$6, 0), $C$198 = "1 Day", IF(VLOOKUP(TEXT(Paysheet[[#This Row],[Date]], "dddd"),OneDayWeek[],2, FALSE), IF(TEXT(Paysheet[[#This Row],[Date]], "dddd") = 'Account Holder Info'!$B$13, 'Account Holder Info'!$B$7, 'Account Holder Info'!$B$6), 0), $C$198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$C$198 = "Off", 0), 0)</f>
        <v>0</v>
      </c>
      <c r="F19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F197)</f>
        <v>0</v>
      </c>
      <c r="G198">
        <f>IFERROR(IF(B197 = "PAYDAY", IF(Paysheet[[#This Row],[Hour Override]] = "", Paysheet[[#This Row],[Hours ]], Paysheet[[#This Row],[Hour Override]]), IF(Paysheet[[#This Row],[Hour Override]] = "", Paysheet[[#This Row],[Hours ]], Paysheet[[#This Row],[Hour Override]]) + G197), 0)</f>
        <v>0</v>
      </c>
      <c r="H19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98" s="1">
        <f>IF(TEXT(A197, "dddd") = "Sunday", Paysheet[[#This Row],[Daily Pay]], IF(ISNUMBER(I197), I197, 0) + Paysheet[[#This Row],[Daily Pay]])</f>
        <v>0</v>
      </c>
      <c r="J198" s="1">
        <f>IF(B197 = "PAYDAY", Paysheet[[#This Row],[Daily Pay]], IF(ISNUMBER(J197), J197, 0) + Paysheet[[#This Row],[Daily Pay]])</f>
        <v>0</v>
      </c>
      <c r="K198" s="1" t="str">
        <f>IF(Paysheet[[#This Row],[Week Counter]] = "PAYDAY", Paysheet[[#This Row],[Day to Paycheck]], "")</f>
        <v/>
      </c>
      <c r="L198" s="1"/>
      <c r="M198" s="1">
        <f>IF(TEXT(Paysheet[[#This Row],[Date]], "mm") &gt; TEXT(A197, "mm"), Paysheet[[#This Row],[Daily Pay]], IF(ISNUMBER(M197), M197, 0) + Paysheet[[#This Row],[Daily Pay]]) - IF(Paysheet[[#This Row],[Adjusted Paycheck]] = "", 0, (Paysheet[[#This Row],[Expected Paycheck]] - Paysheet[[#This Row],[Adjusted Paycheck]]))</f>
        <v>0</v>
      </c>
      <c r="N198" s="2">
        <f>IF(ISNUMBER(N197), N197, 0) + Paysheet[[#This Row],[Daily Pay]]  - IF(Paysheet[[#This Row],[Adjusted Paycheck]] = "", 0, (Paysheet[[#This Row],[Expected Paycheck]] - Paysheet[[#This Row],[Adjusted Paycheck]]))</f>
        <v>0</v>
      </c>
    </row>
    <row r="199" spans="1:16" x14ac:dyDescent="0.25">
      <c r="A199" s="7">
        <v>45489</v>
      </c>
      <c r="B199" s="5">
        <f>IF(OR('Account Holder Info'!$B$12 = "Weekly", Paysheet[[#This Row],[Date]]='Account Holder Info'!$B$10), IF(TEXT(A199, "dddd") = 'Account Holder Info'!$B$11, "PAYDAY", IF(ISNUMBER(B198), B198 + 1, 1)), IF(AND(TEXT(A199, "dddd") = 'Account Holder Info'!$B$11, B198 &gt;= 13), "PAYDAY", (IF(ISNUMBER(B198), B198 + 1, 1))))</f>
        <v>11</v>
      </c>
      <c r="C199" s="6"/>
      <c r="D199" cm="1">
        <f t="array" ref="D199">_xlfn.IFNA(_xlfn.IFS($C$198 = "Regular", IF(VLOOKUP(TEXT(Paysheet[[#This Row],[Date]], "dddd"),RegularWeek[],2, FALSE), 'Account Holder Info'!$B$6, 0), $C$198 = "1 Day", IF(VLOOKUP(TEXT(Paysheet[[#This Row],[Date]], "dddd"),OneDayWeek[],2, FALSE), IF(TEXT(Paysheet[[#This Row],[Date]], "dddd") = 'Account Holder Info'!$B$13, 'Account Holder Info'!$B$7, 'Account Holder Info'!$B$6), 0), $C$198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$C$198 = "Off", 0), 0)</f>
        <v>0</v>
      </c>
      <c r="F19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F198)</f>
        <v>0</v>
      </c>
      <c r="G199">
        <f>IFERROR(IF(B198 = "PAYDAY", IF(Paysheet[[#This Row],[Hour Override]] = "", Paysheet[[#This Row],[Hours ]], Paysheet[[#This Row],[Hour Override]]), IF(Paysheet[[#This Row],[Hour Override]] = "", Paysheet[[#This Row],[Hours ]], Paysheet[[#This Row],[Hour Override]]) + G198), 0)</f>
        <v>0</v>
      </c>
      <c r="H19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199" s="1">
        <f>IF(TEXT(A198, "dddd") = "Sunday", Paysheet[[#This Row],[Daily Pay]], IF(ISNUMBER(I198), I198, 0) + Paysheet[[#This Row],[Daily Pay]])</f>
        <v>0</v>
      </c>
      <c r="J199" s="1">
        <f>IF(B198 = "PAYDAY", Paysheet[[#This Row],[Daily Pay]], IF(ISNUMBER(J198), J198, 0) + Paysheet[[#This Row],[Daily Pay]])</f>
        <v>0</v>
      </c>
      <c r="K199" s="1" t="str">
        <f>IF(Paysheet[[#This Row],[Week Counter]] = "PAYDAY", Paysheet[[#This Row],[Day to Paycheck]], "")</f>
        <v/>
      </c>
      <c r="L199" s="1"/>
      <c r="M199" s="1">
        <f>IF(TEXT(Paysheet[[#This Row],[Date]], "mm") &gt; TEXT(A198, "mm"), Paysheet[[#This Row],[Daily Pay]], IF(ISNUMBER(M198), M198, 0) + Paysheet[[#This Row],[Daily Pay]]) - IF(Paysheet[[#This Row],[Adjusted Paycheck]] = "", 0, (Paysheet[[#This Row],[Expected Paycheck]] - Paysheet[[#This Row],[Adjusted Paycheck]]))</f>
        <v>0</v>
      </c>
      <c r="N199" s="2">
        <f>IF(ISNUMBER(N198), N198, 0) + Paysheet[[#This Row],[Daily Pay]]  - IF(Paysheet[[#This Row],[Adjusted Paycheck]] = "", 0, (Paysheet[[#This Row],[Expected Paycheck]] - Paysheet[[#This Row],[Adjusted Paycheck]]))</f>
        <v>0</v>
      </c>
    </row>
    <row r="200" spans="1:16" x14ac:dyDescent="0.25">
      <c r="A200" s="7">
        <v>45490</v>
      </c>
      <c r="B200" s="5">
        <f>IF(OR('Account Holder Info'!$B$12 = "Weekly", Paysheet[[#This Row],[Date]]='Account Holder Info'!$B$10), IF(TEXT(A200, "dddd") = 'Account Holder Info'!$B$11, "PAYDAY", IF(ISNUMBER(B199), B199 + 1, 1)), IF(AND(TEXT(A200, "dddd") = 'Account Holder Info'!$B$11, B199 &gt;= 13), "PAYDAY", (IF(ISNUMBER(B199), B199 + 1, 1))))</f>
        <v>12</v>
      </c>
      <c r="C200" s="6"/>
      <c r="D200" cm="1">
        <f t="array" ref="D200">_xlfn.IFNA(_xlfn.IFS($C$198 = "Regular", IF(VLOOKUP(TEXT(Paysheet[[#This Row],[Date]], "dddd"),RegularWeek[],2, FALSE), 'Account Holder Info'!$B$6, 0), $C$198 = "1 Day", IF(VLOOKUP(TEXT(Paysheet[[#This Row],[Date]], "dddd"),OneDayWeek[],2, FALSE), IF(TEXT(Paysheet[[#This Row],[Date]], "dddd") = 'Account Holder Info'!$B$13, 'Account Holder Info'!$B$7, 'Account Holder Info'!$B$6), 0), $C$198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$C$198 = "Off", 0), 0)</f>
        <v>0</v>
      </c>
      <c r="F20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F199)</f>
        <v>0</v>
      </c>
      <c r="G200">
        <f>IFERROR(IF(B199 = "PAYDAY", IF(Paysheet[[#This Row],[Hour Override]] = "", Paysheet[[#This Row],[Hours ]], Paysheet[[#This Row],[Hour Override]]), IF(Paysheet[[#This Row],[Hour Override]] = "", Paysheet[[#This Row],[Hours ]], Paysheet[[#This Row],[Hour Override]]) + G199), 0)</f>
        <v>0</v>
      </c>
      <c r="H20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00" s="1">
        <f>IF(TEXT(A199, "dddd") = "Sunday", Paysheet[[#This Row],[Daily Pay]], IF(ISNUMBER(I199), I199, 0) + Paysheet[[#This Row],[Daily Pay]])</f>
        <v>0</v>
      </c>
      <c r="J200" s="1">
        <f>IF(B199 = "PAYDAY", Paysheet[[#This Row],[Daily Pay]], IF(ISNUMBER(J199), J199, 0) + Paysheet[[#This Row],[Daily Pay]])</f>
        <v>0</v>
      </c>
      <c r="K200" s="1" t="str">
        <f>IF(Paysheet[[#This Row],[Week Counter]] = "PAYDAY", Paysheet[[#This Row],[Day to Paycheck]], "")</f>
        <v/>
      </c>
      <c r="L200" s="1"/>
      <c r="M200" s="1">
        <f>IF(TEXT(Paysheet[[#This Row],[Date]], "mm") &gt; TEXT(A199, "mm"), Paysheet[[#This Row],[Daily Pay]], IF(ISNUMBER(M199), M199, 0) + Paysheet[[#This Row],[Daily Pay]]) - IF(Paysheet[[#This Row],[Adjusted Paycheck]] = "", 0, (Paysheet[[#This Row],[Expected Paycheck]] - Paysheet[[#This Row],[Adjusted Paycheck]]))</f>
        <v>0</v>
      </c>
      <c r="N200" s="2">
        <f>IF(ISNUMBER(N199), N199, 0) + Paysheet[[#This Row],[Daily Pay]]  - IF(Paysheet[[#This Row],[Adjusted Paycheck]] = "", 0, (Paysheet[[#This Row],[Expected Paycheck]] - Paysheet[[#This Row],[Adjusted Paycheck]]))</f>
        <v>0</v>
      </c>
    </row>
    <row r="201" spans="1:16" x14ac:dyDescent="0.25">
      <c r="A201" s="7">
        <v>45491</v>
      </c>
      <c r="B201" s="5">
        <f>IF(OR('Account Holder Info'!$B$12 = "Weekly", Paysheet[[#This Row],[Date]]='Account Holder Info'!$B$10), IF(TEXT(A201, "dddd") = 'Account Holder Info'!$B$11, "PAYDAY", IF(ISNUMBER(B200), B200 + 1, 1)), IF(AND(TEXT(A201, "dddd") = 'Account Holder Info'!$B$11, B200 &gt;= 13), "PAYDAY", (IF(ISNUMBER(B200), B200 + 1, 1))))</f>
        <v>13</v>
      </c>
      <c r="C201" s="6"/>
      <c r="D201" cm="1">
        <f t="array" ref="D201">_xlfn.IFNA(_xlfn.IFS($C$198 = "Regular", IF(VLOOKUP(TEXT(Paysheet[[#This Row],[Date]], "dddd"),RegularWeek[],2, FALSE), 'Account Holder Info'!$B$6, 0), $C$198 = "1 Day", IF(VLOOKUP(TEXT(Paysheet[[#This Row],[Date]], "dddd"),OneDayWeek[],2, FALSE), IF(TEXT(Paysheet[[#This Row],[Date]], "dddd") = 'Account Holder Info'!$B$13, 'Account Holder Info'!$B$7, 'Account Holder Info'!$B$6), 0), $C$198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$C$198 = "Off", 0), 0)</f>
        <v>0</v>
      </c>
      <c r="F20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F200)</f>
        <v>0</v>
      </c>
      <c r="G201">
        <f>IFERROR(IF(B200 = "PAYDAY", IF(Paysheet[[#This Row],[Hour Override]] = "", Paysheet[[#This Row],[Hours ]], Paysheet[[#This Row],[Hour Override]]), IF(Paysheet[[#This Row],[Hour Override]] = "", Paysheet[[#This Row],[Hours ]], Paysheet[[#This Row],[Hour Override]]) + G200), 0)</f>
        <v>0</v>
      </c>
      <c r="H20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01" s="1">
        <f>IF(TEXT(A200, "dddd") = "Sunday", Paysheet[[#This Row],[Daily Pay]], IF(ISNUMBER(I200), I200, 0) + Paysheet[[#This Row],[Daily Pay]])</f>
        <v>0</v>
      </c>
      <c r="J201" s="1">
        <f>IF(B200 = "PAYDAY", Paysheet[[#This Row],[Daily Pay]], IF(ISNUMBER(J200), J200, 0) + Paysheet[[#This Row],[Daily Pay]])</f>
        <v>0</v>
      </c>
      <c r="K201" s="1" t="str">
        <f>IF(Paysheet[[#This Row],[Week Counter]] = "PAYDAY", Paysheet[[#This Row],[Day to Paycheck]], "")</f>
        <v/>
      </c>
      <c r="L201" s="1"/>
      <c r="M201" s="1">
        <f>IF(TEXT(Paysheet[[#This Row],[Date]], "mm") &gt; TEXT(A200, "mm"), Paysheet[[#This Row],[Daily Pay]], IF(ISNUMBER(M200), M200, 0) + Paysheet[[#This Row],[Daily Pay]]) - IF(Paysheet[[#This Row],[Adjusted Paycheck]] = "", 0, (Paysheet[[#This Row],[Expected Paycheck]] - Paysheet[[#This Row],[Adjusted Paycheck]]))</f>
        <v>0</v>
      </c>
      <c r="N201" s="2">
        <f>IF(ISNUMBER(N200), N200, 0) + Paysheet[[#This Row],[Daily Pay]]  - IF(Paysheet[[#This Row],[Adjusted Paycheck]] = "", 0, (Paysheet[[#This Row],[Expected Paycheck]] - Paysheet[[#This Row],[Adjusted Paycheck]]))</f>
        <v>0</v>
      </c>
    </row>
    <row r="202" spans="1:16" x14ac:dyDescent="0.25">
      <c r="A202" s="7">
        <v>45492</v>
      </c>
      <c r="B202" s="5" t="str">
        <f>IF(OR('Account Holder Info'!$B$12 = "Weekly", Paysheet[[#This Row],[Date]]='Account Holder Info'!$B$10), IF(TEXT(A202, "dddd") = 'Account Holder Info'!$B$11, "PAYDAY", IF(ISNUMBER(B201), B201 + 1, 1)), IF(AND(TEXT(A202, "dddd") = 'Account Holder Info'!$B$11, B201 &gt;= 13), "PAYDAY", (IF(ISNUMBER(B201), B201 + 1, 1))))</f>
        <v>PAYDAY</v>
      </c>
      <c r="C202" s="6"/>
      <c r="D202" cm="1">
        <f t="array" ref="D202">_xlfn.IFNA(_xlfn.IFS($C$198 = "Regular", IF(VLOOKUP(TEXT(Paysheet[[#This Row],[Date]], "dddd"),RegularWeek[],2, FALSE), 'Account Holder Info'!$B$6, 0), $C$198 = "1 Day", IF(VLOOKUP(TEXT(Paysheet[[#This Row],[Date]], "dddd"),OneDayWeek[],2, FALSE), IF(TEXT(Paysheet[[#This Row],[Date]], "dddd") = 'Account Holder Info'!$B$13, 'Account Holder Info'!$B$7, 'Account Holder Info'!$B$6), 0), $C$198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$C$198 = "Off", 0), 0)</f>
        <v>0</v>
      </c>
      <c r="F20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F201)</f>
        <v>0</v>
      </c>
      <c r="G202">
        <f>IFERROR(IF(B201 = "PAYDAY", IF(Paysheet[[#This Row],[Hour Override]] = "", Paysheet[[#This Row],[Hours ]], Paysheet[[#This Row],[Hour Override]]), IF(Paysheet[[#This Row],[Hour Override]] = "", Paysheet[[#This Row],[Hours ]], Paysheet[[#This Row],[Hour Override]]) + G201), 0)</f>
        <v>0</v>
      </c>
      <c r="H20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02" s="1">
        <f>IF(TEXT(A201, "dddd") = "Sunday", Paysheet[[#This Row],[Daily Pay]], IF(ISNUMBER(I201), I201, 0) + Paysheet[[#This Row],[Daily Pay]])</f>
        <v>0</v>
      </c>
      <c r="J202" s="1">
        <f>IF(B201 = "PAYDAY", Paysheet[[#This Row],[Daily Pay]], IF(ISNUMBER(J201), J201, 0) + Paysheet[[#This Row],[Daily Pay]])</f>
        <v>0</v>
      </c>
      <c r="K202" s="1">
        <f>IF(Paysheet[[#This Row],[Week Counter]] = "PAYDAY", Paysheet[[#This Row],[Day to Paycheck]], "")</f>
        <v>0</v>
      </c>
      <c r="L202" s="1"/>
      <c r="M202" s="1">
        <f>IF(TEXT(Paysheet[[#This Row],[Date]], "mm") &gt; TEXT(A201, "mm"), Paysheet[[#This Row],[Daily Pay]], IF(ISNUMBER(M201), M201, 0) + Paysheet[[#This Row],[Daily Pay]]) - IF(Paysheet[[#This Row],[Adjusted Paycheck]] = "", 0, (Paysheet[[#This Row],[Expected Paycheck]] - Paysheet[[#This Row],[Adjusted Paycheck]]))</f>
        <v>0</v>
      </c>
      <c r="N202" s="2">
        <f>IF(ISNUMBER(N201), N201, 0) + Paysheet[[#This Row],[Daily Pay]]  - IF(Paysheet[[#This Row],[Adjusted Paycheck]] = "", 0, (Paysheet[[#This Row],[Expected Paycheck]] - Paysheet[[#This Row],[Adjusted Paycheck]]))</f>
        <v>0</v>
      </c>
    </row>
    <row r="203" spans="1:16" x14ac:dyDescent="0.25">
      <c r="A203" s="7">
        <v>45493</v>
      </c>
      <c r="B203" s="5">
        <f>IF(OR('Account Holder Info'!$B$12 = "Weekly", Paysheet[[#This Row],[Date]]='Account Holder Info'!$B$10), IF(TEXT(A203, "dddd") = 'Account Holder Info'!$B$11, "PAYDAY", IF(ISNUMBER(B202), B202 + 1, 1)), IF(AND(TEXT(A203, "dddd") = 'Account Holder Info'!$B$11, B202 &gt;= 13), "PAYDAY", (IF(ISNUMBER(B202), B202 + 1, 1))))</f>
        <v>1</v>
      </c>
      <c r="C203" s="6"/>
      <c r="D203" cm="1">
        <f t="array" ref="D203">_xlfn.IFNA(_xlfn.IFS($C$198 = "Regular", IF(VLOOKUP(TEXT(Paysheet[[#This Row],[Date]], "dddd"),RegularWeek[],2, FALSE), 'Account Holder Info'!$B$6, 0), $C$198 = "1 Day", IF(VLOOKUP(TEXT(Paysheet[[#This Row],[Date]], "dddd"),OneDayWeek[],2, FALSE), IF(TEXT(Paysheet[[#This Row],[Date]], "dddd") = 'Account Holder Info'!$B$13, 'Account Holder Info'!$B$7, 'Account Holder Info'!$B$6), 0), $C$198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$C$198 = "Off", 0), 0)</f>
        <v>0</v>
      </c>
      <c r="F20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F202)</f>
        <v>0</v>
      </c>
      <c r="G203">
        <f>IFERROR(IF(B202 = "PAYDAY", IF(Paysheet[[#This Row],[Hour Override]] = "", Paysheet[[#This Row],[Hours ]], Paysheet[[#This Row],[Hour Override]]), IF(Paysheet[[#This Row],[Hour Override]] = "", Paysheet[[#This Row],[Hours ]], Paysheet[[#This Row],[Hour Override]]) + G202), 0)</f>
        <v>0</v>
      </c>
      <c r="H20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03" s="1">
        <f>IF(TEXT(A202, "dddd") = "Sunday", Paysheet[[#This Row],[Daily Pay]], IF(ISNUMBER(I202), I202, 0) + Paysheet[[#This Row],[Daily Pay]])</f>
        <v>0</v>
      </c>
      <c r="J203" s="1">
        <f>IF(B202 = "PAYDAY", Paysheet[[#This Row],[Daily Pay]], IF(ISNUMBER(J202), J202, 0) + Paysheet[[#This Row],[Daily Pay]])</f>
        <v>0</v>
      </c>
      <c r="K203" s="1" t="str">
        <f>IF(Paysheet[[#This Row],[Week Counter]] = "PAYDAY", Paysheet[[#This Row],[Day to Paycheck]], "")</f>
        <v/>
      </c>
      <c r="L203" s="1"/>
      <c r="M203" s="1">
        <f>IF(TEXT(Paysheet[[#This Row],[Date]], "mm") &gt; TEXT(A202, "mm"), Paysheet[[#This Row],[Daily Pay]], IF(ISNUMBER(M202), M202, 0) + Paysheet[[#This Row],[Daily Pay]]) - IF(Paysheet[[#This Row],[Adjusted Paycheck]] = "", 0, (Paysheet[[#This Row],[Expected Paycheck]] - Paysheet[[#This Row],[Adjusted Paycheck]]))</f>
        <v>0</v>
      </c>
      <c r="N203" s="2">
        <f>IF(ISNUMBER(N202), N202, 0) + Paysheet[[#This Row],[Daily Pay]]  - IF(Paysheet[[#This Row],[Adjusted Paycheck]] = "", 0, (Paysheet[[#This Row],[Expected Paycheck]] - Paysheet[[#This Row],[Adjusted Paycheck]]))</f>
        <v>0</v>
      </c>
    </row>
    <row r="204" spans="1:16" x14ac:dyDescent="0.25">
      <c r="A204" s="7">
        <v>45494</v>
      </c>
      <c r="B204" s="5">
        <f>IF(OR('Account Holder Info'!$B$12 = "Weekly", Paysheet[[#This Row],[Date]]='Account Holder Info'!$B$10), IF(TEXT(A204, "dddd") = 'Account Holder Info'!$B$11, "PAYDAY", IF(ISNUMBER(B203), B203 + 1, 1)), IF(AND(TEXT(A204, "dddd") = 'Account Holder Info'!$B$11, B203 &gt;= 13), "PAYDAY", (IF(ISNUMBER(B203), B203 + 1, 1))))</f>
        <v>2</v>
      </c>
      <c r="C204" s="6"/>
      <c r="D204" cm="1">
        <f t="array" ref="D204">_xlfn.IFNA(_xlfn.IFS($C$198 = "Regular", IF(VLOOKUP(TEXT(Paysheet[[#This Row],[Date]], "dddd"),RegularWeek[],2, FALSE), 'Account Holder Info'!$B$6, 0), $C$198 = "1 Day", IF(VLOOKUP(TEXT(Paysheet[[#This Row],[Date]], "dddd"),OneDayWeek[],2, FALSE), IF(TEXT(Paysheet[[#This Row],[Date]], "dddd") = 'Account Holder Info'!$B$13, 'Account Holder Info'!$B$7, 'Account Holder Info'!$B$6), 0), $C$198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$C$198 = "Off", 0), 0)</f>
        <v>0</v>
      </c>
      <c r="F20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F203)</f>
        <v>0</v>
      </c>
      <c r="G204">
        <f>IFERROR(IF(B203 = "PAYDAY", IF(Paysheet[[#This Row],[Hour Override]] = "", Paysheet[[#This Row],[Hours ]], Paysheet[[#This Row],[Hour Override]]), IF(Paysheet[[#This Row],[Hour Override]] = "", Paysheet[[#This Row],[Hours ]], Paysheet[[#This Row],[Hour Override]]) + G203), 0)</f>
        <v>0</v>
      </c>
      <c r="H20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04" s="1">
        <f>IF(TEXT(A203, "dddd") = "Sunday", Paysheet[[#This Row],[Daily Pay]], IF(ISNUMBER(I203), I203, 0) + Paysheet[[#This Row],[Daily Pay]])</f>
        <v>0</v>
      </c>
      <c r="J204" s="1">
        <f>IF(B203 = "PAYDAY", Paysheet[[#This Row],[Daily Pay]], IF(ISNUMBER(J203), J203, 0) + Paysheet[[#This Row],[Daily Pay]])</f>
        <v>0</v>
      </c>
      <c r="K204" s="1" t="str">
        <f>IF(Paysheet[[#This Row],[Week Counter]] = "PAYDAY", Paysheet[[#This Row],[Day to Paycheck]], "")</f>
        <v/>
      </c>
      <c r="L204" s="1"/>
      <c r="M204" s="1">
        <f>IF(TEXT(Paysheet[[#This Row],[Date]], "mm") &gt; TEXT(A203, "mm"), Paysheet[[#This Row],[Daily Pay]], IF(ISNUMBER(M203), M203, 0) + Paysheet[[#This Row],[Daily Pay]]) - IF(Paysheet[[#This Row],[Adjusted Paycheck]] = "", 0, (Paysheet[[#This Row],[Expected Paycheck]] - Paysheet[[#This Row],[Adjusted Paycheck]]))</f>
        <v>0</v>
      </c>
      <c r="N204" s="2">
        <f>IF(ISNUMBER(N203), N203, 0) + Paysheet[[#This Row],[Daily Pay]]  - IF(Paysheet[[#This Row],[Adjusted Paycheck]] = "", 0, (Paysheet[[#This Row],[Expected Paycheck]] - Paysheet[[#This Row],[Adjusted Paycheck]]))</f>
        <v>0</v>
      </c>
    </row>
    <row r="205" spans="1:16" x14ac:dyDescent="0.25">
      <c r="A205" s="7">
        <v>45495</v>
      </c>
      <c r="B205" s="5">
        <f>IF(OR('Account Holder Info'!$B$12 = "Weekly", Paysheet[[#This Row],[Date]]='Account Holder Info'!$B$10), IF(TEXT(A205, "dddd") = 'Account Holder Info'!$B$11, "PAYDAY", IF(ISNUMBER(B204), B204 + 1, 1)), IF(AND(TEXT(A205, "dddd") = 'Account Holder Info'!$B$11, B204 &gt;= 13), "PAYDAY", (IF(ISNUMBER(B204), B204 + 1, 1))))</f>
        <v>3</v>
      </c>
      <c r="C205" t="s">
        <v>30</v>
      </c>
      <c r="D205" cm="1">
        <f t="array" ref="D205">_xlfn.IFNA(_xlfn.IFS($C$205 = "Regular", IF(VLOOKUP(TEXT(Paysheet[[#This Row],[Date]], "dddd"),RegularWeek[],2, FALSE), 'Account Holder Info'!$B$6, 0), $C$205 = "1 Day", IF(VLOOKUP(TEXT(Paysheet[[#This Row],[Date]], "dddd"),OneDayWeek[],2, FALSE), IF(TEXT(Paysheet[[#This Row],[Date]], "dddd") = 'Account Holder Info'!$B$13, 'Account Holder Info'!$B$7, 'Account Holder Info'!$B$6), 0), $C$205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$C$205 = "Off", 0), 0)</f>
        <v>0</v>
      </c>
      <c r="F20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F204)</f>
        <v>0</v>
      </c>
      <c r="G205">
        <f>IFERROR(IF(B204 = "PAYDAY", IF(Paysheet[[#This Row],[Hour Override]] = "", Paysheet[[#This Row],[Hours ]], Paysheet[[#This Row],[Hour Override]]), IF(Paysheet[[#This Row],[Hour Override]] = "", Paysheet[[#This Row],[Hours ]], Paysheet[[#This Row],[Hour Override]]) + G204), 0)</f>
        <v>0</v>
      </c>
      <c r="H20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05" s="1">
        <f>IF(TEXT(A204, "dddd") = "Sunday", Paysheet[[#This Row],[Daily Pay]], IF(ISNUMBER(I204), I204, 0) + Paysheet[[#This Row],[Daily Pay]])</f>
        <v>0</v>
      </c>
      <c r="J205" s="1">
        <f>IF(B204 = "PAYDAY", Paysheet[[#This Row],[Daily Pay]], IF(ISNUMBER(J204), J204, 0) + Paysheet[[#This Row],[Daily Pay]])</f>
        <v>0</v>
      </c>
      <c r="K205" s="1" t="str">
        <f>IF(Paysheet[[#This Row],[Week Counter]] = "PAYDAY", Paysheet[[#This Row],[Day to Paycheck]], "")</f>
        <v/>
      </c>
      <c r="L205" s="1"/>
      <c r="M205" s="1">
        <f>IF(TEXT(Paysheet[[#This Row],[Date]], "mm") &gt; TEXT(A204, "mm"), Paysheet[[#This Row],[Daily Pay]], IF(ISNUMBER(M204), M204, 0) + Paysheet[[#This Row],[Daily Pay]]) - IF(Paysheet[[#This Row],[Adjusted Paycheck]] = "", 0, (Paysheet[[#This Row],[Expected Paycheck]] - Paysheet[[#This Row],[Adjusted Paycheck]]))</f>
        <v>0</v>
      </c>
      <c r="N205" s="2">
        <f>IF(ISNUMBER(N204), N204, 0) + Paysheet[[#This Row],[Daily Pay]]  - IF(Paysheet[[#This Row],[Adjusted Paycheck]] = "", 0, (Paysheet[[#This Row],[Expected Paycheck]] - Paysheet[[#This Row],[Adjusted Paycheck]]))</f>
        <v>0</v>
      </c>
    </row>
    <row r="206" spans="1:16" x14ac:dyDescent="0.25">
      <c r="A206" s="7">
        <v>45496</v>
      </c>
      <c r="B206" s="5">
        <f>IF(OR('Account Holder Info'!$B$12 = "Weekly", Paysheet[[#This Row],[Date]]='Account Holder Info'!$B$10), IF(TEXT(A206, "dddd") = 'Account Holder Info'!$B$11, "PAYDAY", IF(ISNUMBER(B205), B205 + 1, 1)), IF(AND(TEXT(A206, "dddd") = 'Account Holder Info'!$B$11, B205 &gt;= 13), "PAYDAY", (IF(ISNUMBER(B205), B205 + 1, 1))))</f>
        <v>4</v>
      </c>
      <c r="C206" s="6"/>
      <c r="D206" cm="1">
        <f t="array" ref="D206">_xlfn.IFNA(_xlfn.IFS($C$205 = "Regular", IF(VLOOKUP(TEXT(Paysheet[[#This Row],[Date]], "dddd"),RegularWeek[],2, FALSE), 'Account Holder Info'!$B$6, 0), $C$205 = "1 Day", IF(VLOOKUP(TEXT(Paysheet[[#This Row],[Date]], "dddd"),OneDayWeek[],2, FALSE), IF(TEXT(Paysheet[[#This Row],[Date]], "dddd") = 'Account Holder Info'!$B$13, 'Account Holder Info'!$B$7, 'Account Holder Info'!$B$6), 0), $C$205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$C$205 = "Off", 0), 0)</f>
        <v>0</v>
      </c>
      <c r="F20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F205)</f>
        <v>0</v>
      </c>
      <c r="G206">
        <f>IFERROR(IF(B205 = "PAYDAY", IF(Paysheet[[#This Row],[Hour Override]] = "", Paysheet[[#This Row],[Hours ]], Paysheet[[#This Row],[Hour Override]]), IF(Paysheet[[#This Row],[Hour Override]] = "", Paysheet[[#This Row],[Hours ]], Paysheet[[#This Row],[Hour Override]]) + G205), 0)</f>
        <v>0</v>
      </c>
      <c r="H20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06" s="1">
        <f>IF(TEXT(A205, "dddd") = "Sunday", Paysheet[[#This Row],[Daily Pay]], IF(ISNUMBER(I205), I205, 0) + Paysheet[[#This Row],[Daily Pay]])</f>
        <v>0</v>
      </c>
      <c r="J206" s="1">
        <f>IF(B205 = "PAYDAY", Paysheet[[#This Row],[Daily Pay]], IF(ISNUMBER(J205), J205, 0) + Paysheet[[#This Row],[Daily Pay]])</f>
        <v>0</v>
      </c>
      <c r="K206" s="1" t="str">
        <f>IF(Paysheet[[#This Row],[Week Counter]] = "PAYDAY", Paysheet[[#This Row],[Day to Paycheck]], "")</f>
        <v/>
      </c>
      <c r="L206" s="1"/>
      <c r="M206" s="1">
        <f>IF(TEXT(Paysheet[[#This Row],[Date]], "mm") &gt; TEXT(A205, "mm"), Paysheet[[#This Row],[Daily Pay]], IF(ISNUMBER(M205), M205, 0) + Paysheet[[#This Row],[Daily Pay]]) - IF(Paysheet[[#This Row],[Adjusted Paycheck]] = "", 0, (Paysheet[[#This Row],[Expected Paycheck]] - Paysheet[[#This Row],[Adjusted Paycheck]]))</f>
        <v>0</v>
      </c>
      <c r="N206" s="2">
        <f>IF(ISNUMBER(N205), N205, 0) + Paysheet[[#This Row],[Daily Pay]]  - IF(Paysheet[[#This Row],[Adjusted Paycheck]] = "", 0, (Paysheet[[#This Row],[Expected Paycheck]] - Paysheet[[#This Row],[Adjusted Paycheck]]))</f>
        <v>0</v>
      </c>
    </row>
    <row r="207" spans="1:16" x14ac:dyDescent="0.25">
      <c r="A207" s="7">
        <v>45497</v>
      </c>
      <c r="B207" s="5">
        <f>IF(OR('Account Holder Info'!$B$12 = "Weekly", Paysheet[[#This Row],[Date]]='Account Holder Info'!$B$10), IF(TEXT(A207, "dddd") = 'Account Holder Info'!$B$11, "PAYDAY", IF(ISNUMBER(B206), B206 + 1, 1)), IF(AND(TEXT(A207, "dddd") = 'Account Holder Info'!$B$11, B206 &gt;= 13), "PAYDAY", (IF(ISNUMBER(B206), B206 + 1, 1))))</f>
        <v>5</v>
      </c>
      <c r="C207" s="6"/>
      <c r="D207" cm="1">
        <f t="array" ref="D207">_xlfn.IFNA(_xlfn.IFS($C$205 = "Regular", IF(VLOOKUP(TEXT(Paysheet[[#This Row],[Date]], "dddd"),RegularWeek[],2, FALSE), 'Account Holder Info'!$B$6, 0), $C$205 = "1 Day", IF(VLOOKUP(TEXT(Paysheet[[#This Row],[Date]], "dddd"),OneDayWeek[],2, FALSE), IF(TEXT(Paysheet[[#This Row],[Date]], "dddd") = 'Account Holder Info'!$B$13, 'Account Holder Info'!$B$7, 'Account Holder Info'!$B$6), 0), $C$205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$C$205 = "Off", 0), 0)</f>
        <v>0</v>
      </c>
      <c r="F20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F206)</f>
        <v>0</v>
      </c>
      <c r="G207">
        <f>IFERROR(IF(B206 = "PAYDAY", IF(Paysheet[[#This Row],[Hour Override]] = "", Paysheet[[#This Row],[Hours ]], Paysheet[[#This Row],[Hour Override]]), IF(Paysheet[[#This Row],[Hour Override]] = "", Paysheet[[#This Row],[Hours ]], Paysheet[[#This Row],[Hour Override]]) + G206), 0)</f>
        <v>0</v>
      </c>
      <c r="H20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07" s="1">
        <f>IF(TEXT(A206, "dddd") = "Sunday", Paysheet[[#This Row],[Daily Pay]], IF(ISNUMBER(I206), I206, 0) + Paysheet[[#This Row],[Daily Pay]])</f>
        <v>0</v>
      </c>
      <c r="J207" s="1">
        <f>IF(B206 = "PAYDAY", Paysheet[[#This Row],[Daily Pay]], IF(ISNUMBER(J206), J206, 0) + Paysheet[[#This Row],[Daily Pay]])</f>
        <v>0</v>
      </c>
      <c r="K207" s="1" t="str">
        <f>IF(Paysheet[[#This Row],[Week Counter]] = "PAYDAY", Paysheet[[#This Row],[Day to Paycheck]], "")</f>
        <v/>
      </c>
      <c r="L207" s="1"/>
      <c r="M207" s="1">
        <f>IF(TEXT(Paysheet[[#This Row],[Date]], "mm") &gt; TEXT(A206, "mm"), Paysheet[[#This Row],[Daily Pay]], IF(ISNUMBER(M206), M206, 0) + Paysheet[[#This Row],[Daily Pay]]) - IF(Paysheet[[#This Row],[Adjusted Paycheck]] = "", 0, (Paysheet[[#This Row],[Expected Paycheck]] - Paysheet[[#This Row],[Adjusted Paycheck]]))</f>
        <v>0</v>
      </c>
      <c r="N207" s="2">
        <f>IF(ISNUMBER(N206), N206, 0) + Paysheet[[#This Row],[Daily Pay]]  - IF(Paysheet[[#This Row],[Adjusted Paycheck]] = "", 0, (Paysheet[[#This Row],[Expected Paycheck]] - Paysheet[[#This Row],[Adjusted Paycheck]]))</f>
        <v>0</v>
      </c>
    </row>
    <row r="208" spans="1:16" x14ac:dyDescent="0.25">
      <c r="A208" s="7">
        <v>45498</v>
      </c>
      <c r="B208" s="5">
        <f>IF(OR('Account Holder Info'!$B$12 = "Weekly", Paysheet[[#This Row],[Date]]='Account Holder Info'!$B$10), IF(TEXT(A208, "dddd") = 'Account Holder Info'!$B$11, "PAYDAY", IF(ISNUMBER(B207), B207 + 1, 1)), IF(AND(TEXT(A208, "dddd") = 'Account Holder Info'!$B$11, B207 &gt;= 13), "PAYDAY", (IF(ISNUMBER(B207), B207 + 1, 1))))</f>
        <v>6</v>
      </c>
      <c r="C208" s="6"/>
      <c r="D208" cm="1">
        <f t="array" ref="D208">_xlfn.IFNA(_xlfn.IFS($C$205 = "Regular", IF(VLOOKUP(TEXT(Paysheet[[#This Row],[Date]], "dddd"),RegularWeek[],2, FALSE), 'Account Holder Info'!$B$6, 0), $C$205 = "1 Day", IF(VLOOKUP(TEXT(Paysheet[[#This Row],[Date]], "dddd"),OneDayWeek[],2, FALSE), IF(TEXT(Paysheet[[#This Row],[Date]], "dddd") = 'Account Holder Info'!$B$13, 'Account Holder Info'!$B$7, 'Account Holder Info'!$B$6), 0), $C$205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$C$205 = "Off", 0), 0)</f>
        <v>0</v>
      </c>
      <c r="F20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F207)</f>
        <v>0</v>
      </c>
      <c r="G208">
        <f>IFERROR(IF(B207 = "PAYDAY", IF(Paysheet[[#This Row],[Hour Override]] = "", Paysheet[[#This Row],[Hours ]], Paysheet[[#This Row],[Hour Override]]), IF(Paysheet[[#This Row],[Hour Override]] = "", Paysheet[[#This Row],[Hours ]], Paysheet[[#This Row],[Hour Override]]) + G207), 0)</f>
        <v>0</v>
      </c>
      <c r="H20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08" s="1">
        <f>IF(TEXT(A207, "dddd") = "Sunday", Paysheet[[#This Row],[Daily Pay]], IF(ISNUMBER(I207), I207, 0) + Paysheet[[#This Row],[Daily Pay]])</f>
        <v>0</v>
      </c>
      <c r="J208" s="1">
        <f>IF(B207 = "PAYDAY", Paysheet[[#This Row],[Daily Pay]], IF(ISNUMBER(J207), J207, 0) + Paysheet[[#This Row],[Daily Pay]])</f>
        <v>0</v>
      </c>
      <c r="K208" s="1" t="str">
        <f>IF(Paysheet[[#This Row],[Week Counter]] = "PAYDAY", Paysheet[[#This Row],[Day to Paycheck]], "")</f>
        <v/>
      </c>
      <c r="L208" s="1"/>
      <c r="M208" s="1">
        <f>IF(TEXT(Paysheet[[#This Row],[Date]], "mm") &gt; TEXT(A207, "mm"), Paysheet[[#This Row],[Daily Pay]], IF(ISNUMBER(M207), M207, 0) + Paysheet[[#This Row],[Daily Pay]]) - IF(Paysheet[[#This Row],[Adjusted Paycheck]] = "", 0, (Paysheet[[#This Row],[Expected Paycheck]] - Paysheet[[#This Row],[Adjusted Paycheck]]))</f>
        <v>0</v>
      </c>
      <c r="N208" s="2">
        <f>IF(ISNUMBER(N207), N207, 0) + Paysheet[[#This Row],[Daily Pay]]  - IF(Paysheet[[#This Row],[Adjusted Paycheck]] = "", 0, (Paysheet[[#This Row],[Expected Paycheck]] - Paysheet[[#This Row],[Adjusted Paycheck]]))</f>
        <v>0</v>
      </c>
    </row>
    <row r="209" spans="1:21" x14ac:dyDescent="0.25">
      <c r="A209" s="7">
        <v>45499</v>
      </c>
      <c r="B209" s="5">
        <f>IF(OR('Account Holder Info'!$B$12 = "Weekly", Paysheet[[#This Row],[Date]]='Account Holder Info'!$B$10), IF(TEXT(A209, "dddd") = 'Account Holder Info'!$B$11, "PAYDAY", IF(ISNUMBER(B208), B208 + 1, 1)), IF(AND(TEXT(A209, "dddd") = 'Account Holder Info'!$B$11, B208 &gt;= 13), "PAYDAY", (IF(ISNUMBER(B208), B208 + 1, 1))))</f>
        <v>7</v>
      </c>
      <c r="C209" s="6"/>
      <c r="D209" cm="1">
        <f t="array" ref="D209">_xlfn.IFNA(_xlfn.IFS($C$205 = "Regular", IF(VLOOKUP(TEXT(Paysheet[[#This Row],[Date]], "dddd"),RegularWeek[],2, FALSE), 'Account Holder Info'!$B$6, 0), $C$205 = "1 Day", IF(VLOOKUP(TEXT(Paysheet[[#This Row],[Date]], "dddd"),OneDayWeek[],2, FALSE), IF(TEXT(Paysheet[[#This Row],[Date]], "dddd") = 'Account Holder Info'!$B$13, 'Account Holder Info'!$B$7, 'Account Holder Info'!$B$6), 0), $C$205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$C$205 = "Off", 0), 0)</f>
        <v>0</v>
      </c>
      <c r="F20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F208)</f>
        <v>0</v>
      </c>
      <c r="G209">
        <f>IFERROR(IF(B208 = "PAYDAY", IF(Paysheet[[#This Row],[Hour Override]] = "", Paysheet[[#This Row],[Hours ]], Paysheet[[#This Row],[Hour Override]]), IF(Paysheet[[#This Row],[Hour Override]] = "", Paysheet[[#This Row],[Hours ]], Paysheet[[#This Row],[Hour Override]]) + G208), 0)</f>
        <v>0</v>
      </c>
      <c r="H20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09" s="1">
        <f>IF(TEXT(A208, "dddd") = "Sunday", Paysheet[[#This Row],[Daily Pay]], IF(ISNUMBER(I208), I208, 0) + Paysheet[[#This Row],[Daily Pay]])</f>
        <v>0</v>
      </c>
      <c r="J209" s="1">
        <f>IF(B208 = "PAYDAY", Paysheet[[#This Row],[Daily Pay]], IF(ISNUMBER(J208), J208, 0) + Paysheet[[#This Row],[Daily Pay]])</f>
        <v>0</v>
      </c>
      <c r="K209" s="1" t="str">
        <f>IF(Paysheet[[#This Row],[Week Counter]] = "PAYDAY", Paysheet[[#This Row],[Day to Paycheck]], "")</f>
        <v/>
      </c>
      <c r="L209" s="1"/>
      <c r="M209" s="1">
        <f>IF(TEXT(Paysheet[[#This Row],[Date]], "mm") &gt; TEXT(A208, "mm"), Paysheet[[#This Row],[Daily Pay]], IF(ISNUMBER(M208), M208, 0) + Paysheet[[#This Row],[Daily Pay]]) - IF(Paysheet[[#This Row],[Adjusted Paycheck]] = "", 0, (Paysheet[[#This Row],[Expected Paycheck]] - Paysheet[[#This Row],[Adjusted Paycheck]]))</f>
        <v>0</v>
      </c>
      <c r="N209" s="2">
        <f>IF(ISNUMBER(N208), N208, 0) + Paysheet[[#This Row],[Daily Pay]]  - IF(Paysheet[[#This Row],[Adjusted Paycheck]] = "", 0, (Paysheet[[#This Row],[Expected Paycheck]] - Paysheet[[#This Row],[Adjusted Paycheck]]))</f>
        <v>0</v>
      </c>
    </row>
    <row r="210" spans="1:21" x14ac:dyDescent="0.25">
      <c r="A210" s="7">
        <v>45500</v>
      </c>
      <c r="B210" s="5">
        <f>IF(OR('Account Holder Info'!$B$12 = "Weekly", Paysheet[[#This Row],[Date]]='Account Holder Info'!$B$10), IF(TEXT(A210, "dddd") = 'Account Holder Info'!$B$11, "PAYDAY", IF(ISNUMBER(B209), B209 + 1, 1)), IF(AND(TEXT(A210, "dddd") = 'Account Holder Info'!$B$11, B209 &gt;= 13), "PAYDAY", (IF(ISNUMBER(B209), B209 + 1, 1))))</f>
        <v>8</v>
      </c>
      <c r="C210" s="6"/>
      <c r="D210" cm="1">
        <f t="array" ref="D210">_xlfn.IFNA(_xlfn.IFS($C$205 = "Regular", IF(VLOOKUP(TEXT(Paysheet[[#This Row],[Date]], "dddd"),RegularWeek[],2, FALSE), 'Account Holder Info'!$B$6, 0), $C$205 = "1 Day", IF(VLOOKUP(TEXT(Paysheet[[#This Row],[Date]], "dddd"),OneDayWeek[],2, FALSE), IF(TEXT(Paysheet[[#This Row],[Date]], "dddd") = 'Account Holder Info'!$B$13, 'Account Holder Info'!$B$7, 'Account Holder Info'!$B$6), 0), $C$205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$C$205 = "Off", 0), 0)</f>
        <v>0</v>
      </c>
      <c r="F21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F209)</f>
        <v>0</v>
      </c>
      <c r="G210">
        <f>IFERROR(IF(B209 = "PAYDAY", IF(Paysheet[[#This Row],[Hour Override]] = "", Paysheet[[#This Row],[Hours ]], Paysheet[[#This Row],[Hour Override]]), IF(Paysheet[[#This Row],[Hour Override]] = "", Paysheet[[#This Row],[Hours ]], Paysheet[[#This Row],[Hour Override]]) + G209), 0)</f>
        <v>0</v>
      </c>
      <c r="H21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10" s="1">
        <f>IF(TEXT(A209, "dddd") = "Sunday", Paysheet[[#This Row],[Daily Pay]], IF(ISNUMBER(I209), I209, 0) + Paysheet[[#This Row],[Daily Pay]])</f>
        <v>0</v>
      </c>
      <c r="J210" s="1">
        <f>IF(B209 = "PAYDAY", Paysheet[[#This Row],[Daily Pay]], IF(ISNUMBER(J209), J209, 0) + Paysheet[[#This Row],[Daily Pay]])</f>
        <v>0</v>
      </c>
      <c r="K210" s="1" t="str">
        <f>IF(Paysheet[[#This Row],[Week Counter]] = "PAYDAY", Paysheet[[#This Row],[Day to Paycheck]], "")</f>
        <v/>
      </c>
      <c r="L210" s="1"/>
      <c r="M210" s="1">
        <f>IF(TEXT(Paysheet[[#This Row],[Date]], "mm") &gt; TEXT(A209, "mm"), Paysheet[[#This Row],[Daily Pay]], IF(ISNUMBER(M209), M209, 0) + Paysheet[[#This Row],[Daily Pay]]) - IF(Paysheet[[#This Row],[Adjusted Paycheck]] = "", 0, (Paysheet[[#This Row],[Expected Paycheck]] - Paysheet[[#This Row],[Adjusted Paycheck]]))</f>
        <v>0</v>
      </c>
      <c r="N210" s="2">
        <f>IF(ISNUMBER(N209), N209, 0) + Paysheet[[#This Row],[Daily Pay]]  - IF(Paysheet[[#This Row],[Adjusted Paycheck]] = "", 0, (Paysheet[[#This Row],[Expected Paycheck]] - Paysheet[[#This Row],[Adjusted Paycheck]]))</f>
        <v>0</v>
      </c>
      <c r="S210" s="11"/>
    </row>
    <row r="211" spans="1:21" x14ac:dyDescent="0.25">
      <c r="A211" s="7">
        <v>45501</v>
      </c>
      <c r="B211" s="5">
        <f>IF(OR('Account Holder Info'!$B$12 = "Weekly", Paysheet[[#This Row],[Date]]='Account Holder Info'!$B$10), IF(TEXT(A211, "dddd") = 'Account Holder Info'!$B$11, "PAYDAY", IF(ISNUMBER(B210), B210 + 1, 1)), IF(AND(TEXT(A211, "dddd") = 'Account Holder Info'!$B$11, B210 &gt;= 13), "PAYDAY", (IF(ISNUMBER(B210), B210 + 1, 1))))</f>
        <v>9</v>
      </c>
      <c r="C211" s="6"/>
      <c r="D211" cm="1">
        <f t="array" ref="D211">_xlfn.IFNA(_xlfn.IFS($C$205 = "Regular", IF(VLOOKUP(TEXT(Paysheet[[#This Row],[Date]], "dddd"),RegularWeek[],2, FALSE), 'Account Holder Info'!$B$6, 0), $C$205 = "1 Day", IF(VLOOKUP(TEXT(Paysheet[[#This Row],[Date]], "dddd"),OneDayWeek[],2, FALSE), IF(TEXT(Paysheet[[#This Row],[Date]], "dddd") = 'Account Holder Info'!$B$13, 'Account Holder Info'!$B$7, 'Account Holder Info'!$B$6), 0), $C$205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$C$205 = "Off", 0), 0)</f>
        <v>0</v>
      </c>
      <c r="F21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F210)</f>
        <v>0</v>
      </c>
      <c r="G211">
        <f>IFERROR(IF(B210 = "PAYDAY", IF(Paysheet[[#This Row],[Hour Override]] = "", Paysheet[[#This Row],[Hours ]], Paysheet[[#This Row],[Hour Override]]), IF(Paysheet[[#This Row],[Hour Override]] = "", Paysheet[[#This Row],[Hours ]], Paysheet[[#This Row],[Hour Override]]) + G210), 0)</f>
        <v>0</v>
      </c>
      <c r="H21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11" s="1">
        <f>IF(TEXT(A210, "dddd") = "Sunday", Paysheet[[#This Row],[Daily Pay]], IF(ISNUMBER(I210), I210, 0) + Paysheet[[#This Row],[Daily Pay]])</f>
        <v>0</v>
      </c>
      <c r="J211" s="1">
        <f>IF(B210 = "PAYDAY", Paysheet[[#This Row],[Daily Pay]], IF(ISNUMBER(J210), J210, 0) + Paysheet[[#This Row],[Daily Pay]])</f>
        <v>0</v>
      </c>
      <c r="K211" s="1" t="str">
        <f>IF(Paysheet[[#This Row],[Week Counter]] = "PAYDAY", Paysheet[[#This Row],[Day to Paycheck]], "")</f>
        <v/>
      </c>
      <c r="L211" s="1"/>
      <c r="M211" s="1">
        <f>IF(TEXT(Paysheet[[#This Row],[Date]], "mm") &gt; TEXT(A210, "mm"), Paysheet[[#This Row],[Daily Pay]], IF(ISNUMBER(M210), M210, 0) + Paysheet[[#This Row],[Daily Pay]]) - IF(Paysheet[[#This Row],[Adjusted Paycheck]] = "", 0, (Paysheet[[#This Row],[Expected Paycheck]] - Paysheet[[#This Row],[Adjusted Paycheck]]))</f>
        <v>0</v>
      </c>
      <c r="N211" s="2">
        <f>IF(ISNUMBER(N210), N210, 0) + Paysheet[[#This Row],[Daily Pay]]  - IF(Paysheet[[#This Row],[Adjusted Paycheck]] = "", 0, (Paysheet[[#This Row],[Expected Paycheck]] - Paysheet[[#This Row],[Adjusted Paycheck]]))</f>
        <v>0</v>
      </c>
      <c r="Q211" s="8"/>
      <c r="R211" s="8"/>
      <c r="S211" s="8"/>
      <c r="T211" s="8"/>
      <c r="U211" s="8"/>
    </row>
    <row r="212" spans="1:21" x14ac:dyDescent="0.25">
      <c r="A212" s="7">
        <v>45502</v>
      </c>
      <c r="B212" s="5">
        <f>IF(OR('Account Holder Info'!$B$12 = "Weekly", Paysheet[[#This Row],[Date]]='Account Holder Info'!$B$10), IF(TEXT(A212, "dddd") = 'Account Holder Info'!$B$11, "PAYDAY", IF(ISNUMBER(B211), B211 + 1, 1)), IF(AND(TEXT(A212, "dddd") = 'Account Holder Info'!$B$11, B211 &gt;= 13), "PAYDAY", (IF(ISNUMBER(B211), B211 + 1, 1))))</f>
        <v>10</v>
      </c>
      <c r="C212" t="s">
        <v>30</v>
      </c>
      <c r="D212" cm="1">
        <f t="array" ref="D212">_xlfn.IFNA(_xlfn.IFS($C$212 = "Regular", IF(VLOOKUP(TEXT(Paysheet[[#This Row],[Date]], "dddd"),RegularWeek[],2, FALSE), 'Account Holder Info'!$B$6, 0), $C$212 = "1 Day", IF(VLOOKUP(TEXT(Paysheet[[#This Row],[Date]], "dddd"),OneDayWeek[],2, FALSE), IF(TEXT(Paysheet[[#This Row],[Date]], "dddd") = 'Account Holder Info'!$B$13, 'Account Holder Info'!$B$7, 'Account Holder Info'!$B$6), 0), $C$212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$C$212 = "Off", 0), 0)</f>
        <v>0</v>
      </c>
      <c r="F21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F211)</f>
        <v>0</v>
      </c>
      <c r="G212">
        <f>IFERROR(IF(B211 = "PAYDAY", IF(Paysheet[[#This Row],[Hour Override]] = "", Paysheet[[#This Row],[Hours ]], Paysheet[[#This Row],[Hour Override]]), IF(Paysheet[[#This Row],[Hour Override]] = "", Paysheet[[#This Row],[Hours ]], Paysheet[[#This Row],[Hour Override]]) + G211), 0)</f>
        <v>0</v>
      </c>
      <c r="H21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12" s="1">
        <f>IF(TEXT(A211, "dddd") = "Sunday", Paysheet[[#This Row],[Daily Pay]], IF(ISNUMBER(I211), I211, 0) + Paysheet[[#This Row],[Daily Pay]])</f>
        <v>0</v>
      </c>
      <c r="J212" s="1">
        <f>IF(B211 = "PAYDAY", Paysheet[[#This Row],[Daily Pay]], IF(ISNUMBER(J211), J211, 0) + Paysheet[[#This Row],[Daily Pay]])</f>
        <v>0</v>
      </c>
      <c r="K212" s="1" t="str">
        <f>IF(Paysheet[[#This Row],[Week Counter]] = "PAYDAY", Paysheet[[#This Row],[Day to Paycheck]], "")</f>
        <v/>
      </c>
      <c r="L212" s="1"/>
      <c r="M212" s="1">
        <f>IF(TEXT(Paysheet[[#This Row],[Date]], "mm") &gt; TEXT(A211, "mm"), Paysheet[[#This Row],[Daily Pay]], IF(ISNUMBER(M211), M211, 0) + Paysheet[[#This Row],[Daily Pay]]) - IF(Paysheet[[#This Row],[Adjusted Paycheck]] = "", 0, (Paysheet[[#This Row],[Expected Paycheck]] - Paysheet[[#This Row],[Adjusted Paycheck]]))</f>
        <v>0</v>
      </c>
      <c r="N212" s="2">
        <f>IF(ISNUMBER(N211), N211, 0) + Paysheet[[#This Row],[Daily Pay]]  - IF(Paysheet[[#This Row],[Adjusted Paycheck]] = "", 0, (Paysheet[[#This Row],[Expected Paycheck]] - Paysheet[[#This Row],[Adjusted Paycheck]]))</f>
        <v>0</v>
      </c>
      <c r="Q212" s="8"/>
      <c r="R212" s="8"/>
      <c r="S212" s="8"/>
      <c r="T212" s="8"/>
      <c r="U212" s="8"/>
    </row>
    <row r="213" spans="1:21" x14ac:dyDescent="0.25">
      <c r="A213" s="7">
        <v>45503</v>
      </c>
      <c r="B213" s="5">
        <f>IF(OR('Account Holder Info'!$B$12 = "Weekly", Paysheet[[#This Row],[Date]]='Account Holder Info'!$B$10), IF(TEXT(A213, "dddd") = 'Account Holder Info'!$B$11, "PAYDAY", IF(ISNUMBER(B212), B212 + 1, 1)), IF(AND(TEXT(A213, "dddd") = 'Account Holder Info'!$B$11, B212 &gt;= 13), "PAYDAY", (IF(ISNUMBER(B212), B212 + 1, 1))))</f>
        <v>11</v>
      </c>
      <c r="C213" s="6"/>
      <c r="D213" cm="1">
        <f t="array" ref="D213">_xlfn.IFNA(_xlfn.IFS($C$212 = "Regular", IF(VLOOKUP(TEXT(Paysheet[[#This Row],[Date]], "dddd"),RegularWeek[],2, FALSE), 'Account Holder Info'!$B$6, 0), $C$212 = "1 Day", IF(VLOOKUP(TEXT(Paysheet[[#This Row],[Date]], "dddd"),OneDayWeek[],2, FALSE), IF(TEXT(Paysheet[[#This Row],[Date]], "dddd") = 'Account Holder Info'!$B$13, 'Account Holder Info'!$B$7, 'Account Holder Info'!$B$6), 0), $C$212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$C$212 = "Off", 0), 0)</f>
        <v>0</v>
      </c>
      <c r="F21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F212)</f>
        <v>0</v>
      </c>
      <c r="G213">
        <f>IFERROR(IF(B212 = "PAYDAY", IF(Paysheet[[#This Row],[Hour Override]] = "", Paysheet[[#This Row],[Hours ]], Paysheet[[#This Row],[Hour Override]]), IF(Paysheet[[#This Row],[Hour Override]] = "", Paysheet[[#This Row],[Hours ]], Paysheet[[#This Row],[Hour Override]]) + G212), 0)</f>
        <v>0</v>
      </c>
      <c r="H21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13" s="1">
        <f>IF(TEXT(A212, "dddd") = "Sunday", Paysheet[[#This Row],[Daily Pay]], IF(ISNUMBER(I212), I212, 0) + Paysheet[[#This Row],[Daily Pay]])</f>
        <v>0</v>
      </c>
      <c r="J213" s="1">
        <f>IF(B212 = "PAYDAY", Paysheet[[#This Row],[Daily Pay]], IF(ISNUMBER(J212), J212, 0) + Paysheet[[#This Row],[Daily Pay]])</f>
        <v>0</v>
      </c>
      <c r="K213" s="1" t="str">
        <f>IF(Paysheet[[#This Row],[Week Counter]] = "PAYDAY", Paysheet[[#This Row],[Day to Paycheck]], "")</f>
        <v/>
      </c>
      <c r="L213" s="1"/>
      <c r="M213" s="1">
        <f>IF(TEXT(Paysheet[[#This Row],[Date]], "mm") &gt; TEXT(A212, "mm"), Paysheet[[#This Row],[Daily Pay]], IF(ISNUMBER(M212), M212, 0) + Paysheet[[#This Row],[Daily Pay]]) - IF(Paysheet[[#This Row],[Adjusted Paycheck]] = "", 0, (Paysheet[[#This Row],[Expected Paycheck]] - Paysheet[[#This Row],[Adjusted Paycheck]]))</f>
        <v>0</v>
      </c>
      <c r="N213" s="2">
        <f>IF(ISNUMBER(N212), N212, 0) + Paysheet[[#This Row],[Daily Pay]]  - IF(Paysheet[[#This Row],[Adjusted Paycheck]] = "", 0, (Paysheet[[#This Row],[Expected Paycheck]] - Paysheet[[#This Row],[Adjusted Paycheck]]))</f>
        <v>0</v>
      </c>
    </row>
    <row r="214" spans="1:21" x14ac:dyDescent="0.25">
      <c r="A214" s="7">
        <v>45504</v>
      </c>
      <c r="B214" s="5">
        <f>IF(OR('Account Holder Info'!$B$12 = "Weekly", Paysheet[[#This Row],[Date]]='Account Holder Info'!$B$10), IF(TEXT(A214, "dddd") = 'Account Holder Info'!$B$11, "PAYDAY", IF(ISNUMBER(B213), B213 + 1, 1)), IF(AND(TEXT(A214, "dddd") = 'Account Holder Info'!$B$11, B213 &gt;= 13), "PAYDAY", (IF(ISNUMBER(B213), B213 + 1, 1))))</f>
        <v>12</v>
      </c>
      <c r="C214" s="6"/>
      <c r="D214" cm="1">
        <f t="array" ref="D214">_xlfn.IFNA(_xlfn.IFS($C$212 = "Regular", IF(VLOOKUP(TEXT(Paysheet[[#This Row],[Date]], "dddd"),RegularWeek[],2, FALSE), 'Account Holder Info'!$B$6, 0), $C$212 = "1 Day", IF(VLOOKUP(TEXT(Paysheet[[#This Row],[Date]], "dddd"),OneDayWeek[],2, FALSE), IF(TEXT(Paysheet[[#This Row],[Date]], "dddd") = 'Account Holder Info'!$B$13, 'Account Holder Info'!$B$7, 'Account Holder Info'!$B$6), 0), $C$212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$C$212 = "Off", 0), 0)</f>
        <v>0</v>
      </c>
      <c r="F21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F213)</f>
        <v>0</v>
      </c>
      <c r="G214">
        <f>IFERROR(IF(B213 = "PAYDAY", IF(Paysheet[[#This Row],[Hour Override]] = "", Paysheet[[#This Row],[Hours ]], Paysheet[[#This Row],[Hour Override]]), IF(Paysheet[[#This Row],[Hour Override]] = "", Paysheet[[#This Row],[Hours ]], Paysheet[[#This Row],[Hour Override]]) + G213), 0)</f>
        <v>0</v>
      </c>
      <c r="H21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14" s="1">
        <f>IF(TEXT(A213, "dddd") = "Sunday", Paysheet[[#This Row],[Daily Pay]], IF(ISNUMBER(I213), I213, 0) + Paysheet[[#This Row],[Daily Pay]])</f>
        <v>0</v>
      </c>
      <c r="J214" s="1">
        <f>IF(B213 = "PAYDAY", Paysheet[[#This Row],[Daily Pay]], IF(ISNUMBER(J213), J213, 0) + Paysheet[[#This Row],[Daily Pay]])</f>
        <v>0</v>
      </c>
      <c r="K214" s="1" t="str">
        <f>IF(Paysheet[[#This Row],[Week Counter]] = "PAYDAY", Paysheet[[#This Row],[Day to Paycheck]], "")</f>
        <v/>
      </c>
      <c r="L214" s="1"/>
      <c r="M214" s="1">
        <f>IF(TEXT(Paysheet[[#This Row],[Date]], "mm") &gt; TEXT(A213, "mm"), Paysheet[[#This Row],[Daily Pay]], IF(ISNUMBER(M213), M213, 0) + Paysheet[[#This Row],[Daily Pay]]) - IF(Paysheet[[#This Row],[Adjusted Paycheck]] = "", 0, (Paysheet[[#This Row],[Expected Paycheck]] - Paysheet[[#This Row],[Adjusted Paycheck]]))</f>
        <v>0</v>
      </c>
      <c r="N214" s="2">
        <f>IF(ISNUMBER(N213), N213, 0) + Paysheet[[#This Row],[Daily Pay]]  - IF(Paysheet[[#This Row],[Adjusted Paycheck]] = "", 0, (Paysheet[[#This Row],[Expected Paycheck]] - Paysheet[[#This Row],[Adjusted Paycheck]]))</f>
        <v>0</v>
      </c>
    </row>
    <row r="215" spans="1:21" x14ac:dyDescent="0.25">
      <c r="A215" s="7">
        <v>45505</v>
      </c>
      <c r="B215" s="5">
        <f>IF(OR('Account Holder Info'!$B$12 = "Weekly", Paysheet[[#This Row],[Date]]='Account Holder Info'!$B$10), IF(TEXT(A215, "dddd") = 'Account Holder Info'!$B$11, "PAYDAY", IF(ISNUMBER(B214), B214 + 1, 1)), IF(AND(TEXT(A215, "dddd") = 'Account Holder Info'!$B$11, B214 &gt;= 13), "PAYDAY", (IF(ISNUMBER(B214), B214 + 1, 1))))</f>
        <v>13</v>
      </c>
      <c r="C215" s="6"/>
      <c r="D215" cm="1">
        <f t="array" ref="D215">_xlfn.IFNA(_xlfn.IFS($C$212 = "Regular", IF(VLOOKUP(TEXT(Paysheet[[#This Row],[Date]], "dddd"),RegularWeek[],2, FALSE), 'Account Holder Info'!$B$6, 0), $C$212 = "1 Day", IF(VLOOKUP(TEXT(Paysheet[[#This Row],[Date]], "dddd"),OneDayWeek[],2, FALSE), IF(TEXT(Paysheet[[#This Row],[Date]], "dddd") = 'Account Holder Info'!$B$13, 'Account Holder Info'!$B$7, 'Account Holder Info'!$B$6), 0), $C$212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$C$212 = "Off", 0), 0)</f>
        <v>0</v>
      </c>
      <c r="F21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F214)</f>
        <v>0</v>
      </c>
      <c r="G215">
        <f>IFERROR(IF(B214 = "PAYDAY", IF(Paysheet[[#This Row],[Hour Override]] = "", Paysheet[[#This Row],[Hours ]], Paysheet[[#This Row],[Hour Override]]), IF(Paysheet[[#This Row],[Hour Override]] = "", Paysheet[[#This Row],[Hours ]], Paysheet[[#This Row],[Hour Override]]) + G214), 0)</f>
        <v>0</v>
      </c>
      <c r="H21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15" s="1">
        <f>IF(TEXT(A214, "dddd") = "Sunday", Paysheet[[#This Row],[Daily Pay]], IF(ISNUMBER(I214), I214, 0) + Paysheet[[#This Row],[Daily Pay]])</f>
        <v>0</v>
      </c>
      <c r="J215" s="1">
        <f>IF(B214 = "PAYDAY", Paysheet[[#This Row],[Daily Pay]], IF(ISNUMBER(J214), J214, 0) + Paysheet[[#This Row],[Daily Pay]])</f>
        <v>0</v>
      </c>
      <c r="K215" s="1" t="str">
        <f>IF(Paysheet[[#This Row],[Week Counter]] = "PAYDAY", Paysheet[[#This Row],[Day to Paycheck]], "")</f>
        <v/>
      </c>
      <c r="L215" s="1"/>
      <c r="M215" s="1">
        <f>IF(TEXT(Paysheet[[#This Row],[Date]], "mm") &gt; TEXT(A214, "mm"), Paysheet[[#This Row],[Daily Pay]], IF(ISNUMBER(M214), M214, 0) + Paysheet[[#This Row],[Daily Pay]]) - IF(Paysheet[[#This Row],[Adjusted Paycheck]] = "", 0, (Paysheet[[#This Row],[Expected Paycheck]] - Paysheet[[#This Row],[Adjusted Paycheck]]))</f>
        <v>0</v>
      </c>
      <c r="N215" s="2">
        <f>IF(ISNUMBER(N214), N214, 0) + Paysheet[[#This Row],[Daily Pay]]  - IF(Paysheet[[#This Row],[Adjusted Paycheck]] = "", 0, (Paysheet[[#This Row],[Expected Paycheck]] - Paysheet[[#This Row],[Adjusted Paycheck]]))</f>
        <v>0</v>
      </c>
    </row>
    <row r="216" spans="1:21" x14ac:dyDescent="0.25">
      <c r="A216" s="7">
        <v>45506</v>
      </c>
      <c r="B216" s="5" t="str">
        <f>IF(OR('Account Holder Info'!$B$12 = "Weekly", Paysheet[[#This Row],[Date]]='Account Holder Info'!$B$10), IF(TEXT(A216, "dddd") = 'Account Holder Info'!$B$11, "PAYDAY", IF(ISNUMBER(B215), B215 + 1, 1)), IF(AND(TEXT(A216, "dddd") = 'Account Holder Info'!$B$11, B215 &gt;= 13), "PAYDAY", (IF(ISNUMBER(B215), B215 + 1, 1))))</f>
        <v>PAYDAY</v>
      </c>
      <c r="C216" s="6"/>
      <c r="D216" cm="1">
        <f t="array" ref="D216">_xlfn.IFNA(_xlfn.IFS($C$212 = "Regular", IF(VLOOKUP(TEXT(Paysheet[[#This Row],[Date]], "dddd"),RegularWeek[],2, FALSE), 'Account Holder Info'!$B$6, 0), $C$212 = "1 Day", IF(VLOOKUP(TEXT(Paysheet[[#This Row],[Date]], "dddd"),OneDayWeek[],2, FALSE), IF(TEXT(Paysheet[[#This Row],[Date]], "dddd") = 'Account Holder Info'!$B$13, 'Account Holder Info'!$B$7, 'Account Holder Info'!$B$6), 0), $C$212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$C$212 = "Off", 0), 0)</f>
        <v>0</v>
      </c>
      <c r="F21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F215)</f>
        <v>0</v>
      </c>
      <c r="G216">
        <f>IFERROR(IF(B215 = "PAYDAY", IF(Paysheet[[#This Row],[Hour Override]] = "", Paysheet[[#This Row],[Hours ]], Paysheet[[#This Row],[Hour Override]]), IF(Paysheet[[#This Row],[Hour Override]] = "", Paysheet[[#This Row],[Hours ]], Paysheet[[#This Row],[Hour Override]]) + G215), 0)</f>
        <v>0</v>
      </c>
      <c r="H21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16" s="1">
        <f>IF(TEXT(A215, "dddd") = "Sunday", Paysheet[[#This Row],[Daily Pay]], IF(ISNUMBER(I215), I215, 0) + Paysheet[[#This Row],[Daily Pay]])</f>
        <v>0</v>
      </c>
      <c r="J216" s="1">
        <f>IF(B215 = "PAYDAY", Paysheet[[#This Row],[Daily Pay]], IF(ISNUMBER(J215), J215, 0) + Paysheet[[#This Row],[Daily Pay]])</f>
        <v>0</v>
      </c>
      <c r="K216" s="1">
        <f>IF(Paysheet[[#This Row],[Week Counter]] = "PAYDAY", Paysheet[[#This Row],[Day to Paycheck]], "")</f>
        <v>0</v>
      </c>
      <c r="L216" s="1"/>
      <c r="M216" s="1">
        <f>IF(TEXT(Paysheet[[#This Row],[Date]], "mm") &gt; TEXT(A215, "mm"), Paysheet[[#This Row],[Daily Pay]], IF(ISNUMBER(M215), M215, 0) + Paysheet[[#This Row],[Daily Pay]]) - IF(Paysheet[[#This Row],[Adjusted Paycheck]] = "", 0, (Paysheet[[#This Row],[Expected Paycheck]] - Paysheet[[#This Row],[Adjusted Paycheck]]))</f>
        <v>0</v>
      </c>
      <c r="N216" s="2">
        <f>IF(ISNUMBER(N215), N215, 0) + Paysheet[[#This Row],[Daily Pay]]  - IF(Paysheet[[#This Row],[Adjusted Paycheck]] = "", 0, (Paysheet[[#This Row],[Expected Paycheck]] - Paysheet[[#This Row],[Adjusted Paycheck]]))</f>
        <v>0</v>
      </c>
    </row>
    <row r="217" spans="1:21" x14ac:dyDescent="0.25">
      <c r="A217" s="7">
        <v>45507</v>
      </c>
      <c r="B217" s="5">
        <f>IF(OR('Account Holder Info'!$B$12 = "Weekly", Paysheet[[#This Row],[Date]]='Account Holder Info'!$B$10), IF(TEXT(A217, "dddd") = 'Account Holder Info'!$B$11, "PAYDAY", IF(ISNUMBER(B216), B216 + 1, 1)), IF(AND(TEXT(A217, "dddd") = 'Account Holder Info'!$B$11, B216 &gt;= 13), "PAYDAY", (IF(ISNUMBER(B216), B216 + 1, 1))))</f>
        <v>1</v>
      </c>
      <c r="C217" s="6"/>
      <c r="D217" cm="1">
        <f t="array" ref="D217">_xlfn.IFNA(_xlfn.IFS($C$212 = "Regular", IF(VLOOKUP(TEXT(Paysheet[[#This Row],[Date]], "dddd"),RegularWeek[],2, FALSE), 'Account Holder Info'!$B$6, 0), $C$212 = "1 Day", IF(VLOOKUP(TEXT(Paysheet[[#This Row],[Date]], "dddd"),OneDayWeek[],2, FALSE), IF(TEXT(Paysheet[[#This Row],[Date]], "dddd") = 'Account Holder Info'!$B$13, 'Account Holder Info'!$B$7, 'Account Holder Info'!$B$6), 0), $C$212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$C$212 = "Off", 0), 0)</f>
        <v>0</v>
      </c>
      <c r="F21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F216)</f>
        <v>0</v>
      </c>
      <c r="G217">
        <f>IFERROR(IF(B216 = "PAYDAY", IF(Paysheet[[#This Row],[Hour Override]] = "", Paysheet[[#This Row],[Hours ]], Paysheet[[#This Row],[Hour Override]]), IF(Paysheet[[#This Row],[Hour Override]] = "", Paysheet[[#This Row],[Hours ]], Paysheet[[#This Row],[Hour Override]]) + G216), 0)</f>
        <v>0</v>
      </c>
      <c r="H21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17" s="1">
        <f>IF(TEXT(A216, "dddd") = "Sunday", Paysheet[[#This Row],[Daily Pay]], IF(ISNUMBER(I216), I216, 0) + Paysheet[[#This Row],[Daily Pay]])</f>
        <v>0</v>
      </c>
      <c r="J217" s="1">
        <f>IF(B216 = "PAYDAY", Paysheet[[#This Row],[Daily Pay]], IF(ISNUMBER(J216), J216, 0) + Paysheet[[#This Row],[Daily Pay]])</f>
        <v>0</v>
      </c>
      <c r="K217" s="1" t="str">
        <f>IF(Paysheet[[#This Row],[Week Counter]] = "PAYDAY", Paysheet[[#This Row],[Day to Paycheck]], "")</f>
        <v/>
      </c>
      <c r="L217" s="1"/>
      <c r="M217" s="1">
        <f>IF(TEXT(Paysheet[[#This Row],[Date]], "mm") &gt; TEXT(A216, "mm"), Paysheet[[#This Row],[Daily Pay]], IF(ISNUMBER(M216), M216, 0) + Paysheet[[#This Row],[Daily Pay]]) - IF(Paysheet[[#This Row],[Adjusted Paycheck]] = "", 0, (Paysheet[[#This Row],[Expected Paycheck]] - Paysheet[[#This Row],[Adjusted Paycheck]]))</f>
        <v>0</v>
      </c>
      <c r="N217" s="2">
        <f>IF(ISNUMBER(N216), N216, 0) + Paysheet[[#This Row],[Daily Pay]]  - IF(Paysheet[[#This Row],[Adjusted Paycheck]] = "", 0, (Paysheet[[#This Row],[Expected Paycheck]] - Paysheet[[#This Row],[Adjusted Paycheck]]))</f>
        <v>0</v>
      </c>
    </row>
    <row r="218" spans="1:21" x14ac:dyDescent="0.25">
      <c r="A218" s="7">
        <v>45508</v>
      </c>
      <c r="B218" s="5">
        <f>IF(OR('Account Holder Info'!$B$12 = "Weekly", Paysheet[[#This Row],[Date]]='Account Holder Info'!$B$10), IF(TEXT(A218, "dddd") = 'Account Holder Info'!$B$11, "PAYDAY", IF(ISNUMBER(B217), B217 + 1, 1)), IF(AND(TEXT(A218, "dddd") = 'Account Holder Info'!$B$11, B217 &gt;= 13), "PAYDAY", (IF(ISNUMBER(B217), B217 + 1, 1))))</f>
        <v>2</v>
      </c>
      <c r="C218" s="6"/>
      <c r="D218" cm="1">
        <f t="array" ref="D218">_xlfn.IFNA(_xlfn.IFS($C$212 = "Regular", IF(VLOOKUP(TEXT(Paysheet[[#This Row],[Date]], "dddd"),RegularWeek[],2, FALSE), 'Account Holder Info'!$B$6, 0), $C$212 = "1 Day", IF(VLOOKUP(TEXT(Paysheet[[#This Row],[Date]], "dddd"),OneDayWeek[],2, FALSE), IF(TEXT(Paysheet[[#This Row],[Date]], "dddd") = 'Account Holder Info'!$B$13, 'Account Holder Info'!$B$7, 'Account Holder Info'!$B$6), 0), $C$212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$C$212 = "Off", 0), 0)</f>
        <v>0</v>
      </c>
      <c r="F21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F217)</f>
        <v>0</v>
      </c>
      <c r="G218">
        <f>IFERROR(IF(B217 = "PAYDAY", IF(Paysheet[[#This Row],[Hour Override]] = "", Paysheet[[#This Row],[Hours ]], Paysheet[[#This Row],[Hour Override]]), IF(Paysheet[[#This Row],[Hour Override]] = "", Paysheet[[#This Row],[Hours ]], Paysheet[[#This Row],[Hour Override]]) + G217), 0)</f>
        <v>0</v>
      </c>
      <c r="H21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18" s="1">
        <f>IF(TEXT(A217, "dddd") = "Sunday", Paysheet[[#This Row],[Daily Pay]], IF(ISNUMBER(I217), I217, 0) + Paysheet[[#This Row],[Daily Pay]])</f>
        <v>0</v>
      </c>
      <c r="J218" s="1">
        <f>IF(B217 = "PAYDAY", Paysheet[[#This Row],[Daily Pay]], IF(ISNUMBER(J217), J217, 0) + Paysheet[[#This Row],[Daily Pay]])</f>
        <v>0</v>
      </c>
      <c r="K218" s="1" t="str">
        <f>IF(Paysheet[[#This Row],[Week Counter]] = "PAYDAY", Paysheet[[#This Row],[Day to Paycheck]], "")</f>
        <v/>
      </c>
      <c r="L218" s="1"/>
      <c r="M218" s="1">
        <f>IF(TEXT(Paysheet[[#This Row],[Date]], "mm") &gt; TEXT(A217, "mm"), Paysheet[[#This Row],[Daily Pay]], IF(ISNUMBER(M217), M217, 0) + Paysheet[[#This Row],[Daily Pay]]) - IF(Paysheet[[#This Row],[Adjusted Paycheck]] = "", 0, (Paysheet[[#This Row],[Expected Paycheck]] - Paysheet[[#This Row],[Adjusted Paycheck]]))</f>
        <v>0</v>
      </c>
      <c r="N218" s="2">
        <f>IF(ISNUMBER(N217), N217, 0) + Paysheet[[#This Row],[Daily Pay]]  - IF(Paysheet[[#This Row],[Adjusted Paycheck]] = "", 0, (Paysheet[[#This Row],[Expected Paycheck]] - Paysheet[[#This Row],[Adjusted Paycheck]]))</f>
        <v>0</v>
      </c>
    </row>
    <row r="219" spans="1:21" x14ac:dyDescent="0.25">
      <c r="A219" s="7">
        <v>45509</v>
      </c>
      <c r="B219" s="5">
        <f>IF(OR('Account Holder Info'!$B$12 = "Weekly", Paysheet[[#This Row],[Date]]='Account Holder Info'!$B$10), IF(TEXT(A219, "dddd") = 'Account Holder Info'!$B$11, "PAYDAY", IF(ISNUMBER(B218), B218 + 1, 1)), IF(AND(TEXT(A219, "dddd") = 'Account Holder Info'!$B$11, B218 &gt;= 13), "PAYDAY", (IF(ISNUMBER(B218), B218 + 1, 1))))</f>
        <v>3</v>
      </c>
      <c r="C219" t="s">
        <v>30</v>
      </c>
      <c r="D219" cm="1">
        <f t="array" ref="D219">_xlfn.IFNA(_xlfn.IFS($C$219 = "Regular", IF(VLOOKUP(TEXT(Paysheet[[#This Row],[Date]], "dddd"),RegularWeek[],2, FALSE), 'Account Holder Info'!$B$6, 0), $C$219 = "1 Day", IF(VLOOKUP(TEXT(Paysheet[[#This Row],[Date]], "dddd"),OneDayWeek[],2, FALSE), IF(TEXT(Paysheet[[#This Row],[Date]], "dddd") = 'Account Holder Info'!$B$13, 'Account Holder Info'!$B$7, 'Account Holder Info'!$B$6), 0), $C$219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$C$219 = "Off", 0), 0)</f>
        <v>0</v>
      </c>
      <c r="F21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F218)</f>
        <v>0</v>
      </c>
      <c r="G219">
        <f>IFERROR(IF(B218 = "PAYDAY", IF(Paysheet[[#This Row],[Hour Override]] = "", Paysheet[[#This Row],[Hours ]], Paysheet[[#This Row],[Hour Override]]), IF(Paysheet[[#This Row],[Hour Override]] = "", Paysheet[[#This Row],[Hours ]], Paysheet[[#This Row],[Hour Override]]) + G218), 0)</f>
        <v>0</v>
      </c>
      <c r="H21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19" s="1">
        <f>IF(TEXT(A218, "dddd") = "Sunday", Paysheet[[#This Row],[Daily Pay]], IF(ISNUMBER(I218), I218, 0) + Paysheet[[#This Row],[Daily Pay]])</f>
        <v>0</v>
      </c>
      <c r="J219" s="1">
        <f>IF(B218 = "PAYDAY", Paysheet[[#This Row],[Daily Pay]], IF(ISNUMBER(J218), J218, 0) + Paysheet[[#This Row],[Daily Pay]])</f>
        <v>0</v>
      </c>
      <c r="K219" s="1" t="str">
        <f>IF(Paysheet[[#This Row],[Week Counter]] = "PAYDAY", Paysheet[[#This Row],[Day to Paycheck]], "")</f>
        <v/>
      </c>
      <c r="L219" s="1"/>
      <c r="M219" s="1">
        <f>IF(TEXT(Paysheet[[#This Row],[Date]], "mm") &gt; TEXT(A218, "mm"), Paysheet[[#This Row],[Daily Pay]], IF(ISNUMBER(M218), M218, 0) + Paysheet[[#This Row],[Daily Pay]]) - IF(Paysheet[[#This Row],[Adjusted Paycheck]] = "", 0, (Paysheet[[#This Row],[Expected Paycheck]] - Paysheet[[#This Row],[Adjusted Paycheck]]))</f>
        <v>0</v>
      </c>
      <c r="N219" s="2">
        <f>IF(ISNUMBER(N218), N218, 0) + Paysheet[[#This Row],[Daily Pay]]  - IF(Paysheet[[#This Row],[Adjusted Paycheck]] = "", 0, (Paysheet[[#This Row],[Expected Paycheck]] - Paysheet[[#This Row],[Adjusted Paycheck]]))</f>
        <v>0</v>
      </c>
    </row>
    <row r="220" spans="1:21" x14ac:dyDescent="0.25">
      <c r="A220" s="7">
        <v>45510</v>
      </c>
      <c r="B220" s="5">
        <f>IF(OR('Account Holder Info'!$B$12 = "Weekly", Paysheet[[#This Row],[Date]]='Account Holder Info'!$B$10), IF(TEXT(A220, "dddd") = 'Account Holder Info'!$B$11, "PAYDAY", IF(ISNUMBER(B219), B219 + 1, 1)), IF(AND(TEXT(A220, "dddd") = 'Account Holder Info'!$B$11, B219 &gt;= 13), "PAYDAY", (IF(ISNUMBER(B219), B219 + 1, 1))))</f>
        <v>4</v>
      </c>
      <c r="C220" s="6"/>
      <c r="D220" cm="1">
        <f t="array" ref="D220">_xlfn.IFNA(_xlfn.IFS($C$219 = "Regular", IF(VLOOKUP(TEXT(Paysheet[[#This Row],[Date]], "dddd"),RegularWeek[],2, FALSE), 'Account Holder Info'!$B$6, 0), $C$219 = "1 Day", IF(VLOOKUP(TEXT(Paysheet[[#This Row],[Date]], "dddd"),OneDayWeek[],2, FALSE), IF(TEXT(Paysheet[[#This Row],[Date]], "dddd") = 'Account Holder Info'!$B$13, 'Account Holder Info'!$B$7, 'Account Holder Info'!$B$6), 0), $C$219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$C$219 = "Off", 0), 0)</f>
        <v>0</v>
      </c>
      <c r="F22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F219)</f>
        <v>0</v>
      </c>
      <c r="G220">
        <f>IFERROR(IF(B219 = "PAYDAY", IF(Paysheet[[#This Row],[Hour Override]] = "", Paysheet[[#This Row],[Hours ]], Paysheet[[#This Row],[Hour Override]]), IF(Paysheet[[#This Row],[Hour Override]] = "", Paysheet[[#This Row],[Hours ]], Paysheet[[#This Row],[Hour Override]]) + G219), 0)</f>
        <v>0</v>
      </c>
      <c r="H22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20" s="1">
        <f>IF(TEXT(A219, "dddd") = "Sunday", Paysheet[[#This Row],[Daily Pay]], IF(ISNUMBER(I219), I219, 0) + Paysheet[[#This Row],[Daily Pay]])</f>
        <v>0</v>
      </c>
      <c r="J220" s="1">
        <f>IF(B219 = "PAYDAY", Paysheet[[#This Row],[Daily Pay]], IF(ISNUMBER(J219), J219, 0) + Paysheet[[#This Row],[Daily Pay]])</f>
        <v>0</v>
      </c>
      <c r="K220" s="1" t="str">
        <f>IF(Paysheet[[#This Row],[Week Counter]] = "PAYDAY", Paysheet[[#This Row],[Day to Paycheck]], "")</f>
        <v/>
      </c>
      <c r="L220" s="1"/>
      <c r="M220" s="1">
        <f>IF(TEXT(Paysheet[[#This Row],[Date]], "mm") &gt; TEXT(A219, "mm"), Paysheet[[#This Row],[Daily Pay]], IF(ISNUMBER(M219), M219, 0) + Paysheet[[#This Row],[Daily Pay]]) - IF(Paysheet[[#This Row],[Adjusted Paycheck]] = "", 0, (Paysheet[[#This Row],[Expected Paycheck]] - Paysheet[[#This Row],[Adjusted Paycheck]]))</f>
        <v>0</v>
      </c>
      <c r="N220" s="2">
        <f>IF(ISNUMBER(N219), N219, 0) + Paysheet[[#This Row],[Daily Pay]]  - IF(Paysheet[[#This Row],[Adjusted Paycheck]] = "", 0, (Paysheet[[#This Row],[Expected Paycheck]] - Paysheet[[#This Row],[Adjusted Paycheck]]))</f>
        <v>0</v>
      </c>
    </row>
    <row r="221" spans="1:21" x14ac:dyDescent="0.25">
      <c r="A221" s="7">
        <v>45511</v>
      </c>
      <c r="B221" s="5">
        <f>IF(OR('Account Holder Info'!$B$12 = "Weekly", Paysheet[[#This Row],[Date]]='Account Holder Info'!$B$10), IF(TEXT(A221, "dddd") = 'Account Holder Info'!$B$11, "PAYDAY", IF(ISNUMBER(B220), B220 + 1, 1)), IF(AND(TEXT(A221, "dddd") = 'Account Holder Info'!$B$11, B220 &gt;= 13), "PAYDAY", (IF(ISNUMBER(B220), B220 + 1, 1))))</f>
        <v>5</v>
      </c>
      <c r="C221" s="6"/>
      <c r="D221" cm="1">
        <f t="array" ref="D221">_xlfn.IFNA(_xlfn.IFS($C$219 = "Regular", IF(VLOOKUP(TEXT(Paysheet[[#This Row],[Date]], "dddd"),RegularWeek[],2, FALSE), 'Account Holder Info'!$B$6, 0), $C$219 = "1 Day", IF(VLOOKUP(TEXT(Paysheet[[#This Row],[Date]], "dddd"),OneDayWeek[],2, FALSE), IF(TEXT(Paysheet[[#This Row],[Date]], "dddd") = 'Account Holder Info'!$B$13, 'Account Holder Info'!$B$7, 'Account Holder Info'!$B$6), 0), $C$219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$C$219 = "Off", 0), 0)</f>
        <v>0</v>
      </c>
      <c r="F22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F220)</f>
        <v>0</v>
      </c>
      <c r="G221">
        <f>IFERROR(IF(B220 = "PAYDAY", IF(Paysheet[[#This Row],[Hour Override]] = "", Paysheet[[#This Row],[Hours ]], Paysheet[[#This Row],[Hour Override]]), IF(Paysheet[[#This Row],[Hour Override]] = "", Paysheet[[#This Row],[Hours ]], Paysheet[[#This Row],[Hour Override]]) + G220), 0)</f>
        <v>0</v>
      </c>
      <c r="H22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21" s="1">
        <f>IF(TEXT(A220, "dddd") = "Sunday", Paysheet[[#This Row],[Daily Pay]], IF(ISNUMBER(I220), I220, 0) + Paysheet[[#This Row],[Daily Pay]])</f>
        <v>0</v>
      </c>
      <c r="J221" s="1">
        <f>IF(B220 = "PAYDAY", Paysheet[[#This Row],[Daily Pay]], IF(ISNUMBER(J220), J220, 0) + Paysheet[[#This Row],[Daily Pay]])</f>
        <v>0</v>
      </c>
      <c r="K221" s="1" t="str">
        <f>IF(Paysheet[[#This Row],[Week Counter]] = "PAYDAY", Paysheet[[#This Row],[Day to Paycheck]], "")</f>
        <v/>
      </c>
      <c r="L221" s="1"/>
      <c r="M221" s="1">
        <f>IF(TEXT(Paysheet[[#This Row],[Date]], "mm") &gt; TEXT(A220, "mm"), Paysheet[[#This Row],[Daily Pay]], IF(ISNUMBER(M220), M220, 0) + Paysheet[[#This Row],[Daily Pay]]) - IF(Paysheet[[#This Row],[Adjusted Paycheck]] = "", 0, (Paysheet[[#This Row],[Expected Paycheck]] - Paysheet[[#This Row],[Adjusted Paycheck]]))</f>
        <v>0</v>
      </c>
      <c r="N221" s="2">
        <f>IF(ISNUMBER(N220), N220, 0) + Paysheet[[#This Row],[Daily Pay]]  - IF(Paysheet[[#This Row],[Adjusted Paycheck]] = "", 0, (Paysheet[[#This Row],[Expected Paycheck]] - Paysheet[[#This Row],[Adjusted Paycheck]]))</f>
        <v>0</v>
      </c>
    </row>
    <row r="222" spans="1:21" x14ac:dyDescent="0.25">
      <c r="A222" s="7">
        <v>45512</v>
      </c>
      <c r="B222" s="5">
        <f>IF(OR('Account Holder Info'!$B$12 = "Weekly", Paysheet[[#This Row],[Date]]='Account Holder Info'!$B$10), IF(TEXT(A222, "dddd") = 'Account Holder Info'!$B$11, "PAYDAY", IF(ISNUMBER(B221), B221 + 1, 1)), IF(AND(TEXT(A222, "dddd") = 'Account Holder Info'!$B$11, B221 &gt;= 13), "PAYDAY", (IF(ISNUMBER(B221), B221 + 1, 1))))</f>
        <v>6</v>
      </c>
      <c r="C222" s="6"/>
      <c r="D222" cm="1">
        <f t="array" ref="D222">_xlfn.IFNA(_xlfn.IFS($C$219 = "Regular", IF(VLOOKUP(TEXT(Paysheet[[#This Row],[Date]], "dddd"),RegularWeek[],2, FALSE), 'Account Holder Info'!$B$6, 0), $C$219 = "1 Day", IF(VLOOKUP(TEXT(Paysheet[[#This Row],[Date]], "dddd"),OneDayWeek[],2, FALSE), IF(TEXT(Paysheet[[#This Row],[Date]], "dddd") = 'Account Holder Info'!$B$13, 'Account Holder Info'!$B$7, 'Account Holder Info'!$B$6), 0), $C$219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$C$219 = "Off", 0), 0)</f>
        <v>0</v>
      </c>
      <c r="F22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F221)</f>
        <v>0</v>
      </c>
      <c r="G222">
        <f>IFERROR(IF(B221 = "PAYDAY", IF(Paysheet[[#This Row],[Hour Override]] = "", Paysheet[[#This Row],[Hours ]], Paysheet[[#This Row],[Hour Override]]), IF(Paysheet[[#This Row],[Hour Override]] = "", Paysheet[[#This Row],[Hours ]], Paysheet[[#This Row],[Hour Override]]) + G221), 0)</f>
        <v>0</v>
      </c>
      <c r="H22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22" s="1">
        <f>IF(TEXT(A221, "dddd") = "Sunday", Paysheet[[#This Row],[Daily Pay]], IF(ISNUMBER(I221), I221, 0) + Paysheet[[#This Row],[Daily Pay]])</f>
        <v>0</v>
      </c>
      <c r="J222" s="1">
        <f>IF(B221 = "PAYDAY", Paysheet[[#This Row],[Daily Pay]], IF(ISNUMBER(J221), J221, 0) + Paysheet[[#This Row],[Daily Pay]])</f>
        <v>0</v>
      </c>
      <c r="K222" s="1" t="str">
        <f>IF(Paysheet[[#This Row],[Week Counter]] = "PAYDAY", Paysheet[[#This Row],[Day to Paycheck]], "")</f>
        <v/>
      </c>
      <c r="L222" s="1"/>
      <c r="M222" s="1">
        <f>IF(TEXT(Paysheet[[#This Row],[Date]], "mm") &gt; TEXT(A221, "mm"), Paysheet[[#This Row],[Daily Pay]], IF(ISNUMBER(M221), M221, 0) + Paysheet[[#This Row],[Daily Pay]]) - IF(Paysheet[[#This Row],[Adjusted Paycheck]] = "", 0, (Paysheet[[#This Row],[Expected Paycheck]] - Paysheet[[#This Row],[Adjusted Paycheck]]))</f>
        <v>0</v>
      </c>
      <c r="N222" s="2">
        <f>IF(ISNUMBER(N221), N221, 0) + Paysheet[[#This Row],[Daily Pay]]  - IF(Paysheet[[#This Row],[Adjusted Paycheck]] = "", 0, (Paysheet[[#This Row],[Expected Paycheck]] - Paysheet[[#This Row],[Adjusted Paycheck]]))</f>
        <v>0</v>
      </c>
    </row>
    <row r="223" spans="1:21" x14ac:dyDescent="0.25">
      <c r="A223" s="7">
        <v>45513</v>
      </c>
      <c r="B223" s="5">
        <f>IF(OR('Account Holder Info'!$B$12 = "Weekly", Paysheet[[#This Row],[Date]]='Account Holder Info'!$B$10), IF(TEXT(A223, "dddd") = 'Account Holder Info'!$B$11, "PAYDAY", IF(ISNUMBER(B222), B222 + 1, 1)), IF(AND(TEXT(A223, "dddd") = 'Account Holder Info'!$B$11, B222 &gt;= 13), "PAYDAY", (IF(ISNUMBER(B222), B222 + 1, 1))))</f>
        <v>7</v>
      </c>
      <c r="C223" s="6"/>
      <c r="D223" cm="1">
        <f t="array" ref="D223">_xlfn.IFNA(_xlfn.IFS($C$219 = "Regular", IF(VLOOKUP(TEXT(Paysheet[[#This Row],[Date]], "dddd"),RegularWeek[],2, FALSE), 'Account Holder Info'!$B$6, 0), $C$219 = "1 Day", IF(VLOOKUP(TEXT(Paysheet[[#This Row],[Date]], "dddd"),OneDayWeek[],2, FALSE), IF(TEXT(Paysheet[[#This Row],[Date]], "dddd") = 'Account Holder Info'!$B$13, 'Account Holder Info'!$B$7, 'Account Holder Info'!$B$6), 0), $C$219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$C$219 = "Off", 0), 0)</f>
        <v>0</v>
      </c>
      <c r="F22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F222)</f>
        <v>0</v>
      </c>
      <c r="G223">
        <f>IFERROR(IF(B222 = "PAYDAY", IF(Paysheet[[#This Row],[Hour Override]] = "", Paysheet[[#This Row],[Hours ]], Paysheet[[#This Row],[Hour Override]]), IF(Paysheet[[#This Row],[Hour Override]] = "", Paysheet[[#This Row],[Hours ]], Paysheet[[#This Row],[Hour Override]]) + G222), 0)</f>
        <v>0</v>
      </c>
      <c r="H22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23" s="1">
        <f>IF(TEXT(A222, "dddd") = "Sunday", Paysheet[[#This Row],[Daily Pay]], IF(ISNUMBER(I222), I222, 0) + Paysheet[[#This Row],[Daily Pay]])</f>
        <v>0</v>
      </c>
      <c r="J223" s="1">
        <f>IF(B222 = "PAYDAY", Paysheet[[#This Row],[Daily Pay]], IF(ISNUMBER(J222), J222, 0) + Paysheet[[#This Row],[Daily Pay]])</f>
        <v>0</v>
      </c>
      <c r="K223" s="1" t="str">
        <f>IF(Paysheet[[#This Row],[Week Counter]] = "PAYDAY", Paysheet[[#This Row],[Day to Paycheck]], "")</f>
        <v/>
      </c>
      <c r="L223" s="1"/>
      <c r="M223" s="1">
        <f>IF(TEXT(Paysheet[[#This Row],[Date]], "mm") &gt; TEXT(A222, "mm"), Paysheet[[#This Row],[Daily Pay]], IF(ISNUMBER(M222), M222, 0) + Paysheet[[#This Row],[Daily Pay]]) - IF(Paysheet[[#This Row],[Adjusted Paycheck]] = "", 0, (Paysheet[[#This Row],[Expected Paycheck]] - Paysheet[[#This Row],[Adjusted Paycheck]]))</f>
        <v>0</v>
      </c>
      <c r="N223" s="2">
        <f>IF(ISNUMBER(N222), N222, 0) + Paysheet[[#This Row],[Daily Pay]]  - IF(Paysheet[[#This Row],[Adjusted Paycheck]] = "", 0, (Paysheet[[#This Row],[Expected Paycheck]] - Paysheet[[#This Row],[Adjusted Paycheck]]))</f>
        <v>0</v>
      </c>
    </row>
    <row r="224" spans="1:21" x14ac:dyDescent="0.25">
      <c r="A224" s="7">
        <v>45514</v>
      </c>
      <c r="B224" s="5">
        <f>IF(OR('Account Holder Info'!$B$12 = "Weekly", Paysheet[[#This Row],[Date]]='Account Holder Info'!$B$10), IF(TEXT(A224, "dddd") = 'Account Holder Info'!$B$11, "PAYDAY", IF(ISNUMBER(B223), B223 + 1, 1)), IF(AND(TEXT(A224, "dddd") = 'Account Holder Info'!$B$11, B223 &gt;= 13), "PAYDAY", (IF(ISNUMBER(B223), B223 + 1, 1))))</f>
        <v>8</v>
      </c>
      <c r="C224" s="6"/>
      <c r="D224" cm="1">
        <f t="array" ref="D224">_xlfn.IFNA(_xlfn.IFS($C$219 = "Regular", IF(VLOOKUP(TEXT(Paysheet[[#This Row],[Date]], "dddd"),RegularWeek[],2, FALSE), 'Account Holder Info'!$B$6, 0), $C$219 = "1 Day", IF(VLOOKUP(TEXT(Paysheet[[#This Row],[Date]], "dddd"),OneDayWeek[],2, FALSE), IF(TEXT(Paysheet[[#This Row],[Date]], "dddd") = 'Account Holder Info'!$B$13, 'Account Holder Info'!$B$7, 'Account Holder Info'!$B$6), 0), $C$219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$C$219 = "Off", 0), 0)</f>
        <v>0</v>
      </c>
      <c r="F22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F223)</f>
        <v>0</v>
      </c>
      <c r="G224">
        <f>IFERROR(IF(B223 = "PAYDAY", IF(Paysheet[[#This Row],[Hour Override]] = "", Paysheet[[#This Row],[Hours ]], Paysheet[[#This Row],[Hour Override]]), IF(Paysheet[[#This Row],[Hour Override]] = "", Paysheet[[#This Row],[Hours ]], Paysheet[[#This Row],[Hour Override]]) + G223), 0)</f>
        <v>0</v>
      </c>
      <c r="H22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24" s="1">
        <f>IF(TEXT(A223, "dddd") = "Sunday", Paysheet[[#This Row],[Daily Pay]], IF(ISNUMBER(I223), I223, 0) + Paysheet[[#This Row],[Daily Pay]])</f>
        <v>0</v>
      </c>
      <c r="J224" s="1">
        <f>IF(B223 = "PAYDAY", Paysheet[[#This Row],[Daily Pay]], IF(ISNUMBER(J223), J223, 0) + Paysheet[[#This Row],[Daily Pay]])</f>
        <v>0</v>
      </c>
      <c r="K224" s="1" t="str">
        <f>IF(Paysheet[[#This Row],[Week Counter]] = "PAYDAY", Paysheet[[#This Row],[Day to Paycheck]], "")</f>
        <v/>
      </c>
      <c r="L224" s="1"/>
      <c r="M224" s="1">
        <f>IF(TEXT(Paysheet[[#This Row],[Date]], "mm") &gt; TEXT(A223, "mm"), Paysheet[[#This Row],[Daily Pay]], IF(ISNUMBER(M223), M223, 0) + Paysheet[[#This Row],[Daily Pay]]) - IF(Paysheet[[#This Row],[Adjusted Paycheck]] = "", 0, (Paysheet[[#This Row],[Expected Paycheck]] - Paysheet[[#This Row],[Adjusted Paycheck]]))</f>
        <v>0</v>
      </c>
      <c r="N224" s="2">
        <f>IF(ISNUMBER(N223), N223, 0) + Paysheet[[#This Row],[Daily Pay]]  - IF(Paysheet[[#This Row],[Adjusted Paycheck]] = "", 0, (Paysheet[[#This Row],[Expected Paycheck]] - Paysheet[[#This Row],[Adjusted Paycheck]]))</f>
        <v>0</v>
      </c>
    </row>
    <row r="225" spans="1:17" x14ac:dyDescent="0.25">
      <c r="A225" s="7">
        <v>45515</v>
      </c>
      <c r="B225" s="5">
        <f>IF(OR('Account Holder Info'!$B$12 = "Weekly", Paysheet[[#This Row],[Date]]='Account Holder Info'!$B$10), IF(TEXT(A225, "dddd") = 'Account Holder Info'!$B$11, "PAYDAY", IF(ISNUMBER(B224), B224 + 1, 1)), IF(AND(TEXT(A225, "dddd") = 'Account Holder Info'!$B$11, B224 &gt;= 13), "PAYDAY", (IF(ISNUMBER(B224), B224 + 1, 1))))</f>
        <v>9</v>
      </c>
      <c r="C225" s="6"/>
      <c r="D225" cm="1">
        <f t="array" ref="D225">_xlfn.IFNA(_xlfn.IFS($C$219 = "Regular", IF(VLOOKUP(TEXT(Paysheet[[#This Row],[Date]], "dddd"),RegularWeek[],2, FALSE), 'Account Holder Info'!$B$6, 0), $C$219 = "1 Day", IF(VLOOKUP(TEXT(Paysheet[[#This Row],[Date]], "dddd"),OneDayWeek[],2, FALSE), IF(TEXT(Paysheet[[#This Row],[Date]], "dddd") = 'Account Holder Info'!$B$13, 'Account Holder Info'!$B$7, 'Account Holder Info'!$B$6), 0), $C$219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$C$219 = "Off", 0), 0)</f>
        <v>0</v>
      </c>
      <c r="F22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F224)</f>
        <v>0</v>
      </c>
      <c r="G225">
        <f>IFERROR(IF(B224 = "PAYDAY", IF(Paysheet[[#This Row],[Hour Override]] = "", Paysheet[[#This Row],[Hours ]], Paysheet[[#This Row],[Hour Override]]), IF(Paysheet[[#This Row],[Hour Override]] = "", Paysheet[[#This Row],[Hours ]], Paysheet[[#This Row],[Hour Override]]) + G224), 0)</f>
        <v>0</v>
      </c>
      <c r="H22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25" s="1">
        <f>IF(TEXT(A224, "dddd") = "Sunday", Paysheet[[#This Row],[Daily Pay]], IF(ISNUMBER(I224), I224, 0) + Paysheet[[#This Row],[Daily Pay]])</f>
        <v>0</v>
      </c>
      <c r="J225" s="1">
        <f>IF(B224 = "PAYDAY", Paysheet[[#This Row],[Daily Pay]], IF(ISNUMBER(J224), J224, 0) + Paysheet[[#This Row],[Daily Pay]])</f>
        <v>0</v>
      </c>
      <c r="K225" s="1" t="str">
        <f>IF(Paysheet[[#This Row],[Week Counter]] = "PAYDAY", Paysheet[[#This Row],[Day to Paycheck]], "")</f>
        <v/>
      </c>
      <c r="L225" s="1"/>
      <c r="M225" s="1">
        <f>IF(TEXT(Paysheet[[#This Row],[Date]], "mm") &gt; TEXT(A224, "mm"), Paysheet[[#This Row],[Daily Pay]], IF(ISNUMBER(M224), M224, 0) + Paysheet[[#This Row],[Daily Pay]]) - IF(Paysheet[[#This Row],[Adjusted Paycheck]] = "", 0, (Paysheet[[#This Row],[Expected Paycheck]] - Paysheet[[#This Row],[Adjusted Paycheck]]))</f>
        <v>0</v>
      </c>
      <c r="N225" s="2">
        <f>IF(ISNUMBER(N224), N224, 0) + Paysheet[[#This Row],[Daily Pay]]  - IF(Paysheet[[#This Row],[Adjusted Paycheck]] = "", 0, (Paysheet[[#This Row],[Expected Paycheck]] - Paysheet[[#This Row],[Adjusted Paycheck]]))</f>
        <v>0</v>
      </c>
    </row>
    <row r="226" spans="1:17" x14ac:dyDescent="0.25">
      <c r="A226" s="7">
        <v>45516</v>
      </c>
      <c r="B226" s="5">
        <f>IF(OR('Account Holder Info'!$B$12 = "Weekly", Paysheet[[#This Row],[Date]]='Account Holder Info'!$B$10), IF(TEXT(A226, "dddd") = 'Account Holder Info'!$B$11, "PAYDAY", IF(ISNUMBER(B225), B225 + 1, 1)), IF(AND(TEXT(A226, "dddd") = 'Account Holder Info'!$B$11, B225 &gt;= 13), "PAYDAY", (IF(ISNUMBER(B225), B225 + 1, 1))))</f>
        <v>10</v>
      </c>
      <c r="C226" t="s">
        <v>30</v>
      </c>
      <c r="D226" cm="1">
        <f t="array" ref="D226">_xlfn.IFNA(_xlfn.IFS($C$226 = "Regular", IF(VLOOKUP(TEXT(Paysheet[[#This Row],[Date]], "dddd"),RegularWeek[],2, FALSE), 'Account Holder Info'!$B$6, 0), $C$226 = "1 Day", IF(VLOOKUP(TEXT(Paysheet[[#This Row],[Date]], "dddd"),OneDayWeek[],2, FALSE), IF(TEXT(Paysheet[[#This Row],[Date]], "dddd") = 'Account Holder Info'!$B$13, 'Account Holder Info'!$B$7, 'Account Holder Info'!$B$6), 0), $C$226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$C$226 = "Off", 0), 0)</f>
        <v>0</v>
      </c>
      <c r="F22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F225)</f>
        <v>0</v>
      </c>
      <c r="G226">
        <f>IFERROR(IF(B225 = "PAYDAY", IF(Paysheet[[#This Row],[Hour Override]] = "", Paysheet[[#This Row],[Hours ]], Paysheet[[#This Row],[Hour Override]]), IF(Paysheet[[#This Row],[Hour Override]] = "", Paysheet[[#This Row],[Hours ]], Paysheet[[#This Row],[Hour Override]]) + G225), 0)</f>
        <v>0</v>
      </c>
      <c r="H22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26" s="1">
        <f>IF(TEXT(A225, "dddd") = "Sunday", Paysheet[[#This Row],[Daily Pay]], IF(ISNUMBER(I225), I225, 0) + Paysheet[[#This Row],[Daily Pay]])</f>
        <v>0</v>
      </c>
      <c r="J226" s="1">
        <f>IF(B225 = "PAYDAY", Paysheet[[#This Row],[Daily Pay]], IF(ISNUMBER(J225), J225, 0) + Paysheet[[#This Row],[Daily Pay]])</f>
        <v>0</v>
      </c>
      <c r="K226" s="1" t="str">
        <f>IF(Paysheet[[#This Row],[Week Counter]] = "PAYDAY", Paysheet[[#This Row],[Day to Paycheck]], "")</f>
        <v/>
      </c>
      <c r="L226" s="1"/>
      <c r="M226" s="1">
        <f>IF(TEXT(Paysheet[[#This Row],[Date]], "mm") &gt; TEXT(A225, "mm"), Paysheet[[#This Row],[Daily Pay]], IF(ISNUMBER(M225), M225, 0) + Paysheet[[#This Row],[Daily Pay]]) - IF(Paysheet[[#This Row],[Adjusted Paycheck]] = "", 0, (Paysheet[[#This Row],[Expected Paycheck]] - Paysheet[[#This Row],[Adjusted Paycheck]]))</f>
        <v>0</v>
      </c>
      <c r="N226" s="2">
        <f>IF(ISNUMBER(N225), N225, 0) + Paysheet[[#This Row],[Daily Pay]]  - IF(Paysheet[[#This Row],[Adjusted Paycheck]] = "", 0, (Paysheet[[#This Row],[Expected Paycheck]] - Paysheet[[#This Row],[Adjusted Paycheck]]))</f>
        <v>0</v>
      </c>
    </row>
    <row r="227" spans="1:17" x14ac:dyDescent="0.25">
      <c r="A227" s="7">
        <v>45517</v>
      </c>
      <c r="B227" s="5">
        <f>IF(OR('Account Holder Info'!$B$12 = "Weekly", Paysheet[[#This Row],[Date]]='Account Holder Info'!$B$10), IF(TEXT(A227, "dddd") = 'Account Holder Info'!$B$11, "PAYDAY", IF(ISNUMBER(B226), B226 + 1, 1)), IF(AND(TEXT(A227, "dddd") = 'Account Holder Info'!$B$11, B226 &gt;= 13), "PAYDAY", (IF(ISNUMBER(B226), B226 + 1, 1))))</f>
        <v>11</v>
      </c>
      <c r="C227" s="6"/>
      <c r="D227" cm="1">
        <f t="array" ref="D227">_xlfn.IFNA(_xlfn.IFS($C$226 = "Regular", IF(VLOOKUP(TEXT(Paysheet[[#This Row],[Date]], "dddd"),RegularWeek[],2, FALSE), 'Account Holder Info'!$B$6, 0), $C$226 = "1 Day", IF(VLOOKUP(TEXT(Paysheet[[#This Row],[Date]], "dddd"),OneDayWeek[],2, FALSE), IF(TEXT(Paysheet[[#This Row],[Date]], "dddd") = 'Account Holder Info'!$B$13, 'Account Holder Info'!$B$7, 'Account Holder Info'!$B$6), 0), $C$226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$C$226 = "Off", 0), 0)</f>
        <v>0</v>
      </c>
      <c r="F22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F226)</f>
        <v>0</v>
      </c>
      <c r="G227">
        <f>IFERROR(IF(B226 = "PAYDAY", IF(Paysheet[[#This Row],[Hour Override]] = "", Paysheet[[#This Row],[Hours ]], Paysheet[[#This Row],[Hour Override]]), IF(Paysheet[[#This Row],[Hour Override]] = "", Paysheet[[#This Row],[Hours ]], Paysheet[[#This Row],[Hour Override]]) + G226), 0)</f>
        <v>0</v>
      </c>
      <c r="H22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27" s="1">
        <f>IF(TEXT(A226, "dddd") = "Sunday", Paysheet[[#This Row],[Daily Pay]], IF(ISNUMBER(I226), I226, 0) + Paysheet[[#This Row],[Daily Pay]])</f>
        <v>0</v>
      </c>
      <c r="J227" s="1">
        <f>IF(B226 = "PAYDAY", Paysheet[[#This Row],[Daily Pay]], IF(ISNUMBER(J226), J226, 0) + Paysheet[[#This Row],[Daily Pay]])</f>
        <v>0</v>
      </c>
      <c r="K227" s="1" t="str">
        <f>IF(Paysheet[[#This Row],[Week Counter]] = "PAYDAY", Paysheet[[#This Row],[Day to Paycheck]], "")</f>
        <v/>
      </c>
      <c r="L227" s="1"/>
      <c r="M227" s="1">
        <f>IF(TEXT(Paysheet[[#This Row],[Date]], "mm") &gt; TEXT(A226, "mm"), Paysheet[[#This Row],[Daily Pay]], IF(ISNUMBER(M226), M226, 0) + Paysheet[[#This Row],[Daily Pay]]) - IF(Paysheet[[#This Row],[Adjusted Paycheck]] = "", 0, (Paysheet[[#This Row],[Expected Paycheck]] - Paysheet[[#This Row],[Adjusted Paycheck]]))</f>
        <v>0</v>
      </c>
      <c r="N227" s="2">
        <f>IF(ISNUMBER(N226), N226, 0) + Paysheet[[#This Row],[Daily Pay]]  - IF(Paysheet[[#This Row],[Adjusted Paycheck]] = "", 0, (Paysheet[[#This Row],[Expected Paycheck]] - Paysheet[[#This Row],[Adjusted Paycheck]]))</f>
        <v>0</v>
      </c>
    </row>
    <row r="228" spans="1:17" x14ac:dyDescent="0.25">
      <c r="A228" s="7">
        <v>45518</v>
      </c>
      <c r="B228" s="5">
        <f>IF(OR('Account Holder Info'!$B$12 = "Weekly", Paysheet[[#This Row],[Date]]='Account Holder Info'!$B$10), IF(TEXT(A228, "dddd") = 'Account Holder Info'!$B$11, "PAYDAY", IF(ISNUMBER(B227), B227 + 1, 1)), IF(AND(TEXT(A228, "dddd") = 'Account Holder Info'!$B$11, B227 &gt;= 13), "PAYDAY", (IF(ISNUMBER(B227), B227 + 1, 1))))</f>
        <v>12</v>
      </c>
      <c r="C228" s="6"/>
      <c r="D228" cm="1">
        <f t="array" ref="D228">_xlfn.IFNA(_xlfn.IFS($C$226 = "Regular", IF(VLOOKUP(TEXT(Paysheet[[#This Row],[Date]], "dddd"),RegularWeek[],2, FALSE), 'Account Holder Info'!$B$6, 0), $C$226 = "1 Day", IF(VLOOKUP(TEXT(Paysheet[[#This Row],[Date]], "dddd"),OneDayWeek[],2, FALSE), IF(TEXT(Paysheet[[#This Row],[Date]], "dddd") = 'Account Holder Info'!$B$13, 'Account Holder Info'!$B$7, 'Account Holder Info'!$B$6), 0), $C$226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$C$226 = "Off", 0), 0)</f>
        <v>0</v>
      </c>
      <c r="F22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F227)</f>
        <v>0</v>
      </c>
      <c r="G228">
        <f>IFERROR(IF(B227 = "PAYDAY", IF(Paysheet[[#This Row],[Hour Override]] = "", Paysheet[[#This Row],[Hours ]], Paysheet[[#This Row],[Hour Override]]), IF(Paysheet[[#This Row],[Hour Override]] = "", Paysheet[[#This Row],[Hours ]], Paysheet[[#This Row],[Hour Override]]) + G227), 0)</f>
        <v>0</v>
      </c>
      <c r="H22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28" s="1">
        <f>IF(TEXT(A227, "dddd") = "Sunday", Paysheet[[#This Row],[Daily Pay]], IF(ISNUMBER(I227), I227, 0) + Paysheet[[#This Row],[Daily Pay]])</f>
        <v>0</v>
      </c>
      <c r="J228" s="1">
        <f>IF(B227 = "PAYDAY", Paysheet[[#This Row],[Daily Pay]], IF(ISNUMBER(J227), J227, 0) + Paysheet[[#This Row],[Daily Pay]])</f>
        <v>0</v>
      </c>
      <c r="K228" s="1" t="str">
        <f>IF(Paysheet[[#This Row],[Week Counter]] = "PAYDAY", Paysheet[[#This Row],[Day to Paycheck]], "")</f>
        <v/>
      </c>
      <c r="L228" s="1"/>
      <c r="M228" s="1">
        <f>IF(TEXT(Paysheet[[#This Row],[Date]], "mm") &gt; TEXT(A227, "mm"), Paysheet[[#This Row],[Daily Pay]], IF(ISNUMBER(M227), M227, 0) + Paysheet[[#This Row],[Daily Pay]]) - IF(Paysheet[[#This Row],[Adjusted Paycheck]] = "", 0, (Paysheet[[#This Row],[Expected Paycheck]] - Paysheet[[#This Row],[Adjusted Paycheck]]))</f>
        <v>0</v>
      </c>
      <c r="N228" s="2">
        <f>IF(ISNUMBER(N227), N227, 0) + Paysheet[[#This Row],[Daily Pay]]  - IF(Paysheet[[#This Row],[Adjusted Paycheck]] = "", 0, (Paysheet[[#This Row],[Expected Paycheck]] - Paysheet[[#This Row],[Adjusted Paycheck]]))</f>
        <v>0</v>
      </c>
    </row>
    <row r="229" spans="1:17" x14ac:dyDescent="0.25">
      <c r="A229" s="7">
        <v>45519</v>
      </c>
      <c r="B229" s="5">
        <f>IF(OR('Account Holder Info'!$B$12 = "Weekly", Paysheet[[#This Row],[Date]]='Account Holder Info'!$B$10), IF(TEXT(A229, "dddd") = 'Account Holder Info'!$B$11, "PAYDAY", IF(ISNUMBER(B228), B228 + 1, 1)), IF(AND(TEXT(A229, "dddd") = 'Account Holder Info'!$B$11, B228 &gt;= 13), "PAYDAY", (IF(ISNUMBER(B228), B228 + 1, 1))))</f>
        <v>13</v>
      </c>
      <c r="C229" s="6"/>
      <c r="D229" cm="1">
        <f t="array" ref="D229">_xlfn.IFNA(_xlfn.IFS($C$226 = "Regular", IF(VLOOKUP(TEXT(Paysheet[[#This Row],[Date]], "dddd"),RegularWeek[],2, FALSE), 'Account Holder Info'!$B$6, 0), $C$226 = "1 Day", IF(VLOOKUP(TEXT(Paysheet[[#This Row],[Date]], "dddd"),OneDayWeek[],2, FALSE), IF(TEXT(Paysheet[[#This Row],[Date]], "dddd") = 'Account Holder Info'!$B$13, 'Account Holder Info'!$B$7, 'Account Holder Info'!$B$6), 0), $C$226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$C$226 = "Off", 0), 0)</f>
        <v>0</v>
      </c>
      <c r="F22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F228)</f>
        <v>0</v>
      </c>
      <c r="G229">
        <f>IFERROR(IF(B228 = "PAYDAY", IF(Paysheet[[#This Row],[Hour Override]] = "", Paysheet[[#This Row],[Hours ]], Paysheet[[#This Row],[Hour Override]]), IF(Paysheet[[#This Row],[Hour Override]] = "", Paysheet[[#This Row],[Hours ]], Paysheet[[#This Row],[Hour Override]]) + G228), 0)</f>
        <v>0</v>
      </c>
      <c r="H22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29" s="1">
        <f>IF(TEXT(A228, "dddd") = "Sunday", Paysheet[[#This Row],[Daily Pay]], IF(ISNUMBER(I228), I228, 0) + Paysheet[[#This Row],[Daily Pay]])</f>
        <v>0</v>
      </c>
      <c r="J229" s="1">
        <f>IF(B228 = "PAYDAY", Paysheet[[#This Row],[Daily Pay]], IF(ISNUMBER(J228), J228, 0) + Paysheet[[#This Row],[Daily Pay]])</f>
        <v>0</v>
      </c>
      <c r="K229" s="1" t="str">
        <f>IF(Paysheet[[#This Row],[Week Counter]] = "PAYDAY", Paysheet[[#This Row],[Day to Paycheck]], "")</f>
        <v/>
      </c>
      <c r="L229" s="1"/>
      <c r="M229" s="1">
        <f>IF(TEXT(Paysheet[[#This Row],[Date]], "mm") &gt; TEXT(A228, "mm"), Paysheet[[#This Row],[Daily Pay]], IF(ISNUMBER(M228), M228, 0) + Paysheet[[#This Row],[Daily Pay]]) - IF(Paysheet[[#This Row],[Adjusted Paycheck]] = "", 0, (Paysheet[[#This Row],[Expected Paycheck]] - Paysheet[[#This Row],[Adjusted Paycheck]]))</f>
        <v>0</v>
      </c>
      <c r="N229" s="2">
        <f>IF(ISNUMBER(N228), N228, 0) + Paysheet[[#This Row],[Daily Pay]]  - IF(Paysheet[[#This Row],[Adjusted Paycheck]] = "", 0, (Paysheet[[#This Row],[Expected Paycheck]] - Paysheet[[#This Row],[Adjusted Paycheck]]))</f>
        <v>0</v>
      </c>
    </row>
    <row r="230" spans="1:17" x14ac:dyDescent="0.25">
      <c r="A230" s="7">
        <v>45520</v>
      </c>
      <c r="B230" s="5" t="str">
        <f>IF(OR('Account Holder Info'!$B$12 = "Weekly", Paysheet[[#This Row],[Date]]='Account Holder Info'!$B$10), IF(TEXT(A230, "dddd") = 'Account Holder Info'!$B$11, "PAYDAY", IF(ISNUMBER(B229), B229 + 1, 1)), IF(AND(TEXT(A230, "dddd") = 'Account Holder Info'!$B$11, B229 &gt;= 13), "PAYDAY", (IF(ISNUMBER(B229), B229 + 1, 1))))</f>
        <v>PAYDAY</v>
      </c>
      <c r="C230" s="6"/>
      <c r="D230" cm="1">
        <f t="array" ref="D230">_xlfn.IFNA(_xlfn.IFS($C$226 = "Regular", IF(VLOOKUP(TEXT(Paysheet[[#This Row],[Date]], "dddd"),RegularWeek[],2, FALSE), 'Account Holder Info'!$B$6, 0), $C$226 = "1 Day", IF(VLOOKUP(TEXT(Paysheet[[#This Row],[Date]], "dddd"),OneDayWeek[],2, FALSE), IF(TEXT(Paysheet[[#This Row],[Date]], "dddd") = 'Account Holder Info'!$B$13, 'Account Holder Info'!$B$7, 'Account Holder Info'!$B$6), 0), $C$226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$C$226 = "Off", 0), 0)</f>
        <v>0</v>
      </c>
      <c r="F23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F229)</f>
        <v>0</v>
      </c>
      <c r="G230">
        <f>IFERROR(IF(B229 = "PAYDAY", IF(Paysheet[[#This Row],[Hour Override]] = "", Paysheet[[#This Row],[Hours ]], Paysheet[[#This Row],[Hour Override]]), IF(Paysheet[[#This Row],[Hour Override]] = "", Paysheet[[#This Row],[Hours ]], Paysheet[[#This Row],[Hour Override]]) + G229), 0)</f>
        <v>0</v>
      </c>
      <c r="H23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30" s="1">
        <f>IF(TEXT(A229, "dddd") = "Sunday", Paysheet[[#This Row],[Daily Pay]], IF(ISNUMBER(I229), I229, 0) + Paysheet[[#This Row],[Daily Pay]])</f>
        <v>0</v>
      </c>
      <c r="J230" s="1">
        <f>IF(B229 = "PAYDAY", Paysheet[[#This Row],[Daily Pay]], IF(ISNUMBER(J229), J229, 0) + Paysheet[[#This Row],[Daily Pay]])</f>
        <v>0</v>
      </c>
      <c r="K230" s="1">
        <f>IF(Paysheet[[#This Row],[Week Counter]] = "PAYDAY", Paysheet[[#This Row],[Day to Paycheck]], "")</f>
        <v>0</v>
      </c>
      <c r="L230" s="1"/>
      <c r="M230" s="1">
        <f>IF(TEXT(Paysheet[[#This Row],[Date]], "mm") &gt; TEXT(A229, "mm"), Paysheet[[#This Row],[Daily Pay]], IF(ISNUMBER(M229), M229, 0) + Paysheet[[#This Row],[Daily Pay]]) - IF(Paysheet[[#This Row],[Adjusted Paycheck]] = "", 0, (Paysheet[[#This Row],[Expected Paycheck]] - Paysheet[[#This Row],[Adjusted Paycheck]]))</f>
        <v>0</v>
      </c>
      <c r="N230" s="2">
        <f>IF(ISNUMBER(N229), N229, 0) + Paysheet[[#This Row],[Daily Pay]]  - IF(Paysheet[[#This Row],[Adjusted Paycheck]] = "", 0, (Paysheet[[#This Row],[Expected Paycheck]] - Paysheet[[#This Row],[Adjusted Paycheck]]))</f>
        <v>0</v>
      </c>
      <c r="Q230" s="12"/>
    </row>
    <row r="231" spans="1:17" x14ac:dyDescent="0.25">
      <c r="A231" s="7">
        <v>45521</v>
      </c>
      <c r="B231" s="5">
        <f>IF(OR('Account Holder Info'!$B$12 = "Weekly", Paysheet[[#This Row],[Date]]='Account Holder Info'!$B$10), IF(TEXT(A231, "dddd") = 'Account Holder Info'!$B$11, "PAYDAY", IF(ISNUMBER(B230), B230 + 1, 1)), IF(AND(TEXT(A231, "dddd") = 'Account Holder Info'!$B$11, B230 &gt;= 13), "PAYDAY", (IF(ISNUMBER(B230), B230 + 1, 1))))</f>
        <v>1</v>
      </c>
      <c r="C231" s="6"/>
      <c r="D231" cm="1">
        <f t="array" ref="D231">_xlfn.IFNA(_xlfn.IFS($C$226 = "Regular", IF(VLOOKUP(TEXT(Paysheet[[#This Row],[Date]], "dddd"),RegularWeek[],2, FALSE), 'Account Holder Info'!$B$6, 0), $C$226 = "1 Day", IF(VLOOKUP(TEXT(Paysheet[[#This Row],[Date]], "dddd"),OneDayWeek[],2, FALSE), IF(TEXT(Paysheet[[#This Row],[Date]], "dddd") = 'Account Holder Info'!$B$13, 'Account Holder Info'!$B$7, 'Account Holder Info'!$B$6), 0), $C$226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$C$226 = "Off", 0), 0)</f>
        <v>0</v>
      </c>
      <c r="F23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F230)</f>
        <v>0</v>
      </c>
      <c r="G231">
        <f>IFERROR(IF(B230 = "PAYDAY", IF(Paysheet[[#This Row],[Hour Override]] = "", Paysheet[[#This Row],[Hours ]], Paysheet[[#This Row],[Hour Override]]), IF(Paysheet[[#This Row],[Hour Override]] = "", Paysheet[[#This Row],[Hours ]], Paysheet[[#This Row],[Hour Override]]) + G230), 0)</f>
        <v>0</v>
      </c>
      <c r="H23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31" s="1">
        <f>IF(TEXT(A230, "dddd") = "Sunday", Paysheet[[#This Row],[Daily Pay]], IF(ISNUMBER(I230), I230, 0) + Paysheet[[#This Row],[Daily Pay]])</f>
        <v>0</v>
      </c>
      <c r="J231" s="1">
        <f>IF(B230 = "PAYDAY", Paysheet[[#This Row],[Daily Pay]], IF(ISNUMBER(J230), J230, 0) + Paysheet[[#This Row],[Daily Pay]])</f>
        <v>0</v>
      </c>
      <c r="K231" s="1" t="str">
        <f>IF(Paysheet[[#This Row],[Week Counter]] = "PAYDAY", Paysheet[[#This Row],[Day to Paycheck]], "")</f>
        <v/>
      </c>
      <c r="L231" s="1"/>
      <c r="M231" s="1">
        <f>IF(TEXT(Paysheet[[#This Row],[Date]], "mm") &gt; TEXT(A230, "mm"), Paysheet[[#This Row],[Daily Pay]], IF(ISNUMBER(M230), M230, 0) + Paysheet[[#This Row],[Daily Pay]]) - IF(Paysheet[[#This Row],[Adjusted Paycheck]] = "", 0, (Paysheet[[#This Row],[Expected Paycheck]] - Paysheet[[#This Row],[Adjusted Paycheck]]))</f>
        <v>0</v>
      </c>
      <c r="N231" s="2">
        <f>IF(ISNUMBER(N230), N230, 0) + Paysheet[[#This Row],[Daily Pay]]  - IF(Paysheet[[#This Row],[Adjusted Paycheck]] = "", 0, (Paysheet[[#This Row],[Expected Paycheck]] - Paysheet[[#This Row],[Adjusted Paycheck]]))</f>
        <v>0</v>
      </c>
    </row>
    <row r="232" spans="1:17" x14ac:dyDescent="0.25">
      <c r="A232" s="7">
        <v>45522</v>
      </c>
      <c r="B232" s="5">
        <f>IF(OR('Account Holder Info'!$B$12 = "Weekly", Paysheet[[#This Row],[Date]]='Account Holder Info'!$B$10), IF(TEXT(A232, "dddd") = 'Account Holder Info'!$B$11, "PAYDAY", IF(ISNUMBER(B231), B231 + 1, 1)), IF(AND(TEXT(A232, "dddd") = 'Account Holder Info'!$B$11, B231 &gt;= 13), "PAYDAY", (IF(ISNUMBER(B231), B231 + 1, 1))))</f>
        <v>2</v>
      </c>
      <c r="C232" s="6"/>
      <c r="D232" cm="1">
        <f t="array" ref="D232">_xlfn.IFNA(_xlfn.IFS($C$226 = "Regular", IF(VLOOKUP(TEXT(Paysheet[[#This Row],[Date]], "dddd"),RegularWeek[],2, FALSE), 'Account Holder Info'!$B$6, 0), $C$226 = "1 Day", IF(VLOOKUP(TEXT(Paysheet[[#This Row],[Date]], "dddd"),OneDayWeek[],2, FALSE), IF(TEXT(Paysheet[[#This Row],[Date]], "dddd") = 'Account Holder Info'!$B$13, 'Account Holder Info'!$B$7, 'Account Holder Info'!$B$6), 0), $C$226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$C$226 = "Off", 0), 0)</f>
        <v>0</v>
      </c>
      <c r="F23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F231)</f>
        <v>0</v>
      </c>
      <c r="G232">
        <f>IFERROR(IF(B231 = "PAYDAY", IF(Paysheet[[#This Row],[Hour Override]] = "", Paysheet[[#This Row],[Hours ]], Paysheet[[#This Row],[Hour Override]]), IF(Paysheet[[#This Row],[Hour Override]] = "", Paysheet[[#This Row],[Hours ]], Paysheet[[#This Row],[Hour Override]]) + G231), 0)</f>
        <v>0</v>
      </c>
      <c r="H23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32" s="1">
        <f>IF(TEXT(A231, "dddd") = "Sunday", Paysheet[[#This Row],[Daily Pay]], IF(ISNUMBER(I231), I231, 0) + Paysheet[[#This Row],[Daily Pay]])</f>
        <v>0</v>
      </c>
      <c r="J232" s="1">
        <f>IF(B231 = "PAYDAY", Paysheet[[#This Row],[Daily Pay]], IF(ISNUMBER(J231), J231, 0) + Paysheet[[#This Row],[Daily Pay]])</f>
        <v>0</v>
      </c>
      <c r="K232" s="1" t="str">
        <f>IF(Paysheet[[#This Row],[Week Counter]] = "PAYDAY", Paysheet[[#This Row],[Day to Paycheck]], "")</f>
        <v/>
      </c>
      <c r="L232" s="1"/>
      <c r="M232" s="1">
        <f>IF(TEXT(Paysheet[[#This Row],[Date]], "mm") &gt; TEXT(A231, "mm"), Paysheet[[#This Row],[Daily Pay]], IF(ISNUMBER(M231), M231, 0) + Paysheet[[#This Row],[Daily Pay]]) - IF(Paysheet[[#This Row],[Adjusted Paycheck]] = "", 0, (Paysheet[[#This Row],[Expected Paycheck]] - Paysheet[[#This Row],[Adjusted Paycheck]]))</f>
        <v>0</v>
      </c>
      <c r="N232" s="2">
        <f>IF(ISNUMBER(N231), N231, 0) + Paysheet[[#This Row],[Daily Pay]]  - IF(Paysheet[[#This Row],[Adjusted Paycheck]] = "", 0, (Paysheet[[#This Row],[Expected Paycheck]] - Paysheet[[#This Row],[Adjusted Paycheck]]))</f>
        <v>0</v>
      </c>
    </row>
    <row r="233" spans="1:17" x14ac:dyDescent="0.25">
      <c r="A233" s="7">
        <v>45523</v>
      </c>
      <c r="B233" s="5">
        <f>IF(OR('Account Holder Info'!$B$12 = "Weekly", Paysheet[[#This Row],[Date]]='Account Holder Info'!$B$10), IF(TEXT(A233, "dddd") = 'Account Holder Info'!$B$11, "PAYDAY", IF(ISNUMBER(B232), B232 + 1, 1)), IF(AND(TEXT(A233, "dddd") = 'Account Holder Info'!$B$11, B232 &gt;= 13), "PAYDAY", (IF(ISNUMBER(B232), B232 + 1, 1))))</f>
        <v>3</v>
      </c>
      <c r="C233" t="s">
        <v>30</v>
      </c>
      <c r="D233" cm="1">
        <f t="array" ref="D233">_xlfn.IFNA(_xlfn.IFS($C$233 = "Regular", IF(VLOOKUP(TEXT(Paysheet[[#This Row],[Date]], "dddd"),RegularWeek[],2, FALSE), 'Account Holder Info'!$B$6, 0), $C$233 = "1 Day", IF(VLOOKUP(TEXT(Paysheet[[#This Row],[Date]], "dddd"),OneDayWeek[],2, FALSE), IF(TEXT(Paysheet[[#This Row],[Date]], "dddd") = 'Account Holder Info'!$B$13, 'Account Holder Info'!$B$7, 'Account Holder Info'!$B$6), 0), $C$233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$C$233 = "Off", 0), 0)</f>
        <v>0</v>
      </c>
      <c r="F23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F232)</f>
        <v>0</v>
      </c>
      <c r="G233">
        <f>IFERROR(IF(B232 = "PAYDAY", IF(Paysheet[[#This Row],[Hour Override]] = "", Paysheet[[#This Row],[Hours ]], Paysheet[[#This Row],[Hour Override]]), IF(Paysheet[[#This Row],[Hour Override]] = "", Paysheet[[#This Row],[Hours ]], Paysheet[[#This Row],[Hour Override]]) + G232), 0)</f>
        <v>0</v>
      </c>
      <c r="H23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33" s="1">
        <f>IF(TEXT(A232, "dddd") = "Sunday", Paysheet[[#This Row],[Daily Pay]], IF(ISNUMBER(I232), I232, 0) + Paysheet[[#This Row],[Daily Pay]])</f>
        <v>0</v>
      </c>
      <c r="J233" s="1">
        <f>IF(B232 = "PAYDAY", Paysheet[[#This Row],[Daily Pay]], IF(ISNUMBER(J232), J232, 0) + Paysheet[[#This Row],[Daily Pay]])</f>
        <v>0</v>
      </c>
      <c r="K233" s="1" t="str">
        <f>IF(Paysheet[[#This Row],[Week Counter]] = "PAYDAY", Paysheet[[#This Row],[Day to Paycheck]], "")</f>
        <v/>
      </c>
      <c r="L233" s="1"/>
      <c r="M233" s="1">
        <f>IF(TEXT(Paysheet[[#This Row],[Date]], "mm") &gt; TEXT(A232, "mm"), Paysheet[[#This Row],[Daily Pay]], IF(ISNUMBER(M232), M232, 0) + Paysheet[[#This Row],[Daily Pay]]) - IF(Paysheet[[#This Row],[Adjusted Paycheck]] = "", 0, (Paysheet[[#This Row],[Expected Paycheck]] - Paysheet[[#This Row],[Adjusted Paycheck]]))</f>
        <v>0</v>
      </c>
      <c r="N233" s="2">
        <f>IF(ISNUMBER(N232), N232, 0) + Paysheet[[#This Row],[Daily Pay]]  - IF(Paysheet[[#This Row],[Adjusted Paycheck]] = "", 0, (Paysheet[[#This Row],[Expected Paycheck]] - Paysheet[[#This Row],[Adjusted Paycheck]]))</f>
        <v>0</v>
      </c>
    </row>
    <row r="234" spans="1:17" x14ac:dyDescent="0.25">
      <c r="A234" s="7">
        <v>45524</v>
      </c>
      <c r="B234" s="5">
        <f>IF(OR('Account Holder Info'!$B$12 = "Weekly", Paysheet[[#This Row],[Date]]='Account Holder Info'!$B$10), IF(TEXT(A234, "dddd") = 'Account Holder Info'!$B$11, "PAYDAY", IF(ISNUMBER(B233), B233 + 1, 1)), IF(AND(TEXT(A234, "dddd") = 'Account Holder Info'!$B$11, B233 &gt;= 13), "PAYDAY", (IF(ISNUMBER(B233), B233 + 1, 1))))</f>
        <v>4</v>
      </c>
      <c r="C234" s="6"/>
      <c r="D234" cm="1">
        <f t="array" ref="D234">_xlfn.IFNA(_xlfn.IFS($C$233 = "Regular", IF(VLOOKUP(TEXT(Paysheet[[#This Row],[Date]], "dddd"),RegularWeek[],2, FALSE), 'Account Holder Info'!$B$6, 0), $C$233 = "1 Day", IF(VLOOKUP(TEXT(Paysheet[[#This Row],[Date]], "dddd"),OneDayWeek[],2, FALSE), IF(TEXT(Paysheet[[#This Row],[Date]], "dddd") = 'Account Holder Info'!$B$13, 'Account Holder Info'!$B$7, 'Account Holder Info'!$B$6), 0), $C$233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$C$233 = "Off", 0), 0)</f>
        <v>0</v>
      </c>
      <c r="F23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F233)</f>
        <v>0</v>
      </c>
      <c r="G234">
        <f>IFERROR(IF(B233 = "PAYDAY", IF(Paysheet[[#This Row],[Hour Override]] = "", Paysheet[[#This Row],[Hours ]], Paysheet[[#This Row],[Hour Override]]), IF(Paysheet[[#This Row],[Hour Override]] = "", Paysheet[[#This Row],[Hours ]], Paysheet[[#This Row],[Hour Override]]) + G233), 0)</f>
        <v>0</v>
      </c>
      <c r="H23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34" s="1">
        <f>IF(TEXT(A233, "dddd") = "Sunday", Paysheet[[#This Row],[Daily Pay]], IF(ISNUMBER(I233), I233, 0) + Paysheet[[#This Row],[Daily Pay]])</f>
        <v>0</v>
      </c>
      <c r="J234" s="1">
        <f>IF(B233 = "PAYDAY", Paysheet[[#This Row],[Daily Pay]], IF(ISNUMBER(J233), J233, 0) + Paysheet[[#This Row],[Daily Pay]])</f>
        <v>0</v>
      </c>
      <c r="K234" s="1" t="str">
        <f>IF(Paysheet[[#This Row],[Week Counter]] = "PAYDAY", Paysheet[[#This Row],[Day to Paycheck]], "")</f>
        <v/>
      </c>
      <c r="L234" s="1"/>
      <c r="M234" s="1">
        <f>IF(TEXT(Paysheet[[#This Row],[Date]], "mm") &gt; TEXT(A233, "mm"), Paysheet[[#This Row],[Daily Pay]], IF(ISNUMBER(M233), M233, 0) + Paysheet[[#This Row],[Daily Pay]]) - IF(Paysheet[[#This Row],[Adjusted Paycheck]] = "", 0, (Paysheet[[#This Row],[Expected Paycheck]] - Paysheet[[#This Row],[Adjusted Paycheck]]))</f>
        <v>0</v>
      </c>
      <c r="N234" s="2">
        <f>IF(ISNUMBER(N233), N233, 0) + Paysheet[[#This Row],[Daily Pay]]  - IF(Paysheet[[#This Row],[Adjusted Paycheck]] = "", 0, (Paysheet[[#This Row],[Expected Paycheck]] - Paysheet[[#This Row],[Adjusted Paycheck]]))</f>
        <v>0</v>
      </c>
    </row>
    <row r="235" spans="1:17" x14ac:dyDescent="0.25">
      <c r="A235" s="7">
        <v>45525</v>
      </c>
      <c r="B235" s="5">
        <f>IF(OR('Account Holder Info'!$B$12 = "Weekly", Paysheet[[#This Row],[Date]]='Account Holder Info'!$B$10), IF(TEXT(A235, "dddd") = 'Account Holder Info'!$B$11, "PAYDAY", IF(ISNUMBER(B234), B234 + 1, 1)), IF(AND(TEXT(A235, "dddd") = 'Account Holder Info'!$B$11, B234 &gt;= 13), "PAYDAY", (IF(ISNUMBER(B234), B234 + 1, 1))))</f>
        <v>5</v>
      </c>
      <c r="C235" s="6"/>
      <c r="D235" cm="1">
        <f t="array" ref="D235">_xlfn.IFNA(_xlfn.IFS($C$233 = "Regular", IF(VLOOKUP(TEXT(Paysheet[[#This Row],[Date]], "dddd"),RegularWeek[],2, FALSE), 'Account Holder Info'!$B$6, 0), $C$233 = "1 Day", IF(VLOOKUP(TEXT(Paysheet[[#This Row],[Date]], "dddd"),OneDayWeek[],2, FALSE), IF(TEXT(Paysheet[[#This Row],[Date]], "dddd") = 'Account Holder Info'!$B$13, 'Account Holder Info'!$B$7, 'Account Holder Info'!$B$6), 0), $C$233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$C$233 = "Off", 0), 0)</f>
        <v>0</v>
      </c>
      <c r="F23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F234)</f>
        <v>0</v>
      </c>
      <c r="G235">
        <f>IFERROR(IF(B234 = "PAYDAY", IF(Paysheet[[#This Row],[Hour Override]] = "", Paysheet[[#This Row],[Hours ]], Paysheet[[#This Row],[Hour Override]]), IF(Paysheet[[#This Row],[Hour Override]] = "", Paysheet[[#This Row],[Hours ]], Paysheet[[#This Row],[Hour Override]]) + G234), 0)</f>
        <v>0</v>
      </c>
      <c r="H23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35" s="1">
        <f>IF(TEXT(A234, "dddd") = "Sunday", Paysheet[[#This Row],[Daily Pay]], IF(ISNUMBER(I234), I234, 0) + Paysheet[[#This Row],[Daily Pay]])</f>
        <v>0</v>
      </c>
      <c r="J235" s="1">
        <f>IF(B234 = "PAYDAY", Paysheet[[#This Row],[Daily Pay]], IF(ISNUMBER(J234), J234, 0) + Paysheet[[#This Row],[Daily Pay]])</f>
        <v>0</v>
      </c>
      <c r="K235" s="1" t="str">
        <f>IF(Paysheet[[#This Row],[Week Counter]] = "PAYDAY", Paysheet[[#This Row],[Day to Paycheck]], "")</f>
        <v/>
      </c>
      <c r="L235" s="1"/>
      <c r="M235" s="1">
        <f>IF(TEXT(Paysheet[[#This Row],[Date]], "mm") &gt; TEXT(A234, "mm"), Paysheet[[#This Row],[Daily Pay]], IF(ISNUMBER(M234), M234, 0) + Paysheet[[#This Row],[Daily Pay]]) - IF(Paysheet[[#This Row],[Adjusted Paycheck]] = "", 0, (Paysheet[[#This Row],[Expected Paycheck]] - Paysheet[[#This Row],[Adjusted Paycheck]]))</f>
        <v>0</v>
      </c>
      <c r="N235" s="2">
        <f>IF(ISNUMBER(N234), N234, 0) + Paysheet[[#This Row],[Daily Pay]]  - IF(Paysheet[[#This Row],[Adjusted Paycheck]] = "", 0, (Paysheet[[#This Row],[Expected Paycheck]] - Paysheet[[#This Row],[Adjusted Paycheck]]))</f>
        <v>0</v>
      </c>
    </row>
    <row r="236" spans="1:17" x14ac:dyDescent="0.25">
      <c r="A236" s="7">
        <v>45526</v>
      </c>
      <c r="B236" s="5">
        <f>IF(OR('Account Holder Info'!$B$12 = "Weekly", Paysheet[[#This Row],[Date]]='Account Holder Info'!$B$10), IF(TEXT(A236, "dddd") = 'Account Holder Info'!$B$11, "PAYDAY", IF(ISNUMBER(B235), B235 + 1, 1)), IF(AND(TEXT(A236, "dddd") = 'Account Holder Info'!$B$11, B235 &gt;= 13), "PAYDAY", (IF(ISNUMBER(B235), B235 + 1, 1))))</f>
        <v>6</v>
      </c>
      <c r="C236" s="6"/>
      <c r="D236" cm="1">
        <f t="array" ref="D236">_xlfn.IFNA(_xlfn.IFS($C$233 = "Regular", IF(VLOOKUP(TEXT(Paysheet[[#This Row],[Date]], "dddd"),RegularWeek[],2, FALSE), 'Account Holder Info'!$B$6, 0), $C$233 = "1 Day", IF(VLOOKUP(TEXT(Paysheet[[#This Row],[Date]], "dddd"),OneDayWeek[],2, FALSE), IF(TEXT(Paysheet[[#This Row],[Date]], "dddd") = 'Account Holder Info'!$B$13, 'Account Holder Info'!$B$7, 'Account Holder Info'!$B$6), 0), $C$233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$C$233 = "Off", 0), 0)</f>
        <v>0</v>
      </c>
      <c r="F23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F235)</f>
        <v>0</v>
      </c>
      <c r="G236">
        <f>IFERROR(IF(B235 = "PAYDAY", IF(Paysheet[[#This Row],[Hour Override]] = "", Paysheet[[#This Row],[Hours ]], Paysheet[[#This Row],[Hour Override]]), IF(Paysheet[[#This Row],[Hour Override]] = "", Paysheet[[#This Row],[Hours ]], Paysheet[[#This Row],[Hour Override]]) + G235), 0)</f>
        <v>0</v>
      </c>
      <c r="H23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36" s="1">
        <f>IF(TEXT(A235, "dddd") = "Sunday", Paysheet[[#This Row],[Daily Pay]], IF(ISNUMBER(I235), I235, 0) + Paysheet[[#This Row],[Daily Pay]])</f>
        <v>0</v>
      </c>
      <c r="J236" s="1">
        <f>IF(B235 = "PAYDAY", Paysheet[[#This Row],[Daily Pay]], IF(ISNUMBER(J235), J235, 0) + Paysheet[[#This Row],[Daily Pay]])</f>
        <v>0</v>
      </c>
      <c r="K236" s="1" t="str">
        <f>IF(Paysheet[[#This Row],[Week Counter]] = "PAYDAY", Paysheet[[#This Row],[Day to Paycheck]], "")</f>
        <v/>
      </c>
      <c r="L236" s="1"/>
      <c r="M236" s="1">
        <f>IF(TEXT(Paysheet[[#This Row],[Date]], "mm") &gt; TEXT(A235, "mm"), Paysheet[[#This Row],[Daily Pay]], IF(ISNUMBER(M235), M235, 0) + Paysheet[[#This Row],[Daily Pay]]) - IF(Paysheet[[#This Row],[Adjusted Paycheck]] = "", 0, (Paysheet[[#This Row],[Expected Paycheck]] - Paysheet[[#This Row],[Adjusted Paycheck]]))</f>
        <v>0</v>
      </c>
      <c r="N236" s="2">
        <f>IF(ISNUMBER(N235), N235, 0) + Paysheet[[#This Row],[Daily Pay]]  - IF(Paysheet[[#This Row],[Adjusted Paycheck]] = "", 0, (Paysheet[[#This Row],[Expected Paycheck]] - Paysheet[[#This Row],[Adjusted Paycheck]]))</f>
        <v>0</v>
      </c>
    </row>
    <row r="237" spans="1:17" x14ac:dyDescent="0.25">
      <c r="A237" s="7">
        <v>45527</v>
      </c>
      <c r="B237" s="5">
        <f>IF(OR('Account Holder Info'!$B$12 = "Weekly", Paysheet[[#This Row],[Date]]='Account Holder Info'!$B$10), IF(TEXT(A237, "dddd") = 'Account Holder Info'!$B$11, "PAYDAY", IF(ISNUMBER(B236), B236 + 1, 1)), IF(AND(TEXT(A237, "dddd") = 'Account Holder Info'!$B$11, B236 &gt;= 13), "PAYDAY", (IF(ISNUMBER(B236), B236 + 1, 1))))</f>
        <v>7</v>
      </c>
      <c r="C237" s="6"/>
      <c r="D237" cm="1">
        <f t="array" ref="D237">_xlfn.IFNA(_xlfn.IFS($C$233 = "Regular", IF(VLOOKUP(TEXT(Paysheet[[#This Row],[Date]], "dddd"),RegularWeek[],2, FALSE), 'Account Holder Info'!$B$6, 0), $C$233 = "1 Day", IF(VLOOKUP(TEXT(Paysheet[[#This Row],[Date]], "dddd"),OneDayWeek[],2, FALSE), IF(TEXT(Paysheet[[#This Row],[Date]], "dddd") = 'Account Holder Info'!$B$13, 'Account Holder Info'!$B$7, 'Account Holder Info'!$B$6), 0), $C$233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$C$233 = "Off", 0), 0)</f>
        <v>0</v>
      </c>
      <c r="F23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F236)</f>
        <v>0</v>
      </c>
      <c r="G237">
        <f>IFERROR(IF(B236 = "PAYDAY", IF(Paysheet[[#This Row],[Hour Override]] = "", Paysheet[[#This Row],[Hours ]], Paysheet[[#This Row],[Hour Override]]), IF(Paysheet[[#This Row],[Hour Override]] = "", Paysheet[[#This Row],[Hours ]], Paysheet[[#This Row],[Hour Override]]) + G236), 0)</f>
        <v>0</v>
      </c>
      <c r="H23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37" s="1">
        <f>IF(TEXT(A236, "dddd") = "Sunday", Paysheet[[#This Row],[Daily Pay]], IF(ISNUMBER(I236), I236, 0) + Paysheet[[#This Row],[Daily Pay]])</f>
        <v>0</v>
      </c>
      <c r="J237" s="1">
        <f>IF(B236 = "PAYDAY", Paysheet[[#This Row],[Daily Pay]], IF(ISNUMBER(J236), J236, 0) + Paysheet[[#This Row],[Daily Pay]])</f>
        <v>0</v>
      </c>
      <c r="K237" s="1" t="str">
        <f>IF(Paysheet[[#This Row],[Week Counter]] = "PAYDAY", Paysheet[[#This Row],[Day to Paycheck]], "")</f>
        <v/>
      </c>
      <c r="L237" s="1"/>
      <c r="M237" s="1">
        <f>IF(TEXT(Paysheet[[#This Row],[Date]], "mm") &gt; TEXT(A236, "mm"), Paysheet[[#This Row],[Daily Pay]], IF(ISNUMBER(M236), M236, 0) + Paysheet[[#This Row],[Daily Pay]]) - IF(Paysheet[[#This Row],[Adjusted Paycheck]] = "", 0, (Paysheet[[#This Row],[Expected Paycheck]] - Paysheet[[#This Row],[Adjusted Paycheck]]))</f>
        <v>0</v>
      </c>
      <c r="N237" s="2">
        <f>IF(ISNUMBER(N236), N236, 0) + Paysheet[[#This Row],[Daily Pay]]  - IF(Paysheet[[#This Row],[Adjusted Paycheck]] = "", 0, (Paysheet[[#This Row],[Expected Paycheck]] - Paysheet[[#This Row],[Adjusted Paycheck]]))</f>
        <v>0</v>
      </c>
    </row>
    <row r="238" spans="1:17" x14ac:dyDescent="0.25">
      <c r="A238" s="7">
        <v>45528</v>
      </c>
      <c r="B238" s="5">
        <f>IF(OR('Account Holder Info'!$B$12 = "Weekly", Paysheet[[#This Row],[Date]]='Account Holder Info'!$B$10), IF(TEXT(A238, "dddd") = 'Account Holder Info'!$B$11, "PAYDAY", IF(ISNUMBER(B237), B237 + 1, 1)), IF(AND(TEXT(A238, "dddd") = 'Account Holder Info'!$B$11, B237 &gt;= 13), "PAYDAY", (IF(ISNUMBER(B237), B237 + 1, 1))))</f>
        <v>8</v>
      </c>
      <c r="C238" s="6"/>
      <c r="D238" cm="1">
        <f t="array" ref="D238">_xlfn.IFNA(_xlfn.IFS($C$233 = "Regular", IF(VLOOKUP(TEXT(Paysheet[[#This Row],[Date]], "dddd"),RegularWeek[],2, FALSE), 'Account Holder Info'!$B$6, 0), $C$233 = "1 Day", IF(VLOOKUP(TEXT(Paysheet[[#This Row],[Date]], "dddd"),OneDayWeek[],2, FALSE), IF(TEXT(Paysheet[[#This Row],[Date]], "dddd") = 'Account Holder Info'!$B$13, 'Account Holder Info'!$B$7, 'Account Holder Info'!$B$6), 0), $C$233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$C$233 = "Off", 0), 0)</f>
        <v>0</v>
      </c>
      <c r="F23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F237)</f>
        <v>0</v>
      </c>
      <c r="G238">
        <f>IFERROR(IF(B237 = "PAYDAY", IF(Paysheet[[#This Row],[Hour Override]] = "", Paysheet[[#This Row],[Hours ]], Paysheet[[#This Row],[Hour Override]]), IF(Paysheet[[#This Row],[Hour Override]] = "", Paysheet[[#This Row],[Hours ]], Paysheet[[#This Row],[Hour Override]]) + G237), 0)</f>
        <v>0</v>
      </c>
      <c r="H23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38" s="1">
        <f>IF(TEXT(A237, "dddd") = "Sunday", Paysheet[[#This Row],[Daily Pay]], IF(ISNUMBER(I237), I237, 0) + Paysheet[[#This Row],[Daily Pay]])</f>
        <v>0</v>
      </c>
      <c r="J238" s="1">
        <f>IF(B237 = "PAYDAY", Paysheet[[#This Row],[Daily Pay]], IF(ISNUMBER(J237), J237, 0) + Paysheet[[#This Row],[Daily Pay]])</f>
        <v>0</v>
      </c>
      <c r="K238" s="1" t="str">
        <f>IF(Paysheet[[#This Row],[Week Counter]] = "PAYDAY", Paysheet[[#This Row],[Day to Paycheck]], "")</f>
        <v/>
      </c>
      <c r="L238" s="1"/>
      <c r="M238" s="1">
        <f>IF(TEXT(Paysheet[[#This Row],[Date]], "mm") &gt; TEXT(A237, "mm"), Paysheet[[#This Row],[Daily Pay]], IF(ISNUMBER(M237), M237, 0) + Paysheet[[#This Row],[Daily Pay]]) - IF(Paysheet[[#This Row],[Adjusted Paycheck]] = "", 0, (Paysheet[[#This Row],[Expected Paycheck]] - Paysheet[[#This Row],[Adjusted Paycheck]]))</f>
        <v>0</v>
      </c>
      <c r="N238" s="2">
        <f>IF(ISNUMBER(N237), N237, 0) + Paysheet[[#This Row],[Daily Pay]]  - IF(Paysheet[[#This Row],[Adjusted Paycheck]] = "", 0, (Paysheet[[#This Row],[Expected Paycheck]] - Paysheet[[#This Row],[Adjusted Paycheck]]))</f>
        <v>0</v>
      </c>
    </row>
    <row r="239" spans="1:17" x14ac:dyDescent="0.25">
      <c r="A239" s="7">
        <v>45529</v>
      </c>
      <c r="B239" s="5">
        <f>IF(OR('Account Holder Info'!$B$12 = "Weekly", Paysheet[[#This Row],[Date]]='Account Holder Info'!$B$10), IF(TEXT(A239, "dddd") = 'Account Holder Info'!$B$11, "PAYDAY", IF(ISNUMBER(B238), B238 + 1, 1)), IF(AND(TEXT(A239, "dddd") = 'Account Holder Info'!$B$11, B238 &gt;= 13), "PAYDAY", (IF(ISNUMBER(B238), B238 + 1, 1))))</f>
        <v>9</v>
      </c>
      <c r="C239" s="6"/>
      <c r="D239" cm="1">
        <f t="array" ref="D239">_xlfn.IFNA(_xlfn.IFS($C$233 = "Regular", IF(VLOOKUP(TEXT(Paysheet[[#This Row],[Date]], "dddd"),RegularWeek[],2, FALSE), 'Account Holder Info'!$B$6, 0), $C$233 = "1 Day", IF(VLOOKUP(TEXT(Paysheet[[#This Row],[Date]], "dddd"),OneDayWeek[],2, FALSE), IF(TEXT(Paysheet[[#This Row],[Date]], "dddd") = 'Account Holder Info'!$B$13, 'Account Holder Info'!$B$7, 'Account Holder Info'!$B$6), 0), $C$233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$C$233 = "Off", 0), 0)</f>
        <v>0</v>
      </c>
      <c r="F23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F238)</f>
        <v>0</v>
      </c>
      <c r="G239">
        <f>IFERROR(IF(B238 = "PAYDAY", IF(Paysheet[[#This Row],[Hour Override]] = "", Paysheet[[#This Row],[Hours ]], Paysheet[[#This Row],[Hour Override]]), IF(Paysheet[[#This Row],[Hour Override]] = "", Paysheet[[#This Row],[Hours ]], Paysheet[[#This Row],[Hour Override]]) + G238), 0)</f>
        <v>0</v>
      </c>
      <c r="H23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39" s="1">
        <f>IF(TEXT(A238, "dddd") = "Sunday", Paysheet[[#This Row],[Daily Pay]], IF(ISNUMBER(I238), I238, 0) + Paysheet[[#This Row],[Daily Pay]])</f>
        <v>0</v>
      </c>
      <c r="J239" s="1">
        <f>IF(B238 = "PAYDAY", Paysheet[[#This Row],[Daily Pay]], IF(ISNUMBER(J238), J238, 0) + Paysheet[[#This Row],[Daily Pay]])</f>
        <v>0</v>
      </c>
      <c r="K239" s="1" t="str">
        <f>IF(Paysheet[[#This Row],[Week Counter]] = "PAYDAY", Paysheet[[#This Row],[Day to Paycheck]], "")</f>
        <v/>
      </c>
      <c r="L239" s="1"/>
      <c r="M239" s="1">
        <f>IF(TEXT(Paysheet[[#This Row],[Date]], "mm") &gt; TEXT(A238, "mm"), Paysheet[[#This Row],[Daily Pay]], IF(ISNUMBER(M238), M238, 0) + Paysheet[[#This Row],[Daily Pay]]) - IF(Paysheet[[#This Row],[Adjusted Paycheck]] = "", 0, (Paysheet[[#This Row],[Expected Paycheck]] - Paysheet[[#This Row],[Adjusted Paycheck]]))</f>
        <v>0</v>
      </c>
      <c r="N239" s="2">
        <f>IF(ISNUMBER(N238), N238, 0) + Paysheet[[#This Row],[Daily Pay]]  - IF(Paysheet[[#This Row],[Adjusted Paycheck]] = "", 0, (Paysheet[[#This Row],[Expected Paycheck]] - Paysheet[[#This Row],[Adjusted Paycheck]]))</f>
        <v>0</v>
      </c>
    </row>
    <row r="240" spans="1:17" x14ac:dyDescent="0.25">
      <c r="A240" s="7">
        <v>45530</v>
      </c>
      <c r="B240" s="5">
        <f>IF(OR('Account Holder Info'!$B$12 = "Weekly", Paysheet[[#This Row],[Date]]='Account Holder Info'!$B$10), IF(TEXT(A240, "dddd") = 'Account Holder Info'!$B$11, "PAYDAY", IF(ISNUMBER(B239), B239 + 1, 1)), IF(AND(TEXT(A240, "dddd") = 'Account Holder Info'!$B$11, B239 &gt;= 13), "PAYDAY", (IF(ISNUMBER(B239), B239 + 1, 1))))</f>
        <v>10</v>
      </c>
      <c r="C240" t="s">
        <v>30</v>
      </c>
      <c r="D240" cm="1">
        <f t="array" ref="D240">_xlfn.IFNA(_xlfn.IFS($C$240 = "Regular", IF(VLOOKUP(TEXT(Paysheet[[#This Row],[Date]], "dddd"),RegularWeek[],2, FALSE), 'Account Holder Info'!$B$6, 0), $C$240 = "1 Day", IF(VLOOKUP(TEXT(Paysheet[[#This Row],[Date]], "dddd"),OneDayWeek[],2, FALSE), IF(TEXT(Paysheet[[#This Row],[Date]], "dddd") = 'Account Holder Info'!$B$13, 'Account Holder Info'!$B$7, 'Account Holder Info'!$B$6), 0), $C$240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$C$240 = "Off", 0), 0)</f>
        <v>0</v>
      </c>
      <c r="F24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F239)</f>
        <v>0</v>
      </c>
      <c r="G240">
        <f>IFERROR(IF(B239 = "PAYDAY", IF(Paysheet[[#This Row],[Hour Override]] = "", Paysheet[[#This Row],[Hours ]], Paysheet[[#This Row],[Hour Override]]), IF(Paysheet[[#This Row],[Hour Override]] = "", Paysheet[[#This Row],[Hours ]], Paysheet[[#This Row],[Hour Override]]) + G239), 0)</f>
        <v>0</v>
      </c>
      <c r="H24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40" s="1">
        <f>IF(TEXT(A239, "dddd") = "Sunday", Paysheet[[#This Row],[Daily Pay]], IF(ISNUMBER(I239), I239, 0) + Paysheet[[#This Row],[Daily Pay]])</f>
        <v>0</v>
      </c>
      <c r="J240" s="1">
        <f>IF(B239 = "PAYDAY", Paysheet[[#This Row],[Daily Pay]], IF(ISNUMBER(J239), J239, 0) + Paysheet[[#This Row],[Daily Pay]])</f>
        <v>0</v>
      </c>
      <c r="K240" s="1" t="str">
        <f>IF(Paysheet[[#This Row],[Week Counter]] = "PAYDAY", Paysheet[[#This Row],[Day to Paycheck]], "")</f>
        <v/>
      </c>
      <c r="L240" s="1"/>
      <c r="M240" s="1">
        <f>IF(TEXT(Paysheet[[#This Row],[Date]], "mm") &gt; TEXT(A239, "mm"), Paysheet[[#This Row],[Daily Pay]], IF(ISNUMBER(M239), M239, 0) + Paysheet[[#This Row],[Daily Pay]]) - IF(Paysheet[[#This Row],[Adjusted Paycheck]] = "", 0, (Paysheet[[#This Row],[Expected Paycheck]] - Paysheet[[#This Row],[Adjusted Paycheck]]))</f>
        <v>0</v>
      </c>
      <c r="N240" s="2">
        <f>IF(ISNUMBER(N239), N239, 0) + Paysheet[[#This Row],[Daily Pay]]  - IF(Paysheet[[#This Row],[Adjusted Paycheck]] = "", 0, (Paysheet[[#This Row],[Expected Paycheck]] - Paysheet[[#This Row],[Adjusted Paycheck]]))</f>
        <v>0</v>
      </c>
    </row>
    <row r="241" spans="1:14" x14ac:dyDescent="0.25">
      <c r="A241" s="7">
        <v>45531</v>
      </c>
      <c r="B241" s="5">
        <f>IF(OR('Account Holder Info'!$B$12 = "Weekly", Paysheet[[#This Row],[Date]]='Account Holder Info'!$B$10), IF(TEXT(A241, "dddd") = 'Account Holder Info'!$B$11, "PAYDAY", IF(ISNUMBER(B240), B240 + 1, 1)), IF(AND(TEXT(A241, "dddd") = 'Account Holder Info'!$B$11, B240 &gt;= 13), "PAYDAY", (IF(ISNUMBER(B240), B240 + 1, 1))))</f>
        <v>11</v>
      </c>
      <c r="C241" s="6"/>
      <c r="D241" cm="1">
        <f t="array" ref="D241">_xlfn.IFNA(_xlfn.IFS($C$240 = "Regular", IF(VLOOKUP(TEXT(Paysheet[[#This Row],[Date]], "dddd"),RegularWeek[],2, FALSE), 'Account Holder Info'!$B$6, 0), $C$240 = "1 Day", IF(VLOOKUP(TEXT(Paysheet[[#This Row],[Date]], "dddd"),OneDayWeek[],2, FALSE), IF(TEXT(Paysheet[[#This Row],[Date]], "dddd") = 'Account Holder Info'!$B$13, 'Account Holder Info'!$B$7, 'Account Holder Info'!$B$6), 0), $C$240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$C$240 = "Off", 0), 0)</f>
        <v>0</v>
      </c>
      <c r="F24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F240)</f>
        <v>0</v>
      </c>
      <c r="G241">
        <f>IFERROR(IF(B240 = "PAYDAY", IF(Paysheet[[#This Row],[Hour Override]] = "", Paysheet[[#This Row],[Hours ]], Paysheet[[#This Row],[Hour Override]]), IF(Paysheet[[#This Row],[Hour Override]] = "", Paysheet[[#This Row],[Hours ]], Paysheet[[#This Row],[Hour Override]]) + G240), 0)</f>
        <v>0</v>
      </c>
      <c r="H24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41" s="1">
        <f>IF(TEXT(A240, "dddd") = "Sunday", Paysheet[[#This Row],[Daily Pay]], IF(ISNUMBER(I240), I240, 0) + Paysheet[[#This Row],[Daily Pay]])</f>
        <v>0</v>
      </c>
      <c r="J241" s="1">
        <f>IF(B240 = "PAYDAY", Paysheet[[#This Row],[Daily Pay]], IF(ISNUMBER(J240), J240, 0) + Paysheet[[#This Row],[Daily Pay]])</f>
        <v>0</v>
      </c>
      <c r="K241" s="1" t="str">
        <f>IF(Paysheet[[#This Row],[Week Counter]] = "PAYDAY", Paysheet[[#This Row],[Day to Paycheck]], "")</f>
        <v/>
      </c>
      <c r="L241" s="1"/>
      <c r="M241" s="1">
        <f>IF(TEXT(Paysheet[[#This Row],[Date]], "mm") &gt; TEXT(A240, "mm"), Paysheet[[#This Row],[Daily Pay]], IF(ISNUMBER(M240), M240, 0) + Paysheet[[#This Row],[Daily Pay]]) - IF(Paysheet[[#This Row],[Adjusted Paycheck]] = "", 0, (Paysheet[[#This Row],[Expected Paycheck]] - Paysheet[[#This Row],[Adjusted Paycheck]]))</f>
        <v>0</v>
      </c>
      <c r="N241" s="2">
        <f>IF(ISNUMBER(N240), N240, 0) + Paysheet[[#This Row],[Daily Pay]]  - IF(Paysheet[[#This Row],[Adjusted Paycheck]] = "", 0, (Paysheet[[#This Row],[Expected Paycheck]] - Paysheet[[#This Row],[Adjusted Paycheck]]))</f>
        <v>0</v>
      </c>
    </row>
    <row r="242" spans="1:14" x14ac:dyDescent="0.25">
      <c r="A242" s="7">
        <v>45532</v>
      </c>
      <c r="B242" s="5">
        <f>IF(OR('Account Holder Info'!$B$12 = "Weekly", Paysheet[[#This Row],[Date]]='Account Holder Info'!$B$10), IF(TEXT(A242, "dddd") = 'Account Holder Info'!$B$11, "PAYDAY", IF(ISNUMBER(B241), B241 + 1, 1)), IF(AND(TEXT(A242, "dddd") = 'Account Holder Info'!$B$11, B241 &gt;= 13), "PAYDAY", (IF(ISNUMBER(B241), B241 + 1, 1))))</f>
        <v>12</v>
      </c>
      <c r="C242" s="6"/>
      <c r="D242" cm="1">
        <f t="array" ref="D242">_xlfn.IFNA(_xlfn.IFS($C$240 = "Regular", IF(VLOOKUP(TEXT(Paysheet[[#This Row],[Date]], "dddd"),RegularWeek[],2, FALSE), 'Account Holder Info'!$B$6, 0), $C$240 = "1 Day", IF(VLOOKUP(TEXT(Paysheet[[#This Row],[Date]], "dddd"),OneDayWeek[],2, FALSE), IF(TEXT(Paysheet[[#This Row],[Date]], "dddd") = 'Account Holder Info'!$B$13, 'Account Holder Info'!$B$7, 'Account Holder Info'!$B$6), 0), $C$240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$C$240 = "Off", 0), 0)</f>
        <v>0</v>
      </c>
      <c r="F24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F241)</f>
        <v>0</v>
      </c>
      <c r="G242">
        <f>IFERROR(IF(B241 = "PAYDAY", IF(Paysheet[[#This Row],[Hour Override]] = "", Paysheet[[#This Row],[Hours ]], Paysheet[[#This Row],[Hour Override]]), IF(Paysheet[[#This Row],[Hour Override]] = "", Paysheet[[#This Row],[Hours ]], Paysheet[[#This Row],[Hour Override]]) + G241), 0)</f>
        <v>0</v>
      </c>
      <c r="H24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42" s="1">
        <f>IF(TEXT(A241, "dddd") = "Sunday", Paysheet[[#This Row],[Daily Pay]], IF(ISNUMBER(I241), I241, 0) + Paysheet[[#This Row],[Daily Pay]])</f>
        <v>0</v>
      </c>
      <c r="J242" s="1">
        <f>IF(B241 = "PAYDAY", Paysheet[[#This Row],[Daily Pay]], IF(ISNUMBER(J241), J241, 0) + Paysheet[[#This Row],[Daily Pay]])</f>
        <v>0</v>
      </c>
      <c r="K242" s="1" t="str">
        <f>IF(Paysheet[[#This Row],[Week Counter]] = "PAYDAY", Paysheet[[#This Row],[Day to Paycheck]], "")</f>
        <v/>
      </c>
      <c r="L242" s="1"/>
      <c r="M242" s="1">
        <f>IF(TEXT(Paysheet[[#This Row],[Date]], "mm") &gt; TEXT(A241, "mm"), Paysheet[[#This Row],[Daily Pay]], IF(ISNUMBER(M241), M241, 0) + Paysheet[[#This Row],[Daily Pay]]) - IF(Paysheet[[#This Row],[Adjusted Paycheck]] = "", 0, (Paysheet[[#This Row],[Expected Paycheck]] - Paysheet[[#This Row],[Adjusted Paycheck]]))</f>
        <v>0</v>
      </c>
      <c r="N242" s="2">
        <f>IF(ISNUMBER(N241), N241, 0) + Paysheet[[#This Row],[Daily Pay]]  - IF(Paysheet[[#This Row],[Adjusted Paycheck]] = "", 0, (Paysheet[[#This Row],[Expected Paycheck]] - Paysheet[[#This Row],[Adjusted Paycheck]]))</f>
        <v>0</v>
      </c>
    </row>
    <row r="243" spans="1:14" x14ac:dyDescent="0.25">
      <c r="A243" s="7">
        <v>45533</v>
      </c>
      <c r="B243" s="5">
        <f>IF(OR('Account Holder Info'!$B$12 = "Weekly", Paysheet[[#This Row],[Date]]='Account Holder Info'!$B$10), IF(TEXT(A243, "dddd") = 'Account Holder Info'!$B$11, "PAYDAY", IF(ISNUMBER(B242), B242 + 1, 1)), IF(AND(TEXT(A243, "dddd") = 'Account Holder Info'!$B$11, B242 &gt;= 13), "PAYDAY", (IF(ISNUMBER(B242), B242 + 1, 1))))</f>
        <v>13</v>
      </c>
      <c r="C243" s="6"/>
      <c r="D243" cm="1">
        <f t="array" ref="D243">_xlfn.IFNA(_xlfn.IFS($C$240 = "Regular", IF(VLOOKUP(TEXT(Paysheet[[#This Row],[Date]], "dddd"),RegularWeek[],2, FALSE), 'Account Holder Info'!$B$6, 0), $C$240 = "1 Day", IF(VLOOKUP(TEXT(Paysheet[[#This Row],[Date]], "dddd"),OneDayWeek[],2, FALSE), IF(TEXT(Paysheet[[#This Row],[Date]], "dddd") = 'Account Holder Info'!$B$13, 'Account Holder Info'!$B$7, 'Account Holder Info'!$B$6), 0), $C$240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$C$240 = "Off", 0), 0)</f>
        <v>0</v>
      </c>
      <c r="F24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F242)</f>
        <v>0</v>
      </c>
      <c r="G243">
        <f>IFERROR(IF(B242 = "PAYDAY", IF(Paysheet[[#This Row],[Hour Override]] = "", Paysheet[[#This Row],[Hours ]], Paysheet[[#This Row],[Hour Override]]), IF(Paysheet[[#This Row],[Hour Override]] = "", Paysheet[[#This Row],[Hours ]], Paysheet[[#This Row],[Hour Override]]) + G242), 0)</f>
        <v>0</v>
      </c>
      <c r="H24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43" s="1">
        <f>IF(TEXT(A242, "dddd") = "Sunday", Paysheet[[#This Row],[Daily Pay]], IF(ISNUMBER(I242), I242, 0) + Paysheet[[#This Row],[Daily Pay]])</f>
        <v>0</v>
      </c>
      <c r="J243" s="1">
        <f>IF(B242 = "PAYDAY", Paysheet[[#This Row],[Daily Pay]], IF(ISNUMBER(J242), J242, 0) + Paysheet[[#This Row],[Daily Pay]])</f>
        <v>0</v>
      </c>
      <c r="K243" s="1" t="str">
        <f>IF(Paysheet[[#This Row],[Week Counter]] = "PAYDAY", Paysheet[[#This Row],[Day to Paycheck]], "")</f>
        <v/>
      </c>
      <c r="L243" s="1"/>
      <c r="M243" s="1">
        <f>IF(TEXT(Paysheet[[#This Row],[Date]], "mm") &gt; TEXT(A242, "mm"), Paysheet[[#This Row],[Daily Pay]], IF(ISNUMBER(M242), M242, 0) + Paysheet[[#This Row],[Daily Pay]]) - IF(Paysheet[[#This Row],[Adjusted Paycheck]] = "", 0, (Paysheet[[#This Row],[Expected Paycheck]] - Paysheet[[#This Row],[Adjusted Paycheck]]))</f>
        <v>0</v>
      </c>
      <c r="N243" s="2">
        <f>IF(ISNUMBER(N242), N242, 0) + Paysheet[[#This Row],[Daily Pay]]  - IF(Paysheet[[#This Row],[Adjusted Paycheck]] = "", 0, (Paysheet[[#This Row],[Expected Paycheck]] - Paysheet[[#This Row],[Adjusted Paycheck]]))</f>
        <v>0</v>
      </c>
    </row>
    <row r="244" spans="1:14" x14ac:dyDescent="0.25">
      <c r="A244" s="7">
        <v>45534</v>
      </c>
      <c r="B244" s="5" t="str">
        <f>IF(OR('Account Holder Info'!$B$12 = "Weekly", Paysheet[[#This Row],[Date]]='Account Holder Info'!$B$10), IF(TEXT(A244, "dddd") = 'Account Holder Info'!$B$11, "PAYDAY", IF(ISNUMBER(B243), B243 + 1, 1)), IF(AND(TEXT(A244, "dddd") = 'Account Holder Info'!$B$11, B243 &gt;= 13), "PAYDAY", (IF(ISNUMBER(B243), B243 + 1, 1))))</f>
        <v>PAYDAY</v>
      </c>
      <c r="C244" s="6"/>
      <c r="D244" cm="1">
        <f t="array" ref="D244">_xlfn.IFNA(_xlfn.IFS($C$240 = "Regular", IF(VLOOKUP(TEXT(Paysheet[[#This Row],[Date]], "dddd"),RegularWeek[],2, FALSE), 'Account Holder Info'!$B$6, 0), $C$240 = "1 Day", IF(VLOOKUP(TEXT(Paysheet[[#This Row],[Date]], "dddd"),OneDayWeek[],2, FALSE), IF(TEXT(Paysheet[[#This Row],[Date]], "dddd") = 'Account Holder Info'!$B$13, 'Account Holder Info'!$B$7, 'Account Holder Info'!$B$6), 0), $C$240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$C$240 = "Off", 0), 0)</f>
        <v>0</v>
      </c>
      <c r="F24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F243)</f>
        <v>0</v>
      </c>
      <c r="G244">
        <f>IFERROR(IF(B243 = "PAYDAY", IF(Paysheet[[#This Row],[Hour Override]] = "", Paysheet[[#This Row],[Hours ]], Paysheet[[#This Row],[Hour Override]]), IF(Paysheet[[#This Row],[Hour Override]] = "", Paysheet[[#This Row],[Hours ]], Paysheet[[#This Row],[Hour Override]]) + G243), 0)</f>
        <v>0</v>
      </c>
      <c r="H24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44" s="1">
        <f>IF(TEXT(A243, "dddd") = "Sunday", Paysheet[[#This Row],[Daily Pay]], IF(ISNUMBER(I243), I243, 0) + Paysheet[[#This Row],[Daily Pay]])</f>
        <v>0</v>
      </c>
      <c r="J244" s="1">
        <f>IF(B243 = "PAYDAY", Paysheet[[#This Row],[Daily Pay]], IF(ISNUMBER(J243), J243, 0) + Paysheet[[#This Row],[Daily Pay]])</f>
        <v>0</v>
      </c>
      <c r="K244" s="1">
        <f>IF(Paysheet[[#This Row],[Week Counter]] = "PAYDAY", Paysheet[[#This Row],[Day to Paycheck]], "")</f>
        <v>0</v>
      </c>
      <c r="L244" s="1"/>
      <c r="M244" s="1">
        <f>IF(TEXT(Paysheet[[#This Row],[Date]], "mm") &gt; TEXT(A243, "mm"), Paysheet[[#This Row],[Daily Pay]], IF(ISNUMBER(M243), M243, 0) + Paysheet[[#This Row],[Daily Pay]]) - IF(Paysheet[[#This Row],[Adjusted Paycheck]] = "", 0, (Paysheet[[#This Row],[Expected Paycheck]] - Paysheet[[#This Row],[Adjusted Paycheck]]))</f>
        <v>0</v>
      </c>
      <c r="N244" s="2">
        <f>IF(ISNUMBER(N243), N243, 0) + Paysheet[[#This Row],[Daily Pay]]  - IF(Paysheet[[#This Row],[Adjusted Paycheck]] = "", 0, (Paysheet[[#This Row],[Expected Paycheck]] - Paysheet[[#This Row],[Adjusted Paycheck]]))</f>
        <v>0</v>
      </c>
    </row>
    <row r="245" spans="1:14" x14ac:dyDescent="0.25">
      <c r="A245" s="7">
        <v>45535</v>
      </c>
      <c r="B245" s="5">
        <f>IF(OR('Account Holder Info'!$B$12 = "Weekly", Paysheet[[#This Row],[Date]]='Account Holder Info'!$B$10), IF(TEXT(A245, "dddd") = 'Account Holder Info'!$B$11, "PAYDAY", IF(ISNUMBER(B244), B244 + 1, 1)), IF(AND(TEXT(A245, "dddd") = 'Account Holder Info'!$B$11, B244 &gt;= 13), "PAYDAY", (IF(ISNUMBER(B244), B244 + 1, 1))))</f>
        <v>1</v>
      </c>
      <c r="C245" s="6"/>
      <c r="D245" cm="1">
        <f t="array" ref="D245">_xlfn.IFNA(_xlfn.IFS($C$240 = "Regular", IF(VLOOKUP(TEXT(Paysheet[[#This Row],[Date]], "dddd"),RegularWeek[],2, FALSE), 'Account Holder Info'!$B$6, 0), $C$240 = "1 Day", IF(VLOOKUP(TEXT(Paysheet[[#This Row],[Date]], "dddd"),OneDayWeek[],2, FALSE), IF(TEXT(Paysheet[[#This Row],[Date]], "dddd") = 'Account Holder Info'!$B$13, 'Account Holder Info'!$B$7, 'Account Holder Info'!$B$6), 0), $C$240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$C$240 = "Off", 0), 0)</f>
        <v>0</v>
      </c>
      <c r="F24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F244)</f>
        <v>0</v>
      </c>
      <c r="G245">
        <f>IFERROR(IF(B244 = "PAYDAY", IF(Paysheet[[#This Row],[Hour Override]] = "", Paysheet[[#This Row],[Hours ]], Paysheet[[#This Row],[Hour Override]]), IF(Paysheet[[#This Row],[Hour Override]] = "", Paysheet[[#This Row],[Hours ]], Paysheet[[#This Row],[Hour Override]]) + G244), 0)</f>
        <v>0</v>
      </c>
      <c r="H24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45" s="1">
        <f>IF(TEXT(A244, "dddd") = "Sunday", Paysheet[[#This Row],[Daily Pay]], IF(ISNUMBER(I244), I244, 0) + Paysheet[[#This Row],[Daily Pay]])</f>
        <v>0</v>
      </c>
      <c r="J245" s="1">
        <f>IF(B244 = "PAYDAY", Paysheet[[#This Row],[Daily Pay]], IF(ISNUMBER(J244), J244, 0) + Paysheet[[#This Row],[Daily Pay]])</f>
        <v>0</v>
      </c>
      <c r="K245" s="1" t="str">
        <f>IF(Paysheet[[#This Row],[Week Counter]] = "PAYDAY", Paysheet[[#This Row],[Day to Paycheck]], "")</f>
        <v/>
      </c>
      <c r="L245" s="1"/>
      <c r="M245" s="1">
        <f>IF(TEXT(Paysheet[[#This Row],[Date]], "mm") &gt; TEXT(A244, "mm"), Paysheet[[#This Row],[Daily Pay]], IF(ISNUMBER(M244), M244, 0) + Paysheet[[#This Row],[Daily Pay]]) - IF(Paysheet[[#This Row],[Adjusted Paycheck]] = "", 0, (Paysheet[[#This Row],[Expected Paycheck]] - Paysheet[[#This Row],[Adjusted Paycheck]]))</f>
        <v>0</v>
      </c>
      <c r="N245" s="2">
        <f>IF(ISNUMBER(N244), N244, 0) + Paysheet[[#This Row],[Daily Pay]]  - IF(Paysheet[[#This Row],[Adjusted Paycheck]] = "", 0, (Paysheet[[#This Row],[Expected Paycheck]] - Paysheet[[#This Row],[Adjusted Paycheck]]))</f>
        <v>0</v>
      </c>
    </row>
    <row r="246" spans="1:14" x14ac:dyDescent="0.25">
      <c r="A246" s="7">
        <v>45536</v>
      </c>
      <c r="B246" s="5">
        <f>IF(OR('Account Holder Info'!$B$12 = "Weekly", Paysheet[[#This Row],[Date]]='Account Holder Info'!$B$10), IF(TEXT(A246, "dddd") = 'Account Holder Info'!$B$11, "PAYDAY", IF(ISNUMBER(B245), B245 + 1, 1)), IF(AND(TEXT(A246, "dddd") = 'Account Holder Info'!$B$11, B245 &gt;= 13), "PAYDAY", (IF(ISNUMBER(B245), B245 + 1, 1))))</f>
        <v>2</v>
      </c>
      <c r="C246" s="6"/>
      <c r="D246" cm="1">
        <f t="array" ref="D246">_xlfn.IFNA(_xlfn.IFS($C$240 = "Regular", IF(VLOOKUP(TEXT(Paysheet[[#This Row],[Date]], "dddd"),RegularWeek[],2, FALSE), 'Account Holder Info'!$B$6, 0), $C$240 = "1 Day", IF(VLOOKUP(TEXT(Paysheet[[#This Row],[Date]], "dddd"),OneDayWeek[],2, FALSE), IF(TEXT(Paysheet[[#This Row],[Date]], "dddd") = 'Account Holder Info'!$B$13, 'Account Holder Info'!$B$7, 'Account Holder Info'!$B$6), 0), $C$240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$C$240 = "Off", 0), 0)</f>
        <v>0</v>
      </c>
      <c r="F24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F245)</f>
        <v>0</v>
      </c>
      <c r="G246">
        <f>IFERROR(IF(B245 = "PAYDAY", IF(Paysheet[[#This Row],[Hour Override]] = "", Paysheet[[#This Row],[Hours ]], Paysheet[[#This Row],[Hour Override]]), IF(Paysheet[[#This Row],[Hour Override]] = "", Paysheet[[#This Row],[Hours ]], Paysheet[[#This Row],[Hour Override]]) + G245), 0)</f>
        <v>0</v>
      </c>
      <c r="H24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46" s="1">
        <f>IF(TEXT(A245, "dddd") = "Sunday", Paysheet[[#This Row],[Daily Pay]], IF(ISNUMBER(I245), I245, 0) + Paysheet[[#This Row],[Daily Pay]])</f>
        <v>0</v>
      </c>
      <c r="J246" s="1">
        <f>IF(B245 = "PAYDAY", Paysheet[[#This Row],[Daily Pay]], IF(ISNUMBER(J245), J245, 0) + Paysheet[[#This Row],[Daily Pay]])</f>
        <v>0</v>
      </c>
      <c r="K246" s="1" t="str">
        <f>IF(Paysheet[[#This Row],[Week Counter]] = "PAYDAY", Paysheet[[#This Row],[Day to Paycheck]], "")</f>
        <v/>
      </c>
      <c r="L246" s="1"/>
      <c r="M246" s="1">
        <f>IF(TEXT(Paysheet[[#This Row],[Date]], "mm") &gt; TEXT(A245, "mm"), Paysheet[[#This Row],[Daily Pay]], IF(ISNUMBER(M245), M245, 0) + Paysheet[[#This Row],[Daily Pay]]) - IF(Paysheet[[#This Row],[Adjusted Paycheck]] = "", 0, (Paysheet[[#This Row],[Expected Paycheck]] - Paysheet[[#This Row],[Adjusted Paycheck]]))</f>
        <v>0</v>
      </c>
      <c r="N246" s="2">
        <f>IF(ISNUMBER(N245), N245, 0) + Paysheet[[#This Row],[Daily Pay]]  - IF(Paysheet[[#This Row],[Adjusted Paycheck]] = "", 0, (Paysheet[[#This Row],[Expected Paycheck]] - Paysheet[[#This Row],[Adjusted Paycheck]]))</f>
        <v>0</v>
      </c>
    </row>
    <row r="247" spans="1:14" x14ac:dyDescent="0.25">
      <c r="A247" s="7">
        <v>45537</v>
      </c>
      <c r="B247" s="5">
        <f>IF(OR('Account Holder Info'!$B$12 = "Weekly", Paysheet[[#This Row],[Date]]='Account Holder Info'!$B$10), IF(TEXT(A247, "dddd") = 'Account Holder Info'!$B$11, "PAYDAY", IF(ISNUMBER(B246), B246 + 1, 1)), IF(AND(TEXT(A247, "dddd") = 'Account Holder Info'!$B$11, B246 &gt;= 13), "PAYDAY", (IF(ISNUMBER(B246), B246 + 1, 1))))</f>
        <v>3</v>
      </c>
      <c r="C247" t="s">
        <v>30</v>
      </c>
      <c r="D247" cm="1">
        <f t="array" ref="D247">_xlfn.IFNA(_xlfn.IFS($C$247 = "Regular", IF(VLOOKUP(TEXT(Paysheet[[#This Row],[Date]], "dddd"),RegularWeek[],2, FALSE), 'Account Holder Info'!$B$6, 0), $C$247 = "1 Day", IF(VLOOKUP(TEXT(Paysheet[[#This Row],[Date]], "dddd"),OneDayWeek[],2, FALSE), IF(TEXT(Paysheet[[#This Row],[Date]], "dddd") = 'Account Holder Info'!$B$13, 'Account Holder Info'!$B$7, 'Account Holder Info'!$B$6), 0), $C$247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$C$247 = "Off", 0), 0)</f>
        <v>0</v>
      </c>
      <c r="F24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F246)</f>
        <v>0</v>
      </c>
      <c r="G247">
        <f>IFERROR(IF(B246 = "PAYDAY", IF(Paysheet[[#This Row],[Hour Override]] = "", Paysheet[[#This Row],[Hours ]], Paysheet[[#This Row],[Hour Override]]), IF(Paysheet[[#This Row],[Hour Override]] = "", Paysheet[[#This Row],[Hours ]], Paysheet[[#This Row],[Hour Override]]) + G246), 0)</f>
        <v>0</v>
      </c>
      <c r="H24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47" s="1">
        <f>IF(TEXT(A246, "dddd") = "Sunday", Paysheet[[#This Row],[Daily Pay]], IF(ISNUMBER(I246), I246, 0) + Paysheet[[#This Row],[Daily Pay]])</f>
        <v>0</v>
      </c>
      <c r="J247" s="1">
        <f>IF(B246 = "PAYDAY", Paysheet[[#This Row],[Daily Pay]], IF(ISNUMBER(J246), J246, 0) + Paysheet[[#This Row],[Daily Pay]])</f>
        <v>0</v>
      </c>
      <c r="K247" s="1" t="str">
        <f>IF(Paysheet[[#This Row],[Week Counter]] = "PAYDAY", Paysheet[[#This Row],[Day to Paycheck]], "")</f>
        <v/>
      </c>
      <c r="L247" s="1"/>
      <c r="M247" s="1">
        <f>IF(TEXT(Paysheet[[#This Row],[Date]], "mm") &gt; TEXT(A246, "mm"), Paysheet[[#This Row],[Daily Pay]], IF(ISNUMBER(M246), M246, 0) + Paysheet[[#This Row],[Daily Pay]]) - IF(Paysheet[[#This Row],[Adjusted Paycheck]] = "", 0, (Paysheet[[#This Row],[Expected Paycheck]] - Paysheet[[#This Row],[Adjusted Paycheck]]))</f>
        <v>0</v>
      </c>
      <c r="N247" s="2">
        <f>IF(ISNUMBER(N246), N246, 0) + Paysheet[[#This Row],[Daily Pay]]  - IF(Paysheet[[#This Row],[Adjusted Paycheck]] = "", 0, (Paysheet[[#This Row],[Expected Paycheck]] - Paysheet[[#This Row],[Adjusted Paycheck]]))</f>
        <v>0</v>
      </c>
    </row>
    <row r="248" spans="1:14" x14ac:dyDescent="0.25">
      <c r="A248" s="7">
        <v>45538</v>
      </c>
      <c r="B248" s="5">
        <f>IF(OR('Account Holder Info'!$B$12 = "Weekly", Paysheet[[#This Row],[Date]]='Account Holder Info'!$B$10), IF(TEXT(A248, "dddd") = 'Account Holder Info'!$B$11, "PAYDAY", IF(ISNUMBER(B247), B247 + 1, 1)), IF(AND(TEXT(A248, "dddd") = 'Account Holder Info'!$B$11, B247 &gt;= 13), "PAYDAY", (IF(ISNUMBER(B247), B247 + 1, 1))))</f>
        <v>4</v>
      </c>
      <c r="C248" s="6"/>
      <c r="D248" cm="1">
        <f t="array" ref="D248">_xlfn.IFNA(_xlfn.IFS($C$247 = "Regular", IF(VLOOKUP(TEXT(Paysheet[[#This Row],[Date]], "dddd"),RegularWeek[],2, FALSE), 'Account Holder Info'!$B$6, 0), $C$247 = "1 Day", IF(VLOOKUP(TEXT(Paysheet[[#This Row],[Date]], "dddd"),OneDayWeek[],2, FALSE), IF(TEXT(Paysheet[[#This Row],[Date]], "dddd") = 'Account Holder Info'!$B$13, 'Account Holder Info'!$B$7, 'Account Holder Info'!$B$6), 0), $C$247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$C$247 = "Off", 0), 0)</f>
        <v>0</v>
      </c>
      <c r="F24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F247)</f>
        <v>0</v>
      </c>
      <c r="G248">
        <f>IFERROR(IF(B247 = "PAYDAY", IF(Paysheet[[#This Row],[Hour Override]] = "", Paysheet[[#This Row],[Hours ]], Paysheet[[#This Row],[Hour Override]]), IF(Paysheet[[#This Row],[Hour Override]] = "", Paysheet[[#This Row],[Hours ]], Paysheet[[#This Row],[Hour Override]]) + G247), 0)</f>
        <v>0</v>
      </c>
      <c r="H24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48" s="1">
        <f>IF(TEXT(A247, "dddd") = "Sunday", Paysheet[[#This Row],[Daily Pay]], IF(ISNUMBER(I247), I247, 0) + Paysheet[[#This Row],[Daily Pay]])</f>
        <v>0</v>
      </c>
      <c r="J248" s="1">
        <f>IF(B247 = "PAYDAY", Paysheet[[#This Row],[Daily Pay]], IF(ISNUMBER(J247), J247, 0) + Paysheet[[#This Row],[Daily Pay]])</f>
        <v>0</v>
      </c>
      <c r="K248" s="1" t="str">
        <f>IF(Paysheet[[#This Row],[Week Counter]] = "PAYDAY", Paysheet[[#This Row],[Day to Paycheck]], "")</f>
        <v/>
      </c>
      <c r="L248" s="1"/>
      <c r="M248" s="1">
        <f>IF(TEXT(Paysheet[[#This Row],[Date]], "mm") &gt; TEXT(A247, "mm"), Paysheet[[#This Row],[Daily Pay]], IF(ISNUMBER(M247), M247, 0) + Paysheet[[#This Row],[Daily Pay]]) - IF(Paysheet[[#This Row],[Adjusted Paycheck]] = "", 0, (Paysheet[[#This Row],[Expected Paycheck]] - Paysheet[[#This Row],[Adjusted Paycheck]]))</f>
        <v>0</v>
      </c>
      <c r="N248" s="2">
        <f>IF(ISNUMBER(N247), N247, 0) + Paysheet[[#This Row],[Daily Pay]]  - IF(Paysheet[[#This Row],[Adjusted Paycheck]] = "", 0, (Paysheet[[#This Row],[Expected Paycheck]] - Paysheet[[#This Row],[Adjusted Paycheck]]))</f>
        <v>0</v>
      </c>
    </row>
    <row r="249" spans="1:14" x14ac:dyDescent="0.25">
      <c r="A249" s="7">
        <v>45539</v>
      </c>
      <c r="B249" s="5">
        <f>IF(OR('Account Holder Info'!$B$12 = "Weekly", Paysheet[[#This Row],[Date]]='Account Holder Info'!$B$10), IF(TEXT(A249, "dddd") = 'Account Holder Info'!$B$11, "PAYDAY", IF(ISNUMBER(B248), B248 + 1, 1)), IF(AND(TEXT(A249, "dddd") = 'Account Holder Info'!$B$11, B248 &gt;= 13), "PAYDAY", (IF(ISNUMBER(B248), B248 + 1, 1))))</f>
        <v>5</v>
      </c>
      <c r="C249" s="6"/>
      <c r="D249" cm="1">
        <f t="array" ref="D249">_xlfn.IFNA(_xlfn.IFS($C$247 = "Regular", IF(VLOOKUP(TEXT(Paysheet[[#This Row],[Date]], "dddd"),RegularWeek[],2, FALSE), 'Account Holder Info'!$B$6, 0), $C$247 = "1 Day", IF(VLOOKUP(TEXT(Paysheet[[#This Row],[Date]], "dddd"),OneDayWeek[],2, FALSE), IF(TEXT(Paysheet[[#This Row],[Date]], "dddd") = 'Account Holder Info'!$B$13, 'Account Holder Info'!$B$7, 'Account Holder Info'!$B$6), 0), $C$247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$C$247 = "Off", 0), 0)</f>
        <v>0</v>
      </c>
      <c r="F24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F248)</f>
        <v>0</v>
      </c>
      <c r="G249">
        <f>IFERROR(IF(B248 = "PAYDAY", IF(Paysheet[[#This Row],[Hour Override]] = "", Paysheet[[#This Row],[Hours ]], Paysheet[[#This Row],[Hour Override]]), IF(Paysheet[[#This Row],[Hour Override]] = "", Paysheet[[#This Row],[Hours ]], Paysheet[[#This Row],[Hour Override]]) + G248), 0)</f>
        <v>0</v>
      </c>
      <c r="H24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49" s="1">
        <f>IF(TEXT(A248, "dddd") = "Sunday", Paysheet[[#This Row],[Daily Pay]], IF(ISNUMBER(I248), I248, 0) + Paysheet[[#This Row],[Daily Pay]])</f>
        <v>0</v>
      </c>
      <c r="J249" s="1">
        <f>IF(B248 = "PAYDAY", Paysheet[[#This Row],[Daily Pay]], IF(ISNUMBER(J248), J248, 0) + Paysheet[[#This Row],[Daily Pay]])</f>
        <v>0</v>
      </c>
      <c r="K249" s="1" t="str">
        <f>IF(Paysheet[[#This Row],[Week Counter]] = "PAYDAY", Paysheet[[#This Row],[Day to Paycheck]], "")</f>
        <v/>
      </c>
      <c r="L249" s="1"/>
      <c r="M249" s="1">
        <f>IF(TEXT(Paysheet[[#This Row],[Date]], "mm") &gt; TEXT(A248, "mm"), Paysheet[[#This Row],[Daily Pay]], IF(ISNUMBER(M248), M248, 0) + Paysheet[[#This Row],[Daily Pay]]) - IF(Paysheet[[#This Row],[Adjusted Paycheck]] = "", 0, (Paysheet[[#This Row],[Expected Paycheck]] - Paysheet[[#This Row],[Adjusted Paycheck]]))</f>
        <v>0</v>
      </c>
      <c r="N249" s="2">
        <f>IF(ISNUMBER(N248), N248, 0) + Paysheet[[#This Row],[Daily Pay]]  - IF(Paysheet[[#This Row],[Adjusted Paycheck]] = "", 0, (Paysheet[[#This Row],[Expected Paycheck]] - Paysheet[[#This Row],[Adjusted Paycheck]]))</f>
        <v>0</v>
      </c>
    </row>
    <row r="250" spans="1:14" x14ac:dyDescent="0.25">
      <c r="A250" s="7">
        <v>45540</v>
      </c>
      <c r="B250" s="5">
        <f>IF(OR('Account Holder Info'!$B$12 = "Weekly", Paysheet[[#This Row],[Date]]='Account Holder Info'!$B$10), IF(TEXT(A250, "dddd") = 'Account Holder Info'!$B$11, "PAYDAY", IF(ISNUMBER(B249), B249 + 1, 1)), IF(AND(TEXT(A250, "dddd") = 'Account Holder Info'!$B$11, B249 &gt;= 13), "PAYDAY", (IF(ISNUMBER(B249), B249 + 1, 1))))</f>
        <v>6</v>
      </c>
      <c r="C250" s="6"/>
      <c r="D250" cm="1">
        <f t="array" ref="D250">_xlfn.IFNA(_xlfn.IFS($C$247 = "Regular", IF(VLOOKUP(TEXT(Paysheet[[#This Row],[Date]], "dddd"),RegularWeek[],2, FALSE), 'Account Holder Info'!$B$6, 0), $C$247 = "1 Day", IF(VLOOKUP(TEXT(Paysheet[[#This Row],[Date]], "dddd"),OneDayWeek[],2, FALSE), IF(TEXT(Paysheet[[#This Row],[Date]], "dddd") = 'Account Holder Info'!$B$13, 'Account Holder Info'!$B$7, 'Account Holder Info'!$B$6), 0), $C$247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$C$247 = "Off", 0), 0)</f>
        <v>0</v>
      </c>
      <c r="F25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F249)</f>
        <v>0</v>
      </c>
      <c r="G250">
        <f>IFERROR(IF(B249 = "PAYDAY", IF(Paysheet[[#This Row],[Hour Override]] = "", Paysheet[[#This Row],[Hours ]], Paysheet[[#This Row],[Hour Override]]), IF(Paysheet[[#This Row],[Hour Override]] = "", Paysheet[[#This Row],[Hours ]], Paysheet[[#This Row],[Hour Override]]) + G249), 0)</f>
        <v>0</v>
      </c>
      <c r="H25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50" s="1">
        <f>IF(TEXT(A249, "dddd") = "Sunday", Paysheet[[#This Row],[Daily Pay]], IF(ISNUMBER(I249), I249, 0) + Paysheet[[#This Row],[Daily Pay]])</f>
        <v>0</v>
      </c>
      <c r="J250" s="1">
        <f>IF(B249 = "PAYDAY", Paysheet[[#This Row],[Daily Pay]], IF(ISNUMBER(J249), J249, 0) + Paysheet[[#This Row],[Daily Pay]])</f>
        <v>0</v>
      </c>
      <c r="K250" s="1" t="str">
        <f>IF(Paysheet[[#This Row],[Week Counter]] = "PAYDAY", Paysheet[[#This Row],[Day to Paycheck]], "")</f>
        <v/>
      </c>
      <c r="L250" s="1"/>
      <c r="M250" s="1">
        <f>IF(TEXT(Paysheet[[#This Row],[Date]], "mm") &gt; TEXT(A249, "mm"), Paysheet[[#This Row],[Daily Pay]], IF(ISNUMBER(M249), M249, 0) + Paysheet[[#This Row],[Daily Pay]]) - IF(Paysheet[[#This Row],[Adjusted Paycheck]] = "", 0, (Paysheet[[#This Row],[Expected Paycheck]] - Paysheet[[#This Row],[Adjusted Paycheck]]))</f>
        <v>0</v>
      </c>
      <c r="N250" s="2">
        <f>IF(ISNUMBER(N249), N249, 0) + Paysheet[[#This Row],[Daily Pay]]  - IF(Paysheet[[#This Row],[Adjusted Paycheck]] = "", 0, (Paysheet[[#This Row],[Expected Paycheck]] - Paysheet[[#This Row],[Adjusted Paycheck]]))</f>
        <v>0</v>
      </c>
    </row>
    <row r="251" spans="1:14" x14ac:dyDescent="0.25">
      <c r="A251" s="7">
        <v>45541</v>
      </c>
      <c r="B251" s="5">
        <f>IF(OR('Account Holder Info'!$B$12 = "Weekly", Paysheet[[#This Row],[Date]]='Account Holder Info'!$B$10), IF(TEXT(A251, "dddd") = 'Account Holder Info'!$B$11, "PAYDAY", IF(ISNUMBER(B250), B250 + 1, 1)), IF(AND(TEXT(A251, "dddd") = 'Account Holder Info'!$B$11, B250 &gt;= 13), "PAYDAY", (IF(ISNUMBER(B250), B250 + 1, 1))))</f>
        <v>7</v>
      </c>
      <c r="C251" s="6"/>
      <c r="D251" cm="1">
        <f t="array" ref="D251">_xlfn.IFNA(_xlfn.IFS($C$247 = "Regular", IF(VLOOKUP(TEXT(Paysheet[[#This Row],[Date]], "dddd"),RegularWeek[],2, FALSE), 'Account Holder Info'!$B$6, 0), $C$247 = "1 Day", IF(VLOOKUP(TEXT(Paysheet[[#This Row],[Date]], "dddd"),OneDayWeek[],2, FALSE), IF(TEXT(Paysheet[[#This Row],[Date]], "dddd") = 'Account Holder Info'!$B$13, 'Account Holder Info'!$B$7, 'Account Holder Info'!$B$6), 0), $C$247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$C$247 = "Off", 0), 0)</f>
        <v>0</v>
      </c>
      <c r="F25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F250)</f>
        <v>0</v>
      </c>
      <c r="G251">
        <f>IFERROR(IF(B250 = "PAYDAY", IF(Paysheet[[#This Row],[Hour Override]] = "", Paysheet[[#This Row],[Hours ]], Paysheet[[#This Row],[Hour Override]]), IF(Paysheet[[#This Row],[Hour Override]] = "", Paysheet[[#This Row],[Hours ]], Paysheet[[#This Row],[Hour Override]]) + G250), 0)</f>
        <v>0</v>
      </c>
      <c r="H25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51" s="1">
        <f>IF(TEXT(A250, "dddd") = "Sunday", Paysheet[[#This Row],[Daily Pay]], IF(ISNUMBER(I250), I250, 0) + Paysheet[[#This Row],[Daily Pay]])</f>
        <v>0</v>
      </c>
      <c r="J251" s="1">
        <f>IF(B250 = "PAYDAY", Paysheet[[#This Row],[Daily Pay]], IF(ISNUMBER(J250), J250, 0) + Paysheet[[#This Row],[Daily Pay]])</f>
        <v>0</v>
      </c>
      <c r="K251" s="1" t="str">
        <f>IF(Paysheet[[#This Row],[Week Counter]] = "PAYDAY", Paysheet[[#This Row],[Day to Paycheck]], "")</f>
        <v/>
      </c>
      <c r="L251" s="1"/>
      <c r="M251" s="1">
        <f>IF(TEXT(Paysheet[[#This Row],[Date]], "mm") &gt; TEXT(A250, "mm"), Paysheet[[#This Row],[Daily Pay]], IF(ISNUMBER(M250), M250, 0) + Paysheet[[#This Row],[Daily Pay]]) - IF(Paysheet[[#This Row],[Adjusted Paycheck]] = "", 0, (Paysheet[[#This Row],[Expected Paycheck]] - Paysheet[[#This Row],[Adjusted Paycheck]]))</f>
        <v>0</v>
      </c>
      <c r="N251" s="2">
        <f>IF(ISNUMBER(N250), N250, 0) + Paysheet[[#This Row],[Daily Pay]]  - IF(Paysheet[[#This Row],[Adjusted Paycheck]] = "", 0, (Paysheet[[#This Row],[Expected Paycheck]] - Paysheet[[#This Row],[Adjusted Paycheck]]))</f>
        <v>0</v>
      </c>
    </row>
    <row r="252" spans="1:14" x14ac:dyDescent="0.25">
      <c r="A252" s="7">
        <v>45542</v>
      </c>
      <c r="B252" s="5">
        <f>IF(OR('Account Holder Info'!$B$12 = "Weekly", Paysheet[[#This Row],[Date]]='Account Holder Info'!$B$10), IF(TEXT(A252, "dddd") = 'Account Holder Info'!$B$11, "PAYDAY", IF(ISNUMBER(B251), B251 + 1, 1)), IF(AND(TEXT(A252, "dddd") = 'Account Holder Info'!$B$11, B251 &gt;= 13), "PAYDAY", (IF(ISNUMBER(B251), B251 + 1, 1))))</f>
        <v>8</v>
      </c>
      <c r="C252" s="6"/>
      <c r="D252" cm="1">
        <f t="array" ref="D252">_xlfn.IFNA(_xlfn.IFS($C$247 = "Regular", IF(VLOOKUP(TEXT(Paysheet[[#This Row],[Date]], "dddd"),RegularWeek[],2, FALSE), 'Account Holder Info'!$B$6, 0), $C$247 = "1 Day", IF(VLOOKUP(TEXT(Paysheet[[#This Row],[Date]], "dddd"),OneDayWeek[],2, FALSE), IF(TEXT(Paysheet[[#This Row],[Date]], "dddd") = 'Account Holder Info'!$B$13, 'Account Holder Info'!$B$7, 'Account Holder Info'!$B$6), 0), $C$247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$C$247 = "Off", 0), 0)</f>
        <v>0</v>
      </c>
      <c r="F25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F251)</f>
        <v>0</v>
      </c>
      <c r="G252">
        <f>IFERROR(IF(B251 = "PAYDAY", IF(Paysheet[[#This Row],[Hour Override]] = "", Paysheet[[#This Row],[Hours ]], Paysheet[[#This Row],[Hour Override]]), IF(Paysheet[[#This Row],[Hour Override]] = "", Paysheet[[#This Row],[Hours ]], Paysheet[[#This Row],[Hour Override]]) + G251), 0)</f>
        <v>0</v>
      </c>
      <c r="H25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52" s="1">
        <f>IF(TEXT(A251, "dddd") = "Sunday", Paysheet[[#This Row],[Daily Pay]], IF(ISNUMBER(I251), I251, 0) + Paysheet[[#This Row],[Daily Pay]])</f>
        <v>0</v>
      </c>
      <c r="J252" s="1">
        <f>IF(B251 = "PAYDAY", Paysheet[[#This Row],[Daily Pay]], IF(ISNUMBER(J251), J251, 0) + Paysheet[[#This Row],[Daily Pay]])</f>
        <v>0</v>
      </c>
      <c r="K252" s="1" t="str">
        <f>IF(Paysheet[[#This Row],[Week Counter]] = "PAYDAY", Paysheet[[#This Row],[Day to Paycheck]], "")</f>
        <v/>
      </c>
      <c r="L252" s="1"/>
      <c r="M252" s="1">
        <f>IF(TEXT(Paysheet[[#This Row],[Date]], "mm") &gt; TEXT(A251, "mm"), Paysheet[[#This Row],[Daily Pay]], IF(ISNUMBER(M251), M251, 0) + Paysheet[[#This Row],[Daily Pay]]) - IF(Paysheet[[#This Row],[Adjusted Paycheck]] = "", 0, (Paysheet[[#This Row],[Expected Paycheck]] - Paysheet[[#This Row],[Adjusted Paycheck]]))</f>
        <v>0</v>
      </c>
      <c r="N252" s="2">
        <f>IF(ISNUMBER(N251), N251, 0) + Paysheet[[#This Row],[Daily Pay]]  - IF(Paysheet[[#This Row],[Adjusted Paycheck]] = "", 0, (Paysheet[[#This Row],[Expected Paycheck]] - Paysheet[[#This Row],[Adjusted Paycheck]]))</f>
        <v>0</v>
      </c>
    </row>
    <row r="253" spans="1:14" x14ac:dyDescent="0.25">
      <c r="A253" s="7">
        <v>45543</v>
      </c>
      <c r="B253" s="5">
        <f>IF(OR('Account Holder Info'!$B$12 = "Weekly", Paysheet[[#This Row],[Date]]='Account Holder Info'!$B$10), IF(TEXT(A253, "dddd") = 'Account Holder Info'!$B$11, "PAYDAY", IF(ISNUMBER(B252), B252 + 1, 1)), IF(AND(TEXT(A253, "dddd") = 'Account Holder Info'!$B$11, B252 &gt;= 13), "PAYDAY", (IF(ISNUMBER(B252), B252 + 1, 1))))</f>
        <v>9</v>
      </c>
      <c r="C253" s="6"/>
      <c r="D253" cm="1">
        <f t="array" ref="D253">_xlfn.IFNA(_xlfn.IFS($C$247 = "Regular", IF(VLOOKUP(TEXT(Paysheet[[#This Row],[Date]], "dddd"),RegularWeek[],2, FALSE), 'Account Holder Info'!$B$6, 0), $C$247 = "1 Day", IF(VLOOKUP(TEXT(Paysheet[[#This Row],[Date]], "dddd"),OneDayWeek[],2, FALSE), IF(TEXT(Paysheet[[#This Row],[Date]], "dddd") = 'Account Holder Info'!$B$13, 'Account Holder Info'!$B$7, 'Account Holder Info'!$B$6), 0), $C$247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$C$247 = "Off", 0), 0)</f>
        <v>0</v>
      </c>
      <c r="F25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F252)</f>
        <v>0</v>
      </c>
      <c r="G253">
        <f>IFERROR(IF(B252 = "PAYDAY", IF(Paysheet[[#This Row],[Hour Override]] = "", Paysheet[[#This Row],[Hours ]], Paysheet[[#This Row],[Hour Override]]), IF(Paysheet[[#This Row],[Hour Override]] = "", Paysheet[[#This Row],[Hours ]], Paysheet[[#This Row],[Hour Override]]) + G252), 0)</f>
        <v>0</v>
      </c>
      <c r="H25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53" s="1">
        <f>IF(TEXT(A252, "dddd") = "Sunday", Paysheet[[#This Row],[Daily Pay]], IF(ISNUMBER(I252), I252, 0) + Paysheet[[#This Row],[Daily Pay]])</f>
        <v>0</v>
      </c>
      <c r="J253" s="1">
        <f>IF(B252 = "PAYDAY", Paysheet[[#This Row],[Daily Pay]], IF(ISNUMBER(J252), J252, 0) + Paysheet[[#This Row],[Daily Pay]])</f>
        <v>0</v>
      </c>
      <c r="K253" s="1" t="str">
        <f>IF(Paysheet[[#This Row],[Week Counter]] = "PAYDAY", Paysheet[[#This Row],[Day to Paycheck]], "")</f>
        <v/>
      </c>
      <c r="L253" s="1"/>
      <c r="M253" s="1">
        <f>IF(TEXT(Paysheet[[#This Row],[Date]], "mm") &gt; TEXT(A252, "mm"), Paysheet[[#This Row],[Daily Pay]], IF(ISNUMBER(M252), M252, 0) + Paysheet[[#This Row],[Daily Pay]]) - IF(Paysheet[[#This Row],[Adjusted Paycheck]] = "", 0, (Paysheet[[#This Row],[Expected Paycheck]] - Paysheet[[#This Row],[Adjusted Paycheck]]))</f>
        <v>0</v>
      </c>
      <c r="N253" s="2">
        <f>IF(ISNUMBER(N252), N252, 0) + Paysheet[[#This Row],[Daily Pay]]  - IF(Paysheet[[#This Row],[Adjusted Paycheck]] = "", 0, (Paysheet[[#This Row],[Expected Paycheck]] - Paysheet[[#This Row],[Adjusted Paycheck]]))</f>
        <v>0</v>
      </c>
    </row>
    <row r="254" spans="1:14" x14ac:dyDescent="0.25">
      <c r="A254" s="7">
        <v>45544</v>
      </c>
      <c r="B254" s="5">
        <f>IF(OR('Account Holder Info'!$B$12 = "Weekly", Paysheet[[#This Row],[Date]]='Account Holder Info'!$B$10), IF(TEXT(A254, "dddd") = 'Account Holder Info'!$B$11, "PAYDAY", IF(ISNUMBER(B253), B253 + 1, 1)), IF(AND(TEXT(A254, "dddd") = 'Account Holder Info'!$B$11, B253 &gt;= 13), "PAYDAY", (IF(ISNUMBER(B253), B253 + 1, 1))))</f>
        <v>10</v>
      </c>
      <c r="C254" t="s">
        <v>30</v>
      </c>
      <c r="D254" cm="1">
        <f t="array" ref="D254">_xlfn.IFNA(_xlfn.IFS($C$254 = "Regular", IF(VLOOKUP(TEXT(Paysheet[[#This Row],[Date]], "dddd"),RegularWeek[],2, FALSE), 'Account Holder Info'!$B$6, 0), $C$254 = "1 Day", IF(VLOOKUP(TEXT(Paysheet[[#This Row],[Date]], "dddd"),OneDayWeek[],2, FALSE), IF(TEXT(Paysheet[[#This Row],[Date]], "dddd") = 'Account Holder Info'!$B$13, 'Account Holder Info'!$B$7, 'Account Holder Info'!$B$6), 0), $C$254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$C$254 = "Off", 0), 0)</f>
        <v>0</v>
      </c>
      <c r="F25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F253)</f>
        <v>0</v>
      </c>
      <c r="G254">
        <f>IFERROR(IF(B253 = "PAYDAY", IF(Paysheet[[#This Row],[Hour Override]] = "", Paysheet[[#This Row],[Hours ]], Paysheet[[#This Row],[Hour Override]]), IF(Paysheet[[#This Row],[Hour Override]] = "", Paysheet[[#This Row],[Hours ]], Paysheet[[#This Row],[Hour Override]]) + G253), 0)</f>
        <v>0</v>
      </c>
      <c r="H25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54" s="1">
        <f>IF(TEXT(A253, "dddd") = "Sunday", Paysheet[[#This Row],[Daily Pay]], IF(ISNUMBER(I253), I253, 0) + Paysheet[[#This Row],[Daily Pay]])</f>
        <v>0</v>
      </c>
      <c r="J254" s="1">
        <f>IF(B253 = "PAYDAY", Paysheet[[#This Row],[Daily Pay]], IF(ISNUMBER(J253), J253, 0) + Paysheet[[#This Row],[Daily Pay]])</f>
        <v>0</v>
      </c>
      <c r="K254" s="1" t="str">
        <f>IF(Paysheet[[#This Row],[Week Counter]] = "PAYDAY", Paysheet[[#This Row],[Day to Paycheck]], "")</f>
        <v/>
      </c>
      <c r="L254" s="1"/>
      <c r="M254" s="1">
        <f>IF(TEXT(Paysheet[[#This Row],[Date]], "mm") &gt; TEXT(A253, "mm"), Paysheet[[#This Row],[Daily Pay]], IF(ISNUMBER(M253), M253, 0) + Paysheet[[#This Row],[Daily Pay]]) - IF(Paysheet[[#This Row],[Adjusted Paycheck]] = "", 0, (Paysheet[[#This Row],[Expected Paycheck]] - Paysheet[[#This Row],[Adjusted Paycheck]]))</f>
        <v>0</v>
      </c>
      <c r="N254" s="2">
        <f>IF(ISNUMBER(N253), N253, 0) + Paysheet[[#This Row],[Daily Pay]]  - IF(Paysheet[[#This Row],[Adjusted Paycheck]] = "", 0, (Paysheet[[#This Row],[Expected Paycheck]] - Paysheet[[#This Row],[Adjusted Paycheck]]))</f>
        <v>0</v>
      </c>
    </row>
    <row r="255" spans="1:14" x14ac:dyDescent="0.25">
      <c r="A255" s="7">
        <v>45545</v>
      </c>
      <c r="B255" s="5">
        <f>IF(OR('Account Holder Info'!$B$12 = "Weekly", Paysheet[[#This Row],[Date]]='Account Holder Info'!$B$10), IF(TEXT(A255, "dddd") = 'Account Holder Info'!$B$11, "PAYDAY", IF(ISNUMBER(B254), B254 + 1, 1)), IF(AND(TEXT(A255, "dddd") = 'Account Holder Info'!$B$11, B254 &gt;= 13), "PAYDAY", (IF(ISNUMBER(B254), B254 + 1, 1))))</f>
        <v>11</v>
      </c>
      <c r="C255" s="6"/>
      <c r="D255" cm="1">
        <f t="array" ref="D255">_xlfn.IFNA(_xlfn.IFS($C$254 = "Regular", IF(VLOOKUP(TEXT(Paysheet[[#This Row],[Date]], "dddd"),RegularWeek[],2, FALSE), 'Account Holder Info'!$B$6, 0), $C$254 = "1 Day", IF(VLOOKUP(TEXT(Paysheet[[#This Row],[Date]], "dddd"),OneDayWeek[],2, FALSE), IF(TEXT(Paysheet[[#This Row],[Date]], "dddd") = 'Account Holder Info'!$B$13, 'Account Holder Info'!$B$7, 'Account Holder Info'!$B$6), 0), $C$254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$C$254 = "Off", 0), 0)</f>
        <v>0</v>
      </c>
      <c r="F25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F254)</f>
        <v>0</v>
      </c>
      <c r="G255">
        <f>IFERROR(IF(B254 = "PAYDAY", IF(Paysheet[[#This Row],[Hour Override]] = "", Paysheet[[#This Row],[Hours ]], Paysheet[[#This Row],[Hour Override]]), IF(Paysheet[[#This Row],[Hour Override]] = "", Paysheet[[#This Row],[Hours ]], Paysheet[[#This Row],[Hour Override]]) + G254), 0)</f>
        <v>0</v>
      </c>
      <c r="H25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55" s="1">
        <f>IF(TEXT(A254, "dddd") = "Sunday", Paysheet[[#This Row],[Daily Pay]], IF(ISNUMBER(I254), I254, 0) + Paysheet[[#This Row],[Daily Pay]])</f>
        <v>0</v>
      </c>
      <c r="J255" s="1">
        <f>IF(B254 = "PAYDAY", Paysheet[[#This Row],[Daily Pay]], IF(ISNUMBER(J254), J254, 0) + Paysheet[[#This Row],[Daily Pay]])</f>
        <v>0</v>
      </c>
      <c r="K255" s="1" t="str">
        <f>IF(Paysheet[[#This Row],[Week Counter]] = "PAYDAY", Paysheet[[#This Row],[Day to Paycheck]], "")</f>
        <v/>
      </c>
      <c r="L255" s="1"/>
      <c r="M255" s="1">
        <f>IF(TEXT(Paysheet[[#This Row],[Date]], "mm") &gt; TEXT(A254, "mm"), Paysheet[[#This Row],[Daily Pay]], IF(ISNUMBER(M254), M254, 0) + Paysheet[[#This Row],[Daily Pay]]) - IF(Paysheet[[#This Row],[Adjusted Paycheck]] = "", 0, (Paysheet[[#This Row],[Expected Paycheck]] - Paysheet[[#This Row],[Adjusted Paycheck]]))</f>
        <v>0</v>
      </c>
      <c r="N255" s="2">
        <f>IF(ISNUMBER(N254), N254, 0) + Paysheet[[#This Row],[Daily Pay]]  - IF(Paysheet[[#This Row],[Adjusted Paycheck]] = "", 0, (Paysheet[[#This Row],[Expected Paycheck]] - Paysheet[[#This Row],[Adjusted Paycheck]]))</f>
        <v>0</v>
      </c>
    </row>
    <row r="256" spans="1:14" x14ac:dyDescent="0.25">
      <c r="A256" s="7">
        <v>45546</v>
      </c>
      <c r="B256" s="5">
        <f>IF(OR('Account Holder Info'!$B$12 = "Weekly", Paysheet[[#This Row],[Date]]='Account Holder Info'!$B$10), IF(TEXT(A256, "dddd") = 'Account Holder Info'!$B$11, "PAYDAY", IF(ISNUMBER(B255), B255 + 1, 1)), IF(AND(TEXT(A256, "dddd") = 'Account Holder Info'!$B$11, B255 &gt;= 13), "PAYDAY", (IF(ISNUMBER(B255), B255 + 1, 1))))</f>
        <v>12</v>
      </c>
      <c r="C256" s="6"/>
      <c r="D256" cm="1">
        <f t="array" ref="D256">_xlfn.IFNA(_xlfn.IFS($C$254 = "Regular", IF(VLOOKUP(TEXT(Paysheet[[#This Row],[Date]], "dddd"),RegularWeek[],2, FALSE), 'Account Holder Info'!$B$6, 0), $C$254 = "1 Day", IF(VLOOKUP(TEXT(Paysheet[[#This Row],[Date]], "dddd"),OneDayWeek[],2, FALSE), IF(TEXT(Paysheet[[#This Row],[Date]], "dddd") = 'Account Holder Info'!$B$13, 'Account Holder Info'!$B$7, 'Account Holder Info'!$B$6), 0), $C$254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$C$254 = "Off", 0), 0)</f>
        <v>0</v>
      </c>
      <c r="F25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F255)</f>
        <v>0</v>
      </c>
      <c r="G256">
        <f>IFERROR(IF(B255 = "PAYDAY", IF(Paysheet[[#This Row],[Hour Override]] = "", Paysheet[[#This Row],[Hours ]], Paysheet[[#This Row],[Hour Override]]), IF(Paysheet[[#This Row],[Hour Override]] = "", Paysheet[[#This Row],[Hours ]], Paysheet[[#This Row],[Hour Override]]) + G255), 0)</f>
        <v>0</v>
      </c>
      <c r="H25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56" s="1">
        <f>IF(TEXT(A255, "dddd") = "Sunday", Paysheet[[#This Row],[Daily Pay]], IF(ISNUMBER(I255), I255, 0) + Paysheet[[#This Row],[Daily Pay]])</f>
        <v>0</v>
      </c>
      <c r="J256" s="1">
        <f>IF(B255 = "PAYDAY", Paysheet[[#This Row],[Daily Pay]], IF(ISNUMBER(J255), J255, 0) + Paysheet[[#This Row],[Daily Pay]])</f>
        <v>0</v>
      </c>
      <c r="K256" s="1" t="str">
        <f>IF(Paysheet[[#This Row],[Week Counter]] = "PAYDAY", Paysheet[[#This Row],[Day to Paycheck]], "")</f>
        <v/>
      </c>
      <c r="L256" s="1"/>
      <c r="M256" s="1">
        <f>IF(TEXT(Paysheet[[#This Row],[Date]], "mm") &gt; TEXT(A255, "mm"), Paysheet[[#This Row],[Daily Pay]], IF(ISNUMBER(M255), M255, 0) + Paysheet[[#This Row],[Daily Pay]]) - IF(Paysheet[[#This Row],[Adjusted Paycheck]] = "", 0, (Paysheet[[#This Row],[Expected Paycheck]] - Paysheet[[#This Row],[Adjusted Paycheck]]))</f>
        <v>0</v>
      </c>
      <c r="N256" s="2">
        <f>IF(ISNUMBER(N255), N255, 0) + Paysheet[[#This Row],[Daily Pay]]  - IF(Paysheet[[#This Row],[Adjusted Paycheck]] = "", 0, (Paysheet[[#This Row],[Expected Paycheck]] - Paysheet[[#This Row],[Adjusted Paycheck]]))</f>
        <v>0</v>
      </c>
    </row>
    <row r="257" spans="1:14" x14ac:dyDescent="0.25">
      <c r="A257" s="7">
        <v>45547</v>
      </c>
      <c r="B257" s="5">
        <f>IF(OR('Account Holder Info'!$B$12 = "Weekly", Paysheet[[#This Row],[Date]]='Account Holder Info'!$B$10), IF(TEXT(A257, "dddd") = 'Account Holder Info'!$B$11, "PAYDAY", IF(ISNUMBER(B256), B256 + 1, 1)), IF(AND(TEXT(A257, "dddd") = 'Account Holder Info'!$B$11, B256 &gt;= 13), "PAYDAY", (IF(ISNUMBER(B256), B256 + 1, 1))))</f>
        <v>13</v>
      </c>
      <c r="C257" s="6"/>
      <c r="D257" cm="1">
        <f t="array" ref="D257">_xlfn.IFNA(_xlfn.IFS($C$254 = "Regular", IF(VLOOKUP(TEXT(Paysheet[[#This Row],[Date]], "dddd"),RegularWeek[],2, FALSE), 'Account Holder Info'!$B$6, 0), $C$254 = "1 Day", IF(VLOOKUP(TEXT(Paysheet[[#This Row],[Date]], "dddd"),OneDayWeek[],2, FALSE), IF(TEXT(Paysheet[[#This Row],[Date]], "dddd") = 'Account Holder Info'!$B$13, 'Account Holder Info'!$B$7, 'Account Holder Info'!$B$6), 0), $C$254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$C$254 = "Off", 0), 0)</f>
        <v>0</v>
      </c>
      <c r="F25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F256)</f>
        <v>0</v>
      </c>
      <c r="G257">
        <f>IFERROR(IF(B256 = "PAYDAY", IF(Paysheet[[#This Row],[Hour Override]] = "", Paysheet[[#This Row],[Hours ]], Paysheet[[#This Row],[Hour Override]]), IF(Paysheet[[#This Row],[Hour Override]] = "", Paysheet[[#This Row],[Hours ]], Paysheet[[#This Row],[Hour Override]]) + G256), 0)</f>
        <v>0</v>
      </c>
      <c r="H25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57" s="1">
        <f>IF(TEXT(A256, "dddd") = "Sunday", Paysheet[[#This Row],[Daily Pay]], IF(ISNUMBER(I256), I256, 0) + Paysheet[[#This Row],[Daily Pay]])</f>
        <v>0</v>
      </c>
      <c r="J257" s="1">
        <f>IF(B256 = "PAYDAY", Paysheet[[#This Row],[Daily Pay]], IF(ISNUMBER(J256), J256, 0) + Paysheet[[#This Row],[Daily Pay]])</f>
        <v>0</v>
      </c>
      <c r="K257" s="1" t="str">
        <f>IF(Paysheet[[#This Row],[Week Counter]] = "PAYDAY", Paysheet[[#This Row],[Day to Paycheck]], "")</f>
        <v/>
      </c>
      <c r="L257" s="1"/>
      <c r="M257" s="1">
        <f>IF(TEXT(Paysheet[[#This Row],[Date]], "mm") &gt; TEXT(A256, "mm"), Paysheet[[#This Row],[Daily Pay]], IF(ISNUMBER(M256), M256, 0) + Paysheet[[#This Row],[Daily Pay]]) - IF(Paysheet[[#This Row],[Adjusted Paycheck]] = "", 0, (Paysheet[[#This Row],[Expected Paycheck]] - Paysheet[[#This Row],[Adjusted Paycheck]]))</f>
        <v>0</v>
      </c>
      <c r="N257" s="2">
        <f>IF(ISNUMBER(N256), N256, 0) + Paysheet[[#This Row],[Daily Pay]]  - IF(Paysheet[[#This Row],[Adjusted Paycheck]] = "", 0, (Paysheet[[#This Row],[Expected Paycheck]] - Paysheet[[#This Row],[Adjusted Paycheck]]))</f>
        <v>0</v>
      </c>
    </row>
    <row r="258" spans="1:14" x14ac:dyDescent="0.25">
      <c r="A258" s="7">
        <v>45548</v>
      </c>
      <c r="B258" s="5" t="str">
        <f>IF(OR('Account Holder Info'!$B$12 = "Weekly", Paysheet[[#This Row],[Date]]='Account Holder Info'!$B$10), IF(TEXT(A258, "dddd") = 'Account Holder Info'!$B$11, "PAYDAY", IF(ISNUMBER(B257), B257 + 1, 1)), IF(AND(TEXT(A258, "dddd") = 'Account Holder Info'!$B$11, B257 &gt;= 13), "PAYDAY", (IF(ISNUMBER(B257), B257 + 1, 1))))</f>
        <v>PAYDAY</v>
      </c>
      <c r="C258" s="6"/>
      <c r="D258" cm="1">
        <f t="array" ref="D258">_xlfn.IFNA(_xlfn.IFS($C$254 = "Regular", IF(VLOOKUP(TEXT(Paysheet[[#This Row],[Date]], "dddd"),RegularWeek[],2, FALSE), 'Account Holder Info'!$B$6, 0), $C$254 = "1 Day", IF(VLOOKUP(TEXT(Paysheet[[#This Row],[Date]], "dddd"),OneDayWeek[],2, FALSE), IF(TEXT(Paysheet[[#This Row],[Date]], "dddd") = 'Account Holder Info'!$B$13, 'Account Holder Info'!$B$7, 'Account Holder Info'!$B$6), 0), $C$254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$C$254 = "Off", 0), 0)</f>
        <v>0</v>
      </c>
      <c r="F25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F257)</f>
        <v>0</v>
      </c>
      <c r="G258">
        <f>IFERROR(IF(B257 = "PAYDAY", IF(Paysheet[[#This Row],[Hour Override]] = "", Paysheet[[#This Row],[Hours ]], Paysheet[[#This Row],[Hour Override]]), IF(Paysheet[[#This Row],[Hour Override]] = "", Paysheet[[#This Row],[Hours ]], Paysheet[[#This Row],[Hour Override]]) + G257), 0)</f>
        <v>0</v>
      </c>
      <c r="H25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58" s="1">
        <f>IF(TEXT(A257, "dddd") = "Sunday", Paysheet[[#This Row],[Daily Pay]], IF(ISNUMBER(I257), I257, 0) + Paysheet[[#This Row],[Daily Pay]])</f>
        <v>0</v>
      </c>
      <c r="J258" s="1">
        <f>IF(B257 = "PAYDAY", Paysheet[[#This Row],[Daily Pay]], IF(ISNUMBER(J257), J257, 0) + Paysheet[[#This Row],[Daily Pay]])</f>
        <v>0</v>
      </c>
      <c r="K258" s="1">
        <f>IF(Paysheet[[#This Row],[Week Counter]] = "PAYDAY", Paysheet[[#This Row],[Day to Paycheck]], "")</f>
        <v>0</v>
      </c>
      <c r="L258" s="1"/>
      <c r="M258" s="1">
        <f>IF(TEXT(Paysheet[[#This Row],[Date]], "mm") &gt; TEXT(A257, "mm"), Paysheet[[#This Row],[Daily Pay]], IF(ISNUMBER(M257), M257, 0) + Paysheet[[#This Row],[Daily Pay]]) - IF(Paysheet[[#This Row],[Adjusted Paycheck]] = "", 0, (Paysheet[[#This Row],[Expected Paycheck]] - Paysheet[[#This Row],[Adjusted Paycheck]]))</f>
        <v>0</v>
      </c>
      <c r="N258" s="2">
        <f>IF(ISNUMBER(N257), N257, 0) + Paysheet[[#This Row],[Daily Pay]]  - IF(Paysheet[[#This Row],[Adjusted Paycheck]] = "", 0, (Paysheet[[#This Row],[Expected Paycheck]] - Paysheet[[#This Row],[Adjusted Paycheck]]))</f>
        <v>0</v>
      </c>
    </row>
    <row r="259" spans="1:14" x14ac:dyDescent="0.25">
      <c r="A259" s="7">
        <v>45549</v>
      </c>
      <c r="B259" s="5">
        <f>IF(OR('Account Holder Info'!$B$12 = "Weekly", Paysheet[[#This Row],[Date]]='Account Holder Info'!$B$10), IF(TEXT(A259, "dddd") = 'Account Holder Info'!$B$11, "PAYDAY", IF(ISNUMBER(B258), B258 + 1, 1)), IF(AND(TEXT(A259, "dddd") = 'Account Holder Info'!$B$11, B258 &gt;= 13), "PAYDAY", (IF(ISNUMBER(B258), B258 + 1, 1))))</f>
        <v>1</v>
      </c>
      <c r="C259" s="6"/>
      <c r="D259" cm="1">
        <f t="array" ref="D259">_xlfn.IFNA(_xlfn.IFS($C$254 = "Regular", IF(VLOOKUP(TEXT(Paysheet[[#This Row],[Date]], "dddd"),RegularWeek[],2, FALSE), 'Account Holder Info'!$B$6, 0), $C$254 = "1 Day", IF(VLOOKUP(TEXT(Paysheet[[#This Row],[Date]], "dddd"),OneDayWeek[],2, FALSE), IF(TEXT(Paysheet[[#This Row],[Date]], "dddd") = 'Account Holder Info'!$B$13, 'Account Holder Info'!$B$7, 'Account Holder Info'!$B$6), 0), $C$254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$C$254 = "Off", 0), 0)</f>
        <v>0</v>
      </c>
      <c r="F25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F258)</f>
        <v>0</v>
      </c>
      <c r="G259">
        <f>IFERROR(IF(B258 = "PAYDAY", IF(Paysheet[[#This Row],[Hour Override]] = "", Paysheet[[#This Row],[Hours ]], Paysheet[[#This Row],[Hour Override]]), IF(Paysheet[[#This Row],[Hour Override]] = "", Paysheet[[#This Row],[Hours ]], Paysheet[[#This Row],[Hour Override]]) + G258), 0)</f>
        <v>0</v>
      </c>
      <c r="H25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59" s="1">
        <f>IF(TEXT(A258, "dddd") = "Sunday", Paysheet[[#This Row],[Daily Pay]], IF(ISNUMBER(I258), I258, 0) + Paysheet[[#This Row],[Daily Pay]])</f>
        <v>0</v>
      </c>
      <c r="J259" s="1">
        <f>IF(B258 = "PAYDAY", Paysheet[[#This Row],[Daily Pay]], IF(ISNUMBER(J258), J258, 0) + Paysheet[[#This Row],[Daily Pay]])</f>
        <v>0</v>
      </c>
      <c r="K259" s="1" t="str">
        <f>IF(Paysheet[[#This Row],[Week Counter]] = "PAYDAY", Paysheet[[#This Row],[Day to Paycheck]], "")</f>
        <v/>
      </c>
      <c r="L259" s="1"/>
      <c r="M259" s="1">
        <f>IF(TEXT(Paysheet[[#This Row],[Date]], "mm") &gt; TEXT(A258, "mm"), Paysheet[[#This Row],[Daily Pay]], IF(ISNUMBER(M258), M258, 0) + Paysheet[[#This Row],[Daily Pay]]) - IF(Paysheet[[#This Row],[Adjusted Paycheck]] = "", 0, (Paysheet[[#This Row],[Expected Paycheck]] - Paysheet[[#This Row],[Adjusted Paycheck]]))</f>
        <v>0</v>
      </c>
      <c r="N259" s="2">
        <f>IF(ISNUMBER(N258), N258, 0) + Paysheet[[#This Row],[Daily Pay]]  - IF(Paysheet[[#This Row],[Adjusted Paycheck]] = "", 0, (Paysheet[[#This Row],[Expected Paycheck]] - Paysheet[[#This Row],[Adjusted Paycheck]]))</f>
        <v>0</v>
      </c>
    </row>
    <row r="260" spans="1:14" x14ac:dyDescent="0.25">
      <c r="A260" s="7">
        <v>45550</v>
      </c>
      <c r="B260" s="5">
        <f>IF(OR('Account Holder Info'!$B$12 = "Weekly", Paysheet[[#This Row],[Date]]='Account Holder Info'!$B$10), IF(TEXT(A260, "dddd") = 'Account Holder Info'!$B$11, "PAYDAY", IF(ISNUMBER(B259), B259 + 1, 1)), IF(AND(TEXT(A260, "dddd") = 'Account Holder Info'!$B$11, B259 &gt;= 13), "PAYDAY", (IF(ISNUMBER(B259), B259 + 1, 1))))</f>
        <v>2</v>
      </c>
      <c r="C260" s="6"/>
      <c r="D260" cm="1">
        <f t="array" ref="D260">_xlfn.IFNA(_xlfn.IFS($C$254 = "Regular", IF(VLOOKUP(TEXT(Paysheet[[#This Row],[Date]], "dddd"),RegularWeek[],2, FALSE), 'Account Holder Info'!$B$6, 0), $C$254 = "1 Day", IF(VLOOKUP(TEXT(Paysheet[[#This Row],[Date]], "dddd"),OneDayWeek[],2, FALSE), IF(TEXT(Paysheet[[#This Row],[Date]], "dddd") = 'Account Holder Info'!$B$13, 'Account Holder Info'!$B$7, 'Account Holder Info'!$B$6), 0), $C$254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$C$254 = "Off", 0), 0)</f>
        <v>0</v>
      </c>
      <c r="F26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F259)</f>
        <v>0</v>
      </c>
      <c r="G260">
        <f>IFERROR(IF(B259 = "PAYDAY", IF(Paysheet[[#This Row],[Hour Override]] = "", Paysheet[[#This Row],[Hours ]], Paysheet[[#This Row],[Hour Override]]), IF(Paysheet[[#This Row],[Hour Override]] = "", Paysheet[[#This Row],[Hours ]], Paysheet[[#This Row],[Hour Override]]) + G259), 0)</f>
        <v>0</v>
      </c>
      <c r="H26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60" s="1">
        <f>IF(TEXT(A259, "dddd") = "Sunday", Paysheet[[#This Row],[Daily Pay]], IF(ISNUMBER(I259), I259, 0) + Paysheet[[#This Row],[Daily Pay]])</f>
        <v>0</v>
      </c>
      <c r="J260" s="1">
        <f>IF(B259 = "PAYDAY", Paysheet[[#This Row],[Daily Pay]], IF(ISNUMBER(J259), J259, 0) + Paysheet[[#This Row],[Daily Pay]])</f>
        <v>0</v>
      </c>
      <c r="K260" s="1" t="str">
        <f>IF(Paysheet[[#This Row],[Week Counter]] = "PAYDAY", Paysheet[[#This Row],[Day to Paycheck]], "")</f>
        <v/>
      </c>
      <c r="L260" s="1"/>
      <c r="M260" s="1">
        <f>IF(TEXT(Paysheet[[#This Row],[Date]], "mm") &gt; TEXT(A259, "mm"), Paysheet[[#This Row],[Daily Pay]], IF(ISNUMBER(M259), M259, 0) + Paysheet[[#This Row],[Daily Pay]]) - IF(Paysheet[[#This Row],[Adjusted Paycheck]] = "", 0, (Paysheet[[#This Row],[Expected Paycheck]] - Paysheet[[#This Row],[Adjusted Paycheck]]))</f>
        <v>0</v>
      </c>
      <c r="N260" s="2">
        <f>IF(ISNUMBER(N259), N259, 0) + Paysheet[[#This Row],[Daily Pay]]  - IF(Paysheet[[#This Row],[Adjusted Paycheck]] = "", 0, (Paysheet[[#This Row],[Expected Paycheck]] - Paysheet[[#This Row],[Adjusted Paycheck]]))</f>
        <v>0</v>
      </c>
    </row>
    <row r="261" spans="1:14" x14ac:dyDescent="0.25">
      <c r="A261" s="7">
        <v>45551</v>
      </c>
      <c r="B261" s="5">
        <f>IF(OR('Account Holder Info'!$B$12 = "Weekly", Paysheet[[#This Row],[Date]]='Account Holder Info'!$B$10), IF(TEXT(A261, "dddd") = 'Account Holder Info'!$B$11, "PAYDAY", IF(ISNUMBER(B260), B260 + 1, 1)), IF(AND(TEXT(A261, "dddd") = 'Account Holder Info'!$B$11, B260 &gt;= 13), "PAYDAY", (IF(ISNUMBER(B260), B260 + 1, 1))))</f>
        <v>3</v>
      </c>
      <c r="C261" t="s">
        <v>30</v>
      </c>
      <c r="D261" cm="1">
        <f t="array" ref="D261">_xlfn.IFNA(_xlfn.IFS($C$261 = "Regular", IF(VLOOKUP(TEXT(Paysheet[[#This Row],[Date]], "dddd"),RegularWeek[],2, FALSE), 'Account Holder Info'!$B$6, 0), $C$261 = "1 Day", IF(VLOOKUP(TEXT(Paysheet[[#This Row],[Date]], "dddd"),OneDayWeek[],2, FALSE), IF(TEXT(Paysheet[[#This Row],[Date]], "dddd") = 'Account Holder Info'!$B$13, 'Account Holder Info'!$B$7, 'Account Holder Info'!$B$6), 0), $C$261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$C$261 = "Off", 0), 0)</f>
        <v>0</v>
      </c>
      <c r="F26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F260)</f>
        <v>0</v>
      </c>
      <c r="G261">
        <f>IFERROR(IF(B260 = "PAYDAY", IF(Paysheet[[#This Row],[Hour Override]] = "", Paysheet[[#This Row],[Hours ]], Paysheet[[#This Row],[Hour Override]]), IF(Paysheet[[#This Row],[Hour Override]] = "", Paysheet[[#This Row],[Hours ]], Paysheet[[#This Row],[Hour Override]]) + G260), 0)</f>
        <v>0</v>
      </c>
      <c r="H26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61" s="1">
        <f>IF(TEXT(A260, "dddd") = "Sunday", Paysheet[[#This Row],[Daily Pay]], IF(ISNUMBER(I260), I260, 0) + Paysheet[[#This Row],[Daily Pay]])</f>
        <v>0</v>
      </c>
      <c r="J261" s="1">
        <f>IF(B260 = "PAYDAY", Paysheet[[#This Row],[Daily Pay]], IF(ISNUMBER(J260), J260, 0) + Paysheet[[#This Row],[Daily Pay]])</f>
        <v>0</v>
      </c>
      <c r="K261" s="1" t="str">
        <f>IF(Paysheet[[#This Row],[Week Counter]] = "PAYDAY", Paysheet[[#This Row],[Day to Paycheck]], "")</f>
        <v/>
      </c>
      <c r="L261" s="1"/>
      <c r="M261" s="1">
        <f>IF(TEXT(Paysheet[[#This Row],[Date]], "mm") &gt; TEXT(A260, "mm"), Paysheet[[#This Row],[Daily Pay]], IF(ISNUMBER(M260), M260, 0) + Paysheet[[#This Row],[Daily Pay]]) - IF(Paysheet[[#This Row],[Adjusted Paycheck]] = "", 0, (Paysheet[[#This Row],[Expected Paycheck]] - Paysheet[[#This Row],[Adjusted Paycheck]]))</f>
        <v>0</v>
      </c>
      <c r="N261" s="2">
        <f>IF(ISNUMBER(N260), N260, 0) + Paysheet[[#This Row],[Daily Pay]]  - IF(Paysheet[[#This Row],[Adjusted Paycheck]] = "", 0, (Paysheet[[#This Row],[Expected Paycheck]] - Paysheet[[#This Row],[Adjusted Paycheck]]))</f>
        <v>0</v>
      </c>
    </row>
    <row r="262" spans="1:14" x14ac:dyDescent="0.25">
      <c r="A262" s="7">
        <v>45552</v>
      </c>
      <c r="B262" s="5">
        <f>IF(OR('Account Holder Info'!$B$12 = "Weekly", Paysheet[[#This Row],[Date]]='Account Holder Info'!$B$10), IF(TEXT(A262, "dddd") = 'Account Holder Info'!$B$11, "PAYDAY", IF(ISNUMBER(B261), B261 + 1, 1)), IF(AND(TEXT(A262, "dddd") = 'Account Holder Info'!$B$11, B261 &gt;= 13), "PAYDAY", (IF(ISNUMBER(B261), B261 + 1, 1))))</f>
        <v>4</v>
      </c>
      <c r="C262" s="6"/>
      <c r="D262" cm="1">
        <f t="array" ref="D262">_xlfn.IFNA(_xlfn.IFS($C$261 = "Regular", IF(VLOOKUP(TEXT(Paysheet[[#This Row],[Date]], "dddd"),RegularWeek[],2, FALSE), 'Account Holder Info'!$B$6, 0), $C$261 = "1 Day", IF(VLOOKUP(TEXT(Paysheet[[#This Row],[Date]], "dddd"),OneDayWeek[],2, FALSE), IF(TEXT(Paysheet[[#This Row],[Date]], "dddd") = 'Account Holder Info'!$B$13, 'Account Holder Info'!$B$7, 'Account Holder Info'!$B$6), 0), $C$261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$C$261 = "Off", 0), 0)</f>
        <v>0</v>
      </c>
      <c r="F26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F261)</f>
        <v>0</v>
      </c>
      <c r="G262">
        <f>IFERROR(IF(B261 = "PAYDAY", IF(Paysheet[[#This Row],[Hour Override]] = "", Paysheet[[#This Row],[Hours ]], Paysheet[[#This Row],[Hour Override]]), IF(Paysheet[[#This Row],[Hour Override]] = "", Paysheet[[#This Row],[Hours ]], Paysheet[[#This Row],[Hour Override]]) + G261), 0)</f>
        <v>0</v>
      </c>
      <c r="H26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62" s="1">
        <f>IF(TEXT(A261, "dddd") = "Sunday", Paysheet[[#This Row],[Daily Pay]], IF(ISNUMBER(I261), I261, 0) + Paysheet[[#This Row],[Daily Pay]])</f>
        <v>0</v>
      </c>
      <c r="J262" s="1">
        <f>IF(B261 = "PAYDAY", Paysheet[[#This Row],[Daily Pay]], IF(ISNUMBER(J261), J261, 0) + Paysheet[[#This Row],[Daily Pay]])</f>
        <v>0</v>
      </c>
      <c r="K262" s="1" t="str">
        <f>IF(Paysheet[[#This Row],[Week Counter]] = "PAYDAY", Paysheet[[#This Row],[Day to Paycheck]], "")</f>
        <v/>
      </c>
      <c r="L262" s="1"/>
      <c r="M262" s="1">
        <f>IF(TEXT(Paysheet[[#This Row],[Date]], "mm") &gt; TEXT(A261, "mm"), Paysheet[[#This Row],[Daily Pay]], IF(ISNUMBER(M261), M261, 0) + Paysheet[[#This Row],[Daily Pay]]) - IF(Paysheet[[#This Row],[Adjusted Paycheck]] = "", 0, (Paysheet[[#This Row],[Expected Paycheck]] - Paysheet[[#This Row],[Adjusted Paycheck]]))</f>
        <v>0</v>
      </c>
      <c r="N262" s="2">
        <f>IF(ISNUMBER(N261), N261, 0) + Paysheet[[#This Row],[Daily Pay]]  - IF(Paysheet[[#This Row],[Adjusted Paycheck]] = "", 0, (Paysheet[[#This Row],[Expected Paycheck]] - Paysheet[[#This Row],[Adjusted Paycheck]]))</f>
        <v>0</v>
      </c>
    </row>
    <row r="263" spans="1:14" x14ac:dyDescent="0.25">
      <c r="A263" s="7">
        <v>45553</v>
      </c>
      <c r="B263" s="5">
        <f>IF(OR('Account Holder Info'!$B$12 = "Weekly", Paysheet[[#This Row],[Date]]='Account Holder Info'!$B$10), IF(TEXT(A263, "dddd") = 'Account Holder Info'!$B$11, "PAYDAY", IF(ISNUMBER(B262), B262 + 1, 1)), IF(AND(TEXT(A263, "dddd") = 'Account Holder Info'!$B$11, B262 &gt;= 13), "PAYDAY", (IF(ISNUMBER(B262), B262 + 1, 1))))</f>
        <v>5</v>
      </c>
      <c r="C263" s="6"/>
      <c r="D263" cm="1">
        <f t="array" ref="D263">_xlfn.IFNA(_xlfn.IFS($C$261 = "Regular", IF(VLOOKUP(TEXT(Paysheet[[#This Row],[Date]], "dddd"),RegularWeek[],2, FALSE), 'Account Holder Info'!$B$6, 0), $C$261 = "1 Day", IF(VLOOKUP(TEXT(Paysheet[[#This Row],[Date]], "dddd"),OneDayWeek[],2, FALSE), IF(TEXT(Paysheet[[#This Row],[Date]], "dddd") = 'Account Holder Info'!$B$13, 'Account Holder Info'!$B$7, 'Account Holder Info'!$B$6), 0), $C$261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$C$261 = "Off", 0), 0)</f>
        <v>0</v>
      </c>
      <c r="F26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F262)</f>
        <v>0</v>
      </c>
      <c r="G263">
        <f>IFERROR(IF(B262 = "PAYDAY", IF(Paysheet[[#This Row],[Hour Override]] = "", Paysheet[[#This Row],[Hours ]], Paysheet[[#This Row],[Hour Override]]), IF(Paysheet[[#This Row],[Hour Override]] = "", Paysheet[[#This Row],[Hours ]], Paysheet[[#This Row],[Hour Override]]) + G262), 0)</f>
        <v>0</v>
      </c>
      <c r="H26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63" s="1">
        <f>IF(TEXT(A262, "dddd") = "Sunday", Paysheet[[#This Row],[Daily Pay]], IF(ISNUMBER(I262), I262, 0) + Paysheet[[#This Row],[Daily Pay]])</f>
        <v>0</v>
      </c>
      <c r="J263" s="1">
        <f>IF(B262 = "PAYDAY", Paysheet[[#This Row],[Daily Pay]], IF(ISNUMBER(J262), J262, 0) + Paysheet[[#This Row],[Daily Pay]])</f>
        <v>0</v>
      </c>
      <c r="K263" s="1" t="str">
        <f>IF(Paysheet[[#This Row],[Week Counter]] = "PAYDAY", Paysheet[[#This Row],[Day to Paycheck]], "")</f>
        <v/>
      </c>
      <c r="L263" s="1"/>
      <c r="M263" s="1">
        <f>IF(TEXT(Paysheet[[#This Row],[Date]], "mm") &gt; TEXT(A262, "mm"), Paysheet[[#This Row],[Daily Pay]], IF(ISNUMBER(M262), M262, 0) + Paysheet[[#This Row],[Daily Pay]]) - IF(Paysheet[[#This Row],[Adjusted Paycheck]] = "", 0, (Paysheet[[#This Row],[Expected Paycheck]] - Paysheet[[#This Row],[Adjusted Paycheck]]))</f>
        <v>0</v>
      </c>
      <c r="N263" s="2">
        <f>IF(ISNUMBER(N262), N262, 0) + Paysheet[[#This Row],[Daily Pay]]  - IF(Paysheet[[#This Row],[Adjusted Paycheck]] = "", 0, (Paysheet[[#This Row],[Expected Paycheck]] - Paysheet[[#This Row],[Adjusted Paycheck]]))</f>
        <v>0</v>
      </c>
    </row>
    <row r="264" spans="1:14" x14ac:dyDescent="0.25">
      <c r="A264" s="7">
        <v>45554</v>
      </c>
      <c r="B264" s="5">
        <f>IF(OR('Account Holder Info'!$B$12 = "Weekly", Paysheet[[#This Row],[Date]]='Account Holder Info'!$B$10), IF(TEXT(A264, "dddd") = 'Account Holder Info'!$B$11, "PAYDAY", IF(ISNUMBER(B263), B263 + 1, 1)), IF(AND(TEXT(A264, "dddd") = 'Account Holder Info'!$B$11, B263 &gt;= 13), "PAYDAY", (IF(ISNUMBER(B263), B263 + 1, 1))))</f>
        <v>6</v>
      </c>
      <c r="C264" s="6"/>
      <c r="D264" cm="1">
        <f t="array" ref="D264">_xlfn.IFNA(_xlfn.IFS($C$261 = "Regular", IF(VLOOKUP(TEXT(Paysheet[[#This Row],[Date]], "dddd"),RegularWeek[],2, FALSE), 'Account Holder Info'!$B$6, 0), $C$261 = "1 Day", IF(VLOOKUP(TEXT(Paysheet[[#This Row],[Date]], "dddd"),OneDayWeek[],2, FALSE), IF(TEXT(Paysheet[[#This Row],[Date]], "dddd") = 'Account Holder Info'!$B$13, 'Account Holder Info'!$B$7, 'Account Holder Info'!$B$6), 0), $C$261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$C$261 = "Off", 0), 0)</f>
        <v>0</v>
      </c>
      <c r="F26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F263)</f>
        <v>0</v>
      </c>
      <c r="G264">
        <f>IFERROR(IF(B263 = "PAYDAY", IF(Paysheet[[#This Row],[Hour Override]] = "", Paysheet[[#This Row],[Hours ]], Paysheet[[#This Row],[Hour Override]]), IF(Paysheet[[#This Row],[Hour Override]] = "", Paysheet[[#This Row],[Hours ]], Paysheet[[#This Row],[Hour Override]]) + G263), 0)</f>
        <v>0</v>
      </c>
      <c r="H26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64" s="1">
        <f>IF(TEXT(A263, "dddd") = "Sunday", Paysheet[[#This Row],[Daily Pay]], IF(ISNUMBER(I263), I263, 0) + Paysheet[[#This Row],[Daily Pay]])</f>
        <v>0</v>
      </c>
      <c r="J264" s="1">
        <f>IF(B263 = "PAYDAY", Paysheet[[#This Row],[Daily Pay]], IF(ISNUMBER(J263), J263, 0) + Paysheet[[#This Row],[Daily Pay]])</f>
        <v>0</v>
      </c>
      <c r="K264" s="1" t="str">
        <f>IF(Paysheet[[#This Row],[Week Counter]] = "PAYDAY", Paysheet[[#This Row],[Day to Paycheck]], "")</f>
        <v/>
      </c>
      <c r="L264" s="1"/>
      <c r="M264" s="1">
        <f>IF(TEXT(Paysheet[[#This Row],[Date]], "mm") &gt; TEXT(A263, "mm"), Paysheet[[#This Row],[Daily Pay]], IF(ISNUMBER(M263), M263, 0) + Paysheet[[#This Row],[Daily Pay]]) - IF(Paysheet[[#This Row],[Adjusted Paycheck]] = "", 0, (Paysheet[[#This Row],[Expected Paycheck]] - Paysheet[[#This Row],[Adjusted Paycheck]]))</f>
        <v>0</v>
      </c>
      <c r="N264" s="2">
        <f>IF(ISNUMBER(N263), N263, 0) + Paysheet[[#This Row],[Daily Pay]]  - IF(Paysheet[[#This Row],[Adjusted Paycheck]] = "", 0, (Paysheet[[#This Row],[Expected Paycheck]] - Paysheet[[#This Row],[Adjusted Paycheck]]))</f>
        <v>0</v>
      </c>
    </row>
    <row r="265" spans="1:14" x14ac:dyDescent="0.25">
      <c r="A265" s="7">
        <v>45555</v>
      </c>
      <c r="B265" s="5">
        <f>IF(OR('Account Holder Info'!$B$12 = "Weekly", Paysheet[[#This Row],[Date]]='Account Holder Info'!$B$10), IF(TEXT(A265, "dddd") = 'Account Holder Info'!$B$11, "PAYDAY", IF(ISNUMBER(B264), B264 + 1, 1)), IF(AND(TEXT(A265, "dddd") = 'Account Holder Info'!$B$11, B264 &gt;= 13), "PAYDAY", (IF(ISNUMBER(B264), B264 + 1, 1))))</f>
        <v>7</v>
      </c>
      <c r="C265" s="6"/>
      <c r="D265" cm="1">
        <f t="array" ref="D265">_xlfn.IFNA(_xlfn.IFS($C$261 = "Regular", IF(VLOOKUP(TEXT(Paysheet[[#This Row],[Date]], "dddd"),RegularWeek[],2, FALSE), 'Account Holder Info'!$B$6, 0), $C$261 = "1 Day", IF(VLOOKUP(TEXT(Paysheet[[#This Row],[Date]], "dddd"),OneDayWeek[],2, FALSE), IF(TEXT(Paysheet[[#This Row],[Date]], "dddd") = 'Account Holder Info'!$B$13, 'Account Holder Info'!$B$7, 'Account Holder Info'!$B$6), 0), $C$261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$C$261 = "Off", 0), 0)</f>
        <v>0</v>
      </c>
      <c r="F26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F264)</f>
        <v>0</v>
      </c>
      <c r="G265">
        <f>IFERROR(IF(B264 = "PAYDAY", IF(Paysheet[[#This Row],[Hour Override]] = "", Paysheet[[#This Row],[Hours ]], Paysheet[[#This Row],[Hour Override]]), IF(Paysheet[[#This Row],[Hour Override]] = "", Paysheet[[#This Row],[Hours ]], Paysheet[[#This Row],[Hour Override]]) + G264), 0)</f>
        <v>0</v>
      </c>
      <c r="H26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65" s="1">
        <f>IF(TEXT(A264, "dddd") = "Sunday", Paysheet[[#This Row],[Daily Pay]], IF(ISNUMBER(I264), I264, 0) + Paysheet[[#This Row],[Daily Pay]])</f>
        <v>0</v>
      </c>
      <c r="J265" s="1">
        <f>IF(B264 = "PAYDAY", Paysheet[[#This Row],[Daily Pay]], IF(ISNUMBER(J264), J264, 0) + Paysheet[[#This Row],[Daily Pay]])</f>
        <v>0</v>
      </c>
      <c r="K265" s="1" t="str">
        <f>IF(Paysheet[[#This Row],[Week Counter]] = "PAYDAY", Paysheet[[#This Row],[Day to Paycheck]], "")</f>
        <v/>
      </c>
      <c r="L265" s="1"/>
      <c r="M265" s="1">
        <f>IF(TEXT(Paysheet[[#This Row],[Date]], "mm") &gt; TEXT(A264, "mm"), Paysheet[[#This Row],[Daily Pay]], IF(ISNUMBER(M264), M264, 0) + Paysheet[[#This Row],[Daily Pay]]) - IF(Paysheet[[#This Row],[Adjusted Paycheck]] = "", 0, (Paysheet[[#This Row],[Expected Paycheck]] - Paysheet[[#This Row],[Adjusted Paycheck]]))</f>
        <v>0</v>
      </c>
      <c r="N265" s="2">
        <f>IF(ISNUMBER(N264), N264, 0) + Paysheet[[#This Row],[Daily Pay]]  - IF(Paysheet[[#This Row],[Adjusted Paycheck]] = "", 0, (Paysheet[[#This Row],[Expected Paycheck]] - Paysheet[[#This Row],[Adjusted Paycheck]]))</f>
        <v>0</v>
      </c>
    </row>
    <row r="266" spans="1:14" x14ac:dyDescent="0.25">
      <c r="A266" s="7">
        <v>45556</v>
      </c>
      <c r="B266" s="5">
        <f>IF(OR('Account Holder Info'!$B$12 = "Weekly", Paysheet[[#This Row],[Date]]='Account Holder Info'!$B$10), IF(TEXT(A266, "dddd") = 'Account Holder Info'!$B$11, "PAYDAY", IF(ISNUMBER(B265), B265 + 1, 1)), IF(AND(TEXT(A266, "dddd") = 'Account Holder Info'!$B$11, B265 &gt;= 13), "PAYDAY", (IF(ISNUMBER(B265), B265 + 1, 1))))</f>
        <v>8</v>
      </c>
      <c r="C266" s="6"/>
      <c r="D266" cm="1">
        <f t="array" ref="D266">_xlfn.IFNA(_xlfn.IFS($C$261 = "Regular", IF(VLOOKUP(TEXT(Paysheet[[#This Row],[Date]], "dddd"),RegularWeek[],2, FALSE), 'Account Holder Info'!$B$6, 0), $C$261 = "1 Day", IF(VLOOKUP(TEXT(Paysheet[[#This Row],[Date]], "dddd"),OneDayWeek[],2, FALSE), IF(TEXT(Paysheet[[#This Row],[Date]], "dddd") = 'Account Holder Info'!$B$13, 'Account Holder Info'!$B$7, 'Account Holder Info'!$B$6), 0), $C$261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$C$261 = "Off", 0), 0)</f>
        <v>0</v>
      </c>
      <c r="F26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F265)</f>
        <v>0</v>
      </c>
      <c r="G266">
        <f>IFERROR(IF(B265 = "PAYDAY", IF(Paysheet[[#This Row],[Hour Override]] = "", Paysheet[[#This Row],[Hours ]], Paysheet[[#This Row],[Hour Override]]), IF(Paysheet[[#This Row],[Hour Override]] = "", Paysheet[[#This Row],[Hours ]], Paysheet[[#This Row],[Hour Override]]) + G265), 0)</f>
        <v>0</v>
      </c>
      <c r="H26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66" s="1">
        <f>IF(TEXT(A265, "dddd") = "Sunday", Paysheet[[#This Row],[Daily Pay]], IF(ISNUMBER(I265), I265, 0) + Paysheet[[#This Row],[Daily Pay]])</f>
        <v>0</v>
      </c>
      <c r="J266" s="1">
        <f>IF(B265 = "PAYDAY", Paysheet[[#This Row],[Daily Pay]], IF(ISNUMBER(J265), J265, 0) + Paysheet[[#This Row],[Daily Pay]])</f>
        <v>0</v>
      </c>
      <c r="K266" s="1" t="str">
        <f>IF(Paysheet[[#This Row],[Week Counter]] = "PAYDAY", Paysheet[[#This Row],[Day to Paycheck]], "")</f>
        <v/>
      </c>
      <c r="L266" s="1"/>
      <c r="M266" s="1">
        <f>IF(TEXT(Paysheet[[#This Row],[Date]], "mm") &gt; TEXT(A265, "mm"), Paysheet[[#This Row],[Daily Pay]], IF(ISNUMBER(M265), M265, 0) + Paysheet[[#This Row],[Daily Pay]]) - IF(Paysheet[[#This Row],[Adjusted Paycheck]] = "", 0, (Paysheet[[#This Row],[Expected Paycheck]] - Paysheet[[#This Row],[Adjusted Paycheck]]))</f>
        <v>0</v>
      </c>
      <c r="N266" s="2">
        <f>IF(ISNUMBER(N265), N265, 0) + Paysheet[[#This Row],[Daily Pay]]  - IF(Paysheet[[#This Row],[Adjusted Paycheck]] = "", 0, (Paysheet[[#This Row],[Expected Paycheck]] - Paysheet[[#This Row],[Adjusted Paycheck]]))</f>
        <v>0</v>
      </c>
    </row>
    <row r="267" spans="1:14" x14ac:dyDescent="0.25">
      <c r="A267" s="7">
        <v>45557</v>
      </c>
      <c r="B267" s="5">
        <f>IF(OR('Account Holder Info'!$B$12 = "Weekly", Paysheet[[#This Row],[Date]]='Account Holder Info'!$B$10), IF(TEXT(A267, "dddd") = 'Account Holder Info'!$B$11, "PAYDAY", IF(ISNUMBER(B266), B266 + 1, 1)), IF(AND(TEXT(A267, "dddd") = 'Account Holder Info'!$B$11, B266 &gt;= 13), "PAYDAY", (IF(ISNUMBER(B266), B266 + 1, 1))))</f>
        <v>9</v>
      </c>
      <c r="C267" s="6"/>
      <c r="D267" cm="1">
        <f t="array" ref="D267">_xlfn.IFNA(_xlfn.IFS($C$261 = "Regular", IF(VLOOKUP(TEXT(Paysheet[[#This Row],[Date]], "dddd"),RegularWeek[],2, FALSE), 'Account Holder Info'!$B$6, 0), $C$261 = "1 Day", IF(VLOOKUP(TEXT(Paysheet[[#This Row],[Date]], "dddd"),OneDayWeek[],2, FALSE), IF(TEXT(Paysheet[[#This Row],[Date]], "dddd") = 'Account Holder Info'!$B$13, 'Account Holder Info'!$B$7, 'Account Holder Info'!$B$6), 0), $C$261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$C$261 = "Off", 0), 0)</f>
        <v>0</v>
      </c>
      <c r="F26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F266)</f>
        <v>0</v>
      </c>
      <c r="G267">
        <f>IFERROR(IF(B266 = "PAYDAY", IF(Paysheet[[#This Row],[Hour Override]] = "", Paysheet[[#This Row],[Hours ]], Paysheet[[#This Row],[Hour Override]]), IF(Paysheet[[#This Row],[Hour Override]] = "", Paysheet[[#This Row],[Hours ]], Paysheet[[#This Row],[Hour Override]]) + G266), 0)</f>
        <v>0</v>
      </c>
      <c r="H26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67" s="1">
        <f>IF(TEXT(A266, "dddd") = "Sunday", Paysheet[[#This Row],[Daily Pay]], IF(ISNUMBER(I266), I266, 0) + Paysheet[[#This Row],[Daily Pay]])</f>
        <v>0</v>
      </c>
      <c r="J267" s="1">
        <f>IF(B266 = "PAYDAY", Paysheet[[#This Row],[Daily Pay]], IF(ISNUMBER(J266), J266, 0) + Paysheet[[#This Row],[Daily Pay]])</f>
        <v>0</v>
      </c>
      <c r="K267" s="1" t="str">
        <f>IF(Paysheet[[#This Row],[Week Counter]] = "PAYDAY", Paysheet[[#This Row],[Day to Paycheck]], "")</f>
        <v/>
      </c>
      <c r="L267" s="1"/>
      <c r="M267" s="1">
        <f>IF(TEXT(Paysheet[[#This Row],[Date]], "mm") &gt; TEXT(A266, "mm"), Paysheet[[#This Row],[Daily Pay]], IF(ISNUMBER(M266), M266, 0) + Paysheet[[#This Row],[Daily Pay]]) - IF(Paysheet[[#This Row],[Adjusted Paycheck]] = "", 0, (Paysheet[[#This Row],[Expected Paycheck]] - Paysheet[[#This Row],[Adjusted Paycheck]]))</f>
        <v>0</v>
      </c>
      <c r="N267" s="2">
        <f>IF(ISNUMBER(N266), N266, 0) + Paysheet[[#This Row],[Daily Pay]]  - IF(Paysheet[[#This Row],[Adjusted Paycheck]] = "", 0, (Paysheet[[#This Row],[Expected Paycheck]] - Paysheet[[#This Row],[Adjusted Paycheck]]))</f>
        <v>0</v>
      </c>
    </row>
    <row r="268" spans="1:14" x14ac:dyDescent="0.25">
      <c r="A268" s="7">
        <v>45558</v>
      </c>
      <c r="B268" s="5">
        <f>IF(OR('Account Holder Info'!$B$12 = "Weekly", Paysheet[[#This Row],[Date]]='Account Holder Info'!$B$10), IF(TEXT(A268, "dddd") = 'Account Holder Info'!$B$11, "PAYDAY", IF(ISNUMBER(B267), B267 + 1, 1)), IF(AND(TEXT(A268, "dddd") = 'Account Holder Info'!$B$11, B267 &gt;= 13), "PAYDAY", (IF(ISNUMBER(B267), B267 + 1, 1))))</f>
        <v>10</v>
      </c>
      <c r="C268" t="s">
        <v>30</v>
      </c>
      <c r="D268" cm="1">
        <f t="array" ref="D268">_xlfn.IFNA(_xlfn.IFS($C$268 = "Regular", IF(VLOOKUP(TEXT(Paysheet[[#This Row],[Date]], "dddd"),RegularWeek[],2, FALSE), 'Account Holder Info'!$B$6, 0), $C$268 = "1 Day", IF(VLOOKUP(TEXT(Paysheet[[#This Row],[Date]], "dddd"),OneDayWeek[],2, FALSE), IF(TEXT(Paysheet[[#This Row],[Date]], "dddd") = 'Account Holder Info'!$B$13, 'Account Holder Info'!$B$7, 'Account Holder Info'!$B$6), 0), $C$268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$C$268 = "Off", 0), 0)</f>
        <v>0</v>
      </c>
      <c r="F26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F267)</f>
        <v>0</v>
      </c>
      <c r="G268">
        <f>IFERROR(IF(B267 = "PAYDAY", IF(Paysheet[[#This Row],[Hour Override]] = "", Paysheet[[#This Row],[Hours ]], Paysheet[[#This Row],[Hour Override]]), IF(Paysheet[[#This Row],[Hour Override]] = "", Paysheet[[#This Row],[Hours ]], Paysheet[[#This Row],[Hour Override]]) + G267), 0)</f>
        <v>0</v>
      </c>
      <c r="H26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68" s="1">
        <f>IF(TEXT(A267, "dddd") = "Sunday", Paysheet[[#This Row],[Daily Pay]], IF(ISNUMBER(I267), I267, 0) + Paysheet[[#This Row],[Daily Pay]])</f>
        <v>0</v>
      </c>
      <c r="J268" s="1">
        <f>IF(B267 = "PAYDAY", Paysheet[[#This Row],[Daily Pay]], IF(ISNUMBER(J267), J267, 0) + Paysheet[[#This Row],[Daily Pay]])</f>
        <v>0</v>
      </c>
      <c r="K268" s="1" t="str">
        <f>IF(Paysheet[[#This Row],[Week Counter]] = "PAYDAY", Paysheet[[#This Row],[Day to Paycheck]], "")</f>
        <v/>
      </c>
      <c r="L268" s="1"/>
      <c r="M268" s="1">
        <f>IF(TEXT(Paysheet[[#This Row],[Date]], "mm") &gt; TEXT(A267, "mm"), Paysheet[[#This Row],[Daily Pay]], IF(ISNUMBER(M267), M267, 0) + Paysheet[[#This Row],[Daily Pay]]) - IF(Paysheet[[#This Row],[Adjusted Paycheck]] = "", 0, (Paysheet[[#This Row],[Expected Paycheck]] - Paysheet[[#This Row],[Adjusted Paycheck]]))</f>
        <v>0</v>
      </c>
      <c r="N268" s="2">
        <f>IF(ISNUMBER(N267), N267, 0) + Paysheet[[#This Row],[Daily Pay]]  - IF(Paysheet[[#This Row],[Adjusted Paycheck]] = "", 0, (Paysheet[[#This Row],[Expected Paycheck]] - Paysheet[[#This Row],[Adjusted Paycheck]]))</f>
        <v>0</v>
      </c>
    </row>
    <row r="269" spans="1:14" x14ac:dyDescent="0.25">
      <c r="A269" s="7">
        <v>45559</v>
      </c>
      <c r="B269" s="5">
        <f>IF(OR('Account Holder Info'!$B$12 = "Weekly", Paysheet[[#This Row],[Date]]='Account Holder Info'!$B$10), IF(TEXT(A269, "dddd") = 'Account Holder Info'!$B$11, "PAYDAY", IF(ISNUMBER(B268), B268 + 1, 1)), IF(AND(TEXT(A269, "dddd") = 'Account Holder Info'!$B$11, B268 &gt;= 13), "PAYDAY", (IF(ISNUMBER(B268), B268 + 1, 1))))</f>
        <v>11</v>
      </c>
      <c r="C269" s="6"/>
      <c r="D269" cm="1">
        <f t="array" ref="D269">_xlfn.IFNA(_xlfn.IFS($C$268 = "Regular", IF(VLOOKUP(TEXT(Paysheet[[#This Row],[Date]], "dddd"),RegularWeek[],2, FALSE), 'Account Holder Info'!$B$6, 0), $C$268 = "1 Day", IF(VLOOKUP(TEXT(Paysheet[[#This Row],[Date]], "dddd"),OneDayWeek[],2, FALSE), IF(TEXT(Paysheet[[#This Row],[Date]], "dddd") = 'Account Holder Info'!$B$13, 'Account Holder Info'!$B$7, 'Account Holder Info'!$B$6), 0), $C$268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$C$268 = "Off", 0), 0)</f>
        <v>0</v>
      </c>
      <c r="F26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F268)</f>
        <v>0</v>
      </c>
      <c r="G269">
        <f>IFERROR(IF(B268 = "PAYDAY", IF(Paysheet[[#This Row],[Hour Override]] = "", Paysheet[[#This Row],[Hours ]], Paysheet[[#This Row],[Hour Override]]), IF(Paysheet[[#This Row],[Hour Override]] = "", Paysheet[[#This Row],[Hours ]], Paysheet[[#This Row],[Hour Override]]) + G268), 0)</f>
        <v>0</v>
      </c>
      <c r="H26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69" s="1">
        <f>IF(TEXT(A268, "dddd") = "Sunday", Paysheet[[#This Row],[Daily Pay]], IF(ISNUMBER(I268), I268, 0) + Paysheet[[#This Row],[Daily Pay]])</f>
        <v>0</v>
      </c>
      <c r="J269" s="1">
        <f>IF(B268 = "PAYDAY", Paysheet[[#This Row],[Daily Pay]], IF(ISNUMBER(J268), J268, 0) + Paysheet[[#This Row],[Daily Pay]])</f>
        <v>0</v>
      </c>
      <c r="K269" s="1" t="str">
        <f>IF(Paysheet[[#This Row],[Week Counter]] = "PAYDAY", Paysheet[[#This Row],[Day to Paycheck]], "")</f>
        <v/>
      </c>
      <c r="L269" s="1"/>
      <c r="M269" s="1">
        <f>IF(TEXT(Paysheet[[#This Row],[Date]], "mm") &gt; TEXT(A268, "mm"), Paysheet[[#This Row],[Daily Pay]], IF(ISNUMBER(M268), M268, 0) + Paysheet[[#This Row],[Daily Pay]]) - IF(Paysheet[[#This Row],[Adjusted Paycheck]] = "", 0, (Paysheet[[#This Row],[Expected Paycheck]] - Paysheet[[#This Row],[Adjusted Paycheck]]))</f>
        <v>0</v>
      </c>
      <c r="N269" s="2">
        <f>IF(ISNUMBER(N268), N268, 0) + Paysheet[[#This Row],[Daily Pay]]  - IF(Paysheet[[#This Row],[Adjusted Paycheck]] = "", 0, (Paysheet[[#This Row],[Expected Paycheck]] - Paysheet[[#This Row],[Adjusted Paycheck]]))</f>
        <v>0</v>
      </c>
    </row>
    <row r="270" spans="1:14" x14ac:dyDescent="0.25">
      <c r="A270" s="7">
        <v>45560</v>
      </c>
      <c r="B270" s="5">
        <f>IF(OR('Account Holder Info'!$B$12 = "Weekly", Paysheet[[#This Row],[Date]]='Account Holder Info'!$B$10), IF(TEXT(A270, "dddd") = 'Account Holder Info'!$B$11, "PAYDAY", IF(ISNUMBER(B269), B269 + 1, 1)), IF(AND(TEXT(A270, "dddd") = 'Account Holder Info'!$B$11, B269 &gt;= 13), "PAYDAY", (IF(ISNUMBER(B269), B269 + 1, 1))))</f>
        <v>12</v>
      </c>
      <c r="C270" s="6"/>
      <c r="D270" cm="1">
        <f t="array" ref="D270">_xlfn.IFNA(_xlfn.IFS($C$268 = "Regular", IF(VLOOKUP(TEXT(Paysheet[[#This Row],[Date]], "dddd"),RegularWeek[],2, FALSE), 'Account Holder Info'!$B$6, 0), $C$268 = "1 Day", IF(VLOOKUP(TEXT(Paysheet[[#This Row],[Date]], "dddd"),OneDayWeek[],2, FALSE), IF(TEXT(Paysheet[[#This Row],[Date]], "dddd") = 'Account Holder Info'!$B$13, 'Account Holder Info'!$B$7, 'Account Holder Info'!$B$6), 0), $C$268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$C$268 = "Off", 0), 0)</f>
        <v>0</v>
      </c>
      <c r="F27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F269)</f>
        <v>0</v>
      </c>
      <c r="G270">
        <f>IFERROR(IF(B269 = "PAYDAY", IF(Paysheet[[#This Row],[Hour Override]] = "", Paysheet[[#This Row],[Hours ]], Paysheet[[#This Row],[Hour Override]]), IF(Paysheet[[#This Row],[Hour Override]] = "", Paysheet[[#This Row],[Hours ]], Paysheet[[#This Row],[Hour Override]]) + G269), 0)</f>
        <v>0</v>
      </c>
      <c r="H27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70" s="1">
        <f>IF(TEXT(A269, "dddd") = "Sunday", Paysheet[[#This Row],[Daily Pay]], IF(ISNUMBER(I269), I269, 0) + Paysheet[[#This Row],[Daily Pay]])</f>
        <v>0</v>
      </c>
      <c r="J270" s="1">
        <f>IF(B269 = "PAYDAY", Paysheet[[#This Row],[Daily Pay]], IF(ISNUMBER(J269), J269, 0) + Paysheet[[#This Row],[Daily Pay]])</f>
        <v>0</v>
      </c>
      <c r="K270" s="1" t="str">
        <f>IF(Paysheet[[#This Row],[Week Counter]] = "PAYDAY", Paysheet[[#This Row],[Day to Paycheck]], "")</f>
        <v/>
      </c>
      <c r="L270" s="1"/>
      <c r="M270" s="1">
        <f>IF(TEXT(Paysheet[[#This Row],[Date]], "mm") &gt; TEXT(A269, "mm"), Paysheet[[#This Row],[Daily Pay]], IF(ISNUMBER(M269), M269, 0) + Paysheet[[#This Row],[Daily Pay]]) - IF(Paysheet[[#This Row],[Adjusted Paycheck]] = "", 0, (Paysheet[[#This Row],[Expected Paycheck]] - Paysheet[[#This Row],[Adjusted Paycheck]]))</f>
        <v>0</v>
      </c>
      <c r="N270" s="2">
        <f>IF(ISNUMBER(N269), N269, 0) + Paysheet[[#This Row],[Daily Pay]]  - IF(Paysheet[[#This Row],[Adjusted Paycheck]] = "", 0, (Paysheet[[#This Row],[Expected Paycheck]] - Paysheet[[#This Row],[Adjusted Paycheck]]))</f>
        <v>0</v>
      </c>
    </row>
    <row r="271" spans="1:14" x14ac:dyDescent="0.25">
      <c r="A271" s="7">
        <v>45561</v>
      </c>
      <c r="B271" s="5">
        <f>IF(OR('Account Holder Info'!$B$12 = "Weekly", Paysheet[[#This Row],[Date]]='Account Holder Info'!$B$10), IF(TEXT(A271, "dddd") = 'Account Holder Info'!$B$11, "PAYDAY", IF(ISNUMBER(B270), B270 + 1, 1)), IF(AND(TEXT(A271, "dddd") = 'Account Holder Info'!$B$11, B270 &gt;= 13), "PAYDAY", (IF(ISNUMBER(B270), B270 + 1, 1))))</f>
        <v>13</v>
      </c>
      <c r="C271" s="6"/>
      <c r="D271" cm="1">
        <f t="array" ref="D271">_xlfn.IFNA(_xlfn.IFS($C$268 = "Regular", IF(VLOOKUP(TEXT(Paysheet[[#This Row],[Date]], "dddd"),RegularWeek[],2, FALSE), 'Account Holder Info'!$B$6, 0), $C$268 = "1 Day", IF(VLOOKUP(TEXT(Paysheet[[#This Row],[Date]], "dddd"),OneDayWeek[],2, FALSE), IF(TEXT(Paysheet[[#This Row],[Date]], "dddd") = 'Account Holder Info'!$B$13, 'Account Holder Info'!$B$7, 'Account Holder Info'!$B$6), 0), $C$268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$C$268 = "Off", 0), 0)</f>
        <v>0</v>
      </c>
      <c r="F27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F270)</f>
        <v>0</v>
      </c>
      <c r="G271">
        <f>IFERROR(IF(B270 = "PAYDAY", IF(Paysheet[[#This Row],[Hour Override]] = "", Paysheet[[#This Row],[Hours ]], Paysheet[[#This Row],[Hour Override]]), IF(Paysheet[[#This Row],[Hour Override]] = "", Paysheet[[#This Row],[Hours ]], Paysheet[[#This Row],[Hour Override]]) + G270), 0)</f>
        <v>0</v>
      </c>
      <c r="H27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71" s="1">
        <f>IF(TEXT(A270, "dddd") = "Sunday", Paysheet[[#This Row],[Daily Pay]], IF(ISNUMBER(I270), I270, 0) + Paysheet[[#This Row],[Daily Pay]])</f>
        <v>0</v>
      </c>
      <c r="J271" s="1">
        <f>IF(B270 = "PAYDAY", Paysheet[[#This Row],[Daily Pay]], IF(ISNUMBER(J270), J270, 0) + Paysheet[[#This Row],[Daily Pay]])</f>
        <v>0</v>
      </c>
      <c r="K271" s="1" t="str">
        <f>IF(Paysheet[[#This Row],[Week Counter]] = "PAYDAY", Paysheet[[#This Row],[Day to Paycheck]], "")</f>
        <v/>
      </c>
      <c r="L271" s="1"/>
      <c r="M271" s="1">
        <f>IF(TEXT(Paysheet[[#This Row],[Date]], "mm") &gt; TEXT(A270, "mm"), Paysheet[[#This Row],[Daily Pay]], IF(ISNUMBER(M270), M270, 0) + Paysheet[[#This Row],[Daily Pay]]) - IF(Paysheet[[#This Row],[Adjusted Paycheck]] = "", 0, (Paysheet[[#This Row],[Expected Paycheck]] - Paysheet[[#This Row],[Adjusted Paycheck]]))</f>
        <v>0</v>
      </c>
      <c r="N271" s="2">
        <f>IF(ISNUMBER(N270), N270, 0) + Paysheet[[#This Row],[Daily Pay]]  - IF(Paysheet[[#This Row],[Adjusted Paycheck]] = "", 0, (Paysheet[[#This Row],[Expected Paycheck]] - Paysheet[[#This Row],[Adjusted Paycheck]]))</f>
        <v>0</v>
      </c>
    </row>
    <row r="272" spans="1:14" x14ac:dyDescent="0.25">
      <c r="A272" s="7">
        <v>45562</v>
      </c>
      <c r="B272" s="5" t="str">
        <f>IF(OR('Account Holder Info'!$B$12 = "Weekly", Paysheet[[#This Row],[Date]]='Account Holder Info'!$B$10), IF(TEXT(A272, "dddd") = 'Account Holder Info'!$B$11, "PAYDAY", IF(ISNUMBER(B271), B271 + 1, 1)), IF(AND(TEXT(A272, "dddd") = 'Account Holder Info'!$B$11, B271 &gt;= 13), "PAYDAY", (IF(ISNUMBER(B271), B271 + 1, 1))))</f>
        <v>PAYDAY</v>
      </c>
      <c r="C272" s="6"/>
      <c r="D272" cm="1">
        <f t="array" ref="D272">_xlfn.IFNA(_xlfn.IFS($C$268 = "Regular", IF(VLOOKUP(TEXT(Paysheet[[#This Row],[Date]], "dddd"),RegularWeek[],2, FALSE), 'Account Holder Info'!$B$6, 0), $C$268 = "1 Day", IF(VLOOKUP(TEXT(Paysheet[[#This Row],[Date]], "dddd"),OneDayWeek[],2, FALSE), IF(TEXT(Paysheet[[#This Row],[Date]], "dddd") = 'Account Holder Info'!$B$13, 'Account Holder Info'!$B$7, 'Account Holder Info'!$B$6), 0), $C$268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$C$268 = "Off", 0), 0)</f>
        <v>0</v>
      </c>
      <c r="F27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F271)</f>
        <v>0</v>
      </c>
      <c r="G272">
        <f>IFERROR(IF(B271 = "PAYDAY", IF(Paysheet[[#This Row],[Hour Override]] = "", Paysheet[[#This Row],[Hours ]], Paysheet[[#This Row],[Hour Override]]), IF(Paysheet[[#This Row],[Hour Override]] = "", Paysheet[[#This Row],[Hours ]], Paysheet[[#This Row],[Hour Override]]) + G271), 0)</f>
        <v>0</v>
      </c>
      <c r="H27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72" s="1">
        <f>IF(TEXT(A271, "dddd") = "Sunday", Paysheet[[#This Row],[Daily Pay]], IF(ISNUMBER(I271), I271, 0) + Paysheet[[#This Row],[Daily Pay]])</f>
        <v>0</v>
      </c>
      <c r="J272" s="1">
        <f>IF(B271 = "PAYDAY", Paysheet[[#This Row],[Daily Pay]], IF(ISNUMBER(J271), J271, 0) + Paysheet[[#This Row],[Daily Pay]])</f>
        <v>0</v>
      </c>
      <c r="K272" s="1">
        <f>IF(Paysheet[[#This Row],[Week Counter]] = "PAYDAY", Paysheet[[#This Row],[Day to Paycheck]], "")</f>
        <v>0</v>
      </c>
      <c r="L272" s="1"/>
      <c r="M272" s="1">
        <f>IF(TEXT(Paysheet[[#This Row],[Date]], "mm") &gt; TEXT(A271, "mm"), Paysheet[[#This Row],[Daily Pay]], IF(ISNUMBER(M271), M271, 0) + Paysheet[[#This Row],[Daily Pay]]) - IF(Paysheet[[#This Row],[Adjusted Paycheck]] = "", 0, (Paysheet[[#This Row],[Expected Paycheck]] - Paysheet[[#This Row],[Adjusted Paycheck]]))</f>
        <v>0</v>
      </c>
      <c r="N272" s="2">
        <f>IF(ISNUMBER(N271), N271, 0) + Paysheet[[#This Row],[Daily Pay]]  - IF(Paysheet[[#This Row],[Adjusted Paycheck]] = "", 0, (Paysheet[[#This Row],[Expected Paycheck]] - Paysheet[[#This Row],[Adjusted Paycheck]]))</f>
        <v>0</v>
      </c>
    </row>
    <row r="273" spans="1:14" x14ac:dyDescent="0.25">
      <c r="A273" s="7">
        <v>45563</v>
      </c>
      <c r="B273" s="5">
        <f>IF(OR('Account Holder Info'!$B$12 = "Weekly", Paysheet[[#This Row],[Date]]='Account Holder Info'!$B$10), IF(TEXT(A273, "dddd") = 'Account Holder Info'!$B$11, "PAYDAY", IF(ISNUMBER(B272), B272 + 1, 1)), IF(AND(TEXT(A273, "dddd") = 'Account Holder Info'!$B$11, B272 &gt;= 13), "PAYDAY", (IF(ISNUMBER(B272), B272 + 1, 1))))</f>
        <v>1</v>
      </c>
      <c r="C273" s="6"/>
      <c r="D273" cm="1">
        <f t="array" ref="D273">_xlfn.IFNA(_xlfn.IFS($C$268 = "Regular", IF(VLOOKUP(TEXT(Paysheet[[#This Row],[Date]], "dddd"),RegularWeek[],2, FALSE), 'Account Holder Info'!$B$6, 0), $C$268 = "1 Day", IF(VLOOKUP(TEXT(Paysheet[[#This Row],[Date]], "dddd"),OneDayWeek[],2, FALSE), IF(TEXT(Paysheet[[#This Row],[Date]], "dddd") = 'Account Holder Info'!$B$13, 'Account Holder Info'!$B$7, 'Account Holder Info'!$B$6), 0), $C$268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$C$268 = "Off", 0), 0)</f>
        <v>0</v>
      </c>
      <c r="F27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F272)</f>
        <v>0</v>
      </c>
      <c r="G273">
        <f>IFERROR(IF(B272 = "PAYDAY", IF(Paysheet[[#This Row],[Hour Override]] = "", Paysheet[[#This Row],[Hours ]], Paysheet[[#This Row],[Hour Override]]), IF(Paysheet[[#This Row],[Hour Override]] = "", Paysheet[[#This Row],[Hours ]], Paysheet[[#This Row],[Hour Override]]) + G272), 0)</f>
        <v>0</v>
      </c>
      <c r="H27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73" s="1">
        <f>IF(TEXT(A272, "dddd") = "Sunday", Paysheet[[#This Row],[Daily Pay]], IF(ISNUMBER(I272), I272, 0) + Paysheet[[#This Row],[Daily Pay]])</f>
        <v>0</v>
      </c>
      <c r="J273" s="1">
        <f>IF(B272 = "PAYDAY", Paysheet[[#This Row],[Daily Pay]], IF(ISNUMBER(J272), J272, 0) + Paysheet[[#This Row],[Daily Pay]])</f>
        <v>0</v>
      </c>
      <c r="K273" s="1" t="str">
        <f>IF(Paysheet[[#This Row],[Week Counter]] = "PAYDAY", Paysheet[[#This Row],[Day to Paycheck]], "")</f>
        <v/>
      </c>
      <c r="L273" s="1"/>
      <c r="M273" s="1">
        <f>IF(TEXT(Paysheet[[#This Row],[Date]], "mm") &gt; TEXT(A272, "mm"), Paysheet[[#This Row],[Daily Pay]], IF(ISNUMBER(M272), M272, 0) + Paysheet[[#This Row],[Daily Pay]]) - IF(Paysheet[[#This Row],[Adjusted Paycheck]] = "", 0, (Paysheet[[#This Row],[Expected Paycheck]] - Paysheet[[#This Row],[Adjusted Paycheck]]))</f>
        <v>0</v>
      </c>
      <c r="N273" s="2">
        <f>IF(ISNUMBER(N272), N272, 0) + Paysheet[[#This Row],[Daily Pay]]  - IF(Paysheet[[#This Row],[Adjusted Paycheck]] = "", 0, (Paysheet[[#This Row],[Expected Paycheck]] - Paysheet[[#This Row],[Adjusted Paycheck]]))</f>
        <v>0</v>
      </c>
    </row>
    <row r="274" spans="1:14" x14ac:dyDescent="0.25">
      <c r="A274" s="7">
        <v>45564</v>
      </c>
      <c r="B274" s="5">
        <f>IF(OR('Account Holder Info'!$B$12 = "Weekly", Paysheet[[#This Row],[Date]]='Account Holder Info'!$B$10), IF(TEXT(A274, "dddd") = 'Account Holder Info'!$B$11, "PAYDAY", IF(ISNUMBER(B273), B273 + 1, 1)), IF(AND(TEXT(A274, "dddd") = 'Account Holder Info'!$B$11, B273 &gt;= 13), "PAYDAY", (IF(ISNUMBER(B273), B273 + 1, 1))))</f>
        <v>2</v>
      </c>
      <c r="C274" s="6"/>
      <c r="D274" cm="1">
        <f t="array" ref="D274">_xlfn.IFNA(_xlfn.IFS($C$268 = "Regular", IF(VLOOKUP(TEXT(Paysheet[[#This Row],[Date]], "dddd"),RegularWeek[],2, FALSE), 'Account Holder Info'!$B$6, 0), $C$268 = "1 Day", IF(VLOOKUP(TEXT(Paysheet[[#This Row],[Date]], "dddd"),OneDayWeek[],2, FALSE), IF(TEXT(Paysheet[[#This Row],[Date]], "dddd") = 'Account Holder Info'!$B$13, 'Account Holder Info'!$B$7, 'Account Holder Info'!$B$6), 0), $C$268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$C$268 = "Off", 0), 0)</f>
        <v>0</v>
      </c>
      <c r="F27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F273)</f>
        <v>0</v>
      </c>
      <c r="G274">
        <f>IFERROR(IF(B273 = "PAYDAY", IF(Paysheet[[#This Row],[Hour Override]] = "", Paysheet[[#This Row],[Hours ]], Paysheet[[#This Row],[Hour Override]]), IF(Paysheet[[#This Row],[Hour Override]] = "", Paysheet[[#This Row],[Hours ]], Paysheet[[#This Row],[Hour Override]]) + G273), 0)</f>
        <v>0</v>
      </c>
      <c r="H27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74" s="1">
        <f>IF(TEXT(A273, "dddd") = "Sunday", Paysheet[[#This Row],[Daily Pay]], IF(ISNUMBER(I273), I273, 0) + Paysheet[[#This Row],[Daily Pay]])</f>
        <v>0</v>
      </c>
      <c r="J274" s="1">
        <f>IF(B273 = "PAYDAY", Paysheet[[#This Row],[Daily Pay]], IF(ISNUMBER(J273), J273, 0) + Paysheet[[#This Row],[Daily Pay]])</f>
        <v>0</v>
      </c>
      <c r="K274" s="1" t="str">
        <f>IF(Paysheet[[#This Row],[Week Counter]] = "PAYDAY", Paysheet[[#This Row],[Day to Paycheck]], "")</f>
        <v/>
      </c>
      <c r="L274" s="1"/>
      <c r="M274" s="1">
        <f>IF(TEXT(Paysheet[[#This Row],[Date]], "mm") &gt; TEXT(A273, "mm"), Paysheet[[#This Row],[Daily Pay]], IF(ISNUMBER(M273), M273, 0) + Paysheet[[#This Row],[Daily Pay]]) - IF(Paysheet[[#This Row],[Adjusted Paycheck]] = "", 0, (Paysheet[[#This Row],[Expected Paycheck]] - Paysheet[[#This Row],[Adjusted Paycheck]]))</f>
        <v>0</v>
      </c>
      <c r="N274" s="2">
        <f>IF(ISNUMBER(N273), N273, 0) + Paysheet[[#This Row],[Daily Pay]]  - IF(Paysheet[[#This Row],[Adjusted Paycheck]] = "", 0, (Paysheet[[#This Row],[Expected Paycheck]] - Paysheet[[#This Row],[Adjusted Paycheck]]))</f>
        <v>0</v>
      </c>
    </row>
    <row r="275" spans="1:14" x14ac:dyDescent="0.25">
      <c r="A275" s="7">
        <v>45565</v>
      </c>
      <c r="B275" s="5">
        <f>IF(OR('Account Holder Info'!$B$12 = "Weekly", Paysheet[[#This Row],[Date]]='Account Holder Info'!$B$10), IF(TEXT(A275, "dddd") = 'Account Holder Info'!$B$11, "PAYDAY", IF(ISNUMBER(B274), B274 + 1, 1)), IF(AND(TEXT(A275, "dddd") = 'Account Holder Info'!$B$11, B274 &gt;= 13), "PAYDAY", (IF(ISNUMBER(B274), B274 + 1, 1))))</f>
        <v>3</v>
      </c>
      <c r="C275" t="s">
        <v>30</v>
      </c>
      <c r="D275" cm="1">
        <f t="array" ref="D275">_xlfn.IFNA(_xlfn.IFS($C$275 = "Regular", IF(VLOOKUP(TEXT(Paysheet[[#This Row],[Date]], "dddd"),RegularWeek[],2, FALSE), 'Account Holder Info'!$B$6, 0), $C$275 = "1 Day", IF(VLOOKUP(TEXT(Paysheet[[#This Row],[Date]], "dddd"),OneDayWeek[],2, FALSE), IF(TEXT(Paysheet[[#This Row],[Date]], "dddd") = 'Account Holder Info'!$B$13, 'Account Holder Info'!$B$7, 'Account Holder Info'!$B$6), 0), $C$275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$C$275 = "Off", 0), 0)</f>
        <v>0</v>
      </c>
      <c r="F27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F274)</f>
        <v>0</v>
      </c>
      <c r="G275">
        <f>IFERROR(IF(B274 = "PAYDAY", IF(Paysheet[[#This Row],[Hour Override]] = "", Paysheet[[#This Row],[Hours ]], Paysheet[[#This Row],[Hour Override]]), IF(Paysheet[[#This Row],[Hour Override]] = "", Paysheet[[#This Row],[Hours ]], Paysheet[[#This Row],[Hour Override]]) + G274), 0)</f>
        <v>0</v>
      </c>
      <c r="H27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75" s="1">
        <f>IF(TEXT(A274, "dddd") = "Sunday", Paysheet[[#This Row],[Daily Pay]], IF(ISNUMBER(I274), I274, 0) + Paysheet[[#This Row],[Daily Pay]])</f>
        <v>0</v>
      </c>
      <c r="J275" s="1">
        <f>IF(B274 = "PAYDAY", Paysheet[[#This Row],[Daily Pay]], IF(ISNUMBER(J274), J274, 0) + Paysheet[[#This Row],[Daily Pay]])</f>
        <v>0</v>
      </c>
      <c r="K275" s="1" t="str">
        <f>IF(Paysheet[[#This Row],[Week Counter]] = "PAYDAY", Paysheet[[#This Row],[Day to Paycheck]], "")</f>
        <v/>
      </c>
      <c r="L275" s="1"/>
      <c r="M275" s="1">
        <f>IF(TEXT(Paysheet[[#This Row],[Date]], "mm") &gt; TEXT(A274, "mm"), Paysheet[[#This Row],[Daily Pay]], IF(ISNUMBER(M274), M274, 0) + Paysheet[[#This Row],[Daily Pay]]) - IF(Paysheet[[#This Row],[Adjusted Paycheck]] = "", 0, (Paysheet[[#This Row],[Expected Paycheck]] - Paysheet[[#This Row],[Adjusted Paycheck]]))</f>
        <v>0</v>
      </c>
      <c r="N275" s="2">
        <f>IF(ISNUMBER(N274), N274, 0) + Paysheet[[#This Row],[Daily Pay]]  - IF(Paysheet[[#This Row],[Adjusted Paycheck]] = "", 0, (Paysheet[[#This Row],[Expected Paycheck]] - Paysheet[[#This Row],[Adjusted Paycheck]]))</f>
        <v>0</v>
      </c>
    </row>
    <row r="276" spans="1:14" x14ac:dyDescent="0.25">
      <c r="A276" s="7">
        <v>45566</v>
      </c>
      <c r="B276" s="5">
        <f>IF(OR('Account Holder Info'!$B$12 = "Weekly", Paysheet[[#This Row],[Date]]='Account Holder Info'!$B$10), IF(TEXT(A276, "dddd") = 'Account Holder Info'!$B$11, "PAYDAY", IF(ISNUMBER(B275), B275 + 1, 1)), IF(AND(TEXT(A276, "dddd") = 'Account Holder Info'!$B$11, B275 &gt;= 13), "PAYDAY", (IF(ISNUMBER(B275), B275 + 1, 1))))</f>
        <v>4</v>
      </c>
      <c r="C276" s="6"/>
      <c r="D276" cm="1">
        <f t="array" ref="D276">_xlfn.IFNA(_xlfn.IFS($C$275 = "Regular", IF(VLOOKUP(TEXT(Paysheet[[#This Row],[Date]], "dddd"),RegularWeek[],2, FALSE), 'Account Holder Info'!$B$6, 0), $C$275 = "1 Day", IF(VLOOKUP(TEXT(Paysheet[[#This Row],[Date]], "dddd"),OneDayWeek[],2, FALSE), IF(TEXT(Paysheet[[#This Row],[Date]], "dddd") = 'Account Holder Info'!$B$13, 'Account Holder Info'!$B$7, 'Account Holder Info'!$B$6), 0), $C$275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$C$275 = "Off", 0), 0)</f>
        <v>0</v>
      </c>
      <c r="F27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F275)</f>
        <v>0</v>
      </c>
      <c r="G276">
        <f>IFERROR(IF(B275 = "PAYDAY", IF(Paysheet[[#This Row],[Hour Override]] = "", Paysheet[[#This Row],[Hours ]], Paysheet[[#This Row],[Hour Override]]), IF(Paysheet[[#This Row],[Hour Override]] = "", Paysheet[[#This Row],[Hours ]], Paysheet[[#This Row],[Hour Override]]) + G275), 0)</f>
        <v>0</v>
      </c>
      <c r="H27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76" s="1">
        <f>IF(TEXT(A275, "dddd") = "Sunday", Paysheet[[#This Row],[Daily Pay]], IF(ISNUMBER(I275), I275, 0) + Paysheet[[#This Row],[Daily Pay]])</f>
        <v>0</v>
      </c>
      <c r="J276" s="1">
        <f>IF(B275 = "PAYDAY", Paysheet[[#This Row],[Daily Pay]], IF(ISNUMBER(J275), J275, 0) + Paysheet[[#This Row],[Daily Pay]])</f>
        <v>0</v>
      </c>
      <c r="K276" s="1" t="str">
        <f>IF(Paysheet[[#This Row],[Week Counter]] = "PAYDAY", Paysheet[[#This Row],[Day to Paycheck]], "")</f>
        <v/>
      </c>
      <c r="L276" s="1"/>
      <c r="M276" s="1">
        <f>IF(TEXT(Paysheet[[#This Row],[Date]], "mm") &gt; TEXT(A275, "mm"), Paysheet[[#This Row],[Daily Pay]], IF(ISNUMBER(M275), M275, 0) + Paysheet[[#This Row],[Daily Pay]]) - IF(Paysheet[[#This Row],[Adjusted Paycheck]] = "", 0, (Paysheet[[#This Row],[Expected Paycheck]] - Paysheet[[#This Row],[Adjusted Paycheck]]))</f>
        <v>0</v>
      </c>
      <c r="N276" s="2">
        <f>IF(ISNUMBER(N275), N275, 0) + Paysheet[[#This Row],[Daily Pay]]  - IF(Paysheet[[#This Row],[Adjusted Paycheck]] = "", 0, (Paysheet[[#This Row],[Expected Paycheck]] - Paysheet[[#This Row],[Adjusted Paycheck]]))</f>
        <v>0</v>
      </c>
    </row>
    <row r="277" spans="1:14" x14ac:dyDescent="0.25">
      <c r="A277" s="7">
        <v>45567</v>
      </c>
      <c r="B277" s="5">
        <f>IF(OR('Account Holder Info'!$B$12 = "Weekly", Paysheet[[#This Row],[Date]]='Account Holder Info'!$B$10), IF(TEXT(A277, "dddd") = 'Account Holder Info'!$B$11, "PAYDAY", IF(ISNUMBER(B276), B276 + 1, 1)), IF(AND(TEXT(A277, "dddd") = 'Account Holder Info'!$B$11, B276 &gt;= 13), "PAYDAY", (IF(ISNUMBER(B276), B276 + 1, 1))))</f>
        <v>5</v>
      </c>
      <c r="C277" s="6"/>
      <c r="D277" cm="1">
        <f t="array" ref="D277">_xlfn.IFNA(_xlfn.IFS($C$275 = "Regular", IF(VLOOKUP(TEXT(Paysheet[[#This Row],[Date]], "dddd"),RegularWeek[],2, FALSE), 'Account Holder Info'!$B$6, 0), $C$275 = "1 Day", IF(VLOOKUP(TEXT(Paysheet[[#This Row],[Date]], "dddd"),OneDayWeek[],2, FALSE), IF(TEXT(Paysheet[[#This Row],[Date]], "dddd") = 'Account Holder Info'!$B$13, 'Account Holder Info'!$B$7, 'Account Holder Info'!$B$6), 0), $C$275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$C$275 = "Off", 0), 0)</f>
        <v>0</v>
      </c>
      <c r="F27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F276)</f>
        <v>0</v>
      </c>
      <c r="G277">
        <f>IFERROR(IF(B276 = "PAYDAY", IF(Paysheet[[#This Row],[Hour Override]] = "", Paysheet[[#This Row],[Hours ]], Paysheet[[#This Row],[Hour Override]]), IF(Paysheet[[#This Row],[Hour Override]] = "", Paysheet[[#This Row],[Hours ]], Paysheet[[#This Row],[Hour Override]]) + G276), 0)</f>
        <v>0</v>
      </c>
      <c r="H27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77" s="1">
        <f>IF(TEXT(A276, "dddd") = "Sunday", Paysheet[[#This Row],[Daily Pay]], IF(ISNUMBER(I276), I276, 0) + Paysheet[[#This Row],[Daily Pay]])</f>
        <v>0</v>
      </c>
      <c r="J277" s="1">
        <f>IF(B276 = "PAYDAY", Paysheet[[#This Row],[Daily Pay]], IF(ISNUMBER(J276), J276, 0) + Paysheet[[#This Row],[Daily Pay]])</f>
        <v>0</v>
      </c>
      <c r="K277" s="1" t="str">
        <f>IF(Paysheet[[#This Row],[Week Counter]] = "PAYDAY", Paysheet[[#This Row],[Day to Paycheck]], "")</f>
        <v/>
      </c>
      <c r="L277" s="1"/>
      <c r="M277" s="1">
        <f>IF(TEXT(Paysheet[[#This Row],[Date]], "mm") &gt; TEXT(A276, "mm"), Paysheet[[#This Row],[Daily Pay]], IF(ISNUMBER(M276), M276, 0) + Paysheet[[#This Row],[Daily Pay]]) - IF(Paysheet[[#This Row],[Adjusted Paycheck]] = "", 0, (Paysheet[[#This Row],[Expected Paycheck]] - Paysheet[[#This Row],[Adjusted Paycheck]]))</f>
        <v>0</v>
      </c>
      <c r="N277" s="2">
        <f>IF(ISNUMBER(N276), N276, 0) + Paysheet[[#This Row],[Daily Pay]]  - IF(Paysheet[[#This Row],[Adjusted Paycheck]] = "", 0, (Paysheet[[#This Row],[Expected Paycheck]] - Paysheet[[#This Row],[Adjusted Paycheck]]))</f>
        <v>0</v>
      </c>
    </row>
    <row r="278" spans="1:14" x14ac:dyDescent="0.25">
      <c r="A278" s="7">
        <v>45568</v>
      </c>
      <c r="B278" s="5">
        <f>IF(OR('Account Holder Info'!$B$12 = "Weekly", Paysheet[[#This Row],[Date]]='Account Holder Info'!$B$10), IF(TEXT(A278, "dddd") = 'Account Holder Info'!$B$11, "PAYDAY", IF(ISNUMBER(B277), B277 + 1, 1)), IF(AND(TEXT(A278, "dddd") = 'Account Holder Info'!$B$11, B277 &gt;= 13), "PAYDAY", (IF(ISNUMBER(B277), B277 + 1, 1))))</f>
        <v>6</v>
      </c>
      <c r="C278" s="6"/>
      <c r="D278" cm="1">
        <f t="array" ref="D278">_xlfn.IFNA(_xlfn.IFS($C$275 = "Regular", IF(VLOOKUP(TEXT(Paysheet[[#This Row],[Date]], "dddd"),RegularWeek[],2, FALSE), 'Account Holder Info'!$B$6, 0), $C$275 = "1 Day", IF(VLOOKUP(TEXT(Paysheet[[#This Row],[Date]], "dddd"),OneDayWeek[],2, FALSE), IF(TEXT(Paysheet[[#This Row],[Date]], "dddd") = 'Account Holder Info'!$B$13, 'Account Holder Info'!$B$7, 'Account Holder Info'!$B$6), 0), $C$275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$C$275 = "Off", 0), 0)</f>
        <v>0</v>
      </c>
      <c r="F27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F277)</f>
        <v>0</v>
      </c>
      <c r="G278">
        <f>IFERROR(IF(B277 = "PAYDAY", IF(Paysheet[[#This Row],[Hour Override]] = "", Paysheet[[#This Row],[Hours ]], Paysheet[[#This Row],[Hour Override]]), IF(Paysheet[[#This Row],[Hour Override]] = "", Paysheet[[#This Row],[Hours ]], Paysheet[[#This Row],[Hour Override]]) + G277), 0)</f>
        <v>0</v>
      </c>
      <c r="H27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78" s="1">
        <f>IF(TEXT(A277, "dddd") = "Sunday", Paysheet[[#This Row],[Daily Pay]], IF(ISNUMBER(I277), I277, 0) + Paysheet[[#This Row],[Daily Pay]])</f>
        <v>0</v>
      </c>
      <c r="J278" s="1">
        <f>IF(B277 = "PAYDAY", Paysheet[[#This Row],[Daily Pay]], IF(ISNUMBER(J277), J277, 0) + Paysheet[[#This Row],[Daily Pay]])</f>
        <v>0</v>
      </c>
      <c r="K278" s="1" t="str">
        <f>IF(Paysheet[[#This Row],[Week Counter]] = "PAYDAY", Paysheet[[#This Row],[Day to Paycheck]], "")</f>
        <v/>
      </c>
      <c r="L278" s="1"/>
      <c r="M278" s="1">
        <f>IF(TEXT(Paysheet[[#This Row],[Date]], "mm") &gt; TEXT(A277, "mm"), Paysheet[[#This Row],[Daily Pay]], IF(ISNUMBER(M277), M277, 0) + Paysheet[[#This Row],[Daily Pay]]) - IF(Paysheet[[#This Row],[Adjusted Paycheck]] = "", 0, (Paysheet[[#This Row],[Expected Paycheck]] - Paysheet[[#This Row],[Adjusted Paycheck]]))</f>
        <v>0</v>
      </c>
      <c r="N278" s="2">
        <f>IF(ISNUMBER(N277), N277, 0) + Paysheet[[#This Row],[Daily Pay]]  - IF(Paysheet[[#This Row],[Adjusted Paycheck]] = "", 0, (Paysheet[[#This Row],[Expected Paycheck]] - Paysheet[[#This Row],[Adjusted Paycheck]]))</f>
        <v>0</v>
      </c>
    </row>
    <row r="279" spans="1:14" x14ac:dyDescent="0.25">
      <c r="A279" s="7">
        <v>45569</v>
      </c>
      <c r="B279" s="5">
        <f>IF(OR('Account Holder Info'!$B$12 = "Weekly", Paysheet[[#This Row],[Date]]='Account Holder Info'!$B$10), IF(TEXT(A279, "dddd") = 'Account Holder Info'!$B$11, "PAYDAY", IF(ISNUMBER(B278), B278 + 1, 1)), IF(AND(TEXT(A279, "dddd") = 'Account Holder Info'!$B$11, B278 &gt;= 13), "PAYDAY", (IF(ISNUMBER(B278), B278 + 1, 1))))</f>
        <v>7</v>
      </c>
      <c r="C279" s="6"/>
      <c r="D279" cm="1">
        <f t="array" ref="D279">_xlfn.IFNA(_xlfn.IFS($C$275 = "Regular", IF(VLOOKUP(TEXT(Paysheet[[#This Row],[Date]], "dddd"),RegularWeek[],2, FALSE), 'Account Holder Info'!$B$6, 0), $C$275 = "1 Day", IF(VLOOKUP(TEXT(Paysheet[[#This Row],[Date]], "dddd"),OneDayWeek[],2, FALSE), IF(TEXT(Paysheet[[#This Row],[Date]], "dddd") = 'Account Holder Info'!$B$13, 'Account Holder Info'!$B$7, 'Account Holder Info'!$B$6), 0), $C$275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$C$275 = "Off", 0), 0)</f>
        <v>0</v>
      </c>
      <c r="F27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F278)</f>
        <v>0</v>
      </c>
      <c r="G279">
        <f>IFERROR(IF(B278 = "PAYDAY", IF(Paysheet[[#This Row],[Hour Override]] = "", Paysheet[[#This Row],[Hours ]], Paysheet[[#This Row],[Hour Override]]), IF(Paysheet[[#This Row],[Hour Override]] = "", Paysheet[[#This Row],[Hours ]], Paysheet[[#This Row],[Hour Override]]) + G278), 0)</f>
        <v>0</v>
      </c>
      <c r="H27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79" s="1">
        <f>IF(TEXT(A278, "dddd") = "Sunday", Paysheet[[#This Row],[Daily Pay]], IF(ISNUMBER(I278), I278, 0) + Paysheet[[#This Row],[Daily Pay]])</f>
        <v>0</v>
      </c>
      <c r="J279" s="1">
        <f>IF(B278 = "PAYDAY", Paysheet[[#This Row],[Daily Pay]], IF(ISNUMBER(J278), J278, 0) + Paysheet[[#This Row],[Daily Pay]])</f>
        <v>0</v>
      </c>
      <c r="K279" s="1" t="str">
        <f>IF(Paysheet[[#This Row],[Week Counter]] = "PAYDAY", Paysheet[[#This Row],[Day to Paycheck]], "")</f>
        <v/>
      </c>
      <c r="L279" s="1"/>
      <c r="M279" s="1">
        <f>IF(TEXT(Paysheet[[#This Row],[Date]], "mm") &gt; TEXT(A278, "mm"), Paysheet[[#This Row],[Daily Pay]], IF(ISNUMBER(M278), M278, 0) + Paysheet[[#This Row],[Daily Pay]]) - IF(Paysheet[[#This Row],[Adjusted Paycheck]] = "", 0, (Paysheet[[#This Row],[Expected Paycheck]] - Paysheet[[#This Row],[Adjusted Paycheck]]))</f>
        <v>0</v>
      </c>
      <c r="N279" s="2">
        <f>IF(ISNUMBER(N278), N278, 0) + Paysheet[[#This Row],[Daily Pay]]  - IF(Paysheet[[#This Row],[Adjusted Paycheck]] = "", 0, (Paysheet[[#This Row],[Expected Paycheck]] - Paysheet[[#This Row],[Adjusted Paycheck]]))</f>
        <v>0</v>
      </c>
    </row>
    <row r="280" spans="1:14" x14ac:dyDescent="0.25">
      <c r="A280" s="7">
        <v>45570</v>
      </c>
      <c r="B280" s="5">
        <f>IF(OR('Account Holder Info'!$B$12 = "Weekly", Paysheet[[#This Row],[Date]]='Account Holder Info'!$B$10), IF(TEXT(A280, "dddd") = 'Account Holder Info'!$B$11, "PAYDAY", IF(ISNUMBER(B279), B279 + 1, 1)), IF(AND(TEXT(A280, "dddd") = 'Account Holder Info'!$B$11, B279 &gt;= 13), "PAYDAY", (IF(ISNUMBER(B279), B279 + 1, 1))))</f>
        <v>8</v>
      </c>
      <c r="C280" s="6"/>
      <c r="D280" cm="1">
        <f t="array" ref="D280">_xlfn.IFNA(_xlfn.IFS($C$275 = "Regular", IF(VLOOKUP(TEXT(Paysheet[[#This Row],[Date]], "dddd"),RegularWeek[],2, FALSE), 'Account Holder Info'!$B$6, 0), $C$275 = "1 Day", IF(VLOOKUP(TEXT(Paysheet[[#This Row],[Date]], "dddd"),OneDayWeek[],2, FALSE), IF(TEXT(Paysheet[[#This Row],[Date]], "dddd") = 'Account Holder Info'!$B$13, 'Account Holder Info'!$B$7, 'Account Holder Info'!$B$6), 0), $C$275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$C$275 = "Off", 0), 0)</f>
        <v>0</v>
      </c>
      <c r="F28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F279)</f>
        <v>0</v>
      </c>
      <c r="G280">
        <f>IFERROR(IF(B279 = "PAYDAY", IF(Paysheet[[#This Row],[Hour Override]] = "", Paysheet[[#This Row],[Hours ]], Paysheet[[#This Row],[Hour Override]]), IF(Paysheet[[#This Row],[Hour Override]] = "", Paysheet[[#This Row],[Hours ]], Paysheet[[#This Row],[Hour Override]]) + G279), 0)</f>
        <v>0</v>
      </c>
      <c r="H28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80" s="1">
        <f>IF(TEXT(A279, "dddd") = "Sunday", Paysheet[[#This Row],[Daily Pay]], IF(ISNUMBER(I279), I279, 0) + Paysheet[[#This Row],[Daily Pay]])</f>
        <v>0</v>
      </c>
      <c r="J280" s="1">
        <f>IF(B279 = "PAYDAY", Paysheet[[#This Row],[Daily Pay]], IF(ISNUMBER(J279), J279, 0) + Paysheet[[#This Row],[Daily Pay]])</f>
        <v>0</v>
      </c>
      <c r="K280" s="1" t="str">
        <f>IF(Paysheet[[#This Row],[Week Counter]] = "PAYDAY", Paysheet[[#This Row],[Day to Paycheck]], "")</f>
        <v/>
      </c>
      <c r="L280" s="1"/>
      <c r="M280" s="1">
        <f>IF(TEXT(Paysheet[[#This Row],[Date]], "mm") &gt; TEXT(A279, "mm"), Paysheet[[#This Row],[Daily Pay]], IF(ISNUMBER(M279), M279, 0) + Paysheet[[#This Row],[Daily Pay]]) - IF(Paysheet[[#This Row],[Adjusted Paycheck]] = "", 0, (Paysheet[[#This Row],[Expected Paycheck]] - Paysheet[[#This Row],[Adjusted Paycheck]]))</f>
        <v>0</v>
      </c>
      <c r="N280" s="2">
        <f>IF(ISNUMBER(N279), N279, 0) + Paysheet[[#This Row],[Daily Pay]]  - IF(Paysheet[[#This Row],[Adjusted Paycheck]] = "", 0, (Paysheet[[#This Row],[Expected Paycheck]] - Paysheet[[#This Row],[Adjusted Paycheck]]))</f>
        <v>0</v>
      </c>
    </row>
    <row r="281" spans="1:14" x14ac:dyDescent="0.25">
      <c r="A281" s="7">
        <v>45571</v>
      </c>
      <c r="B281" s="5">
        <f>IF(OR('Account Holder Info'!$B$12 = "Weekly", Paysheet[[#This Row],[Date]]='Account Holder Info'!$B$10), IF(TEXT(A281, "dddd") = 'Account Holder Info'!$B$11, "PAYDAY", IF(ISNUMBER(B280), B280 + 1, 1)), IF(AND(TEXT(A281, "dddd") = 'Account Holder Info'!$B$11, B280 &gt;= 13), "PAYDAY", (IF(ISNUMBER(B280), B280 + 1, 1))))</f>
        <v>9</v>
      </c>
      <c r="C281" s="6"/>
      <c r="D281" cm="1">
        <f t="array" ref="D281">_xlfn.IFNA(_xlfn.IFS($C$275 = "Regular", IF(VLOOKUP(TEXT(Paysheet[[#This Row],[Date]], "dddd"),RegularWeek[],2, FALSE), 'Account Holder Info'!$B$6, 0), $C$275 = "1 Day", IF(VLOOKUP(TEXT(Paysheet[[#This Row],[Date]], "dddd"),OneDayWeek[],2, FALSE), IF(TEXT(Paysheet[[#This Row],[Date]], "dddd") = 'Account Holder Info'!$B$13, 'Account Holder Info'!$B$7, 'Account Holder Info'!$B$6), 0), $C$275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$C$275 = "Off", 0), 0)</f>
        <v>0</v>
      </c>
      <c r="F28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F280)</f>
        <v>0</v>
      </c>
      <c r="G281">
        <f>IFERROR(IF(B280 = "PAYDAY", IF(Paysheet[[#This Row],[Hour Override]] = "", Paysheet[[#This Row],[Hours ]], Paysheet[[#This Row],[Hour Override]]), IF(Paysheet[[#This Row],[Hour Override]] = "", Paysheet[[#This Row],[Hours ]], Paysheet[[#This Row],[Hour Override]]) + G280), 0)</f>
        <v>0</v>
      </c>
      <c r="H28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81" s="1">
        <f>IF(TEXT(A280, "dddd") = "Sunday", Paysheet[[#This Row],[Daily Pay]], IF(ISNUMBER(I280), I280, 0) + Paysheet[[#This Row],[Daily Pay]])</f>
        <v>0</v>
      </c>
      <c r="J281" s="1">
        <f>IF(B280 = "PAYDAY", Paysheet[[#This Row],[Daily Pay]], IF(ISNUMBER(J280), J280, 0) + Paysheet[[#This Row],[Daily Pay]])</f>
        <v>0</v>
      </c>
      <c r="K281" s="1" t="str">
        <f>IF(Paysheet[[#This Row],[Week Counter]] = "PAYDAY", Paysheet[[#This Row],[Day to Paycheck]], "")</f>
        <v/>
      </c>
      <c r="L281" s="1"/>
      <c r="M281" s="1">
        <f>IF(TEXT(Paysheet[[#This Row],[Date]], "mm") &gt; TEXT(A280, "mm"), Paysheet[[#This Row],[Daily Pay]], IF(ISNUMBER(M280), M280, 0) + Paysheet[[#This Row],[Daily Pay]]) - IF(Paysheet[[#This Row],[Adjusted Paycheck]] = "", 0, (Paysheet[[#This Row],[Expected Paycheck]] - Paysheet[[#This Row],[Adjusted Paycheck]]))</f>
        <v>0</v>
      </c>
      <c r="N281" s="2">
        <f>IF(ISNUMBER(N280), N280, 0) + Paysheet[[#This Row],[Daily Pay]]  - IF(Paysheet[[#This Row],[Adjusted Paycheck]] = "", 0, (Paysheet[[#This Row],[Expected Paycheck]] - Paysheet[[#This Row],[Adjusted Paycheck]]))</f>
        <v>0</v>
      </c>
    </row>
    <row r="282" spans="1:14" x14ac:dyDescent="0.25">
      <c r="A282" s="7">
        <v>45572</v>
      </c>
      <c r="B282" s="5">
        <f>IF(OR('Account Holder Info'!$B$12 = "Weekly", Paysheet[[#This Row],[Date]]='Account Holder Info'!$B$10), IF(TEXT(A282, "dddd") = 'Account Holder Info'!$B$11, "PAYDAY", IF(ISNUMBER(B281), B281 + 1, 1)), IF(AND(TEXT(A282, "dddd") = 'Account Holder Info'!$B$11, B281 &gt;= 13), "PAYDAY", (IF(ISNUMBER(B281), B281 + 1, 1))))</f>
        <v>10</v>
      </c>
      <c r="C282" t="s">
        <v>30</v>
      </c>
      <c r="D282" cm="1">
        <f t="array" ref="D282">_xlfn.IFNA(_xlfn.IFS($C$282 = "Regular", IF(VLOOKUP(TEXT(Paysheet[[#This Row],[Date]], "dddd"),RegularWeek[],2, FALSE), 'Account Holder Info'!$B$6, 0), $C$282 = "1 Day", IF(VLOOKUP(TEXT(Paysheet[[#This Row],[Date]], "dddd"),OneDayWeek[],2, FALSE), IF(TEXT(Paysheet[[#This Row],[Date]], "dddd") = 'Account Holder Info'!$B$13, 'Account Holder Info'!$B$7, 'Account Holder Info'!$B$6), 0), $C$282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$C$282 = "Off", 0), 0)</f>
        <v>0</v>
      </c>
      <c r="F28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F281)</f>
        <v>0</v>
      </c>
      <c r="G282">
        <f>IFERROR(IF(B281 = "PAYDAY", IF(Paysheet[[#This Row],[Hour Override]] = "", Paysheet[[#This Row],[Hours ]], Paysheet[[#This Row],[Hour Override]]), IF(Paysheet[[#This Row],[Hour Override]] = "", Paysheet[[#This Row],[Hours ]], Paysheet[[#This Row],[Hour Override]]) + G281), 0)</f>
        <v>0</v>
      </c>
      <c r="H28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82" s="1">
        <f>IF(TEXT(A281, "dddd") = "Sunday", Paysheet[[#This Row],[Daily Pay]], IF(ISNUMBER(I281), I281, 0) + Paysheet[[#This Row],[Daily Pay]])</f>
        <v>0</v>
      </c>
      <c r="J282" s="1">
        <f>IF(B281 = "PAYDAY", Paysheet[[#This Row],[Daily Pay]], IF(ISNUMBER(J281), J281, 0) + Paysheet[[#This Row],[Daily Pay]])</f>
        <v>0</v>
      </c>
      <c r="K282" s="1" t="str">
        <f>IF(Paysheet[[#This Row],[Week Counter]] = "PAYDAY", Paysheet[[#This Row],[Day to Paycheck]], "")</f>
        <v/>
      </c>
      <c r="L282" s="1"/>
      <c r="M282" s="1">
        <f>IF(TEXT(Paysheet[[#This Row],[Date]], "mm") &gt; TEXT(A281, "mm"), Paysheet[[#This Row],[Daily Pay]], IF(ISNUMBER(M281), M281, 0) + Paysheet[[#This Row],[Daily Pay]]) - IF(Paysheet[[#This Row],[Adjusted Paycheck]] = "", 0, (Paysheet[[#This Row],[Expected Paycheck]] - Paysheet[[#This Row],[Adjusted Paycheck]]))</f>
        <v>0</v>
      </c>
      <c r="N282" s="2">
        <f>IF(ISNUMBER(N281), N281, 0) + Paysheet[[#This Row],[Daily Pay]]  - IF(Paysheet[[#This Row],[Adjusted Paycheck]] = "", 0, (Paysheet[[#This Row],[Expected Paycheck]] - Paysheet[[#This Row],[Adjusted Paycheck]]))</f>
        <v>0</v>
      </c>
    </row>
    <row r="283" spans="1:14" x14ac:dyDescent="0.25">
      <c r="A283" s="7">
        <v>45573</v>
      </c>
      <c r="B283" s="5">
        <f>IF(OR('Account Holder Info'!$B$12 = "Weekly", Paysheet[[#This Row],[Date]]='Account Holder Info'!$B$10), IF(TEXT(A283, "dddd") = 'Account Holder Info'!$B$11, "PAYDAY", IF(ISNUMBER(B282), B282 + 1, 1)), IF(AND(TEXT(A283, "dddd") = 'Account Holder Info'!$B$11, B282 &gt;= 13), "PAYDAY", (IF(ISNUMBER(B282), B282 + 1, 1))))</f>
        <v>11</v>
      </c>
      <c r="C283" s="6"/>
      <c r="D283" cm="1">
        <f t="array" ref="D283">_xlfn.IFNA(_xlfn.IFS($C$282 = "Regular", IF(VLOOKUP(TEXT(Paysheet[[#This Row],[Date]], "dddd"),RegularWeek[],2, FALSE), 'Account Holder Info'!$B$6, 0), $C$282 = "1 Day", IF(VLOOKUP(TEXT(Paysheet[[#This Row],[Date]], "dddd"),OneDayWeek[],2, FALSE), IF(TEXT(Paysheet[[#This Row],[Date]], "dddd") = 'Account Holder Info'!$B$13, 'Account Holder Info'!$B$7, 'Account Holder Info'!$B$6), 0), $C$282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$C$282 = "Off", 0), 0)</f>
        <v>0</v>
      </c>
      <c r="F28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F282)</f>
        <v>0</v>
      </c>
      <c r="G283">
        <f>IFERROR(IF(B282 = "PAYDAY", IF(Paysheet[[#This Row],[Hour Override]] = "", Paysheet[[#This Row],[Hours ]], Paysheet[[#This Row],[Hour Override]]), IF(Paysheet[[#This Row],[Hour Override]] = "", Paysheet[[#This Row],[Hours ]], Paysheet[[#This Row],[Hour Override]]) + G282), 0)</f>
        <v>0</v>
      </c>
      <c r="H28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83" s="1">
        <f>IF(TEXT(A282, "dddd") = "Sunday", Paysheet[[#This Row],[Daily Pay]], IF(ISNUMBER(I282), I282, 0) + Paysheet[[#This Row],[Daily Pay]])</f>
        <v>0</v>
      </c>
      <c r="J283" s="1">
        <f>IF(B282 = "PAYDAY", Paysheet[[#This Row],[Daily Pay]], IF(ISNUMBER(J282), J282, 0) + Paysheet[[#This Row],[Daily Pay]])</f>
        <v>0</v>
      </c>
      <c r="K283" s="1" t="str">
        <f>IF(Paysheet[[#This Row],[Week Counter]] = "PAYDAY", Paysheet[[#This Row],[Day to Paycheck]], "")</f>
        <v/>
      </c>
      <c r="L283" s="1"/>
      <c r="M283" s="1">
        <f>IF(TEXT(Paysheet[[#This Row],[Date]], "mm") &gt; TEXT(A282, "mm"), Paysheet[[#This Row],[Daily Pay]], IF(ISNUMBER(M282), M282, 0) + Paysheet[[#This Row],[Daily Pay]]) - IF(Paysheet[[#This Row],[Adjusted Paycheck]] = "", 0, (Paysheet[[#This Row],[Expected Paycheck]] - Paysheet[[#This Row],[Adjusted Paycheck]]))</f>
        <v>0</v>
      </c>
      <c r="N283" s="2">
        <f>IF(ISNUMBER(N282), N282, 0) + Paysheet[[#This Row],[Daily Pay]]  - IF(Paysheet[[#This Row],[Adjusted Paycheck]] = "", 0, (Paysheet[[#This Row],[Expected Paycheck]] - Paysheet[[#This Row],[Adjusted Paycheck]]))</f>
        <v>0</v>
      </c>
    </row>
    <row r="284" spans="1:14" x14ac:dyDescent="0.25">
      <c r="A284" s="7">
        <v>45574</v>
      </c>
      <c r="B284" s="5">
        <f>IF(OR('Account Holder Info'!$B$12 = "Weekly", Paysheet[[#This Row],[Date]]='Account Holder Info'!$B$10), IF(TEXT(A284, "dddd") = 'Account Holder Info'!$B$11, "PAYDAY", IF(ISNUMBER(B283), B283 + 1, 1)), IF(AND(TEXT(A284, "dddd") = 'Account Holder Info'!$B$11, B283 &gt;= 13), "PAYDAY", (IF(ISNUMBER(B283), B283 + 1, 1))))</f>
        <v>12</v>
      </c>
      <c r="C284" s="6"/>
      <c r="D284" cm="1">
        <f t="array" ref="D284">_xlfn.IFNA(_xlfn.IFS($C$282 = "Regular", IF(VLOOKUP(TEXT(Paysheet[[#This Row],[Date]], "dddd"),RegularWeek[],2, FALSE), 'Account Holder Info'!$B$6, 0), $C$282 = "1 Day", IF(VLOOKUP(TEXT(Paysheet[[#This Row],[Date]], "dddd"),OneDayWeek[],2, FALSE), IF(TEXT(Paysheet[[#This Row],[Date]], "dddd") = 'Account Holder Info'!$B$13, 'Account Holder Info'!$B$7, 'Account Holder Info'!$B$6), 0), $C$282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$C$282 = "Off", 0), 0)</f>
        <v>0</v>
      </c>
      <c r="F28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F283)</f>
        <v>0</v>
      </c>
      <c r="G284">
        <f>IFERROR(IF(B283 = "PAYDAY", IF(Paysheet[[#This Row],[Hour Override]] = "", Paysheet[[#This Row],[Hours ]], Paysheet[[#This Row],[Hour Override]]), IF(Paysheet[[#This Row],[Hour Override]] = "", Paysheet[[#This Row],[Hours ]], Paysheet[[#This Row],[Hour Override]]) + G283), 0)</f>
        <v>0</v>
      </c>
      <c r="H28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84" s="1">
        <f>IF(TEXT(A283, "dddd") = "Sunday", Paysheet[[#This Row],[Daily Pay]], IF(ISNUMBER(I283), I283, 0) + Paysheet[[#This Row],[Daily Pay]])</f>
        <v>0</v>
      </c>
      <c r="J284" s="1">
        <f>IF(B283 = "PAYDAY", Paysheet[[#This Row],[Daily Pay]], IF(ISNUMBER(J283), J283, 0) + Paysheet[[#This Row],[Daily Pay]])</f>
        <v>0</v>
      </c>
      <c r="K284" s="1" t="str">
        <f>IF(Paysheet[[#This Row],[Week Counter]] = "PAYDAY", Paysheet[[#This Row],[Day to Paycheck]], "")</f>
        <v/>
      </c>
      <c r="L284" s="1"/>
      <c r="M284" s="1">
        <f>IF(TEXT(Paysheet[[#This Row],[Date]], "mm") &gt; TEXT(A283, "mm"), Paysheet[[#This Row],[Daily Pay]], IF(ISNUMBER(M283), M283, 0) + Paysheet[[#This Row],[Daily Pay]]) - IF(Paysheet[[#This Row],[Adjusted Paycheck]] = "", 0, (Paysheet[[#This Row],[Expected Paycheck]] - Paysheet[[#This Row],[Adjusted Paycheck]]))</f>
        <v>0</v>
      </c>
      <c r="N284" s="2">
        <f>IF(ISNUMBER(N283), N283, 0) + Paysheet[[#This Row],[Daily Pay]]  - IF(Paysheet[[#This Row],[Adjusted Paycheck]] = "", 0, (Paysheet[[#This Row],[Expected Paycheck]] - Paysheet[[#This Row],[Adjusted Paycheck]]))</f>
        <v>0</v>
      </c>
    </row>
    <row r="285" spans="1:14" x14ac:dyDescent="0.25">
      <c r="A285" s="7">
        <v>45575</v>
      </c>
      <c r="B285" s="5">
        <f>IF(OR('Account Holder Info'!$B$12 = "Weekly", Paysheet[[#This Row],[Date]]='Account Holder Info'!$B$10), IF(TEXT(A285, "dddd") = 'Account Holder Info'!$B$11, "PAYDAY", IF(ISNUMBER(B284), B284 + 1, 1)), IF(AND(TEXT(A285, "dddd") = 'Account Holder Info'!$B$11, B284 &gt;= 13), "PAYDAY", (IF(ISNUMBER(B284), B284 + 1, 1))))</f>
        <v>13</v>
      </c>
      <c r="C285" s="6"/>
      <c r="D285" cm="1">
        <f t="array" ref="D285">_xlfn.IFNA(_xlfn.IFS($C$282 = "Regular", IF(VLOOKUP(TEXT(Paysheet[[#This Row],[Date]], "dddd"),RegularWeek[],2, FALSE), 'Account Holder Info'!$B$6, 0), $C$282 = "1 Day", IF(VLOOKUP(TEXT(Paysheet[[#This Row],[Date]], "dddd"),OneDayWeek[],2, FALSE), IF(TEXT(Paysheet[[#This Row],[Date]], "dddd") = 'Account Holder Info'!$B$13, 'Account Holder Info'!$B$7, 'Account Holder Info'!$B$6), 0), $C$282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$C$282 = "Off", 0), 0)</f>
        <v>0</v>
      </c>
      <c r="F28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F284)</f>
        <v>0</v>
      </c>
      <c r="G285">
        <f>IFERROR(IF(B284 = "PAYDAY", IF(Paysheet[[#This Row],[Hour Override]] = "", Paysheet[[#This Row],[Hours ]], Paysheet[[#This Row],[Hour Override]]), IF(Paysheet[[#This Row],[Hour Override]] = "", Paysheet[[#This Row],[Hours ]], Paysheet[[#This Row],[Hour Override]]) + G284), 0)</f>
        <v>0</v>
      </c>
      <c r="H28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85" s="1">
        <f>IF(TEXT(A284, "dddd") = "Sunday", Paysheet[[#This Row],[Daily Pay]], IF(ISNUMBER(I284), I284, 0) + Paysheet[[#This Row],[Daily Pay]])</f>
        <v>0</v>
      </c>
      <c r="J285" s="1">
        <f>IF(B284 = "PAYDAY", Paysheet[[#This Row],[Daily Pay]], IF(ISNUMBER(J284), J284, 0) + Paysheet[[#This Row],[Daily Pay]])</f>
        <v>0</v>
      </c>
      <c r="K285" s="1" t="str">
        <f>IF(Paysheet[[#This Row],[Week Counter]] = "PAYDAY", Paysheet[[#This Row],[Day to Paycheck]], "")</f>
        <v/>
      </c>
      <c r="L285" s="1"/>
      <c r="M285" s="1">
        <f>IF(TEXT(Paysheet[[#This Row],[Date]], "mm") &gt; TEXT(A284, "mm"), Paysheet[[#This Row],[Daily Pay]], IF(ISNUMBER(M284), M284, 0) + Paysheet[[#This Row],[Daily Pay]]) - IF(Paysheet[[#This Row],[Adjusted Paycheck]] = "", 0, (Paysheet[[#This Row],[Expected Paycheck]] - Paysheet[[#This Row],[Adjusted Paycheck]]))</f>
        <v>0</v>
      </c>
      <c r="N285" s="2">
        <f>IF(ISNUMBER(N284), N284, 0) + Paysheet[[#This Row],[Daily Pay]]  - IF(Paysheet[[#This Row],[Adjusted Paycheck]] = "", 0, (Paysheet[[#This Row],[Expected Paycheck]] - Paysheet[[#This Row],[Adjusted Paycheck]]))</f>
        <v>0</v>
      </c>
    </row>
    <row r="286" spans="1:14" x14ac:dyDescent="0.25">
      <c r="A286" s="7">
        <v>45576</v>
      </c>
      <c r="B286" s="5" t="str">
        <f>IF(OR('Account Holder Info'!$B$12 = "Weekly", Paysheet[[#This Row],[Date]]='Account Holder Info'!$B$10), IF(TEXT(A286, "dddd") = 'Account Holder Info'!$B$11, "PAYDAY", IF(ISNUMBER(B285), B285 + 1, 1)), IF(AND(TEXT(A286, "dddd") = 'Account Holder Info'!$B$11, B285 &gt;= 13), "PAYDAY", (IF(ISNUMBER(B285), B285 + 1, 1))))</f>
        <v>PAYDAY</v>
      </c>
      <c r="C286" s="6"/>
      <c r="D286" cm="1">
        <f t="array" ref="D286">_xlfn.IFNA(_xlfn.IFS($C$282 = "Regular", IF(VLOOKUP(TEXT(Paysheet[[#This Row],[Date]], "dddd"),RegularWeek[],2, FALSE), 'Account Holder Info'!$B$6, 0), $C$282 = "1 Day", IF(VLOOKUP(TEXT(Paysheet[[#This Row],[Date]], "dddd"),OneDayWeek[],2, FALSE), IF(TEXT(Paysheet[[#This Row],[Date]], "dddd") = 'Account Holder Info'!$B$13, 'Account Holder Info'!$B$7, 'Account Holder Info'!$B$6), 0), $C$282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$C$282 = "Off", 0), 0)</f>
        <v>0</v>
      </c>
      <c r="F28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F285)</f>
        <v>0</v>
      </c>
      <c r="G286">
        <f>IFERROR(IF(B285 = "PAYDAY", IF(Paysheet[[#This Row],[Hour Override]] = "", Paysheet[[#This Row],[Hours ]], Paysheet[[#This Row],[Hour Override]]), IF(Paysheet[[#This Row],[Hour Override]] = "", Paysheet[[#This Row],[Hours ]], Paysheet[[#This Row],[Hour Override]]) + G285), 0)</f>
        <v>0</v>
      </c>
      <c r="H28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86" s="1">
        <f>IF(TEXT(A285, "dddd") = "Sunday", Paysheet[[#This Row],[Daily Pay]], IF(ISNUMBER(I285), I285, 0) + Paysheet[[#This Row],[Daily Pay]])</f>
        <v>0</v>
      </c>
      <c r="J286" s="1">
        <f>IF(B285 = "PAYDAY", Paysheet[[#This Row],[Daily Pay]], IF(ISNUMBER(J285), J285, 0) + Paysheet[[#This Row],[Daily Pay]])</f>
        <v>0</v>
      </c>
      <c r="K286" s="1">
        <f>IF(Paysheet[[#This Row],[Week Counter]] = "PAYDAY", Paysheet[[#This Row],[Day to Paycheck]], "")</f>
        <v>0</v>
      </c>
      <c r="L286" s="1"/>
      <c r="M286" s="1">
        <f>IF(TEXT(Paysheet[[#This Row],[Date]], "mm") &gt; TEXT(A285, "mm"), Paysheet[[#This Row],[Daily Pay]], IF(ISNUMBER(M285), M285, 0) + Paysheet[[#This Row],[Daily Pay]]) - IF(Paysheet[[#This Row],[Adjusted Paycheck]] = "", 0, (Paysheet[[#This Row],[Expected Paycheck]] - Paysheet[[#This Row],[Adjusted Paycheck]]))</f>
        <v>0</v>
      </c>
      <c r="N286" s="2">
        <f>IF(ISNUMBER(N285), N285, 0) + Paysheet[[#This Row],[Daily Pay]]  - IF(Paysheet[[#This Row],[Adjusted Paycheck]] = "", 0, (Paysheet[[#This Row],[Expected Paycheck]] - Paysheet[[#This Row],[Adjusted Paycheck]]))</f>
        <v>0</v>
      </c>
    </row>
    <row r="287" spans="1:14" x14ac:dyDescent="0.25">
      <c r="A287" s="7">
        <v>45577</v>
      </c>
      <c r="B287" s="5">
        <f>IF(OR('Account Holder Info'!$B$12 = "Weekly", Paysheet[[#This Row],[Date]]='Account Holder Info'!$B$10), IF(TEXT(A287, "dddd") = 'Account Holder Info'!$B$11, "PAYDAY", IF(ISNUMBER(B286), B286 + 1, 1)), IF(AND(TEXT(A287, "dddd") = 'Account Holder Info'!$B$11, B286 &gt;= 13), "PAYDAY", (IF(ISNUMBER(B286), B286 + 1, 1))))</f>
        <v>1</v>
      </c>
      <c r="C287" s="6"/>
      <c r="D287" cm="1">
        <f t="array" ref="D287">_xlfn.IFNA(_xlfn.IFS($C$282 = "Regular", IF(VLOOKUP(TEXT(Paysheet[[#This Row],[Date]], "dddd"),RegularWeek[],2, FALSE), 'Account Holder Info'!$B$6, 0), $C$282 = "1 Day", IF(VLOOKUP(TEXT(Paysheet[[#This Row],[Date]], "dddd"),OneDayWeek[],2, FALSE), IF(TEXT(Paysheet[[#This Row],[Date]], "dddd") = 'Account Holder Info'!$B$13, 'Account Holder Info'!$B$7, 'Account Holder Info'!$B$6), 0), $C$282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$C$282 = "Off", 0), 0)</f>
        <v>0</v>
      </c>
      <c r="F28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F286)</f>
        <v>0</v>
      </c>
      <c r="G287">
        <f>IFERROR(IF(B286 = "PAYDAY", IF(Paysheet[[#This Row],[Hour Override]] = "", Paysheet[[#This Row],[Hours ]], Paysheet[[#This Row],[Hour Override]]), IF(Paysheet[[#This Row],[Hour Override]] = "", Paysheet[[#This Row],[Hours ]], Paysheet[[#This Row],[Hour Override]]) + G286), 0)</f>
        <v>0</v>
      </c>
      <c r="H28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87" s="1">
        <f>IF(TEXT(A286, "dddd") = "Sunday", Paysheet[[#This Row],[Daily Pay]], IF(ISNUMBER(I286), I286, 0) + Paysheet[[#This Row],[Daily Pay]])</f>
        <v>0</v>
      </c>
      <c r="J287" s="1">
        <f>IF(B286 = "PAYDAY", Paysheet[[#This Row],[Daily Pay]], IF(ISNUMBER(J286), J286, 0) + Paysheet[[#This Row],[Daily Pay]])</f>
        <v>0</v>
      </c>
      <c r="K287" s="1" t="str">
        <f>IF(Paysheet[[#This Row],[Week Counter]] = "PAYDAY", Paysheet[[#This Row],[Day to Paycheck]], "")</f>
        <v/>
      </c>
      <c r="L287" s="1"/>
      <c r="M287" s="1">
        <f>IF(TEXT(Paysheet[[#This Row],[Date]], "mm") &gt; TEXT(A286, "mm"), Paysheet[[#This Row],[Daily Pay]], IF(ISNUMBER(M286), M286, 0) + Paysheet[[#This Row],[Daily Pay]]) - IF(Paysheet[[#This Row],[Adjusted Paycheck]] = "", 0, (Paysheet[[#This Row],[Expected Paycheck]] - Paysheet[[#This Row],[Adjusted Paycheck]]))</f>
        <v>0</v>
      </c>
      <c r="N287" s="2">
        <f>IF(ISNUMBER(N286), N286, 0) + Paysheet[[#This Row],[Daily Pay]]  - IF(Paysheet[[#This Row],[Adjusted Paycheck]] = "", 0, (Paysheet[[#This Row],[Expected Paycheck]] - Paysheet[[#This Row],[Adjusted Paycheck]]))</f>
        <v>0</v>
      </c>
    </row>
    <row r="288" spans="1:14" x14ac:dyDescent="0.25">
      <c r="A288" s="7">
        <v>45578</v>
      </c>
      <c r="B288" s="5">
        <f>IF(OR('Account Holder Info'!$B$12 = "Weekly", Paysheet[[#This Row],[Date]]='Account Holder Info'!$B$10), IF(TEXT(A288, "dddd") = 'Account Holder Info'!$B$11, "PAYDAY", IF(ISNUMBER(B287), B287 + 1, 1)), IF(AND(TEXT(A288, "dddd") = 'Account Holder Info'!$B$11, B287 &gt;= 13), "PAYDAY", (IF(ISNUMBER(B287), B287 + 1, 1))))</f>
        <v>2</v>
      </c>
      <c r="C288" s="6"/>
      <c r="D288" cm="1">
        <f t="array" ref="D288">_xlfn.IFNA(_xlfn.IFS($C$282 = "Regular", IF(VLOOKUP(TEXT(Paysheet[[#This Row],[Date]], "dddd"),RegularWeek[],2, FALSE), 'Account Holder Info'!$B$6, 0), $C$282 = "1 Day", IF(VLOOKUP(TEXT(Paysheet[[#This Row],[Date]], "dddd"),OneDayWeek[],2, FALSE), IF(TEXT(Paysheet[[#This Row],[Date]], "dddd") = 'Account Holder Info'!$B$13, 'Account Holder Info'!$B$7, 'Account Holder Info'!$B$6), 0), $C$282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$C$282 = "Off", 0), 0)</f>
        <v>0</v>
      </c>
      <c r="F28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F287)</f>
        <v>0</v>
      </c>
      <c r="G288">
        <f>IFERROR(IF(B287 = "PAYDAY", IF(Paysheet[[#This Row],[Hour Override]] = "", Paysheet[[#This Row],[Hours ]], Paysheet[[#This Row],[Hour Override]]), IF(Paysheet[[#This Row],[Hour Override]] = "", Paysheet[[#This Row],[Hours ]], Paysheet[[#This Row],[Hour Override]]) + G287), 0)</f>
        <v>0</v>
      </c>
      <c r="H28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88" s="1">
        <f>IF(TEXT(A287, "dddd") = "Sunday", Paysheet[[#This Row],[Daily Pay]], IF(ISNUMBER(I287), I287, 0) + Paysheet[[#This Row],[Daily Pay]])</f>
        <v>0</v>
      </c>
      <c r="J288" s="1">
        <f>IF(B287 = "PAYDAY", Paysheet[[#This Row],[Daily Pay]], IF(ISNUMBER(J287), J287, 0) + Paysheet[[#This Row],[Daily Pay]])</f>
        <v>0</v>
      </c>
      <c r="K288" s="1" t="str">
        <f>IF(Paysheet[[#This Row],[Week Counter]] = "PAYDAY", Paysheet[[#This Row],[Day to Paycheck]], "")</f>
        <v/>
      </c>
      <c r="L288" s="1"/>
      <c r="M288" s="1">
        <f>IF(TEXT(Paysheet[[#This Row],[Date]], "mm") &gt; TEXT(A287, "mm"), Paysheet[[#This Row],[Daily Pay]], IF(ISNUMBER(M287), M287, 0) + Paysheet[[#This Row],[Daily Pay]]) - IF(Paysheet[[#This Row],[Adjusted Paycheck]] = "", 0, (Paysheet[[#This Row],[Expected Paycheck]] - Paysheet[[#This Row],[Adjusted Paycheck]]))</f>
        <v>0</v>
      </c>
      <c r="N288" s="2">
        <f>IF(ISNUMBER(N287), N287, 0) + Paysheet[[#This Row],[Daily Pay]]  - IF(Paysheet[[#This Row],[Adjusted Paycheck]] = "", 0, (Paysheet[[#This Row],[Expected Paycheck]] - Paysheet[[#This Row],[Adjusted Paycheck]]))</f>
        <v>0</v>
      </c>
    </row>
    <row r="289" spans="1:14" x14ac:dyDescent="0.25">
      <c r="A289" s="7">
        <v>45579</v>
      </c>
      <c r="B289" s="5">
        <f>IF(OR('Account Holder Info'!$B$12 = "Weekly", Paysheet[[#This Row],[Date]]='Account Holder Info'!$B$10), IF(TEXT(A289, "dddd") = 'Account Holder Info'!$B$11, "PAYDAY", IF(ISNUMBER(B288), B288 + 1, 1)), IF(AND(TEXT(A289, "dddd") = 'Account Holder Info'!$B$11, B288 &gt;= 13), "PAYDAY", (IF(ISNUMBER(B288), B288 + 1, 1))))</f>
        <v>3</v>
      </c>
      <c r="C289" t="s">
        <v>30</v>
      </c>
      <c r="D289" cm="1">
        <f t="array" ref="D289">_xlfn.IFNA(_xlfn.IFS($C$289 = "Regular", IF(VLOOKUP(TEXT(Paysheet[[#This Row],[Date]], "dddd"),RegularWeek[],2, FALSE), 'Account Holder Info'!$B$6, 0), $C$289 = "1 Day", IF(VLOOKUP(TEXT(Paysheet[[#This Row],[Date]], "dddd"),OneDayWeek[],2, FALSE), IF(TEXT(Paysheet[[#This Row],[Date]], "dddd") = 'Account Holder Info'!$B$13, 'Account Holder Info'!$B$7, 'Account Holder Info'!$B$6), 0), $C$289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$C$289 = "Off", 0), 0)</f>
        <v>0</v>
      </c>
      <c r="F28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F288)</f>
        <v>0</v>
      </c>
      <c r="G289">
        <f>IFERROR(IF(B288 = "PAYDAY", IF(Paysheet[[#This Row],[Hour Override]] = "", Paysheet[[#This Row],[Hours ]], Paysheet[[#This Row],[Hour Override]]), IF(Paysheet[[#This Row],[Hour Override]] = "", Paysheet[[#This Row],[Hours ]], Paysheet[[#This Row],[Hour Override]]) + G288), 0)</f>
        <v>0</v>
      </c>
      <c r="H28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89" s="1">
        <f>IF(TEXT(A288, "dddd") = "Sunday", Paysheet[[#This Row],[Daily Pay]], IF(ISNUMBER(I288), I288, 0) + Paysheet[[#This Row],[Daily Pay]])</f>
        <v>0</v>
      </c>
      <c r="J289" s="1">
        <f>IF(B288 = "PAYDAY", Paysheet[[#This Row],[Daily Pay]], IF(ISNUMBER(J288), J288, 0) + Paysheet[[#This Row],[Daily Pay]])</f>
        <v>0</v>
      </c>
      <c r="K289" s="1" t="str">
        <f>IF(Paysheet[[#This Row],[Week Counter]] = "PAYDAY", Paysheet[[#This Row],[Day to Paycheck]], "")</f>
        <v/>
      </c>
      <c r="L289" s="1"/>
      <c r="M289" s="1">
        <f>IF(TEXT(Paysheet[[#This Row],[Date]], "mm") &gt; TEXT(A288, "mm"), Paysheet[[#This Row],[Daily Pay]], IF(ISNUMBER(M288), M288, 0) + Paysheet[[#This Row],[Daily Pay]]) - IF(Paysheet[[#This Row],[Adjusted Paycheck]] = "", 0, (Paysheet[[#This Row],[Expected Paycheck]] - Paysheet[[#This Row],[Adjusted Paycheck]]))</f>
        <v>0</v>
      </c>
      <c r="N289" s="2">
        <f>IF(ISNUMBER(N288), N288, 0) + Paysheet[[#This Row],[Daily Pay]]  - IF(Paysheet[[#This Row],[Adjusted Paycheck]] = "", 0, (Paysheet[[#This Row],[Expected Paycheck]] - Paysheet[[#This Row],[Adjusted Paycheck]]))</f>
        <v>0</v>
      </c>
    </row>
    <row r="290" spans="1:14" x14ac:dyDescent="0.25">
      <c r="A290" s="7">
        <v>45580</v>
      </c>
      <c r="B290" s="5">
        <f>IF(OR('Account Holder Info'!$B$12 = "Weekly", Paysheet[[#This Row],[Date]]='Account Holder Info'!$B$10), IF(TEXT(A290, "dddd") = 'Account Holder Info'!$B$11, "PAYDAY", IF(ISNUMBER(B289), B289 + 1, 1)), IF(AND(TEXT(A290, "dddd") = 'Account Holder Info'!$B$11, B289 &gt;= 13), "PAYDAY", (IF(ISNUMBER(B289), B289 + 1, 1))))</f>
        <v>4</v>
      </c>
      <c r="C290" s="6"/>
      <c r="D290" cm="1">
        <f t="array" ref="D290">_xlfn.IFNA(_xlfn.IFS($C$289 = "Regular", IF(VLOOKUP(TEXT(Paysheet[[#This Row],[Date]], "dddd"),RegularWeek[],2, FALSE), 'Account Holder Info'!$B$6, 0), $C$289 = "1 Day", IF(VLOOKUP(TEXT(Paysheet[[#This Row],[Date]], "dddd"),OneDayWeek[],2, FALSE), IF(TEXT(Paysheet[[#This Row],[Date]], "dddd") = 'Account Holder Info'!$B$13, 'Account Holder Info'!$B$7, 'Account Holder Info'!$B$6), 0), $C$289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$C$289 = "Off", 0), 0)</f>
        <v>0</v>
      </c>
      <c r="F29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F289)</f>
        <v>0</v>
      </c>
      <c r="G290">
        <f>IFERROR(IF(B289 = "PAYDAY", IF(Paysheet[[#This Row],[Hour Override]] = "", Paysheet[[#This Row],[Hours ]], Paysheet[[#This Row],[Hour Override]]), IF(Paysheet[[#This Row],[Hour Override]] = "", Paysheet[[#This Row],[Hours ]], Paysheet[[#This Row],[Hour Override]]) + G289), 0)</f>
        <v>0</v>
      </c>
      <c r="H29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90" s="1">
        <f>IF(TEXT(A289, "dddd") = "Sunday", Paysheet[[#This Row],[Daily Pay]], IF(ISNUMBER(I289), I289, 0) + Paysheet[[#This Row],[Daily Pay]])</f>
        <v>0</v>
      </c>
      <c r="J290" s="1">
        <f>IF(B289 = "PAYDAY", Paysheet[[#This Row],[Daily Pay]], IF(ISNUMBER(J289), J289, 0) + Paysheet[[#This Row],[Daily Pay]])</f>
        <v>0</v>
      </c>
      <c r="K290" s="1" t="str">
        <f>IF(Paysheet[[#This Row],[Week Counter]] = "PAYDAY", Paysheet[[#This Row],[Day to Paycheck]], "")</f>
        <v/>
      </c>
      <c r="L290" s="1"/>
      <c r="M290" s="1">
        <f>IF(TEXT(Paysheet[[#This Row],[Date]], "mm") &gt; TEXT(A289, "mm"), Paysheet[[#This Row],[Daily Pay]], IF(ISNUMBER(M289), M289, 0) + Paysheet[[#This Row],[Daily Pay]]) - IF(Paysheet[[#This Row],[Adjusted Paycheck]] = "", 0, (Paysheet[[#This Row],[Expected Paycheck]] - Paysheet[[#This Row],[Adjusted Paycheck]]))</f>
        <v>0</v>
      </c>
      <c r="N290" s="2">
        <f>IF(ISNUMBER(N289), N289, 0) + Paysheet[[#This Row],[Daily Pay]]  - IF(Paysheet[[#This Row],[Adjusted Paycheck]] = "", 0, (Paysheet[[#This Row],[Expected Paycheck]] - Paysheet[[#This Row],[Adjusted Paycheck]]))</f>
        <v>0</v>
      </c>
    </row>
    <row r="291" spans="1:14" x14ac:dyDescent="0.25">
      <c r="A291" s="7">
        <v>45581</v>
      </c>
      <c r="B291" s="5">
        <f>IF(OR('Account Holder Info'!$B$12 = "Weekly", Paysheet[[#This Row],[Date]]='Account Holder Info'!$B$10), IF(TEXT(A291, "dddd") = 'Account Holder Info'!$B$11, "PAYDAY", IF(ISNUMBER(B290), B290 + 1, 1)), IF(AND(TEXT(A291, "dddd") = 'Account Holder Info'!$B$11, B290 &gt;= 13), "PAYDAY", (IF(ISNUMBER(B290), B290 + 1, 1))))</f>
        <v>5</v>
      </c>
      <c r="C291" s="6"/>
      <c r="D291" cm="1">
        <f t="array" ref="D291">_xlfn.IFNA(_xlfn.IFS($C$289 = "Regular", IF(VLOOKUP(TEXT(Paysheet[[#This Row],[Date]], "dddd"),RegularWeek[],2, FALSE), 'Account Holder Info'!$B$6, 0), $C$289 = "1 Day", IF(VLOOKUP(TEXT(Paysheet[[#This Row],[Date]], "dddd"),OneDayWeek[],2, FALSE), IF(TEXT(Paysheet[[#This Row],[Date]], "dddd") = 'Account Holder Info'!$B$13, 'Account Holder Info'!$B$7, 'Account Holder Info'!$B$6), 0), $C$289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$C$289 = "Off", 0), 0)</f>
        <v>0</v>
      </c>
      <c r="F29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F290)</f>
        <v>0</v>
      </c>
      <c r="G291">
        <f>IFERROR(IF(B290 = "PAYDAY", IF(Paysheet[[#This Row],[Hour Override]] = "", Paysheet[[#This Row],[Hours ]], Paysheet[[#This Row],[Hour Override]]), IF(Paysheet[[#This Row],[Hour Override]] = "", Paysheet[[#This Row],[Hours ]], Paysheet[[#This Row],[Hour Override]]) + G290), 0)</f>
        <v>0</v>
      </c>
      <c r="H29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91" s="1">
        <f>IF(TEXT(A290, "dddd") = "Sunday", Paysheet[[#This Row],[Daily Pay]], IF(ISNUMBER(I290), I290, 0) + Paysheet[[#This Row],[Daily Pay]])</f>
        <v>0</v>
      </c>
      <c r="J291" s="1">
        <f>IF(B290 = "PAYDAY", Paysheet[[#This Row],[Daily Pay]], IF(ISNUMBER(J290), J290, 0) + Paysheet[[#This Row],[Daily Pay]])</f>
        <v>0</v>
      </c>
      <c r="K291" s="1" t="str">
        <f>IF(Paysheet[[#This Row],[Week Counter]] = "PAYDAY", Paysheet[[#This Row],[Day to Paycheck]], "")</f>
        <v/>
      </c>
      <c r="L291" s="1"/>
      <c r="M291" s="1">
        <f>IF(TEXT(Paysheet[[#This Row],[Date]], "mm") &gt; TEXT(A290, "mm"), Paysheet[[#This Row],[Daily Pay]], IF(ISNUMBER(M290), M290, 0) + Paysheet[[#This Row],[Daily Pay]]) - IF(Paysheet[[#This Row],[Adjusted Paycheck]] = "", 0, (Paysheet[[#This Row],[Expected Paycheck]] - Paysheet[[#This Row],[Adjusted Paycheck]]))</f>
        <v>0</v>
      </c>
      <c r="N291" s="2">
        <f>IF(ISNUMBER(N290), N290, 0) + Paysheet[[#This Row],[Daily Pay]]  - IF(Paysheet[[#This Row],[Adjusted Paycheck]] = "", 0, (Paysheet[[#This Row],[Expected Paycheck]] - Paysheet[[#This Row],[Adjusted Paycheck]]))</f>
        <v>0</v>
      </c>
    </row>
    <row r="292" spans="1:14" x14ac:dyDescent="0.25">
      <c r="A292" s="7">
        <v>45582</v>
      </c>
      <c r="B292" s="5">
        <f>IF(OR('Account Holder Info'!$B$12 = "Weekly", Paysheet[[#This Row],[Date]]='Account Holder Info'!$B$10), IF(TEXT(A292, "dddd") = 'Account Holder Info'!$B$11, "PAYDAY", IF(ISNUMBER(B291), B291 + 1, 1)), IF(AND(TEXT(A292, "dddd") = 'Account Holder Info'!$B$11, B291 &gt;= 13), "PAYDAY", (IF(ISNUMBER(B291), B291 + 1, 1))))</f>
        <v>6</v>
      </c>
      <c r="C292" s="6"/>
      <c r="D292" cm="1">
        <f t="array" ref="D292">_xlfn.IFNA(_xlfn.IFS($C$289 = "Regular", IF(VLOOKUP(TEXT(Paysheet[[#This Row],[Date]], "dddd"),RegularWeek[],2, FALSE), 'Account Holder Info'!$B$6, 0), $C$289 = "1 Day", IF(VLOOKUP(TEXT(Paysheet[[#This Row],[Date]], "dddd"),OneDayWeek[],2, FALSE), IF(TEXT(Paysheet[[#This Row],[Date]], "dddd") = 'Account Holder Info'!$B$13, 'Account Holder Info'!$B$7, 'Account Holder Info'!$B$6), 0), $C$289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$C$289 = "Off", 0), 0)</f>
        <v>0</v>
      </c>
      <c r="F29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F291)</f>
        <v>0</v>
      </c>
      <c r="G292">
        <f>IFERROR(IF(B291 = "PAYDAY", IF(Paysheet[[#This Row],[Hour Override]] = "", Paysheet[[#This Row],[Hours ]], Paysheet[[#This Row],[Hour Override]]), IF(Paysheet[[#This Row],[Hour Override]] = "", Paysheet[[#This Row],[Hours ]], Paysheet[[#This Row],[Hour Override]]) + G291), 0)</f>
        <v>0</v>
      </c>
      <c r="H29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92" s="1">
        <f>IF(TEXT(A291, "dddd") = "Sunday", Paysheet[[#This Row],[Daily Pay]], IF(ISNUMBER(I291), I291, 0) + Paysheet[[#This Row],[Daily Pay]])</f>
        <v>0</v>
      </c>
      <c r="J292" s="1">
        <f>IF(B291 = "PAYDAY", Paysheet[[#This Row],[Daily Pay]], IF(ISNUMBER(J291), J291, 0) + Paysheet[[#This Row],[Daily Pay]])</f>
        <v>0</v>
      </c>
      <c r="K292" s="1" t="str">
        <f>IF(Paysheet[[#This Row],[Week Counter]] = "PAYDAY", Paysheet[[#This Row],[Day to Paycheck]], "")</f>
        <v/>
      </c>
      <c r="L292" s="1"/>
      <c r="M292" s="1">
        <f>IF(TEXT(Paysheet[[#This Row],[Date]], "mm") &gt; TEXT(A291, "mm"), Paysheet[[#This Row],[Daily Pay]], IF(ISNUMBER(M291), M291, 0) + Paysheet[[#This Row],[Daily Pay]]) - IF(Paysheet[[#This Row],[Adjusted Paycheck]] = "", 0, (Paysheet[[#This Row],[Expected Paycheck]] - Paysheet[[#This Row],[Adjusted Paycheck]]))</f>
        <v>0</v>
      </c>
      <c r="N292" s="2">
        <f>IF(ISNUMBER(N291), N291, 0) + Paysheet[[#This Row],[Daily Pay]]  - IF(Paysheet[[#This Row],[Adjusted Paycheck]] = "", 0, (Paysheet[[#This Row],[Expected Paycheck]] - Paysheet[[#This Row],[Adjusted Paycheck]]))</f>
        <v>0</v>
      </c>
    </row>
    <row r="293" spans="1:14" x14ac:dyDescent="0.25">
      <c r="A293" s="7">
        <v>45583</v>
      </c>
      <c r="B293" s="5">
        <f>IF(OR('Account Holder Info'!$B$12 = "Weekly", Paysheet[[#This Row],[Date]]='Account Holder Info'!$B$10), IF(TEXT(A293, "dddd") = 'Account Holder Info'!$B$11, "PAYDAY", IF(ISNUMBER(B292), B292 + 1, 1)), IF(AND(TEXT(A293, "dddd") = 'Account Holder Info'!$B$11, B292 &gt;= 13), "PAYDAY", (IF(ISNUMBER(B292), B292 + 1, 1))))</f>
        <v>7</v>
      </c>
      <c r="C293" s="6"/>
      <c r="D293" cm="1">
        <f t="array" ref="D293">_xlfn.IFNA(_xlfn.IFS($C$289 = "Regular", IF(VLOOKUP(TEXT(Paysheet[[#This Row],[Date]], "dddd"),RegularWeek[],2, FALSE), 'Account Holder Info'!$B$6, 0), $C$289 = "1 Day", IF(VLOOKUP(TEXT(Paysheet[[#This Row],[Date]], "dddd"),OneDayWeek[],2, FALSE), IF(TEXT(Paysheet[[#This Row],[Date]], "dddd") = 'Account Holder Info'!$B$13, 'Account Holder Info'!$B$7, 'Account Holder Info'!$B$6), 0), $C$289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$C$289 = "Off", 0), 0)</f>
        <v>0</v>
      </c>
      <c r="F29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F292)</f>
        <v>0</v>
      </c>
      <c r="G293">
        <f>IFERROR(IF(B292 = "PAYDAY", IF(Paysheet[[#This Row],[Hour Override]] = "", Paysheet[[#This Row],[Hours ]], Paysheet[[#This Row],[Hour Override]]), IF(Paysheet[[#This Row],[Hour Override]] = "", Paysheet[[#This Row],[Hours ]], Paysheet[[#This Row],[Hour Override]]) + G292), 0)</f>
        <v>0</v>
      </c>
      <c r="H29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93" s="1">
        <f>IF(TEXT(A292, "dddd") = "Sunday", Paysheet[[#This Row],[Daily Pay]], IF(ISNUMBER(I292), I292, 0) + Paysheet[[#This Row],[Daily Pay]])</f>
        <v>0</v>
      </c>
      <c r="J293" s="1">
        <f>IF(B292 = "PAYDAY", Paysheet[[#This Row],[Daily Pay]], IF(ISNUMBER(J292), J292, 0) + Paysheet[[#This Row],[Daily Pay]])</f>
        <v>0</v>
      </c>
      <c r="K293" s="1" t="str">
        <f>IF(Paysheet[[#This Row],[Week Counter]] = "PAYDAY", Paysheet[[#This Row],[Day to Paycheck]], "")</f>
        <v/>
      </c>
      <c r="L293" s="1"/>
      <c r="M293" s="1">
        <f>IF(TEXT(Paysheet[[#This Row],[Date]], "mm") &gt; TEXT(A292, "mm"), Paysheet[[#This Row],[Daily Pay]], IF(ISNUMBER(M292), M292, 0) + Paysheet[[#This Row],[Daily Pay]]) - IF(Paysheet[[#This Row],[Adjusted Paycheck]] = "", 0, (Paysheet[[#This Row],[Expected Paycheck]] - Paysheet[[#This Row],[Adjusted Paycheck]]))</f>
        <v>0</v>
      </c>
      <c r="N293" s="2">
        <f>IF(ISNUMBER(N292), N292, 0) + Paysheet[[#This Row],[Daily Pay]]  - IF(Paysheet[[#This Row],[Adjusted Paycheck]] = "", 0, (Paysheet[[#This Row],[Expected Paycheck]] - Paysheet[[#This Row],[Adjusted Paycheck]]))</f>
        <v>0</v>
      </c>
    </row>
    <row r="294" spans="1:14" x14ac:dyDescent="0.25">
      <c r="A294" s="7">
        <v>45584</v>
      </c>
      <c r="B294" s="5">
        <f>IF(OR('Account Holder Info'!$B$12 = "Weekly", Paysheet[[#This Row],[Date]]='Account Holder Info'!$B$10), IF(TEXT(A294, "dddd") = 'Account Holder Info'!$B$11, "PAYDAY", IF(ISNUMBER(B293), B293 + 1, 1)), IF(AND(TEXT(A294, "dddd") = 'Account Holder Info'!$B$11, B293 &gt;= 13), "PAYDAY", (IF(ISNUMBER(B293), B293 + 1, 1))))</f>
        <v>8</v>
      </c>
      <c r="C294" s="6"/>
      <c r="D294" cm="1">
        <f t="array" ref="D294">_xlfn.IFNA(_xlfn.IFS($C$289 = "Regular", IF(VLOOKUP(TEXT(Paysheet[[#This Row],[Date]], "dddd"),RegularWeek[],2, FALSE), 'Account Holder Info'!$B$6, 0), $C$289 = "1 Day", IF(VLOOKUP(TEXT(Paysheet[[#This Row],[Date]], "dddd"),OneDayWeek[],2, FALSE), IF(TEXT(Paysheet[[#This Row],[Date]], "dddd") = 'Account Holder Info'!$B$13, 'Account Holder Info'!$B$7, 'Account Holder Info'!$B$6), 0), $C$289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$C$289 = "Off", 0), 0)</f>
        <v>0</v>
      </c>
      <c r="F29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F293)</f>
        <v>0</v>
      </c>
      <c r="G294">
        <f>IFERROR(IF(B293 = "PAYDAY", IF(Paysheet[[#This Row],[Hour Override]] = "", Paysheet[[#This Row],[Hours ]], Paysheet[[#This Row],[Hour Override]]), IF(Paysheet[[#This Row],[Hour Override]] = "", Paysheet[[#This Row],[Hours ]], Paysheet[[#This Row],[Hour Override]]) + G293), 0)</f>
        <v>0</v>
      </c>
      <c r="H29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94" s="1">
        <f>IF(TEXT(A293, "dddd") = "Sunday", Paysheet[[#This Row],[Daily Pay]], IF(ISNUMBER(I293), I293, 0) + Paysheet[[#This Row],[Daily Pay]])</f>
        <v>0</v>
      </c>
      <c r="J294" s="1">
        <f>IF(B293 = "PAYDAY", Paysheet[[#This Row],[Daily Pay]], IF(ISNUMBER(J293), J293, 0) + Paysheet[[#This Row],[Daily Pay]])</f>
        <v>0</v>
      </c>
      <c r="K294" s="1" t="str">
        <f>IF(Paysheet[[#This Row],[Week Counter]] = "PAYDAY", Paysheet[[#This Row],[Day to Paycheck]], "")</f>
        <v/>
      </c>
      <c r="L294" s="1"/>
      <c r="M294" s="1">
        <f>IF(TEXT(Paysheet[[#This Row],[Date]], "mm") &gt; TEXT(A293, "mm"), Paysheet[[#This Row],[Daily Pay]], IF(ISNUMBER(M293), M293, 0) + Paysheet[[#This Row],[Daily Pay]]) - IF(Paysheet[[#This Row],[Adjusted Paycheck]] = "", 0, (Paysheet[[#This Row],[Expected Paycheck]] - Paysheet[[#This Row],[Adjusted Paycheck]]))</f>
        <v>0</v>
      </c>
      <c r="N294" s="2">
        <f>IF(ISNUMBER(N293), N293, 0) + Paysheet[[#This Row],[Daily Pay]]  - IF(Paysheet[[#This Row],[Adjusted Paycheck]] = "", 0, (Paysheet[[#This Row],[Expected Paycheck]] - Paysheet[[#This Row],[Adjusted Paycheck]]))</f>
        <v>0</v>
      </c>
    </row>
    <row r="295" spans="1:14" x14ac:dyDescent="0.25">
      <c r="A295" s="7">
        <v>45585</v>
      </c>
      <c r="B295" s="5">
        <f>IF(OR('Account Holder Info'!$B$12 = "Weekly", Paysheet[[#This Row],[Date]]='Account Holder Info'!$B$10), IF(TEXT(A295, "dddd") = 'Account Holder Info'!$B$11, "PAYDAY", IF(ISNUMBER(B294), B294 + 1, 1)), IF(AND(TEXT(A295, "dddd") = 'Account Holder Info'!$B$11, B294 &gt;= 13), "PAYDAY", (IF(ISNUMBER(B294), B294 + 1, 1))))</f>
        <v>9</v>
      </c>
      <c r="C295" s="6"/>
      <c r="D295" cm="1">
        <f t="array" ref="D295">_xlfn.IFNA(_xlfn.IFS($C$289 = "Regular", IF(VLOOKUP(TEXT(Paysheet[[#This Row],[Date]], "dddd"),RegularWeek[],2, FALSE), 'Account Holder Info'!$B$6, 0), $C$289 = "1 Day", IF(VLOOKUP(TEXT(Paysheet[[#This Row],[Date]], "dddd"),OneDayWeek[],2, FALSE), IF(TEXT(Paysheet[[#This Row],[Date]], "dddd") = 'Account Holder Info'!$B$13, 'Account Holder Info'!$B$7, 'Account Holder Info'!$B$6), 0), $C$289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$C$289 = "Off", 0), 0)</f>
        <v>0</v>
      </c>
      <c r="F29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F294)</f>
        <v>0</v>
      </c>
      <c r="G295">
        <f>IFERROR(IF(B294 = "PAYDAY", IF(Paysheet[[#This Row],[Hour Override]] = "", Paysheet[[#This Row],[Hours ]], Paysheet[[#This Row],[Hour Override]]), IF(Paysheet[[#This Row],[Hour Override]] = "", Paysheet[[#This Row],[Hours ]], Paysheet[[#This Row],[Hour Override]]) + G294), 0)</f>
        <v>0</v>
      </c>
      <c r="H29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95" s="1">
        <f>IF(TEXT(A294, "dddd") = "Sunday", Paysheet[[#This Row],[Daily Pay]], IF(ISNUMBER(I294), I294, 0) + Paysheet[[#This Row],[Daily Pay]])</f>
        <v>0</v>
      </c>
      <c r="J295" s="1">
        <f>IF(B294 = "PAYDAY", Paysheet[[#This Row],[Daily Pay]], IF(ISNUMBER(J294), J294, 0) + Paysheet[[#This Row],[Daily Pay]])</f>
        <v>0</v>
      </c>
      <c r="K295" s="1" t="str">
        <f>IF(Paysheet[[#This Row],[Week Counter]] = "PAYDAY", Paysheet[[#This Row],[Day to Paycheck]], "")</f>
        <v/>
      </c>
      <c r="L295" s="1"/>
      <c r="M295" s="1">
        <f>IF(TEXT(Paysheet[[#This Row],[Date]], "mm") &gt; TEXT(A294, "mm"), Paysheet[[#This Row],[Daily Pay]], IF(ISNUMBER(M294), M294, 0) + Paysheet[[#This Row],[Daily Pay]]) - IF(Paysheet[[#This Row],[Adjusted Paycheck]] = "", 0, (Paysheet[[#This Row],[Expected Paycheck]] - Paysheet[[#This Row],[Adjusted Paycheck]]))</f>
        <v>0</v>
      </c>
      <c r="N295" s="2">
        <f>IF(ISNUMBER(N294), N294, 0) + Paysheet[[#This Row],[Daily Pay]]  - IF(Paysheet[[#This Row],[Adjusted Paycheck]] = "", 0, (Paysheet[[#This Row],[Expected Paycheck]] - Paysheet[[#This Row],[Adjusted Paycheck]]))</f>
        <v>0</v>
      </c>
    </row>
    <row r="296" spans="1:14" x14ac:dyDescent="0.25">
      <c r="A296" s="7">
        <v>45586</v>
      </c>
      <c r="B296" s="5">
        <f>IF(OR('Account Holder Info'!$B$12 = "Weekly", Paysheet[[#This Row],[Date]]='Account Holder Info'!$B$10), IF(TEXT(A296, "dddd") = 'Account Holder Info'!$B$11, "PAYDAY", IF(ISNUMBER(B295), B295 + 1, 1)), IF(AND(TEXT(A296, "dddd") = 'Account Holder Info'!$B$11, B295 &gt;= 13), "PAYDAY", (IF(ISNUMBER(B295), B295 + 1, 1))))</f>
        <v>10</v>
      </c>
      <c r="C296" t="s">
        <v>30</v>
      </c>
      <c r="D296" cm="1">
        <f t="array" ref="D296">_xlfn.IFNA(_xlfn.IFS($C$296 = "Regular", IF(VLOOKUP(TEXT(Paysheet[[#This Row],[Date]], "dddd"),RegularWeek[],2, FALSE), 'Account Holder Info'!$B$6, 0), $C$296 = "1 Day", IF(VLOOKUP(TEXT(Paysheet[[#This Row],[Date]], "dddd"),OneDayWeek[],2, FALSE), IF(TEXT(Paysheet[[#This Row],[Date]], "dddd") = 'Account Holder Info'!$B$13, 'Account Holder Info'!$B$7, 'Account Holder Info'!$B$6), 0), $C$296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$C$296 = "Off", 0), 0)</f>
        <v>0</v>
      </c>
      <c r="F29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F295)</f>
        <v>0</v>
      </c>
      <c r="G296">
        <f>IFERROR(IF(B295 = "PAYDAY", IF(Paysheet[[#This Row],[Hour Override]] = "", Paysheet[[#This Row],[Hours ]], Paysheet[[#This Row],[Hour Override]]), IF(Paysheet[[#This Row],[Hour Override]] = "", Paysheet[[#This Row],[Hours ]], Paysheet[[#This Row],[Hour Override]]) + G295), 0)</f>
        <v>0</v>
      </c>
      <c r="H29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96" s="1">
        <f>IF(TEXT(A295, "dddd") = "Sunday", Paysheet[[#This Row],[Daily Pay]], IF(ISNUMBER(I295), I295, 0) + Paysheet[[#This Row],[Daily Pay]])</f>
        <v>0</v>
      </c>
      <c r="J296" s="1">
        <f>IF(B295 = "PAYDAY", Paysheet[[#This Row],[Daily Pay]], IF(ISNUMBER(J295), J295, 0) + Paysheet[[#This Row],[Daily Pay]])</f>
        <v>0</v>
      </c>
      <c r="K296" s="1" t="str">
        <f>IF(Paysheet[[#This Row],[Week Counter]] = "PAYDAY", Paysheet[[#This Row],[Day to Paycheck]], "")</f>
        <v/>
      </c>
      <c r="L296" s="1"/>
      <c r="M296" s="1">
        <f>IF(TEXT(Paysheet[[#This Row],[Date]], "mm") &gt; TEXT(A295, "mm"), Paysheet[[#This Row],[Daily Pay]], IF(ISNUMBER(M295), M295, 0) + Paysheet[[#This Row],[Daily Pay]]) - IF(Paysheet[[#This Row],[Adjusted Paycheck]] = "", 0, (Paysheet[[#This Row],[Expected Paycheck]] - Paysheet[[#This Row],[Adjusted Paycheck]]))</f>
        <v>0</v>
      </c>
      <c r="N296" s="2">
        <f>IF(ISNUMBER(N295), N295, 0) + Paysheet[[#This Row],[Daily Pay]]  - IF(Paysheet[[#This Row],[Adjusted Paycheck]] = "", 0, (Paysheet[[#This Row],[Expected Paycheck]] - Paysheet[[#This Row],[Adjusted Paycheck]]))</f>
        <v>0</v>
      </c>
    </row>
    <row r="297" spans="1:14" x14ac:dyDescent="0.25">
      <c r="A297" s="7">
        <v>45587</v>
      </c>
      <c r="B297" s="5">
        <f>IF(OR('Account Holder Info'!$B$12 = "Weekly", Paysheet[[#This Row],[Date]]='Account Holder Info'!$B$10), IF(TEXT(A297, "dddd") = 'Account Holder Info'!$B$11, "PAYDAY", IF(ISNUMBER(B296), B296 + 1, 1)), IF(AND(TEXT(A297, "dddd") = 'Account Holder Info'!$B$11, B296 &gt;= 13), "PAYDAY", (IF(ISNUMBER(B296), B296 + 1, 1))))</f>
        <v>11</v>
      </c>
      <c r="C297" s="6"/>
      <c r="D297" cm="1">
        <f t="array" ref="D297">_xlfn.IFNA(_xlfn.IFS($C$296 = "Regular", IF(VLOOKUP(TEXT(Paysheet[[#This Row],[Date]], "dddd"),RegularWeek[],2, FALSE), 'Account Holder Info'!$B$6, 0), $C$296 = "1 Day", IF(VLOOKUP(TEXT(Paysheet[[#This Row],[Date]], "dddd"),OneDayWeek[],2, FALSE), IF(TEXT(Paysheet[[#This Row],[Date]], "dddd") = 'Account Holder Info'!$B$13, 'Account Holder Info'!$B$7, 'Account Holder Info'!$B$6), 0), $C$296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$C$296 = "Off", 0), 0)</f>
        <v>0</v>
      </c>
      <c r="F29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F296)</f>
        <v>0</v>
      </c>
      <c r="G297">
        <f>IFERROR(IF(B296 = "PAYDAY", IF(Paysheet[[#This Row],[Hour Override]] = "", Paysheet[[#This Row],[Hours ]], Paysheet[[#This Row],[Hour Override]]), IF(Paysheet[[#This Row],[Hour Override]] = "", Paysheet[[#This Row],[Hours ]], Paysheet[[#This Row],[Hour Override]]) + G296), 0)</f>
        <v>0</v>
      </c>
      <c r="H29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97" s="1">
        <f>IF(TEXT(A296, "dddd") = "Sunday", Paysheet[[#This Row],[Daily Pay]], IF(ISNUMBER(I296), I296, 0) + Paysheet[[#This Row],[Daily Pay]])</f>
        <v>0</v>
      </c>
      <c r="J297" s="1">
        <f>IF(B296 = "PAYDAY", Paysheet[[#This Row],[Daily Pay]], IF(ISNUMBER(J296), J296, 0) + Paysheet[[#This Row],[Daily Pay]])</f>
        <v>0</v>
      </c>
      <c r="K297" s="1" t="str">
        <f>IF(Paysheet[[#This Row],[Week Counter]] = "PAYDAY", Paysheet[[#This Row],[Day to Paycheck]], "")</f>
        <v/>
      </c>
      <c r="L297" s="1"/>
      <c r="M297" s="1">
        <f>IF(TEXT(Paysheet[[#This Row],[Date]], "mm") &gt; TEXT(A296, "mm"), Paysheet[[#This Row],[Daily Pay]], IF(ISNUMBER(M296), M296, 0) + Paysheet[[#This Row],[Daily Pay]]) - IF(Paysheet[[#This Row],[Adjusted Paycheck]] = "", 0, (Paysheet[[#This Row],[Expected Paycheck]] - Paysheet[[#This Row],[Adjusted Paycheck]]))</f>
        <v>0</v>
      </c>
      <c r="N297" s="2">
        <f>IF(ISNUMBER(N296), N296, 0) + Paysheet[[#This Row],[Daily Pay]]  - IF(Paysheet[[#This Row],[Adjusted Paycheck]] = "", 0, (Paysheet[[#This Row],[Expected Paycheck]] - Paysheet[[#This Row],[Adjusted Paycheck]]))</f>
        <v>0</v>
      </c>
    </row>
    <row r="298" spans="1:14" x14ac:dyDescent="0.25">
      <c r="A298" s="7">
        <v>45588</v>
      </c>
      <c r="B298" s="5">
        <f>IF(OR('Account Holder Info'!$B$12 = "Weekly", Paysheet[[#This Row],[Date]]='Account Holder Info'!$B$10), IF(TEXT(A298, "dddd") = 'Account Holder Info'!$B$11, "PAYDAY", IF(ISNUMBER(B297), B297 + 1, 1)), IF(AND(TEXT(A298, "dddd") = 'Account Holder Info'!$B$11, B297 &gt;= 13), "PAYDAY", (IF(ISNUMBER(B297), B297 + 1, 1))))</f>
        <v>12</v>
      </c>
      <c r="C298" s="6"/>
      <c r="D298" cm="1">
        <f t="array" ref="D298">_xlfn.IFNA(_xlfn.IFS($C$296 = "Regular", IF(VLOOKUP(TEXT(Paysheet[[#This Row],[Date]], "dddd"),RegularWeek[],2, FALSE), 'Account Holder Info'!$B$6, 0), $C$296 = "1 Day", IF(VLOOKUP(TEXT(Paysheet[[#This Row],[Date]], "dddd"),OneDayWeek[],2, FALSE), IF(TEXT(Paysheet[[#This Row],[Date]], "dddd") = 'Account Holder Info'!$B$13, 'Account Holder Info'!$B$7, 'Account Holder Info'!$B$6), 0), $C$296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$C$296 = "Off", 0), 0)</f>
        <v>0</v>
      </c>
      <c r="F29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F297)</f>
        <v>0</v>
      </c>
      <c r="G298">
        <f>IFERROR(IF(B297 = "PAYDAY", IF(Paysheet[[#This Row],[Hour Override]] = "", Paysheet[[#This Row],[Hours ]], Paysheet[[#This Row],[Hour Override]]), IF(Paysheet[[#This Row],[Hour Override]] = "", Paysheet[[#This Row],[Hours ]], Paysheet[[#This Row],[Hour Override]]) + G297), 0)</f>
        <v>0</v>
      </c>
      <c r="H29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98" s="1">
        <f>IF(TEXT(A297, "dddd") = "Sunday", Paysheet[[#This Row],[Daily Pay]], IF(ISNUMBER(I297), I297, 0) + Paysheet[[#This Row],[Daily Pay]])</f>
        <v>0</v>
      </c>
      <c r="J298" s="1">
        <f>IF(B297 = "PAYDAY", Paysheet[[#This Row],[Daily Pay]], IF(ISNUMBER(J297), J297, 0) + Paysheet[[#This Row],[Daily Pay]])</f>
        <v>0</v>
      </c>
      <c r="K298" s="1" t="str">
        <f>IF(Paysheet[[#This Row],[Week Counter]] = "PAYDAY", Paysheet[[#This Row],[Day to Paycheck]], "")</f>
        <v/>
      </c>
      <c r="L298" s="1"/>
      <c r="M298" s="1">
        <f>IF(TEXT(Paysheet[[#This Row],[Date]], "mm") &gt; TEXT(A297, "mm"), Paysheet[[#This Row],[Daily Pay]], IF(ISNUMBER(M297), M297, 0) + Paysheet[[#This Row],[Daily Pay]]) - IF(Paysheet[[#This Row],[Adjusted Paycheck]] = "", 0, (Paysheet[[#This Row],[Expected Paycheck]] - Paysheet[[#This Row],[Adjusted Paycheck]]))</f>
        <v>0</v>
      </c>
      <c r="N298" s="2">
        <f>IF(ISNUMBER(N297), N297, 0) + Paysheet[[#This Row],[Daily Pay]]  - IF(Paysheet[[#This Row],[Adjusted Paycheck]] = "", 0, (Paysheet[[#This Row],[Expected Paycheck]] - Paysheet[[#This Row],[Adjusted Paycheck]]))</f>
        <v>0</v>
      </c>
    </row>
    <row r="299" spans="1:14" x14ac:dyDescent="0.25">
      <c r="A299" s="7">
        <v>45589</v>
      </c>
      <c r="B299" s="5">
        <f>IF(OR('Account Holder Info'!$B$12 = "Weekly", Paysheet[[#This Row],[Date]]='Account Holder Info'!$B$10), IF(TEXT(A299, "dddd") = 'Account Holder Info'!$B$11, "PAYDAY", IF(ISNUMBER(B298), B298 + 1, 1)), IF(AND(TEXT(A299, "dddd") = 'Account Holder Info'!$B$11, B298 &gt;= 13), "PAYDAY", (IF(ISNUMBER(B298), B298 + 1, 1))))</f>
        <v>13</v>
      </c>
      <c r="C299" s="6"/>
      <c r="D299" cm="1">
        <f t="array" ref="D299">_xlfn.IFNA(_xlfn.IFS($C$296 = "Regular", IF(VLOOKUP(TEXT(Paysheet[[#This Row],[Date]], "dddd"),RegularWeek[],2, FALSE), 'Account Holder Info'!$B$6, 0), $C$296 = "1 Day", IF(VLOOKUP(TEXT(Paysheet[[#This Row],[Date]], "dddd"),OneDayWeek[],2, FALSE), IF(TEXT(Paysheet[[#This Row],[Date]], "dddd") = 'Account Holder Info'!$B$13, 'Account Holder Info'!$B$7, 'Account Holder Info'!$B$6), 0), $C$296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$C$296 = "Off", 0), 0)</f>
        <v>0</v>
      </c>
      <c r="F29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F298)</f>
        <v>0</v>
      </c>
      <c r="G299">
        <f>IFERROR(IF(B298 = "PAYDAY", IF(Paysheet[[#This Row],[Hour Override]] = "", Paysheet[[#This Row],[Hours ]], Paysheet[[#This Row],[Hour Override]]), IF(Paysheet[[#This Row],[Hour Override]] = "", Paysheet[[#This Row],[Hours ]], Paysheet[[#This Row],[Hour Override]]) + G298), 0)</f>
        <v>0</v>
      </c>
      <c r="H29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299" s="1">
        <f>IF(TEXT(A298, "dddd") = "Sunday", Paysheet[[#This Row],[Daily Pay]], IF(ISNUMBER(I298), I298, 0) + Paysheet[[#This Row],[Daily Pay]])</f>
        <v>0</v>
      </c>
      <c r="J299" s="1">
        <f>IF(B298 = "PAYDAY", Paysheet[[#This Row],[Daily Pay]], IF(ISNUMBER(J298), J298, 0) + Paysheet[[#This Row],[Daily Pay]])</f>
        <v>0</v>
      </c>
      <c r="K299" s="1" t="str">
        <f>IF(Paysheet[[#This Row],[Week Counter]] = "PAYDAY", Paysheet[[#This Row],[Day to Paycheck]], "")</f>
        <v/>
      </c>
      <c r="L299" s="1"/>
      <c r="M299" s="1">
        <f>IF(TEXT(Paysheet[[#This Row],[Date]], "mm") &gt; TEXT(A298, "mm"), Paysheet[[#This Row],[Daily Pay]], IF(ISNUMBER(M298), M298, 0) + Paysheet[[#This Row],[Daily Pay]]) - IF(Paysheet[[#This Row],[Adjusted Paycheck]] = "", 0, (Paysheet[[#This Row],[Expected Paycheck]] - Paysheet[[#This Row],[Adjusted Paycheck]]))</f>
        <v>0</v>
      </c>
      <c r="N299" s="2">
        <f>IF(ISNUMBER(N298), N298, 0) + Paysheet[[#This Row],[Daily Pay]]  - IF(Paysheet[[#This Row],[Adjusted Paycheck]] = "", 0, (Paysheet[[#This Row],[Expected Paycheck]] - Paysheet[[#This Row],[Adjusted Paycheck]]))</f>
        <v>0</v>
      </c>
    </row>
    <row r="300" spans="1:14" x14ac:dyDescent="0.25">
      <c r="A300" s="7">
        <v>45590</v>
      </c>
      <c r="B300" s="5" t="str">
        <f>IF(OR('Account Holder Info'!$B$12 = "Weekly", Paysheet[[#This Row],[Date]]='Account Holder Info'!$B$10), IF(TEXT(A300, "dddd") = 'Account Holder Info'!$B$11, "PAYDAY", IF(ISNUMBER(B299), B299 + 1, 1)), IF(AND(TEXT(A300, "dddd") = 'Account Holder Info'!$B$11, B299 &gt;= 13), "PAYDAY", (IF(ISNUMBER(B299), B299 + 1, 1))))</f>
        <v>PAYDAY</v>
      </c>
      <c r="C300" s="6"/>
      <c r="D300" cm="1">
        <f t="array" ref="D300">_xlfn.IFNA(_xlfn.IFS($C$296 = "Regular", IF(VLOOKUP(TEXT(Paysheet[[#This Row],[Date]], "dddd"),RegularWeek[],2, FALSE), 'Account Holder Info'!$B$6, 0), $C$296 = "1 Day", IF(VLOOKUP(TEXT(Paysheet[[#This Row],[Date]], "dddd"),OneDayWeek[],2, FALSE), IF(TEXT(Paysheet[[#This Row],[Date]], "dddd") = 'Account Holder Info'!$B$13, 'Account Holder Info'!$B$7, 'Account Holder Info'!$B$6), 0), $C$296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$C$296 = "Off", 0), 0)</f>
        <v>0</v>
      </c>
      <c r="F30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F299)</f>
        <v>0</v>
      </c>
      <c r="G300">
        <f>IFERROR(IF(B299 = "PAYDAY", IF(Paysheet[[#This Row],[Hour Override]] = "", Paysheet[[#This Row],[Hours ]], Paysheet[[#This Row],[Hour Override]]), IF(Paysheet[[#This Row],[Hour Override]] = "", Paysheet[[#This Row],[Hours ]], Paysheet[[#This Row],[Hour Override]]) + G299), 0)</f>
        <v>0</v>
      </c>
      <c r="H30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00" s="1">
        <f>IF(TEXT(A299, "dddd") = "Sunday", Paysheet[[#This Row],[Daily Pay]], IF(ISNUMBER(I299), I299, 0) + Paysheet[[#This Row],[Daily Pay]])</f>
        <v>0</v>
      </c>
      <c r="J300" s="1">
        <f>IF(B299 = "PAYDAY", Paysheet[[#This Row],[Daily Pay]], IF(ISNUMBER(J299), J299, 0) + Paysheet[[#This Row],[Daily Pay]])</f>
        <v>0</v>
      </c>
      <c r="K300" s="1">
        <f>IF(Paysheet[[#This Row],[Week Counter]] = "PAYDAY", Paysheet[[#This Row],[Day to Paycheck]], "")</f>
        <v>0</v>
      </c>
      <c r="L300" s="1"/>
      <c r="M300" s="1">
        <f>IF(TEXT(Paysheet[[#This Row],[Date]], "mm") &gt; TEXT(A299, "mm"), Paysheet[[#This Row],[Daily Pay]], IF(ISNUMBER(M299), M299, 0) + Paysheet[[#This Row],[Daily Pay]]) - IF(Paysheet[[#This Row],[Adjusted Paycheck]] = "", 0, (Paysheet[[#This Row],[Expected Paycheck]] - Paysheet[[#This Row],[Adjusted Paycheck]]))</f>
        <v>0</v>
      </c>
      <c r="N300" s="2">
        <f>IF(ISNUMBER(N299), N299, 0) + Paysheet[[#This Row],[Daily Pay]]  - IF(Paysheet[[#This Row],[Adjusted Paycheck]] = "", 0, (Paysheet[[#This Row],[Expected Paycheck]] - Paysheet[[#This Row],[Adjusted Paycheck]]))</f>
        <v>0</v>
      </c>
    </row>
    <row r="301" spans="1:14" x14ac:dyDescent="0.25">
      <c r="A301" s="7">
        <v>45591</v>
      </c>
      <c r="B301" s="5">
        <f>IF(OR('Account Holder Info'!$B$12 = "Weekly", Paysheet[[#This Row],[Date]]='Account Holder Info'!$B$10), IF(TEXT(A301, "dddd") = 'Account Holder Info'!$B$11, "PAYDAY", IF(ISNUMBER(B300), B300 + 1, 1)), IF(AND(TEXT(A301, "dddd") = 'Account Holder Info'!$B$11, B300 &gt;= 13), "PAYDAY", (IF(ISNUMBER(B300), B300 + 1, 1))))</f>
        <v>1</v>
      </c>
      <c r="C301" s="6"/>
      <c r="D301" cm="1">
        <f t="array" ref="D301">_xlfn.IFNA(_xlfn.IFS($C$296 = "Regular", IF(VLOOKUP(TEXT(Paysheet[[#This Row],[Date]], "dddd"),RegularWeek[],2, FALSE), 'Account Holder Info'!$B$6, 0), $C$296 = "1 Day", IF(VLOOKUP(TEXT(Paysheet[[#This Row],[Date]], "dddd"),OneDayWeek[],2, FALSE), IF(TEXT(Paysheet[[#This Row],[Date]], "dddd") = 'Account Holder Info'!$B$13, 'Account Holder Info'!$B$7, 'Account Holder Info'!$B$6), 0), $C$296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$C$296 = "Off", 0), 0)</f>
        <v>0</v>
      </c>
      <c r="F30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F300)</f>
        <v>0</v>
      </c>
      <c r="G301">
        <f>IFERROR(IF(B300 = "PAYDAY", IF(Paysheet[[#This Row],[Hour Override]] = "", Paysheet[[#This Row],[Hours ]], Paysheet[[#This Row],[Hour Override]]), IF(Paysheet[[#This Row],[Hour Override]] = "", Paysheet[[#This Row],[Hours ]], Paysheet[[#This Row],[Hour Override]]) + G300), 0)</f>
        <v>0</v>
      </c>
      <c r="H30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01" s="1">
        <f>IF(TEXT(A300, "dddd") = "Sunday", Paysheet[[#This Row],[Daily Pay]], IF(ISNUMBER(I300), I300, 0) + Paysheet[[#This Row],[Daily Pay]])</f>
        <v>0</v>
      </c>
      <c r="J301" s="1">
        <f>IF(B300 = "PAYDAY", Paysheet[[#This Row],[Daily Pay]], IF(ISNUMBER(J300), J300, 0) + Paysheet[[#This Row],[Daily Pay]])</f>
        <v>0</v>
      </c>
      <c r="K301" s="1" t="str">
        <f>IF(Paysheet[[#This Row],[Week Counter]] = "PAYDAY", Paysheet[[#This Row],[Day to Paycheck]], "")</f>
        <v/>
      </c>
      <c r="L301" s="1"/>
      <c r="M301" s="1">
        <f>IF(TEXT(Paysheet[[#This Row],[Date]], "mm") &gt; TEXT(A300, "mm"), Paysheet[[#This Row],[Daily Pay]], IF(ISNUMBER(M300), M300, 0) + Paysheet[[#This Row],[Daily Pay]]) - IF(Paysheet[[#This Row],[Adjusted Paycheck]] = "", 0, (Paysheet[[#This Row],[Expected Paycheck]] - Paysheet[[#This Row],[Adjusted Paycheck]]))</f>
        <v>0</v>
      </c>
      <c r="N301" s="2">
        <f>IF(ISNUMBER(N300), N300, 0) + Paysheet[[#This Row],[Daily Pay]]  - IF(Paysheet[[#This Row],[Adjusted Paycheck]] = "", 0, (Paysheet[[#This Row],[Expected Paycheck]] - Paysheet[[#This Row],[Adjusted Paycheck]]))</f>
        <v>0</v>
      </c>
    </row>
    <row r="302" spans="1:14" x14ac:dyDescent="0.25">
      <c r="A302" s="7">
        <v>45592</v>
      </c>
      <c r="B302" s="5">
        <f>IF(OR('Account Holder Info'!$B$12 = "Weekly", Paysheet[[#This Row],[Date]]='Account Holder Info'!$B$10), IF(TEXT(A302, "dddd") = 'Account Holder Info'!$B$11, "PAYDAY", IF(ISNUMBER(B301), B301 + 1, 1)), IF(AND(TEXT(A302, "dddd") = 'Account Holder Info'!$B$11, B301 &gt;= 13), "PAYDAY", (IF(ISNUMBER(B301), B301 + 1, 1))))</f>
        <v>2</v>
      </c>
      <c r="C302" s="6"/>
      <c r="D302" cm="1">
        <f t="array" ref="D302">_xlfn.IFNA(_xlfn.IFS($C$296 = "Regular", IF(VLOOKUP(TEXT(Paysheet[[#This Row],[Date]], "dddd"),RegularWeek[],2, FALSE), 'Account Holder Info'!$B$6, 0), $C$296 = "1 Day", IF(VLOOKUP(TEXT(Paysheet[[#This Row],[Date]], "dddd"),OneDayWeek[],2, FALSE), IF(TEXT(Paysheet[[#This Row],[Date]], "dddd") = 'Account Holder Info'!$B$13, 'Account Holder Info'!$B$7, 'Account Holder Info'!$B$6), 0), $C$296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$C$296 = "Off", 0), 0)</f>
        <v>0</v>
      </c>
      <c r="F30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F301)</f>
        <v>0</v>
      </c>
      <c r="G302">
        <f>IFERROR(IF(B301 = "PAYDAY", IF(Paysheet[[#This Row],[Hour Override]] = "", Paysheet[[#This Row],[Hours ]], Paysheet[[#This Row],[Hour Override]]), IF(Paysheet[[#This Row],[Hour Override]] = "", Paysheet[[#This Row],[Hours ]], Paysheet[[#This Row],[Hour Override]]) + G301), 0)</f>
        <v>0</v>
      </c>
      <c r="H30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02" s="1">
        <f>IF(TEXT(A301, "dddd") = "Sunday", Paysheet[[#This Row],[Daily Pay]], IF(ISNUMBER(I301), I301, 0) + Paysheet[[#This Row],[Daily Pay]])</f>
        <v>0</v>
      </c>
      <c r="J302" s="1">
        <f>IF(B301 = "PAYDAY", Paysheet[[#This Row],[Daily Pay]], IF(ISNUMBER(J301), J301, 0) + Paysheet[[#This Row],[Daily Pay]])</f>
        <v>0</v>
      </c>
      <c r="K302" s="1" t="str">
        <f>IF(Paysheet[[#This Row],[Week Counter]] = "PAYDAY", Paysheet[[#This Row],[Day to Paycheck]], "")</f>
        <v/>
      </c>
      <c r="L302" s="1"/>
      <c r="M302" s="1">
        <f>IF(TEXT(Paysheet[[#This Row],[Date]], "mm") &gt; TEXT(A301, "mm"), Paysheet[[#This Row],[Daily Pay]], IF(ISNUMBER(M301), M301, 0) + Paysheet[[#This Row],[Daily Pay]]) - IF(Paysheet[[#This Row],[Adjusted Paycheck]] = "", 0, (Paysheet[[#This Row],[Expected Paycheck]] - Paysheet[[#This Row],[Adjusted Paycheck]]))</f>
        <v>0</v>
      </c>
      <c r="N302" s="2">
        <f>IF(ISNUMBER(N301), N301, 0) + Paysheet[[#This Row],[Daily Pay]]  - IF(Paysheet[[#This Row],[Adjusted Paycheck]] = "", 0, (Paysheet[[#This Row],[Expected Paycheck]] - Paysheet[[#This Row],[Adjusted Paycheck]]))</f>
        <v>0</v>
      </c>
    </row>
    <row r="303" spans="1:14" x14ac:dyDescent="0.25">
      <c r="A303" s="7">
        <v>45593</v>
      </c>
      <c r="B303" s="5">
        <f>IF(OR('Account Holder Info'!$B$12 = "Weekly", Paysheet[[#This Row],[Date]]='Account Holder Info'!$B$10), IF(TEXT(A303, "dddd") = 'Account Holder Info'!$B$11, "PAYDAY", IF(ISNUMBER(B302), B302 + 1, 1)), IF(AND(TEXT(A303, "dddd") = 'Account Holder Info'!$B$11, B302 &gt;= 13), "PAYDAY", (IF(ISNUMBER(B302), B302 + 1, 1))))</f>
        <v>3</v>
      </c>
      <c r="C303" t="s">
        <v>30</v>
      </c>
      <c r="D303" cm="1">
        <f t="array" ref="D303">_xlfn.IFNA(_xlfn.IFS($C$303 = "Regular", IF(VLOOKUP(TEXT(Paysheet[[#This Row],[Date]], "dddd"),RegularWeek[],2, FALSE), 'Account Holder Info'!$B$6, 0), $C$303 = "1 Day", IF(VLOOKUP(TEXT(Paysheet[[#This Row],[Date]], "dddd"),OneDayWeek[],2, FALSE), IF(TEXT(Paysheet[[#This Row],[Date]], "dddd") = 'Account Holder Info'!$B$13, 'Account Holder Info'!$B$7, 'Account Holder Info'!$B$6), 0), $C$303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$C$303 = "Off", 0), 0)</f>
        <v>0</v>
      </c>
      <c r="F30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F302)</f>
        <v>0</v>
      </c>
      <c r="G303">
        <f>IFERROR(IF(B302 = "PAYDAY", IF(Paysheet[[#This Row],[Hour Override]] = "", Paysheet[[#This Row],[Hours ]], Paysheet[[#This Row],[Hour Override]]), IF(Paysheet[[#This Row],[Hour Override]] = "", Paysheet[[#This Row],[Hours ]], Paysheet[[#This Row],[Hour Override]]) + G302), 0)</f>
        <v>0</v>
      </c>
      <c r="H30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03" s="1">
        <f>IF(TEXT(A302, "dddd") = "Sunday", Paysheet[[#This Row],[Daily Pay]], IF(ISNUMBER(I302), I302, 0) + Paysheet[[#This Row],[Daily Pay]])</f>
        <v>0</v>
      </c>
      <c r="J303" s="1">
        <f>IF(B302 = "PAYDAY", Paysheet[[#This Row],[Daily Pay]], IF(ISNUMBER(J302), J302, 0) + Paysheet[[#This Row],[Daily Pay]])</f>
        <v>0</v>
      </c>
      <c r="K303" s="1" t="str">
        <f>IF(Paysheet[[#This Row],[Week Counter]] = "PAYDAY", Paysheet[[#This Row],[Day to Paycheck]], "")</f>
        <v/>
      </c>
      <c r="L303" s="1"/>
      <c r="M303" s="1">
        <f>IF(TEXT(Paysheet[[#This Row],[Date]], "mm") &gt; TEXT(A302, "mm"), Paysheet[[#This Row],[Daily Pay]], IF(ISNUMBER(M302), M302, 0) + Paysheet[[#This Row],[Daily Pay]]) - IF(Paysheet[[#This Row],[Adjusted Paycheck]] = "", 0, (Paysheet[[#This Row],[Expected Paycheck]] - Paysheet[[#This Row],[Adjusted Paycheck]]))</f>
        <v>0</v>
      </c>
      <c r="N303" s="2">
        <f>IF(ISNUMBER(N302), N302, 0) + Paysheet[[#This Row],[Daily Pay]]  - IF(Paysheet[[#This Row],[Adjusted Paycheck]] = "", 0, (Paysheet[[#This Row],[Expected Paycheck]] - Paysheet[[#This Row],[Adjusted Paycheck]]))</f>
        <v>0</v>
      </c>
    </row>
    <row r="304" spans="1:14" x14ac:dyDescent="0.25">
      <c r="A304" s="7">
        <v>45594</v>
      </c>
      <c r="B304" s="5">
        <f>IF(OR('Account Holder Info'!$B$12 = "Weekly", Paysheet[[#This Row],[Date]]='Account Holder Info'!$B$10), IF(TEXT(A304, "dddd") = 'Account Holder Info'!$B$11, "PAYDAY", IF(ISNUMBER(B303), B303 + 1, 1)), IF(AND(TEXT(A304, "dddd") = 'Account Holder Info'!$B$11, B303 &gt;= 13), "PAYDAY", (IF(ISNUMBER(B303), B303 + 1, 1))))</f>
        <v>4</v>
      </c>
      <c r="C304" s="6"/>
      <c r="D304" cm="1">
        <f t="array" ref="D304">_xlfn.IFNA(_xlfn.IFS($C$303 = "Regular", IF(VLOOKUP(TEXT(Paysheet[[#This Row],[Date]], "dddd"),RegularWeek[],2, FALSE), 'Account Holder Info'!$B$6, 0), $C$303 = "1 Day", IF(VLOOKUP(TEXT(Paysheet[[#This Row],[Date]], "dddd"),OneDayWeek[],2, FALSE), IF(TEXT(Paysheet[[#This Row],[Date]], "dddd") = 'Account Holder Info'!$B$13, 'Account Holder Info'!$B$7, 'Account Holder Info'!$B$6), 0), $C$303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$C$303 = "Off", 0), 0)</f>
        <v>0</v>
      </c>
      <c r="F30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F303)</f>
        <v>0</v>
      </c>
      <c r="G304">
        <f>IFERROR(IF(B303 = "PAYDAY", IF(Paysheet[[#This Row],[Hour Override]] = "", Paysheet[[#This Row],[Hours ]], Paysheet[[#This Row],[Hour Override]]), IF(Paysheet[[#This Row],[Hour Override]] = "", Paysheet[[#This Row],[Hours ]], Paysheet[[#This Row],[Hour Override]]) + G303), 0)</f>
        <v>0</v>
      </c>
      <c r="H30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04" s="1">
        <f>IF(TEXT(A303, "dddd") = "Sunday", Paysheet[[#This Row],[Daily Pay]], IF(ISNUMBER(I303), I303, 0) + Paysheet[[#This Row],[Daily Pay]])</f>
        <v>0</v>
      </c>
      <c r="J304" s="1">
        <f>IF(B303 = "PAYDAY", Paysheet[[#This Row],[Daily Pay]], IF(ISNUMBER(J303), J303, 0) + Paysheet[[#This Row],[Daily Pay]])</f>
        <v>0</v>
      </c>
      <c r="K304" s="1" t="str">
        <f>IF(Paysheet[[#This Row],[Week Counter]] = "PAYDAY", Paysheet[[#This Row],[Day to Paycheck]], "")</f>
        <v/>
      </c>
      <c r="L304" s="1"/>
      <c r="M304" s="1">
        <f>IF(TEXT(Paysheet[[#This Row],[Date]], "mm") &gt; TEXT(A303, "mm"), Paysheet[[#This Row],[Daily Pay]], IF(ISNUMBER(M303), M303, 0) + Paysheet[[#This Row],[Daily Pay]]) - IF(Paysheet[[#This Row],[Adjusted Paycheck]] = "", 0, (Paysheet[[#This Row],[Expected Paycheck]] - Paysheet[[#This Row],[Adjusted Paycheck]]))</f>
        <v>0</v>
      </c>
      <c r="N304" s="2">
        <f>IF(ISNUMBER(N303), N303, 0) + Paysheet[[#This Row],[Daily Pay]]  - IF(Paysheet[[#This Row],[Adjusted Paycheck]] = "", 0, (Paysheet[[#This Row],[Expected Paycheck]] - Paysheet[[#This Row],[Adjusted Paycheck]]))</f>
        <v>0</v>
      </c>
    </row>
    <row r="305" spans="1:14" x14ac:dyDescent="0.25">
      <c r="A305" s="7">
        <v>45595</v>
      </c>
      <c r="B305" s="5">
        <f>IF(OR('Account Holder Info'!$B$12 = "Weekly", Paysheet[[#This Row],[Date]]='Account Holder Info'!$B$10), IF(TEXT(A305, "dddd") = 'Account Holder Info'!$B$11, "PAYDAY", IF(ISNUMBER(B304), B304 + 1, 1)), IF(AND(TEXT(A305, "dddd") = 'Account Holder Info'!$B$11, B304 &gt;= 13), "PAYDAY", (IF(ISNUMBER(B304), B304 + 1, 1))))</f>
        <v>5</v>
      </c>
      <c r="C305" s="6"/>
      <c r="D305" cm="1">
        <f t="array" ref="D305">_xlfn.IFNA(_xlfn.IFS($C$303 = "Regular", IF(VLOOKUP(TEXT(Paysheet[[#This Row],[Date]], "dddd"),RegularWeek[],2, FALSE), 'Account Holder Info'!$B$6, 0), $C$303 = "1 Day", IF(VLOOKUP(TEXT(Paysheet[[#This Row],[Date]], "dddd"),OneDayWeek[],2, FALSE), IF(TEXT(Paysheet[[#This Row],[Date]], "dddd") = 'Account Holder Info'!$B$13, 'Account Holder Info'!$B$7, 'Account Holder Info'!$B$6), 0), $C$303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$C$303 = "Off", 0), 0)</f>
        <v>0</v>
      </c>
      <c r="F30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F304)</f>
        <v>0</v>
      </c>
      <c r="G305">
        <f>IFERROR(IF(B304 = "PAYDAY", IF(Paysheet[[#This Row],[Hour Override]] = "", Paysheet[[#This Row],[Hours ]], Paysheet[[#This Row],[Hour Override]]), IF(Paysheet[[#This Row],[Hour Override]] = "", Paysheet[[#This Row],[Hours ]], Paysheet[[#This Row],[Hour Override]]) + G304), 0)</f>
        <v>0</v>
      </c>
      <c r="H30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05" s="1">
        <f>IF(TEXT(A304, "dddd") = "Sunday", Paysheet[[#This Row],[Daily Pay]], IF(ISNUMBER(I304), I304, 0) + Paysheet[[#This Row],[Daily Pay]])</f>
        <v>0</v>
      </c>
      <c r="J305" s="1">
        <f>IF(B304 = "PAYDAY", Paysheet[[#This Row],[Daily Pay]], IF(ISNUMBER(J304), J304, 0) + Paysheet[[#This Row],[Daily Pay]])</f>
        <v>0</v>
      </c>
      <c r="K305" s="1" t="str">
        <f>IF(Paysheet[[#This Row],[Week Counter]] = "PAYDAY", Paysheet[[#This Row],[Day to Paycheck]], "")</f>
        <v/>
      </c>
      <c r="L305" s="1"/>
      <c r="M305" s="1">
        <f>IF(TEXT(Paysheet[[#This Row],[Date]], "mm") &gt; TEXT(A304, "mm"), Paysheet[[#This Row],[Daily Pay]], IF(ISNUMBER(M304), M304, 0) + Paysheet[[#This Row],[Daily Pay]]) - IF(Paysheet[[#This Row],[Adjusted Paycheck]] = "", 0, (Paysheet[[#This Row],[Expected Paycheck]] - Paysheet[[#This Row],[Adjusted Paycheck]]))</f>
        <v>0</v>
      </c>
      <c r="N305" s="2">
        <f>IF(ISNUMBER(N304), N304, 0) + Paysheet[[#This Row],[Daily Pay]]  - IF(Paysheet[[#This Row],[Adjusted Paycheck]] = "", 0, (Paysheet[[#This Row],[Expected Paycheck]] - Paysheet[[#This Row],[Adjusted Paycheck]]))</f>
        <v>0</v>
      </c>
    </row>
    <row r="306" spans="1:14" x14ac:dyDescent="0.25">
      <c r="A306" s="7">
        <v>45596</v>
      </c>
      <c r="B306" s="5">
        <f>IF(OR('Account Holder Info'!$B$12 = "Weekly", Paysheet[[#This Row],[Date]]='Account Holder Info'!$B$10), IF(TEXT(A306, "dddd") = 'Account Holder Info'!$B$11, "PAYDAY", IF(ISNUMBER(B305), B305 + 1, 1)), IF(AND(TEXT(A306, "dddd") = 'Account Holder Info'!$B$11, B305 &gt;= 13), "PAYDAY", (IF(ISNUMBER(B305), B305 + 1, 1))))</f>
        <v>6</v>
      </c>
      <c r="C306" s="6"/>
      <c r="D306" cm="1">
        <f t="array" ref="D306">_xlfn.IFNA(_xlfn.IFS($C$303 = "Regular", IF(VLOOKUP(TEXT(Paysheet[[#This Row],[Date]], "dddd"),RegularWeek[],2, FALSE), 'Account Holder Info'!$B$6, 0), $C$303 = "1 Day", IF(VLOOKUP(TEXT(Paysheet[[#This Row],[Date]], "dddd"),OneDayWeek[],2, FALSE), IF(TEXT(Paysheet[[#This Row],[Date]], "dddd") = 'Account Holder Info'!$B$13, 'Account Holder Info'!$B$7, 'Account Holder Info'!$B$6), 0), $C$303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$C$303 = "Off", 0), 0)</f>
        <v>0</v>
      </c>
      <c r="F30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F305)</f>
        <v>0</v>
      </c>
      <c r="G306">
        <f>IFERROR(IF(B305 = "PAYDAY", IF(Paysheet[[#This Row],[Hour Override]] = "", Paysheet[[#This Row],[Hours ]], Paysheet[[#This Row],[Hour Override]]), IF(Paysheet[[#This Row],[Hour Override]] = "", Paysheet[[#This Row],[Hours ]], Paysheet[[#This Row],[Hour Override]]) + G305), 0)</f>
        <v>0</v>
      </c>
      <c r="H30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06" s="1">
        <f>IF(TEXT(A305, "dddd") = "Sunday", Paysheet[[#This Row],[Daily Pay]], IF(ISNUMBER(I305), I305, 0) + Paysheet[[#This Row],[Daily Pay]])</f>
        <v>0</v>
      </c>
      <c r="J306" s="1">
        <f>IF(B305 = "PAYDAY", Paysheet[[#This Row],[Daily Pay]], IF(ISNUMBER(J305), J305, 0) + Paysheet[[#This Row],[Daily Pay]])</f>
        <v>0</v>
      </c>
      <c r="K306" s="1" t="str">
        <f>IF(Paysheet[[#This Row],[Week Counter]] = "PAYDAY", Paysheet[[#This Row],[Day to Paycheck]], "")</f>
        <v/>
      </c>
      <c r="L306" s="1"/>
      <c r="M306" s="1">
        <f>IF(TEXT(Paysheet[[#This Row],[Date]], "mm") &gt; TEXT(A305, "mm"), Paysheet[[#This Row],[Daily Pay]], IF(ISNUMBER(M305), M305, 0) + Paysheet[[#This Row],[Daily Pay]]) - IF(Paysheet[[#This Row],[Adjusted Paycheck]] = "", 0, (Paysheet[[#This Row],[Expected Paycheck]] - Paysheet[[#This Row],[Adjusted Paycheck]]))</f>
        <v>0</v>
      </c>
      <c r="N306" s="2">
        <f>IF(ISNUMBER(N305), N305, 0) + Paysheet[[#This Row],[Daily Pay]]  - IF(Paysheet[[#This Row],[Adjusted Paycheck]] = "", 0, (Paysheet[[#This Row],[Expected Paycheck]] - Paysheet[[#This Row],[Adjusted Paycheck]]))</f>
        <v>0</v>
      </c>
    </row>
    <row r="307" spans="1:14" x14ac:dyDescent="0.25">
      <c r="A307" s="7">
        <v>45597</v>
      </c>
      <c r="B307" s="5">
        <f>IF(OR('Account Holder Info'!$B$12 = "Weekly", Paysheet[[#This Row],[Date]]='Account Holder Info'!$B$10), IF(TEXT(A307, "dddd") = 'Account Holder Info'!$B$11, "PAYDAY", IF(ISNUMBER(B306), B306 + 1, 1)), IF(AND(TEXT(A307, "dddd") = 'Account Holder Info'!$B$11, B306 &gt;= 13), "PAYDAY", (IF(ISNUMBER(B306), B306 + 1, 1))))</f>
        <v>7</v>
      </c>
      <c r="C307" s="6"/>
      <c r="D307" cm="1">
        <f t="array" ref="D307">_xlfn.IFNA(_xlfn.IFS($C$303 = "Regular", IF(VLOOKUP(TEXT(Paysheet[[#This Row],[Date]], "dddd"),RegularWeek[],2, FALSE), 'Account Holder Info'!$B$6, 0), $C$303 = "1 Day", IF(VLOOKUP(TEXT(Paysheet[[#This Row],[Date]], "dddd"),OneDayWeek[],2, FALSE), IF(TEXT(Paysheet[[#This Row],[Date]], "dddd") = 'Account Holder Info'!$B$13, 'Account Holder Info'!$B$7, 'Account Holder Info'!$B$6), 0), $C$303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$C$303 = "Off", 0), 0)</f>
        <v>0</v>
      </c>
      <c r="F30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F306)</f>
        <v>0</v>
      </c>
      <c r="G307">
        <f>IFERROR(IF(B306 = "PAYDAY", IF(Paysheet[[#This Row],[Hour Override]] = "", Paysheet[[#This Row],[Hours ]], Paysheet[[#This Row],[Hour Override]]), IF(Paysheet[[#This Row],[Hour Override]] = "", Paysheet[[#This Row],[Hours ]], Paysheet[[#This Row],[Hour Override]]) + G306), 0)</f>
        <v>0</v>
      </c>
      <c r="H30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07" s="1">
        <f>IF(TEXT(A306, "dddd") = "Sunday", Paysheet[[#This Row],[Daily Pay]], IF(ISNUMBER(I306), I306, 0) + Paysheet[[#This Row],[Daily Pay]])</f>
        <v>0</v>
      </c>
      <c r="J307" s="1">
        <f>IF(B306 = "PAYDAY", Paysheet[[#This Row],[Daily Pay]], IF(ISNUMBER(J306), J306, 0) + Paysheet[[#This Row],[Daily Pay]])</f>
        <v>0</v>
      </c>
      <c r="K307" s="1" t="str">
        <f>IF(Paysheet[[#This Row],[Week Counter]] = "PAYDAY", Paysheet[[#This Row],[Day to Paycheck]], "")</f>
        <v/>
      </c>
      <c r="L307" s="1"/>
      <c r="M307" s="1">
        <f>IF(TEXT(Paysheet[[#This Row],[Date]], "mm") &gt; TEXT(A306, "mm"), Paysheet[[#This Row],[Daily Pay]], IF(ISNUMBER(M306), M306, 0) + Paysheet[[#This Row],[Daily Pay]]) - IF(Paysheet[[#This Row],[Adjusted Paycheck]] = "", 0, (Paysheet[[#This Row],[Expected Paycheck]] - Paysheet[[#This Row],[Adjusted Paycheck]]))</f>
        <v>0</v>
      </c>
      <c r="N307" s="2">
        <f>IF(ISNUMBER(N306), N306, 0) + Paysheet[[#This Row],[Daily Pay]]  - IF(Paysheet[[#This Row],[Adjusted Paycheck]] = "", 0, (Paysheet[[#This Row],[Expected Paycheck]] - Paysheet[[#This Row],[Adjusted Paycheck]]))</f>
        <v>0</v>
      </c>
    </row>
    <row r="308" spans="1:14" x14ac:dyDescent="0.25">
      <c r="A308" s="7">
        <v>45598</v>
      </c>
      <c r="B308" s="5">
        <f>IF(OR('Account Holder Info'!$B$12 = "Weekly", Paysheet[[#This Row],[Date]]='Account Holder Info'!$B$10), IF(TEXT(A308, "dddd") = 'Account Holder Info'!$B$11, "PAYDAY", IF(ISNUMBER(B307), B307 + 1, 1)), IF(AND(TEXT(A308, "dddd") = 'Account Holder Info'!$B$11, B307 &gt;= 13), "PAYDAY", (IF(ISNUMBER(B307), B307 + 1, 1))))</f>
        <v>8</v>
      </c>
      <c r="C308" s="6"/>
      <c r="D308" cm="1">
        <f t="array" ref="D308">_xlfn.IFNA(_xlfn.IFS($C$303 = "Regular", IF(VLOOKUP(TEXT(Paysheet[[#This Row],[Date]], "dddd"),RegularWeek[],2, FALSE), 'Account Holder Info'!$B$6, 0), $C$303 = "1 Day", IF(VLOOKUP(TEXT(Paysheet[[#This Row],[Date]], "dddd"),OneDayWeek[],2, FALSE), IF(TEXT(Paysheet[[#This Row],[Date]], "dddd") = 'Account Holder Info'!$B$13, 'Account Holder Info'!$B$7, 'Account Holder Info'!$B$6), 0), $C$303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$C$303 = "Off", 0), 0)</f>
        <v>0</v>
      </c>
      <c r="F30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F307)</f>
        <v>0</v>
      </c>
      <c r="G308">
        <f>IFERROR(IF(B307 = "PAYDAY", IF(Paysheet[[#This Row],[Hour Override]] = "", Paysheet[[#This Row],[Hours ]], Paysheet[[#This Row],[Hour Override]]), IF(Paysheet[[#This Row],[Hour Override]] = "", Paysheet[[#This Row],[Hours ]], Paysheet[[#This Row],[Hour Override]]) + G307), 0)</f>
        <v>0</v>
      </c>
      <c r="H30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08" s="1">
        <f>IF(TEXT(A307, "dddd") = "Sunday", Paysheet[[#This Row],[Daily Pay]], IF(ISNUMBER(I307), I307, 0) + Paysheet[[#This Row],[Daily Pay]])</f>
        <v>0</v>
      </c>
      <c r="J308" s="1">
        <f>IF(B307 = "PAYDAY", Paysheet[[#This Row],[Daily Pay]], IF(ISNUMBER(J307), J307, 0) + Paysheet[[#This Row],[Daily Pay]])</f>
        <v>0</v>
      </c>
      <c r="K308" s="1" t="str">
        <f>IF(Paysheet[[#This Row],[Week Counter]] = "PAYDAY", Paysheet[[#This Row],[Day to Paycheck]], "")</f>
        <v/>
      </c>
      <c r="L308" s="1"/>
      <c r="M308" s="1">
        <f>IF(TEXT(Paysheet[[#This Row],[Date]], "mm") &gt; TEXT(A307, "mm"), Paysheet[[#This Row],[Daily Pay]], IF(ISNUMBER(M307), M307, 0) + Paysheet[[#This Row],[Daily Pay]]) - IF(Paysheet[[#This Row],[Adjusted Paycheck]] = "", 0, (Paysheet[[#This Row],[Expected Paycheck]] - Paysheet[[#This Row],[Adjusted Paycheck]]))</f>
        <v>0</v>
      </c>
      <c r="N308" s="2">
        <f>IF(ISNUMBER(N307), N307, 0) + Paysheet[[#This Row],[Daily Pay]]  - IF(Paysheet[[#This Row],[Adjusted Paycheck]] = "", 0, (Paysheet[[#This Row],[Expected Paycheck]] - Paysheet[[#This Row],[Adjusted Paycheck]]))</f>
        <v>0</v>
      </c>
    </row>
    <row r="309" spans="1:14" x14ac:dyDescent="0.25">
      <c r="A309" s="7">
        <v>45599</v>
      </c>
      <c r="B309" s="5">
        <f>IF(OR('Account Holder Info'!$B$12 = "Weekly", Paysheet[[#This Row],[Date]]='Account Holder Info'!$B$10), IF(TEXT(A309, "dddd") = 'Account Holder Info'!$B$11, "PAYDAY", IF(ISNUMBER(B308), B308 + 1, 1)), IF(AND(TEXT(A309, "dddd") = 'Account Holder Info'!$B$11, B308 &gt;= 13), "PAYDAY", (IF(ISNUMBER(B308), B308 + 1, 1))))</f>
        <v>9</v>
      </c>
      <c r="C309" s="6"/>
      <c r="D309" cm="1">
        <f t="array" ref="D309">_xlfn.IFNA(_xlfn.IFS($C$303 = "Regular", IF(VLOOKUP(TEXT(Paysheet[[#This Row],[Date]], "dddd"),RegularWeek[],2, FALSE), 'Account Holder Info'!$B$6, 0), $C$303 = "1 Day", IF(VLOOKUP(TEXT(Paysheet[[#This Row],[Date]], "dddd"),OneDayWeek[],2, FALSE), IF(TEXT(Paysheet[[#This Row],[Date]], "dddd") = 'Account Holder Info'!$B$13, 'Account Holder Info'!$B$7, 'Account Holder Info'!$B$6), 0), $C$303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$C$303 = "Off", 0), 0)</f>
        <v>0</v>
      </c>
      <c r="F30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F308)</f>
        <v>0</v>
      </c>
      <c r="G309">
        <f>IFERROR(IF(B308 = "PAYDAY", IF(Paysheet[[#This Row],[Hour Override]] = "", Paysheet[[#This Row],[Hours ]], Paysheet[[#This Row],[Hour Override]]), IF(Paysheet[[#This Row],[Hour Override]] = "", Paysheet[[#This Row],[Hours ]], Paysheet[[#This Row],[Hour Override]]) + G308), 0)</f>
        <v>0</v>
      </c>
      <c r="H30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09" s="1">
        <f>IF(TEXT(A308, "dddd") = "Sunday", Paysheet[[#This Row],[Daily Pay]], IF(ISNUMBER(I308), I308, 0) + Paysheet[[#This Row],[Daily Pay]])</f>
        <v>0</v>
      </c>
      <c r="J309" s="1">
        <f>IF(B308 = "PAYDAY", Paysheet[[#This Row],[Daily Pay]], IF(ISNUMBER(J308), J308, 0) + Paysheet[[#This Row],[Daily Pay]])</f>
        <v>0</v>
      </c>
      <c r="K309" s="1" t="str">
        <f>IF(Paysheet[[#This Row],[Week Counter]] = "PAYDAY", Paysheet[[#This Row],[Day to Paycheck]], "")</f>
        <v/>
      </c>
      <c r="L309" s="1"/>
      <c r="M309" s="1">
        <f>IF(TEXT(Paysheet[[#This Row],[Date]], "mm") &gt; TEXT(A308, "mm"), Paysheet[[#This Row],[Daily Pay]], IF(ISNUMBER(M308), M308, 0) + Paysheet[[#This Row],[Daily Pay]]) - IF(Paysheet[[#This Row],[Adjusted Paycheck]] = "", 0, (Paysheet[[#This Row],[Expected Paycheck]] - Paysheet[[#This Row],[Adjusted Paycheck]]))</f>
        <v>0</v>
      </c>
      <c r="N309" s="2">
        <f>IF(ISNUMBER(N308), N308, 0) + Paysheet[[#This Row],[Daily Pay]]  - IF(Paysheet[[#This Row],[Adjusted Paycheck]] = "", 0, (Paysheet[[#This Row],[Expected Paycheck]] - Paysheet[[#This Row],[Adjusted Paycheck]]))</f>
        <v>0</v>
      </c>
    </row>
    <row r="310" spans="1:14" x14ac:dyDescent="0.25">
      <c r="A310" s="7">
        <v>45600</v>
      </c>
      <c r="B310" s="5">
        <f>IF(OR('Account Holder Info'!$B$12 = "Weekly", Paysheet[[#This Row],[Date]]='Account Holder Info'!$B$10), IF(TEXT(A310, "dddd") = 'Account Holder Info'!$B$11, "PAYDAY", IF(ISNUMBER(B309), B309 + 1, 1)), IF(AND(TEXT(A310, "dddd") = 'Account Holder Info'!$B$11, B309 &gt;= 13), "PAYDAY", (IF(ISNUMBER(B309), B309 + 1, 1))))</f>
        <v>10</v>
      </c>
      <c r="C310" t="s">
        <v>30</v>
      </c>
      <c r="D310" cm="1">
        <f t="array" ref="D310">_xlfn.IFNA(_xlfn.IFS($C$310 = "Regular", IF(VLOOKUP(TEXT(Paysheet[[#This Row],[Date]], "dddd"),RegularWeek[],2, FALSE), 'Account Holder Info'!$B$6, 0), $C$310 = "1 Day", IF(VLOOKUP(TEXT(Paysheet[[#This Row],[Date]], "dddd"),OneDayWeek[],2, FALSE), IF(TEXT(Paysheet[[#This Row],[Date]], "dddd") = 'Account Holder Info'!$B$13, 'Account Holder Info'!$B$7, 'Account Holder Info'!$B$6), 0), $C$310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$C$310 = "Off", 0), 0)</f>
        <v>0</v>
      </c>
      <c r="F31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F309)</f>
        <v>0</v>
      </c>
      <c r="G310">
        <f>IFERROR(IF(B309 = "PAYDAY", IF(Paysheet[[#This Row],[Hour Override]] = "", Paysheet[[#This Row],[Hours ]], Paysheet[[#This Row],[Hour Override]]), IF(Paysheet[[#This Row],[Hour Override]] = "", Paysheet[[#This Row],[Hours ]], Paysheet[[#This Row],[Hour Override]]) + G309), 0)</f>
        <v>0</v>
      </c>
      <c r="H31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10" s="1">
        <f>IF(TEXT(A309, "dddd") = "Sunday", Paysheet[[#This Row],[Daily Pay]], IF(ISNUMBER(I309), I309, 0) + Paysheet[[#This Row],[Daily Pay]])</f>
        <v>0</v>
      </c>
      <c r="J310" s="1">
        <f>IF(B309 = "PAYDAY", Paysheet[[#This Row],[Daily Pay]], IF(ISNUMBER(J309), J309, 0) + Paysheet[[#This Row],[Daily Pay]])</f>
        <v>0</v>
      </c>
      <c r="K310" s="1" t="str">
        <f>IF(Paysheet[[#This Row],[Week Counter]] = "PAYDAY", Paysheet[[#This Row],[Day to Paycheck]], "")</f>
        <v/>
      </c>
      <c r="L310" s="1"/>
      <c r="M310" s="1">
        <f>IF(TEXT(Paysheet[[#This Row],[Date]], "mm") &gt; TEXT(A309, "mm"), Paysheet[[#This Row],[Daily Pay]], IF(ISNUMBER(M309), M309, 0) + Paysheet[[#This Row],[Daily Pay]]) - IF(Paysheet[[#This Row],[Adjusted Paycheck]] = "", 0, (Paysheet[[#This Row],[Expected Paycheck]] - Paysheet[[#This Row],[Adjusted Paycheck]]))</f>
        <v>0</v>
      </c>
      <c r="N310" s="2">
        <f>IF(ISNUMBER(N309), N309, 0) + Paysheet[[#This Row],[Daily Pay]]  - IF(Paysheet[[#This Row],[Adjusted Paycheck]] = "", 0, (Paysheet[[#This Row],[Expected Paycheck]] - Paysheet[[#This Row],[Adjusted Paycheck]]))</f>
        <v>0</v>
      </c>
    </row>
    <row r="311" spans="1:14" x14ac:dyDescent="0.25">
      <c r="A311" s="7">
        <v>45601</v>
      </c>
      <c r="B311" s="5">
        <f>IF(OR('Account Holder Info'!$B$12 = "Weekly", Paysheet[[#This Row],[Date]]='Account Holder Info'!$B$10), IF(TEXT(A311, "dddd") = 'Account Holder Info'!$B$11, "PAYDAY", IF(ISNUMBER(B310), B310 + 1, 1)), IF(AND(TEXT(A311, "dddd") = 'Account Holder Info'!$B$11, B310 &gt;= 13), "PAYDAY", (IF(ISNUMBER(B310), B310 + 1, 1))))</f>
        <v>11</v>
      </c>
      <c r="C311" s="6"/>
      <c r="D311" cm="1">
        <f t="array" ref="D311">_xlfn.IFNA(_xlfn.IFS($C$310 = "Regular", IF(VLOOKUP(TEXT(Paysheet[[#This Row],[Date]], "dddd"),RegularWeek[],2, FALSE), 'Account Holder Info'!$B$6, 0), $C$310 = "1 Day", IF(VLOOKUP(TEXT(Paysheet[[#This Row],[Date]], "dddd"),OneDayWeek[],2, FALSE), IF(TEXT(Paysheet[[#This Row],[Date]], "dddd") = 'Account Holder Info'!$B$13, 'Account Holder Info'!$B$7, 'Account Holder Info'!$B$6), 0), $C$310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$C$310 = "Off", 0), 0)</f>
        <v>0</v>
      </c>
      <c r="F31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F310)</f>
        <v>0</v>
      </c>
      <c r="G311">
        <f>IFERROR(IF(B310 = "PAYDAY", IF(Paysheet[[#This Row],[Hour Override]] = "", Paysheet[[#This Row],[Hours ]], Paysheet[[#This Row],[Hour Override]]), IF(Paysheet[[#This Row],[Hour Override]] = "", Paysheet[[#This Row],[Hours ]], Paysheet[[#This Row],[Hour Override]]) + G310), 0)</f>
        <v>0</v>
      </c>
      <c r="H31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11" s="1">
        <f>IF(TEXT(A310, "dddd") = "Sunday", Paysheet[[#This Row],[Daily Pay]], IF(ISNUMBER(I310), I310, 0) + Paysheet[[#This Row],[Daily Pay]])</f>
        <v>0</v>
      </c>
      <c r="J311" s="1">
        <f>IF(B310 = "PAYDAY", Paysheet[[#This Row],[Daily Pay]], IF(ISNUMBER(J310), J310, 0) + Paysheet[[#This Row],[Daily Pay]])</f>
        <v>0</v>
      </c>
      <c r="K311" s="1" t="str">
        <f>IF(Paysheet[[#This Row],[Week Counter]] = "PAYDAY", Paysheet[[#This Row],[Day to Paycheck]], "")</f>
        <v/>
      </c>
      <c r="L311" s="1"/>
      <c r="M311" s="1">
        <f>IF(TEXT(Paysheet[[#This Row],[Date]], "mm") &gt; TEXT(A310, "mm"), Paysheet[[#This Row],[Daily Pay]], IF(ISNUMBER(M310), M310, 0) + Paysheet[[#This Row],[Daily Pay]]) - IF(Paysheet[[#This Row],[Adjusted Paycheck]] = "", 0, (Paysheet[[#This Row],[Expected Paycheck]] - Paysheet[[#This Row],[Adjusted Paycheck]]))</f>
        <v>0</v>
      </c>
      <c r="N311" s="2">
        <f>IF(ISNUMBER(N310), N310, 0) + Paysheet[[#This Row],[Daily Pay]]  - IF(Paysheet[[#This Row],[Adjusted Paycheck]] = "", 0, (Paysheet[[#This Row],[Expected Paycheck]] - Paysheet[[#This Row],[Adjusted Paycheck]]))</f>
        <v>0</v>
      </c>
    </row>
    <row r="312" spans="1:14" x14ac:dyDescent="0.25">
      <c r="A312" s="7">
        <v>45602</v>
      </c>
      <c r="B312" s="5">
        <f>IF(OR('Account Holder Info'!$B$12 = "Weekly", Paysheet[[#This Row],[Date]]='Account Holder Info'!$B$10), IF(TEXT(A312, "dddd") = 'Account Holder Info'!$B$11, "PAYDAY", IF(ISNUMBER(B311), B311 + 1, 1)), IF(AND(TEXT(A312, "dddd") = 'Account Holder Info'!$B$11, B311 &gt;= 13), "PAYDAY", (IF(ISNUMBER(B311), B311 + 1, 1))))</f>
        <v>12</v>
      </c>
      <c r="C312" s="6"/>
      <c r="D312" cm="1">
        <f t="array" ref="D312">_xlfn.IFNA(_xlfn.IFS($C$310 = "Regular", IF(VLOOKUP(TEXT(Paysheet[[#This Row],[Date]], "dddd"),RegularWeek[],2, FALSE), 'Account Holder Info'!$B$6, 0), $C$310 = "1 Day", IF(VLOOKUP(TEXT(Paysheet[[#This Row],[Date]], "dddd"),OneDayWeek[],2, FALSE), IF(TEXT(Paysheet[[#This Row],[Date]], "dddd") = 'Account Holder Info'!$B$13, 'Account Holder Info'!$B$7, 'Account Holder Info'!$B$6), 0), $C$310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$C$310 = "Off", 0), 0)</f>
        <v>0</v>
      </c>
      <c r="F31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F311)</f>
        <v>0</v>
      </c>
      <c r="G312">
        <f>IFERROR(IF(B311 = "PAYDAY", IF(Paysheet[[#This Row],[Hour Override]] = "", Paysheet[[#This Row],[Hours ]], Paysheet[[#This Row],[Hour Override]]), IF(Paysheet[[#This Row],[Hour Override]] = "", Paysheet[[#This Row],[Hours ]], Paysheet[[#This Row],[Hour Override]]) + G311), 0)</f>
        <v>0</v>
      </c>
      <c r="H31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12" s="1">
        <f>IF(TEXT(A311, "dddd") = "Sunday", Paysheet[[#This Row],[Daily Pay]], IF(ISNUMBER(I311), I311, 0) + Paysheet[[#This Row],[Daily Pay]])</f>
        <v>0</v>
      </c>
      <c r="J312" s="1">
        <f>IF(B311 = "PAYDAY", Paysheet[[#This Row],[Daily Pay]], IF(ISNUMBER(J311), J311, 0) + Paysheet[[#This Row],[Daily Pay]])</f>
        <v>0</v>
      </c>
      <c r="K312" s="1" t="str">
        <f>IF(Paysheet[[#This Row],[Week Counter]] = "PAYDAY", Paysheet[[#This Row],[Day to Paycheck]], "")</f>
        <v/>
      </c>
      <c r="L312" s="1"/>
      <c r="M312" s="1">
        <f>IF(TEXT(Paysheet[[#This Row],[Date]], "mm") &gt; TEXT(A311, "mm"), Paysheet[[#This Row],[Daily Pay]], IF(ISNUMBER(M311), M311, 0) + Paysheet[[#This Row],[Daily Pay]]) - IF(Paysheet[[#This Row],[Adjusted Paycheck]] = "", 0, (Paysheet[[#This Row],[Expected Paycheck]] - Paysheet[[#This Row],[Adjusted Paycheck]]))</f>
        <v>0</v>
      </c>
      <c r="N312" s="2">
        <f>IF(ISNUMBER(N311), N311, 0) + Paysheet[[#This Row],[Daily Pay]]  - IF(Paysheet[[#This Row],[Adjusted Paycheck]] = "", 0, (Paysheet[[#This Row],[Expected Paycheck]] - Paysheet[[#This Row],[Adjusted Paycheck]]))</f>
        <v>0</v>
      </c>
    </row>
    <row r="313" spans="1:14" x14ac:dyDescent="0.25">
      <c r="A313" s="7">
        <v>45603</v>
      </c>
      <c r="B313" s="5">
        <f>IF(OR('Account Holder Info'!$B$12 = "Weekly", Paysheet[[#This Row],[Date]]='Account Holder Info'!$B$10), IF(TEXT(A313, "dddd") = 'Account Holder Info'!$B$11, "PAYDAY", IF(ISNUMBER(B312), B312 + 1, 1)), IF(AND(TEXT(A313, "dddd") = 'Account Holder Info'!$B$11, B312 &gt;= 13), "PAYDAY", (IF(ISNUMBER(B312), B312 + 1, 1))))</f>
        <v>13</v>
      </c>
      <c r="C313" s="6"/>
      <c r="D313" cm="1">
        <f t="array" ref="D313">_xlfn.IFNA(_xlfn.IFS($C$310 = "Regular", IF(VLOOKUP(TEXT(Paysheet[[#This Row],[Date]], "dddd"),RegularWeek[],2, FALSE), 'Account Holder Info'!$B$6, 0), $C$310 = "1 Day", IF(VLOOKUP(TEXT(Paysheet[[#This Row],[Date]], "dddd"),OneDayWeek[],2, FALSE), IF(TEXT(Paysheet[[#This Row],[Date]], "dddd") = 'Account Holder Info'!$B$13, 'Account Holder Info'!$B$7, 'Account Holder Info'!$B$6), 0), $C$310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$C$310 = "Off", 0), 0)</f>
        <v>0</v>
      </c>
      <c r="F31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F312)</f>
        <v>0</v>
      </c>
      <c r="G313">
        <f>IFERROR(IF(B312 = "PAYDAY", IF(Paysheet[[#This Row],[Hour Override]] = "", Paysheet[[#This Row],[Hours ]], Paysheet[[#This Row],[Hour Override]]), IF(Paysheet[[#This Row],[Hour Override]] = "", Paysheet[[#This Row],[Hours ]], Paysheet[[#This Row],[Hour Override]]) + G312), 0)</f>
        <v>0</v>
      </c>
      <c r="H31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13" s="1">
        <f>IF(TEXT(A312, "dddd") = "Sunday", Paysheet[[#This Row],[Daily Pay]], IF(ISNUMBER(I312), I312, 0) + Paysheet[[#This Row],[Daily Pay]])</f>
        <v>0</v>
      </c>
      <c r="J313" s="1">
        <f>IF(B312 = "PAYDAY", Paysheet[[#This Row],[Daily Pay]], IF(ISNUMBER(J312), J312, 0) + Paysheet[[#This Row],[Daily Pay]])</f>
        <v>0</v>
      </c>
      <c r="K313" s="1" t="str">
        <f>IF(Paysheet[[#This Row],[Week Counter]] = "PAYDAY", Paysheet[[#This Row],[Day to Paycheck]], "")</f>
        <v/>
      </c>
      <c r="L313" s="1"/>
      <c r="M313" s="1">
        <f>IF(TEXT(Paysheet[[#This Row],[Date]], "mm") &gt; TEXT(A312, "mm"), Paysheet[[#This Row],[Daily Pay]], IF(ISNUMBER(M312), M312, 0) + Paysheet[[#This Row],[Daily Pay]]) - IF(Paysheet[[#This Row],[Adjusted Paycheck]] = "", 0, (Paysheet[[#This Row],[Expected Paycheck]] - Paysheet[[#This Row],[Adjusted Paycheck]]))</f>
        <v>0</v>
      </c>
      <c r="N313" s="2">
        <f>IF(ISNUMBER(N312), N312, 0) + Paysheet[[#This Row],[Daily Pay]]  - IF(Paysheet[[#This Row],[Adjusted Paycheck]] = "", 0, (Paysheet[[#This Row],[Expected Paycheck]] - Paysheet[[#This Row],[Adjusted Paycheck]]))</f>
        <v>0</v>
      </c>
    </row>
    <row r="314" spans="1:14" x14ac:dyDescent="0.25">
      <c r="A314" s="7">
        <v>45604</v>
      </c>
      <c r="B314" s="5" t="str">
        <f>IF(OR('Account Holder Info'!$B$12 = "Weekly", Paysheet[[#This Row],[Date]]='Account Holder Info'!$B$10), IF(TEXT(A314, "dddd") = 'Account Holder Info'!$B$11, "PAYDAY", IF(ISNUMBER(B313), B313 + 1, 1)), IF(AND(TEXT(A314, "dddd") = 'Account Holder Info'!$B$11, B313 &gt;= 13), "PAYDAY", (IF(ISNUMBER(B313), B313 + 1, 1))))</f>
        <v>PAYDAY</v>
      </c>
      <c r="C314" s="6"/>
      <c r="D314" cm="1">
        <f t="array" ref="D314">_xlfn.IFNA(_xlfn.IFS($C$310 = "Regular", IF(VLOOKUP(TEXT(Paysheet[[#This Row],[Date]], "dddd"),RegularWeek[],2, FALSE), 'Account Holder Info'!$B$6, 0), $C$310 = "1 Day", IF(VLOOKUP(TEXT(Paysheet[[#This Row],[Date]], "dddd"),OneDayWeek[],2, FALSE), IF(TEXT(Paysheet[[#This Row],[Date]], "dddd") = 'Account Holder Info'!$B$13, 'Account Holder Info'!$B$7, 'Account Holder Info'!$B$6), 0), $C$310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$C$310 = "Off", 0), 0)</f>
        <v>0</v>
      </c>
      <c r="F31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F313)</f>
        <v>0</v>
      </c>
      <c r="G314">
        <f>IFERROR(IF(B313 = "PAYDAY", IF(Paysheet[[#This Row],[Hour Override]] = "", Paysheet[[#This Row],[Hours ]], Paysheet[[#This Row],[Hour Override]]), IF(Paysheet[[#This Row],[Hour Override]] = "", Paysheet[[#This Row],[Hours ]], Paysheet[[#This Row],[Hour Override]]) + G313), 0)</f>
        <v>0</v>
      </c>
      <c r="H31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14" s="1">
        <f>IF(TEXT(A313, "dddd") = "Sunday", Paysheet[[#This Row],[Daily Pay]], IF(ISNUMBER(I313), I313, 0) + Paysheet[[#This Row],[Daily Pay]])</f>
        <v>0</v>
      </c>
      <c r="J314" s="1">
        <f>IF(B313 = "PAYDAY", Paysheet[[#This Row],[Daily Pay]], IF(ISNUMBER(J313), J313, 0) + Paysheet[[#This Row],[Daily Pay]])</f>
        <v>0</v>
      </c>
      <c r="K314" s="1">
        <f>IF(Paysheet[[#This Row],[Week Counter]] = "PAYDAY", Paysheet[[#This Row],[Day to Paycheck]], "")</f>
        <v>0</v>
      </c>
      <c r="L314" s="1"/>
      <c r="M314" s="1">
        <f>IF(TEXT(Paysheet[[#This Row],[Date]], "mm") &gt; TEXT(A313, "mm"), Paysheet[[#This Row],[Daily Pay]], IF(ISNUMBER(M313), M313, 0) + Paysheet[[#This Row],[Daily Pay]]) - IF(Paysheet[[#This Row],[Adjusted Paycheck]] = "", 0, (Paysheet[[#This Row],[Expected Paycheck]] - Paysheet[[#This Row],[Adjusted Paycheck]]))</f>
        <v>0</v>
      </c>
      <c r="N314" s="2">
        <f>IF(ISNUMBER(N313), N313, 0) + Paysheet[[#This Row],[Daily Pay]]  - IF(Paysheet[[#This Row],[Adjusted Paycheck]] = "", 0, (Paysheet[[#This Row],[Expected Paycheck]] - Paysheet[[#This Row],[Adjusted Paycheck]]))</f>
        <v>0</v>
      </c>
    </row>
    <row r="315" spans="1:14" x14ac:dyDescent="0.25">
      <c r="A315" s="7">
        <v>45605</v>
      </c>
      <c r="B315" s="5">
        <f>IF(OR('Account Holder Info'!$B$12 = "Weekly", Paysheet[[#This Row],[Date]]='Account Holder Info'!$B$10), IF(TEXT(A315, "dddd") = 'Account Holder Info'!$B$11, "PAYDAY", IF(ISNUMBER(B314), B314 + 1, 1)), IF(AND(TEXT(A315, "dddd") = 'Account Holder Info'!$B$11, B314 &gt;= 13), "PAYDAY", (IF(ISNUMBER(B314), B314 + 1, 1))))</f>
        <v>1</v>
      </c>
      <c r="C315" s="6"/>
      <c r="D315" cm="1">
        <f t="array" ref="D315">_xlfn.IFNA(_xlfn.IFS($C$310 = "Regular", IF(VLOOKUP(TEXT(Paysheet[[#This Row],[Date]], "dddd"),RegularWeek[],2, FALSE), 'Account Holder Info'!$B$6, 0), $C$310 = "1 Day", IF(VLOOKUP(TEXT(Paysheet[[#This Row],[Date]], "dddd"),OneDayWeek[],2, FALSE), IF(TEXT(Paysheet[[#This Row],[Date]], "dddd") = 'Account Holder Info'!$B$13, 'Account Holder Info'!$B$7, 'Account Holder Info'!$B$6), 0), $C$310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$C$310 = "Off", 0), 0)</f>
        <v>0</v>
      </c>
      <c r="F31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F314)</f>
        <v>0</v>
      </c>
      <c r="G315">
        <f>IFERROR(IF(B314 = "PAYDAY", IF(Paysheet[[#This Row],[Hour Override]] = "", Paysheet[[#This Row],[Hours ]], Paysheet[[#This Row],[Hour Override]]), IF(Paysheet[[#This Row],[Hour Override]] = "", Paysheet[[#This Row],[Hours ]], Paysheet[[#This Row],[Hour Override]]) + G314), 0)</f>
        <v>0</v>
      </c>
      <c r="H31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15" s="1">
        <f>IF(TEXT(A314, "dddd") = "Sunday", Paysheet[[#This Row],[Daily Pay]], IF(ISNUMBER(I314), I314, 0) + Paysheet[[#This Row],[Daily Pay]])</f>
        <v>0</v>
      </c>
      <c r="J315" s="1">
        <f>IF(B314 = "PAYDAY", Paysheet[[#This Row],[Daily Pay]], IF(ISNUMBER(J314), J314, 0) + Paysheet[[#This Row],[Daily Pay]])</f>
        <v>0</v>
      </c>
      <c r="K315" s="1" t="str">
        <f>IF(Paysheet[[#This Row],[Week Counter]] = "PAYDAY", Paysheet[[#This Row],[Day to Paycheck]], "")</f>
        <v/>
      </c>
      <c r="L315" s="1"/>
      <c r="M315" s="1">
        <f>IF(TEXT(Paysheet[[#This Row],[Date]], "mm") &gt; TEXT(A314, "mm"), Paysheet[[#This Row],[Daily Pay]], IF(ISNUMBER(M314), M314, 0) + Paysheet[[#This Row],[Daily Pay]]) - IF(Paysheet[[#This Row],[Adjusted Paycheck]] = "", 0, (Paysheet[[#This Row],[Expected Paycheck]] - Paysheet[[#This Row],[Adjusted Paycheck]]))</f>
        <v>0</v>
      </c>
      <c r="N315" s="2">
        <f>IF(ISNUMBER(N314), N314, 0) + Paysheet[[#This Row],[Daily Pay]]  - IF(Paysheet[[#This Row],[Adjusted Paycheck]] = "", 0, (Paysheet[[#This Row],[Expected Paycheck]] - Paysheet[[#This Row],[Adjusted Paycheck]]))</f>
        <v>0</v>
      </c>
    </row>
    <row r="316" spans="1:14" x14ac:dyDescent="0.25">
      <c r="A316" s="7">
        <v>45606</v>
      </c>
      <c r="B316" s="5">
        <f>IF(OR('Account Holder Info'!$B$12 = "Weekly", Paysheet[[#This Row],[Date]]='Account Holder Info'!$B$10), IF(TEXT(A316, "dddd") = 'Account Holder Info'!$B$11, "PAYDAY", IF(ISNUMBER(B315), B315 + 1, 1)), IF(AND(TEXT(A316, "dddd") = 'Account Holder Info'!$B$11, B315 &gt;= 13), "PAYDAY", (IF(ISNUMBER(B315), B315 + 1, 1))))</f>
        <v>2</v>
      </c>
      <c r="C316" s="6"/>
      <c r="D316" cm="1">
        <f t="array" ref="D316">_xlfn.IFNA(_xlfn.IFS($C$310 = "Regular", IF(VLOOKUP(TEXT(Paysheet[[#This Row],[Date]], "dddd"),RegularWeek[],2, FALSE), 'Account Holder Info'!$B$6, 0), $C$310 = "1 Day", IF(VLOOKUP(TEXT(Paysheet[[#This Row],[Date]], "dddd"),OneDayWeek[],2, FALSE), IF(TEXT(Paysheet[[#This Row],[Date]], "dddd") = 'Account Holder Info'!$B$13, 'Account Holder Info'!$B$7, 'Account Holder Info'!$B$6), 0), $C$310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$C$310 = "Off", 0), 0)</f>
        <v>0</v>
      </c>
      <c r="F31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F315)</f>
        <v>0</v>
      </c>
      <c r="G316">
        <f>IFERROR(IF(B315 = "PAYDAY", IF(Paysheet[[#This Row],[Hour Override]] = "", Paysheet[[#This Row],[Hours ]], Paysheet[[#This Row],[Hour Override]]), IF(Paysheet[[#This Row],[Hour Override]] = "", Paysheet[[#This Row],[Hours ]], Paysheet[[#This Row],[Hour Override]]) + G315), 0)</f>
        <v>0</v>
      </c>
      <c r="H31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16" s="1">
        <f>IF(TEXT(A315, "dddd") = "Sunday", Paysheet[[#This Row],[Daily Pay]], IF(ISNUMBER(I315), I315, 0) + Paysheet[[#This Row],[Daily Pay]])</f>
        <v>0</v>
      </c>
      <c r="J316" s="1">
        <f>IF(B315 = "PAYDAY", Paysheet[[#This Row],[Daily Pay]], IF(ISNUMBER(J315), J315, 0) + Paysheet[[#This Row],[Daily Pay]])</f>
        <v>0</v>
      </c>
      <c r="K316" s="1" t="str">
        <f>IF(Paysheet[[#This Row],[Week Counter]] = "PAYDAY", Paysheet[[#This Row],[Day to Paycheck]], "")</f>
        <v/>
      </c>
      <c r="L316" s="1"/>
      <c r="M316" s="1">
        <f>IF(TEXT(Paysheet[[#This Row],[Date]], "mm") &gt; TEXT(A315, "mm"), Paysheet[[#This Row],[Daily Pay]], IF(ISNUMBER(M315), M315, 0) + Paysheet[[#This Row],[Daily Pay]]) - IF(Paysheet[[#This Row],[Adjusted Paycheck]] = "", 0, (Paysheet[[#This Row],[Expected Paycheck]] - Paysheet[[#This Row],[Adjusted Paycheck]]))</f>
        <v>0</v>
      </c>
      <c r="N316" s="2">
        <f>IF(ISNUMBER(N315), N315, 0) + Paysheet[[#This Row],[Daily Pay]]  - IF(Paysheet[[#This Row],[Adjusted Paycheck]] = "", 0, (Paysheet[[#This Row],[Expected Paycheck]] - Paysheet[[#This Row],[Adjusted Paycheck]]))</f>
        <v>0</v>
      </c>
    </row>
    <row r="317" spans="1:14" x14ac:dyDescent="0.25">
      <c r="A317" s="7">
        <v>45607</v>
      </c>
      <c r="B317" s="5">
        <f>IF(OR('Account Holder Info'!$B$12 = "Weekly", Paysheet[[#This Row],[Date]]='Account Holder Info'!$B$10), IF(TEXT(A317, "dddd") = 'Account Holder Info'!$B$11, "PAYDAY", IF(ISNUMBER(B316), B316 + 1, 1)), IF(AND(TEXT(A317, "dddd") = 'Account Holder Info'!$B$11, B316 &gt;= 13), "PAYDAY", (IF(ISNUMBER(B316), B316 + 1, 1))))</f>
        <v>3</v>
      </c>
      <c r="C317" t="s">
        <v>30</v>
      </c>
      <c r="D317" cm="1">
        <f t="array" ref="D317">_xlfn.IFNA(_xlfn.IFS($C$317 = "Regular", IF(VLOOKUP(TEXT(Paysheet[[#This Row],[Date]], "dddd"),RegularWeek[],2, FALSE), 'Account Holder Info'!$B$6, 0), $C$317 = "1 Day", IF(VLOOKUP(TEXT(Paysheet[[#This Row],[Date]], "dddd"),OneDayWeek[],2, FALSE), IF(TEXT(Paysheet[[#This Row],[Date]], "dddd") = 'Account Holder Info'!$B$13, 'Account Holder Info'!$B$7, 'Account Holder Info'!$B$6), 0), $C$317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$C$317 = "Off", 0), 0)</f>
        <v>0</v>
      </c>
      <c r="F31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F316)</f>
        <v>0</v>
      </c>
      <c r="G317">
        <f>IFERROR(IF(B316 = "PAYDAY", IF(Paysheet[[#This Row],[Hour Override]] = "", Paysheet[[#This Row],[Hours ]], Paysheet[[#This Row],[Hour Override]]), IF(Paysheet[[#This Row],[Hour Override]] = "", Paysheet[[#This Row],[Hours ]], Paysheet[[#This Row],[Hour Override]]) + G316), 0)</f>
        <v>0</v>
      </c>
      <c r="H31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17" s="1">
        <f>IF(TEXT(A316, "dddd") = "Sunday", Paysheet[[#This Row],[Daily Pay]], IF(ISNUMBER(I316), I316, 0) + Paysheet[[#This Row],[Daily Pay]])</f>
        <v>0</v>
      </c>
      <c r="J317" s="1">
        <f>IF(B316 = "PAYDAY", Paysheet[[#This Row],[Daily Pay]], IF(ISNUMBER(J316), J316, 0) + Paysheet[[#This Row],[Daily Pay]])</f>
        <v>0</v>
      </c>
      <c r="K317" s="1" t="str">
        <f>IF(Paysheet[[#This Row],[Week Counter]] = "PAYDAY", Paysheet[[#This Row],[Day to Paycheck]], "")</f>
        <v/>
      </c>
      <c r="L317" s="1"/>
      <c r="M317" s="1">
        <f>IF(TEXT(Paysheet[[#This Row],[Date]], "mm") &gt; TEXT(A316, "mm"), Paysheet[[#This Row],[Daily Pay]], IF(ISNUMBER(M316), M316, 0) + Paysheet[[#This Row],[Daily Pay]]) - IF(Paysheet[[#This Row],[Adjusted Paycheck]] = "", 0, (Paysheet[[#This Row],[Expected Paycheck]] - Paysheet[[#This Row],[Adjusted Paycheck]]))</f>
        <v>0</v>
      </c>
      <c r="N317" s="2">
        <f>IF(ISNUMBER(N316), N316, 0) + Paysheet[[#This Row],[Daily Pay]]  - IF(Paysheet[[#This Row],[Adjusted Paycheck]] = "", 0, (Paysheet[[#This Row],[Expected Paycheck]] - Paysheet[[#This Row],[Adjusted Paycheck]]))</f>
        <v>0</v>
      </c>
    </row>
    <row r="318" spans="1:14" x14ac:dyDescent="0.25">
      <c r="A318" s="7">
        <v>45608</v>
      </c>
      <c r="B318" s="5">
        <f>IF(OR('Account Holder Info'!$B$12 = "Weekly", Paysheet[[#This Row],[Date]]='Account Holder Info'!$B$10), IF(TEXT(A318, "dddd") = 'Account Holder Info'!$B$11, "PAYDAY", IF(ISNUMBER(B317), B317 + 1, 1)), IF(AND(TEXT(A318, "dddd") = 'Account Holder Info'!$B$11, B317 &gt;= 13), "PAYDAY", (IF(ISNUMBER(B317), B317 + 1, 1))))</f>
        <v>4</v>
      </c>
      <c r="C318" s="6"/>
      <c r="D318" cm="1">
        <f t="array" ref="D318">_xlfn.IFNA(_xlfn.IFS($C$317 = "Regular", IF(VLOOKUP(TEXT(Paysheet[[#This Row],[Date]], "dddd"),RegularWeek[],2, FALSE), 'Account Holder Info'!$B$6, 0), $C$317 = "1 Day", IF(VLOOKUP(TEXT(Paysheet[[#This Row],[Date]], "dddd"),OneDayWeek[],2, FALSE), IF(TEXT(Paysheet[[#This Row],[Date]], "dddd") = 'Account Holder Info'!$B$13, 'Account Holder Info'!$B$7, 'Account Holder Info'!$B$6), 0), $C$317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$C$317 = "Off", 0), 0)</f>
        <v>0</v>
      </c>
      <c r="F31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F317)</f>
        <v>0</v>
      </c>
      <c r="G318">
        <f>IFERROR(IF(B317 = "PAYDAY", IF(Paysheet[[#This Row],[Hour Override]] = "", Paysheet[[#This Row],[Hours ]], Paysheet[[#This Row],[Hour Override]]), IF(Paysheet[[#This Row],[Hour Override]] = "", Paysheet[[#This Row],[Hours ]], Paysheet[[#This Row],[Hour Override]]) + G317), 0)</f>
        <v>0</v>
      </c>
      <c r="H31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18" s="1">
        <f>IF(TEXT(A317, "dddd") = "Sunday", Paysheet[[#This Row],[Daily Pay]], IF(ISNUMBER(I317), I317, 0) + Paysheet[[#This Row],[Daily Pay]])</f>
        <v>0</v>
      </c>
      <c r="J318" s="1">
        <f>IF(B317 = "PAYDAY", Paysheet[[#This Row],[Daily Pay]], IF(ISNUMBER(J317), J317, 0) + Paysheet[[#This Row],[Daily Pay]])</f>
        <v>0</v>
      </c>
      <c r="K318" s="1" t="str">
        <f>IF(Paysheet[[#This Row],[Week Counter]] = "PAYDAY", Paysheet[[#This Row],[Day to Paycheck]], "")</f>
        <v/>
      </c>
      <c r="L318" s="1"/>
      <c r="M318" s="1">
        <f>IF(TEXT(Paysheet[[#This Row],[Date]], "mm") &gt; TEXT(A317, "mm"), Paysheet[[#This Row],[Daily Pay]], IF(ISNUMBER(M317), M317, 0) + Paysheet[[#This Row],[Daily Pay]]) - IF(Paysheet[[#This Row],[Adjusted Paycheck]] = "", 0, (Paysheet[[#This Row],[Expected Paycheck]] - Paysheet[[#This Row],[Adjusted Paycheck]]))</f>
        <v>0</v>
      </c>
      <c r="N318" s="2">
        <f>IF(ISNUMBER(N317), N317, 0) + Paysheet[[#This Row],[Daily Pay]]  - IF(Paysheet[[#This Row],[Adjusted Paycheck]] = "", 0, (Paysheet[[#This Row],[Expected Paycheck]] - Paysheet[[#This Row],[Adjusted Paycheck]]))</f>
        <v>0</v>
      </c>
    </row>
    <row r="319" spans="1:14" x14ac:dyDescent="0.25">
      <c r="A319" s="7">
        <v>45609</v>
      </c>
      <c r="B319" s="5">
        <f>IF(OR('Account Holder Info'!$B$12 = "Weekly", Paysheet[[#This Row],[Date]]='Account Holder Info'!$B$10), IF(TEXT(A319, "dddd") = 'Account Holder Info'!$B$11, "PAYDAY", IF(ISNUMBER(B318), B318 + 1, 1)), IF(AND(TEXT(A319, "dddd") = 'Account Holder Info'!$B$11, B318 &gt;= 13), "PAYDAY", (IF(ISNUMBER(B318), B318 + 1, 1))))</f>
        <v>5</v>
      </c>
      <c r="C319" s="6"/>
      <c r="D319" cm="1">
        <f t="array" ref="D319">_xlfn.IFNA(_xlfn.IFS($C$317 = "Regular", IF(VLOOKUP(TEXT(Paysheet[[#This Row],[Date]], "dddd"),RegularWeek[],2, FALSE), 'Account Holder Info'!$B$6, 0), $C$317 = "1 Day", IF(VLOOKUP(TEXT(Paysheet[[#This Row],[Date]], "dddd"),OneDayWeek[],2, FALSE), IF(TEXT(Paysheet[[#This Row],[Date]], "dddd") = 'Account Holder Info'!$B$13, 'Account Holder Info'!$B$7, 'Account Holder Info'!$B$6), 0), $C$317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$C$317 = "Off", 0), 0)</f>
        <v>0</v>
      </c>
      <c r="F31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F318)</f>
        <v>0</v>
      </c>
      <c r="G319">
        <f>IFERROR(IF(B318 = "PAYDAY", IF(Paysheet[[#This Row],[Hour Override]] = "", Paysheet[[#This Row],[Hours ]], Paysheet[[#This Row],[Hour Override]]), IF(Paysheet[[#This Row],[Hour Override]] = "", Paysheet[[#This Row],[Hours ]], Paysheet[[#This Row],[Hour Override]]) + G318), 0)</f>
        <v>0</v>
      </c>
      <c r="H31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19" s="1">
        <f>IF(TEXT(A318, "dddd") = "Sunday", Paysheet[[#This Row],[Daily Pay]], IF(ISNUMBER(I318), I318, 0) + Paysheet[[#This Row],[Daily Pay]])</f>
        <v>0</v>
      </c>
      <c r="J319" s="1">
        <f>IF(B318 = "PAYDAY", Paysheet[[#This Row],[Daily Pay]], IF(ISNUMBER(J318), J318, 0) + Paysheet[[#This Row],[Daily Pay]])</f>
        <v>0</v>
      </c>
      <c r="K319" s="1" t="str">
        <f>IF(Paysheet[[#This Row],[Week Counter]] = "PAYDAY", Paysheet[[#This Row],[Day to Paycheck]], "")</f>
        <v/>
      </c>
      <c r="L319" s="1"/>
      <c r="M319" s="1">
        <f>IF(TEXT(Paysheet[[#This Row],[Date]], "mm") &gt; TEXT(A318, "mm"), Paysheet[[#This Row],[Daily Pay]], IF(ISNUMBER(M318), M318, 0) + Paysheet[[#This Row],[Daily Pay]]) - IF(Paysheet[[#This Row],[Adjusted Paycheck]] = "", 0, (Paysheet[[#This Row],[Expected Paycheck]] - Paysheet[[#This Row],[Adjusted Paycheck]]))</f>
        <v>0</v>
      </c>
      <c r="N319" s="2">
        <f>IF(ISNUMBER(N318), N318, 0) + Paysheet[[#This Row],[Daily Pay]]  - IF(Paysheet[[#This Row],[Adjusted Paycheck]] = "", 0, (Paysheet[[#This Row],[Expected Paycheck]] - Paysheet[[#This Row],[Adjusted Paycheck]]))</f>
        <v>0</v>
      </c>
    </row>
    <row r="320" spans="1:14" x14ac:dyDescent="0.25">
      <c r="A320" s="7">
        <v>45610</v>
      </c>
      <c r="B320" s="5">
        <f>IF(OR('Account Holder Info'!$B$12 = "Weekly", Paysheet[[#This Row],[Date]]='Account Holder Info'!$B$10), IF(TEXT(A320, "dddd") = 'Account Holder Info'!$B$11, "PAYDAY", IF(ISNUMBER(B319), B319 + 1, 1)), IF(AND(TEXT(A320, "dddd") = 'Account Holder Info'!$B$11, B319 &gt;= 13), "PAYDAY", (IF(ISNUMBER(B319), B319 + 1, 1))))</f>
        <v>6</v>
      </c>
      <c r="C320" s="6"/>
      <c r="D320" cm="1">
        <f t="array" ref="D320">_xlfn.IFNA(_xlfn.IFS($C$317 = "Regular", IF(VLOOKUP(TEXT(Paysheet[[#This Row],[Date]], "dddd"),RegularWeek[],2, FALSE), 'Account Holder Info'!$B$6, 0), $C$317 = "1 Day", IF(VLOOKUP(TEXT(Paysheet[[#This Row],[Date]], "dddd"),OneDayWeek[],2, FALSE), IF(TEXT(Paysheet[[#This Row],[Date]], "dddd") = 'Account Holder Info'!$B$13, 'Account Holder Info'!$B$7, 'Account Holder Info'!$B$6), 0), $C$317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$C$317 = "Off", 0), 0)</f>
        <v>0</v>
      </c>
      <c r="F32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F319)</f>
        <v>0</v>
      </c>
      <c r="G320">
        <f>IFERROR(IF(B319 = "PAYDAY", IF(Paysheet[[#This Row],[Hour Override]] = "", Paysheet[[#This Row],[Hours ]], Paysheet[[#This Row],[Hour Override]]), IF(Paysheet[[#This Row],[Hour Override]] = "", Paysheet[[#This Row],[Hours ]], Paysheet[[#This Row],[Hour Override]]) + G319), 0)</f>
        <v>0</v>
      </c>
      <c r="H32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20" s="1">
        <f>IF(TEXT(A319, "dddd") = "Sunday", Paysheet[[#This Row],[Daily Pay]], IF(ISNUMBER(I319), I319, 0) + Paysheet[[#This Row],[Daily Pay]])</f>
        <v>0</v>
      </c>
      <c r="J320" s="1">
        <f>IF(B319 = "PAYDAY", Paysheet[[#This Row],[Daily Pay]], IF(ISNUMBER(J319), J319, 0) + Paysheet[[#This Row],[Daily Pay]])</f>
        <v>0</v>
      </c>
      <c r="K320" s="1" t="str">
        <f>IF(Paysheet[[#This Row],[Week Counter]] = "PAYDAY", Paysheet[[#This Row],[Day to Paycheck]], "")</f>
        <v/>
      </c>
      <c r="L320" s="1"/>
      <c r="M320" s="1">
        <f>IF(TEXT(Paysheet[[#This Row],[Date]], "mm") &gt; TEXT(A319, "mm"), Paysheet[[#This Row],[Daily Pay]], IF(ISNUMBER(M319), M319, 0) + Paysheet[[#This Row],[Daily Pay]]) - IF(Paysheet[[#This Row],[Adjusted Paycheck]] = "", 0, (Paysheet[[#This Row],[Expected Paycheck]] - Paysheet[[#This Row],[Adjusted Paycheck]]))</f>
        <v>0</v>
      </c>
      <c r="N320" s="2">
        <f>IF(ISNUMBER(N319), N319, 0) + Paysheet[[#This Row],[Daily Pay]]  - IF(Paysheet[[#This Row],[Adjusted Paycheck]] = "", 0, (Paysheet[[#This Row],[Expected Paycheck]] - Paysheet[[#This Row],[Adjusted Paycheck]]))</f>
        <v>0</v>
      </c>
    </row>
    <row r="321" spans="1:14" x14ac:dyDescent="0.25">
      <c r="A321" s="7">
        <v>45611</v>
      </c>
      <c r="B321" s="5">
        <f>IF(OR('Account Holder Info'!$B$12 = "Weekly", Paysheet[[#This Row],[Date]]='Account Holder Info'!$B$10), IF(TEXT(A321, "dddd") = 'Account Holder Info'!$B$11, "PAYDAY", IF(ISNUMBER(B320), B320 + 1, 1)), IF(AND(TEXT(A321, "dddd") = 'Account Holder Info'!$B$11, B320 &gt;= 13), "PAYDAY", (IF(ISNUMBER(B320), B320 + 1, 1))))</f>
        <v>7</v>
      </c>
      <c r="C321" s="6"/>
      <c r="D321" cm="1">
        <f t="array" ref="D321">_xlfn.IFNA(_xlfn.IFS($C$317 = "Regular", IF(VLOOKUP(TEXT(Paysheet[[#This Row],[Date]], "dddd"),RegularWeek[],2, FALSE), 'Account Holder Info'!$B$6, 0), $C$317 = "1 Day", IF(VLOOKUP(TEXT(Paysheet[[#This Row],[Date]], "dddd"),OneDayWeek[],2, FALSE), IF(TEXT(Paysheet[[#This Row],[Date]], "dddd") = 'Account Holder Info'!$B$13, 'Account Holder Info'!$B$7, 'Account Holder Info'!$B$6), 0), $C$317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$C$317 = "Off", 0), 0)</f>
        <v>0</v>
      </c>
      <c r="F32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F320)</f>
        <v>0</v>
      </c>
      <c r="G321">
        <f>IFERROR(IF(B320 = "PAYDAY", IF(Paysheet[[#This Row],[Hour Override]] = "", Paysheet[[#This Row],[Hours ]], Paysheet[[#This Row],[Hour Override]]), IF(Paysheet[[#This Row],[Hour Override]] = "", Paysheet[[#This Row],[Hours ]], Paysheet[[#This Row],[Hour Override]]) + G320), 0)</f>
        <v>0</v>
      </c>
      <c r="H32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21" s="1">
        <f>IF(TEXT(A320, "dddd") = "Sunday", Paysheet[[#This Row],[Daily Pay]], IF(ISNUMBER(I320), I320, 0) + Paysheet[[#This Row],[Daily Pay]])</f>
        <v>0</v>
      </c>
      <c r="J321" s="1">
        <f>IF(B320 = "PAYDAY", Paysheet[[#This Row],[Daily Pay]], IF(ISNUMBER(J320), J320, 0) + Paysheet[[#This Row],[Daily Pay]])</f>
        <v>0</v>
      </c>
      <c r="K321" s="1" t="str">
        <f>IF(Paysheet[[#This Row],[Week Counter]] = "PAYDAY", Paysheet[[#This Row],[Day to Paycheck]], "")</f>
        <v/>
      </c>
      <c r="L321" s="1"/>
      <c r="M321" s="1">
        <f>IF(TEXT(Paysheet[[#This Row],[Date]], "mm") &gt; TEXT(A320, "mm"), Paysheet[[#This Row],[Daily Pay]], IF(ISNUMBER(M320), M320, 0) + Paysheet[[#This Row],[Daily Pay]]) - IF(Paysheet[[#This Row],[Adjusted Paycheck]] = "", 0, (Paysheet[[#This Row],[Expected Paycheck]] - Paysheet[[#This Row],[Adjusted Paycheck]]))</f>
        <v>0</v>
      </c>
      <c r="N321" s="2">
        <f>IF(ISNUMBER(N320), N320, 0) + Paysheet[[#This Row],[Daily Pay]]  - IF(Paysheet[[#This Row],[Adjusted Paycheck]] = "", 0, (Paysheet[[#This Row],[Expected Paycheck]] - Paysheet[[#This Row],[Adjusted Paycheck]]))</f>
        <v>0</v>
      </c>
    </row>
    <row r="322" spans="1:14" x14ac:dyDescent="0.25">
      <c r="A322" s="7">
        <v>45612</v>
      </c>
      <c r="B322" s="5">
        <f>IF(OR('Account Holder Info'!$B$12 = "Weekly", Paysheet[[#This Row],[Date]]='Account Holder Info'!$B$10), IF(TEXT(A322, "dddd") = 'Account Holder Info'!$B$11, "PAYDAY", IF(ISNUMBER(B321), B321 + 1, 1)), IF(AND(TEXT(A322, "dddd") = 'Account Holder Info'!$B$11, B321 &gt;= 13), "PAYDAY", (IF(ISNUMBER(B321), B321 + 1, 1))))</f>
        <v>8</v>
      </c>
      <c r="C322" s="6"/>
      <c r="D322" cm="1">
        <f t="array" ref="D322">_xlfn.IFNA(_xlfn.IFS($C$317 = "Regular", IF(VLOOKUP(TEXT(Paysheet[[#This Row],[Date]], "dddd"),RegularWeek[],2, FALSE), 'Account Holder Info'!$B$6, 0), $C$317 = "1 Day", IF(VLOOKUP(TEXT(Paysheet[[#This Row],[Date]], "dddd"),OneDayWeek[],2, FALSE), IF(TEXT(Paysheet[[#This Row],[Date]], "dddd") = 'Account Holder Info'!$B$13, 'Account Holder Info'!$B$7, 'Account Holder Info'!$B$6), 0), $C$317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$C$317 = "Off", 0), 0)</f>
        <v>0</v>
      </c>
      <c r="F32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F321)</f>
        <v>0</v>
      </c>
      <c r="G322">
        <f>IFERROR(IF(B321 = "PAYDAY", IF(Paysheet[[#This Row],[Hour Override]] = "", Paysheet[[#This Row],[Hours ]], Paysheet[[#This Row],[Hour Override]]), IF(Paysheet[[#This Row],[Hour Override]] = "", Paysheet[[#This Row],[Hours ]], Paysheet[[#This Row],[Hour Override]]) + G321), 0)</f>
        <v>0</v>
      </c>
      <c r="H32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22" s="1">
        <f>IF(TEXT(A321, "dddd") = "Sunday", Paysheet[[#This Row],[Daily Pay]], IF(ISNUMBER(I321), I321, 0) + Paysheet[[#This Row],[Daily Pay]])</f>
        <v>0</v>
      </c>
      <c r="J322" s="1">
        <f>IF(B321 = "PAYDAY", Paysheet[[#This Row],[Daily Pay]], IF(ISNUMBER(J321), J321, 0) + Paysheet[[#This Row],[Daily Pay]])</f>
        <v>0</v>
      </c>
      <c r="K322" s="1" t="str">
        <f>IF(Paysheet[[#This Row],[Week Counter]] = "PAYDAY", Paysheet[[#This Row],[Day to Paycheck]], "")</f>
        <v/>
      </c>
      <c r="L322" s="1"/>
      <c r="M322" s="1">
        <f>IF(TEXT(Paysheet[[#This Row],[Date]], "mm") &gt; TEXT(A321, "mm"), Paysheet[[#This Row],[Daily Pay]], IF(ISNUMBER(M321), M321, 0) + Paysheet[[#This Row],[Daily Pay]]) - IF(Paysheet[[#This Row],[Adjusted Paycheck]] = "", 0, (Paysheet[[#This Row],[Expected Paycheck]] - Paysheet[[#This Row],[Adjusted Paycheck]]))</f>
        <v>0</v>
      </c>
      <c r="N322" s="2">
        <f>IF(ISNUMBER(N321), N321, 0) + Paysheet[[#This Row],[Daily Pay]]  - IF(Paysheet[[#This Row],[Adjusted Paycheck]] = "", 0, (Paysheet[[#This Row],[Expected Paycheck]] - Paysheet[[#This Row],[Adjusted Paycheck]]))</f>
        <v>0</v>
      </c>
    </row>
    <row r="323" spans="1:14" x14ac:dyDescent="0.25">
      <c r="A323" s="7">
        <v>45613</v>
      </c>
      <c r="B323" s="5">
        <f>IF(OR('Account Holder Info'!$B$12 = "Weekly", Paysheet[[#This Row],[Date]]='Account Holder Info'!$B$10), IF(TEXT(A323, "dddd") = 'Account Holder Info'!$B$11, "PAYDAY", IF(ISNUMBER(B322), B322 + 1, 1)), IF(AND(TEXT(A323, "dddd") = 'Account Holder Info'!$B$11, B322 &gt;= 13), "PAYDAY", (IF(ISNUMBER(B322), B322 + 1, 1))))</f>
        <v>9</v>
      </c>
      <c r="C323" s="6"/>
      <c r="D323" cm="1">
        <f t="array" ref="D323">_xlfn.IFNA(_xlfn.IFS($C$317 = "Regular", IF(VLOOKUP(TEXT(Paysheet[[#This Row],[Date]], "dddd"),RegularWeek[],2, FALSE), 'Account Holder Info'!$B$6, 0), $C$317 = "1 Day", IF(VLOOKUP(TEXT(Paysheet[[#This Row],[Date]], "dddd"),OneDayWeek[],2, FALSE), IF(TEXT(Paysheet[[#This Row],[Date]], "dddd") = 'Account Holder Info'!$B$13, 'Account Holder Info'!$B$7, 'Account Holder Info'!$B$6), 0), $C$317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$C$317 = "Off", 0), 0)</f>
        <v>0</v>
      </c>
      <c r="F32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F322)</f>
        <v>0</v>
      </c>
      <c r="G323">
        <f>IFERROR(IF(B322 = "PAYDAY", IF(Paysheet[[#This Row],[Hour Override]] = "", Paysheet[[#This Row],[Hours ]], Paysheet[[#This Row],[Hour Override]]), IF(Paysheet[[#This Row],[Hour Override]] = "", Paysheet[[#This Row],[Hours ]], Paysheet[[#This Row],[Hour Override]]) + G322), 0)</f>
        <v>0</v>
      </c>
      <c r="H32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23" s="1">
        <f>IF(TEXT(A322, "dddd") = "Sunday", Paysheet[[#This Row],[Daily Pay]], IF(ISNUMBER(I322), I322, 0) + Paysheet[[#This Row],[Daily Pay]])</f>
        <v>0</v>
      </c>
      <c r="J323" s="1">
        <f>IF(B322 = "PAYDAY", Paysheet[[#This Row],[Daily Pay]], IF(ISNUMBER(J322), J322, 0) + Paysheet[[#This Row],[Daily Pay]])</f>
        <v>0</v>
      </c>
      <c r="K323" s="1" t="str">
        <f>IF(Paysheet[[#This Row],[Week Counter]] = "PAYDAY", Paysheet[[#This Row],[Day to Paycheck]], "")</f>
        <v/>
      </c>
      <c r="L323" s="1"/>
      <c r="M323" s="1">
        <f>IF(TEXT(Paysheet[[#This Row],[Date]], "mm") &gt; TEXT(A322, "mm"), Paysheet[[#This Row],[Daily Pay]], IF(ISNUMBER(M322), M322, 0) + Paysheet[[#This Row],[Daily Pay]]) - IF(Paysheet[[#This Row],[Adjusted Paycheck]] = "", 0, (Paysheet[[#This Row],[Expected Paycheck]] - Paysheet[[#This Row],[Adjusted Paycheck]]))</f>
        <v>0</v>
      </c>
      <c r="N323" s="2">
        <f>IF(ISNUMBER(N322), N322, 0) + Paysheet[[#This Row],[Daily Pay]]  - IF(Paysheet[[#This Row],[Adjusted Paycheck]] = "", 0, (Paysheet[[#This Row],[Expected Paycheck]] - Paysheet[[#This Row],[Adjusted Paycheck]]))</f>
        <v>0</v>
      </c>
    </row>
    <row r="324" spans="1:14" x14ac:dyDescent="0.25">
      <c r="A324" s="7">
        <v>45614</v>
      </c>
      <c r="B324" s="5">
        <f>IF(OR('Account Holder Info'!$B$12 = "Weekly", Paysheet[[#This Row],[Date]]='Account Holder Info'!$B$10), IF(TEXT(A324, "dddd") = 'Account Holder Info'!$B$11, "PAYDAY", IF(ISNUMBER(B323), B323 + 1, 1)), IF(AND(TEXT(A324, "dddd") = 'Account Holder Info'!$B$11, B323 &gt;= 13), "PAYDAY", (IF(ISNUMBER(B323), B323 + 1, 1))))</f>
        <v>10</v>
      </c>
      <c r="C324" t="s">
        <v>30</v>
      </c>
      <c r="D324" cm="1">
        <f t="array" ref="D324">_xlfn.IFNA(_xlfn.IFS($C$324 = "Regular", IF(VLOOKUP(TEXT(Paysheet[[#This Row],[Date]], "dddd"),RegularWeek[],2, FALSE), 'Account Holder Info'!$B$6, 0), $C$324 = "1 Day", IF(VLOOKUP(TEXT(Paysheet[[#This Row],[Date]], "dddd"),OneDayWeek[],2, FALSE), IF(TEXT(Paysheet[[#This Row],[Date]], "dddd") = 'Account Holder Info'!$B$13, 'Account Holder Info'!$B$7, 'Account Holder Info'!$B$6), 0), $C$324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$C$324 = "Off", 0), 0)</f>
        <v>0</v>
      </c>
      <c r="F32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F323)</f>
        <v>0</v>
      </c>
      <c r="G324">
        <f>IFERROR(IF(B323 = "PAYDAY", IF(Paysheet[[#This Row],[Hour Override]] = "", Paysheet[[#This Row],[Hours ]], Paysheet[[#This Row],[Hour Override]]), IF(Paysheet[[#This Row],[Hour Override]] = "", Paysheet[[#This Row],[Hours ]], Paysheet[[#This Row],[Hour Override]]) + G323), 0)</f>
        <v>0</v>
      </c>
      <c r="H32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24" s="1">
        <f>IF(TEXT(A323, "dddd") = "Sunday", Paysheet[[#This Row],[Daily Pay]], IF(ISNUMBER(I323), I323, 0) + Paysheet[[#This Row],[Daily Pay]])</f>
        <v>0</v>
      </c>
      <c r="J324" s="1">
        <f>IF(B323 = "PAYDAY", Paysheet[[#This Row],[Daily Pay]], IF(ISNUMBER(J323), J323, 0) + Paysheet[[#This Row],[Daily Pay]])</f>
        <v>0</v>
      </c>
      <c r="K324" s="1" t="str">
        <f>IF(Paysheet[[#This Row],[Week Counter]] = "PAYDAY", Paysheet[[#This Row],[Day to Paycheck]], "")</f>
        <v/>
      </c>
      <c r="L324" s="1"/>
      <c r="M324" s="1">
        <f>IF(TEXT(Paysheet[[#This Row],[Date]], "mm") &gt; TEXT(A323, "mm"), Paysheet[[#This Row],[Daily Pay]], IF(ISNUMBER(M323), M323, 0) + Paysheet[[#This Row],[Daily Pay]]) - IF(Paysheet[[#This Row],[Adjusted Paycheck]] = "", 0, (Paysheet[[#This Row],[Expected Paycheck]] - Paysheet[[#This Row],[Adjusted Paycheck]]))</f>
        <v>0</v>
      </c>
      <c r="N324" s="2">
        <f>IF(ISNUMBER(N323), N323, 0) + Paysheet[[#This Row],[Daily Pay]]  - IF(Paysheet[[#This Row],[Adjusted Paycheck]] = "", 0, (Paysheet[[#This Row],[Expected Paycheck]] - Paysheet[[#This Row],[Adjusted Paycheck]]))</f>
        <v>0</v>
      </c>
    </row>
    <row r="325" spans="1:14" x14ac:dyDescent="0.25">
      <c r="A325" s="7">
        <v>45615</v>
      </c>
      <c r="B325" s="5">
        <f>IF(OR('Account Holder Info'!$B$12 = "Weekly", Paysheet[[#This Row],[Date]]='Account Holder Info'!$B$10), IF(TEXT(A325, "dddd") = 'Account Holder Info'!$B$11, "PAYDAY", IF(ISNUMBER(B324), B324 + 1, 1)), IF(AND(TEXT(A325, "dddd") = 'Account Holder Info'!$B$11, B324 &gt;= 13), "PAYDAY", (IF(ISNUMBER(B324), B324 + 1, 1))))</f>
        <v>11</v>
      </c>
      <c r="C325" s="6"/>
      <c r="D325" cm="1">
        <f t="array" ref="D325">_xlfn.IFNA(_xlfn.IFS($C$324 = "Regular", IF(VLOOKUP(TEXT(Paysheet[[#This Row],[Date]], "dddd"),RegularWeek[],2, FALSE), 'Account Holder Info'!$B$6, 0), $C$324 = "1 Day", IF(VLOOKUP(TEXT(Paysheet[[#This Row],[Date]], "dddd"),OneDayWeek[],2, FALSE), IF(TEXT(Paysheet[[#This Row],[Date]], "dddd") = 'Account Holder Info'!$B$13, 'Account Holder Info'!$B$7, 'Account Holder Info'!$B$6), 0), $C$324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$C$324 = "Off", 0), 0)</f>
        <v>0</v>
      </c>
      <c r="F32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F324)</f>
        <v>0</v>
      </c>
      <c r="G325">
        <f>IFERROR(IF(B324 = "PAYDAY", IF(Paysheet[[#This Row],[Hour Override]] = "", Paysheet[[#This Row],[Hours ]], Paysheet[[#This Row],[Hour Override]]), IF(Paysheet[[#This Row],[Hour Override]] = "", Paysheet[[#This Row],[Hours ]], Paysheet[[#This Row],[Hour Override]]) + G324), 0)</f>
        <v>0</v>
      </c>
      <c r="H32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25" s="1">
        <f>IF(TEXT(A324, "dddd") = "Sunday", Paysheet[[#This Row],[Daily Pay]], IF(ISNUMBER(I324), I324, 0) + Paysheet[[#This Row],[Daily Pay]])</f>
        <v>0</v>
      </c>
      <c r="J325" s="1">
        <f>IF(B324 = "PAYDAY", Paysheet[[#This Row],[Daily Pay]], IF(ISNUMBER(J324), J324, 0) + Paysheet[[#This Row],[Daily Pay]])</f>
        <v>0</v>
      </c>
      <c r="K325" s="1" t="str">
        <f>IF(Paysheet[[#This Row],[Week Counter]] = "PAYDAY", Paysheet[[#This Row],[Day to Paycheck]], "")</f>
        <v/>
      </c>
      <c r="L325" s="1"/>
      <c r="M325" s="1">
        <f>IF(TEXT(Paysheet[[#This Row],[Date]], "mm") &gt; TEXT(A324, "mm"), Paysheet[[#This Row],[Daily Pay]], IF(ISNUMBER(M324), M324, 0) + Paysheet[[#This Row],[Daily Pay]]) - IF(Paysheet[[#This Row],[Adjusted Paycheck]] = "", 0, (Paysheet[[#This Row],[Expected Paycheck]] - Paysheet[[#This Row],[Adjusted Paycheck]]))</f>
        <v>0</v>
      </c>
      <c r="N325" s="2">
        <f>IF(ISNUMBER(N324), N324, 0) + Paysheet[[#This Row],[Daily Pay]]  - IF(Paysheet[[#This Row],[Adjusted Paycheck]] = "", 0, (Paysheet[[#This Row],[Expected Paycheck]] - Paysheet[[#This Row],[Adjusted Paycheck]]))</f>
        <v>0</v>
      </c>
    </row>
    <row r="326" spans="1:14" x14ac:dyDescent="0.25">
      <c r="A326" s="7">
        <v>45616</v>
      </c>
      <c r="B326" s="5">
        <f>IF(OR('Account Holder Info'!$B$12 = "Weekly", Paysheet[[#This Row],[Date]]='Account Holder Info'!$B$10), IF(TEXT(A326, "dddd") = 'Account Holder Info'!$B$11, "PAYDAY", IF(ISNUMBER(B325), B325 + 1, 1)), IF(AND(TEXT(A326, "dddd") = 'Account Holder Info'!$B$11, B325 &gt;= 13), "PAYDAY", (IF(ISNUMBER(B325), B325 + 1, 1))))</f>
        <v>12</v>
      </c>
      <c r="C326" s="6"/>
      <c r="D326" cm="1">
        <f t="array" ref="D326">_xlfn.IFNA(_xlfn.IFS($C$324 = "Regular", IF(VLOOKUP(TEXT(Paysheet[[#This Row],[Date]], "dddd"),RegularWeek[],2, FALSE), 'Account Holder Info'!$B$6, 0), $C$324 = "1 Day", IF(VLOOKUP(TEXT(Paysheet[[#This Row],[Date]], "dddd"),OneDayWeek[],2, FALSE), IF(TEXT(Paysheet[[#This Row],[Date]], "dddd") = 'Account Holder Info'!$B$13, 'Account Holder Info'!$B$7, 'Account Holder Info'!$B$6), 0), $C$324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$C$324 = "Off", 0), 0)</f>
        <v>0</v>
      </c>
      <c r="F32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F325)</f>
        <v>0</v>
      </c>
      <c r="G326">
        <f>IFERROR(IF(B325 = "PAYDAY", IF(Paysheet[[#This Row],[Hour Override]] = "", Paysheet[[#This Row],[Hours ]], Paysheet[[#This Row],[Hour Override]]), IF(Paysheet[[#This Row],[Hour Override]] = "", Paysheet[[#This Row],[Hours ]], Paysheet[[#This Row],[Hour Override]]) + G325), 0)</f>
        <v>0</v>
      </c>
      <c r="H32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26" s="1">
        <f>IF(TEXT(A325, "dddd") = "Sunday", Paysheet[[#This Row],[Daily Pay]], IF(ISNUMBER(I325), I325, 0) + Paysheet[[#This Row],[Daily Pay]])</f>
        <v>0</v>
      </c>
      <c r="J326" s="1">
        <f>IF(B325 = "PAYDAY", Paysheet[[#This Row],[Daily Pay]], IF(ISNUMBER(J325), J325, 0) + Paysheet[[#This Row],[Daily Pay]])</f>
        <v>0</v>
      </c>
      <c r="K326" s="1" t="str">
        <f>IF(Paysheet[[#This Row],[Week Counter]] = "PAYDAY", Paysheet[[#This Row],[Day to Paycheck]], "")</f>
        <v/>
      </c>
      <c r="L326" s="1"/>
      <c r="M326" s="1">
        <f>IF(TEXT(Paysheet[[#This Row],[Date]], "mm") &gt; TEXT(A325, "mm"), Paysheet[[#This Row],[Daily Pay]], IF(ISNUMBER(M325), M325, 0) + Paysheet[[#This Row],[Daily Pay]]) - IF(Paysheet[[#This Row],[Adjusted Paycheck]] = "", 0, (Paysheet[[#This Row],[Expected Paycheck]] - Paysheet[[#This Row],[Adjusted Paycheck]]))</f>
        <v>0</v>
      </c>
      <c r="N326" s="2">
        <f>IF(ISNUMBER(N325), N325, 0) + Paysheet[[#This Row],[Daily Pay]]  - IF(Paysheet[[#This Row],[Adjusted Paycheck]] = "", 0, (Paysheet[[#This Row],[Expected Paycheck]] - Paysheet[[#This Row],[Adjusted Paycheck]]))</f>
        <v>0</v>
      </c>
    </row>
    <row r="327" spans="1:14" x14ac:dyDescent="0.25">
      <c r="A327" s="7">
        <v>45617</v>
      </c>
      <c r="B327" s="5">
        <f>IF(OR('Account Holder Info'!$B$12 = "Weekly", Paysheet[[#This Row],[Date]]='Account Holder Info'!$B$10), IF(TEXT(A327, "dddd") = 'Account Holder Info'!$B$11, "PAYDAY", IF(ISNUMBER(B326), B326 + 1, 1)), IF(AND(TEXT(A327, "dddd") = 'Account Holder Info'!$B$11, B326 &gt;= 13), "PAYDAY", (IF(ISNUMBER(B326), B326 + 1, 1))))</f>
        <v>13</v>
      </c>
      <c r="C327" s="6"/>
      <c r="D327" cm="1">
        <f t="array" ref="D327">_xlfn.IFNA(_xlfn.IFS($C$324 = "Regular", IF(VLOOKUP(TEXT(Paysheet[[#This Row],[Date]], "dddd"),RegularWeek[],2, FALSE), 'Account Holder Info'!$B$6, 0), $C$324 = "1 Day", IF(VLOOKUP(TEXT(Paysheet[[#This Row],[Date]], "dddd"),OneDayWeek[],2, FALSE), IF(TEXT(Paysheet[[#This Row],[Date]], "dddd") = 'Account Holder Info'!$B$13, 'Account Holder Info'!$B$7, 'Account Holder Info'!$B$6), 0), $C$324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$C$324 = "Off", 0), 0)</f>
        <v>0</v>
      </c>
      <c r="F32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F326)</f>
        <v>0</v>
      </c>
      <c r="G327">
        <f>IFERROR(IF(B326 = "PAYDAY", IF(Paysheet[[#This Row],[Hour Override]] = "", Paysheet[[#This Row],[Hours ]], Paysheet[[#This Row],[Hour Override]]), IF(Paysheet[[#This Row],[Hour Override]] = "", Paysheet[[#This Row],[Hours ]], Paysheet[[#This Row],[Hour Override]]) + G326), 0)</f>
        <v>0</v>
      </c>
      <c r="H32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27" s="1">
        <f>IF(TEXT(A326, "dddd") = "Sunday", Paysheet[[#This Row],[Daily Pay]], IF(ISNUMBER(I326), I326, 0) + Paysheet[[#This Row],[Daily Pay]])</f>
        <v>0</v>
      </c>
      <c r="J327" s="1">
        <f>IF(B326 = "PAYDAY", Paysheet[[#This Row],[Daily Pay]], IF(ISNUMBER(J326), J326, 0) + Paysheet[[#This Row],[Daily Pay]])</f>
        <v>0</v>
      </c>
      <c r="K327" s="1" t="str">
        <f>IF(Paysheet[[#This Row],[Week Counter]] = "PAYDAY", Paysheet[[#This Row],[Day to Paycheck]], "")</f>
        <v/>
      </c>
      <c r="L327" s="1"/>
      <c r="M327" s="1">
        <f>IF(TEXT(Paysheet[[#This Row],[Date]], "mm") &gt; TEXT(A326, "mm"), Paysheet[[#This Row],[Daily Pay]], IF(ISNUMBER(M326), M326, 0) + Paysheet[[#This Row],[Daily Pay]]) - IF(Paysheet[[#This Row],[Adjusted Paycheck]] = "", 0, (Paysheet[[#This Row],[Expected Paycheck]] - Paysheet[[#This Row],[Adjusted Paycheck]]))</f>
        <v>0</v>
      </c>
      <c r="N327" s="2">
        <f>IF(ISNUMBER(N326), N326, 0) + Paysheet[[#This Row],[Daily Pay]]  - IF(Paysheet[[#This Row],[Adjusted Paycheck]] = "", 0, (Paysheet[[#This Row],[Expected Paycheck]] - Paysheet[[#This Row],[Adjusted Paycheck]]))</f>
        <v>0</v>
      </c>
    </row>
    <row r="328" spans="1:14" x14ac:dyDescent="0.25">
      <c r="A328" s="7">
        <v>45618</v>
      </c>
      <c r="B328" s="5" t="str">
        <f>IF(OR('Account Holder Info'!$B$12 = "Weekly", Paysheet[[#This Row],[Date]]='Account Holder Info'!$B$10), IF(TEXT(A328, "dddd") = 'Account Holder Info'!$B$11, "PAYDAY", IF(ISNUMBER(B327), B327 + 1, 1)), IF(AND(TEXT(A328, "dddd") = 'Account Holder Info'!$B$11, B327 &gt;= 13), "PAYDAY", (IF(ISNUMBER(B327), B327 + 1, 1))))</f>
        <v>PAYDAY</v>
      </c>
      <c r="C328" s="6"/>
      <c r="D328" cm="1">
        <f t="array" ref="D328">_xlfn.IFNA(_xlfn.IFS($C$324 = "Regular", IF(VLOOKUP(TEXT(Paysheet[[#This Row],[Date]], "dddd"),RegularWeek[],2, FALSE), 'Account Holder Info'!$B$6, 0), $C$324 = "1 Day", IF(VLOOKUP(TEXT(Paysheet[[#This Row],[Date]], "dddd"),OneDayWeek[],2, FALSE), IF(TEXT(Paysheet[[#This Row],[Date]], "dddd") = 'Account Holder Info'!$B$13, 'Account Holder Info'!$B$7, 'Account Holder Info'!$B$6), 0), $C$324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$C$324 = "Off", 0), 0)</f>
        <v>0</v>
      </c>
      <c r="F32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F327)</f>
        <v>0</v>
      </c>
      <c r="G328">
        <f>IFERROR(IF(B327 = "PAYDAY", IF(Paysheet[[#This Row],[Hour Override]] = "", Paysheet[[#This Row],[Hours ]], Paysheet[[#This Row],[Hour Override]]), IF(Paysheet[[#This Row],[Hour Override]] = "", Paysheet[[#This Row],[Hours ]], Paysheet[[#This Row],[Hour Override]]) + G327), 0)</f>
        <v>0</v>
      </c>
      <c r="H32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28" s="1">
        <f>IF(TEXT(A327, "dddd") = "Sunday", Paysheet[[#This Row],[Daily Pay]], IF(ISNUMBER(I327), I327, 0) + Paysheet[[#This Row],[Daily Pay]])</f>
        <v>0</v>
      </c>
      <c r="J328" s="1">
        <f>IF(B327 = "PAYDAY", Paysheet[[#This Row],[Daily Pay]], IF(ISNUMBER(J327), J327, 0) + Paysheet[[#This Row],[Daily Pay]])</f>
        <v>0</v>
      </c>
      <c r="K328" s="1">
        <f>IF(Paysheet[[#This Row],[Week Counter]] = "PAYDAY", Paysheet[[#This Row],[Day to Paycheck]], "")</f>
        <v>0</v>
      </c>
      <c r="L328" s="1"/>
      <c r="M328" s="1">
        <f>IF(TEXT(Paysheet[[#This Row],[Date]], "mm") &gt; TEXT(A327, "mm"), Paysheet[[#This Row],[Daily Pay]], IF(ISNUMBER(M327), M327, 0) + Paysheet[[#This Row],[Daily Pay]]) - IF(Paysheet[[#This Row],[Adjusted Paycheck]] = "", 0, (Paysheet[[#This Row],[Expected Paycheck]] - Paysheet[[#This Row],[Adjusted Paycheck]]))</f>
        <v>0</v>
      </c>
      <c r="N328" s="2">
        <f>IF(ISNUMBER(N327), N327, 0) + Paysheet[[#This Row],[Daily Pay]]  - IF(Paysheet[[#This Row],[Adjusted Paycheck]] = "", 0, (Paysheet[[#This Row],[Expected Paycheck]] - Paysheet[[#This Row],[Adjusted Paycheck]]))</f>
        <v>0</v>
      </c>
    </row>
    <row r="329" spans="1:14" x14ac:dyDescent="0.25">
      <c r="A329" s="7">
        <v>45619</v>
      </c>
      <c r="B329" s="5">
        <f>IF(OR('Account Holder Info'!$B$12 = "Weekly", Paysheet[[#This Row],[Date]]='Account Holder Info'!$B$10), IF(TEXT(A329, "dddd") = 'Account Holder Info'!$B$11, "PAYDAY", IF(ISNUMBER(B328), B328 + 1, 1)), IF(AND(TEXT(A329, "dddd") = 'Account Holder Info'!$B$11, B328 &gt;= 13), "PAYDAY", (IF(ISNUMBER(B328), B328 + 1, 1))))</f>
        <v>1</v>
      </c>
      <c r="C329" s="6"/>
      <c r="D329" cm="1">
        <f t="array" ref="D329">_xlfn.IFNA(_xlfn.IFS($C$324 = "Regular", IF(VLOOKUP(TEXT(Paysheet[[#This Row],[Date]], "dddd"),RegularWeek[],2, FALSE), 'Account Holder Info'!$B$6, 0), $C$324 = "1 Day", IF(VLOOKUP(TEXT(Paysheet[[#This Row],[Date]], "dddd"),OneDayWeek[],2, FALSE), IF(TEXT(Paysheet[[#This Row],[Date]], "dddd") = 'Account Holder Info'!$B$13, 'Account Holder Info'!$B$7, 'Account Holder Info'!$B$6), 0), $C$324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$C$324 = "Off", 0), 0)</f>
        <v>0</v>
      </c>
      <c r="F32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F328)</f>
        <v>0</v>
      </c>
      <c r="G329">
        <f>IFERROR(IF(B328 = "PAYDAY", IF(Paysheet[[#This Row],[Hour Override]] = "", Paysheet[[#This Row],[Hours ]], Paysheet[[#This Row],[Hour Override]]), IF(Paysheet[[#This Row],[Hour Override]] = "", Paysheet[[#This Row],[Hours ]], Paysheet[[#This Row],[Hour Override]]) + G328), 0)</f>
        <v>0</v>
      </c>
      <c r="H32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29" s="1">
        <f>IF(TEXT(A328, "dddd") = "Sunday", Paysheet[[#This Row],[Daily Pay]], IF(ISNUMBER(I328), I328, 0) + Paysheet[[#This Row],[Daily Pay]])</f>
        <v>0</v>
      </c>
      <c r="J329" s="1">
        <f>IF(B328 = "PAYDAY", Paysheet[[#This Row],[Daily Pay]], IF(ISNUMBER(J328), J328, 0) + Paysheet[[#This Row],[Daily Pay]])</f>
        <v>0</v>
      </c>
      <c r="K329" s="1" t="str">
        <f>IF(Paysheet[[#This Row],[Week Counter]] = "PAYDAY", Paysheet[[#This Row],[Day to Paycheck]], "")</f>
        <v/>
      </c>
      <c r="L329" s="1"/>
      <c r="M329" s="1">
        <f>IF(TEXT(Paysheet[[#This Row],[Date]], "mm") &gt; TEXT(A328, "mm"), Paysheet[[#This Row],[Daily Pay]], IF(ISNUMBER(M328), M328, 0) + Paysheet[[#This Row],[Daily Pay]]) - IF(Paysheet[[#This Row],[Adjusted Paycheck]] = "", 0, (Paysheet[[#This Row],[Expected Paycheck]] - Paysheet[[#This Row],[Adjusted Paycheck]]))</f>
        <v>0</v>
      </c>
      <c r="N329" s="2">
        <f>IF(ISNUMBER(N328), N328, 0) + Paysheet[[#This Row],[Daily Pay]]  - IF(Paysheet[[#This Row],[Adjusted Paycheck]] = "", 0, (Paysheet[[#This Row],[Expected Paycheck]] - Paysheet[[#This Row],[Adjusted Paycheck]]))</f>
        <v>0</v>
      </c>
    </row>
    <row r="330" spans="1:14" x14ac:dyDescent="0.25">
      <c r="A330" s="7">
        <v>45620</v>
      </c>
      <c r="B330" s="5">
        <f>IF(OR('Account Holder Info'!$B$12 = "Weekly", Paysheet[[#This Row],[Date]]='Account Holder Info'!$B$10), IF(TEXT(A330, "dddd") = 'Account Holder Info'!$B$11, "PAYDAY", IF(ISNUMBER(B329), B329 + 1, 1)), IF(AND(TEXT(A330, "dddd") = 'Account Holder Info'!$B$11, B329 &gt;= 13), "PAYDAY", (IF(ISNUMBER(B329), B329 + 1, 1))))</f>
        <v>2</v>
      </c>
      <c r="C330" s="6"/>
      <c r="D330" cm="1">
        <f t="array" ref="D330">_xlfn.IFNA(_xlfn.IFS($C$324 = "Regular", IF(VLOOKUP(TEXT(Paysheet[[#This Row],[Date]], "dddd"),RegularWeek[],2, FALSE), 'Account Holder Info'!$B$6, 0), $C$324 = "1 Day", IF(VLOOKUP(TEXT(Paysheet[[#This Row],[Date]], "dddd"),OneDayWeek[],2, FALSE), IF(TEXT(Paysheet[[#This Row],[Date]], "dddd") = 'Account Holder Info'!$B$13, 'Account Holder Info'!$B$7, 'Account Holder Info'!$B$6), 0), $C$324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$C$324 = "Off", 0), 0)</f>
        <v>0</v>
      </c>
      <c r="F33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F329)</f>
        <v>0</v>
      </c>
      <c r="G330">
        <f>IFERROR(IF(B329 = "PAYDAY", IF(Paysheet[[#This Row],[Hour Override]] = "", Paysheet[[#This Row],[Hours ]], Paysheet[[#This Row],[Hour Override]]), IF(Paysheet[[#This Row],[Hour Override]] = "", Paysheet[[#This Row],[Hours ]], Paysheet[[#This Row],[Hour Override]]) + G329), 0)</f>
        <v>0</v>
      </c>
      <c r="H33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30" s="1">
        <f>IF(TEXT(A329, "dddd") = "Sunday", Paysheet[[#This Row],[Daily Pay]], IF(ISNUMBER(I329), I329, 0) + Paysheet[[#This Row],[Daily Pay]])</f>
        <v>0</v>
      </c>
      <c r="J330" s="1">
        <f>IF(B329 = "PAYDAY", Paysheet[[#This Row],[Daily Pay]], IF(ISNUMBER(J329), J329, 0) + Paysheet[[#This Row],[Daily Pay]])</f>
        <v>0</v>
      </c>
      <c r="K330" s="1" t="str">
        <f>IF(Paysheet[[#This Row],[Week Counter]] = "PAYDAY", Paysheet[[#This Row],[Day to Paycheck]], "")</f>
        <v/>
      </c>
      <c r="L330" s="1"/>
      <c r="M330" s="1">
        <f>IF(TEXT(Paysheet[[#This Row],[Date]], "mm") &gt; TEXT(A329, "mm"), Paysheet[[#This Row],[Daily Pay]], IF(ISNUMBER(M329), M329, 0) + Paysheet[[#This Row],[Daily Pay]]) - IF(Paysheet[[#This Row],[Adjusted Paycheck]] = "", 0, (Paysheet[[#This Row],[Expected Paycheck]] - Paysheet[[#This Row],[Adjusted Paycheck]]))</f>
        <v>0</v>
      </c>
      <c r="N330" s="2">
        <f>IF(ISNUMBER(N329), N329, 0) + Paysheet[[#This Row],[Daily Pay]]  - IF(Paysheet[[#This Row],[Adjusted Paycheck]] = "", 0, (Paysheet[[#This Row],[Expected Paycheck]] - Paysheet[[#This Row],[Adjusted Paycheck]]))</f>
        <v>0</v>
      </c>
    </row>
    <row r="331" spans="1:14" x14ac:dyDescent="0.25">
      <c r="A331" s="7">
        <v>45621</v>
      </c>
      <c r="B331" s="5">
        <f>IF(OR('Account Holder Info'!$B$12 = "Weekly", Paysheet[[#This Row],[Date]]='Account Holder Info'!$B$10), IF(TEXT(A331, "dddd") = 'Account Holder Info'!$B$11, "PAYDAY", IF(ISNUMBER(B330), B330 + 1, 1)), IF(AND(TEXT(A331, "dddd") = 'Account Holder Info'!$B$11, B330 &gt;= 13), "PAYDAY", (IF(ISNUMBER(B330), B330 + 1, 1))))</f>
        <v>3</v>
      </c>
      <c r="C331" t="s">
        <v>30</v>
      </c>
      <c r="D331" cm="1">
        <f t="array" ref="D331">_xlfn.IFNA(_xlfn.IFS($C$331 = "Regular", IF(VLOOKUP(TEXT(Paysheet[[#This Row],[Date]], "dddd"),RegularWeek[],2, FALSE), 'Account Holder Info'!$B$6, 0), $C$331 = "1 Day", IF(VLOOKUP(TEXT(Paysheet[[#This Row],[Date]], "dddd"),OneDayWeek[],2, FALSE), IF(TEXT(Paysheet[[#This Row],[Date]], "dddd") = 'Account Holder Info'!$B$13, 'Account Holder Info'!$B$7, 'Account Holder Info'!$B$6), 0), $C$331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$C$331 = "Off", 0), 0)</f>
        <v>0</v>
      </c>
      <c r="F33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F330)</f>
        <v>0</v>
      </c>
      <c r="G331">
        <f>IFERROR(IF(B330 = "PAYDAY", IF(Paysheet[[#This Row],[Hour Override]] = "", Paysheet[[#This Row],[Hours ]], Paysheet[[#This Row],[Hour Override]]), IF(Paysheet[[#This Row],[Hour Override]] = "", Paysheet[[#This Row],[Hours ]], Paysheet[[#This Row],[Hour Override]]) + G330), 0)</f>
        <v>0</v>
      </c>
      <c r="H33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31" s="1">
        <f>IF(TEXT(A330, "dddd") = "Sunday", Paysheet[[#This Row],[Daily Pay]], IF(ISNUMBER(I330), I330, 0) + Paysheet[[#This Row],[Daily Pay]])</f>
        <v>0</v>
      </c>
      <c r="J331" s="1">
        <f>IF(B330 = "PAYDAY", Paysheet[[#This Row],[Daily Pay]], IF(ISNUMBER(J330), J330, 0) + Paysheet[[#This Row],[Daily Pay]])</f>
        <v>0</v>
      </c>
      <c r="K331" s="1" t="str">
        <f>IF(Paysheet[[#This Row],[Week Counter]] = "PAYDAY", Paysheet[[#This Row],[Day to Paycheck]], "")</f>
        <v/>
      </c>
      <c r="L331" s="1"/>
      <c r="M331" s="1">
        <f>IF(TEXT(Paysheet[[#This Row],[Date]], "mm") &gt; TEXT(A330, "mm"), Paysheet[[#This Row],[Daily Pay]], IF(ISNUMBER(M330), M330, 0) + Paysheet[[#This Row],[Daily Pay]]) - IF(Paysheet[[#This Row],[Adjusted Paycheck]] = "", 0, (Paysheet[[#This Row],[Expected Paycheck]] - Paysheet[[#This Row],[Adjusted Paycheck]]))</f>
        <v>0</v>
      </c>
      <c r="N331" s="2">
        <f>IF(ISNUMBER(N330), N330, 0) + Paysheet[[#This Row],[Daily Pay]]  - IF(Paysheet[[#This Row],[Adjusted Paycheck]] = "", 0, (Paysheet[[#This Row],[Expected Paycheck]] - Paysheet[[#This Row],[Adjusted Paycheck]]))</f>
        <v>0</v>
      </c>
    </row>
    <row r="332" spans="1:14" x14ac:dyDescent="0.25">
      <c r="A332" s="7">
        <v>45622</v>
      </c>
      <c r="B332" s="5">
        <f>IF(OR('Account Holder Info'!$B$12 = "Weekly", Paysheet[[#This Row],[Date]]='Account Holder Info'!$B$10), IF(TEXT(A332, "dddd") = 'Account Holder Info'!$B$11, "PAYDAY", IF(ISNUMBER(B331), B331 + 1, 1)), IF(AND(TEXT(A332, "dddd") = 'Account Holder Info'!$B$11, B331 &gt;= 13), "PAYDAY", (IF(ISNUMBER(B331), B331 + 1, 1))))</f>
        <v>4</v>
      </c>
      <c r="C332" s="6"/>
      <c r="D332" cm="1">
        <f t="array" ref="D332">_xlfn.IFNA(_xlfn.IFS($C$331 = "Regular", IF(VLOOKUP(TEXT(Paysheet[[#This Row],[Date]], "dddd"),RegularWeek[],2, FALSE), 'Account Holder Info'!$B$6, 0), $C$331 = "1 Day", IF(VLOOKUP(TEXT(Paysheet[[#This Row],[Date]], "dddd"),OneDayWeek[],2, FALSE), IF(TEXT(Paysheet[[#This Row],[Date]], "dddd") = 'Account Holder Info'!$B$13, 'Account Holder Info'!$B$7, 'Account Holder Info'!$B$6), 0), $C$331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$C$331 = "Off", 0), 0)</f>
        <v>0</v>
      </c>
      <c r="F33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F331)</f>
        <v>0</v>
      </c>
      <c r="G332">
        <f>IFERROR(IF(B331 = "PAYDAY", IF(Paysheet[[#This Row],[Hour Override]] = "", Paysheet[[#This Row],[Hours ]], Paysheet[[#This Row],[Hour Override]]), IF(Paysheet[[#This Row],[Hour Override]] = "", Paysheet[[#This Row],[Hours ]], Paysheet[[#This Row],[Hour Override]]) + G331), 0)</f>
        <v>0</v>
      </c>
      <c r="H33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32" s="1">
        <f>IF(TEXT(A331, "dddd") = "Sunday", Paysheet[[#This Row],[Daily Pay]], IF(ISNUMBER(I331), I331, 0) + Paysheet[[#This Row],[Daily Pay]])</f>
        <v>0</v>
      </c>
      <c r="J332" s="1">
        <f>IF(B331 = "PAYDAY", Paysheet[[#This Row],[Daily Pay]], IF(ISNUMBER(J331), J331, 0) + Paysheet[[#This Row],[Daily Pay]])</f>
        <v>0</v>
      </c>
      <c r="K332" s="1" t="str">
        <f>IF(Paysheet[[#This Row],[Week Counter]] = "PAYDAY", Paysheet[[#This Row],[Day to Paycheck]], "")</f>
        <v/>
      </c>
      <c r="L332" s="1"/>
      <c r="M332" s="1">
        <f>IF(TEXT(Paysheet[[#This Row],[Date]], "mm") &gt; TEXT(A331, "mm"), Paysheet[[#This Row],[Daily Pay]], IF(ISNUMBER(M331), M331, 0) + Paysheet[[#This Row],[Daily Pay]]) - IF(Paysheet[[#This Row],[Adjusted Paycheck]] = "", 0, (Paysheet[[#This Row],[Expected Paycheck]] - Paysheet[[#This Row],[Adjusted Paycheck]]))</f>
        <v>0</v>
      </c>
      <c r="N332" s="2">
        <f>IF(ISNUMBER(N331), N331, 0) + Paysheet[[#This Row],[Daily Pay]]  - IF(Paysheet[[#This Row],[Adjusted Paycheck]] = "", 0, (Paysheet[[#This Row],[Expected Paycheck]] - Paysheet[[#This Row],[Adjusted Paycheck]]))</f>
        <v>0</v>
      </c>
    </row>
    <row r="333" spans="1:14" x14ac:dyDescent="0.25">
      <c r="A333" s="7">
        <v>45623</v>
      </c>
      <c r="B333" s="5">
        <f>IF(OR('Account Holder Info'!$B$12 = "Weekly", Paysheet[[#This Row],[Date]]='Account Holder Info'!$B$10), IF(TEXT(A333, "dddd") = 'Account Holder Info'!$B$11, "PAYDAY", IF(ISNUMBER(B332), B332 + 1, 1)), IF(AND(TEXT(A333, "dddd") = 'Account Holder Info'!$B$11, B332 &gt;= 13), "PAYDAY", (IF(ISNUMBER(B332), B332 + 1, 1))))</f>
        <v>5</v>
      </c>
      <c r="C333" s="6"/>
      <c r="D333" cm="1">
        <f t="array" ref="D333">_xlfn.IFNA(_xlfn.IFS($C$331 = "Regular", IF(VLOOKUP(TEXT(Paysheet[[#This Row],[Date]], "dddd"),RegularWeek[],2, FALSE), 'Account Holder Info'!$B$6, 0), $C$331 = "1 Day", IF(VLOOKUP(TEXT(Paysheet[[#This Row],[Date]], "dddd"),OneDayWeek[],2, FALSE), IF(TEXT(Paysheet[[#This Row],[Date]], "dddd") = 'Account Holder Info'!$B$13, 'Account Holder Info'!$B$7, 'Account Holder Info'!$B$6), 0), $C$331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$C$331 = "Off", 0), 0)</f>
        <v>0</v>
      </c>
      <c r="F33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F332)</f>
        <v>0</v>
      </c>
      <c r="G333">
        <f>IFERROR(IF(B332 = "PAYDAY", IF(Paysheet[[#This Row],[Hour Override]] = "", Paysheet[[#This Row],[Hours ]], Paysheet[[#This Row],[Hour Override]]), IF(Paysheet[[#This Row],[Hour Override]] = "", Paysheet[[#This Row],[Hours ]], Paysheet[[#This Row],[Hour Override]]) + G332), 0)</f>
        <v>0</v>
      </c>
      <c r="H33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33" s="1">
        <f>IF(TEXT(A332, "dddd") = "Sunday", Paysheet[[#This Row],[Daily Pay]], IF(ISNUMBER(I332), I332, 0) + Paysheet[[#This Row],[Daily Pay]])</f>
        <v>0</v>
      </c>
      <c r="J333" s="1">
        <f>IF(B332 = "PAYDAY", Paysheet[[#This Row],[Daily Pay]], IF(ISNUMBER(J332), J332, 0) + Paysheet[[#This Row],[Daily Pay]])</f>
        <v>0</v>
      </c>
      <c r="K333" s="1" t="str">
        <f>IF(Paysheet[[#This Row],[Week Counter]] = "PAYDAY", Paysheet[[#This Row],[Day to Paycheck]], "")</f>
        <v/>
      </c>
      <c r="L333" s="1"/>
      <c r="M333" s="1">
        <f>IF(TEXT(Paysheet[[#This Row],[Date]], "mm") &gt; TEXT(A332, "mm"), Paysheet[[#This Row],[Daily Pay]], IF(ISNUMBER(M332), M332, 0) + Paysheet[[#This Row],[Daily Pay]]) - IF(Paysheet[[#This Row],[Adjusted Paycheck]] = "", 0, (Paysheet[[#This Row],[Expected Paycheck]] - Paysheet[[#This Row],[Adjusted Paycheck]]))</f>
        <v>0</v>
      </c>
      <c r="N333" s="2">
        <f>IF(ISNUMBER(N332), N332, 0) + Paysheet[[#This Row],[Daily Pay]]  - IF(Paysheet[[#This Row],[Adjusted Paycheck]] = "", 0, (Paysheet[[#This Row],[Expected Paycheck]] - Paysheet[[#This Row],[Adjusted Paycheck]]))</f>
        <v>0</v>
      </c>
    </row>
    <row r="334" spans="1:14" x14ac:dyDescent="0.25">
      <c r="A334" s="7">
        <v>45624</v>
      </c>
      <c r="B334" s="5">
        <f>IF(OR('Account Holder Info'!$B$12 = "Weekly", Paysheet[[#This Row],[Date]]='Account Holder Info'!$B$10), IF(TEXT(A334, "dddd") = 'Account Holder Info'!$B$11, "PAYDAY", IF(ISNUMBER(B333), B333 + 1, 1)), IF(AND(TEXT(A334, "dddd") = 'Account Holder Info'!$B$11, B333 &gt;= 13), "PAYDAY", (IF(ISNUMBER(B333), B333 + 1, 1))))</f>
        <v>6</v>
      </c>
      <c r="C334" s="6"/>
      <c r="D334" cm="1">
        <f t="array" ref="D334">_xlfn.IFNA(_xlfn.IFS($C$331 = "Regular", IF(VLOOKUP(TEXT(Paysheet[[#This Row],[Date]], "dddd"),RegularWeek[],2, FALSE), 'Account Holder Info'!$B$6, 0), $C$331 = "1 Day", IF(VLOOKUP(TEXT(Paysheet[[#This Row],[Date]], "dddd"),OneDayWeek[],2, FALSE), IF(TEXT(Paysheet[[#This Row],[Date]], "dddd") = 'Account Holder Info'!$B$13, 'Account Holder Info'!$B$7, 'Account Holder Info'!$B$6), 0), $C$331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$C$331 = "Off", 0), 0)</f>
        <v>0</v>
      </c>
      <c r="F33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F333)</f>
        <v>0</v>
      </c>
      <c r="G334">
        <f>IFERROR(IF(B333 = "PAYDAY", IF(Paysheet[[#This Row],[Hour Override]] = "", Paysheet[[#This Row],[Hours ]], Paysheet[[#This Row],[Hour Override]]), IF(Paysheet[[#This Row],[Hour Override]] = "", Paysheet[[#This Row],[Hours ]], Paysheet[[#This Row],[Hour Override]]) + G333), 0)</f>
        <v>0</v>
      </c>
      <c r="H33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34" s="1">
        <f>IF(TEXT(A333, "dddd") = "Sunday", Paysheet[[#This Row],[Daily Pay]], IF(ISNUMBER(I333), I333, 0) + Paysheet[[#This Row],[Daily Pay]])</f>
        <v>0</v>
      </c>
      <c r="J334" s="1">
        <f>IF(B333 = "PAYDAY", Paysheet[[#This Row],[Daily Pay]], IF(ISNUMBER(J333), J333, 0) + Paysheet[[#This Row],[Daily Pay]])</f>
        <v>0</v>
      </c>
      <c r="K334" s="1" t="str">
        <f>IF(Paysheet[[#This Row],[Week Counter]] = "PAYDAY", Paysheet[[#This Row],[Day to Paycheck]], "")</f>
        <v/>
      </c>
      <c r="L334" s="1"/>
      <c r="M334" s="1">
        <f>IF(TEXT(Paysheet[[#This Row],[Date]], "mm") &gt; TEXT(A333, "mm"), Paysheet[[#This Row],[Daily Pay]], IF(ISNUMBER(M333), M333, 0) + Paysheet[[#This Row],[Daily Pay]]) - IF(Paysheet[[#This Row],[Adjusted Paycheck]] = "", 0, (Paysheet[[#This Row],[Expected Paycheck]] - Paysheet[[#This Row],[Adjusted Paycheck]]))</f>
        <v>0</v>
      </c>
      <c r="N334" s="2">
        <f>IF(ISNUMBER(N333), N333, 0) + Paysheet[[#This Row],[Daily Pay]]  - IF(Paysheet[[#This Row],[Adjusted Paycheck]] = "", 0, (Paysheet[[#This Row],[Expected Paycheck]] - Paysheet[[#This Row],[Adjusted Paycheck]]))</f>
        <v>0</v>
      </c>
    </row>
    <row r="335" spans="1:14" x14ac:dyDescent="0.25">
      <c r="A335" s="7">
        <v>45625</v>
      </c>
      <c r="B335" s="5">
        <f>IF(OR('Account Holder Info'!$B$12 = "Weekly", Paysheet[[#This Row],[Date]]='Account Holder Info'!$B$10), IF(TEXT(A335, "dddd") = 'Account Holder Info'!$B$11, "PAYDAY", IF(ISNUMBER(B334), B334 + 1, 1)), IF(AND(TEXT(A335, "dddd") = 'Account Holder Info'!$B$11, B334 &gt;= 13), "PAYDAY", (IF(ISNUMBER(B334), B334 + 1, 1))))</f>
        <v>7</v>
      </c>
      <c r="C335" s="6"/>
      <c r="D335" cm="1">
        <f t="array" ref="D335">_xlfn.IFNA(_xlfn.IFS($C$331 = "Regular", IF(VLOOKUP(TEXT(Paysheet[[#This Row],[Date]], "dddd"),RegularWeek[],2, FALSE), 'Account Holder Info'!$B$6, 0), $C$331 = "1 Day", IF(VLOOKUP(TEXT(Paysheet[[#This Row],[Date]], "dddd"),OneDayWeek[],2, FALSE), IF(TEXT(Paysheet[[#This Row],[Date]], "dddd") = 'Account Holder Info'!$B$13, 'Account Holder Info'!$B$7, 'Account Holder Info'!$B$6), 0), $C$331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$C$331 = "Off", 0), 0)</f>
        <v>0</v>
      </c>
      <c r="F33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F334)</f>
        <v>0</v>
      </c>
      <c r="G335">
        <f>IFERROR(IF(B334 = "PAYDAY", IF(Paysheet[[#This Row],[Hour Override]] = "", Paysheet[[#This Row],[Hours ]], Paysheet[[#This Row],[Hour Override]]), IF(Paysheet[[#This Row],[Hour Override]] = "", Paysheet[[#This Row],[Hours ]], Paysheet[[#This Row],[Hour Override]]) + G334), 0)</f>
        <v>0</v>
      </c>
      <c r="H33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35" s="1">
        <f>IF(TEXT(A334, "dddd") = "Sunday", Paysheet[[#This Row],[Daily Pay]], IF(ISNUMBER(I334), I334, 0) + Paysheet[[#This Row],[Daily Pay]])</f>
        <v>0</v>
      </c>
      <c r="J335" s="1">
        <f>IF(B334 = "PAYDAY", Paysheet[[#This Row],[Daily Pay]], IF(ISNUMBER(J334), J334, 0) + Paysheet[[#This Row],[Daily Pay]])</f>
        <v>0</v>
      </c>
      <c r="K335" s="1" t="str">
        <f>IF(Paysheet[[#This Row],[Week Counter]] = "PAYDAY", Paysheet[[#This Row],[Day to Paycheck]], "")</f>
        <v/>
      </c>
      <c r="L335" s="1"/>
      <c r="M335" s="1">
        <f>IF(TEXT(Paysheet[[#This Row],[Date]], "mm") &gt; TEXT(A334, "mm"), Paysheet[[#This Row],[Daily Pay]], IF(ISNUMBER(M334), M334, 0) + Paysheet[[#This Row],[Daily Pay]]) - IF(Paysheet[[#This Row],[Adjusted Paycheck]] = "", 0, (Paysheet[[#This Row],[Expected Paycheck]] - Paysheet[[#This Row],[Adjusted Paycheck]]))</f>
        <v>0</v>
      </c>
      <c r="N335" s="2">
        <f>IF(ISNUMBER(N334), N334, 0) + Paysheet[[#This Row],[Daily Pay]]  - IF(Paysheet[[#This Row],[Adjusted Paycheck]] = "", 0, (Paysheet[[#This Row],[Expected Paycheck]] - Paysheet[[#This Row],[Adjusted Paycheck]]))</f>
        <v>0</v>
      </c>
    </row>
    <row r="336" spans="1:14" x14ac:dyDescent="0.25">
      <c r="A336" s="7">
        <v>45626</v>
      </c>
      <c r="B336" s="5">
        <f>IF(OR('Account Holder Info'!$B$12 = "Weekly", Paysheet[[#This Row],[Date]]='Account Holder Info'!$B$10), IF(TEXT(A336, "dddd") = 'Account Holder Info'!$B$11, "PAYDAY", IF(ISNUMBER(B335), B335 + 1, 1)), IF(AND(TEXT(A336, "dddd") = 'Account Holder Info'!$B$11, B335 &gt;= 13), "PAYDAY", (IF(ISNUMBER(B335), B335 + 1, 1))))</f>
        <v>8</v>
      </c>
      <c r="C336" s="6"/>
      <c r="D336" cm="1">
        <f t="array" ref="D336">_xlfn.IFNA(_xlfn.IFS($C$331 = "Regular", IF(VLOOKUP(TEXT(Paysheet[[#This Row],[Date]], "dddd"),RegularWeek[],2, FALSE), 'Account Holder Info'!$B$6, 0), $C$331 = "1 Day", IF(VLOOKUP(TEXT(Paysheet[[#This Row],[Date]], "dddd"),OneDayWeek[],2, FALSE), IF(TEXT(Paysheet[[#This Row],[Date]], "dddd") = 'Account Holder Info'!$B$13, 'Account Holder Info'!$B$7, 'Account Holder Info'!$B$6), 0), $C$331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$C$331 = "Off", 0), 0)</f>
        <v>0</v>
      </c>
      <c r="F33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F335)</f>
        <v>0</v>
      </c>
      <c r="G336">
        <f>IFERROR(IF(B335 = "PAYDAY", IF(Paysheet[[#This Row],[Hour Override]] = "", Paysheet[[#This Row],[Hours ]], Paysheet[[#This Row],[Hour Override]]), IF(Paysheet[[#This Row],[Hour Override]] = "", Paysheet[[#This Row],[Hours ]], Paysheet[[#This Row],[Hour Override]]) + G335), 0)</f>
        <v>0</v>
      </c>
      <c r="H33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36" s="1">
        <f>IF(TEXT(A335, "dddd") = "Sunday", Paysheet[[#This Row],[Daily Pay]], IF(ISNUMBER(I335), I335, 0) + Paysheet[[#This Row],[Daily Pay]])</f>
        <v>0</v>
      </c>
      <c r="J336" s="1">
        <f>IF(B335 = "PAYDAY", Paysheet[[#This Row],[Daily Pay]], IF(ISNUMBER(J335), J335, 0) + Paysheet[[#This Row],[Daily Pay]])</f>
        <v>0</v>
      </c>
      <c r="K336" s="1" t="str">
        <f>IF(Paysheet[[#This Row],[Week Counter]] = "PAYDAY", Paysheet[[#This Row],[Day to Paycheck]], "")</f>
        <v/>
      </c>
      <c r="L336" s="1"/>
      <c r="M336" s="1">
        <f>IF(TEXT(Paysheet[[#This Row],[Date]], "mm") &gt; TEXT(A335, "mm"), Paysheet[[#This Row],[Daily Pay]], IF(ISNUMBER(M335), M335, 0) + Paysheet[[#This Row],[Daily Pay]]) - IF(Paysheet[[#This Row],[Adjusted Paycheck]] = "", 0, (Paysheet[[#This Row],[Expected Paycheck]] - Paysheet[[#This Row],[Adjusted Paycheck]]))</f>
        <v>0</v>
      </c>
      <c r="N336" s="2">
        <f>IF(ISNUMBER(N335), N335, 0) + Paysheet[[#This Row],[Daily Pay]]  - IF(Paysheet[[#This Row],[Adjusted Paycheck]] = "", 0, (Paysheet[[#This Row],[Expected Paycheck]] - Paysheet[[#This Row],[Adjusted Paycheck]]))</f>
        <v>0</v>
      </c>
    </row>
    <row r="337" spans="1:14" x14ac:dyDescent="0.25">
      <c r="A337" s="7">
        <v>45627</v>
      </c>
      <c r="B337" s="5">
        <f>IF(OR('Account Holder Info'!$B$12 = "Weekly", Paysheet[[#This Row],[Date]]='Account Holder Info'!$B$10), IF(TEXT(A337, "dddd") = 'Account Holder Info'!$B$11, "PAYDAY", IF(ISNUMBER(B336), B336 + 1, 1)), IF(AND(TEXT(A337, "dddd") = 'Account Holder Info'!$B$11, B336 &gt;= 13), "PAYDAY", (IF(ISNUMBER(B336), B336 + 1, 1))))</f>
        <v>9</v>
      </c>
      <c r="C337" s="6"/>
      <c r="D337" cm="1">
        <f t="array" ref="D337">_xlfn.IFNA(_xlfn.IFS($C$331 = "Regular", IF(VLOOKUP(TEXT(Paysheet[[#This Row],[Date]], "dddd"),RegularWeek[],2, FALSE), 'Account Holder Info'!$B$6, 0), $C$331 = "1 Day", IF(VLOOKUP(TEXT(Paysheet[[#This Row],[Date]], "dddd"),OneDayWeek[],2, FALSE), IF(TEXT(Paysheet[[#This Row],[Date]], "dddd") = 'Account Holder Info'!$B$13, 'Account Holder Info'!$B$7, 'Account Holder Info'!$B$6), 0), $C$331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$C$331 = "Off", 0), 0)</f>
        <v>0</v>
      </c>
      <c r="F33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F336)</f>
        <v>0</v>
      </c>
      <c r="G337">
        <f>IFERROR(IF(B336 = "PAYDAY", IF(Paysheet[[#This Row],[Hour Override]] = "", Paysheet[[#This Row],[Hours ]], Paysheet[[#This Row],[Hour Override]]), IF(Paysheet[[#This Row],[Hour Override]] = "", Paysheet[[#This Row],[Hours ]], Paysheet[[#This Row],[Hour Override]]) + G336), 0)</f>
        <v>0</v>
      </c>
      <c r="H33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37" s="1">
        <f>IF(TEXT(A336, "dddd") = "Sunday", Paysheet[[#This Row],[Daily Pay]], IF(ISNUMBER(I336), I336, 0) + Paysheet[[#This Row],[Daily Pay]])</f>
        <v>0</v>
      </c>
      <c r="J337" s="1">
        <f>IF(B336 = "PAYDAY", Paysheet[[#This Row],[Daily Pay]], IF(ISNUMBER(J336), J336, 0) + Paysheet[[#This Row],[Daily Pay]])</f>
        <v>0</v>
      </c>
      <c r="K337" s="1" t="str">
        <f>IF(Paysheet[[#This Row],[Week Counter]] = "PAYDAY", Paysheet[[#This Row],[Day to Paycheck]], "")</f>
        <v/>
      </c>
      <c r="L337" s="1"/>
      <c r="M337" s="1">
        <f>IF(TEXT(Paysheet[[#This Row],[Date]], "mm") &gt; TEXT(A336, "mm"), Paysheet[[#This Row],[Daily Pay]], IF(ISNUMBER(M336), M336, 0) + Paysheet[[#This Row],[Daily Pay]]) - IF(Paysheet[[#This Row],[Adjusted Paycheck]] = "", 0, (Paysheet[[#This Row],[Expected Paycheck]] - Paysheet[[#This Row],[Adjusted Paycheck]]))</f>
        <v>0</v>
      </c>
      <c r="N337" s="2">
        <f>IF(ISNUMBER(N336), N336, 0) + Paysheet[[#This Row],[Daily Pay]]  - IF(Paysheet[[#This Row],[Adjusted Paycheck]] = "", 0, (Paysheet[[#This Row],[Expected Paycheck]] - Paysheet[[#This Row],[Adjusted Paycheck]]))</f>
        <v>0</v>
      </c>
    </row>
    <row r="338" spans="1:14" x14ac:dyDescent="0.25">
      <c r="A338" s="7">
        <v>45628</v>
      </c>
      <c r="B338" s="5">
        <f>IF(OR('Account Holder Info'!$B$12 = "Weekly", Paysheet[[#This Row],[Date]]='Account Holder Info'!$B$10), IF(TEXT(A338, "dddd") = 'Account Holder Info'!$B$11, "PAYDAY", IF(ISNUMBER(B337), B337 + 1, 1)), IF(AND(TEXT(A338, "dddd") = 'Account Holder Info'!$B$11, B337 &gt;= 13), "PAYDAY", (IF(ISNUMBER(B337), B337 + 1, 1))))</f>
        <v>10</v>
      </c>
      <c r="C338" t="s">
        <v>30</v>
      </c>
      <c r="D338" cm="1">
        <f t="array" ref="D338">_xlfn.IFNA(_xlfn.IFS($C$338 = "Regular", IF(VLOOKUP(TEXT(Paysheet[[#This Row],[Date]], "dddd"),RegularWeek[],2, FALSE), 'Account Holder Info'!$B$6, 0), $C$338 = "1 Day", IF(VLOOKUP(TEXT(Paysheet[[#This Row],[Date]], "dddd"),OneDayWeek[],2, FALSE), IF(TEXT(Paysheet[[#This Row],[Date]], "dddd") = 'Account Holder Info'!$B$13, 'Account Holder Info'!$B$7, 'Account Holder Info'!$B$6), 0), $C$338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$C$338 = "Off", 0), 0)</f>
        <v>0</v>
      </c>
      <c r="F33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F337)</f>
        <v>0</v>
      </c>
      <c r="G338">
        <f>IFERROR(IF(B337 = "PAYDAY", IF(Paysheet[[#This Row],[Hour Override]] = "", Paysheet[[#This Row],[Hours ]], Paysheet[[#This Row],[Hour Override]]), IF(Paysheet[[#This Row],[Hour Override]] = "", Paysheet[[#This Row],[Hours ]], Paysheet[[#This Row],[Hour Override]]) + G337), 0)</f>
        <v>0</v>
      </c>
      <c r="H33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38" s="1">
        <f>IF(TEXT(A337, "dddd") = "Sunday", Paysheet[[#This Row],[Daily Pay]], IF(ISNUMBER(I337), I337, 0) + Paysheet[[#This Row],[Daily Pay]])</f>
        <v>0</v>
      </c>
      <c r="J338" s="1">
        <f>IF(B337 = "PAYDAY", Paysheet[[#This Row],[Daily Pay]], IF(ISNUMBER(J337), J337, 0) + Paysheet[[#This Row],[Daily Pay]])</f>
        <v>0</v>
      </c>
      <c r="K338" s="1" t="str">
        <f>IF(Paysheet[[#This Row],[Week Counter]] = "PAYDAY", Paysheet[[#This Row],[Day to Paycheck]], "")</f>
        <v/>
      </c>
      <c r="L338" s="1"/>
      <c r="M338" s="1">
        <f>IF(TEXT(Paysheet[[#This Row],[Date]], "mm") &gt; TEXT(A337, "mm"), Paysheet[[#This Row],[Daily Pay]], IF(ISNUMBER(M337), M337, 0) + Paysheet[[#This Row],[Daily Pay]]) - IF(Paysheet[[#This Row],[Adjusted Paycheck]] = "", 0, (Paysheet[[#This Row],[Expected Paycheck]] - Paysheet[[#This Row],[Adjusted Paycheck]]))</f>
        <v>0</v>
      </c>
      <c r="N338" s="2">
        <f>IF(ISNUMBER(N337), N337, 0) + Paysheet[[#This Row],[Daily Pay]]  - IF(Paysheet[[#This Row],[Adjusted Paycheck]] = "", 0, (Paysheet[[#This Row],[Expected Paycheck]] - Paysheet[[#This Row],[Adjusted Paycheck]]))</f>
        <v>0</v>
      </c>
    </row>
    <row r="339" spans="1:14" x14ac:dyDescent="0.25">
      <c r="A339" s="7">
        <v>45629</v>
      </c>
      <c r="B339" s="5">
        <f>IF(OR('Account Holder Info'!$B$12 = "Weekly", Paysheet[[#This Row],[Date]]='Account Holder Info'!$B$10), IF(TEXT(A339, "dddd") = 'Account Holder Info'!$B$11, "PAYDAY", IF(ISNUMBER(B338), B338 + 1, 1)), IF(AND(TEXT(A339, "dddd") = 'Account Holder Info'!$B$11, B338 &gt;= 13), "PAYDAY", (IF(ISNUMBER(B338), B338 + 1, 1))))</f>
        <v>11</v>
      </c>
      <c r="C339" s="6"/>
      <c r="D339" cm="1">
        <f t="array" ref="D339">_xlfn.IFNA(_xlfn.IFS($C$338 = "Regular", IF(VLOOKUP(TEXT(Paysheet[[#This Row],[Date]], "dddd"),RegularWeek[],2, FALSE), 'Account Holder Info'!$B$6, 0), $C$338 = "1 Day", IF(VLOOKUP(TEXT(Paysheet[[#This Row],[Date]], "dddd"),OneDayWeek[],2, FALSE), IF(TEXT(Paysheet[[#This Row],[Date]], "dddd") = 'Account Holder Info'!$B$13, 'Account Holder Info'!$B$7, 'Account Holder Info'!$B$6), 0), $C$338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$C$338 = "Off", 0), 0)</f>
        <v>0</v>
      </c>
      <c r="F33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F338)</f>
        <v>0</v>
      </c>
      <c r="G339">
        <f>IFERROR(IF(B338 = "PAYDAY", IF(Paysheet[[#This Row],[Hour Override]] = "", Paysheet[[#This Row],[Hours ]], Paysheet[[#This Row],[Hour Override]]), IF(Paysheet[[#This Row],[Hour Override]] = "", Paysheet[[#This Row],[Hours ]], Paysheet[[#This Row],[Hour Override]]) + G338), 0)</f>
        <v>0</v>
      </c>
      <c r="H33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39" s="1">
        <f>IF(TEXT(A338, "dddd") = "Sunday", Paysheet[[#This Row],[Daily Pay]], IF(ISNUMBER(I338), I338, 0) + Paysheet[[#This Row],[Daily Pay]])</f>
        <v>0</v>
      </c>
      <c r="J339" s="1">
        <f>IF(B338 = "PAYDAY", Paysheet[[#This Row],[Daily Pay]], IF(ISNUMBER(J338), J338, 0) + Paysheet[[#This Row],[Daily Pay]])</f>
        <v>0</v>
      </c>
      <c r="K339" s="1" t="str">
        <f>IF(Paysheet[[#This Row],[Week Counter]] = "PAYDAY", Paysheet[[#This Row],[Day to Paycheck]], "")</f>
        <v/>
      </c>
      <c r="L339" s="1"/>
      <c r="M339" s="1">
        <f>IF(TEXT(Paysheet[[#This Row],[Date]], "mm") &gt; TEXT(A338, "mm"), Paysheet[[#This Row],[Daily Pay]], IF(ISNUMBER(M338), M338, 0) + Paysheet[[#This Row],[Daily Pay]]) - IF(Paysheet[[#This Row],[Adjusted Paycheck]] = "", 0, (Paysheet[[#This Row],[Expected Paycheck]] - Paysheet[[#This Row],[Adjusted Paycheck]]))</f>
        <v>0</v>
      </c>
      <c r="N339" s="2">
        <f>IF(ISNUMBER(N338), N338, 0) + Paysheet[[#This Row],[Daily Pay]]  - IF(Paysheet[[#This Row],[Adjusted Paycheck]] = "", 0, (Paysheet[[#This Row],[Expected Paycheck]] - Paysheet[[#This Row],[Adjusted Paycheck]]))</f>
        <v>0</v>
      </c>
    </row>
    <row r="340" spans="1:14" x14ac:dyDescent="0.25">
      <c r="A340" s="7">
        <v>45630</v>
      </c>
      <c r="B340" s="5">
        <f>IF(OR('Account Holder Info'!$B$12 = "Weekly", Paysheet[[#This Row],[Date]]='Account Holder Info'!$B$10), IF(TEXT(A340, "dddd") = 'Account Holder Info'!$B$11, "PAYDAY", IF(ISNUMBER(B339), B339 + 1, 1)), IF(AND(TEXT(A340, "dddd") = 'Account Holder Info'!$B$11, B339 &gt;= 13), "PAYDAY", (IF(ISNUMBER(B339), B339 + 1, 1))))</f>
        <v>12</v>
      </c>
      <c r="C340" s="6"/>
      <c r="D340" cm="1">
        <f t="array" ref="D340">_xlfn.IFNA(_xlfn.IFS($C$338 = "Regular", IF(VLOOKUP(TEXT(Paysheet[[#This Row],[Date]], "dddd"),RegularWeek[],2, FALSE), 'Account Holder Info'!$B$6, 0), $C$338 = "1 Day", IF(VLOOKUP(TEXT(Paysheet[[#This Row],[Date]], "dddd"),OneDayWeek[],2, FALSE), IF(TEXT(Paysheet[[#This Row],[Date]], "dddd") = 'Account Holder Info'!$B$13, 'Account Holder Info'!$B$7, 'Account Holder Info'!$B$6), 0), $C$338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$C$338 = "Off", 0), 0)</f>
        <v>0</v>
      </c>
      <c r="F34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F339)</f>
        <v>0</v>
      </c>
      <c r="G340">
        <f>IFERROR(IF(B339 = "PAYDAY", IF(Paysheet[[#This Row],[Hour Override]] = "", Paysheet[[#This Row],[Hours ]], Paysheet[[#This Row],[Hour Override]]), IF(Paysheet[[#This Row],[Hour Override]] = "", Paysheet[[#This Row],[Hours ]], Paysheet[[#This Row],[Hour Override]]) + G339), 0)</f>
        <v>0</v>
      </c>
      <c r="H34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40" s="1">
        <f>IF(TEXT(A339, "dddd") = "Sunday", Paysheet[[#This Row],[Daily Pay]], IF(ISNUMBER(I339), I339, 0) + Paysheet[[#This Row],[Daily Pay]])</f>
        <v>0</v>
      </c>
      <c r="J340" s="1">
        <f>IF(B339 = "PAYDAY", Paysheet[[#This Row],[Daily Pay]], IF(ISNUMBER(J339), J339, 0) + Paysheet[[#This Row],[Daily Pay]])</f>
        <v>0</v>
      </c>
      <c r="K340" s="1" t="str">
        <f>IF(Paysheet[[#This Row],[Week Counter]] = "PAYDAY", Paysheet[[#This Row],[Day to Paycheck]], "")</f>
        <v/>
      </c>
      <c r="L340" s="1"/>
      <c r="M340" s="1">
        <f>IF(TEXT(Paysheet[[#This Row],[Date]], "mm") &gt; TEXT(A339, "mm"), Paysheet[[#This Row],[Daily Pay]], IF(ISNUMBER(M339), M339, 0) + Paysheet[[#This Row],[Daily Pay]]) - IF(Paysheet[[#This Row],[Adjusted Paycheck]] = "", 0, (Paysheet[[#This Row],[Expected Paycheck]] - Paysheet[[#This Row],[Adjusted Paycheck]]))</f>
        <v>0</v>
      </c>
      <c r="N340" s="2">
        <f>IF(ISNUMBER(N339), N339, 0) + Paysheet[[#This Row],[Daily Pay]]  - IF(Paysheet[[#This Row],[Adjusted Paycheck]] = "", 0, (Paysheet[[#This Row],[Expected Paycheck]] - Paysheet[[#This Row],[Adjusted Paycheck]]))</f>
        <v>0</v>
      </c>
    </row>
    <row r="341" spans="1:14" x14ac:dyDescent="0.25">
      <c r="A341" s="7">
        <v>45631</v>
      </c>
      <c r="B341" s="5">
        <f>IF(OR('Account Holder Info'!$B$12 = "Weekly", Paysheet[[#This Row],[Date]]='Account Holder Info'!$B$10), IF(TEXT(A341, "dddd") = 'Account Holder Info'!$B$11, "PAYDAY", IF(ISNUMBER(B340), B340 + 1, 1)), IF(AND(TEXT(A341, "dddd") = 'Account Holder Info'!$B$11, B340 &gt;= 13), "PAYDAY", (IF(ISNUMBER(B340), B340 + 1, 1))))</f>
        <v>13</v>
      </c>
      <c r="C341" s="6"/>
      <c r="D341" cm="1">
        <f t="array" ref="D341">_xlfn.IFNA(_xlfn.IFS($C$338 = "Regular", IF(VLOOKUP(TEXT(Paysheet[[#This Row],[Date]], "dddd"),RegularWeek[],2, FALSE), 'Account Holder Info'!$B$6, 0), $C$338 = "1 Day", IF(VLOOKUP(TEXT(Paysheet[[#This Row],[Date]], "dddd"),OneDayWeek[],2, FALSE), IF(TEXT(Paysheet[[#This Row],[Date]], "dddd") = 'Account Holder Info'!$B$13, 'Account Holder Info'!$B$7, 'Account Holder Info'!$B$6), 0), $C$338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$C$338 = "Off", 0), 0)</f>
        <v>0</v>
      </c>
      <c r="F34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F340)</f>
        <v>0</v>
      </c>
      <c r="G341">
        <f>IFERROR(IF(B340 = "PAYDAY", IF(Paysheet[[#This Row],[Hour Override]] = "", Paysheet[[#This Row],[Hours ]], Paysheet[[#This Row],[Hour Override]]), IF(Paysheet[[#This Row],[Hour Override]] = "", Paysheet[[#This Row],[Hours ]], Paysheet[[#This Row],[Hour Override]]) + G340), 0)</f>
        <v>0</v>
      </c>
      <c r="H34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41" s="1">
        <f>IF(TEXT(A340, "dddd") = "Sunday", Paysheet[[#This Row],[Daily Pay]], IF(ISNUMBER(I340), I340, 0) + Paysheet[[#This Row],[Daily Pay]])</f>
        <v>0</v>
      </c>
      <c r="J341" s="1">
        <f>IF(B340 = "PAYDAY", Paysheet[[#This Row],[Daily Pay]], IF(ISNUMBER(J340), J340, 0) + Paysheet[[#This Row],[Daily Pay]])</f>
        <v>0</v>
      </c>
      <c r="K341" s="1" t="str">
        <f>IF(Paysheet[[#This Row],[Week Counter]] = "PAYDAY", Paysheet[[#This Row],[Day to Paycheck]], "")</f>
        <v/>
      </c>
      <c r="L341" s="1"/>
      <c r="M341" s="1">
        <f>IF(TEXT(Paysheet[[#This Row],[Date]], "mm") &gt; TEXT(A340, "mm"), Paysheet[[#This Row],[Daily Pay]], IF(ISNUMBER(M340), M340, 0) + Paysheet[[#This Row],[Daily Pay]]) - IF(Paysheet[[#This Row],[Adjusted Paycheck]] = "", 0, (Paysheet[[#This Row],[Expected Paycheck]] - Paysheet[[#This Row],[Adjusted Paycheck]]))</f>
        <v>0</v>
      </c>
      <c r="N341" s="2">
        <f>IF(ISNUMBER(N340), N340, 0) + Paysheet[[#This Row],[Daily Pay]]  - IF(Paysheet[[#This Row],[Adjusted Paycheck]] = "", 0, (Paysheet[[#This Row],[Expected Paycheck]] - Paysheet[[#This Row],[Adjusted Paycheck]]))</f>
        <v>0</v>
      </c>
    </row>
    <row r="342" spans="1:14" x14ac:dyDescent="0.25">
      <c r="A342" s="7">
        <v>45632</v>
      </c>
      <c r="B342" s="5" t="str">
        <f>IF(OR('Account Holder Info'!$B$12 = "Weekly", Paysheet[[#This Row],[Date]]='Account Holder Info'!$B$10), IF(TEXT(A342, "dddd") = 'Account Holder Info'!$B$11, "PAYDAY", IF(ISNUMBER(B341), B341 + 1, 1)), IF(AND(TEXT(A342, "dddd") = 'Account Holder Info'!$B$11, B341 &gt;= 13), "PAYDAY", (IF(ISNUMBER(B341), B341 + 1, 1))))</f>
        <v>PAYDAY</v>
      </c>
      <c r="C342" s="6"/>
      <c r="D342" cm="1">
        <f t="array" ref="D342">_xlfn.IFNA(_xlfn.IFS($C$338 = "Regular", IF(VLOOKUP(TEXT(Paysheet[[#This Row],[Date]], "dddd"),RegularWeek[],2, FALSE), 'Account Holder Info'!$B$6, 0), $C$338 = "1 Day", IF(VLOOKUP(TEXT(Paysheet[[#This Row],[Date]], "dddd"),OneDayWeek[],2, FALSE), IF(TEXT(Paysheet[[#This Row],[Date]], "dddd") = 'Account Holder Info'!$B$13, 'Account Holder Info'!$B$7, 'Account Holder Info'!$B$6), 0), $C$338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$C$338 = "Off", 0), 0)</f>
        <v>0</v>
      </c>
      <c r="F34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F341)</f>
        <v>0</v>
      </c>
      <c r="G342">
        <f>IFERROR(IF(B341 = "PAYDAY", IF(Paysheet[[#This Row],[Hour Override]] = "", Paysheet[[#This Row],[Hours ]], Paysheet[[#This Row],[Hour Override]]), IF(Paysheet[[#This Row],[Hour Override]] = "", Paysheet[[#This Row],[Hours ]], Paysheet[[#This Row],[Hour Override]]) + G341), 0)</f>
        <v>0</v>
      </c>
      <c r="H34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42" s="1">
        <f>IF(TEXT(A341, "dddd") = "Sunday", Paysheet[[#This Row],[Daily Pay]], IF(ISNUMBER(I341), I341, 0) + Paysheet[[#This Row],[Daily Pay]])</f>
        <v>0</v>
      </c>
      <c r="J342" s="1">
        <f>IF(B341 = "PAYDAY", Paysheet[[#This Row],[Daily Pay]], IF(ISNUMBER(J341), J341, 0) + Paysheet[[#This Row],[Daily Pay]])</f>
        <v>0</v>
      </c>
      <c r="K342" s="1">
        <f>IF(Paysheet[[#This Row],[Week Counter]] = "PAYDAY", Paysheet[[#This Row],[Day to Paycheck]], "")</f>
        <v>0</v>
      </c>
      <c r="L342" s="1"/>
      <c r="M342" s="1">
        <f>IF(TEXT(Paysheet[[#This Row],[Date]], "mm") &gt; TEXT(A341, "mm"), Paysheet[[#This Row],[Daily Pay]], IF(ISNUMBER(M341), M341, 0) + Paysheet[[#This Row],[Daily Pay]]) - IF(Paysheet[[#This Row],[Adjusted Paycheck]] = "", 0, (Paysheet[[#This Row],[Expected Paycheck]] - Paysheet[[#This Row],[Adjusted Paycheck]]))</f>
        <v>0</v>
      </c>
      <c r="N342" s="2">
        <f>IF(ISNUMBER(N341), N341, 0) + Paysheet[[#This Row],[Daily Pay]]  - IF(Paysheet[[#This Row],[Adjusted Paycheck]] = "", 0, (Paysheet[[#This Row],[Expected Paycheck]] - Paysheet[[#This Row],[Adjusted Paycheck]]))</f>
        <v>0</v>
      </c>
    </row>
    <row r="343" spans="1:14" x14ac:dyDescent="0.25">
      <c r="A343" s="7">
        <v>45633</v>
      </c>
      <c r="B343" s="5">
        <f>IF(OR('Account Holder Info'!$B$12 = "Weekly", Paysheet[[#This Row],[Date]]='Account Holder Info'!$B$10), IF(TEXT(A343, "dddd") = 'Account Holder Info'!$B$11, "PAYDAY", IF(ISNUMBER(B342), B342 + 1, 1)), IF(AND(TEXT(A343, "dddd") = 'Account Holder Info'!$B$11, B342 &gt;= 13), "PAYDAY", (IF(ISNUMBER(B342), B342 + 1, 1))))</f>
        <v>1</v>
      </c>
      <c r="C343" s="6"/>
      <c r="D343" cm="1">
        <f t="array" ref="D343">_xlfn.IFNA(_xlfn.IFS($C$338 = "Regular", IF(VLOOKUP(TEXT(Paysheet[[#This Row],[Date]], "dddd"),RegularWeek[],2, FALSE), 'Account Holder Info'!$B$6, 0), $C$338 = "1 Day", IF(VLOOKUP(TEXT(Paysheet[[#This Row],[Date]], "dddd"),OneDayWeek[],2, FALSE), IF(TEXT(Paysheet[[#This Row],[Date]], "dddd") = 'Account Holder Info'!$B$13, 'Account Holder Info'!$B$7, 'Account Holder Info'!$B$6), 0), $C$338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$C$338 = "Off", 0), 0)</f>
        <v>0</v>
      </c>
      <c r="F34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F342)</f>
        <v>0</v>
      </c>
      <c r="G343">
        <f>IFERROR(IF(B342 = "PAYDAY", IF(Paysheet[[#This Row],[Hour Override]] = "", Paysheet[[#This Row],[Hours ]], Paysheet[[#This Row],[Hour Override]]), IF(Paysheet[[#This Row],[Hour Override]] = "", Paysheet[[#This Row],[Hours ]], Paysheet[[#This Row],[Hour Override]]) + G342), 0)</f>
        <v>0</v>
      </c>
      <c r="H34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43" s="1">
        <f>IF(TEXT(A342, "dddd") = "Sunday", Paysheet[[#This Row],[Daily Pay]], IF(ISNUMBER(I342), I342, 0) + Paysheet[[#This Row],[Daily Pay]])</f>
        <v>0</v>
      </c>
      <c r="J343" s="1">
        <f>IF(B342 = "PAYDAY", Paysheet[[#This Row],[Daily Pay]], IF(ISNUMBER(J342), J342, 0) + Paysheet[[#This Row],[Daily Pay]])</f>
        <v>0</v>
      </c>
      <c r="K343" s="1" t="str">
        <f>IF(Paysheet[[#This Row],[Week Counter]] = "PAYDAY", Paysheet[[#This Row],[Day to Paycheck]], "")</f>
        <v/>
      </c>
      <c r="L343" s="1"/>
      <c r="M343" s="1">
        <f>IF(TEXT(Paysheet[[#This Row],[Date]], "mm") &gt; TEXT(A342, "mm"), Paysheet[[#This Row],[Daily Pay]], IF(ISNUMBER(M342), M342, 0) + Paysheet[[#This Row],[Daily Pay]]) - IF(Paysheet[[#This Row],[Adjusted Paycheck]] = "", 0, (Paysheet[[#This Row],[Expected Paycheck]] - Paysheet[[#This Row],[Adjusted Paycheck]]))</f>
        <v>0</v>
      </c>
      <c r="N343" s="2">
        <f>IF(ISNUMBER(N342), N342, 0) + Paysheet[[#This Row],[Daily Pay]]  - IF(Paysheet[[#This Row],[Adjusted Paycheck]] = "", 0, (Paysheet[[#This Row],[Expected Paycheck]] - Paysheet[[#This Row],[Adjusted Paycheck]]))</f>
        <v>0</v>
      </c>
    </row>
    <row r="344" spans="1:14" x14ac:dyDescent="0.25">
      <c r="A344" s="7">
        <v>45634</v>
      </c>
      <c r="B344" s="5">
        <f>IF(OR('Account Holder Info'!$B$12 = "Weekly", Paysheet[[#This Row],[Date]]='Account Holder Info'!$B$10), IF(TEXT(A344, "dddd") = 'Account Holder Info'!$B$11, "PAYDAY", IF(ISNUMBER(B343), B343 + 1, 1)), IF(AND(TEXT(A344, "dddd") = 'Account Holder Info'!$B$11, B343 &gt;= 13), "PAYDAY", (IF(ISNUMBER(B343), B343 + 1, 1))))</f>
        <v>2</v>
      </c>
      <c r="C344" s="6"/>
      <c r="D344" cm="1">
        <f t="array" ref="D344">_xlfn.IFNA(_xlfn.IFS($C$338 = "Regular", IF(VLOOKUP(TEXT(Paysheet[[#This Row],[Date]], "dddd"),RegularWeek[],2, FALSE), 'Account Holder Info'!$B$6, 0), $C$338 = "1 Day", IF(VLOOKUP(TEXT(Paysheet[[#This Row],[Date]], "dddd"),OneDayWeek[],2, FALSE), IF(TEXT(Paysheet[[#This Row],[Date]], "dddd") = 'Account Holder Info'!$B$13, 'Account Holder Info'!$B$7, 'Account Holder Info'!$B$6), 0), $C$338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$C$338 = "Off", 0), 0)</f>
        <v>0</v>
      </c>
      <c r="F34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F343)</f>
        <v>0</v>
      </c>
      <c r="G344">
        <f>IFERROR(IF(B343 = "PAYDAY", IF(Paysheet[[#This Row],[Hour Override]] = "", Paysheet[[#This Row],[Hours ]], Paysheet[[#This Row],[Hour Override]]), IF(Paysheet[[#This Row],[Hour Override]] = "", Paysheet[[#This Row],[Hours ]], Paysheet[[#This Row],[Hour Override]]) + G343), 0)</f>
        <v>0</v>
      </c>
      <c r="H34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44" s="1">
        <f>IF(TEXT(A343, "dddd") = "Sunday", Paysheet[[#This Row],[Daily Pay]], IF(ISNUMBER(I343), I343, 0) + Paysheet[[#This Row],[Daily Pay]])</f>
        <v>0</v>
      </c>
      <c r="J344" s="1">
        <f>IF(B343 = "PAYDAY", Paysheet[[#This Row],[Daily Pay]], IF(ISNUMBER(J343), J343, 0) + Paysheet[[#This Row],[Daily Pay]])</f>
        <v>0</v>
      </c>
      <c r="K344" s="1" t="str">
        <f>IF(Paysheet[[#This Row],[Week Counter]] = "PAYDAY", Paysheet[[#This Row],[Day to Paycheck]], "")</f>
        <v/>
      </c>
      <c r="L344" s="1"/>
      <c r="M344" s="1">
        <f>IF(TEXT(Paysheet[[#This Row],[Date]], "mm") &gt; TEXT(A343, "mm"), Paysheet[[#This Row],[Daily Pay]], IF(ISNUMBER(M343), M343, 0) + Paysheet[[#This Row],[Daily Pay]]) - IF(Paysheet[[#This Row],[Adjusted Paycheck]] = "", 0, (Paysheet[[#This Row],[Expected Paycheck]] - Paysheet[[#This Row],[Adjusted Paycheck]]))</f>
        <v>0</v>
      </c>
      <c r="N344" s="2">
        <f>IF(ISNUMBER(N343), N343, 0) + Paysheet[[#This Row],[Daily Pay]]  - IF(Paysheet[[#This Row],[Adjusted Paycheck]] = "", 0, (Paysheet[[#This Row],[Expected Paycheck]] - Paysheet[[#This Row],[Adjusted Paycheck]]))</f>
        <v>0</v>
      </c>
    </row>
    <row r="345" spans="1:14" x14ac:dyDescent="0.25">
      <c r="A345" s="7">
        <v>45635</v>
      </c>
      <c r="B345" s="5">
        <f>IF(OR('Account Holder Info'!$B$12 = "Weekly", Paysheet[[#This Row],[Date]]='Account Holder Info'!$B$10), IF(TEXT(A345, "dddd") = 'Account Holder Info'!$B$11, "PAYDAY", IF(ISNUMBER(B344), B344 + 1, 1)), IF(AND(TEXT(A345, "dddd") = 'Account Holder Info'!$B$11, B344 &gt;= 13), "PAYDAY", (IF(ISNUMBER(B344), B344 + 1, 1))))</f>
        <v>3</v>
      </c>
      <c r="C345" t="s">
        <v>30</v>
      </c>
      <c r="D345" cm="1">
        <f t="array" ref="D345">_xlfn.IFNA(_xlfn.IFS($C$345 = "Regular", IF(VLOOKUP(TEXT(Paysheet[[#This Row],[Date]], "dddd"),RegularWeek[],2, FALSE), 'Account Holder Info'!$B$6, 0), $C$345 = "1 Day", IF(VLOOKUP(TEXT(Paysheet[[#This Row],[Date]], "dddd"),OneDayWeek[],2, FALSE), IF(TEXT(Paysheet[[#This Row],[Date]], "dddd") = 'Account Holder Info'!$B$13, 'Account Holder Info'!$B$7, 'Account Holder Info'!$B$6), 0), $C$345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$C$345 = "Off", 0), 0)</f>
        <v>0</v>
      </c>
      <c r="F34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F344)</f>
        <v>0</v>
      </c>
      <c r="G345">
        <f>IFERROR(IF(B344 = "PAYDAY", IF(Paysheet[[#This Row],[Hour Override]] = "", Paysheet[[#This Row],[Hours ]], Paysheet[[#This Row],[Hour Override]]), IF(Paysheet[[#This Row],[Hour Override]] = "", Paysheet[[#This Row],[Hours ]], Paysheet[[#This Row],[Hour Override]]) + G344), 0)</f>
        <v>0</v>
      </c>
      <c r="H34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45" s="1">
        <f>IF(TEXT(A344, "dddd") = "Sunday", Paysheet[[#This Row],[Daily Pay]], IF(ISNUMBER(I344), I344, 0) + Paysheet[[#This Row],[Daily Pay]])</f>
        <v>0</v>
      </c>
      <c r="J345" s="1">
        <f>IF(B344 = "PAYDAY", Paysheet[[#This Row],[Daily Pay]], IF(ISNUMBER(J344), J344, 0) + Paysheet[[#This Row],[Daily Pay]])</f>
        <v>0</v>
      </c>
      <c r="K345" s="1" t="str">
        <f>IF(Paysheet[[#This Row],[Week Counter]] = "PAYDAY", Paysheet[[#This Row],[Day to Paycheck]], "")</f>
        <v/>
      </c>
      <c r="L345" s="1"/>
      <c r="M345" s="1">
        <f>IF(TEXT(Paysheet[[#This Row],[Date]], "mm") &gt; TEXT(A344, "mm"), Paysheet[[#This Row],[Daily Pay]], IF(ISNUMBER(M344), M344, 0) + Paysheet[[#This Row],[Daily Pay]]) - IF(Paysheet[[#This Row],[Adjusted Paycheck]] = "", 0, (Paysheet[[#This Row],[Expected Paycheck]] - Paysheet[[#This Row],[Adjusted Paycheck]]))</f>
        <v>0</v>
      </c>
      <c r="N345" s="2">
        <f>IF(ISNUMBER(N344), N344, 0) + Paysheet[[#This Row],[Daily Pay]]  - IF(Paysheet[[#This Row],[Adjusted Paycheck]] = "", 0, (Paysheet[[#This Row],[Expected Paycheck]] - Paysheet[[#This Row],[Adjusted Paycheck]]))</f>
        <v>0</v>
      </c>
    </row>
    <row r="346" spans="1:14" x14ac:dyDescent="0.25">
      <c r="A346" s="7">
        <v>45636</v>
      </c>
      <c r="B346" s="5">
        <f>IF(OR('Account Holder Info'!$B$12 = "Weekly", Paysheet[[#This Row],[Date]]='Account Holder Info'!$B$10), IF(TEXT(A346, "dddd") = 'Account Holder Info'!$B$11, "PAYDAY", IF(ISNUMBER(B345), B345 + 1, 1)), IF(AND(TEXT(A346, "dddd") = 'Account Holder Info'!$B$11, B345 &gt;= 13), "PAYDAY", (IF(ISNUMBER(B345), B345 + 1, 1))))</f>
        <v>4</v>
      </c>
      <c r="C346" s="6"/>
      <c r="D346" cm="1">
        <f t="array" ref="D346">_xlfn.IFNA(_xlfn.IFS($C$345 = "Regular", IF(VLOOKUP(TEXT(Paysheet[[#This Row],[Date]], "dddd"),RegularWeek[],2, FALSE), 'Account Holder Info'!$B$6, 0), $C$345 = "1 Day", IF(VLOOKUP(TEXT(Paysheet[[#This Row],[Date]], "dddd"),OneDayWeek[],2, FALSE), IF(TEXT(Paysheet[[#This Row],[Date]], "dddd") = 'Account Holder Info'!$B$13, 'Account Holder Info'!$B$7, 'Account Holder Info'!$B$6), 0), $C$345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$C$345 = "Off", 0), 0)</f>
        <v>0</v>
      </c>
      <c r="F34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F345)</f>
        <v>0</v>
      </c>
      <c r="G346">
        <f>IFERROR(IF(B345 = "PAYDAY", IF(Paysheet[[#This Row],[Hour Override]] = "", Paysheet[[#This Row],[Hours ]], Paysheet[[#This Row],[Hour Override]]), IF(Paysheet[[#This Row],[Hour Override]] = "", Paysheet[[#This Row],[Hours ]], Paysheet[[#This Row],[Hour Override]]) + G345), 0)</f>
        <v>0</v>
      </c>
      <c r="H34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46" s="1">
        <f>IF(TEXT(A345, "dddd") = "Sunday", Paysheet[[#This Row],[Daily Pay]], IF(ISNUMBER(I345), I345, 0) + Paysheet[[#This Row],[Daily Pay]])</f>
        <v>0</v>
      </c>
      <c r="J346" s="1">
        <f>IF(B345 = "PAYDAY", Paysheet[[#This Row],[Daily Pay]], IF(ISNUMBER(J345), J345, 0) + Paysheet[[#This Row],[Daily Pay]])</f>
        <v>0</v>
      </c>
      <c r="K346" s="1" t="str">
        <f>IF(Paysheet[[#This Row],[Week Counter]] = "PAYDAY", Paysheet[[#This Row],[Day to Paycheck]], "")</f>
        <v/>
      </c>
      <c r="L346" s="1"/>
      <c r="M346" s="1">
        <f>IF(TEXT(Paysheet[[#This Row],[Date]], "mm") &gt; TEXT(A345, "mm"), Paysheet[[#This Row],[Daily Pay]], IF(ISNUMBER(M345), M345, 0) + Paysheet[[#This Row],[Daily Pay]]) - IF(Paysheet[[#This Row],[Adjusted Paycheck]] = "", 0, (Paysheet[[#This Row],[Expected Paycheck]] - Paysheet[[#This Row],[Adjusted Paycheck]]))</f>
        <v>0</v>
      </c>
      <c r="N346" s="2">
        <f>IF(ISNUMBER(N345), N345, 0) + Paysheet[[#This Row],[Daily Pay]]  - IF(Paysheet[[#This Row],[Adjusted Paycheck]] = "", 0, (Paysheet[[#This Row],[Expected Paycheck]] - Paysheet[[#This Row],[Adjusted Paycheck]]))</f>
        <v>0</v>
      </c>
    </row>
    <row r="347" spans="1:14" x14ac:dyDescent="0.25">
      <c r="A347" s="7">
        <v>45637</v>
      </c>
      <c r="B347" s="5">
        <f>IF(OR('Account Holder Info'!$B$12 = "Weekly", Paysheet[[#This Row],[Date]]='Account Holder Info'!$B$10), IF(TEXT(A347, "dddd") = 'Account Holder Info'!$B$11, "PAYDAY", IF(ISNUMBER(B346), B346 + 1, 1)), IF(AND(TEXT(A347, "dddd") = 'Account Holder Info'!$B$11, B346 &gt;= 13), "PAYDAY", (IF(ISNUMBER(B346), B346 + 1, 1))))</f>
        <v>5</v>
      </c>
      <c r="C347" s="6"/>
      <c r="D347" cm="1">
        <f t="array" ref="D347">_xlfn.IFNA(_xlfn.IFS($C$345 = "Regular", IF(VLOOKUP(TEXT(Paysheet[[#This Row],[Date]], "dddd"),RegularWeek[],2, FALSE), 'Account Holder Info'!$B$6, 0), $C$345 = "1 Day", IF(VLOOKUP(TEXT(Paysheet[[#This Row],[Date]], "dddd"),OneDayWeek[],2, FALSE), IF(TEXT(Paysheet[[#This Row],[Date]], "dddd") = 'Account Holder Info'!$B$13, 'Account Holder Info'!$B$7, 'Account Holder Info'!$B$6), 0), $C$345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$C$345 = "Off", 0), 0)</f>
        <v>0</v>
      </c>
      <c r="F34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F346)</f>
        <v>0</v>
      </c>
      <c r="G347">
        <f>IFERROR(IF(B346 = "PAYDAY", IF(Paysheet[[#This Row],[Hour Override]] = "", Paysheet[[#This Row],[Hours ]], Paysheet[[#This Row],[Hour Override]]), IF(Paysheet[[#This Row],[Hour Override]] = "", Paysheet[[#This Row],[Hours ]], Paysheet[[#This Row],[Hour Override]]) + G346), 0)</f>
        <v>0</v>
      </c>
      <c r="H34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47" s="1">
        <f>IF(TEXT(A346, "dddd") = "Sunday", Paysheet[[#This Row],[Daily Pay]], IF(ISNUMBER(I346), I346, 0) + Paysheet[[#This Row],[Daily Pay]])</f>
        <v>0</v>
      </c>
      <c r="J347" s="1">
        <f>IF(B346 = "PAYDAY", Paysheet[[#This Row],[Daily Pay]], IF(ISNUMBER(J346), J346, 0) + Paysheet[[#This Row],[Daily Pay]])</f>
        <v>0</v>
      </c>
      <c r="K347" s="1" t="str">
        <f>IF(Paysheet[[#This Row],[Week Counter]] = "PAYDAY", Paysheet[[#This Row],[Day to Paycheck]], "")</f>
        <v/>
      </c>
      <c r="L347" s="1"/>
      <c r="M347" s="1">
        <f>IF(TEXT(Paysheet[[#This Row],[Date]], "mm") &gt; TEXT(A346, "mm"), Paysheet[[#This Row],[Daily Pay]], IF(ISNUMBER(M346), M346, 0) + Paysheet[[#This Row],[Daily Pay]]) - IF(Paysheet[[#This Row],[Adjusted Paycheck]] = "", 0, (Paysheet[[#This Row],[Expected Paycheck]] - Paysheet[[#This Row],[Adjusted Paycheck]]))</f>
        <v>0</v>
      </c>
      <c r="N347" s="2">
        <f>IF(ISNUMBER(N346), N346, 0) + Paysheet[[#This Row],[Daily Pay]]  - IF(Paysheet[[#This Row],[Adjusted Paycheck]] = "", 0, (Paysheet[[#This Row],[Expected Paycheck]] - Paysheet[[#This Row],[Adjusted Paycheck]]))</f>
        <v>0</v>
      </c>
    </row>
    <row r="348" spans="1:14" x14ac:dyDescent="0.25">
      <c r="A348" s="7">
        <v>45638</v>
      </c>
      <c r="B348" s="5">
        <f>IF(OR('Account Holder Info'!$B$12 = "Weekly", Paysheet[[#This Row],[Date]]='Account Holder Info'!$B$10), IF(TEXT(A348, "dddd") = 'Account Holder Info'!$B$11, "PAYDAY", IF(ISNUMBER(B347), B347 + 1, 1)), IF(AND(TEXT(A348, "dddd") = 'Account Holder Info'!$B$11, B347 &gt;= 13), "PAYDAY", (IF(ISNUMBER(B347), B347 + 1, 1))))</f>
        <v>6</v>
      </c>
      <c r="C348" s="6"/>
      <c r="D348" cm="1">
        <f t="array" ref="D348">_xlfn.IFNA(_xlfn.IFS($C$345 = "Regular", IF(VLOOKUP(TEXT(Paysheet[[#This Row],[Date]], "dddd"),RegularWeek[],2, FALSE), 'Account Holder Info'!$B$6, 0), $C$345 = "1 Day", IF(VLOOKUP(TEXT(Paysheet[[#This Row],[Date]], "dddd"),OneDayWeek[],2, FALSE), IF(TEXT(Paysheet[[#This Row],[Date]], "dddd") = 'Account Holder Info'!$B$13, 'Account Holder Info'!$B$7, 'Account Holder Info'!$B$6), 0), $C$345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$C$345 = "Off", 0), 0)</f>
        <v>0</v>
      </c>
      <c r="F34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F347)</f>
        <v>0</v>
      </c>
      <c r="G348">
        <f>IFERROR(IF(B347 = "PAYDAY", IF(Paysheet[[#This Row],[Hour Override]] = "", Paysheet[[#This Row],[Hours ]], Paysheet[[#This Row],[Hour Override]]), IF(Paysheet[[#This Row],[Hour Override]] = "", Paysheet[[#This Row],[Hours ]], Paysheet[[#This Row],[Hour Override]]) + G347), 0)</f>
        <v>0</v>
      </c>
      <c r="H34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48" s="1">
        <f>IF(TEXT(A347, "dddd") = "Sunday", Paysheet[[#This Row],[Daily Pay]], IF(ISNUMBER(I347), I347, 0) + Paysheet[[#This Row],[Daily Pay]])</f>
        <v>0</v>
      </c>
      <c r="J348" s="1">
        <f>IF(B347 = "PAYDAY", Paysheet[[#This Row],[Daily Pay]], IF(ISNUMBER(J347), J347, 0) + Paysheet[[#This Row],[Daily Pay]])</f>
        <v>0</v>
      </c>
      <c r="K348" s="1" t="str">
        <f>IF(Paysheet[[#This Row],[Week Counter]] = "PAYDAY", Paysheet[[#This Row],[Day to Paycheck]], "")</f>
        <v/>
      </c>
      <c r="L348" s="1"/>
      <c r="M348" s="1">
        <f>IF(TEXT(Paysheet[[#This Row],[Date]], "mm") &gt; TEXT(A347, "mm"), Paysheet[[#This Row],[Daily Pay]], IF(ISNUMBER(M347), M347, 0) + Paysheet[[#This Row],[Daily Pay]]) - IF(Paysheet[[#This Row],[Adjusted Paycheck]] = "", 0, (Paysheet[[#This Row],[Expected Paycheck]] - Paysheet[[#This Row],[Adjusted Paycheck]]))</f>
        <v>0</v>
      </c>
      <c r="N348" s="2">
        <f>IF(ISNUMBER(N347), N347, 0) + Paysheet[[#This Row],[Daily Pay]]  - IF(Paysheet[[#This Row],[Adjusted Paycheck]] = "", 0, (Paysheet[[#This Row],[Expected Paycheck]] - Paysheet[[#This Row],[Adjusted Paycheck]]))</f>
        <v>0</v>
      </c>
    </row>
    <row r="349" spans="1:14" x14ac:dyDescent="0.25">
      <c r="A349" s="7">
        <v>45639</v>
      </c>
      <c r="B349" s="5">
        <f>IF(OR('Account Holder Info'!$B$12 = "Weekly", Paysheet[[#This Row],[Date]]='Account Holder Info'!$B$10), IF(TEXT(A349, "dddd") = 'Account Holder Info'!$B$11, "PAYDAY", IF(ISNUMBER(B348), B348 + 1, 1)), IF(AND(TEXT(A349, "dddd") = 'Account Holder Info'!$B$11, B348 &gt;= 13), "PAYDAY", (IF(ISNUMBER(B348), B348 + 1, 1))))</f>
        <v>7</v>
      </c>
      <c r="C349" s="6"/>
      <c r="D349" cm="1">
        <f t="array" ref="D349">_xlfn.IFNA(_xlfn.IFS($C$345 = "Regular", IF(VLOOKUP(TEXT(Paysheet[[#This Row],[Date]], "dddd"),RegularWeek[],2, FALSE), 'Account Holder Info'!$B$6, 0), $C$345 = "1 Day", IF(VLOOKUP(TEXT(Paysheet[[#This Row],[Date]], "dddd"),OneDayWeek[],2, FALSE), IF(TEXT(Paysheet[[#This Row],[Date]], "dddd") = 'Account Holder Info'!$B$13, 'Account Holder Info'!$B$7, 'Account Holder Info'!$B$6), 0), $C$345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$C$345 = "Off", 0), 0)</f>
        <v>0</v>
      </c>
      <c r="F34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F348)</f>
        <v>0</v>
      </c>
      <c r="G349">
        <f>IFERROR(IF(B348 = "PAYDAY", IF(Paysheet[[#This Row],[Hour Override]] = "", Paysheet[[#This Row],[Hours ]], Paysheet[[#This Row],[Hour Override]]), IF(Paysheet[[#This Row],[Hour Override]] = "", Paysheet[[#This Row],[Hours ]], Paysheet[[#This Row],[Hour Override]]) + G348), 0)</f>
        <v>0</v>
      </c>
      <c r="H34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49" s="1">
        <f>IF(TEXT(A348, "dddd") = "Sunday", Paysheet[[#This Row],[Daily Pay]], IF(ISNUMBER(I348), I348, 0) + Paysheet[[#This Row],[Daily Pay]])</f>
        <v>0</v>
      </c>
      <c r="J349" s="1">
        <f>IF(B348 = "PAYDAY", Paysheet[[#This Row],[Daily Pay]], IF(ISNUMBER(J348), J348, 0) + Paysheet[[#This Row],[Daily Pay]])</f>
        <v>0</v>
      </c>
      <c r="K349" s="1" t="str">
        <f>IF(Paysheet[[#This Row],[Week Counter]] = "PAYDAY", Paysheet[[#This Row],[Day to Paycheck]], "")</f>
        <v/>
      </c>
      <c r="L349" s="1"/>
      <c r="M349" s="1">
        <f>IF(TEXT(Paysheet[[#This Row],[Date]], "mm") &gt; TEXT(A348, "mm"), Paysheet[[#This Row],[Daily Pay]], IF(ISNUMBER(M348), M348, 0) + Paysheet[[#This Row],[Daily Pay]]) - IF(Paysheet[[#This Row],[Adjusted Paycheck]] = "", 0, (Paysheet[[#This Row],[Expected Paycheck]] - Paysheet[[#This Row],[Adjusted Paycheck]]))</f>
        <v>0</v>
      </c>
      <c r="N349" s="2">
        <f>IF(ISNUMBER(N348), N348, 0) + Paysheet[[#This Row],[Daily Pay]]  - IF(Paysheet[[#This Row],[Adjusted Paycheck]] = "", 0, (Paysheet[[#This Row],[Expected Paycheck]] - Paysheet[[#This Row],[Adjusted Paycheck]]))</f>
        <v>0</v>
      </c>
    </row>
    <row r="350" spans="1:14" x14ac:dyDescent="0.25">
      <c r="A350" s="7">
        <v>45640</v>
      </c>
      <c r="B350" s="5">
        <f>IF(OR('Account Holder Info'!$B$12 = "Weekly", Paysheet[[#This Row],[Date]]='Account Holder Info'!$B$10), IF(TEXT(A350, "dddd") = 'Account Holder Info'!$B$11, "PAYDAY", IF(ISNUMBER(B349), B349 + 1, 1)), IF(AND(TEXT(A350, "dddd") = 'Account Holder Info'!$B$11, B349 &gt;= 13), "PAYDAY", (IF(ISNUMBER(B349), B349 + 1, 1))))</f>
        <v>8</v>
      </c>
      <c r="C350" s="6"/>
      <c r="D350" cm="1">
        <f t="array" ref="D350">_xlfn.IFNA(_xlfn.IFS($C$345 = "Regular", IF(VLOOKUP(TEXT(Paysheet[[#This Row],[Date]], "dddd"),RegularWeek[],2, FALSE), 'Account Holder Info'!$B$6, 0), $C$345 = "1 Day", IF(VLOOKUP(TEXT(Paysheet[[#This Row],[Date]], "dddd"),OneDayWeek[],2, FALSE), IF(TEXT(Paysheet[[#This Row],[Date]], "dddd") = 'Account Holder Info'!$B$13, 'Account Holder Info'!$B$7, 'Account Holder Info'!$B$6), 0), $C$345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$C$345 = "Off", 0), 0)</f>
        <v>0</v>
      </c>
      <c r="F35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F349)</f>
        <v>0</v>
      </c>
      <c r="G350">
        <f>IFERROR(IF(B349 = "PAYDAY", IF(Paysheet[[#This Row],[Hour Override]] = "", Paysheet[[#This Row],[Hours ]], Paysheet[[#This Row],[Hour Override]]), IF(Paysheet[[#This Row],[Hour Override]] = "", Paysheet[[#This Row],[Hours ]], Paysheet[[#This Row],[Hour Override]]) + G349), 0)</f>
        <v>0</v>
      </c>
      <c r="H35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50" s="1">
        <f>IF(TEXT(A349, "dddd") = "Sunday", Paysheet[[#This Row],[Daily Pay]], IF(ISNUMBER(I349), I349, 0) + Paysheet[[#This Row],[Daily Pay]])</f>
        <v>0</v>
      </c>
      <c r="J350" s="1">
        <f>IF(B349 = "PAYDAY", Paysheet[[#This Row],[Daily Pay]], IF(ISNUMBER(J349), J349, 0) + Paysheet[[#This Row],[Daily Pay]])</f>
        <v>0</v>
      </c>
      <c r="K350" s="1" t="str">
        <f>IF(Paysheet[[#This Row],[Week Counter]] = "PAYDAY", Paysheet[[#This Row],[Day to Paycheck]], "")</f>
        <v/>
      </c>
      <c r="L350" s="1"/>
      <c r="M350" s="1">
        <f>IF(TEXT(Paysheet[[#This Row],[Date]], "mm") &gt; TEXT(A349, "mm"), Paysheet[[#This Row],[Daily Pay]], IF(ISNUMBER(M349), M349, 0) + Paysheet[[#This Row],[Daily Pay]]) - IF(Paysheet[[#This Row],[Adjusted Paycheck]] = "", 0, (Paysheet[[#This Row],[Expected Paycheck]] - Paysheet[[#This Row],[Adjusted Paycheck]]))</f>
        <v>0</v>
      </c>
      <c r="N350" s="2">
        <f>IF(ISNUMBER(N349), N349, 0) + Paysheet[[#This Row],[Daily Pay]]  - IF(Paysheet[[#This Row],[Adjusted Paycheck]] = "", 0, (Paysheet[[#This Row],[Expected Paycheck]] - Paysheet[[#This Row],[Adjusted Paycheck]]))</f>
        <v>0</v>
      </c>
    </row>
    <row r="351" spans="1:14" x14ac:dyDescent="0.25">
      <c r="A351" s="7">
        <v>45641</v>
      </c>
      <c r="B351" s="5">
        <f>IF(OR('Account Holder Info'!$B$12 = "Weekly", Paysheet[[#This Row],[Date]]='Account Holder Info'!$B$10), IF(TEXT(A351, "dddd") = 'Account Holder Info'!$B$11, "PAYDAY", IF(ISNUMBER(B350), B350 + 1, 1)), IF(AND(TEXT(A351, "dddd") = 'Account Holder Info'!$B$11, B350 &gt;= 13), "PAYDAY", (IF(ISNUMBER(B350), B350 + 1, 1))))</f>
        <v>9</v>
      </c>
      <c r="C351" s="6"/>
      <c r="D351" cm="1">
        <f t="array" ref="D351">_xlfn.IFNA(_xlfn.IFS($C$345 = "Regular", IF(VLOOKUP(TEXT(Paysheet[[#This Row],[Date]], "dddd"),RegularWeek[],2, FALSE), 'Account Holder Info'!$B$6, 0), $C$345 = "1 Day", IF(VLOOKUP(TEXT(Paysheet[[#This Row],[Date]], "dddd"),OneDayWeek[],2, FALSE), IF(TEXT(Paysheet[[#This Row],[Date]], "dddd") = 'Account Holder Info'!$B$13, 'Account Holder Info'!$B$7, 'Account Holder Info'!$B$6), 0), $C$345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$C$345 = "Off", 0), 0)</f>
        <v>0</v>
      </c>
      <c r="F35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F350)</f>
        <v>0</v>
      </c>
      <c r="G351">
        <f>IFERROR(IF(B350 = "PAYDAY", IF(Paysheet[[#This Row],[Hour Override]] = "", Paysheet[[#This Row],[Hours ]], Paysheet[[#This Row],[Hour Override]]), IF(Paysheet[[#This Row],[Hour Override]] = "", Paysheet[[#This Row],[Hours ]], Paysheet[[#This Row],[Hour Override]]) + G350), 0)</f>
        <v>0</v>
      </c>
      <c r="H35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51" s="1">
        <f>IF(TEXT(A350, "dddd") = "Sunday", Paysheet[[#This Row],[Daily Pay]], IF(ISNUMBER(I350), I350, 0) + Paysheet[[#This Row],[Daily Pay]])</f>
        <v>0</v>
      </c>
      <c r="J351" s="1">
        <f>IF(B350 = "PAYDAY", Paysheet[[#This Row],[Daily Pay]], IF(ISNUMBER(J350), J350, 0) + Paysheet[[#This Row],[Daily Pay]])</f>
        <v>0</v>
      </c>
      <c r="K351" s="1" t="str">
        <f>IF(Paysheet[[#This Row],[Week Counter]] = "PAYDAY", Paysheet[[#This Row],[Day to Paycheck]], "")</f>
        <v/>
      </c>
      <c r="L351" s="1"/>
      <c r="M351" s="1">
        <f>IF(TEXT(Paysheet[[#This Row],[Date]], "mm") &gt; TEXT(A350, "mm"), Paysheet[[#This Row],[Daily Pay]], IF(ISNUMBER(M350), M350, 0) + Paysheet[[#This Row],[Daily Pay]]) - IF(Paysheet[[#This Row],[Adjusted Paycheck]] = "", 0, (Paysheet[[#This Row],[Expected Paycheck]] - Paysheet[[#This Row],[Adjusted Paycheck]]))</f>
        <v>0</v>
      </c>
      <c r="N351" s="2">
        <f>IF(ISNUMBER(N350), N350, 0) + Paysheet[[#This Row],[Daily Pay]]  - IF(Paysheet[[#This Row],[Adjusted Paycheck]] = "", 0, (Paysheet[[#This Row],[Expected Paycheck]] - Paysheet[[#This Row],[Adjusted Paycheck]]))</f>
        <v>0</v>
      </c>
    </row>
    <row r="352" spans="1:14" x14ac:dyDescent="0.25">
      <c r="A352" s="7">
        <v>45642</v>
      </c>
      <c r="B352" s="5">
        <f>IF(OR('Account Holder Info'!$B$12 = "Weekly", Paysheet[[#This Row],[Date]]='Account Holder Info'!$B$10), IF(TEXT(A352, "dddd") = 'Account Holder Info'!$B$11, "PAYDAY", IF(ISNUMBER(B351), B351 + 1, 1)), IF(AND(TEXT(A352, "dddd") = 'Account Holder Info'!$B$11, B351 &gt;= 13), "PAYDAY", (IF(ISNUMBER(B351), B351 + 1, 1))))</f>
        <v>10</v>
      </c>
      <c r="C352" t="s">
        <v>30</v>
      </c>
      <c r="D352" cm="1">
        <f t="array" ref="D352">_xlfn.IFNA(_xlfn.IFS($C$352 = "Regular", IF(VLOOKUP(TEXT(Paysheet[[#This Row],[Date]], "dddd"),RegularWeek[],2, FALSE), 'Account Holder Info'!$B$6, 0), $C$352 = "1 Day", IF(VLOOKUP(TEXT(Paysheet[[#This Row],[Date]], "dddd"),OneDayWeek[],2, FALSE), IF(TEXT(Paysheet[[#This Row],[Date]], "dddd") = 'Account Holder Info'!$B$13, 'Account Holder Info'!$B$7, 'Account Holder Info'!$B$6), 0), $C$352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$C$352 = "Off", 0), 0)</f>
        <v>0</v>
      </c>
      <c r="F35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F351)</f>
        <v>0</v>
      </c>
      <c r="G352">
        <f>IFERROR(IF(B351 = "PAYDAY", IF(Paysheet[[#This Row],[Hour Override]] = "", Paysheet[[#This Row],[Hours ]], Paysheet[[#This Row],[Hour Override]]), IF(Paysheet[[#This Row],[Hour Override]] = "", Paysheet[[#This Row],[Hours ]], Paysheet[[#This Row],[Hour Override]]) + G351), 0)</f>
        <v>0</v>
      </c>
      <c r="H35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52" s="1">
        <f>IF(TEXT(A351, "dddd") = "Sunday", Paysheet[[#This Row],[Daily Pay]], IF(ISNUMBER(I351), I351, 0) + Paysheet[[#This Row],[Daily Pay]])</f>
        <v>0</v>
      </c>
      <c r="J352" s="1">
        <f>IF(B351 = "PAYDAY", Paysheet[[#This Row],[Daily Pay]], IF(ISNUMBER(J351), J351, 0) + Paysheet[[#This Row],[Daily Pay]])</f>
        <v>0</v>
      </c>
      <c r="K352" s="1" t="str">
        <f>IF(Paysheet[[#This Row],[Week Counter]] = "PAYDAY", Paysheet[[#This Row],[Day to Paycheck]], "")</f>
        <v/>
      </c>
      <c r="L352" s="1"/>
      <c r="M352" s="1">
        <f>IF(TEXT(Paysheet[[#This Row],[Date]], "mm") &gt; TEXT(A351, "mm"), Paysheet[[#This Row],[Daily Pay]], IF(ISNUMBER(M351), M351, 0) + Paysheet[[#This Row],[Daily Pay]]) - IF(Paysheet[[#This Row],[Adjusted Paycheck]] = "", 0, (Paysheet[[#This Row],[Expected Paycheck]] - Paysheet[[#This Row],[Adjusted Paycheck]]))</f>
        <v>0</v>
      </c>
      <c r="N352" s="2">
        <f>IF(ISNUMBER(N351), N351, 0) + Paysheet[[#This Row],[Daily Pay]]  - IF(Paysheet[[#This Row],[Adjusted Paycheck]] = "", 0, (Paysheet[[#This Row],[Expected Paycheck]] - Paysheet[[#This Row],[Adjusted Paycheck]]))</f>
        <v>0</v>
      </c>
    </row>
    <row r="353" spans="1:14" x14ac:dyDescent="0.25">
      <c r="A353" s="7">
        <v>45643</v>
      </c>
      <c r="B353" s="5">
        <f>IF(OR('Account Holder Info'!$B$12 = "Weekly", Paysheet[[#This Row],[Date]]='Account Holder Info'!$B$10), IF(TEXT(A353, "dddd") = 'Account Holder Info'!$B$11, "PAYDAY", IF(ISNUMBER(B352), B352 + 1, 1)), IF(AND(TEXT(A353, "dddd") = 'Account Holder Info'!$B$11, B352 &gt;= 13), "PAYDAY", (IF(ISNUMBER(B352), B352 + 1, 1))))</f>
        <v>11</v>
      </c>
      <c r="C353" s="6"/>
      <c r="D353" cm="1">
        <f t="array" ref="D353">_xlfn.IFNA(_xlfn.IFS($C$352 = "Regular", IF(VLOOKUP(TEXT(Paysheet[[#This Row],[Date]], "dddd"),RegularWeek[],2, FALSE), 'Account Holder Info'!$B$6, 0), $C$352 = "1 Day", IF(VLOOKUP(TEXT(Paysheet[[#This Row],[Date]], "dddd"),OneDayWeek[],2, FALSE), IF(TEXT(Paysheet[[#This Row],[Date]], "dddd") = 'Account Holder Info'!$B$13, 'Account Holder Info'!$B$7, 'Account Holder Info'!$B$6), 0), $C$352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$C$352 = "Off", 0), 0)</f>
        <v>0</v>
      </c>
      <c r="F35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F352)</f>
        <v>0</v>
      </c>
      <c r="G353">
        <f>IFERROR(IF(B352 = "PAYDAY", IF(Paysheet[[#This Row],[Hour Override]] = "", Paysheet[[#This Row],[Hours ]], Paysheet[[#This Row],[Hour Override]]), IF(Paysheet[[#This Row],[Hour Override]] = "", Paysheet[[#This Row],[Hours ]], Paysheet[[#This Row],[Hour Override]]) + G352), 0)</f>
        <v>0</v>
      </c>
      <c r="H35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53" s="1">
        <f>IF(TEXT(A352, "dddd") = "Sunday", Paysheet[[#This Row],[Daily Pay]], IF(ISNUMBER(I352), I352, 0) + Paysheet[[#This Row],[Daily Pay]])</f>
        <v>0</v>
      </c>
      <c r="J353" s="1">
        <f>IF(B352 = "PAYDAY", Paysheet[[#This Row],[Daily Pay]], IF(ISNUMBER(J352), J352, 0) + Paysheet[[#This Row],[Daily Pay]])</f>
        <v>0</v>
      </c>
      <c r="K353" s="1" t="str">
        <f>IF(Paysheet[[#This Row],[Week Counter]] = "PAYDAY", Paysheet[[#This Row],[Day to Paycheck]], "")</f>
        <v/>
      </c>
      <c r="L353" s="1"/>
      <c r="M353" s="1">
        <f>IF(TEXT(Paysheet[[#This Row],[Date]], "mm") &gt; TEXT(A352, "mm"), Paysheet[[#This Row],[Daily Pay]], IF(ISNUMBER(M352), M352, 0) + Paysheet[[#This Row],[Daily Pay]]) - IF(Paysheet[[#This Row],[Adjusted Paycheck]] = "", 0, (Paysheet[[#This Row],[Expected Paycheck]] - Paysheet[[#This Row],[Adjusted Paycheck]]))</f>
        <v>0</v>
      </c>
      <c r="N353" s="2">
        <f>IF(ISNUMBER(N352), N352, 0) + Paysheet[[#This Row],[Daily Pay]]  - IF(Paysheet[[#This Row],[Adjusted Paycheck]] = "", 0, (Paysheet[[#This Row],[Expected Paycheck]] - Paysheet[[#This Row],[Adjusted Paycheck]]))</f>
        <v>0</v>
      </c>
    </row>
    <row r="354" spans="1:14" x14ac:dyDescent="0.25">
      <c r="A354" s="7">
        <v>45644</v>
      </c>
      <c r="B354" s="5">
        <f>IF(OR('Account Holder Info'!$B$12 = "Weekly", Paysheet[[#This Row],[Date]]='Account Holder Info'!$B$10), IF(TEXT(A354, "dddd") = 'Account Holder Info'!$B$11, "PAYDAY", IF(ISNUMBER(B353), B353 + 1, 1)), IF(AND(TEXT(A354, "dddd") = 'Account Holder Info'!$B$11, B353 &gt;= 13), "PAYDAY", (IF(ISNUMBER(B353), B353 + 1, 1))))</f>
        <v>12</v>
      </c>
      <c r="C354" s="6"/>
      <c r="D354" cm="1">
        <f t="array" ref="D354">_xlfn.IFNA(_xlfn.IFS($C$352 = "Regular", IF(VLOOKUP(TEXT(Paysheet[[#This Row],[Date]], "dddd"),RegularWeek[],2, FALSE), 'Account Holder Info'!$B$6, 0), $C$352 = "1 Day", IF(VLOOKUP(TEXT(Paysheet[[#This Row],[Date]], "dddd"),OneDayWeek[],2, FALSE), IF(TEXT(Paysheet[[#This Row],[Date]], "dddd") = 'Account Holder Info'!$B$13, 'Account Holder Info'!$B$7, 'Account Holder Info'!$B$6), 0), $C$352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$C$352 = "Off", 0), 0)</f>
        <v>0</v>
      </c>
      <c r="F35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F353)</f>
        <v>0</v>
      </c>
      <c r="G354">
        <f>IFERROR(IF(B353 = "PAYDAY", IF(Paysheet[[#This Row],[Hour Override]] = "", Paysheet[[#This Row],[Hours ]], Paysheet[[#This Row],[Hour Override]]), IF(Paysheet[[#This Row],[Hour Override]] = "", Paysheet[[#This Row],[Hours ]], Paysheet[[#This Row],[Hour Override]]) + G353), 0)</f>
        <v>0</v>
      </c>
      <c r="H35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54" s="1">
        <f>IF(TEXT(A353, "dddd") = "Sunday", Paysheet[[#This Row],[Daily Pay]], IF(ISNUMBER(I353), I353, 0) + Paysheet[[#This Row],[Daily Pay]])</f>
        <v>0</v>
      </c>
      <c r="J354" s="1">
        <f>IF(B353 = "PAYDAY", Paysheet[[#This Row],[Daily Pay]], IF(ISNUMBER(J353), J353, 0) + Paysheet[[#This Row],[Daily Pay]])</f>
        <v>0</v>
      </c>
      <c r="K354" s="1" t="str">
        <f>IF(Paysheet[[#This Row],[Week Counter]] = "PAYDAY", Paysheet[[#This Row],[Day to Paycheck]], "")</f>
        <v/>
      </c>
      <c r="L354" s="1"/>
      <c r="M354" s="1">
        <f>IF(TEXT(Paysheet[[#This Row],[Date]], "mm") &gt; TEXT(A353, "mm"), Paysheet[[#This Row],[Daily Pay]], IF(ISNUMBER(M353), M353, 0) + Paysheet[[#This Row],[Daily Pay]]) - IF(Paysheet[[#This Row],[Adjusted Paycheck]] = "", 0, (Paysheet[[#This Row],[Expected Paycheck]] - Paysheet[[#This Row],[Adjusted Paycheck]]))</f>
        <v>0</v>
      </c>
      <c r="N354" s="2">
        <f>IF(ISNUMBER(N353), N353, 0) + Paysheet[[#This Row],[Daily Pay]]  - IF(Paysheet[[#This Row],[Adjusted Paycheck]] = "", 0, (Paysheet[[#This Row],[Expected Paycheck]] - Paysheet[[#This Row],[Adjusted Paycheck]]))</f>
        <v>0</v>
      </c>
    </row>
    <row r="355" spans="1:14" x14ac:dyDescent="0.25">
      <c r="A355" s="7">
        <v>45645</v>
      </c>
      <c r="B355" s="5">
        <f>IF(OR('Account Holder Info'!$B$12 = "Weekly", Paysheet[[#This Row],[Date]]='Account Holder Info'!$B$10), IF(TEXT(A355, "dddd") = 'Account Holder Info'!$B$11, "PAYDAY", IF(ISNUMBER(B354), B354 + 1, 1)), IF(AND(TEXT(A355, "dddd") = 'Account Holder Info'!$B$11, B354 &gt;= 13), "PAYDAY", (IF(ISNUMBER(B354), B354 + 1, 1))))</f>
        <v>13</v>
      </c>
      <c r="C355" s="6"/>
      <c r="D355" cm="1">
        <f t="array" ref="D355">_xlfn.IFNA(_xlfn.IFS($C$352 = "Regular", IF(VLOOKUP(TEXT(Paysheet[[#This Row],[Date]], "dddd"),RegularWeek[],2, FALSE), 'Account Holder Info'!$B$6, 0), $C$352 = "1 Day", IF(VLOOKUP(TEXT(Paysheet[[#This Row],[Date]], "dddd"),OneDayWeek[],2, FALSE), IF(TEXT(Paysheet[[#This Row],[Date]], "dddd") = 'Account Holder Info'!$B$13, 'Account Holder Info'!$B$7, 'Account Holder Info'!$B$6), 0), $C$352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$C$352 = "Off", 0), 0)</f>
        <v>0</v>
      </c>
      <c r="F35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F354)</f>
        <v>0</v>
      </c>
      <c r="G355">
        <f>IFERROR(IF(B354 = "PAYDAY", IF(Paysheet[[#This Row],[Hour Override]] = "", Paysheet[[#This Row],[Hours ]], Paysheet[[#This Row],[Hour Override]]), IF(Paysheet[[#This Row],[Hour Override]] = "", Paysheet[[#This Row],[Hours ]], Paysheet[[#This Row],[Hour Override]]) + G354), 0)</f>
        <v>0</v>
      </c>
      <c r="H35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55" s="1">
        <f>IF(TEXT(A354, "dddd") = "Sunday", Paysheet[[#This Row],[Daily Pay]], IF(ISNUMBER(I354), I354, 0) + Paysheet[[#This Row],[Daily Pay]])</f>
        <v>0</v>
      </c>
      <c r="J355" s="1">
        <f>IF(B354 = "PAYDAY", Paysheet[[#This Row],[Daily Pay]], IF(ISNUMBER(J354), J354, 0) + Paysheet[[#This Row],[Daily Pay]])</f>
        <v>0</v>
      </c>
      <c r="K355" s="1" t="str">
        <f>IF(Paysheet[[#This Row],[Week Counter]] = "PAYDAY", Paysheet[[#This Row],[Day to Paycheck]], "")</f>
        <v/>
      </c>
      <c r="L355" s="1"/>
      <c r="M355" s="1">
        <f>IF(TEXT(Paysheet[[#This Row],[Date]], "mm") &gt; TEXT(A354, "mm"), Paysheet[[#This Row],[Daily Pay]], IF(ISNUMBER(M354), M354, 0) + Paysheet[[#This Row],[Daily Pay]]) - IF(Paysheet[[#This Row],[Adjusted Paycheck]] = "", 0, (Paysheet[[#This Row],[Expected Paycheck]] - Paysheet[[#This Row],[Adjusted Paycheck]]))</f>
        <v>0</v>
      </c>
      <c r="N355" s="2">
        <f>IF(ISNUMBER(N354), N354, 0) + Paysheet[[#This Row],[Daily Pay]]  - IF(Paysheet[[#This Row],[Adjusted Paycheck]] = "", 0, (Paysheet[[#This Row],[Expected Paycheck]] - Paysheet[[#This Row],[Adjusted Paycheck]]))</f>
        <v>0</v>
      </c>
    </row>
    <row r="356" spans="1:14" x14ac:dyDescent="0.25">
      <c r="A356" s="7">
        <v>45646</v>
      </c>
      <c r="B356" s="5" t="str">
        <f>IF(OR('Account Holder Info'!$B$12 = "Weekly", Paysheet[[#This Row],[Date]]='Account Holder Info'!$B$10), IF(TEXT(A356, "dddd") = 'Account Holder Info'!$B$11, "PAYDAY", IF(ISNUMBER(B355), B355 + 1, 1)), IF(AND(TEXT(A356, "dddd") = 'Account Holder Info'!$B$11, B355 &gt;= 13), "PAYDAY", (IF(ISNUMBER(B355), B355 + 1, 1))))</f>
        <v>PAYDAY</v>
      </c>
      <c r="C356" s="6"/>
      <c r="D356" cm="1">
        <f t="array" ref="D356">_xlfn.IFNA(_xlfn.IFS($C$352 = "Regular", IF(VLOOKUP(TEXT(Paysheet[[#This Row],[Date]], "dddd"),RegularWeek[],2, FALSE), 'Account Holder Info'!$B$6, 0), $C$352 = "1 Day", IF(VLOOKUP(TEXT(Paysheet[[#This Row],[Date]], "dddd"),OneDayWeek[],2, FALSE), IF(TEXT(Paysheet[[#This Row],[Date]], "dddd") = 'Account Holder Info'!$B$13, 'Account Holder Info'!$B$7, 'Account Holder Info'!$B$6), 0), $C$352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$C$352 = "Off", 0), 0)</f>
        <v>0</v>
      </c>
      <c r="F35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F355)</f>
        <v>0</v>
      </c>
      <c r="G356">
        <f>IFERROR(IF(B355 = "PAYDAY", IF(Paysheet[[#This Row],[Hour Override]] = "", Paysheet[[#This Row],[Hours ]], Paysheet[[#This Row],[Hour Override]]), IF(Paysheet[[#This Row],[Hour Override]] = "", Paysheet[[#This Row],[Hours ]], Paysheet[[#This Row],[Hour Override]]) + G355), 0)</f>
        <v>0</v>
      </c>
      <c r="H35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56" s="1">
        <f>IF(TEXT(A355, "dddd") = "Sunday", Paysheet[[#This Row],[Daily Pay]], IF(ISNUMBER(I355), I355, 0) + Paysheet[[#This Row],[Daily Pay]])</f>
        <v>0</v>
      </c>
      <c r="J356" s="1">
        <f>IF(B355 = "PAYDAY", Paysheet[[#This Row],[Daily Pay]], IF(ISNUMBER(J355), J355, 0) + Paysheet[[#This Row],[Daily Pay]])</f>
        <v>0</v>
      </c>
      <c r="K356" s="1">
        <f>IF(Paysheet[[#This Row],[Week Counter]] = "PAYDAY", Paysheet[[#This Row],[Day to Paycheck]], "")</f>
        <v>0</v>
      </c>
      <c r="L356" s="1"/>
      <c r="M356" s="1">
        <f>IF(TEXT(Paysheet[[#This Row],[Date]], "mm") &gt; TEXT(A355, "mm"), Paysheet[[#This Row],[Daily Pay]], IF(ISNUMBER(M355), M355, 0) + Paysheet[[#This Row],[Daily Pay]]) - IF(Paysheet[[#This Row],[Adjusted Paycheck]] = "", 0, (Paysheet[[#This Row],[Expected Paycheck]] - Paysheet[[#This Row],[Adjusted Paycheck]]))</f>
        <v>0</v>
      </c>
      <c r="N356" s="2">
        <f>IF(ISNUMBER(N355), N355, 0) + Paysheet[[#This Row],[Daily Pay]]  - IF(Paysheet[[#This Row],[Adjusted Paycheck]] = "", 0, (Paysheet[[#This Row],[Expected Paycheck]] - Paysheet[[#This Row],[Adjusted Paycheck]]))</f>
        <v>0</v>
      </c>
    </row>
    <row r="357" spans="1:14" x14ac:dyDescent="0.25">
      <c r="A357" s="7">
        <v>45647</v>
      </c>
      <c r="B357" s="5">
        <f>IF(OR('Account Holder Info'!$B$12 = "Weekly", Paysheet[[#This Row],[Date]]='Account Holder Info'!$B$10), IF(TEXT(A357, "dddd") = 'Account Holder Info'!$B$11, "PAYDAY", IF(ISNUMBER(B356), B356 + 1, 1)), IF(AND(TEXT(A357, "dddd") = 'Account Holder Info'!$B$11, B356 &gt;= 13), "PAYDAY", (IF(ISNUMBER(B356), B356 + 1, 1))))</f>
        <v>1</v>
      </c>
      <c r="C357" s="6"/>
      <c r="D357" cm="1">
        <f t="array" ref="D357">_xlfn.IFNA(_xlfn.IFS($C$352 = "Regular", IF(VLOOKUP(TEXT(Paysheet[[#This Row],[Date]], "dddd"),RegularWeek[],2, FALSE), 'Account Holder Info'!$B$6, 0), $C$352 = "1 Day", IF(VLOOKUP(TEXT(Paysheet[[#This Row],[Date]], "dddd"),OneDayWeek[],2, FALSE), IF(TEXT(Paysheet[[#This Row],[Date]], "dddd") = 'Account Holder Info'!$B$13, 'Account Holder Info'!$B$7, 'Account Holder Info'!$B$6), 0), $C$352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$C$352 = "Off", 0), 0)</f>
        <v>0</v>
      </c>
      <c r="F35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F356)</f>
        <v>0</v>
      </c>
      <c r="G357">
        <f>IFERROR(IF(B356 = "PAYDAY", IF(Paysheet[[#This Row],[Hour Override]] = "", Paysheet[[#This Row],[Hours ]], Paysheet[[#This Row],[Hour Override]]), IF(Paysheet[[#This Row],[Hour Override]] = "", Paysheet[[#This Row],[Hours ]], Paysheet[[#This Row],[Hour Override]]) + G356), 0)</f>
        <v>0</v>
      </c>
      <c r="H35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57" s="1">
        <f>IF(TEXT(A356, "dddd") = "Sunday", Paysheet[[#This Row],[Daily Pay]], IF(ISNUMBER(I356), I356, 0) + Paysheet[[#This Row],[Daily Pay]])</f>
        <v>0</v>
      </c>
      <c r="J357" s="1">
        <f>IF(B356 = "PAYDAY", Paysheet[[#This Row],[Daily Pay]], IF(ISNUMBER(J356), J356, 0) + Paysheet[[#This Row],[Daily Pay]])</f>
        <v>0</v>
      </c>
      <c r="K357" s="1" t="str">
        <f>IF(Paysheet[[#This Row],[Week Counter]] = "PAYDAY", Paysheet[[#This Row],[Day to Paycheck]], "")</f>
        <v/>
      </c>
      <c r="L357" s="1"/>
      <c r="M357" s="1">
        <f>IF(TEXT(Paysheet[[#This Row],[Date]], "mm") &gt; TEXT(A356, "mm"), Paysheet[[#This Row],[Daily Pay]], IF(ISNUMBER(M356), M356, 0) + Paysheet[[#This Row],[Daily Pay]]) - IF(Paysheet[[#This Row],[Adjusted Paycheck]] = "", 0, (Paysheet[[#This Row],[Expected Paycheck]] - Paysheet[[#This Row],[Adjusted Paycheck]]))</f>
        <v>0</v>
      </c>
      <c r="N357" s="2">
        <f>IF(ISNUMBER(N356), N356, 0) + Paysheet[[#This Row],[Daily Pay]]  - IF(Paysheet[[#This Row],[Adjusted Paycheck]] = "", 0, (Paysheet[[#This Row],[Expected Paycheck]] - Paysheet[[#This Row],[Adjusted Paycheck]]))</f>
        <v>0</v>
      </c>
    </row>
    <row r="358" spans="1:14" x14ac:dyDescent="0.25">
      <c r="A358" s="7">
        <v>45648</v>
      </c>
      <c r="B358" s="5">
        <f>IF(OR('Account Holder Info'!$B$12 = "Weekly", Paysheet[[#This Row],[Date]]='Account Holder Info'!$B$10), IF(TEXT(A358, "dddd") = 'Account Holder Info'!$B$11, "PAYDAY", IF(ISNUMBER(B357), B357 + 1, 1)), IF(AND(TEXT(A358, "dddd") = 'Account Holder Info'!$B$11, B357 &gt;= 13), "PAYDAY", (IF(ISNUMBER(B357), B357 + 1, 1))))</f>
        <v>2</v>
      </c>
      <c r="C358" s="6"/>
      <c r="D358" cm="1">
        <f t="array" ref="D358">_xlfn.IFNA(_xlfn.IFS($C$352 = "Regular", IF(VLOOKUP(TEXT(Paysheet[[#This Row],[Date]], "dddd"),RegularWeek[],2, FALSE), 'Account Holder Info'!$B$6, 0), $C$352 = "1 Day", IF(VLOOKUP(TEXT(Paysheet[[#This Row],[Date]], "dddd"),OneDayWeek[],2, FALSE), IF(TEXT(Paysheet[[#This Row],[Date]], "dddd") = 'Account Holder Info'!$B$13, 'Account Holder Info'!$B$7, 'Account Holder Info'!$B$6), 0), $C$352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$C$352 = "Off", 0), 0)</f>
        <v>0</v>
      </c>
      <c r="F358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F357)</f>
        <v>0</v>
      </c>
      <c r="G358">
        <f>IFERROR(IF(B357 = "PAYDAY", IF(Paysheet[[#This Row],[Hour Override]] = "", Paysheet[[#This Row],[Hours ]], Paysheet[[#This Row],[Hour Override]]), IF(Paysheet[[#This Row],[Hour Override]] = "", Paysheet[[#This Row],[Hours ]], Paysheet[[#This Row],[Hour Override]]) + G357), 0)</f>
        <v>0</v>
      </c>
      <c r="H358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58" s="1">
        <f>IF(TEXT(A357, "dddd") = "Sunday", Paysheet[[#This Row],[Daily Pay]], IF(ISNUMBER(I357), I357, 0) + Paysheet[[#This Row],[Daily Pay]])</f>
        <v>0</v>
      </c>
      <c r="J358" s="1">
        <f>IF(B357 = "PAYDAY", Paysheet[[#This Row],[Daily Pay]], IF(ISNUMBER(J357), J357, 0) + Paysheet[[#This Row],[Daily Pay]])</f>
        <v>0</v>
      </c>
      <c r="K358" s="1" t="str">
        <f>IF(Paysheet[[#This Row],[Week Counter]] = "PAYDAY", Paysheet[[#This Row],[Day to Paycheck]], "")</f>
        <v/>
      </c>
      <c r="L358" s="1"/>
      <c r="M358" s="1">
        <f>IF(TEXT(Paysheet[[#This Row],[Date]], "mm") &gt; TEXT(A357, "mm"), Paysheet[[#This Row],[Daily Pay]], IF(ISNUMBER(M357), M357, 0) + Paysheet[[#This Row],[Daily Pay]]) - IF(Paysheet[[#This Row],[Adjusted Paycheck]] = "", 0, (Paysheet[[#This Row],[Expected Paycheck]] - Paysheet[[#This Row],[Adjusted Paycheck]]))</f>
        <v>0</v>
      </c>
      <c r="N358" s="2">
        <f>IF(ISNUMBER(N357), N357, 0) + Paysheet[[#This Row],[Daily Pay]]  - IF(Paysheet[[#This Row],[Adjusted Paycheck]] = "", 0, (Paysheet[[#This Row],[Expected Paycheck]] - Paysheet[[#This Row],[Adjusted Paycheck]]))</f>
        <v>0</v>
      </c>
    </row>
    <row r="359" spans="1:14" x14ac:dyDescent="0.25">
      <c r="A359" s="7">
        <v>45649</v>
      </c>
      <c r="B359" s="5">
        <f>IF(OR('Account Holder Info'!$B$12 = "Weekly", Paysheet[[#This Row],[Date]]='Account Holder Info'!$B$10), IF(TEXT(A359, "dddd") = 'Account Holder Info'!$B$11, "PAYDAY", IF(ISNUMBER(B358), B358 + 1, 1)), IF(AND(TEXT(A359, "dddd") = 'Account Holder Info'!$B$11, B358 &gt;= 13), "PAYDAY", (IF(ISNUMBER(B358), B358 + 1, 1))))</f>
        <v>3</v>
      </c>
      <c r="C359" t="s">
        <v>30</v>
      </c>
      <c r="D359" cm="1">
        <f t="array" ref="D359">_xlfn.IFNA(_xlfn.IFS($C$359 = "Regular", IF(VLOOKUP(TEXT(Paysheet[[#This Row],[Date]], "dddd"),RegularWeek[],2, FALSE), 'Account Holder Info'!$B$6, 0), $C$359 = "1 Day", IF(VLOOKUP(TEXT(Paysheet[[#This Row],[Date]], "dddd"),OneDayWeek[],2, FALSE), IF(TEXT(Paysheet[[#This Row],[Date]], "dddd") = 'Account Holder Info'!$B$13, 'Account Holder Info'!$B$7, 'Account Holder Info'!$B$6), 0), $C$359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$C$359 = "Off", 0), 0)</f>
        <v>0</v>
      </c>
      <c r="F359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F358)</f>
        <v>0</v>
      </c>
      <c r="G359">
        <f>IFERROR(IF(B358 = "PAYDAY", IF(Paysheet[[#This Row],[Hour Override]] = "", Paysheet[[#This Row],[Hours ]], Paysheet[[#This Row],[Hour Override]]), IF(Paysheet[[#This Row],[Hour Override]] = "", Paysheet[[#This Row],[Hours ]], Paysheet[[#This Row],[Hour Override]]) + G358), 0)</f>
        <v>0</v>
      </c>
      <c r="H359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59" s="1">
        <f>IF(TEXT(A358, "dddd") = "Sunday", Paysheet[[#This Row],[Daily Pay]], IF(ISNUMBER(I358), I358, 0) + Paysheet[[#This Row],[Daily Pay]])</f>
        <v>0</v>
      </c>
      <c r="J359" s="1">
        <f>IF(B358 = "PAYDAY", Paysheet[[#This Row],[Daily Pay]], IF(ISNUMBER(J358), J358, 0) + Paysheet[[#This Row],[Daily Pay]])</f>
        <v>0</v>
      </c>
      <c r="K359" s="1" t="str">
        <f>IF(Paysheet[[#This Row],[Week Counter]] = "PAYDAY", Paysheet[[#This Row],[Day to Paycheck]], "")</f>
        <v/>
      </c>
      <c r="L359" s="1"/>
      <c r="M359" s="1">
        <f>IF(TEXT(Paysheet[[#This Row],[Date]], "mm") &gt; TEXT(A358, "mm"), Paysheet[[#This Row],[Daily Pay]], IF(ISNUMBER(M358), M358, 0) + Paysheet[[#This Row],[Daily Pay]]) - IF(Paysheet[[#This Row],[Adjusted Paycheck]] = "", 0, (Paysheet[[#This Row],[Expected Paycheck]] - Paysheet[[#This Row],[Adjusted Paycheck]]))</f>
        <v>0</v>
      </c>
      <c r="N359" s="2">
        <f>IF(ISNUMBER(N358), N358, 0) + Paysheet[[#This Row],[Daily Pay]]  - IF(Paysheet[[#This Row],[Adjusted Paycheck]] = "", 0, (Paysheet[[#This Row],[Expected Paycheck]] - Paysheet[[#This Row],[Adjusted Paycheck]]))</f>
        <v>0</v>
      </c>
    </row>
    <row r="360" spans="1:14" x14ac:dyDescent="0.25">
      <c r="A360" s="7">
        <v>45650</v>
      </c>
      <c r="B360" s="5">
        <f>IF(OR('Account Holder Info'!$B$12 = "Weekly", Paysheet[[#This Row],[Date]]='Account Holder Info'!$B$10), IF(TEXT(A360, "dddd") = 'Account Holder Info'!$B$11, "PAYDAY", IF(ISNUMBER(B359), B359 + 1, 1)), IF(AND(TEXT(A360, "dddd") = 'Account Holder Info'!$B$11, B359 &gt;= 13), "PAYDAY", (IF(ISNUMBER(B359), B359 + 1, 1))))</f>
        <v>4</v>
      </c>
      <c r="C360" s="6"/>
      <c r="D360" cm="1">
        <f t="array" ref="D360">_xlfn.IFNA(_xlfn.IFS($C$359 = "Regular", IF(VLOOKUP(TEXT(Paysheet[[#This Row],[Date]], "dddd"),RegularWeek[],2, FALSE), 'Account Holder Info'!$B$6, 0), $C$359 = "1 Day", IF(VLOOKUP(TEXT(Paysheet[[#This Row],[Date]], "dddd"),OneDayWeek[],2, FALSE), IF(TEXT(Paysheet[[#This Row],[Date]], "dddd") = 'Account Holder Info'!$B$13, 'Account Holder Info'!$B$7, 'Account Holder Info'!$B$6), 0), $C$359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$C$359 = "Off", 0), 0)</f>
        <v>0</v>
      </c>
      <c r="F360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F359)</f>
        <v>0</v>
      </c>
      <c r="G360">
        <f>IFERROR(IF(B359 = "PAYDAY", IF(Paysheet[[#This Row],[Hour Override]] = "", Paysheet[[#This Row],[Hours ]], Paysheet[[#This Row],[Hour Override]]), IF(Paysheet[[#This Row],[Hour Override]] = "", Paysheet[[#This Row],[Hours ]], Paysheet[[#This Row],[Hour Override]]) + G359), 0)</f>
        <v>0</v>
      </c>
      <c r="H360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60" s="1">
        <f>IF(TEXT(A359, "dddd") = "Sunday", Paysheet[[#This Row],[Daily Pay]], IF(ISNUMBER(I359), I359, 0) + Paysheet[[#This Row],[Daily Pay]])</f>
        <v>0</v>
      </c>
      <c r="J360" s="1">
        <f>IF(B359 = "PAYDAY", Paysheet[[#This Row],[Daily Pay]], IF(ISNUMBER(J359), J359, 0) + Paysheet[[#This Row],[Daily Pay]])</f>
        <v>0</v>
      </c>
      <c r="K360" s="1" t="str">
        <f>IF(Paysheet[[#This Row],[Week Counter]] = "PAYDAY", Paysheet[[#This Row],[Day to Paycheck]], "")</f>
        <v/>
      </c>
      <c r="L360" s="1"/>
      <c r="M360" s="1">
        <f>IF(TEXT(Paysheet[[#This Row],[Date]], "mm") &gt; TEXT(A359, "mm"), Paysheet[[#This Row],[Daily Pay]], IF(ISNUMBER(M359), M359, 0) + Paysheet[[#This Row],[Daily Pay]]) - IF(Paysheet[[#This Row],[Adjusted Paycheck]] = "", 0, (Paysheet[[#This Row],[Expected Paycheck]] - Paysheet[[#This Row],[Adjusted Paycheck]]))</f>
        <v>0</v>
      </c>
      <c r="N360" s="2">
        <f>IF(ISNUMBER(N359), N359, 0) + Paysheet[[#This Row],[Daily Pay]]  - IF(Paysheet[[#This Row],[Adjusted Paycheck]] = "", 0, (Paysheet[[#This Row],[Expected Paycheck]] - Paysheet[[#This Row],[Adjusted Paycheck]]))</f>
        <v>0</v>
      </c>
    </row>
    <row r="361" spans="1:14" x14ac:dyDescent="0.25">
      <c r="A361" s="7">
        <v>45651</v>
      </c>
      <c r="B361" s="5">
        <f>IF(OR('Account Holder Info'!$B$12 = "Weekly", Paysheet[[#This Row],[Date]]='Account Holder Info'!$B$10), IF(TEXT(A361, "dddd") = 'Account Holder Info'!$B$11, "PAYDAY", IF(ISNUMBER(B360), B360 + 1, 1)), IF(AND(TEXT(A361, "dddd") = 'Account Holder Info'!$B$11, B360 &gt;= 13), "PAYDAY", (IF(ISNUMBER(B360), B360 + 1, 1))))</f>
        <v>5</v>
      </c>
      <c r="C361" s="6"/>
      <c r="D361" cm="1">
        <f t="array" ref="D361">_xlfn.IFNA(_xlfn.IFS($C$359 = "Regular", IF(VLOOKUP(TEXT(Paysheet[[#This Row],[Date]], "dddd"),RegularWeek[],2, FALSE), 'Account Holder Info'!$B$6, 0), $C$359 = "1 Day", IF(VLOOKUP(TEXT(Paysheet[[#This Row],[Date]], "dddd"),OneDayWeek[],2, FALSE), IF(TEXT(Paysheet[[#This Row],[Date]], "dddd") = 'Account Holder Info'!$B$13, 'Account Holder Info'!$B$7, 'Account Holder Info'!$B$6), 0), $C$359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$C$359 = "Off", 0), 0)</f>
        <v>0</v>
      </c>
      <c r="F361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F360)</f>
        <v>0</v>
      </c>
      <c r="G361">
        <f>IFERROR(IF(B360 = "PAYDAY", IF(Paysheet[[#This Row],[Hour Override]] = "", Paysheet[[#This Row],[Hours ]], Paysheet[[#This Row],[Hour Override]]), IF(Paysheet[[#This Row],[Hour Override]] = "", Paysheet[[#This Row],[Hours ]], Paysheet[[#This Row],[Hour Override]]) + G360), 0)</f>
        <v>0</v>
      </c>
      <c r="H361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61" s="1">
        <f>IF(TEXT(A360, "dddd") = "Sunday", Paysheet[[#This Row],[Daily Pay]], IF(ISNUMBER(I360), I360, 0) + Paysheet[[#This Row],[Daily Pay]])</f>
        <v>0</v>
      </c>
      <c r="J361" s="1">
        <f>IF(B360 = "PAYDAY", Paysheet[[#This Row],[Daily Pay]], IF(ISNUMBER(J360), J360, 0) + Paysheet[[#This Row],[Daily Pay]])</f>
        <v>0</v>
      </c>
      <c r="K361" s="1" t="str">
        <f>IF(Paysheet[[#This Row],[Week Counter]] = "PAYDAY", Paysheet[[#This Row],[Day to Paycheck]], "")</f>
        <v/>
      </c>
      <c r="L361" s="1"/>
      <c r="M361" s="1">
        <f>IF(TEXT(Paysheet[[#This Row],[Date]], "mm") &gt; TEXT(A360, "mm"), Paysheet[[#This Row],[Daily Pay]], IF(ISNUMBER(M360), M360, 0) + Paysheet[[#This Row],[Daily Pay]]) - IF(Paysheet[[#This Row],[Adjusted Paycheck]] = "", 0, (Paysheet[[#This Row],[Expected Paycheck]] - Paysheet[[#This Row],[Adjusted Paycheck]]))</f>
        <v>0</v>
      </c>
      <c r="N361" s="2">
        <f>IF(ISNUMBER(N360), N360, 0) + Paysheet[[#This Row],[Daily Pay]]  - IF(Paysheet[[#This Row],[Adjusted Paycheck]] = "", 0, (Paysheet[[#This Row],[Expected Paycheck]] - Paysheet[[#This Row],[Adjusted Paycheck]]))</f>
        <v>0</v>
      </c>
    </row>
    <row r="362" spans="1:14" x14ac:dyDescent="0.25">
      <c r="A362" s="7">
        <v>45652</v>
      </c>
      <c r="B362" s="5">
        <f>IF(OR('Account Holder Info'!$B$12 = "Weekly", Paysheet[[#This Row],[Date]]='Account Holder Info'!$B$10), IF(TEXT(A362, "dddd") = 'Account Holder Info'!$B$11, "PAYDAY", IF(ISNUMBER(B361), B361 + 1, 1)), IF(AND(TEXT(A362, "dddd") = 'Account Holder Info'!$B$11, B361 &gt;= 13), "PAYDAY", (IF(ISNUMBER(B361), B361 + 1, 1))))</f>
        <v>6</v>
      </c>
      <c r="C362" s="6"/>
      <c r="D362" cm="1">
        <f t="array" ref="D362">_xlfn.IFNA(_xlfn.IFS($C$359 = "Regular", IF(VLOOKUP(TEXT(Paysheet[[#This Row],[Date]], "dddd"),RegularWeek[],2, FALSE), 'Account Holder Info'!$B$6, 0), $C$359 = "1 Day", IF(VLOOKUP(TEXT(Paysheet[[#This Row],[Date]], "dddd"),OneDayWeek[],2, FALSE), IF(TEXT(Paysheet[[#This Row],[Date]], "dddd") = 'Account Holder Info'!$B$13, 'Account Holder Info'!$B$7, 'Account Holder Info'!$B$6), 0), $C$359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$C$359 = "Off", 0), 0)</f>
        <v>0</v>
      </c>
      <c r="F362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F361)</f>
        <v>0</v>
      </c>
      <c r="G362">
        <f>IFERROR(IF(B361 = "PAYDAY", IF(Paysheet[[#This Row],[Hour Override]] = "", Paysheet[[#This Row],[Hours ]], Paysheet[[#This Row],[Hour Override]]), IF(Paysheet[[#This Row],[Hour Override]] = "", Paysheet[[#This Row],[Hours ]], Paysheet[[#This Row],[Hour Override]]) + G361), 0)</f>
        <v>0</v>
      </c>
      <c r="H362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62" s="1">
        <f>IF(TEXT(A361, "dddd") = "Sunday", Paysheet[[#This Row],[Daily Pay]], IF(ISNUMBER(I361), I361, 0) + Paysheet[[#This Row],[Daily Pay]])</f>
        <v>0</v>
      </c>
      <c r="J362" s="1">
        <f>IF(B361 = "PAYDAY", Paysheet[[#This Row],[Daily Pay]], IF(ISNUMBER(J361), J361, 0) + Paysheet[[#This Row],[Daily Pay]])</f>
        <v>0</v>
      </c>
      <c r="K362" s="1" t="str">
        <f>IF(Paysheet[[#This Row],[Week Counter]] = "PAYDAY", Paysheet[[#This Row],[Day to Paycheck]], "")</f>
        <v/>
      </c>
      <c r="L362" s="1"/>
      <c r="M362" s="1">
        <f>IF(TEXT(Paysheet[[#This Row],[Date]], "mm") &gt; TEXT(A361, "mm"), Paysheet[[#This Row],[Daily Pay]], IF(ISNUMBER(M361), M361, 0) + Paysheet[[#This Row],[Daily Pay]]) - IF(Paysheet[[#This Row],[Adjusted Paycheck]] = "", 0, (Paysheet[[#This Row],[Expected Paycheck]] - Paysheet[[#This Row],[Adjusted Paycheck]]))</f>
        <v>0</v>
      </c>
      <c r="N362" s="2">
        <f>IF(ISNUMBER(N361), N361, 0) + Paysheet[[#This Row],[Daily Pay]]  - IF(Paysheet[[#This Row],[Adjusted Paycheck]] = "", 0, (Paysheet[[#This Row],[Expected Paycheck]] - Paysheet[[#This Row],[Adjusted Paycheck]]))</f>
        <v>0</v>
      </c>
    </row>
    <row r="363" spans="1:14" x14ac:dyDescent="0.25">
      <c r="A363" s="7">
        <v>45653</v>
      </c>
      <c r="B363" s="5">
        <f>IF(OR('Account Holder Info'!$B$12 = "Weekly", Paysheet[[#This Row],[Date]]='Account Holder Info'!$B$10), IF(TEXT(A363, "dddd") = 'Account Holder Info'!$B$11, "PAYDAY", IF(ISNUMBER(B362), B362 + 1, 1)), IF(AND(TEXT(A363, "dddd") = 'Account Holder Info'!$B$11, B362 &gt;= 13), "PAYDAY", (IF(ISNUMBER(B362), B362 + 1, 1))))</f>
        <v>7</v>
      </c>
      <c r="C363" s="6"/>
      <c r="D363" cm="1">
        <f t="array" ref="D363">_xlfn.IFNA(_xlfn.IFS($C$359 = "Regular", IF(VLOOKUP(TEXT(Paysheet[[#This Row],[Date]], "dddd"),RegularWeek[],2, FALSE), 'Account Holder Info'!$B$6, 0), $C$359 = "1 Day", IF(VLOOKUP(TEXT(Paysheet[[#This Row],[Date]], "dddd"),OneDayWeek[],2, FALSE), IF(TEXT(Paysheet[[#This Row],[Date]], "dddd") = 'Account Holder Info'!$B$13, 'Account Holder Info'!$B$7, 'Account Holder Info'!$B$6), 0), $C$359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$C$359 = "Off", 0), 0)</f>
        <v>0</v>
      </c>
      <c r="F363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F362)</f>
        <v>0</v>
      </c>
      <c r="G363">
        <f>IFERROR(IF(B362 = "PAYDAY", IF(Paysheet[[#This Row],[Hour Override]] = "", Paysheet[[#This Row],[Hours ]], Paysheet[[#This Row],[Hour Override]]), IF(Paysheet[[#This Row],[Hour Override]] = "", Paysheet[[#This Row],[Hours ]], Paysheet[[#This Row],[Hour Override]]) + G362), 0)</f>
        <v>0</v>
      </c>
      <c r="H363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63" s="1">
        <f>IF(TEXT(A362, "dddd") = "Sunday", Paysheet[[#This Row],[Daily Pay]], IF(ISNUMBER(I362), I362, 0) + Paysheet[[#This Row],[Daily Pay]])</f>
        <v>0</v>
      </c>
      <c r="J363" s="1">
        <f>IF(B362 = "PAYDAY", Paysheet[[#This Row],[Daily Pay]], IF(ISNUMBER(J362), J362, 0) + Paysheet[[#This Row],[Daily Pay]])</f>
        <v>0</v>
      </c>
      <c r="K363" s="1" t="str">
        <f>IF(Paysheet[[#This Row],[Week Counter]] = "PAYDAY", Paysheet[[#This Row],[Day to Paycheck]], "")</f>
        <v/>
      </c>
      <c r="L363" s="1"/>
      <c r="M363" s="1">
        <f>IF(TEXT(Paysheet[[#This Row],[Date]], "mm") &gt; TEXT(A362, "mm"), Paysheet[[#This Row],[Daily Pay]], IF(ISNUMBER(M362), M362, 0) + Paysheet[[#This Row],[Daily Pay]]) - IF(Paysheet[[#This Row],[Adjusted Paycheck]] = "", 0, (Paysheet[[#This Row],[Expected Paycheck]] - Paysheet[[#This Row],[Adjusted Paycheck]]))</f>
        <v>0</v>
      </c>
      <c r="N363" s="2">
        <f>IF(ISNUMBER(N362), N362, 0) + Paysheet[[#This Row],[Daily Pay]]  - IF(Paysheet[[#This Row],[Adjusted Paycheck]] = "", 0, (Paysheet[[#This Row],[Expected Paycheck]] - Paysheet[[#This Row],[Adjusted Paycheck]]))</f>
        <v>0</v>
      </c>
    </row>
    <row r="364" spans="1:14" x14ac:dyDescent="0.25">
      <c r="A364" s="7">
        <v>45654</v>
      </c>
      <c r="B364" s="5">
        <f>IF(OR('Account Holder Info'!$B$12 = "Weekly", Paysheet[[#This Row],[Date]]='Account Holder Info'!$B$10), IF(TEXT(A364, "dddd") = 'Account Holder Info'!$B$11, "PAYDAY", IF(ISNUMBER(B363), B363 + 1, 1)), IF(AND(TEXT(A364, "dddd") = 'Account Holder Info'!$B$11, B363 &gt;= 13), "PAYDAY", (IF(ISNUMBER(B363), B363 + 1, 1))))</f>
        <v>8</v>
      </c>
      <c r="C364" s="6"/>
      <c r="D364" cm="1">
        <f t="array" ref="D364">_xlfn.IFNA(_xlfn.IFS($C$359 = "Regular", IF(VLOOKUP(TEXT(Paysheet[[#This Row],[Date]], "dddd"),RegularWeek[],2, FALSE), 'Account Holder Info'!$B$6, 0), $C$359 = "1 Day", IF(VLOOKUP(TEXT(Paysheet[[#This Row],[Date]], "dddd"),OneDayWeek[],2, FALSE), IF(TEXT(Paysheet[[#This Row],[Date]], "dddd") = 'Account Holder Info'!$B$13, 'Account Holder Info'!$B$7, 'Account Holder Info'!$B$6), 0), $C$359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$C$359 = "Off", 0), 0)</f>
        <v>0</v>
      </c>
      <c r="F364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F363)</f>
        <v>0</v>
      </c>
      <c r="G364">
        <f>IFERROR(IF(B363 = "PAYDAY", IF(Paysheet[[#This Row],[Hour Override]] = "", Paysheet[[#This Row],[Hours ]], Paysheet[[#This Row],[Hour Override]]), IF(Paysheet[[#This Row],[Hour Override]] = "", Paysheet[[#This Row],[Hours ]], Paysheet[[#This Row],[Hour Override]]) + G363), 0)</f>
        <v>0</v>
      </c>
      <c r="H364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64" s="1">
        <f>IF(TEXT(A363, "dddd") = "Sunday", Paysheet[[#This Row],[Daily Pay]], IF(ISNUMBER(I363), I363, 0) + Paysheet[[#This Row],[Daily Pay]])</f>
        <v>0</v>
      </c>
      <c r="J364" s="1">
        <f>IF(B363 = "PAYDAY", Paysheet[[#This Row],[Daily Pay]], IF(ISNUMBER(J363), J363, 0) + Paysheet[[#This Row],[Daily Pay]])</f>
        <v>0</v>
      </c>
      <c r="K364" s="1" t="str">
        <f>IF(Paysheet[[#This Row],[Week Counter]] = "PAYDAY", Paysheet[[#This Row],[Day to Paycheck]], "")</f>
        <v/>
      </c>
      <c r="L364" s="1"/>
      <c r="M364" s="1">
        <f>IF(TEXT(Paysheet[[#This Row],[Date]], "mm") &gt; TEXT(A363, "mm"), Paysheet[[#This Row],[Daily Pay]], IF(ISNUMBER(M363), M363, 0) + Paysheet[[#This Row],[Daily Pay]]) - IF(Paysheet[[#This Row],[Adjusted Paycheck]] = "", 0, (Paysheet[[#This Row],[Expected Paycheck]] - Paysheet[[#This Row],[Adjusted Paycheck]]))</f>
        <v>0</v>
      </c>
      <c r="N364" s="2">
        <f>IF(ISNUMBER(N363), N363, 0) + Paysheet[[#This Row],[Daily Pay]]  - IF(Paysheet[[#This Row],[Adjusted Paycheck]] = "", 0, (Paysheet[[#This Row],[Expected Paycheck]] - Paysheet[[#This Row],[Adjusted Paycheck]]))</f>
        <v>0</v>
      </c>
    </row>
    <row r="365" spans="1:14" x14ac:dyDescent="0.25">
      <c r="A365" s="7">
        <v>45655</v>
      </c>
      <c r="B365" s="5">
        <f>IF(OR('Account Holder Info'!$B$12 = "Weekly", Paysheet[[#This Row],[Date]]='Account Holder Info'!$B$10), IF(TEXT(A365, "dddd") = 'Account Holder Info'!$B$11, "PAYDAY", IF(ISNUMBER(B364), B364 + 1, 1)), IF(AND(TEXT(A365, "dddd") = 'Account Holder Info'!$B$11, B364 &gt;= 13), "PAYDAY", (IF(ISNUMBER(B364), B364 + 1, 1))))</f>
        <v>9</v>
      </c>
      <c r="C365" s="6"/>
      <c r="D365" cm="1">
        <f t="array" ref="D365">_xlfn.IFNA(_xlfn.IFS($C$359 = "Regular", IF(VLOOKUP(TEXT(Paysheet[[#This Row],[Date]], "dddd"),RegularWeek[],2, FALSE), 'Account Holder Info'!$B$6, 0), $C$359 = "1 Day", IF(VLOOKUP(TEXT(Paysheet[[#This Row],[Date]], "dddd"),OneDayWeek[],2, FALSE), IF(TEXT(Paysheet[[#This Row],[Date]], "dddd") = 'Account Holder Info'!$B$13, 'Account Holder Info'!$B$7, 'Account Holder Info'!$B$6), 0), $C$359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$C$359 = "Off", 0), 0)</f>
        <v>0</v>
      </c>
      <c r="F365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F364)</f>
        <v>0</v>
      </c>
      <c r="G365">
        <f>IFERROR(IF(B364 = "PAYDAY", IF(Paysheet[[#This Row],[Hour Override]] = "", Paysheet[[#This Row],[Hours ]], Paysheet[[#This Row],[Hour Override]]), IF(Paysheet[[#This Row],[Hour Override]] = "", Paysheet[[#This Row],[Hours ]], Paysheet[[#This Row],[Hour Override]]) + G364), 0)</f>
        <v>0</v>
      </c>
      <c r="H365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65" s="1">
        <f>IF(TEXT(A364, "dddd") = "Sunday", Paysheet[[#This Row],[Daily Pay]], IF(ISNUMBER(I364), I364, 0) + Paysheet[[#This Row],[Daily Pay]])</f>
        <v>0</v>
      </c>
      <c r="J365" s="1">
        <f>IF(B364 = "PAYDAY", Paysheet[[#This Row],[Daily Pay]], IF(ISNUMBER(J364), J364, 0) + Paysheet[[#This Row],[Daily Pay]])</f>
        <v>0</v>
      </c>
      <c r="K365" s="1" t="str">
        <f>IF(Paysheet[[#This Row],[Week Counter]] = "PAYDAY", Paysheet[[#This Row],[Day to Paycheck]], "")</f>
        <v/>
      </c>
      <c r="L365" s="1"/>
      <c r="M365" s="1">
        <f>IF(TEXT(Paysheet[[#This Row],[Date]], "mm") &gt; TEXT(A364, "mm"), Paysheet[[#This Row],[Daily Pay]], IF(ISNUMBER(M364), M364, 0) + Paysheet[[#This Row],[Daily Pay]]) - IF(Paysheet[[#This Row],[Adjusted Paycheck]] = "", 0, (Paysheet[[#This Row],[Expected Paycheck]] - Paysheet[[#This Row],[Adjusted Paycheck]]))</f>
        <v>0</v>
      </c>
      <c r="N365" s="2">
        <f>IF(ISNUMBER(N364), N364, 0) + Paysheet[[#This Row],[Daily Pay]]  - IF(Paysheet[[#This Row],[Adjusted Paycheck]] = "", 0, (Paysheet[[#This Row],[Expected Paycheck]] - Paysheet[[#This Row],[Adjusted Paycheck]]))</f>
        <v>0</v>
      </c>
    </row>
    <row r="366" spans="1:14" x14ac:dyDescent="0.25">
      <c r="A366" s="7">
        <v>45656</v>
      </c>
      <c r="B366" s="5">
        <f>IF(OR('Account Holder Info'!$B$12 = "Weekly", Paysheet[[#This Row],[Date]]='Account Holder Info'!$B$10), IF(TEXT(A366, "dddd") = 'Account Holder Info'!$B$11, "PAYDAY", IF(ISNUMBER(B365), B365 + 1, 1)), IF(AND(TEXT(A366, "dddd") = 'Account Holder Info'!$B$11, B365 &gt;= 13), "PAYDAY", (IF(ISNUMBER(B365), B365 + 1, 1))))</f>
        <v>10</v>
      </c>
      <c r="C366" t="s">
        <v>30</v>
      </c>
      <c r="D366" cm="1">
        <f t="array" ref="D366">_xlfn.IFNA(_xlfn.IFS($C$366 = "Regular", IF(VLOOKUP(TEXT(Paysheet[[#This Row],[Date]], "dddd"),RegularWeek[],2, FALSE), 'Account Holder Info'!$B$6, 0), $C$366 = "1 Day", IF(VLOOKUP(TEXT(Paysheet[[#This Row],[Date]], "dddd"),OneDayWeek[],2, FALSE), IF(TEXT(Paysheet[[#This Row],[Date]], "dddd") = 'Account Holder Info'!$B$13, 'Account Holder Info'!$B$7, 'Account Holder Info'!$B$6), 0), $C$366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$C$366 = "Off", 0), 0)</f>
        <v>0</v>
      </c>
      <c r="F366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F365)</f>
        <v>0</v>
      </c>
      <c r="G366">
        <f>IFERROR(IF(B365 = "PAYDAY", IF(Paysheet[[#This Row],[Hour Override]] = "", Paysheet[[#This Row],[Hours ]], Paysheet[[#This Row],[Hour Override]]), IF(Paysheet[[#This Row],[Hour Override]] = "", Paysheet[[#This Row],[Hours ]], Paysheet[[#This Row],[Hour Override]]) + G365), 0)</f>
        <v>0</v>
      </c>
      <c r="H366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66" s="1">
        <f>IF(TEXT(A365, "dddd") = "Sunday", Paysheet[[#This Row],[Daily Pay]], IF(ISNUMBER(I365), I365, 0) + Paysheet[[#This Row],[Daily Pay]])</f>
        <v>0</v>
      </c>
      <c r="J366" s="1">
        <f>IF(B365 = "PAYDAY", Paysheet[[#This Row],[Daily Pay]], IF(ISNUMBER(J365), J365, 0) + Paysheet[[#This Row],[Daily Pay]])</f>
        <v>0</v>
      </c>
      <c r="K366" s="1" t="str">
        <f>IF(Paysheet[[#This Row],[Week Counter]] = "PAYDAY", Paysheet[[#This Row],[Day to Paycheck]], "")</f>
        <v/>
      </c>
      <c r="L366" s="1"/>
      <c r="M366" s="1">
        <f>IF(TEXT(Paysheet[[#This Row],[Date]], "mm") &gt; TEXT(A365, "mm"), Paysheet[[#This Row],[Daily Pay]], IF(ISNUMBER(M365), M365, 0) + Paysheet[[#This Row],[Daily Pay]]) - IF(Paysheet[[#This Row],[Adjusted Paycheck]] = "", 0, (Paysheet[[#This Row],[Expected Paycheck]] - Paysheet[[#This Row],[Adjusted Paycheck]]))</f>
        <v>0</v>
      </c>
      <c r="N366" s="2">
        <f>IF(ISNUMBER(N365), N365, 0) + Paysheet[[#This Row],[Daily Pay]]  - IF(Paysheet[[#This Row],[Adjusted Paycheck]] = "", 0, (Paysheet[[#This Row],[Expected Paycheck]] - Paysheet[[#This Row],[Adjusted Paycheck]]))</f>
        <v>0</v>
      </c>
    </row>
    <row r="367" spans="1:14" x14ac:dyDescent="0.25">
      <c r="A367" s="7">
        <v>45657</v>
      </c>
      <c r="B367" s="5">
        <f>IF(OR('Account Holder Info'!$B$12 = "Weekly", Paysheet[[#This Row],[Date]]='Account Holder Info'!$B$10), IF(TEXT(A367, "dddd") = 'Account Holder Info'!$B$11, "PAYDAY", IF(ISNUMBER(B366), B366 + 1, 1)), IF(AND(TEXT(A367, "dddd") = 'Account Holder Info'!$B$11, B366 &gt;= 13), "PAYDAY", (IF(ISNUMBER(B366), B366 + 1, 1))))</f>
        <v>11</v>
      </c>
      <c r="C367" s="6"/>
      <c r="D367" cm="1">
        <f t="array" ref="D367">_xlfn.IFNA(_xlfn.IFS($C$366 = "Regular", IF(VLOOKUP(TEXT(Paysheet[[#This Row],[Date]], "dddd"),RegularWeek[],2, FALSE), 'Account Holder Info'!$B$6, 0), $C$366 = "1 Day", IF(VLOOKUP(TEXT(Paysheet[[#This Row],[Date]], "dddd"),OneDayWeek[],2, FALSE), IF(TEXT(Paysheet[[#This Row],[Date]], "dddd") = 'Account Holder Info'!$B$13, 'Account Holder Info'!$B$7, 'Account Holder Info'!$B$6), 0), $C$366 = "2 Day", IF(VLOOKUP(TEXT(Paysheet[[#This Row],[Date]], "dddd"),TwoDayWeek[],2, FALSE), IF(OR(TEXT(Paysheet[[#This Row],[Date]], "dddd") = 'Account Holder Info'!$B$13, TEXT(Paysheet[[#This Row],[Date]], "dddd") = 'Account Holder Info'!$B$14), 'Account Holder Info'!$B$7, 'Account Holder Info'!$B$6), 0), $C$366 = "Off", 0), 0)</f>
        <v>0</v>
      </c>
      <c r="F367">
        <f>IF(TEXT(Paysheet[[#This Row],[Date]], "dddd") = "Monday", IF(Paysheet[[#This Row],[Hour Override]] = "", Paysheet[[#This Row],[Hours ]], Paysheet[[#This Row],[Hour Override]]), IF(Paysheet[[#This Row],[Hour Override]] = "", Paysheet[[#This Row],[Hours ]], Paysheet[[#This Row],[Hour Override]]) + F366)</f>
        <v>0</v>
      </c>
      <c r="G367">
        <f>IFERROR(IF(B366 = "PAYDAY", IF(Paysheet[[#This Row],[Hour Override]] = "", Paysheet[[#This Row],[Hours ]], Paysheet[[#This Row],[Hour Override]]), IF(Paysheet[[#This Row],[Hour Override]] = "", Paysheet[[#This Row],[Hours ]], Paysheet[[#This Row],[Hour Override]]) + G366), 0)</f>
        <v>0</v>
      </c>
      <c r="H367" s="1">
        <f>IF(VLOOKUP(TEXT(Paysheet[[#This Row],[Date]], "dddd"),RegularWeek[],2, FALSE), 'Account Holder Info'!$B$3, 'Account Holder Info'!$B$5) * IF(Paysheet[[#This Row],[Hour Override]] = "", Paysheet[[#This Row],[Hours ]], Paysheet[[#This Row],[Hour Override]])</f>
        <v>0</v>
      </c>
      <c r="I367" s="1">
        <f>IF(TEXT(A366, "dddd") = "Sunday", Paysheet[[#This Row],[Daily Pay]], IF(ISNUMBER(I366), I366, 0) + Paysheet[[#This Row],[Daily Pay]])</f>
        <v>0</v>
      </c>
      <c r="J367" s="1">
        <f>IF(B366 = "PAYDAY", Paysheet[[#This Row],[Daily Pay]], IF(ISNUMBER(J366), J366, 0) + Paysheet[[#This Row],[Daily Pay]])</f>
        <v>0</v>
      </c>
      <c r="K367" s="1" t="str">
        <f>IF(Paysheet[[#This Row],[Week Counter]] = "PAYDAY", Paysheet[[#This Row],[Day to Paycheck]], "")</f>
        <v/>
      </c>
      <c r="L367" s="1"/>
      <c r="M367" s="1">
        <f>IF(TEXT(Paysheet[[#This Row],[Date]], "mm") &gt; TEXT(A366, "mm"), Paysheet[[#This Row],[Daily Pay]], IF(ISNUMBER(M366), M366, 0) + Paysheet[[#This Row],[Daily Pay]]) - IF(Paysheet[[#This Row],[Adjusted Paycheck]] = "", 0, (Paysheet[[#This Row],[Expected Paycheck]] - Paysheet[[#This Row],[Adjusted Paycheck]]))</f>
        <v>0</v>
      </c>
      <c r="N367" s="2">
        <f>IF(ISNUMBER(N366), N366, 0) + Paysheet[[#This Row],[Daily Pay]]  - IF(Paysheet[[#This Row],[Adjusted Paycheck]] = "", 0, (Paysheet[[#This Row],[Expected Paycheck]] - Paysheet[[#This Row],[Adjusted Paycheck]]))</f>
        <v>0</v>
      </c>
    </row>
  </sheetData>
  <conditionalFormatting sqref="A2:A367">
    <cfRule type="timePeriod" dxfId="18" priority="1" timePeriod="today">
      <formula>FLOOR(A2,1)=TODAY()</formula>
    </cfRule>
  </conditionalFormatting>
  <conditionalFormatting sqref="B2:B367">
    <cfRule type="cellIs" dxfId="17" priority="3" operator="equal">
      <formula>"PAYDAY"</formula>
    </cfRule>
  </conditionalFormatting>
  <conditionalFormatting sqref="K2:K367">
    <cfRule type="containsBlanks" dxfId="16" priority="2">
      <formula>LEN(TRIM(K2))=0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1D29DB-59E2-4B90-899E-2CD38112B719}">
          <x14:formula1>
            <xm:f>'Tools Sheet'!$C$2:$C$5</xm:f>
          </x14:formula1>
          <xm:sqref>C2:C367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DB0F-A4A8-41EC-ADE8-F21AC4B4FCF3}">
  <dimension ref="A1:BK370"/>
  <sheetViews>
    <sheetView topLeftCell="A266" zoomScaleNormal="100" workbookViewId="0">
      <selection activeCell="AA235" sqref="AA235"/>
    </sheetView>
  </sheetViews>
  <sheetFormatPr defaultRowHeight="15" x14ac:dyDescent="0.25"/>
  <cols>
    <col min="1" max="1" width="29.42578125" bestFit="1" customWidth="1"/>
    <col min="2" max="2" width="10.85546875" customWidth="1"/>
    <col min="3" max="7" width="11.140625" bestFit="1" customWidth="1"/>
    <col min="8" max="8" width="16.5703125" bestFit="1" customWidth="1"/>
    <col min="9" max="13" width="12.85546875" bestFit="1" customWidth="1"/>
    <col min="15" max="15" width="29.42578125" bestFit="1" customWidth="1"/>
    <col min="16" max="16" width="15.42578125" bestFit="1" customWidth="1"/>
    <col min="17" max="17" width="18.85546875" bestFit="1" customWidth="1"/>
    <col min="18" max="18" width="22.7109375" bestFit="1" customWidth="1"/>
    <col min="19" max="19" width="18.42578125" bestFit="1" customWidth="1"/>
    <col min="20" max="20" width="15.85546875" bestFit="1" customWidth="1"/>
    <col min="21" max="21" width="18.5703125" bestFit="1" customWidth="1"/>
    <col min="22" max="22" width="20.7109375" bestFit="1" customWidth="1"/>
    <col min="23" max="23" width="15" bestFit="1" customWidth="1"/>
    <col min="24" max="24" width="12.85546875" customWidth="1"/>
    <col min="25" max="25" width="29.42578125" bestFit="1" customWidth="1"/>
    <col min="26" max="26" width="15.42578125" bestFit="1" customWidth="1"/>
    <col min="27" max="27" width="18.85546875" bestFit="1" customWidth="1"/>
    <col min="28" max="28" width="22.7109375" bestFit="1" customWidth="1"/>
    <col min="29" max="29" width="18.42578125" bestFit="1" customWidth="1"/>
    <col min="30" max="30" width="16.28515625" bestFit="1" customWidth="1"/>
    <col min="31" max="31" width="18.5703125" bestFit="1" customWidth="1"/>
    <col min="32" max="32" width="20.7109375" bestFit="1" customWidth="1"/>
    <col min="33" max="33" width="15.5703125" bestFit="1" customWidth="1"/>
    <col min="34" max="34" width="12.85546875" customWidth="1"/>
    <col min="35" max="35" width="29.42578125" bestFit="1" customWidth="1"/>
    <col min="36" max="36" width="15.42578125" bestFit="1" customWidth="1"/>
    <col min="37" max="37" width="18.85546875" bestFit="1" customWidth="1"/>
    <col min="38" max="38" width="22.7109375" bestFit="1" customWidth="1"/>
    <col min="39" max="39" width="18.42578125" bestFit="1" customWidth="1"/>
    <col min="40" max="40" width="15.85546875" bestFit="1" customWidth="1"/>
    <col min="41" max="41" width="18.5703125" bestFit="1" customWidth="1"/>
    <col min="42" max="42" width="20.7109375" bestFit="1" customWidth="1"/>
    <col min="43" max="43" width="15" bestFit="1" customWidth="1"/>
    <col min="44" max="44" width="12.85546875" customWidth="1"/>
    <col min="45" max="45" width="29.42578125" bestFit="1" customWidth="1"/>
    <col min="46" max="46" width="15.42578125" bestFit="1" customWidth="1"/>
    <col min="47" max="47" width="18.85546875" bestFit="1" customWidth="1"/>
    <col min="48" max="48" width="22.7109375" bestFit="1" customWidth="1"/>
    <col min="49" max="49" width="18.42578125" bestFit="1" customWidth="1"/>
    <col min="50" max="50" width="15.85546875" bestFit="1" customWidth="1"/>
    <col min="51" max="51" width="18.5703125" bestFit="1" customWidth="1"/>
    <col min="52" max="52" width="20.7109375" bestFit="1" customWidth="1"/>
    <col min="53" max="53" width="15" bestFit="1" customWidth="1"/>
    <col min="54" max="54" width="12.85546875" customWidth="1"/>
    <col min="55" max="55" width="29.42578125" bestFit="1" customWidth="1"/>
    <col min="56" max="56" width="15.42578125" bestFit="1" customWidth="1"/>
    <col min="57" max="57" width="18.85546875" bestFit="1" customWidth="1"/>
    <col min="58" max="58" width="22.7109375" bestFit="1" customWidth="1"/>
    <col min="59" max="59" width="18.42578125" bestFit="1" customWidth="1"/>
    <col min="60" max="60" width="15.85546875" bestFit="1" customWidth="1"/>
    <col min="61" max="61" width="18.5703125" bestFit="1" customWidth="1"/>
    <col min="62" max="62" width="20.7109375" bestFit="1" customWidth="1"/>
    <col min="63" max="63" width="15" bestFit="1" customWidth="1"/>
  </cols>
  <sheetData>
    <row r="1" spans="1:63" s="29" customFormat="1" x14ac:dyDescent="0.25">
      <c r="A1" s="36" t="s">
        <v>80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O1" s="29" t="s">
        <v>48</v>
      </c>
      <c r="P1" s="29" t="s">
        <v>49</v>
      </c>
      <c r="Q1" s="29" t="s">
        <v>54</v>
      </c>
      <c r="R1" s="29" t="s">
        <v>55</v>
      </c>
      <c r="S1" s="29" t="s">
        <v>60</v>
      </c>
      <c r="T1" s="29" t="s">
        <v>59</v>
      </c>
      <c r="U1" s="29" t="s">
        <v>56</v>
      </c>
      <c r="V1" s="29" t="s">
        <v>57</v>
      </c>
      <c r="Y1" s="29" t="s">
        <v>48</v>
      </c>
      <c r="Z1" s="29" t="s">
        <v>49</v>
      </c>
      <c r="AA1" s="29" t="s">
        <v>54</v>
      </c>
      <c r="AB1" s="29" t="s">
        <v>55</v>
      </c>
      <c r="AC1" s="29" t="s">
        <v>60</v>
      </c>
      <c r="AD1" s="29" t="s">
        <v>59</v>
      </c>
      <c r="AE1" s="29" t="s">
        <v>56</v>
      </c>
      <c r="AF1" s="29" t="s">
        <v>57</v>
      </c>
      <c r="AI1" s="29" t="s">
        <v>48</v>
      </c>
      <c r="AJ1" s="29" t="s">
        <v>49</v>
      </c>
      <c r="AK1" s="29" t="s">
        <v>54</v>
      </c>
      <c r="AL1" s="29" t="s">
        <v>55</v>
      </c>
      <c r="AM1" s="29" t="s">
        <v>60</v>
      </c>
      <c r="AN1" s="29" t="s">
        <v>59</v>
      </c>
      <c r="AO1" s="29" t="s">
        <v>56</v>
      </c>
      <c r="AP1" s="29" t="s">
        <v>57</v>
      </c>
      <c r="AS1" s="29" t="s">
        <v>48</v>
      </c>
      <c r="AT1" s="29" t="s">
        <v>49</v>
      </c>
      <c r="AU1" s="29" t="s">
        <v>54</v>
      </c>
      <c r="AV1" s="29" t="s">
        <v>55</v>
      </c>
      <c r="AW1" s="29" t="s">
        <v>60</v>
      </c>
      <c r="AX1" s="29" t="s">
        <v>59</v>
      </c>
      <c r="AY1" s="29" t="s">
        <v>56</v>
      </c>
      <c r="AZ1" s="29" t="s">
        <v>57</v>
      </c>
      <c r="BC1" s="29" t="s">
        <v>58</v>
      </c>
      <c r="BD1" s="29" t="s">
        <v>49</v>
      </c>
      <c r="BE1" s="29" t="s">
        <v>54</v>
      </c>
      <c r="BF1" s="29" t="s">
        <v>55</v>
      </c>
      <c r="BG1" s="29" t="s">
        <v>60</v>
      </c>
      <c r="BH1" s="29" t="s">
        <v>59</v>
      </c>
      <c r="BI1" s="29" t="s">
        <v>56</v>
      </c>
      <c r="BJ1" s="29" t="s">
        <v>57</v>
      </c>
    </row>
    <row r="2" spans="1:63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O2" t="str">
        <f>IF(ISBLANK('Account Holder Info'!$D11), "", 'Account Holder Info'!$D11)</f>
        <v>Personal</v>
      </c>
      <c r="P2" t="str">
        <f>IF(ISBLANK('Account Holder Info'!$E11), "", 'Account Holder Info'!$E11)</f>
        <v>Checking</v>
      </c>
      <c r="Q2" s="1">
        <v>0</v>
      </c>
      <c r="R2" s="19">
        <v>0</v>
      </c>
      <c r="S2" s="1">
        <v>0</v>
      </c>
      <c r="T2" s="19">
        <v>0</v>
      </c>
      <c r="U2" s="18">
        <v>0</v>
      </c>
      <c r="V2" s="18">
        <v>0</v>
      </c>
      <c r="Y2" t="str">
        <f>IF(ISBLANK('Account Holder Info'!$D12), "", 'Account Holder Info'!$D12)</f>
        <v>Savings</v>
      </c>
      <c r="Z2" t="str">
        <f>IF(ISBLANK('Account Holder Info'!$E12), "", 'Account Holder Info'!$E12)</f>
        <v>Savings</v>
      </c>
      <c r="AA2" s="1">
        <v>0</v>
      </c>
      <c r="AB2" s="19">
        <v>1.5E-3</v>
      </c>
      <c r="AC2" s="1">
        <v>1000</v>
      </c>
      <c r="AD2" s="19">
        <v>1.5E-3</v>
      </c>
      <c r="AE2" s="18">
        <v>0</v>
      </c>
      <c r="AF2" s="18">
        <v>0</v>
      </c>
      <c r="AI2" t="str">
        <f>IF(ISBLANK('Account Holder Info'!$D13), "", 'Account Holder Info'!$D13)</f>
        <v/>
      </c>
      <c r="AJ2" t="str">
        <f>IF(ISBLANK('Account Holder Info'!$E13), "", 'Account Holder Info'!$E13)</f>
        <v/>
      </c>
      <c r="AK2" s="1"/>
      <c r="AL2" s="31"/>
      <c r="AM2" s="1"/>
      <c r="AN2" s="19"/>
      <c r="AO2" s="18"/>
      <c r="AP2" s="18"/>
      <c r="AS2" t="str">
        <f>IF(ISBLANK('Account Holder Info'!$D14), "", 'Account Holder Info'!$D14)</f>
        <v/>
      </c>
      <c r="AT2" t="str">
        <f>IF(ISBLANK('Account Holder Info'!$E14), "", 'Account Holder Info'!$E14)</f>
        <v/>
      </c>
      <c r="AU2" s="32"/>
      <c r="AV2" s="33"/>
      <c r="AW2" s="1"/>
      <c r="AX2" s="34"/>
      <c r="AY2" s="35"/>
      <c r="AZ2" s="35"/>
      <c r="BC2" t="str">
        <f>IF(ISBLANK('Account Holder Info'!$D15), "", 'Account Holder Info'!$D15)</f>
        <v/>
      </c>
      <c r="BD2" t="str">
        <f>IF(ISBLANK('Account Holder Info'!$E14), "", 'Account Holder Info'!$E14)</f>
        <v/>
      </c>
      <c r="BE2" s="1"/>
      <c r="BF2" s="19"/>
      <c r="BG2" s="1"/>
      <c r="BH2" s="34"/>
      <c r="BI2" s="19"/>
      <c r="BJ2" s="19"/>
    </row>
    <row r="4" spans="1:63" s="29" customFormat="1" ht="39" customHeight="1" x14ac:dyDescent="0.25">
      <c r="A4" s="29" t="s">
        <v>22</v>
      </c>
      <c r="B4" s="29" t="s">
        <v>68</v>
      </c>
      <c r="C4" s="29" t="s">
        <v>69</v>
      </c>
      <c r="D4" s="29" t="s">
        <v>70</v>
      </c>
      <c r="E4" s="29" t="s">
        <v>71</v>
      </c>
      <c r="F4" s="29" t="s">
        <v>72</v>
      </c>
      <c r="G4" s="29" t="s">
        <v>73</v>
      </c>
      <c r="H4" s="29" t="s">
        <v>74</v>
      </c>
      <c r="I4" s="29" t="s">
        <v>75</v>
      </c>
      <c r="J4" s="29" t="s">
        <v>76</v>
      </c>
      <c r="K4" s="29" t="s">
        <v>77</v>
      </c>
      <c r="L4" s="29" t="s">
        <v>78</v>
      </c>
      <c r="M4" s="29" t="s">
        <v>79</v>
      </c>
      <c r="O4" s="29" t="s">
        <v>22</v>
      </c>
      <c r="P4" s="29" t="s">
        <v>54</v>
      </c>
      <c r="Q4" s="29" t="s">
        <v>67</v>
      </c>
      <c r="R4" s="29" t="s">
        <v>61</v>
      </c>
      <c r="S4" s="29" t="s">
        <v>66</v>
      </c>
      <c r="T4" s="29" t="s">
        <v>62</v>
      </c>
      <c r="U4" s="29" t="s">
        <v>63</v>
      </c>
      <c r="V4" s="29" t="s">
        <v>64</v>
      </c>
      <c r="W4" s="29" t="s">
        <v>65</v>
      </c>
      <c r="Y4" s="29" t="s">
        <v>22</v>
      </c>
      <c r="Z4" s="29" t="s">
        <v>54</v>
      </c>
      <c r="AA4" s="29" t="s">
        <v>67</v>
      </c>
      <c r="AB4" s="29" t="s">
        <v>61</v>
      </c>
      <c r="AC4" s="29" t="s">
        <v>66</v>
      </c>
      <c r="AD4" s="30" t="s">
        <v>62</v>
      </c>
      <c r="AE4" s="29" t="s">
        <v>63</v>
      </c>
      <c r="AF4" s="29" t="s">
        <v>64</v>
      </c>
      <c r="AG4" s="30" t="s">
        <v>65</v>
      </c>
      <c r="AI4" s="29" t="s">
        <v>22</v>
      </c>
      <c r="AJ4" s="29" t="s">
        <v>54</v>
      </c>
      <c r="AK4" s="29" t="s">
        <v>67</v>
      </c>
      <c r="AL4" s="29" t="s">
        <v>61</v>
      </c>
      <c r="AM4" s="29" t="s">
        <v>66</v>
      </c>
      <c r="AN4" s="29" t="s">
        <v>62</v>
      </c>
      <c r="AO4" s="29" t="s">
        <v>63</v>
      </c>
      <c r="AP4" s="29" t="s">
        <v>64</v>
      </c>
      <c r="AQ4" s="29" t="s">
        <v>65</v>
      </c>
      <c r="AS4" s="29" t="s">
        <v>22</v>
      </c>
      <c r="AT4" s="29" t="s">
        <v>54</v>
      </c>
      <c r="AU4" s="29" t="s">
        <v>67</v>
      </c>
      <c r="AV4" s="29" t="s">
        <v>61</v>
      </c>
      <c r="AW4" s="29" t="s">
        <v>66</v>
      </c>
      <c r="AX4" s="29" t="s">
        <v>62</v>
      </c>
      <c r="AY4" s="29" t="s">
        <v>63</v>
      </c>
      <c r="AZ4" s="29" t="s">
        <v>64</v>
      </c>
      <c r="BA4" s="29" t="s">
        <v>65</v>
      </c>
      <c r="BC4" s="29" t="s">
        <v>22</v>
      </c>
      <c r="BD4" s="29" t="s">
        <v>54</v>
      </c>
      <c r="BE4" s="29" t="s">
        <v>67</v>
      </c>
      <c r="BF4" s="29" t="s">
        <v>61</v>
      </c>
      <c r="BG4" s="29" t="s">
        <v>66</v>
      </c>
      <c r="BH4" s="29" t="s">
        <v>62</v>
      </c>
      <c r="BI4" s="29" t="s">
        <v>63</v>
      </c>
      <c r="BJ4" s="29" t="s">
        <v>64</v>
      </c>
      <c r="BK4" s="29" t="s">
        <v>65</v>
      </c>
    </row>
    <row r="5" spans="1:63" x14ac:dyDescent="0.25">
      <c r="A5" s="25">
        <v>45292</v>
      </c>
      <c r="B5" t="str">
        <f>IF(VLOOKUP(PayDistribution[[#This Row],[Date]],Paysheet[], 2, FALSE) = "PAYDAY", VLOOKUP(PayDistribution[[#This Row],[Date]],Paysheet[], 11, FALSE), "")</f>
        <v/>
      </c>
      <c r="C5" s="2" t="str">
        <f>ACT1Holdings[[#This Row],[Initial Pay Cut]]</f>
        <v/>
      </c>
      <c r="D5" s="2" t="str">
        <f>ACT2Holdings[[#This Row],[Initial Pay Cut]]</f>
        <v/>
      </c>
      <c r="E5" s="2" t="str">
        <f>ACT3Holdings[[#This Row],[Initial Pay Cut]]</f>
        <v/>
      </c>
      <c r="F5" s="2" t="str">
        <f>ACT4Holdings[[#This Row],[Initial Pay Cut]]</f>
        <v/>
      </c>
      <c r="G5" s="2" t="str">
        <f>ACT5Holdings[[#This Row],[Initial Pay Cut]]</f>
        <v/>
      </c>
      <c r="H5" t="str">
        <f>IF(PayDistribution[[#This Row],[Initial Paycheck]] = "", "", PayDistribution[[#This Row],[Initial Paycheck]] - SUM(PayDistribution[[#This Row],[Int ACT 1]:[Int ACT 5]]))</f>
        <v/>
      </c>
      <c r="I5" s="2" t="str">
        <f>ACT1Holdings[[#This Row],[Remainder Pay Cut]]</f>
        <v/>
      </c>
      <c r="J5" s="2" t="str">
        <f>ACT2Holdings[[#This Row],[Remainder Pay Cut]]</f>
        <v/>
      </c>
      <c r="K5" s="2" t="str">
        <f>ACT3Holdings[[#This Row],[Remainder Pay Cut]]</f>
        <v/>
      </c>
      <c r="L5" s="2" t="str">
        <f>ACT4Holdings[[#This Row],[Remainder Pay Cut]]</f>
        <v/>
      </c>
      <c r="M5" s="2" t="str">
        <f>ACT5Holdings[[#This Row],[Remainder Pay Cut]]</f>
        <v/>
      </c>
      <c r="O5" s="21">
        <v>45292</v>
      </c>
      <c r="P5" s="1" cm="1">
        <f t="array" ref="P5">IF(ISNUMBER(W4), W4, ACT1Info[Intial Amount])</f>
        <v>0</v>
      </c>
      <c r="Q5" s="1"/>
      <c r="R5" s="19" cm="1">
        <f t="array" ref="R5">IF(ACT1Holdings[[#This Row],[Intial Amount]] &gt; ACT1Info[Interest Rate 1 Cap], ACT1Info[Interest Rate 2], ACT1Info[Interest Rate])</f>
        <v>0</v>
      </c>
      <c r="S5" s="1"/>
      <c r="T5" s="24" t="str" cm="1">
        <f t="array" ref="T5">IF(VLOOKUP(ACT1Holdings[[#This Row],[Date]],Paysheet[], 2, FALSE) = "PAYDAY", (VLOOKUP(ACT1Holdings[[#This Row],[Date]],Paysheet[], 11, FALSE) * ACT1Info[Intial Pay %]), "")</f>
        <v/>
      </c>
      <c r="U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5" s="1" t="str" cm="1">
        <f t="array" ref="V5">IF(VLOOKUP(ACT1Holdings[[#This Row],[Date]],Paysheet[], 2, FALSE) = "PAYDAY", (PayDistribution[[#This Row],[Pay Post Initial]] * ACT1Info[Remainder %]), "")</f>
        <v/>
      </c>
      <c r="W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5" s="21">
        <v>45292</v>
      </c>
      <c r="Z5" s="1" cm="1">
        <f t="array" ref="Z5">IF(ISNUMBER(AG4), AG4, ACT2Info[Intial Amount])</f>
        <v>0</v>
      </c>
      <c r="AA5" s="1"/>
      <c r="AB5" s="19" cm="1">
        <f t="array" ref="AB5">IF(ACT2Holdings[[#This Row],[Intial Amount]] &gt; ACT2Info[Interest Rate 1 Cap], ACT2Info[Interest Rate 2], ACT2Info[Interest Rate])</f>
        <v>1.5E-3</v>
      </c>
      <c r="AC5" s="1"/>
      <c r="AD5" s="24" t="str" cm="1">
        <f t="array" ref="AD5">IF(VLOOKUP(ACT2Holdings[[#This Row],[Date]],Paysheet[], 2, FALSE) = "PAYDAY", (VLOOKUP(ACT2Holdings[[#This Row],[Date]],Paysheet[], 11, FALSE) * ACT2Info[Intial Pay %]), "")</f>
        <v/>
      </c>
      <c r="AE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5" s="1" t="str" cm="1">
        <f t="array" ref="AF5">IF(VLOOKUP(ACT2Holdings[[#This Row],[Date]],Paysheet[], 2, FALSE) = "PAYDAY", (PayDistribution[[#This Row],[Pay Post Initial]] * ACT2Info[Remainder %]), "")</f>
        <v/>
      </c>
      <c r="AG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5" s="21">
        <v>45292</v>
      </c>
      <c r="AJ5" s="1" cm="1">
        <f t="array" ref="AJ5">IF(ISNUMBER(AQ4), AQ4, ACT3Info[Intial Amount])</f>
        <v>0</v>
      </c>
      <c r="AK5" s="1"/>
      <c r="AL5" s="19" cm="1">
        <f t="array" ref="AL5">IF(ACT3Holdings[[#This Row],[Intial Amount]] &gt; ACT3Info[Interest Rate 1 Cap], ACT3Info[Interest Rate 2], ACT3Info[Interest Rate])</f>
        <v>0</v>
      </c>
      <c r="AM5" s="1"/>
      <c r="AN5" s="24" t="str" cm="1">
        <f t="array" ref="AN5">IF(VLOOKUP(ACT3Holdings[[#This Row],[Date]],Paysheet[], 2, FALSE) = "PAYDAY", (VLOOKUP(ACT3Holdings[[#This Row],[Date]],Paysheet[], 11, FALSE) * ACT3Info[Intial Pay %]), "")</f>
        <v/>
      </c>
      <c r="AO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5" s="1" t="str" cm="1">
        <f t="array" ref="AP5">IF(VLOOKUP(ACT3Holdings[[#This Row],[Date]],Paysheet[], 2, FALSE) = "PAYDAY", (PayDistribution[[#This Row],[Pay Post Initial]] * ACT3Info[Remainder %]), "")</f>
        <v/>
      </c>
      <c r="AQ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5" s="21">
        <v>45292</v>
      </c>
      <c r="AT5" s="1" cm="1">
        <f t="array" ref="AT5">IF(ISNUMBER(BA4), BA4, ACT4Info[Intial Amount])</f>
        <v>0</v>
      </c>
      <c r="AU5" s="1"/>
      <c r="AV5" s="19" cm="1">
        <f t="array" ref="AV5">IF(ACT4Holdings[[#This Row],[Intial Amount]] &gt; ACT4Info[Interest Rate 1 Cap], ACT4Info[Interest Rate 2], ACT4Info[Interest Rate])</f>
        <v>0</v>
      </c>
      <c r="AW5" s="1"/>
      <c r="AX5" s="24" t="str" cm="1">
        <f t="array" ref="AX5">IF(VLOOKUP(ACT4Holdings[[#This Row],[Date]],Paysheet[], 2, FALSE) = "PAYDAY", (VLOOKUP(ACT4Holdings[[#This Row],[Date]],Paysheet[], 11, FALSE) * ACT4Info[Intial Pay %]), "")</f>
        <v/>
      </c>
      <c r="AY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5" s="1" t="str" cm="1">
        <f t="array" ref="AZ5">IF(VLOOKUP(ACT4Holdings[[#This Row],[Date]],Paysheet[], 2, FALSE) = "PAYDAY", (PayDistribution[[#This Row],[Pay Post Initial]] * ACT4Info[Remainder %]), "")</f>
        <v/>
      </c>
      <c r="BA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5" s="21">
        <v>45292</v>
      </c>
      <c r="BD5" s="1" cm="1">
        <f t="array" ref="BD5">IF(ISNUMBER(BK4), BK4, ACT5Info[Intial Amount])</f>
        <v>0</v>
      </c>
      <c r="BE5" s="1"/>
      <c r="BF5" s="19" cm="1">
        <f t="array" ref="BF5">IF(ACT5Holdings[[#This Row],[Intial Amount]] &gt; ACT5Info[Interest Rate 1 Cap], ACT5Info[Interest Rate 2], ACT5Info[Interest Rate])</f>
        <v>0</v>
      </c>
      <c r="BG5" s="1"/>
      <c r="BH5" s="24" t="str" cm="1">
        <f t="array" ref="BH5">IF(VLOOKUP(ACT5Holdings[[#This Row],[Date]],Paysheet[], 2, FALSE) = "PAYDAY", (VLOOKUP(ACT5Holdings[[#This Row],[Date]],Paysheet[], 11, FALSE) * ACT5Info[Intial Pay %]), "")</f>
        <v/>
      </c>
      <c r="BI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5" s="1" t="str" cm="1">
        <f t="array" ref="BJ5">IF(VLOOKUP(ACT5Holdings[[#This Row],[Date]],Paysheet[], 2, FALSE) = "PAYDAY", (PayDistribution[[#This Row],[Pay Post Initial]] * ACT5Info[Remainder %]), "")</f>
        <v/>
      </c>
      <c r="BK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6" spans="1:63" x14ac:dyDescent="0.25">
      <c r="A6" s="25">
        <v>45293</v>
      </c>
      <c r="B6" t="str">
        <f>IF(VLOOKUP(PayDistribution[[#This Row],[Date]],Paysheet[], 2, FALSE) = "PAYDAY", VLOOKUP(PayDistribution[[#This Row],[Date]],Paysheet[], 11, FALSE), "")</f>
        <v/>
      </c>
      <c r="C6" s="2" t="str">
        <f>ACT1Holdings[[#This Row],[Initial Pay Cut]]</f>
        <v/>
      </c>
      <c r="D6" s="2" t="str">
        <f>ACT2Holdings[[#This Row],[Initial Pay Cut]]</f>
        <v/>
      </c>
      <c r="E6" s="2" t="str">
        <f>ACT3Holdings[[#This Row],[Initial Pay Cut]]</f>
        <v/>
      </c>
      <c r="F6" s="2" t="str">
        <f>ACT4Holdings[[#This Row],[Initial Pay Cut]]</f>
        <v/>
      </c>
      <c r="G6" s="2" t="str">
        <f>ACT5Holdings[[#This Row],[Initial Pay Cut]]</f>
        <v/>
      </c>
      <c r="H6" t="str">
        <f>IF(PayDistribution[[#This Row],[Initial Paycheck]] = "", "", PayDistribution[[#This Row],[Initial Paycheck]] - SUM(PayDistribution[[#This Row],[Int ACT 1]:[Int ACT 5]]))</f>
        <v/>
      </c>
      <c r="I6" s="2" t="str">
        <f>ACT1Holdings[[#This Row],[Remainder Pay Cut]]</f>
        <v/>
      </c>
      <c r="J6" s="2" t="str">
        <f>ACT2Holdings[[#This Row],[Remainder Pay Cut]]</f>
        <v/>
      </c>
      <c r="K6" s="2" t="str">
        <f>ACT3Holdings[[#This Row],[Remainder Pay Cut]]</f>
        <v/>
      </c>
      <c r="L6" s="2" t="str">
        <f>ACT4Holdings[[#This Row],[Remainder Pay Cut]]</f>
        <v/>
      </c>
      <c r="M6" s="2" t="str">
        <f>ACT5Holdings[[#This Row],[Remainder Pay Cut]]</f>
        <v/>
      </c>
      <c r="O6" s="21">
        <v>45293</v>
      </c>
      <c r="P6" s="1" cm="1">
        <f t="array" ref="P6">IF(ISNUMBER(W5), W5, ACT1Info[Intial Amount])</f>
        <v>0</v>
      </c>
      <c r="Q6" s="1"/>
      <c r="R6" s="19" cm="1">
        <f t="array" ref="R6">IF(ACT1Holdings[[#This Row],[Intial Amount]] &gt; ACT1Info[Interest Rate 1 Cap], ACT1Info[Interest Rate 2], ACT1Info[Interest Rate])</f>
        <v>0</v>
      </c>
      <c r="S6" s="1"/>
      <c r="T6" s="24" t="str" cm="1">
        <f t="array" ref="T6">IF(VLOOKUP(ACT1Holdings[[#This Row],[Date]],Paysheet[], 2, FALSE) = "PAYDAY", (VLOOKUP(ACT1Holdings[[#This Row],[Date]],Paysheet[], 11, FALSE) * ACT1Info[Intial Pay %]), "")</f>
        <v/>
      </c>
      <c r="U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6" s="1" t="str" cm="1">
        <f t="array" ref="V6">IF(VLOOKUP(ACT1Holdings[[#This Row],[Date]],Paysheet[], 2, FALSE) = "PAYDAY", (PayDistribution[[#This Row],[Pay Post Initial]] * ACT1Info[Remainder %]), "")</f>
        <v/>
      </c>
      <c r="W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6" s="21">
        <v>45293</v>
      </c>
      <c r="Z6" s="1" cm="1">
        <f t="array" ref="Z6">IF(ISNUMBER(AG5), AG5, ACT2Info[Intial Amount])</f>
        <v>0</v>
      </c>
      <c r="AA6" s="1"/>
      <c r="AB6" s="19" cm="1">
        <f t="array" ref="AB6">IF(ACT2Holdings[[#This Row],[Intial Amount]] &gt; ACT2Info[Interest Rate 1 Cap], ACT2Info[Interest Rate 2], ACT2Info[Interest Rate])</f>
        <v>1.5E-3</v>
      </c>
      <c r="AC6" s="1"/>
      <c r="AD6" s="24" t="str" cm="1">
        <f t="array" ref="AD6">IF(VLOOKUP(ACT2Holdings[[#This Row],[Date]],Paysheet[], 2, FALSE) = "PAYDAY", (VLOOKUP(ACT2Holdings[[#This Row],[Date]],Paysheet[], 11, FALSE) * ACT2Info[Intial Pay %]), "")</f>
        <v/>
      </c>
      <c r="AE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6" s="1" t="str" cm="1">
        <f t="array" ref="AF6">IF(VLOOKUP(ACT2Holdings[[#This Row],[Date]],Paysheet[], 2, FALSE) = "PAYDAY", (PayDistribution[[#This Row],[Pay Post Initial]] * ACT2Info[Remainder %]), "")</f>
        <v/>
      </c>
      <c r="AG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6" s="21">
        <v>45293</v>
      </c>
      <c r="AJ6" s="1" cm="1">
        <f t="array" ref="AJ6">IF(ISNUMBER(AQ5), AQ5, ACT3Info[Intial Amount])</f>
        <v>0</v>
      </c>
      <c r="AK6" s="1"/>
      <c r="AL6" s="19" cm="1">
        <f t="array" ref="AL6">IF(ACT3Holdings[[#This Row],[Intial Amount]] &gt; ACT3Info[Interest Rate 1 Cap], ACT3Info[Interest Rate 2], ACT3Info[Interest Rate])</f>
        <v>0</v>
      </c>
      <c r="AM6" s="1"/>
      <c r="AN6" s="24" t="str" cm="1">
        <f t="array" ref="AN6">IF(VLOOKUP(ACT3Holdings[[#This Row],[Date]],Paysheet[], 2, FALSE) = "PAYDAY", (VLOOKUP(ACT3Holdings[[#This Row],[Date]],Paysheet[], 11, FALSE) * ACT3Info[Intial Pay %]), "")</f>
        <v/>
      </c>
      <c r="AO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6" s="1" t="str" cm="1">
        <f t="array" ref="AP6">IF(VLOOKUP(ACT3Holdings[[#This Row],[Date]],Paysheet[], 2, FALSE) = "PAYDAY", (PayDistribution[[#This Row],[Pay Post Initial]] * ACT3Info[Remainder %]), "")</f>
        <v/>
      </c>
      <c r="AQ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6" s="21">
        <v>45293</v>
      </c>
      <c r="AT6" s="1" cm="1">
        <f t="array" ref="AT6">IF(ISNUMBER(BA5), BA5, ACT4Info[Intial Amount])</f>
        <v>0</v>
      </c>
      <c r="AU6" s="1"/>
      <c r="AV6" s="19" cm="1">
        <f t="array" ref="AV6">IF(ACT4Holdings[[#This Row],[Intial Amount]] &gt; ACT4Info[Interest Rate 1 Cap], ACT4Info[Interest Rate 2], ACT4Info[Interest Rate])</f>
        <v>0</v>
      </c>
      <c r="AW6" s="1"/>
      <c r="AX6" s="24" t="str" cm="1">
        <f t="array" ref="AX6">IF(VLOOKUP(ACT4Holdings[[#This Row],[Date]],Paysheet[], 2, FALSE) = "PAYDAY", (VLOOKUP(ACT4Holdings[[#This Row],[Date]],Paysheet[], 11, FALSE) * ACT4Info[Intial Pay %]), "")</f>
        <v/>
      </c>
      <c r="AY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6" s="1" t="str" cm="1">
        <f t="array" ref="AZ6">IF(VLOOKUP(ACT4Holdings[[#This Row],[Date]],Paysheet[], 2, FALSE) = "PAYDAY", (PayDistribution[[#This Row],[Pay Post Initial]] * ACT4Info[Remainder %]), "")</f>
        <v/>
      </c>
      <c r="BA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6" s="21">
        <v>45293</v>
      </c>
      <c r="BD6" s="1" cm="1">
        <f t="array" ref="BD6">IF(ISNUMBER(BK5), BK5, ACT5Info[Intial Amount])</f>
        <v>0</v>
      </c>
      <c r="BE6" s="1"/>
      <c r="BF6" s="19" cm="1">
        <f t="array" ref="BF6">IF(ACT5Holdings[[#This Row],[Intial Amount]] &gt; ACT5Info[Interest Rate 1 Cap], ACT5Info[Interest Rate 2], ACT5Info[Interest Rate])</f>
        <v>0</v>
      </c>
      <c r="BG6" s="1"/>
      <c r="BH6" s="24" t="str" cm="1">
        <f t="array" ref="BH6">IF(VLOOKUP(ACT5Holdings[[#This Row],[Date]],Paysheet[], 2, FALSE) = "PAYDAY", (VLOOKUP(ACT5Holdings[[#This Row],[Date]],Paysheet[], 11, FALSE) * ACT5Info[Intial Pay %]), "")</f>
        <v/>
      </c>
      <c r="BI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6" s="1" t="str" cm="1">
        <f t="array" ref="BJ6">IF(VLOOKUP(ACT5Holdings[[#This Row],[Date]],Paysheet[], 2, FALSE) = "PAYDAY", (PayDistribution[[#This Row],[Pay Post Initial]] * ACT5Info[Remainder %]), "")</f>
        <v/>
      </c>
      <c r="BK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7" spans="1:63" x14ac:dyDescent="0.25">
      <c r="A7" s="25">
        <v>45294</v>
      </c>
      <c r="B7" t="str">
        <f>IF(VLOOKUP(PayDistribution[[#This Row],[Date]],Paysheet[], 2, FALSE) = "PAYDAY", VLOOKUP(PayDistribution[[#This Row],[Date]],Paysheet[], 11, FALSE), "")</f>
        <v/>
      </c>
      <c r="C7" s="2" t="str">
        <f>ACT1Holdings[[#This Row],[Initial Pay Cut]]</f>
        <v/>
      </c>
      <c r="D7" s="2" t="str">
        <f>ACT2Holdings[[#This Row],[Initial Pay Cut]]</f>
        <v/>
      </c>
      <c r="E7" s="2" t="str">
        <f>ACT3Holdings[[#This Row],[Initial Pay Cut]]</f>
        <v/>
      </c>
      <c r="F7" s="2" t="str">
        <f>ACT4Holdings[[#This Row],[Initial Pay Cut]]</f>
        <v/>
      </c>
      <c r="G7" s="2" t="str">
        <f>ACT5Holdings[[#This Row],[Initial Pay Cut]]</f>
        <v/>
      </c>
      <c r="H7" t="str">
        <f>IF(PayDistribution[[#This Row],[Initial Paycheck]] = "", "", PayDistribution[[#This Row],[Initial Paycheck]] - SUM(PayDistribution[[#This Row],[Int ACT 1]:[Int ACT 5]]))</f>
        <v/>
      </c>
      <c r="I7" s="2" t="str">
        <f>ACT1Holdings[[#This Row],[Remainder Pay Cut]]</f>
        <v/>
      </c>
      <c r="J7" s="2" t="str">
        <f>ACT2Holdings[[#This Row],[Remainder Pay Cut]]</f>
        <v/>
      </c>
      <c r="K7" s="2" t="str">
        <f>ACT3Holdings[[#This Row],[Remainder Pay Cut]]</f>
        <v/>
      </c>
      <c r="L7" s="2" t="str">
        <f>ACT4Holdings[[#This Row],[Remainder Pay Cut]]</f>
        <v/>
      </c>
      <c r="M7" s="2" t="str">
        <f>ACT5Holdings[[#This Row],[Remainder Pay Cut]]</f>
        <v/>
      </c>
      <c r="O7" s="21">
        <v>45294</v>
      </c>
      <c r="P7" s="1" cm="1">
        <f t="array" ref="P7">IF(ISNUMBER(W6), W6, ACT1Info[Intial Amount])</f>
        <v>0</v>
      </c>
      <c r="Q7" s="1"/>
      <c r="R7" s="19" cm="1">
        <f t="array" ref="R7">IF(ACT1Holdings[[#This Row],[Intial Amount]] &gt; ACT1Info[Interest Rate 1 Cap], ACT1Info[Interest Rate 2], ACT1Info[Interest Rate])</f>
        <v>0</v>
      </c>
      <c r="S7" s="1"/>
      <c r="T7" s="24" t="str" cm="1">
        <f t="array" ref="T7">IF(VLOOKUP(ACT1Holdings[[#This Row],[Date]],Paysheet[], 2, FALSE) = "PAYDAY", (VLOOKUP(ACT1Holdings[[#This Row],[Date]],Paysheet[], 11, FALSE) * ACT1Info[Intial Pay %]), "")</f>
        <v/>
      </c>
      <c r="U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7" s="1" t="str" cm="1">
        <f t="array" ref="V7">IF(VLOOKUP(ACT1Holdings[[#This Row],[Date]],Paysheet[], 2, FALSE) = "PAYDAY", (PayDistribution[[#This Row],[Pay Post Initial]] * ACT1Info[Remainder %]), "")</f>
        <v/>
      </c>
      <c r="W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7" s="21">
        <v>45294</v>
      </c>
      <c r="Z7" s="1" cm="1">
        <f t="array" ref="Z7">IF(ISNUMBER(AG6), AG6, ACT2Info[Intial Amount])</f>
        <v>0</v>
      </c>
      <c r="AA7" s="1"/>
      <c r="AB7" s="19" cm="1">
        <f t="array" ref="AB7">IF(ACT2Holdings[[#This Row],[Intial Amount]] &gt; ACT2Info[Interest Rate 1 Cap], ACT2Info[Interest Rate 2], ACT2Info[Interest Rate])</f>
        <v>1.5E-3</v>
      </c>
      <c r="AC7" s="1"/>
      <c r="AD7" s="24" t="str" cm="1">
        <f t="array" ref="AD7">IF(VLOOKUP(ACT2Holdings[[#This Row],[Date]],Paysheet[], 2, FALSE) = "PAYDAY", (VLOOKUP(ACT2Holdings[[#This Row],[Date]],Paysheet[], 11, FALSE) * ACT2Info[Intial Pay %]), "")</f>
        <v/>
      </c>
      <c r="AE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7" s="1" t="str" cm="1">
        <f t="array" ref="AF7">IF(VLOOKUP(ACT2Holdings[[#This Row],[Date]],Paysheet[], 2, FALSE) = "PAYDAY", (PayDistribution[[#This Row],[Pay Post Initial]] * ACT2Info[Remainder %]), "")</f>
        <v/>
      </c>
      <c r="AG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7" s="21">
        <v>45294</v>
      </c>
      <c r="AJ7" s="1" cm="1">
        <f t="array" ref="AJ7">IF(ISNUMBER(AQ6), AQ6, ACT3Info[Intial Amount])</f>
        <v>0</v>
      </c>
      <c r="AK7" s="1"/>
      <c r="AL7" s="19" cm="1">
        <f t="array" ref="AL7">IF(ACT3Holdings[[#This Row],[Intial Amount]] &gt; ACT3Info[Interest Rate 1 Cap], ACT3Info[Interest Rate 2], ACT3Info[Interest Rate])</f>
        <v>0</v>
      </c>
      <c r="AM7" s="1"/>
      <c r="AN7" s="24" t="str" cm="1">
        <f t="array" ref="AN7">IF(VLOOKUP(ACT3Holdings[[#This Row],[Date]],Paysheet[], 2, FALSE) = "PAYDAY", (VLOOKUP(ACT3Holdings[[#This Row],[Date]],Paysheet[], 11, FALSE) * ACT3Info[Intial Pay %]), "")</f>
        <v/>
      </c>
      <c r="AO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7" s="1" t="str" cm="1">
        <f t="array" ref="AP7">IF(VLOOKUP(ACT3Holdings[[#This Row],[Date]],Paysheet[], 2, FALSE) = "PAYDAY", (PayDistribution[[#This Row],[Pay Post Initial]] * ACT3Info[Remainder %]), "")</f>
        <v/>
      </c>
      <c r="AQ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7" s="21">
        <v>45294</v>
      </c>
      <c r="AT7" s="1" cm="1">
        <f t="array" ref="AT7">IF(ISNUMBER(BA6), BA6, ACT4Info[Intial Amount])</f>
        <v>0</v>
      </c>
      <c r="AU7" s="1"/>
      <c r="AV7" s="19" cm="1">
        <f t="array" ref="AV7">IF(ACT4Holdings[[#This Row],[Intial Amount]] &gt; ACT4Info[Interest Rate 1 Cap], ACT4Info[Interest Rate 2], ACT4Info[Interest Rate])</f>
        <v>0</v>
      </c>
      <c r="AW7" s="1"/>
      <c r="AX7" s="24" t="str" cm="1">
        <f t="array" ref="AX7">IF(VLOOKUP(ACT4Holdings[[#This Row],[Date]],Paysheet[], 2, FALSE) = "PAYDAY", (VLOOKUP(ACT4Holdings[[#This Row],[Date]],Paysheet[], 11, FALSE) * ACT4Info[Intial Pay %]), "")</f>
        <v/>
      </c>
      <c r="AY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7" s="1" t="str" cm="1">
        <f t="array" ref="AZ7">IF(VLOOKUP(ACT4Holdings[[#This Row],[Date]],Paysheet[], 2, FALSE) = "PAYDAY", (PayDistribution[[#This Row],[Pay Post Initial]] * ACT4Info[Remainder %]), "")</f>
        <v/>
      </c>
      <c r="BA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7" s="21">
        <v>45294</v>
      </c>
      <c r="BD7" s="1" cm="1">
        <f t="array" ref="BD7">IF(ISNUMBER(BK6), BK6, ACT5Info[Intial Amount])</f>
        <v>0</v>
      </c>
      <c r="BE7" s="1"/>
      <c r="BF7" s="19" cm="1">
        <f t="array" ref="BF7">IF(ACT5Holdings[[#This Row],[Intial Amount]] &gt; ACT5Info[Interest Rate 1 Cap], ACT5Info[Interest Rate 2], ACT5Info[Interest Rate])</f>
        <v>0</v>
      </c>
      <c r="BG7" s="1"/>
      <c r="BH7" s="24" t="str" cm="1">
        <f t="array" ref="BH7">IF(VLOOKUP(ACT5Holdings[[#This Row],[Date]],Paysheet[], 2, FALSE) = "PAYDAY", (VLOOKUP(ACT5Holdings[[#This Row],[Date]],Paysheet[], 11, FALSE) * ACT5Info[Intial Pay %]), "")</f>
        <v/>
      </c>
      <c r="BI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7" s="1" t="str" cm="1">
        <f t="array" ref="BJ7">IF(VLOOKUP(ACT5Holdings[[#This Row],[Date]],Paysheet[], 2, FALSE) = "PAYDAY", (PayDistribution[[#This Row],[Pay Post Initial]] * ACT5Info[Remainder %]), "")</f>
        <v/>
      </c>
      <c r="BK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8" spans="1:63" x14ac:dyDescent="0.25">
      <c r="A8" s="25">
        <v>45295</v>
      </c>
      <c r="B8" t="str">
        <f>IF(VLOOKUP(PayDistribution[[#This Row],[Date]],Paysheet[], 2, FALSE) = "PAYDAY", VLOOKUP(PayDistribution[[#This Row],[Date]],Paysheet[], 11, FALSE), "")</f>
        <v/>
      </c>
      <c r="C8" s="2" t="str">
        <f>ACT1Holdings[[#This Row],[Initial Pay Cut]]</f>
        <v/>
      </c>
      <c r="D8" s="2" t="str">
        <f>ACT2Holdings[[#This Row],[Initial Pay Cut]]</f>
        <v/>
      </c>
      <c r="E8" s="2" t="str">
        <f>ACT3Holdings[[#This Row],[Initial Pay Cut]]</f>
        <v/>
      </c>
      <c r="F8" s="2" t="str">
        <f>ACT4Holdings[[#This Row],[Initial Pay Cut]]</f>
        <v/>
      </c>
      <c r="G8" s="2" t="str">
        <f>ACT5Holdings[[#This Row],[Initial Pay Cut]]</f>
        <v/>
      </c>
      <c r="H8" t="str">
        <f>IF(PayDistribution[[#This Row],[Initial Paycheck]] = "", "", PayDistribution[[#This Row],[Initial Paycheck]] - SUM(PayDistribution[[#This Row],[Int ACT 1]:[Int ACT 5]]))</f>
        <v/>
      </c>
      <c r="I8" s="2" t="str">
        <f>ACT1Holdings[[#This Row],[Remainder Pay Cut]]</f>
        <v/>
      </c>
      <c r="J8" s="2" t="str">
        <f>ACT2Holdings[[#This Row],[Remainder Pay Cut]]</f>
        <v/>
      </c>
      <c r="K8" s="2" t="str">
        <f>ACT3Holdings[[#This Row],[Remainder Pay Cut]]</f>
        <v/>
      </c>
      <c r="L8" s="2" t="str">
        <f>ACT4Holdings[[#This Row],[Remainder Pay Cut]]</f>
        <v/>
      </c>
      <c r="M8" s="2" t="str">
        <f>ACT5Holdings[[#This Row],[Remainder Pay Cut]]</f>
        <v/>
      </c>
      <c r="O8" s="21">
        <v>45295</v>
      </c>
      <c r="P8" s="1" cm="1">
        <f t="array" ref="P8">IF(ISNUMBER(W7), W7, ACT1Info[Intial Amount])</f>
        <v>0</v>
      </c>
      <c r="Q8" s="1"/>
      <c r="R8" s="19" cm="1">
        <f t="array" ref="R8">IF(ACT1Holdings[[#This Row],[Intial Amount]] &gt; ACT1Info[Interest Rate 1 Cap], ACT1Info[Interest Rate 2], ACT1Info[Interest Rate])</f>
        <v>0</v>
      </c>
      <c r="S8" s="1"/>
      <c r="T8" s="24" t="str" cm="1">
        <f t="array" ref="T8">IF(VLOOKUP(ACT1Holdings[[#This Row],[Date]],Paysheet[], 2, FALSE) = "PAYDAY", (VLOOKUP(ACT1Holdings[[#This Row],[Date]],Paysheet[], 11, FALSE) * ACT1Info[Intial Pay %]), "")</f>
        <v/>
      </c>
      <c r="U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8" s="1" t="str" cm="1">
        <f t="array" ref="V8">IF(VLOOKUP(ACT1Holdings[[#This Row],[Date]],Paysheet[], 2, FALSE) = "PAYDAY", (PayDistribution[[#This Row],[Pay Post Initial]] * ACT1Info[Remainder %]), "")</f>
        <v/>
      </c>
      <c r="W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8" s="21">
        <v>45295</v>
      </c>
      <c r="Z8" s="1" cm="1">
        <f t="array" ref="Z8">IF(ISNUMBER(AG7), AG7, ACT2Info[Intial Amount])</f>
        <v>0</v>
      </c>
      <c r="AA8" s="1"/>
      <c r="AB8" s="19" cm="1">
        <f t="array" ref="AB8">IF(ACT2Holdings[[#This Row],[Intial Amount]] &gt; ACT2Info[Interest Rate 1 Cap], ACT2Info[Interest Rate 2], ACT2Info[Interest Rate])</f>
        <v>1.5E-3</v>
      </c>
      <c r="AC8" s="1"/>
      <c r="AD8" s="24" t="str" cm="1">
        <f t="array" ref="AD8">IF(VLOOKUP(ACT2Holdings[[#This Row],[Date]],Paysheet[], 2, FALSE) = "PAYDAY", (VLOOKUP(ACT2Holdings[[#This Row],[Date]],Paysheet[], 11, FALSE) * ACT2Info[Intial Pay %]), "")</f>
        <v/>
      </c>
      <c r="AE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8" s="1" t="str" cm="1">
        <f t="array" ref="AF8">IF(VLOOKUP(ACT2Holdings[[#This Row],[Date]],Paysheet[], 2, FALSE) = "PAYDAY", (PayDistribution[[#This Row],[Pay Post Initial]] * ACT2Info[Remainder %]), "")</f>
        <v/>
      </c>
      <c r="AG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8" s="21">
        <v>45295</v>
      </c>
      <c r="AJ8" s="1" cm="1">
        <f t="array" ref="AJ8">IF(ISNUMBER(AQ7), AQ7, ACT3Info[Intial Amount])</f>
        <v>0</v>
      </c>
      <c r="AK8" s="1"/>
      <c r="AL8" s="19" cm="1">
        <f t="array" ref="AL8">IF(ACT3Holdings[[#This Row],[Intial Amount]] &gt; ACT3Info[Interest Rate 1 Cap], ACT3Info[Interest Rate 2], ACT3Info[Interest Rate])</f>
        <v>0</v>
      </c>
      <c r="AM8" s="1"/>
      <c r="AN8" s="24" t="str" cm="1">
        <f t="array" ref="AN8">IF(VLOOKUP(ACT3Holdings[[#This Row],[Date]],Paysheet[], 2, FALSE) = "PAYDAY", (VLOOKUP(ACT3Holdings[[#This Row],[Date]],Paysheet[], 11, FALSE) * ACT3Info[Intial Pay %]), "")</f>
        <v/>
      </c>
      <c r="AO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8" s="1" t="str" cm="1">
        <f t="array" ref="AP8">IF(VLOOKUP(ACT3Holdings[[#This Row],[Date]],Paysheet[], 2, FALSE) = "PAYDAY", (PayDistribution[[#This Row],[Pay Post Initial]] * ACT3Info[Remainder %]), "")</f>
        <v/>
      </c>
      <c r="AQ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8" s="21">
        <v>45295</v>
      </c>
      <c r="AT8" s="1" cm="1">
        <f t="array" ref="AT8">IF(ISNUMBER(BA7), BA7, ACT4Info[Intial Amount])</f>
        <v>0</v>
      </c>
      <c r="AU8" s="1"/>
      <c r="AV8" s="19" cm="1">
        <f t="array" ref="AV8">IF(ACT4Holdings[[#This Row],[Intial Amount]] &gt; ACT4Info[Interest Rate 1 Cap], ACT4Info[Interest Rate 2], ACT4Info[Interest Rate])</f>
        <v>0</v>
      </c>
      <c r="AW8" s="1"/>
      <c r="AX8" s="24" t="str" cm="1">
        <f t="array" ref="AX8">IF(VLOOKUP(ACT4Holdings[[#This Row],[Date]],Paysheet[], 2, FALSE) = "PAYDAY", (VLOOKUP(ACT4Holdings[[#This Row],[Date]],Paysheet[], 11, FALSE) * ACT4Info[Intial Pay %]), "")</f>
        <v/>
      </c>
      <c r="AY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8" s="1" t="str" cm="1">
        <f t="array" ref="AZ8">IF(VLOOKUP(ACT4Holdings[[#This Row],[Date]],Paysheet[], 2, FALSE) = "PAYDAY", (PayDistribution[[#This Row],[Pay Post Initial]] * ACT4Info[Remainder %]), "")</f>
        <v/>
      </c>
      <c r="BA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8" s="21">
        <v>45295</v>
      </c>
      <c r="BD8" s="1" cm="1">
        <f t="array" ref="BD8">IF(ISNUMBER(BK7), BK7, ACT5Info[Intial Amount])</f>
        <v>0</v>
      </c>
      <c r="BE8" s="1"/>
      <c r="BF8" s="19" cm="1">
        <f t="array" ref="BF8">IF(ACT5Holdings[[#This Row],[Intial Amount]] &gt; ACT5Info[Interest Rate 1 Cap], ACT5Info[Interest Rate 2], ACT5Info[Interest Rate])</f>
        <v>0</v>
      </c>
      <c r="BG8" s="1"/>
      <c r="BH8" s="24" t="str" cm="1">
        <f t="array" ref="BH8">IF(VLOOKUP(ACT5Holdings[[#This Row],[Date]],Paysheet[], 2, FALSE) = "PAYDAY", (VLOOKUP(ACT5Holdings[[#This Row],[Date]],Paysheet[], 11, FALSE) * ACT5Info[Intial Pay %]), "")</f>
        <v/>
      </c>
      <c r="BI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8" s="1" t="str" cm="1">
        <f t="array" ref="BJ8">IF(VLOOKUP(ACT5Holdings[[#This Row],[Date]],Paysheet[], 2, FALSE) = "PAYDAY", (PayDistribution[[#This Row],[Pay Post Initial]] * ACT5Info[Remainder %]), "")</f>
        <v/>
      </c>
      <c r="BK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9" spans="1:63" x14ac:dyDescent="0.25">
      <c r="A9" s="25">
        <v>45296</v>
      </c>
      <c r="B9">
        <f>IF(VLOOKUP(PayDistribution[[#This Row],[Date]],Paysheet[], 2, FALSE) = "PAYDAY", VLOOKUP(PayDistribution[[#This Row],[Date]],Paysheet[], 11, FALSE), "")</f>
        <v>0</v>
      </c>
      <c r="C9" s="2">
        <f>ACT1Holdings[[#This Row],[Initial Pay Cut]]</f>
        <v>0</v>
      </c>
      <c r="D9" s="2">
        <f>ACT2Holdings[[#This Row],[Initial Pay Cut]]</f>
        <v>0</v>
      </c>
      <c r="E9" s="2">
        <f>ACT3Holdings[[#This Row],[Initial Pay Cut]]</f>
        <v>0</v>
      </c>
      <c r="F9" s="2">
        <f>ACT4Holdings[[#This Row],[Initial Pay Cut]]</f>
        <v>0</v>
      </c>
      <c r="G9" s="2">
        <f>ACT5Holdings[[#This Row],[Initial Pay Cut]]</f>
        <v>0</v>
      </c>
      <c r="H9">
        <f>IF(PayDistribution[[#This Row],[Initial Paycheck]] = "", "", PayDistribution[[#This Row],[Initial Paycheck]] - SUM(PayDistribution[[#This Row],[Int ACT 1]:[Int ACT 5]]))</f>
        <v>0</v>
      </c>
      <c r="I9" s="2">
        <f>ACT1Holdings[[#This Row],[Remainder Pay Cut]]</f>
        <v>0</v>
      </c>
      <c r="J9" s="2">
        <f>ACT2Holdings[[#This Row],[Remainder Pay Cut]]</f>
        <v>0</v>
      </c>
      <c r="K9" s="2">
        <f>ACT3Holdings[[#This Row],[Remainder Pay Cut]]</f>
        <v>0</v>
      </c>
      <c r="L9" s="2">
        <f>ACT4Holdings[[#This Row],[Remainder Pay Cut]]</f>
        <v>0</v>
      </c>
      <c r="M9" s="2">
        <f>ACT5Holdings[[#This Row],[Remainder Pay Cut]]</f>
        <v>0</v>
      </c>
      <c r="O9" s="21">
        <v>45296</v>
      </c>
      <c r="P9" s="1" cm="1">
        <f t="array" ref="P9">IF(ISNUMBER(W8), W8, ACT1Info[Intial Amount])</f>
        <v>0</v>
      </c>
      <c r="Q9" s="1"/>
      <c r="R9" s="19" cm="1">
        <f t="array" ref="R9">IF(ACT1Holdings[[#This Row],[Intial Amount]] &gt; ACT1Info[Interest Rate 1 Cap], ACT1Info[Interest Rate 2], ACT1Info[Interest Rate])</f>
        <v>0</v>
      </c>
      <c r="S9" s="1"/>
      <c r="T9" s="24" cm="1">
        <f t="array" ref="T9">IF(VLOOKUP(ACT1Holdings[[#This Row],[Date]],Paysheet[], 2, FALSE) = "PAYDAY", (VLOOKUP(ACT1Holdings[[#This Row],[Date]],Paysheet[], 11, FALSE) * ACT1Info[Intial Pay %]), "")</f>
        <v>0</v>
      </c>
      <c r="U9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9" s="1" cm="1">
        <f t="array" ref="V9">IF(VLOOKUP(ACT1Holdings[[#This Row],[Date]],Paysheet[], 2, FALSE) = "PAYDAY", (PayDistribution[[#This Row],[Pay Post Initial]] * ACT1Info[Remainder %]), "")</f>
        <v>0</v>
      </c>
      <c r="W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9" s="21">
        <v>45296</v>
      </c>
      <c r="Z9" s="1" cm="1">
        <f t="array" ref="Z9">IF(ISNUMBER(AG8), AG8, ACT2Info[Intial Amount])</f>
        <v>0</v>
      </c>
      <c r="AA9" s="1"/>
      <c r="AB9" s="19" cm="1">
        <f t="array" ref="AB9">IF(ACT2Holdings[[#This Row],[Intial Amount]] &gt; ACT2Info[Interest Rate 1 Cap], ACT2Info[Interest Rate 2], ACT2Info[Interest Rate])</f>
        <v>1.5E-3</v>
      </c>
      <c r="AC9" s="1"/>
      <c r="AD9" s="24" cm="1">
        <f t="array" ref="AD9">IF(VLOOKUP(ACT2Holdings[[#This Row],[Date]],Paysheet[], 2, FALSE) = "PAYDAY", (VLOOKUP(ACT2Holdings[[#This Row],[Date]],Paysheet[], 11, FALSE) * ACT2Info[Intial Pay %]), "")</f>
        <v>0</v>
      </c>
      <c r="AE9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9" s="1" cm="1">
        <f t="array" ref="AF9">IF(VLOOKUP(ACT2Holdings[[#This Row],[Date]],Paysheet[], 2, FALSE) = "PAYDAY", (PayDistribution[[#This Row],[Pay Post Initial]] * ACT2Info[Remainder %]), "")</f>
        <v>0</v>
      </c>
      <c r="AG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9" s="21">
        <v>45296</v>
      </c>
      <c r="AJ9" s="1" cm="1">
        <f t="array" ref="AJ9">IF(ISNUMBER(AQ8), AQ8, ACT3Info[Intial Amount])</f>
        <v>0</v>
      </c>
      <c r="AK9" s="1"/>
      <c r="AL9" s="19" cm="1">
        <f t="array" ref="AL9">IF(ACT3Holdings[[#This Row],[Intial Amount]] &gt; ACT3Info[Interest Rate 1 Cap], ACT3Info[Interest Rate 2], ACT3Info[Interest Rate])</f>
        <v>0</v>
      </c>
      <c r="AM9" s="1"/>
      <c r="AN9" s="24" cm="1">
        <f t="array" ref="AN9">IF(VLOOKUP(ACT3Holdings[[#This Row],[Date]],Paysheet[], 2, FALSE) = "PAYDAY", (VLOOKUP(ACT3Holdings[[#This Row],[Date]],Paysheet[], 11, FALSE) * ACT3Info[Intial Pay %]), "")</f>
        <v>0</v>
      </c>
      <c r="AO9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9" s="1" cm="1">
        <f t="array" ref="AP9">IF(VLOOKUP(ACT3Holdings[[#This Row],[Date]],Paysheet[], 2, FALSE) = "PAYDAY", (PayDistribution[[#This Row],[Pay Post Initial]] * ACT3Info[Remainder %]), "")</f>
        <v>0</v>
      </c>
      <c r="AQ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9" s="21">
        <v>45296</v>
      </c>
      <c r="AT9" s="1" cm="1">
        <f t="array" ref="AT9">IF(ISNUMBER(BA8), BA8, ACT4Info[Intial Amount])</f>
        <v>0</v>
      </c>
      <c r="AU9" s="1"/>
      <c r="AV9" s="19" cm="1">
        <f t="array" ref="AV9">IF(ACT4Holdings[[#This Row],[Intial Amount]] &gt; ACT4Info[Interest Rate 1 Cap], ACT4Info[Interest Rate 2], ACT4Info[Interest Rate])</f>
        <v>0</v>
      </c>
      <c r="AW9" s="1"/>
      <c r="AX9" s="24" cm="1">
        <f t="array" ref="AX9">IF(VLOOKUP(ACT4Holdings[[#This Row],[Date]],Paysheet[], 2, FALSE) = "PAYDAY", (VLOOKUP(ACT4Holdings[[#This Row],[Date]],Paysheet[], 11, FALSE) * ACT4Info[Intial Pay %]), "")</f>
        <v>0</v>
      </c>
      <c r="AY9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9" s="1" cm="1">
        <f t="array" ref="AZ9">IF(VLOOKUP(ACT4Holdings[[#This Row],[Date]],Paysheet[], 2, FALSE) = "PAYDAY", (PayDistribution[[#This Row],[Pay Post Initial]] * ACT4Info[Remainder %]), "")</f>
        <v>0</v>
      </c>
      <c r="BA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9" s="21">
        <v>45296</v>
      </c>
      <c r="BD9" s="1" cm="1">
        <f t="array" ref="BD9">IF(ISNUMBER(BK8), BK8, ACT5Info[Intial Amount])</f>
        <v>0</v>
      </c>
      <c r="BE9" s="1"/>
      <c r="BF9" s="19" cm="1">
        <f t="array" ref="BF9">IF(ACT5Holdings[[#This Row],[Intial Amount]] &gt; ACT5Info[Interest Rate 1 Cap], ACT5Info[Interest Rate 2], ACT5Info[Interest Rate])</f>
        <v>0</v>
      </c>
      <c r="BG9" s="1"/>
      <c r="BH9" s="24" cm="1">
        <f t="array" ref="BH9">IF(VLOOKUP(ACT5Holdings[[#This Row],[Date]],Paysheet[], 2, FALSE) = "PAYDAY", (VLOOKUP(ACT5Holdings[[#This Row],[Date]],Paysheet[], 11, FALSE) * ACT5Info[Intial Pay %]), "")</f>
        <v>0</v>
      </c>
      <c r="BI9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9" s="1" cm="1">
        <f t="array" ref="BJ9">IF(VLOOKUP(ACT5Holdings[[#This Row],[Date]],Paysheet[], 2, FALSE) = "PAYDAY", (PayDistribution[[#This Row],[Pay Post Initial]] * ACT5Info[Remainder %]), "")</f>
        <v>0</v>
      </c>
      <c r="BK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0" spans="1:63" x14ac:dyDescent="0.25">
      <c r="A10" s="25">
        <v>45297</v>
      </c>
      <c r="B10" t="str">
        <f>IF(VLOOKUP(PayDistribution[[#This Row],[Date]],Paysheet[], 2, FALSE) = "PAYDAY", VLOOKUP(PayDistribution[[#This Row],[Date]],Paysheet[], 11, FALSE), "")</f>
        <v/>
      </c>
      <c r="C10" s="2" t="str">
        <f>ACT1Holdings[[#This Row],[Initial Pay Cut]]</f>
        <v/>
      </c>
      <c r="D10" s="2" t="str">
        <f>ACT2Holdings[[#This Row],[Initial Pay Cut]]</f>
        <v/>
      </c>
      <c r="E10" s="2" t="str">
        <f>ACT3Holdings[[#This Row],[Initial Pay Cut]]</f>
        <v/>
      </c>
      <c r="F10" s="2" t="str">
        <f>ACT4Holdings[[#This Row],[Initial Pay Cut]]</f>
        <v/>
      </c>
      <c r="G10" s="2" t="str">
        <f>ACT5Holdings[[#This Row],[Initial Pay Cut]]</f>
        <v/>
      </c>
      <c r="H10" t="str">
        <f>IF(PayDistribution[[#This Row],[Initial Paycheck]] = "", "", PayDistribution[[#This Row],[Initial Paycheck]] - SUM(PayDistribution[[#This Row],[Int ACT 1]:[Int ACT 5]]))</f>
        <v/>
      </c>
      <c r="I10" s="2" t="str">
        <f>ACT1Holdings[[#This Row],[Remainder Pay Cut]]</f>
        <v/>
      </c>
      <c r="J10" s="2" t="str">
        <f>ACT2Holdings[[#This Row],[Remainder Pay Cut]]</f>
        <v/>
      </c>
      <c r="K10" s="2" t="str">
        <f>ACT3Holdings[[#This Row],[Remainder Pay Cut]]</f>
        <v/>
      </c>
      <c r="L10" s="2" t="str">
        <f>ACT4Holdings[[#This Row],[Remainder Pay Cut]]</f>
        <v/>
      </c>
      <c r="M10" s="2" t="str">
        <f>ACT5Holdings[[#This Row],[Remainder Pay Cut]]</f>
        <v/>
      </c>
      <c r="O10" s="21">
        <v>45297</v>
      </c>
      <c r="P10" s="1" cm="1">
        <f t="array" ref="P10">IF(ISNUMBER(W9), W9, ACT1Info[Intial Amount])</f>
        <v>0</v>
      </c>
      <c r="Q10" s="1"/>
      <c r="R10" s="19" cm="1">
        <f t="array" ref="R10">IF(ACT1Holdings[[#This Row],[Intial Amount]] &gt; ACT1Info[Interest Rate 1 Cap], ACT1Info[Interest Rate 2], ACT1Info[Interest Rate])</f>
        <v>0</v>
      </c>
      <c r="S10" s="1"/>
      <c r="T10" s="24" t="str" cm="1">
        <f t="array" ref="T10">IF(VLOOKUP(ACT1Holdings[[#This Row],[Date]],Paysheet[], 2, FALSE) = "PAYDAY", (VLOOKUP(ACT1Holdings[[#This Row],[Date]],Paysheet[], 11, FALSE) * ACT1Info[Intial Pay %]), "")</f>
        <v/>
      </c>
      <c r="U1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0" s="1" t="str" cm="1">
        <f t="array" ref="V10">IF(VLOOKUP(ACT1Holdings[[#This Row],[Date]],Paysheet[], 2, FALSE) = "PAYDAY", (PayDistribution[[#This Row],[Pay Post Initial]] * ACT1Info[Remainder %]), "")</f>
        <v/>
      </c>
      <c r="W1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0" s="21">
        <v>45297</v>
      </c>
      <c r="Z10" s="1" cm="1">
        <f t="array" ref="Z10">IF(ISNUMBER(AG9), AG9, ACT2Info[Intial Amount])</f>
        <v>0</v>
      </c>
      <c r="AA10" s="1"/>
      <c r="AB10" s="19" cm="1">
        <f t="array" ref="AB10">IF(ACT2Holdings[[#This Row],[Intial Amount]] &gt; ACT2Info[Interest Rate 1 Cap], ACT2Info[Interest Rate 2], ACT2Info[Interest Rate])</f>
        <v>1.5E-3</v>
      </c>
      <c r="AC10" s="1"/>
      <c r="AD10" s="24" t="str" cm="1">
        <f t="array" ref="AD10">IF(VLOOKUP(ACT2Holdings[[#This Row],[Date]],Paysheet[], 2, FALSE) = "PAYDAY", (VLOOKUP(ACT2Holdings[[#This Row],[Date]],Paysheet[], 11, FALSE) * ACT2Info[Intial Pay %]), "")</f>
        <v/>
      </c>
      <c r="AE1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0" s="1" t="str" cm="1">
        <f t="array" ref="AF10">IF(VLOOKUP(ACT2Holdings[[#This Row],[Date]],Paysheet[], 2, FALSE) = "PAYDAY", (PayDistribution[[#This Row],[Pay Post Initial]] * ACT2Info[Remainder %]), "")</f>
        <v/>
      </c>
      <c r="AG1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0" s="21">
        <v>45297</v>
      </c>
      <c r="AJ10" s="1" cm="1">
        <f t="array" ref="AJ10">IF(ISNUMBER(AQ9), AQ9, ACT3Info[Intial Amount])</f>
        <v>0</v>
      </c>
      <c r="AK10" s="1"/>
      <c r="AL10" s="19" cm="1">
        <f t="array" ref="AL10">IF(ACT3Holdings[[#This Row],[Intial Amount]] &gt; ACT3Info[Interest Rate 1 Cap], ACT3Info[Interest Rate 2], ACT3Info[Interest Rate])</f>
        <v>0</v>
      </c>
      <c r="AM10" s="1"/>
      <c r="AN10" s="24" t="str" cm="1">
        <f t="array" ref="AN10">IF(VLOOKUP(ACT3Holdings[[#This Row],[Date]],Paysheet[], 2, FALSE) = "PAYDAY", (VLOOKUP(ACT3Holdings[[#This Row],[Date]],Paysheet[], 11, FALSE) * ACT3Info[Intial Pay %]), "")</f>
        <v/>
      </c>
      <c r="AO1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0" s="1" t="str" cm="1">
        <f t="array" ref="AP10">IF(VLOOKUP(ACT3Holdings[[#This Row],[Date]],Paysheet[], 2, FALSE) = "PAYDAY", (PayDistribution[[#This Row],[Pay Post Initial]] * ACT3Info[Remainder %]), "")</f>
        <v/>
      </c>
      <c r="AQ1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0" s="21">
        <v>45297</v>
      </c>
      <c r="AT10" s="1" cm="1">
        <f t="array" ref="AT10">IF(ISNUMBER(BA9), BA9, ACT4Info[Intial Amount])</f>
        <v>0</v>
      </c>
      <c r="AU10" s="1"/>
      <c r="AV10" s="19" cm="1">
        <f t="array" ref="AV10">IF(ACT4Holdings[[#This Row],[Intial Amount]] &gt; ACT4Info[Interest Rate 1 Cap], ACT4Info[Interest Rate 2], ACT4Info[Interest Rate])</f>
        <v>0</v>
      </c>
      <c r="AW10" s="1"/>
      <c r="AX10" s="24" t="str" cm="1">
        <f t="array" ref="AX10">IF(VLOOKUP(ACT4Holdings[[#This Row],[Date]],Paysheet[], 2, FALSE) = "PAYDAY", (VLOOKUP(ACT4Holdings[[#This Row],[Date]],Paysheet[], 11, FALSE) * ACT4Info[Intial Pay %]), "")</f>
        <v/>
      </c>
      <c r="AY1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0" s="1" t="str" cm="1">
        <f t="array" ref="AZ10">IF(VLOOKUP(ACT4Holdings[[#This Row],[Date]],Paysheet[], 2, FALSE) = "PAYDAY", (PayDistribution[[#This Row],[Pay Post Initial]] * ACT4Info[Remainder %]), "")</f>
        <v/>
      </c>
      <c r="BA1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0" s="21">
        <v>45297</v>
      </c>
      <c r="BD10" s="1" cm="1">
        <f t="array" ref="BD10">IF(ISNUMBER(BK9), BK9, ACT5Info[Intial Amount])</f>
        <v>0</v>
      </c>
      <c r="BE10" s="1"/>
      <c r="BF10" s="19" cm="1">
        <f t="array" ref="BF10">IF(ACT5Holdings[[#This Row],[Intial Amount]] &gt; ACT5Info[Interest Rate 1 Cap], ACT5Info[Interest Rate 2], ACT5Info[Interest Rate])</f>
        <v>0</v>
      </c>
      <c r="BG10" s="1"/>
      <c r="BH10" s="24" t="str" cm="1">
        <f t="array" ref="BH10">IF(VLOOKUP(ACT5Holdings[[#This Row],[Date]],Paysheet[], 2, FALSE) = "PAYDAY", (VLOOKUP(ACT5Holdings[[#This Row],[Date]],Paysheet[], 11, FALSE) * ACT5Info[Intial Pay %]), "")</f>
        <v/>
      </c>
      <c r="BI1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0" s="1" t="str" cm="1">
        <f t="array" ref="BJ10">IF(VLOOKUP(ACT5Holdings[[#This Row],[Date]],Paysheet[], 2, FALSE) = "PAYDAY", (PayDistribution[[#This Row],[Pay Post Initial]] * ACT5Info[Remainder %]), "")</f>
        <v/>
      </c>
      <c r="BK1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1" spans="1:63" x14ac:dyDescent="0.25">
      <c r="A11" s="25">
        <v>45298</v>
      </c>
      <c r="B11" t="str">
        <f>IF(VLOOKUP(PayDistribution[[#This Row],[Date]],Paysheet[], 2, FALSE) = "PAYDAY", VLOOKUP(PayDistribution[[#This Row],[Date]],Paysheet[], 11, FALSE), "")</f>
        <v/>
      </c>
      <c r="C11" s="2" t="str">
        <f>ACT1Holdings[[#This Row],[Initial Pay Cut]]</f>
        <v/>
      </c>
      <c r="D11" s="2" t="str">
        <f>ACT2Holdings[[#This Row],[Initial Pay Cut]]</f>
        <v/>
      </c>
      <c r="E11" s="2" t="str">
        <f>ACT3Holdings[[#This Row],[Initial Pay Cut]]</f>
        <v/>
      </c>
      <c r="F11" s="2" t="str">
        <f>ACT4Holdings[[#This Row],[Initial Pay Cut]]</f>
        <v/>
      </c>
      <c r="G11" s="2" t="str">
        <f>ACT5Holdings[[#This Row],[Initial Pay Cut]]</f>
        <v/>
      </c>
      <c r="H11" t="str">
        <f>IF(PayDistribution[[#This Row],[Initial Paycheck]] = "", "", PayDistribution[[#This Row],[Initial Paycheck]] - SUM(PayDistribution[[#This Row],[Int ACT 1]:[Int ACT 5]]))</f>
        <v/>
      </c>
      <c r="I11" s="2" t="str">
        <f>ACT1Holdings[[#This Row],[Remainder Pay Cut]]</f>
        <v/>
      </c>
      <c r="J11" s="2" t="str">
        <f>ACT2Holdings[[#This Row],[Remainder Pay Cut]]</f>
        <v/>
      </c>
      <c r="K11" s="2" t="str">
        <f>ACT3Holdings[[#This Row],[Remainder Pay Cut]]</f>
        <v/>
      </c>
      <c r="L11" s="2" t="str">
        <f>ACT4Holdings[[#This Row],[Remainder Pay Cut]]</f>
        <v/>
      </c>
      <c r="M11" s="2" t="str">
        <f>ACT5Holdings[[#This Row],[Remainder Pay Cut]]</f>
        <v/>
      </c>
      <c r="O11" s="21">
        <v>45298</v>
      </c>
      <c r="P11" s="1" cm="1">
        <f t="array" ref="P11">IF(ISNUMBER(W10), W10, ACT1Info[Intial Amount])</f>
        <v>0</v>
      </c>
      <c r="Q11" s="1"/>
      <c r="R11" s="19" cm="1">
        <f t="array" ref="R11">IF(ACT1Holdings[[#This Row],[Intial Amount]] &gt; ACT1Info[Interest Rate 1 Cap], ACT1Info[Interest Rate 2], ACT1Info[Interest Rate])</f>
        <v>0</v>
      </c>
      <c r="S11" s="1"/>
      <c r="T11" s="24" t="str" cm="1">
        <f t="array" ref="T11">IF(VLOOKUP(ACT1Holdings[[#This Row],[Date]],Paysheet[], 2, FALSE) = "PAYDAY", (VLOOKUP(ACT1Holdings[[#This Row],[Date]],Paysheet[], 11, FALSE) * ACT1Info[Intial Pay %]), "")</f>
        <v/>
      </c>
      <c r="U1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1" s="1" t="str" cm="1">
        <f t="array" ref="V11">IF(VLOOKUP(ACT1Holdings[[#This Row],[Date]],Paysheet[], 2, FALSE) = "PAYDAY", (PayDistribution[[#This Row],[Pay Post Initial]] * ACT1Info[Remainder %]), "")</f>
        <v/>
      </c>
      <c r="W1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1" s="21">
        <v>45298</v>
      </c>
      <c r="Z11" s="1" cm="1">
        <f t="array" ref="Z11">IF(ISNUMBER(AG10), AG10, ACT2Info[Intial Amount])</f>
        <v>0</v>
      </c>
      <c r="AA11" s="1"/>
      <c r="AB11" s="19" cm="1">
        <f t="array" ref="AB11">IF(ACT2Holdings[[#This Row],[Intial Amount]] &gt; ACT2Info[Interest Rate 1 Cap], ACT2Info[Interest Rate 2], ACT2Info[Interest Rate])</f>
        <v>1.5E-3</v>
      </c>
      <c r="AC11" s="1"/>
      <c r="AD11" s="24" t="str" cm="1">
        <f t="array" ref="AD11">IF(VLOOKUP(ACT2Holdings[[#This Row],[Date]],Paysheet[], 2, FALSE) = "PAYDAY", (VLOOKUP(ACT2Holdings[[#This Row],[Date]],Paysheet[], 11, FALSE) * ACT2Info[Intial Pay %]), "")</f>
        <v/>
      </c>
      <c r="AE1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1" s="1" t="str" cm="1">
        <f t="array" ref="AF11">IF(VLOOKUP(ACT2Holdings[[#This Row],[Date]],Paysheet[], 2, FALSE) = "PAYDAY", (PayDistribution[[#This Row],[Pay Post Initial]] * ACT2Info[Remainder %]), "")</f>
        <v/>
      </c>
      <c r="AG1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1" s="21">
        <v>45298</v>
      </c>
      <c r="AJ11" s="1" cm="1">
        <f t="array" ref="AJ11">IF(ISNUMBER(AQ10), AQ10, ACT3Info[Intial Amount])</f>
        <v>0</v>
      </c>
      <c r="AK11" s="1"/>
      <c r="AL11" s="19" cm="1">
        <f t="array" ref="AL11">IF(ACT3Holdings[[#This Row],[Intial Amount]] &gt; ACT3Info[Interest Rate 1 Cap], ACT3Info[Interest Rate 2], ACT3Info[Interest Rate])</f>
        <v>0</v>
      </c>
      <c r="AM11" s="1"/>
      <c r="AN11" s="24" t="str" cm="1">
        <f t="array" ref="AN11">IF(VLOOKUP(ACT3Holdings[[#This Row],[Date]],Paysheet[], 2, FALSE) = "PAYDAY", (VLOOKUP(ACT3Holdings[[#This Row],[Date]],Paysheet[], 11, FALSE) * ACT3Info[Intial Pay %]), "")</f>
        <v/>
      </c>
      <c r="AO1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1" s="1" t="str" cm="1">
        <f t="array" ref="AP11">IF(VLOOKUP(ACT3Holdings[[#This Row],[Date]],Paysheet[], 2, FALSE) = "PAYDAY", (PayDistribution[[#This Row],[Pay Post Initial]] * ACT3Info[Remainder %]), "")</f>
        <v/>
      </c>
      <c r="AQ1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1" s="21">
        <v>45298</v>
      </c>
      <c r="AT11" s="1" cm="1">
        <f t="array" ref="AT11">IF(ISNUMBER(BA10), BA10, ACT4Info[Intial Amount])</f>
        <v>0</v>
      </c>
      <c r="AU11" s="1"/>
      <c r="AV11" s="19" cm="1">
        <f t="array" ref="AV11">IF(ACT4Holdings[[#This Row],[Intial Amount]] &gt; ACT4Info[Interest Rate 1 Cap], ACT4Info[Interest Rate 2], ACT4Info[Interest Rate])</f>
        <v>0</v>
      </c>
      <c r="AW11" s="1"/>
      <c r="AX11" s="24" t="str" cm="1">
        <f t="array" ref="AX11">IF(VLOOKUP(ACT4Holdings[[#This Row],[Date]],Paysheet[], 2, FALSE) = "PAYDAY", (VLOOKUP(ACT4Holdings[[#This Row],[Date]],Paysheet[], 11, FALSE) * ACT4Info[Intial Pay %]), "")</f>
        <v/>
      </c>
      <c r="AY1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1" s="1" t="str" cm="1">
        <f t="array" ref="AZ11">IF(VLOOKUP(ACT4Holdings[[#This Row],[Date]],Paysheet[], 2, FALSE) = "PAYDAY", (PayDistribution[[#This Row],[Pay Post Initial]] * ACT4Info[Remainder %]), "")</f>
        <v/>
      </c>
      <c r="BA1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1" s="21">
        <v>45298</v>
      </c>
      <c r="BD11" s="1" cm="1">
        <f t="array" ref="BD11">IF(ISNUMBER(BK10), BK10, ACT5Info[Intial Amount])</f>
        <v>0</v>
      </c>
      <c r="BE11" s="1"/>
      <c r="BF11" s="19" cm="1">
        <f t="array" ref="BF11">IF(ACT5Holdings[[#This Row],[Intial Amount]] &gt; ACT5Info[Interest Rate 1 Cap], ACT5Info[Interest Rate 2], ACT5Info[Interest Rate])</f>
        <v>0</v>
      </c>
      <c r="BG11" s="1"/>
      <c r="BH11" s="24" t="str" cm="1">
        <f t="array" ref="BH11">IF(VLOOKUP(ACT5Holdings[[#This Row],[Date]],Paysheet[], 2, FALSE) = "PAYDAY", (VLOOKUP(ACT5Holdings[[#This Row],[Date]],Paysheet[], 11, FALSE) * ACT5Info[Intial Pay %]), "")</f>
        <v/>
      </c>
      <c r="BI1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1" s="1" t="str" cm="1">
        <f t="array" ref="BJ11">IF(VLOOKUP(ACT5Holdings[[#This Row],[Date]],Paysheet[], 2, FALSE) = "PAYDAY", (PayDistribution[[#This Row],[Pay Post Initial]] * ACT5Info[Remainder %]), "")</f>
        <v/>
      </c>
      <c r="BK1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2" spans="1:63" x14ac:dyDescent="0.25">
      <c r="A12" s="25">
        <v>45299</v>
      </c>
      <c r="B12" t="str">
        <f>IF(VLOOKUP(PayDistribution[[#This Row],[Date]],Paysheet[], 2, FALSE) = "PAYDAY", VLOOKUP(PayDistribution[[#This Row],[Date]],Paysheet[], 11, FALSE), "")</f>
        <v/>
      </c>
      <c r="C12" s="2" t="str">
        <f>ACT1Holdings[[#This Row],[Initial Pay Cut]]</f>
        <v/>
      </c>
      <c r="D12" s="2" t="str">
        <f>ACT2Holdings[[#This Row],[Initial Pay Cut]]</f>
        <v/>
      </c>
      <c r="E12" s="2" t="str">
        <f>ACT3Holdings[[#This Row],[Initial Pay Cut]]</f>
        <v/>
      </c>
      <c r="F12" s="2" t="str">
        <f>ACT4Holdings[[#This Row],[Initial Pay Cut]]</f>
        <v/>
      </c>
      <c r="G12" s="2" t="str">
        <f>ACT5Holdings[[#This Row],[Initial Pay Cut]]</f>
        <v/>
      </c>
      <c r="H12" t="str">
        <f>IF(PayDistribution[[#This Row],[Initial Paycheck]] = "", "", PayDistribution[[#This Row],[Initial Paycheck]] - SUM(PayDistribution[[#This Row],[Int ACT 1]:[Int ACT 5]]))</f>
        <v/>
      </c>
      <c r="I12" s="2" t="str">
        <f>ACT1Holdings[[#This Row],[Remainder Pay Cut]]</f>
        <v/>
      </c>
      <c r="J12" s="2" t="str">
        <f>ACT2Holdings[[#This Row],[Remainder Pay Cut]]</f>
        <v/>
      </c>
      <c r="K12" s="2" t="str">
        <f>ACT3Holdings[[#This Row],[Remainder Pay Cut]]</f>
        <v/>
      </c>
      <c r="L12" s="2" t="str">
        <f>ACT4Holdings[[#This Row],[Remainder Pay Cut]]</f>
        <v/>
      </c>
      <c r="M12" s="2" t="str">
        <f>ACT5Holdings[[#This Row],[Remainder Pay Cut]]</f>
        <v/>
      </c>
      <c r="O12" s="21">
        <v>45299</v>
      </c>
      <c r="P12" s="1" cm="1">
        <f t="array" ref="P12">IF(ISNUMBER(W11), W11, ACT1Info[Intial Amount])</f>
        <v>0</v>
      </c>
      <c r="Q12" s="1"/>
      <c r="R12" s="19" cm="1">
        <f t="array" ref="R12">IF(ACT1Holdings[[#This Row],[Intial Amount]] &gt; ACT1Info[Interest Rate 1 Cap], ACT1Info[Interest Rate 2], ACT1Info[Interest Rate])</f>
        <v>0</v>
      </c>
      <c r="S12" s="1"/>
      <c r="T12" s="24" t="str" cm="1">
        <f t="array" ref="T12">IF(VLOOKUP(ACT1Holdings[[#This Row],[Date]],Paysheet[], 2, FALSE) = "PAYDAY", (VLOOKUP(ACT1Holdings[[#This Row],[Date]],Paysheet[], 11, FALSE) * ACT1Info[Intial Pay %]), "")</f>
        <v/>
      </c>
      <c r="U1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2" s="1" t="str" cm="1">
        <f t="array" ref="V12">IF(VLOOKUP(ACT1Holdings[[#This Row],[Date]],Paysheet[], 2, FALSE) = "PAYDAY", (PayDistribution[[#This Row],[Pay Post Initial]] * ACT1Info[Remainder %]), "")</f>
        <v/>
      </c>
      <c r="W1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2" s="21">
        <v>45299</v>
      </c>
      <c r="Z12" s="1" cm="1">
        <f t="array" ref="Z12">IF(ISNUMBER(AG11), AG11, ACT2Info[Intial Amount])</f>
        <v>0</v>
      </c>
      <c r="AA12" s="1"/>
      <c r="AB12" s="19" cm="1">
        <f t="array" ref="AB12">IF(ACT2Holdings[[#This Row],[Intial Amount]] &gt; ACT2Info[Interest Rate 1 Cap], ACT2Info[Interest Rate 2], ACT2Info[Interest Rate])</f>
        <v>1.5E-3</v>
      </c>
      <c r="AC12" s="1"/>
      <c r="AD12" s="24" t="str" cm="1">
        <f t="array" ref="AD12">IF(VLOOKUP(ACT2Holdings[[#This Row],[Date]],Paysheet[], 2, FALSE) = "PAYDAY", (VLOOKUP(ACT2Holdings[[#This Row],[Date]],Paysheet[], 11, FALSE) * ACT2Info[Intial Pay %]), "")</f>
        <v/>
      </c>
      <c r="AE1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2" s="1" t="str" cm="1">
        <f t="array" ref="AF12">IF(VLOOKUP(ACT2Holdings[[#This Row],[Date]],Paysheet[], 2, FALSE) = "PAYDAY", (PayDistribution[[#This Row],[Pay Post Initial]] * ACT2Info[Remainder %]), "")</f>
        <v/>
      </c>
      <c r="AG1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2" s="21">
        <v>45299</v>
      </c>
      <c r="AJ12" s="1" cm="1">
        <f t="array" ref="AJ12">IF(ISNUMBER(AQ11), AQ11, ACT3Info[Intial Amount])</f>
        <v>0</v>
      </c>
      <c r="AK12" s="1"/>
      <c r="AL12" s="19" cm="1">
        <f t="array" ref="AL12">IF(ACT3Holdings[[#This Row],[Intial Amount]] &gt; ACT3Info[Interest Rate 1 Cap], ACT3Info[Interest Rate 2], ACT3Info[Interest Rate])</f>
        <v>0</v>
      </c>
      <c r="AM12" s="1"/>
      <c r="AN12" s="24" t="str" cm="1">
        <f t="array" ref="AN12">IF(VLOOKUP(ACT3Holdings[[#This Row],[Date]],Paysheet[], 2, FALSE) = "PAYDAY", (VLOOKUP(ACT3Holdings[[#This Row],[Date]],Paysheet[], 11, FALSE) * ACT3Info[Intial Pay %]), "")</f>
        <v/>
      </c>
      <c r="AO1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2" s="1" t="str" cm="1">
        <f t="array" ref="AP12">IF(VLOOKUP(ACT3Holdings[[#This Row],[Date]],Paysheet[], 2, FALSE) = "PAYDAY", (PayDistribution[[#This Row],[Pay Post Initial]] * ACT3Info[Remainder %]), "")</f>
        <v/>
      </c>
      <c r="AQ1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2" s="21">
        <v>45299</v>
      </c>
      <c r="AT12" s="1" cm="1">
        <f t="array" ref="AT12">IF(ISNUMBER(BA11), BA11, ACT4Info[Intial Amount])</f>
        <v>0</v>
      </c>
      <c r="AU12" s="1"/>
      <c r="AV12" s="19" cm="1">
        <f t="array" ref="AV12">IF(ACT4Holdings[[#This Row],[Intial Amount]] &gt; ACT4Info[Interest Rate 1 Cap], ACT4Info[Interest Rate 2], ACT4Info[Interest Rate])</f>
        <v>0</v>
      </c>
      <c r="AW12" s="1"/>
      <c r="AX12" s="24" t="str" cm="1">
        <f t="array" ref="AX12">IF(VLOOKUP(ACT4Holdings[[#This Row],[Date]],Paysheet[], 2, FALSE) = "PAYDAY", (VLOOKUP(ACT4Holdings[[#This Row],[Date]],Paysheet[], 11, FALSE) * ACT4Info[Intial Pay %]), "")</f>
        <v/>
      </c>
      <c r="AY1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2" s="1" t="str" cm="1">
        <f t="array" ref="AZ12">IF(VLOOKUP(ACT4Holdings[[#This Row],[Date]],Paysheet[], 2, FALSE) = "PAYDAY", (PayDistribution[[#This Row],[Pay Post Initial]] * ACT4Info[Remainder %]), "")</f>
        <v/>
      </c>
      <c r="BA1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2" s="21">
        <v>45299</v>
      </c>
      <c r="BD12" s="1" cm="1">
        <f t="array" ref="BD12">IF(ISNUMBER(BK11), BK11, ACT5Info[Intial Amount])</f>
        <v>0</v>
      </c>
      <c r="BE12" s="1"/>
      <c r="BF12" s="19" cm="1">
        <f t="array" ref="BF12">IF(ACT5Holdings[[#This Row],[Intial Amount]] &gt; ACT5Info[Interest Rate 1 Cap], ACT5Info[Interest Rate 2], ACT5Info[Interest Rate])</f>
        <v>0</v>
      </c>
      <c r="BG12" s="1"/>
      <c r="BH12" s="24" t="str" cm="1">
        <f t="array" ref="BH12">IF(VLOOKUP(ACT5Holdings[[#This Row],[Date]],Paysheet[], 2, FALSE) = "PAYDAY", (VLOOKUP(ACT5Holdings[[#This Row],[Date]],Paysheet[], 11, FALSE) * ACT5Info[Intial Pay %]), "")</f>
        <v/>
      </c>
      <c r="BI1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2" s="1" t="str" cm="1">
        <f t="array" ref="BJ12">IF(VLOOKUP(ACT5Holdings[[#This Row],[Date]],Paysheet[], 2, FALSE) = "PAYDAY", (PayDistribution[[#This Row],[Pay Post Initial]] * ACT5Info[Remainder %]), "")</f>
        <v/>
      </c>
      <c r="BK1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3" spans="1:63" x14ac:dyDescent="0.25">
      <c r="A13" s="25">
        <v>45300</v>
      </c>
      <c r="B13" t="str">
        <f>IF(VLOOKUP(PayDistribution[[#This Row],[Date]],Paysheet[], 2, FALSE) = "PAYDAY", VLOOKUP(PayDistribution[[#This Row],[Date]],Paysheet[], 11, FALSE), "")</f>
        <v/>
      </c>
      <c r="C13" s="2" t="str">
        <f>ACT1Holdings[[#This Row],[Initial Pay Cut]]</f>
        <v/>
      </c>
      <c r="D13" s="2" t="str">
        <f>ACT2Holdings[[#This Row],[Initial Pay Cut]]</f>
        <v/>
      </c>
      <c r="E13" s="2" t="str">
        <f>ACT3Holdings[[#This Row],[Initial Pay Cut]]</f>
        <v/>
      </c>
      <c r="F13" s="2" t="str">
        <f>ACT4Holdings[[#This Row],[Initial Pay Cut]]</f>
        <v/>
      </c>
      <c r="G13" s="2" t="str">
        <f>ACT5Holdings[[#This Row],[Initial Pay Cut]]</f>
        <v/>
      </c>
      <c r="H13" t="str">
        <f>IF(PayDistribution[[#This Row],[Initial Paycheck]] = "", "", PayDistribution[[#This Row],[Initial Paycheck]] - SUM(PayDistribution[[#This Row],[Int ACT 1]:[Int ACT 5]]))</f>
        <v/>
      </c>
      <c r="I13" s="2" t="str">
        <f>ACT1Holdings[[#This Row],[Remainder Pay Cut]]</f>
        <v/>
      </c>
      <c r="J13" s="2" t="str">
        <f>ACT2Holdings[[#This Row],[Remainder Pay Cut]]</f>
        <v/>
      </c>
      <c r="K13" s="2" t="str">
        <f>ACT3Holdings[[#This Row],[Remainder Pay Cut]]</f>
        <v/>
      </c>
      <c r="L13" s="2" t="str">
        <f>ACT4Holdings[[#This Row],[Remainder Pay Cut]]</f>
        <v/>
      </c>
      <c r="M13" s="2" t="str">
        <f>ACT5Holdings[[#This Row],[Remainder Pay Cut]]</f>
        <v/>
      </c>
      <c r="O13" s="21">
        <v>45300</v>
      </c>
      <c r="P13" s="1" cm="1">
        <f t="array" ref="P13">IF(ISNUMBER(W12), W12, ACT1Info[Intial Amount])</f>
        <v>0</v>
      </c>
      <c r="Q13" s="1"/>
      <c r="R13" s="19" cm="1">
        <f t="array" ref="R13">IF(ACT1Holdings[[#This Row],[Intial Amount]] &gt; ACT1Info[Interest Rate 1 Cap], ACT1Info[Interest Rate 2], ACT1Info[Interest Rate])</f>
        <v>0</v>
      </c>
      <c r="S13" s="1"/>
      <c r="T13" s="24" t="str" cm="1">
        <f t="array" ref="T13">IF(VLOOKUP(ACT1Holdings[[#This Row],[Date]],Paysheet[], 2, FALSE) = "PAYDAY", (VLOOKUP(ACT1Holdings[[#This Row],[Date]],Paysheet[], 11, FALSE) * ACT1Info[Intial Pay %]), "")</f>
        <v/>
      </c>
      <c r="U1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3" s="1" t="str" cm="1">
        <f t="array" ref="V13">IF(VLOOKUP(ACT1Holdings[[#This Row],[Date]],Paysheet[], 2, FALSE) = "PAYDAY", (PayDistribution[[#This Row],[Pay Post Initial]] * ACT1Info[Remainder %]), "")</f>
        <v/>
      </c>
      <c r="W1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3" s="21">
        <v>45300</v>
      </c>
      <c r="Z13" s="1" cm="1">
        <f t="array" ref="Z13">IF(ISNUMBER(AG12), AG12, ACT2Info[Intial Amount])</f>
        <v>0</v>
      </c>
      <c r="AA13" s="1"/>
      <c r="AB13" s="19" cm="1">
        <f t="array" ref="AB13">IF(ACT2Holdings[[#This Row],[Intial Amount]] &gt; ACT2Info[Interest Rate 1 Cap], ACT2Info[Interest Rate 2], ACT2Info[Interest Rate])</f>
        <v>1.5E-3</v>
      </c>
      <c r="AC13" s="1"/>
      <c r="AD13" s="24" t="str" cm="1">
        <f t="array" ref="AD13">IF(VLOOKUP(ACT2Holdings[[#This Row],[Date]],Paysheet[], 2, FALSE) = "PAYDAY", (VLOOKUP(ACT2Holdings[[#This Row],[Date]],Paysheet[], 11, FALSE) * ACT2Info[Intial Pay %]), "")</f>
        <v/>
      </c>
      <c r="AE1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3" s="1" t="str" cm="1">
        <f t="array" ref="AF13">IF(VLOOKUP(ACT2Holdings[[#This Row],[Date]],Paysheet[], 2, FALSE) = "PAYDAY", (PayDistribution[[#This Row],[Pay Post Initial]] * ACT2Info[Remainder %]), "")</f>
        <v/>
      </c>
      <c r="AG1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3" s="21">
        <v>45300</v>
      </c>
      <c r="AJ13" s="1" cm="1">
        <f t="array" ref="AJ13">IF(ISNUMBER(AQ12), AQ12, ACT3Info[Intial Amount])</f>
        <v>0</v>
      </c>
      <c r="AK13" s="1"/>
      <c r="AL13" s="19" cm="1">
        <f t="array" ref="AL13">IF(ACT3Holdings[[#This Row],[Intial Amount]] &gt; ACT3Info[Interest Rate 1 Cap], ACT3Info[Interest Rate 2], ACT3Info[Interest Rate])</f>
        <v>0</v>
      </c>
      <c r="AM13" s="1"/>
      <c r="AN13" s="24" t="str" cm="1">
        <f t="array" ref="AN13">IF(VLOOKUP(ACT3Holdings[[#This Row],[Date]],Paysheet[], 2, FALSE) = "PAYDAY", (VLOOKUP(ACT3Holdings[[#This Row],[Date]],Paysheet[], 11, FALSE) * ACT3Info[Intial Pay %]), "")</f>
        <v/>
      </c>
      <c r="AO1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3" s="1" t="str" cm="1">
        <f t="array" ref="AP13">IF(VLOOKUP(ACT3Holdings[[#This Row],[Date]],Paysheet[], 2, FALSE) = "PAYDAY", (PayDistribution[[#This Row],[Pay Post Initial]] * ACT3Info[Remainder %]), "")</f>
        <v/>
      </c>
      <c r="AQ1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3" s="21">
        <v>45300</v>
      </c>
      <c r="AT13" s="1" cm="1">
        <f t="array" ref="AT13">IF(ISNUMBER(BA12), BA12, ACT4Info[Intial Amount])</f>
        <v>0</v>
      </c>
      <c r="AU13" s="1"/>
      <c r="AV13" s="19" cm="1">
        <f t="array" ref="AV13">IF(ACT4Holdings[[#This Row],[Intial Amount]] &gt; ACT4Info[Interest Rate 1 Cap], ACT4Info[Interest Rate 2], ACT4Info[Interest Rate])</f>
        <v>0</v>
      </c>
      <c r="AW13" s="1"/>
      <c r="AX13" s="24" t="str" cm="1">
        <f t="array" ref="AX13">IF(VLOOKUP(ACT4Holdings[[#This Row],[Date]],Paysheet[], 2, FALSE) = "PAYDAY", (VLOOKUP(ACT4Holdings[[#This Row],[Date]],Paysheet[], 11, FALSE) * ACT4Info[Intial Pay %]), "")</f>
        <v/>
      </c>
      <c r="AY1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3" s="1" t="str" cm="1">
        <f t="array" ref="AZ13">IF(VLOOKUP(ACT4Holdings[[#This Row],[Date]],Paysheet[], 2, FALSE) = "PAYDAY", (PayDistribution[[#This Row],[Pay Post Initial]] * ACT4Info[Remainder %]), "")</f>
        <v/>
      </c>
      <c r="BA1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3" s="21">
        <v>45300</v>
      </c>
      <c r="BD13" s="1" cm="1">
        <f t="array" ref="BD13">IF(ISNUMBER(BK12), BK12, ACT5Info[Intial Amount])</f>
        <v>0</v>
      </c>
      <c r="BE13" s="1"/>
      <c r="BF13" s="19" cm="1">
        <f t="array" ref="BF13">IF(ACT5Holdings[[#This Row],[Intial Amount]] &gt; ACT5Info[Interest Rate 1 Cap], ACT5Info[Interest Rate 2], ACT5Info[Interest Rate])</f>
        <v>0</v>
      </c>
      <c r="BG13" s="1"/>
      <c r="BH13" s="24" t="str" cm="1">
        <f t="array" ref="BH13">IF(VLOOKUP(ACT5Holdings[[#This Row],[Date]],Paysheet[], 2, FALSE) = "PAYDAY", (VLOOKUP(ACT5Holdings[[#This Row],[Date]],Paysheet[], 11, FALSE) * ACT5Info[Intial Pay %]), "")</f>
        <v/>
      </c>
      <c r="BI1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3" s="1" t="str" cm="1">
        <f t="array" ref="BJ13">IF(VLOOKUP(ACT5Holdings[[#This Row],[Date]],Paysheet[], 2, FALSE) = "PAYDAY", (PayDistribution[[#This Row],[Pay Post Initial]] * ACT5Info[Remainder %]), "")</f>
        <v/>
      </c>
      <c r="BK1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4" spans="1:63" x14ac:dyDescent="0.25">
      <c r="A14" s="25">
        <v>45301</v>
      </c>
      <c r="B14" t="str">
        <f>IF(VLOOKUP(PayDistribution[[#This Row],[Date]],Paysheet[], 2, FALSE) = "PAYDAY", VLOOKUP(PayDistribution[[#This Row],[Date]],Paysheet[], 11, FALSE), "")</f>
        <v/>
      </c>
      <c r="C14" s="2" t="str">
        <f>ACT1Holdings[[#This Row],[Initial Pay Cut]]</f>
        <v/>
      </c>
      <c r="D14" s="2" t="str">
        <f>ACT2Holdings[[#This Row],[Initial Pay Cut]]</f>
        <v/>
      </c>
      <c r="E14" s="2" t="str">
        <f>ACT3Holdings[[#This Row],[Initial Pay Cut]]</f>
        <v/>
      </c>
      <c r="F14" s="2" t="str">
        <f>ACT4Holdings[[#This Row],[Initial Pay Cut]]</f>
        <v/>
      </c>
      <c r="G14" s="2" t="str">
        <f>ACT5Holdings[[#This Row],[Initial Pay Cut]]</f>
        <v/>
      </c>
      <c r="H14" t="str">
        <f>IF(PayDistribution[[#This Row],[Initial Paycheck]] = "", "", PayDistribution[[#This Row],[Initial Paycheck]] - SUM(PayDistribution[[#This Row],[Int ACT 1]:[Int ACT 5]]))</f>
        <v/>
      </c>
      <c r="I14" s="2" t="str">
        <f>ACT1Holdings[[#This Row],[Remainder Pay Cut]]</f>
        <v/>
      </c>
      <c r="J14" s="2" t="str">
        <f>ACT2Holdings[[#This Row],[Remainder Pay Cut]]</f>
        <v/>
      </c>
      <c r="K14" s="2" t="str">
        <f>ACT3Holdings[[#This Row],[Remainder Pay Cut]]</f>
        <v/>
      </c>
      <c r="L14" s="2" t="str">
        <f>ACT4Holdings[[#This Row],[Remainder Pay Cut]]</f>
        <v/>
      </c>
      <c r="M14" s="2" t="str">
        <f>ACT5Holdings[[#This Row],[Remainder Pay Cut]]</f>
        <v/>
      </c>
      <c r="O14" s="21">
        <v>45301</v>
      </c>
      <c r="P14" s="1" cm="1">
        <f t="array" ref="P14">IF(ISNUMBER(W13), W13, ACT1Info[Intial Amount])</f>
        <v>0</v>
      </c>
      <c r="Q14" s="1"/>
      <c r="R14" s="19" cm="1">
        <f t="array" ref="R14">IF(ACT1Holdings[[#This Row],[Intial Amount]] &gt; ACT1Info[Interest Rate 1 Cap], ACT1Info[Interest Rate 2], ACT1Info[Interest Rate])</f>
        <v>0</v>
      </c>
      <c r="S14" s="1"/>
      <c r="T14" s="24" t="str" cm="1">
        <f t="array" ref="T14">IF(VLOOKUP(ACT1Holdings[[#This Row],[Date]],Paysheet[], 2, FALSE) = "PAYDAY", (VLOOKUP(ACT1Holdings[[#This Row],[Date]],Paysheet[], 11, FALSE) * ACT1Info[Intial Pay %]), "")</f>
        <v/>
      </c>
      <c r="U1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4" s="1" t="str" cm="1">
        <f t="array" ref="V14">IF(VLOOKUP(ACT1Holdings[[#This Row],[Date]],Paysheet[], 2, FALSE) = "PAYDAY", (PayDistribution[[#This Row],[Pay Post Initial]] * ACT1Info[Remainder %]), "")</f>
        <v/>
      </c>
      <c r="W1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4" s="21">
        <v>45301</v>
      </c>
      <c r="Z14" s="1" cm="1">
        <f t="array" ref="Z14">IF(ISNUMBER(AG13), AG13, ACT2Info[Intial Amount])</f>
        <v>0</v>
      </c>
      <c r="AA14" s="1"/>
      <c r="AB14" s="19" cm="1">
        <f t="array" ref="AB14">IF(ACT2Holdings[[#This Row],[Intial Amount]] &gt; ACT2Info[Interest Rate 1 Cap], ACT2Info[Interest Rate 2], ACT2Info[Interest Rate])</f>
        <v>1.5E-3</v>
      </c>
      <c r="AC14" s="1"/>
      <c r="AD14" s="24" t="str" cm="1">
        <f t="array" ref="AD14">IF(VLOOKUP(ACT2Holdings[[#This Row],[Date]],Paysheet[], 2, FALSE) = "PAYDAY", (VLOOKUP(ACT2Holdings[[#This Row],[Date]],Paysheet[], 11, FALSE) * ACT2Info[Intial Pay %]), "")</f>
        <v/>
      </c>
      <c r="AE1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4" s="1" t="str" cm="1">
        <f t="array" ref="AF14">IF(VLOOKUP(ACT2Holdings[[#This Row],[Date]],Paysheet[], 2, FALSE) = "PAYDAY", (PayDistribution[[#This Row],[Pay Post Initial]] * ACT2Info[Remainder %]), "")</f>
        <v/>
      </c>
      <c r="AG1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4" s="21">
        <v>45301</v>
      </c>
      <c r="AJ14" s="1" cm="1">
        <f t="array" ref="AJ14">IF(ISNUMBER(AQ13), AQ13, ACT3Info[Intial Amount])</f>
        <v>0</v>
      </c>
      <c r="AK14" s="1"/>
      <c r="AL14" s="19" cm="1">
        <f t="array" ref="AL14">IF(ACT3Holdings[[#This Row],[Intial Amount]] &gt; ACT3Info[Interest Rate 1 Cap], ACT3Info[Interest Rate 2], ACT3Info[Interest Rate])</f>
        <v>0</v>
      </c>
      <c r="AM14" s="1"/>
      <c r="AN14" s="24" t="str" cm="1">
        <f t="array" ref="AN14">IF(VLOOKUP(ACT3Holdings[[#This Row],[Date]],Paysheet[], 2, FALSE) = "PAYDAY", (VLOOKUP(ACT3Holdings[[#This Row],[Date]],Paysheet[], 11, FALSE) * ACT3Info[Intial Pay %]), "")</f>
        <v/>
      </c>
      <c r="AO1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4" s="1" t="str" cm="1">
        <f t="array" ref="AP14">IF(VLOOKUP(ACT3Holdings[[#This Row],[Date]],Paysheet[], 2, FALSE) = "PAYDAY", (PayDistribution[[#This Row],[Pay Post Initial]] * ACT3Info[Remainder %]), "")</f>
        <v/>
      </c>
      <c r="AQ1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4" s="21">
        <v>45301</v>
      </c>
      <c r="AT14" s="1" cm="1">
        <f t="array" ref="AT14">IF(ISNUMBER(BA13), BA13, ACT4Info[Intial Amount])</f>
        <v>0</v>
      </c>
      <c r="AU14" s="1"/>
      <c r="AV14" s="19" cm="1">
        <f t="array" ref="AV14">IF(ACT4Holdings[[#This Row],[Intial Amount]] &gt; ACT4Info[Interest Rate 1 Cap], ACT4Info[Interest Rate 2], ACT4Info[Interest Rate])</f>
        <v>0</v>
      </c>
      <c r="AW14" s="1"/>
      <c r="AX14" s="24" t="str" cm="1">
        <f t="array" ref="AX14">IF(VLOOKUP(ACT4Holdings[[#This Row],[Date]],Paysheet[], 2, FALSE) = "PAYDAY", (VLOOKUP(ACT4Holdings[[#This Row],[Date]],Paysheet[], 11, FALSE) * ACT4Info[Intial Pay %]), "")</f>
        <v/>
      </c>
      <c r="AY1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4" s="1" t="str" cm="1">
        <f t="array" ref="AZ14">IF(VLOOKUP(ACT4Holdings[[#This Row],[Date]],Paysheet[], 2, FALSE) = "PAYDAY", (PayDistribution[[#This Row],[Pay Post Initial]] * ACT4Info[Remainder %]), "")</f>
        <v/>
      </c>
      <c r="BA1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4" s="21">
        <v>45301</v>
      </c>
      <c r="BD14" s="1" cm="1">
        <f t="array" ref="BD14">IF(ISNUMBER(BK13), BK13, ACT5Info[Intial Amount])</f>
        <v>0</v>
      </c>
      <c r="BE14" s="1"/>
      <c r="BF14" s="19" cm="1">
        <f t="array" ref="BF14">IF(ACT5Holdings[[#This Row],[Intial Amount]] &gt; ACT5Info[Interest Rate 1 Cap], ACT5Info[Interest Rate 2], ACT5Info[Interest Rate])</f>
        <v>0</v>
      </c>
      <c r="BG14" s="1"/>
      <c r="BH14" s="24" t="str" cm="1">
        <f t="array" ref="BH14">IF(VLOOKUP(ACT5Holdings[[#This Row],[Date]],Paysheet[], 2, FALSE) = "PAYDAY", (VLOOKUP(ACT5Holdings[[#This Row],[Date]],Paysheet[], 11, FALSE) * ACT5Info[Intial Pay %]), "")</f>
        <v/>
      </c>
      <c r="BI1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4" s="1" t="str" cm="1">
        <f t="array" ref="BJ14">IF(VLOOKUP(ACT5Holdings[[#This Row],[Date]],Paysheet[], 2, FALSE) = "PAYDAY", (PayDistribution[[#This Row],[Pay Post Initial]] * ACT5Info[Remainder %]), "")</f>
        <v/>
      </c>
      <c r="BK1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5" spans="1:63" x14ac:dyDescent="0.25">
      <c r="A15" s="25">
        <v>45302</v>
      </c>
      <c r="B15" t="str">
        <f>IF(VLOOKUP(PayDistribution[[#This Row],[Date]],Paysheet[], 2, FALSE) = "PAYDAY", VLOOKUP(PayDistribution[[#This Row],[Date]],Paysheet[], 11, FALSE), "")</f>
        <v/>
      </c>
      <c r="C15" s="2" t="str">
        <f>ACT1Holdings[[#This Row],[Initial Pay Cut]]</f>
        <v/>
      </c>
      <c r="D15" s="2" t="str">
        <f>ACT2Holdings[[#This Row],[Initial Pay Cut]]</f>
        <v/>
      </c>
      <c r="E15" s="2" t="str">
        <f>ACT3Holdings[[#This Row],[Initial Pay Cut]]</f>
        <v/>
      </c>
      <c r="F15" s="2" t="str">
        <f>ACT4Holdings[[#This Row],[Initial Pay Cut]]</f>
        <v/>
      </c>
      <c r="G15" s="2" t="str">
        <f>ACT5Holdings[[#This Row],[Initial Pay Cut]]</f>
        <v/>
      </c>
      <c r="H15" t="str">
        <f>IF(PayDistribution[[#This Row],[Initial Paycheck]] = "", "", PayDistribution[[#This Row],[Initial Paycheck]] - SUM(PayDistribution[[#This Row],[Int ACT 1]:[Int ACT 5]]))</f>
        <v/>
      </c>
      <c r="I15" s="2" t="str">
        <f>ACT1Holdings[[#This Row],[Remainder Pay Cut]]</f>
        <v/>
      </c>
      <c r="J15" s="2" t="str">
        <f>ACT2Holdings[[#This Row],[Remainder Pay Cut]]</f>
        <v/>
      </c>
      <c r="K15" s="2" t="str">
        <f>ACT3Holdings[[#This Row],[Remainder Pay Cut]]</f>
        <v/>
      </c>
      <c r="L15" s="2" t="str">
        <f>ACT4Holdings[[#This Row],[Remainder Pay Cut]]</f>
        <v/>
      </c>
      <c r="M15" s="2" t="str">
        <f>ACT5Holdings[[#This Row],[Remainder Pay Cut]]</f>
        <v/>
      </c>
      <c r="O15" s="21">
        <v>45302</v>
      </c>
      <c r="P15" s="1" cm="1">
        <f t="array" ref="P15">IF(ISNUMBER(W14), W14, ACT1Info[Intial Amount])</f>
        <v>0</v>
      </c>
      <c r="Q15" s="1"/>
      <c r="R15" s="19" cm="1">
        <f t="array" ref="R15">IF(ACT1Holdings[[#This Row],[Intial Amount]] &gt; ACT1Info[Interest Rate 1 Cap], ACT1Info[Interest Rate 2], ACT1Info[Interest Rate])</f>
        <v>0</v>
      </c>
      <c r="S15" s="1"/>
      <c r="T15" s="24" t="str" cm="1">
        <f t="array" ref="T15">IF(VLOOKUP(ACT1Holdings[[#This Row],[Date]],Paysheet[], 2, FALSE) = "PAYDAY", (VLOOKUP(ACT1Holdings[[#This Row],[Date]],Paysheet[], 11, FALSE) * ACT1Info[Intial Pay %]), "")</f>
        <v/>
      </c>
      <c r="U1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5" s="1" t="str" cm="1">
        <f t="array" ref="V15">IF(VLOOKUP(ACT1Holdings[[#This Row],[Date]],Paysheet[], 2, FALSE) = "PAYDAY", (PayDistribution[[#This Row],[Pay Post Initial]] * ACT1Info[Remainder %]), "")</f>
        <v/>
      </c>
      <c r="W1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5" s="21">
        <v>45302</v>
      </c>
      <c r="Z15" s="1" cm="1">
        <f t="array" ref="Z15">IF(ISNUMBER(AG14), AG14, ACT2Info[Intial Amount])</f>
        <v>0</v>
      </c>
      <c r="AA15" s="1"/>
      <c r="AB15" s="19" cm="1">
        <f t="array" ref="AB15">IF(ACT2Holdings[[#This Row],[Intial Amount]] &gt; ACT2Info[Interest Rate 1 Cap], ACT2Info[Interest Rate 2], ACT2Info[Interest Rate])</f>
        <v>1.5E-3</v>
      </c>
      <c r="AC15" s="1"/>
      <c r="AD15" s="24" t="str" cm="1">
        <f t="array" ref="AD15">IF(VLOOKUP(ACT2Holdings[[#This Row],[Date]],Paysheet[], 2, FALSE) = "PAYDAY", (VLOOKUP(ACT2Holdings[[#This Row],[Date]],Paysheet[], 11, FALSE) * ACT2Info[Intial Pay %]), "")</f>
        <v/>
      </c>
      <c r="AE1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5" s="1" t="str" cm="1">
        <f t="array" ref="AF15">IF(VLOOKUP(ACT2Holdings[[#This Row],[Date]],Paysheet[], 2, FALSE) = "PAYDAY", (PayDistribution[[#This Row],[Pay Post Initial]] * ACT2Info[Remainder %]), "")</f>
        <v/>
      </c>
      <c r="AG1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5" s="21">
        <v>45302</v>
      </c>
      <c r="AJ15" s="1" cm="1">
        <f t="array" ref="AJ15">IF(ISNUMBER(AQ14), AQ14, ACT3Info[Intial Amount])</f>
        <v>0</v>
      </c>
      <c r="AK15" s="1"/>
      <c r="AL15" s="19" cm="1">
        <f t="array" ref="AL15">IF(ACT3Holdings[[#This Row],[Intial Amount]] &gt; ACT3Info[Interest Rate 1 Cap], ACT3Info[Interest Rate 2], ACT3Info[Interest Rate])</f>
        <v>0</v>
      </c>
      <c r="AM15" s="1"/>
      <c r="AN15" s="24" t="str" cm="1">
        <f t="array" ref="AN15">IF(VLOOKUP(ACT3Holdings[[#This Row],[Date]],Paysheet[], 2, FALSE) = "PAYDAY", (VLOOKUP(ACT3Holdings[[#This Row],[Date]],Paysheet[], 11, FALSE) * ACT3Info[Intial Pay %]), "")</f>
        <v/>
      </c>
      <c r="AO1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5" s="1" t="str" cm="1">
        <f t="array" ref="AP15">IF(VLOOKUP(ACT3Holdings[[#This Row],[Date]],Paysheet[], 2, FALSE) = "PAYDAY", (PayDistribution[[#This Row],[Pay Post Initial]] * ACT3Info[Remainder %]), "")</f>
        <v/>
      </c>
      <c r="AQ1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5" s="21">
        <v>45302</v>
      </c>
      <c r="AT15" s="1" cm="1">
        <f t="array" ref="AT15">IF(ISNUMBER(BA14), BA14, ACT4Info[Intial Amount])</f>
        <v>0</v>
      </c>
      <c r="AU15" s="1"/>
      <c r="AV15" s="19" cm="1">
        <f t="array" ref="AV15">IF(ACT4Holdings[[#This Row],[Intial Amount]] &gt; ACT4Info[Interest Rate 1 Cap], ACT4Info[Interest Rate 2], ACT4Info[Interest Rate])</f>
        <v>0</v>
      </c>
      <c r="AW15" s="1"/>
      <c r="AX15" s="24" t="str" cm="1">
        <f t="array" ref="AX15">IF(VLOOKUP(ACT4Holdings[[#This Row],[Date]],Paysheet[], 2, FALSE) = "PAYDAY", (VLOOKUP(ACT4Holdings[[#This Row],[Date]],Paysheet[], 11, FALSE) * ACT4Info[Intial Pay %]), "")</f>
        <v/>
      </c>
      <c r="AY1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5" s="1" t="str" cm="1">
        <f t="array" ref="AZ15">IF(VLOOKUP(ACT4Holdings[[#This Row],[Date]],Paysheet[], 2, FALSE) = "PAYDAY", (PayDistribution[[#This Row],[Pay Post Initial]] * ACT4Info[Remainder %]), "")</f>
        <v/>
      </c>
      <c r="BA1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5" s="21">
        <v>45302</v>
      </c>
      <c r="BD15" s="1" cm="1">
        <f t="array" ref="BD15">IF(ISNUMBER(BK14), BK14, ACT5Info[Intial Amount])</f>
        <v>0</v>
      </c>
      <c r="BE15" s="1"/>
      <c r="BF15" s="19" cm="1">
        <f t="array" ref="BF15">IF(ACT5Holdings[[#This Row],[Intial Amount]] &gt; ACT5Info[Interest Rate 1 Cap], ACT5Info[Interest Rate 2], ACT5Info[Interest Rate])</f>
        <v>0</v>
      </c>
      <c r="BG15" s="1"/>
      <c r="BH15" s="24" t="str" cm="1">
        <f t="array" ref="BH15">IF(VLOOKUP(ACT5Holdings[[#This Row],[Date]],Paysheet[], 2, FALSE) = "PAYDAY", (VLOOKUP(ACT5Holdings[[#This Row],[Date]],Paysheet[], 11, FALSE) * ACT5Info[Intial Pay %]), "")</f>
        <v/>
      </c>
      <c r="BI1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5" s="1" t="str" cm="1">
        <f t="array" ref="BJ15">IF(VLOOKUP(ACT5Holdings[[#This Row],[Date]],Paysheet[], 2, FALSE) = "PAYDAY", (PayDistribution[[#This Row],[Pay Post Initial]] * ACT5Info[Remainder %]), "")</f>
        <v/>
      </c>
      <c r="BK1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6" spans="1:63" x14ac:dyDescent="0.25">
      <c r="A16" s="25">
        <v>45303</v>
      </c>
      <c r="B16" t="str">
        <f>IF(VLOOKUP(PayDistribution[[#This Row],[Date]],Paysheet[], 2, FALSE) = "PAYDAY", VLOOKUP(PayDistribution[[#This Row],[Date]],Paysheet[], 11, FALSE), "")</f>
        <v/>
      </c>
      <c r="C16" s="2" t="str">
        <f>ACT1Holdings[[#This Row],[Initial Pay Cut]]</f>
        <v/>
      </c>
      <c r="D16" s="2" t="str">
        <f>ACT2Holdings[[#This Row],[Initial Pay Cut]]</f>
        <v/>
      </c>
      <c r="E16" s="2" t="str">
        <f>ACT3Holdings[[#This Row],[Initial Pay Cut]]</f>
        <v/>
      </c>
      <c r="F16" s="2" t="str">
        <f>ACT4Holdings[[#This Row],[Initial Pay Cut]]</f>
        <v/>
      </c>
      <c r="G16" s="2" t="str">
        <f>ACT5Holdings[[#This Row],[Initial Pay Cut]]</f>
        <v/>
      </c>
      <c r="H16" t="str">
        <f>IF(PayDistribution[[#This Row],[Initial Paycheck]] = "", "", PayDistribution[[#This Row],[Initial Paycheck]] - SUM(PayDistribution[[#This Row],[Int ACT 1]:[Int ACT 5]]))</f>
        <v/>
      </c>
      <c r="I16" s="2" t="str">
        <f>ACT1Holdings[[#This Row],[Remainder Pay Cut]]</f>
        <v/>
      </c>
      <c r="J16" s="2" t="str">
        <f>ACT2Holdings[[#This Row],[Remainder Pay Cut]]</f>
        <v/>
      </c>
      <c r="K16" s="2" t="str">
        <f>ACT3Holdings[[#This Row],[Remainder Pay Cut]]</f>
        <v/>
      </c>
      <c r="L16" s="2" t="str">
        <f>ACT4Holdings[[#This Row],[Remainder Pay Cut]]</f>
        <v/>
      </c>
      <c r="M16" s="2" t="str">
        <f>ACT5Holdings[[#This Row],[Remainder Pay Cut]]</f>
        <v/>
      </c>
      <c r="O16" s="21">
        <v>45303</v>
      </c>
      <c r="P16" s="1" cm="1">
        <f t="array" ref="P16">IF(ISNUMBER(W15), W15, ACT1Info[Intial Amount])</f>
        <v>0</v>
      </c>
      <c r="Q16" s="1"/>
      <c r="R16" s="19" cm="1">
        <f t="array" ref="R16">IF(ACT1Holdings[[#This Row],[Intial Amount]] &gt; ACT1Info[Interest Rate 1 Cap], ACT1Info[Interest Rate 2], ACT1Info[Interest Rate])</f>
        <v>0</v>
      </c>
      <c r="S16" s="1"/>
      <c r="T16" s="24" t="str" cm="1">
        <f t="array" ref="T16">IF(VLOOKUP(ACT1Holdings[[#This Row],[Date]],Paysheet[], 2, FALSE) = "PAYDAY", (VLOOKUP(ACT1Holdings[[#This Row],[Date]],Paysheet[], 11, FALSE) * ACT1Info[Intial Pay %]), "")</f>
        <v/>
      </c>
      <c r="U1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6" s="1" t="str" cm="1">
        <f t="array" ref="V16">IF(VLOOKUP(ACT1Holdings[[#This Row],[Date]],Paysheet[], 2, FALSE) = "PAYDAY", (PayDistribution[[#This Row],[Pay Post Initial]] * ACT1Info[Remainder %]), "")</f>
        <v/>
      </c>
      <c r="W1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6" s="21">
        <v>45303</v>
      </c>
      <c r="Z16" s="1" cm="1">
        <f t="array" ref="Z16">IF(ISNUMBER(AG15), AG15, ACT2Info[Intial Amount])</f>
        <v>0</v>
      </c>
      <c r="AA16" s="1"/>
      <c r="AB16" s="19" cm="1">
        <f t="array" ref="AB16">IF(ACT2Holdings[[#This Row],[Intial Amount]] &gt; ACT2Info[Interest Rate 1 Cap], ACT2Info[Interest Rate 2], ACT2Info[Interest Rate])</f>
        <v>1.5E-3</v>
      </c>
      <c r="AC16" s="1"/>
      <c r="AD16" s="24" t="str" cm="1">
        <f t="array" ref="AD16">IF(VLOOKUP(ACT2Holdings[[#This Row],[Date]],Paysheet[], 2, FALSE) = "PAYDAY", (VLOOKUP(ACT2Holdings[[#This Row],[Date]],Paysheet[], 11, FALSE) * ACT2Info[Intial Pay %]), "")</f>
        <v/>
      </c>
      <c r="AE1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6" s="1" t="str" cm="1">
        <f t="array" ref="AF16">IF(VLOOKUP(ACT2Holdings[[#This Row],[Date]],Paysheet[], 2, FALSE) = "PAYDAY", (PayDistribution[[#This Row],[Pay Post Initial]] * ACT2Info[Remainder %]), "")</f>
        <v/>
      </c>
      <c r="AG1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6" s="21">
        <v>45303</v>
      </c>
      <c r="AJ16" s="1" cm="1">
        <f t="array" ref="AJ16">IF(ISNUMBER(AQ15), AQ15, ACT3Info[Intial Amount])</f>
        <v>0</v>
      </c>
      <c r="AK16" s="1"/>
      <c r="AL16" s="19" cm="1">
        <f t="array" ref="AL16">IF(ACT3Holdings[[#This Row],[Intial Amount]] &gt; ACT3Info[Interest Rate 1 Cap], ACT3Info[Interest Rate 2], ACT3Info[Interest Rate])</f>
        <v>0</v>
      </c>
      <c r="AM16" s="1"/>
      <c r="AN16" s="24" t="str" cm="1">
        <f t="array" ref="AN16">IF(VLOOKUP(ACT3Holdings[[#This Row],[Date]],Paysheet[], 2, FALSE) = "PAYDAY", (VLOOKUP(ACT3Holdings[[#This Row],[Date]],Paysheet[], 11, FALSE) * ACT3Info[Intial Pay %]), "")</f>
        <v/>
      </c>
      <c r="AO1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6" s="1" t="str" cm="1">
        <f t="array" ref="AP16">IF(VLOOKUP(ACT3Holdings[[#This Row],[Date]],Paysheet[], 2, FALSE) = "PAYDAY", (PayDistribution[[#This Row],[Pay Post Initial]] * ACT3Info[Remainder %]), "")</f>
        <v/>
      </c>
      <c r="AQ1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6" s="21">
        <v>45303</v>
      </c>
      <c r="AT16" s="1" cm="1">
        <f t="array" ref="AT16">IF(ISNUMBER(BA15), BA15, ACT4Info[Intial Amount])</f>
        <v>0</v>
      </c>
      <c r="AU16" s="1"/>
      <c r="AV16" s="19" cm="1">
        <f t="array" ref="AV16">IF(ACT4Holdings[[#This Row],[Intial Amount]] &gt; ACT4Info[Interest Rate 1 Cap], ACT4Info[Interest Rate 2], ACT4Info[Interest Rate])</f>
        <v>0</v>
      </c>
      <c r="AW16" s="1"/>
      <c r="AX16" s="24" t="str" cm="1">
        <f t="array" ref="AX16">IF(VLOOKUP(ACT4Holdings[[#This Row],[Date]],Paysheet[], 2, FALSE) = "PAYDAY", (VLOOKUP(ACT4Holdings[[#This Row],[Date]],Paysheet[], 11, FALSE) * ACT4Info[Intial Pay %]), "")</f>
        <v/>
      </c>
      <c r="AY1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6" s="1" t="str" cm="1">
        <f t="array" ref="AZ16">IF(VLOOKUP(ACT4Holdings[[#This Row],[Date]],Paysheet[], 2, FALSE) = "PAYDAY", (PayDistribution[[#This Row],[Pay Post Initial]] * ACT4Info[Remainder %]), "")</f>
        <v/>
      </c>
      <c r="BA1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6" s="21">
        <v>45303</v>
      </c>
      <c r="BD16" s="1" cm="1">
        <f t="array" ref="BD16">IF(ISNUMBER(BK15), BK15, ACT5Info[Intial Amount])</f>
        <v>0</v>
      </c>
      <c r="BE16" s="1"/>
      <c r="BF16" s="19" cm="1">
        <f t="array" ref="BF16">IF(ACT5Holdings[[#This Row],[Intial Amount]] &gt; ACT5Info[Interest Rate 1 Cap], ACT5Info[Interest Rate 2], ACT5Info[Interest Rate])</f>
        <v>0</v>
      </c>
      <c r="BG16" s="1"/>
      <c r="BH16" s="24" t="str" cm="1">
        <f t="array" ref="BH16">IF(VLOOKUP(ACT5Holdings[[#This Row],[Date]],Paysheet[], 2, FALSE) = "PAYDAY", (VLOOKUP(ACT5Holdings[[#This Row],[Date]],Paysheet[], 11, FALSE) * ACT5Info[Intial Pay %]), "")</f>
        <v/>
      </c>
      <c r="BI1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6" s="1" t="str" cm="1">
        <f t="array" ref="BJ16">IF(VLOOKUP(ACT5Holdings[[#This Row],[Date]],Paysheet[], 2, FALSE) = "PAYDAY", (PayDistribution[[#This Row],[Pay Post Initial]] * ACT5Info[Remainder %]), "")</f>
        <v/>
      </c>
      <c r="BK1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7" spans="1:63" x14ac:dyDescent="0.25">
      <c r="A17" s="25">
        <v>45304</v>
      </c>
      <c r="B17" t="str">
        <f>IF(VLOOKUP(PayDistribution[[#This Row],[Date]],Paysheet[], 2, FALSE) = "PAYDAY", VLOOKUP(PayDistribution[[#This Row],[Date]],Paysheet[], 11, FALSE), "")</f>
        <v/>
      </c>
      <c r="C17" s="2" t="str">
        <f>ACT1Holdings[[#This Row],[Initial Pay Cut]]</f>
        <v/>
      </c>
      <c r="D17" s="2" t="str">
        <f>ACT2Holdings[[#This Row],[Initial Pay Cut]]</f>
        <v/>
      </c>
      <c r="E17" s="2" t="str">
        <f>ACT3Holdings[[#This Row],[Initial Pay Cut]]</f>
        <v/>
      </c>
      <c r="F17" s="2" t="str">
        <f>ACT4Holdings[[#This Row],[Initial Pay Cut]]</f>
        <v/>
      </c>
      <c r="G17" s="2" t="str">
        <f>ACT5Holdings[[#This Row],[Initial Pay Cut]]</f>
        <v/>
      </c>
      <c r="H17" t="str">
        <f>IF(PayDistribution[[#This Row],[Initial Paycheck]] = "", "", PayDistribution[[#This Row],[Initial Paycheck]] - SUM(PayDistribution[[#This Row],[Int ACT 1]:[Int ACT 5]]))</f>
        <v/>
      </c>
      <c r="I17" s="2" t="str">
        <f>ACT1Holdings[[#This Row],[Remainder Pay Cut]]</f>
        <v/>
      </c>
      <c r="J17" s="2" t="str">
        <f>ACT2Holdings[[#This Row],[Remainder Pay Cut]]</f>
        <v/>
      </c>
      <c r="K17" s="2" t="str">
        <f>ACT3Holdings[[#This Row],[Remainder Pay Cut]]</f>
        <v/>
      </c>
      <c r="L17" s="2" t="str">
        <f>ACT4Holdings[[#This Row],[Remainder Pay Cut]]</f>
        <v/>
      </c>
      <c r="M17" s="2" t="str">
        <f>ACT5Holdings[[#This Row],[Remainder Pay Cut]]</f>
        <v/>
      </c>
      <c r="O17" s="21">
        <v>45304</v>
      </c>
      <c r="P17" s="1" cm="1">
        <f t="array" ref="P17">IF(ISNUMBER(W16), W16, ACT1Info[Intial Amount])</f>
        <v>0</v>
      </c>
      <c r="Q17" s="1"/>
      <c r="R17" s="19" cm="1">
        <f t="array" ref="R17">IF(ACT1Holdings[[#This Row],[Intial Amount]] &gt; ACT1Info[Interest Rate 1 Cap], ACT1Info[Interest Rate 2], ACT1Info[Interest Rate])</f>
        <v>0</v>
      </c>
      <c r="S17" s="1"/>
      <c r="T17" s="24" t="str" cm="1">
        <f t="array" ref="T17">IF(VLOOKUP(ACT1Holdings[[#This Row],[Date]],Paysheet[], 2, FALSE) = "PAYDAY", (VLOOKUP(ACT1Holdings[[#This Row],[Date]],Paysheet[], 11, FALSE) * ACT1Info[Intial Pay %]), "")</f>
        <v/>
      </c>
      <c r="U1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7" s="1" t="str" cm="1">
        <f t="array" ref="V17">IF(VLOOKUP(ACT1Holdings[[#This Row],[Date]],Paysheet[], 2, FALSE) = "PAYDAY", (PayDistribution[[#This Row],[Pay Post Initial]] * ACT1Info[Remainder %]), "")</f>
        <v/>
      </c>
      <c r="W1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7" s="21">
        <v>45304</v>
      </c>
      <c r="Z17" s="1" cm="1">
        <f t="array" ref="Z17">IF(ISNUMBER(AG16), AG16, ACT2Info[Intial Amount])</f>
        <v>0</v>
      </c>
      <c r="AA17" s="1"/>
      <c r="AB17" s="19" cm="1">
        <f t="array" ref="AB17">IF(ACT2Holdings[[#This Row],[Intial Amount]] &gt; ACT2Info[Interest Rate 1 Cap], ACT2Info[Interest Rate 2], ACT2Info[Interest Rate])</f>
        <v>1.5E-3</v>
      </c>
      <c r="AC17" s="1"/>
      <c r="AD17" s="24" t="str" cm="1">
        <f t="array" ref="AD17">IF(VLOOKUP(ACT2Holdings[[#This Row],[Date]],Paysheet[], 2, FALSE) = "PAYDAY", (VLOOKUP(ACT2Holdings[[#This Row],[Date]],Paysheet[], 11, FALSE) * ACT2Info[Intial Pay %]), "")</f>
        <v/>
      </c>
      <c r="AE1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7" s="1" t="str" cm="1">
        <f t="array" ref="AF17">IF(VLOOKUP(ACT2Holdings[[#This Row],[Date]],Paysheet[], 2, FALSE) = "PAYDAY", (PayDistribution[[#This Row],[Pay Post Initial]] * ACT2Info[Remainder %]), "")</f>
        <v/>
      </c>
      <c r="AG1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7" s="21">
        <v>45304</v>
      </c>
      <c r="AJ17" s="1" cm="1">
        <f t="array" ref="AJ17">IF(ISNUMBER(AQ16), AQ16, ACT3Info[Intial Amount])</f>
        <v>0</v>
      </c>
      <c r="AK17" s="1"/>
      <c r="AL17" s="19" cm="1">
        <f t="array" ref="AL17">IF(ACT3Holdings[[#This Row],[Intial Amount]] &gt; ACT3Info[Interest Rate 1 Cap], ACT3Info[Interest Rate 2], ACT3Info[Interest Rate])</f>
        <v>0</v>
      </c>
      <c r="AM17" s="1"/>
      <c r="AN17" s="24" t="str" cm="1">
        <f t="array" ref="AN17">IF(VLOOKUP(ACT3Holdings[[#This Row],[Date]],Paysheet[], 2, FALSE) = "PAYDAY", (VLOOKUP(ACT3Holdings[[#This Row],[Date]],Paysheet[], 11, FALSE) * ACT3Info[Intial Pay %]), "")</f>
        <v/>
      </c>
      <c r="AO1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7" s="1" t="str" cm="1">
        <f t="array" ref="AP17">IF(VLOOKUP(ACT3Holdings[[#This Row],[Date]],Paysheet[], 2, FALSE) = "PAYDAY", (PayDistribution[[#This Row],[Pay Post Initial]] * ACT3Info[Remainder %]), "")</f>
        <v/>
      </c>
      <c r="AQ1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7" s="21">
        <v>45304</v>
      </c>
      <c r="AT17" s="1" cm="1">
        <f t="array" ref="AT17">IF(ISNUMBER(BA16), BA16, ACT4Info[Intial Amount])</f>
        <v>0</v>
      </c>
      <c r="AU17" s="1"/>
      <c r="AV17" s="19" cm="1">
        <f t="array" ref="AV17">IF(ACT4Holdings[[#This Row],[Intial Amount]] &gt; ACT4Info[Interest Rate 1 Cap], ACT4Info[Interest Rate 2], ACT4Info[Interest Rate])</f>
        <v>0</v>
      </c>
      <c r="AW17" s="1"/>
      <c r="AX17" s="24" t="str" cm="1">
        <f t="array" ref="AX17">IF(VLOOKUP(ACT4Holdings[[#This Row],[Date]],Paysheet[], 2, FALSE) = "PAYDAY", (VLOOKUP(ACT4Holdings[[#This Row],[Date]],Paysheet[], 11, FALSE) * ACT4Info[Intial Pay %]), "")</f>
        <v/>
      </c>
      <c r="AY1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7" s="1" t="str" cm="1">
        <f t="array" ref="AZ17">IF(VLOOKUP(ACT4Holdings[[#This Row],[Date]],Paysheet[], 2, FALSE) = "PAYDAY", (PayDistribution[[#This Row],[Pay Post Initial]] * ACT4Info[Remainder %]), "")</f>
        <v/>
      </c>
      <c r="BA1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7" s="21">
        <v>45304</v>
      </c>
      <c r="BD17" s="1" cm="1">
        <f t="array" ref="BD17">IF(ISNUMBER(BK16), BK16, ACT5Info[Intial Amount])</f>
        <v>0</v>
      </c>
      <c r="BE17" s="1"/>
      <c r="BF17" s="19" cm="1">
        <f t="array" ref="BF17">IF(ACT5Holdings[[#This Row],[Intial Amount]] &gt; ACT5Info[Interest Rate 1 Cap], ACT5Info[Interest Rate 2], ACT5Info[Interest Rate])</f>
        <v>0</v>
      </c>
      <c r="BG17" s="1"/>
      <c r="BH17" s="24" t="str" cm="1">
        <f t="array" ref="BH17">IF(VLOOKUP(ACT5Holdings[[#This Row],[Date]],Paysheet[], 2, FALSE) = "PAYDAY", (VLOOKUP(ACT5Holdings[[#This Row],[Date]],Paysheet[], 11, FALSE) * ACT5Info[Intial Pay %]), "")</f>
        <v/>
      </c>
      <c r="BI1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7" s="1" t="str" cm="1">
        <f t="array" ref="BJ17">IF(VLOOKUP(ACT5Holdings[[#This Row],[Date]],Paysheet[], 2, FALSE) = "PAYDAY", (PayDistribution[[#This Row],[Pay Post Initial]] * ACT5Info[Remainder %]), "")</f>
        <v/>
      </c>
      <c r="BK1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8" spans="1:63" x14ac:dyDescent="0.25">
      <c r="A18" s="25">
        <v>45305</v>
      </c>
      <c r="B18" t="str">
        <f>IF(VLOOKUP(PayDistribution[[#This Row],[Date]],Paysheet[], 2, FALSE) = "PAYDAY", VLOOKUP(PayDistribution[[#This Row],[Date]],Paysheet[], 11, FALSE), "")</f>
        <v/>
      </c>
      <c r="C18" s="2" t="str">
        <f>ACT1Holdings[[#This Row],[Initial Pay Cut]]</f>
        <v/>
      </c>
      <c r="D18" s="2" t="str">
        <f>ACT2Holdings[[#This Row],[Initial Pay Cut]]</f>
        <v/>
      </c>
      <c r="E18" s="2" t="str">
        <f>ACT3Holdings[[#This Row],[Initial Pay Cut]]</f>
        <v/>
      </c>
      <c r="F18" s="2" t="str">
        <f>ACT4Holdings[[#This Row],[Initial Pay Cut]]</f>
        <v/>
      </c>
      <c r="G18" s="2" t="str">
        <f>ACT5Holdings[[#This Row],[Initial Pay Cut]]</f>
        <v/>
      </c>
      <c r="H18" t="str">
        <f>IF(PayDistribution[[#This Row],[Initial Paycheck]] = "", "", PayDistribution[[#This Row],[Initial Paycheck]] - SUM(PayDistribution[[#This Row],[Int ACT 1]:[Int ACT 5]]))</f>
        <v/>
      </c>
      <c r="I18" s="2" t="str">
        <f>ACT1Holdings[[#This Row],[Remainder Pay Cut]]</f>
        <v/>
      </c>
      <c r="J18" s="2" t="str">
        <f>ACT2Holdings[[#This Row],[Remainder Pay Cut]]</f>
        <v/>
      </c>
      <c r="K18" s="2" t="str">
        <f>ACT3Holdings[[#This Row],[Remainder Pay Cut]]</f>
        <v/>
      </c>
      <c r="L18" s="2" t="str">
        <f>ACT4Holdings[[#This Row],[Remainder Pay Cut]]</f>
        <v/>
      </c>
      <c r="M18" s="2" t="str">
        <f>ACT5Holdings[[#This Row],[Remainder Pay Cut]]</f>
        <v/>
      </c>
      <c r="O18" s="21">
        <v>45305</v>
      </c>
      <c r="P18" s="1" cm="1">
        <f t="array" ref="P18">IF(ISNUMBER(W17), W17, ACT1Info[Intial Amount])</f>
        <v>0</v>
      </c>
      <c r="Q18" s="1"/>
      <c r="R18" s="19" cm="1">
        <f t="array" ref="R18">IF(ACT1Holdings[[#This Row],[Intial Amount]] &gt; ACT1Info[Interest Rate 1 Cap], ACT1Info[Interest Rate 2], ACT1Info[Interest Rate])</f>
        <v>0</v>
      </c>
      <c r="S18" s="1"/>
      <c r="T18" s="24" t="str" cm="1">
        <f t="array" ref="T18">IF(VLOOKUP(ACT1Holdings[[#This Row],[Date]],Paysheet[], 2, FALSE) = "PAYDAY", (VLOOKUP(ACT1Holdings[[#This Row],[Date]],Paysheet[], 11, FALSE) * ACT1Info[Intial Pay %]), "")</f>
        <v/>
      </c>
      <c r="U1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8" s="1" t="str" cm="1">
        <f t="array" ref="V18">IF(VLOOKUP(ACT1Holdings[[#This Row],[Date]],Paysheet[], 2, FALSE) = "PAYDAY", (PayDistribution[[#This Row],[Pay Post Initial]] * ACT1Info[Remainder %]), "")</f>
        <v/>
      </c>
      <c r="W1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8" s="21">
        <v>45305</v>
      </c>
      <c r="Z18" s="1" cm="1">
        <f t="array" ref="Z18">IF(ISNUMBER(AG17), AG17, ACT2Info[Intial Amount])</f>
        <v>0</v>
      </c>
      <c r="AA18" s="1"/>
      <c r="AB18" s="19" cm="1">
        <f t="array" ref="AB18">IF(ACT2Holdings[[#This Row],[Intial Amount]] &gt; ACT2Info[Interest Rate 1 Cap], ACT2Info[Interest Rate 2], ACT2Info[Interest Rate])</f>
        <v>1.5E-3</v>
      </c>
      <c r="AC18" s="1"/>
      <c r="AD18" s="24" t="str" cm="1">
        <f t="array" ref="AD18">IF(VLOOKUP(ACT2Holdings[[#This Row],[Date]],Paysheet[], 2, FALSE) = "PAYDAY", (VLOOKUP(ACT2Holdings[[#This Row],[Date]],Paysheet[], 11, FALSE) * ACT2Info[Intial Pay %]), "")</f>
        <v/>
      </c>
      <c r="AE1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8" s="1" t="str" cm="1">
        <f t="array" ref="AF18">IF(VLOOKUP(ACT2Holdings[[#This Row],[Date]],Paysheet[], 2, FALSE) = "PAYDAY", (PayDistribution[[#This Row],[Pay Post Initial]] * ACT2Info[Remainder %]), "")</f>
        <v/>
      </c>
      <c r="AG1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8" s="21">
        <v>45305</v>
      </c>
      <c r="AJ18" s="1" cm="1">
        <f t="array" ref="AJ18">IF(ISNUMBER(AQ17), AQ17, ACT3Info[Intial Amount])</f>
        <v>0</v>
      </c>
      <c r="AK18" s="1"/>
      <c r="AL18" s="19" cm="1">
        <f t="array" ref="AL18">IF(ACT3Holdings[[#This Row],[Intial Amount]] &gt; ACT3Info[Interest Rate 1 Cap], ACT3Info[Interest Rate 2], ACT3Info[Interest Rate])</f>
        <v>0</v>
      </c>
      <c r="AM18" s="1"/>
      <c r="AN18" s="24" t="str" cm="1">
        <f t="array" ref="AN18">IF(VLOOKUP(ACT3Holdings[[#This Row],[Date]],Paysheet[], 2, FALSE) = "PAYDAY", (VLOOKUP(ACT3Holdings[[#This Row],[Date]],Paysheet[], 11, FALSE) * ACT3Info[Intial Pay %]), "")</f>
        <v/>
      </c>
      <c r="AO1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8" s="1" t="str" cm="1">
        <f t="array" ref="AP18">IF(VLOOKUP(ACT3Holdings[[#This Row],[Date]],Paysheet[], 2, FALSE) = "PAYDAY", (PayDistribution[[#This Row],[Pay Post Initial]] * ACT3Info[Remainder %]), "")</f>
        <v/>
      </c>
      <c r="AQ1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8" s="21">
        <v>45305</v>
      </c>
      <c r="AT18" s="1" cm="1">
        <f t="array" ref="AT18">IF(ISNUMBER(BA17), BA17, ACT4Info[Intial Amount])</f>
        <v>0</v>
      </c>
      <c r="AU18" s="1"/>
      <c r="AV18" s="19" cm="1">
        <f t="array" ref="AV18">IF(ACT4Holdings[[#This Row],[Intial Amount]] &gt; ACT4Info[Interest Rate 1 Cap], ACT4Info[Interest Rate 2], ACT4Info[Interest Rate])</f>
        <v>0</v>
      </c>
      <c r="AW18" s="1"/>
      <c r="AX18" s="24" t="str" cm="1">
        <f t="array" ref="AX18">IF(VLOOKUP(ACT4Holdings[[#This Row],[Date]],Paysheet[], 2, FALSE) = "PAYDAY", (VLOOKUP(ACT4Holdings[[#This Row],[Date]],Paysheet[], 11, FALSE) * ACT4Info[Intial Pay %]), "")</f>
        <v/>
      </c>
      <c r="AY1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8" s="1" t="str" cm="1">
        <f t="array" ref="AZ18">IF(VLOOKUP(ACT4Holdings[[#This Row],[Date]],Paysheet[], 2, FALSE) = "PAYDAY", (PayDistribution[[#This Row],[Pay Post Initial]] * ACT4Info[Remainder %]), "")</f>
        <v/>
      </c>
      <c r="BA1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8" s="21">
        <v>45305</v>
      </c>
      <c r="BD18" s="1" cm="1">
        <f t="array" ref="BD18">IF(ISNUMBER(BK17), BK17, ACT5Info[Intial Amount])</f>
        <v>0</v>
      </c>
      <c r="BE18" s="1"/>
      <c r="BF18" s="19" cm="1">
        <f t="array" ref="BF18">IF(ACT5Holdings[[#This Row],[Intial Amount]] &gt; ACT5Info[Interest Rate 1 Cap], ACT5Info[Interest Rate 2], ACT5Info[Interest Rate])</f>
        <v>0</v>
      </c>
      <c r="BG18" s="1"/>
      <c r="BH18" s="24" t="str" cm="1">
        <f t="array" ref="BH18">IF(VLOOKUP(ACT5Holdings[[#This Row],[Date]],Paysheet[], 2, FALSE) = "PAYDAY", (VLOOKUP(ACT5Holdings[[#This Row],[Date]],Paysheet[], 11, FALSE) * ACT5Info[Intial Pay %]), "")</f>
        <v/>
      </c>
      <c r="BI1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8" s="1" t="str" cm="1">
        <f t="array" ref="BJ18">IF(VLOOKUP(ACT5Holdings[[#This Row],[Date]],Paysheet[], 2, FALSE) = "PAYDAY", (PayDistribution[[#This Row],[Pay Post Initial]] * ACT5Info[Remainder %]), "")</f>
        <v/>
      </c>
      <c r="BK1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9" spans="1:63" x14ac:dyDescent="0.25">
      <c r="A19" s="25">
        <v>45306</v>
      </c>
      <c r="B19" t="str">
        <f>IF(VLOOKUP(PayDistribution[[#This Row],[Date]],Paysheet[], 2, FALSE) = "PAYDAY", VLOOKUP(PayDistribution[[#This Row],[Date]],Paysheet[], 11, FALSE), "")</f>
        <v/>
      </c>
      <c r="C19" s="2" t="str">
        <f>ACT1Holdings[[#This Row],[Initial Pay Cut]]</f>
        <v/>
      </c>
      <c r="D19" s="2" t="str">
        <f>ACT2Holdings[[#This Row],[Initial Pay Cut]]</f>
        <v/>
      </c>
      <c r="E19" s="2" t="str">
        <f>ACT3Holdings[[#This Row],[Initial Pay Cut]]</f>
        <v/>
      </c>
      <c r="F19" s="2" t="str">
        <f>ACT4Holdings[[#This Row],[Initial Pay Cut]]</f>
        <v/>
      </c>
      <c r="G19" s="2" t="str">
        <f>ACT5Holdings[[#This Row],[Initial Pay Cut]]</f>
        <v/>
      </c>
      <c r="H19" t="str">
        <f>IF(PayDistribution[[#This Row],[Initial Paycheck]] = "", "", PayDistribution[[#This Row],[Initial Paycheck]] - SUM(PayDistribution[[#This Row],[Int ACT 1]:[Int ACT 5]]))</f>
        <v/>
      </c>
      <c r="I19" s="2" t="str">
        <f>ACT1Holdings[[#This Row],[Remainder Pay Cut]]</f>
        <v/>
      </c>
      <c r="J19" s="2" t="str">
        <f>ACT2Holdings[[#This Row],[Remainder Pay Cut]]</f>
        <v/>
      </c>
      <c r="K19" s="2" t="str">
        <f>ACT3Holdings[[#This Row],[Remainder Pay Cut]]</f>
        <v/>
      </c>
      <c r="L19" s="2" t="str">
        <f>ACT4Holdings[[#This Row],[Remainder Pay Cut]]</f>
        <v/>
      </c>
      <c r="M19" s="2" t="str">
        <f>ACT5Holdings[[#This Row],[Remainder Pay Cut]]</f>
        <v/>
      </c>
      <c r="O19" s="21">
        <v>45306</v>
      </c>
      <c r="P19" s="1" cm="1">
        <f t="array" ref="P19">IF(ISNUMBER(W18), W18, ACT1Info[Intial Amount])</f>
        <v>0</v>
      </c>
      <c r="Q19" s="1"/>
      <c r="R19" s="19" cm="1">
        <f t="array" ref="R19">IF(ACT1Holdings[[#This Row],[Intial Amount]] &gt; ACT1Info[Interest Rate 1 Cap], ACT1Info[Interest Rate 2], ACT1Info[Interest Rate])</f>
        <v>0</v>
      </c>
      <c r="S19" s="1"/>
      <c r="T19" s="24" t="str" cm="1">
        <f t="array" ref="T19">IF(VLOOKUP(ACT1Holdings[[#This Row],[Date]],Paysheet[], 2, FALSE) = "PAYDAY", (VLOOKUP(ACT1Holdings[[#This Row],[Date]],Paysheet[], 11, FALSE) * ACT1Info[Intial Pay %]), "")</f>
        <v/>
      </c>
      <c r="U1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9" s="1" t="str" cm="1">
        <f t="array" ref="V19">IF(VLOOKUP(ACT1Holdings[[#This Row],[Date]],Paysheet[], 2, FALSE) = "PAYDAY", (PayDistribution[[#This Row],[Pay Post Initial]] * ACT1Info[Remainder %]), "")</f>
        <v/>
      </c>
      <c r="W1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9" s="21">
        <v>45306</v>
      </c>
      <c r="Z19" s="1" cm="1">
        <f t="array" ref="Z19">IF(ISNUMBER(AG18), AG18, ACT2Info[Intial Amount])</f>
        <v>0</v>
      </c>
      <c r="AA19" s="1"/>
      <c r="AB19" s="19" cm="1">
        <f t="array" ref="AB19">IF(ACT2Holdings[[#This Row],[Intial Amount]] &gt; ACT2Info[Interest Rate 1 Cap], ACT2Info[Interest Rate 2], ACT2Info[Interest Rate])</f>
        <v>1.5E-3</v>
      </c>
      <c r="AC19" s="1"/>
      <c r="AD19" s="24" t="str" cm="1">
        <f t="array" ref="AD19">IF(VLOOKUP(ACT2Holdings[[#This Row],[Date]],Paysheet[], 2, FALSE) = "PAYDAY", (VLOOKUP(ACT2Holdings[[#This Row],[Date]],Paysheet[], 11, FALSE) * ACT2Info[Intial Pay %]), "")</f>
        <v/>
      </c>
      <c r="AE1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9" s="1" t="str" cm="1">
        <f t="array" ref="AF19">IF(VLOOKUP(ACT2Holdings[[#This Row],[Date]],Paysheet[], 2, FALSE) = "PAYDAY", (PayDistribution[[#This Row],[Pay Post Initial]] * ACT2Info[Remainder %]), "")</f>
        <v/>
      </c>
      <c r="AG1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9" s="21">
        <v>45306</v>
      </c>
      <c r="AJ19" s="1" cm="1">
        <f t="array" ref="AJ19">IF(ISNUMBER(AQ18), AQ18, ACT3Info[Intial Amount])</f>
        <v>0</v>
      </c>
      <c r="AK19" s="1"/>
      <c r="AL19" s="19" cm="1">
        <f t="array" ref="AL19">IF(ACT3Holdings[[#This Row],[Intial Amount]] &gt; ACT3Info[Interest Rate 1 Cap], ACT3Info[Interest Rate 2], ACT3Info[Interest Rate])</f>
        <v>0</v>
      </c>
      <c r="AM19" s="1"/>
      <c r="AN19" s="24" t="str" cm="1">
        <f t="array" ref="AN19">IF(VLOOKUP(ACT3Holdings[[#This Row],[Date]],Paysheet[], 2, FALSE) = "PAYDAY", (VLOOKUP(ACT3Holdings[[#This Row],[Date]],Paysheet[], 11, FALSE) * ACT3Info[Intial Pay %]), "")</f>
        <v/>
      </c>
      <c r="AO1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9" s="1" t="str" cm="1">
        <f t="array" ref="AP19">IF(VLOOKUP(ACT3Holdings[[#This Row],[Date]],Paysheet[], 2, FALSE) = "PAYDAY", (PayDistribution[[#This Row],[Pay Post Initial]] * ACT3Info[Remainder %]), "")</f>
        <v/>
      </c>
      <c r="AQ1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9" s="21">
        <v>45306</v>
      </c>
      <c r="AT19" s="1" cm="1">
        <f t="array" ref="AT19">IF(ISNUMBER(BA18), BA18, ACT4Info[Intial Amount])</f>
        <v>0</v>
      </c>
      <c r="AU19" s="1"/>
      <c r="AV19" s="19" cm="1">
        <f t="array" ref="AV19">IF(ACT4Holdings[[#This Row],[Intial Amount]] &gt; ACT4Info[Interest Rate 1 Cap], ACT4Info[Interest Rate 2], ACT4Info[Interest Rate])</f>
        <v>0</v>
      </c>
      <c r="AW19" s="1"/>
      <c r="AX19" s="24" t="str" cm="1">
        <f t="array" ref="AX19">IF(VLOOKUP(ACT4Holdings[[#This Row],[Date]],Paysheet[], 2, FALSE) = "PAYDAY", (VLOOKUP(ACT4Holdings[[#This Row],[Date]],Paysheet[], 11, FALSE) * ACT4Info[Intial Pay %]), "")</f>
        <v/>
      </c>
      <c r="AY1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9" s="1" t="str" cm="1">
        <f t="array" ref="AZ19">IF(VLOOKUP(ACT4Holdings[[#This Row],[Date]],Paysheet[], 2, FALSE) = "PAYDAY", (PayDistribution[[#This Row],[Pay Post Initial]] * ACT4Info[Remainder %]), "")</f>
        <v/>
      </c>
      <c r="BA1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9" s="21">
        <v>45306</v>
      </c>
      <c r="BD19" s="1" cm="1">
        <f t="array" ref="BD19">IF(ISNUMBER(BK18), BK18, ACT5Info[Intial Amount])</f>
        <v>0</v>
      </c>
      <c r="BE19" s="1"/>
      <c r="BF19" s="19" cm="1">
        <f t="array" ref="BF19">IF(ACT5Holdings[[#This Row],[Intial Amount]] &gt; ACT5Info[Interest Rate 1 Cap], ACT5Info[Interest Rate 2], ACT5Info[Interest Rate])</f>
        <v>0</v>
      </c>
      <c r="BG19" s="1"/>
      <c r="BH19" s="24" t="str" cm="1">
        <f t="array" ref="BH19">IF(VLOOKUP(ACT5Holdings[[#This Row],[Date]],Paysheet[], 2, FALSE) = "PAYDAY", (VLOOKUP(ACT5Holdings[[#This Row],[Date]],Paysheet[], 11, FALSE) * ACT5Info[Intial Pay %]), "")</f>
        <v/>
      </c>
      <c r="BI1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9" s="1" t="str" cm="1">
        <f t="array" ref="BJ19">IF(VLOOKUP(ACT5Holdings[[#This Row],[Date]],Paysheet[], 2, FALSE) = "PAYDAY", (PayDistribution[[#This Row],[Pay Post Initial]] * ACT5Info[Remainder %]), "")</f>
        <v/>
      </c>
      <c r="BK1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0" spans="1:63" x14ac:dyDescent="0.25">
      <c r="A20" s="25">
        <v>45307</v>
      </c>
      <c r="B20" t="str">
        <f>IF(VLOOKUP(PayDistribution[[#This Row],[Date]],Paysheet[], 2, FALSE) = "PAYDAY", VLOOKUP(PayDistribution[[#This Row],[Date]],Paysheet[], 11, FALSE), "")</f>
        <v/>
      </c>
      <c r="C20" s="2" t="str">
        <f>ACT1Holdings[[#This Row],[Initial Pay Cut]]</f>
        <v/>
      </c>
      <c r="D20" s="2" t="str">
        <f>ACT2Holdings[[#This Row],[Initial Pay Cut]]</f>
        <v/>
      </c>
      <c r="E20" s="2" t="str">
        <f>ACT3Holdings[[#This Row],[Initial Pay Cut]]</f>
        <v/>
      </c>
      <c r="F20" s="2" t="str">
        <f>ACT4Holdings[[#This Row],[Initial Pay Cut]]</f>
        <v/>
      </c>
      <c r="G20" s="2" t="str">
        <f>ACT5Holdings[[#This Row],[Initial Pay Cut]]</f>
        <v/>
      </c>
      <c r="H20" t="str">
        <f>IF(PayDistribution[[#This Row],[Initial Paycheck]] = "", "", PayDistribution[[#This Row],[Initial Paycheck]] - SUM(PayDistribution[[#This Row],[Int ACT 1]:[Int ACT 5]]))</f>
        <v/>
      </c>
      <c r="I20" s="2" t="str">
        <f>ACT1Holdings[[#This Row],[Remainder Pay Cut]]</f>
        <v/>
      </c>
      <c r="J20" s="2" t="str">
        <f>ACT2Holdings[[#This Row],[Remainder Pay Cut]]</f>
        <v/>
      </c>
      <c r="K20" s="2" t="str">
        <f>ACT3Holdings[[#This Row],[Remainder Pay Cut]]</f>
        <v/>
      </c>
      <c r="L20" s="2" t="str">
        <f>ACT4Holdings[[#This Row],[Remainder Pay Cut]]</f>
        <v/>
      </c>
      <c r="M20" s="2" t="str">
        <f>ACT5Holdings[[#This Row],[Remainder Pay Cut]]</f>
        <v/>
      </c>
      <c r="O20" s="21">
        <v>45307</v>
      </c>
      <c r="P20" s="1" cm="1">
        <f t="array" ref="P20">IF(ISNUMBER(W19), W19, ACT1Info[Intial Amount])</f>
        <v>0</v>
      </c>
      <c r="Q20" s="1"/>
      <c r="R20" s="19" cm="1">
        <f t="array" ref="R20">IF(ACT1Holdings[[#This Row],[Intial Amount]] &gt; ACT1Info[Interest Rate 1 Cap], ACT1Info[Interest Rate 2], ACT1Info[Interest Rate])</f>
        <v>0</v>
      </c>
      <c r="S20" s="1"/>
      <c r="T20" s="24" t="str" cm="1">
        <f t="array" ref="T20">IF(VLOOKUP(ACT1Holdings[[#This Row],[Date]],Paysheet[], 2, FALSE) = "PAYDAY", (VLOOKUP(ACT1Holdings[[#This Row],[Date]],Paysheet[], 11, FALSE) * ACT1Info[Intial Pay %]), "")</f>
        <v/>
      </c>
      <c r="U2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0" s="1" t="str" cm="1">
        <f t="array" ref="V20">IF(VLOOKUP(ACT1Holdings[[#This Row],[Date]],Paysheet[], 2, FALSE) = "PAYDAY", (PayDistribution[[#This Row],[Pay Post Initial]] * ACT1Info[Remainder %]), "")</f>
        <v/>
      </c>
      <c r="W2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0" s="21">
        <v>45307</v>
      </c>
      <c r="Z20" s="1" cm="1">
        <f t="array" ref="Z20">IF(ISNUMBER(AG19), AG19, ACT2Info[Intial Amount])</f>
        <v>0</v>
      </c>
      <c r="AA20" s="1"/>
      <c r="AB20" s="19" cm="1">
        <f t="array" ref="AB20">IF(ACT2Holdings[[#This Row],[Intial Amount]] &gt; ACT2Info[Interest Rate 1 Cap], ACT2Info[Interest Rate 2], ACT2Info[Interest Rate])</f>
        <v>1.5E-3</v>
      </c>
      <c r="AC20" s="1"/>
      <c r="AD20" s="24" t="str" cm="1">
        <f t="array" ref="AD20">IF(VLOOKUP(ACT2Holdings[[#This Row],[Date]],Paysheet[], 2, FALSE) = "PAYDAY", (VLOOKUP(ACT2Holdings[[#This Row],[Date]],Paysheet[], 11, FALSE) * ACT2Info[Intial Pay %]), "")</f>
        <v/>
      </c>
      <c r="AE2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0" s="1" t="str" cm="1">
        <f t="array" ref="AF20">IF(VLOOKUP(ACT2Holdings[[#This Row],[Date]],Paysheet[], 2, FALSE) = "PAYDAY", (PayDistribution[[#This Row],[Pay Post Initial]] * ACT2Info[Remainder %]), "")</f>
        <v/>
      </c>
      <c r="AG2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0" s="21">
        <v>45307</v>
      </c>
      <c r="AJ20" s="1" cm="1">
        <f t="array" ref="AJ20">IF(ISNUMBER(AQ19), AQ19, ACT3Info[Intial Amount])</f>
        <v>0</v>
      </c>
      <c r="AK20" s="1"/>
      <c r="AL20" s="19" cm="1">
        <f t="array" ref="AL20">IF(ACT3Holdings[[#This Row],[Intial Amount]] &gt; ACT3Info[Interest Rate 1 Cap], ACT3Info[Interest Rate 2], ACT3Info[Interest Rate])</f>
        <v>0</v>
      </c>
      <c r="AM20" s="1"/>
      <c r="AN20" s="24" t="str" cm="1">
        <f t="array" ref="AN20">IF(VLOOKUP(ACT3Holdings[[#This Row],[Date]],Paysheet[], 2, FALSE) = "PAYDAY", (VLOOKUP(ACT3Holdings[[#This Row],[Date]],Paysheet[], 11, FALSE) * ACT3Info[Intial Pay %]), "")</f>
        <v/>
      </c>
      <c r="AO2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0" s="1" t="str" cm="1">
        <f t="array" ref="AP20">IF(VLOOKUP(ACT3Holdings[[#This Row],[Date]],Paysheet[], 2, FALSE) = "PAYDAY", (PayDistribution[[#This Row],[Pay Post Initial]] * ACT3Info[Remainder %]), "")</f>
        <v/>
      </c>
      <c r="AQ2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0" s="21">
        <v>45307</v>
      </c>
      <c r="AT20" s="1" cm="1">
        <f t="array" ref="AT20">IF(ISNUMBER(BA19), BA19, ACT4Info[Intial Amount])</f>
        <v>0</v>
      </c>
      <c r="AU20" s="1"/>
      <c r="AV20" s="19" cm="1">
        <f t="array" ref="AV20">IF(ACT4Holdings[[#This Row],[Intial Amount]] &gt; ACT4Info[Interest Rate 1 Cap], ACT4Info[Interest Rate 2], ACT4Info[Interest Rate])</f>
        <v>0</v>
      </c>
      <c r="AW20" s="1"/>
      <c r="AX20" s="24" t="str" cm="1">
        <f t="array" ref="AX20">IF(VLOOKUP(ACT4Holdings[[#This Row],[Date]],Paysheet[], 2, FALSE) = "PAYDAY", (VLOOKUP(ACT4Holdings[[#This Row],[Date]],Paysheet[], 11, FALSE) * ACT4Info[Intial Pay %]), "")</f>
        <v/>
      </c>
      <c r="AY2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0" s="1" t="str" cm="1">
        <f t="array" ref="AZ20">IF(VLOOKUP(ACT4Holdings[[#This Row],[Date]],Paysheet[], 2, FALSE) = "PAYDAY", (PayDistribution[[#This Row],[Pay Post Initial]] * ACT4Info[Remainder %]), "")</f>
        <v/>
      </c>
      <c r="BA2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0" s="21">
        <v>45307</v>
      </c>
      <c r="BD20" s="1" cm="1">
        <f t="array" ref="BD20">IF(ISNUMBER(BK19), BK19, ACT5Info[Intial Amount])</f>
        <v>0</v>
      </c>
      <c r="BE20" s="1"/>
      <c r="BF20" s="19" cm="1">
        <f t="array" ref="BF20">IF(ACT5Holdings[[#This Row],[Intial Amount]] &gt; ACT5Info[Interest Rate 1 Cap], ACT5Info[Interest Rate 2], ACT5Info[Interest Rate])</f>
        <v>0</v>
      </c>
      <c r="BG20" s="1"/>
      <c r="BH20" s="24" t="str" cm="1">
        <f t="array" ref="BH20">IF(VLOOKUP(ACT5Holdings[[#This Row],[Date]],Paysheet[], 2, FALSE) = "PAYDAY", (VLOOKUP(ACT5Holdings[[#This Row],[Date]],Paysheet[], 11, FALSE) * ACT5Info[Intial Pay %]), "")</f>
        <v/>
      </c>
      <c r="BI2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0" s="1" t="str" cm="1">
        <f t="array" ref="BJ20">IF(VLOOKUP(ACT5Holdings[[#This Row],[Date]],Paysheet[], 2, FALSE) = "PAYDAY", (PayDistribution[[#This Row],[Pay Post Initial]] * ACT5Info[Remainder %]), "")</f>
        <v/>
      </c>
      <c r="BK2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1" spans="1:63" x14ac:dyDescent="0.25">
      <c r="A21" s="25">
        <v>45308</v>
      </c>
      <c r="B21" t="str">
        <f>IF(VLOOKUP(PayDistribution[[#This Row],[Date]],Paysheet[], 2, FALSE) = "PAYDAY", VLOOKUP(PayDistribution[[#This Row],[Date]],Paysheet[], 11, FALSE), "")</f>
        <v/>
      </c>
      <c r="C21" s="2" t="str">
        <f>ACT1Holdings[[#This Row],[Initial Pay Cut]]</f>
        <v/>
      </c>
      <c r="D21" s="2" t="str">
        <f>ACT2Holdings[[#This Row],[Initial Pay Cut]]</f>
        <v/>
      </c>
      <c r="E21" s="2" t="str">
        <f>ACT3Holdings[[#This Row],[Initial Pay Cut]]</f>
        <v/>
      </c>
      <c r="F21" s="2" t="str">
        <f>ACT4Holdings[[#This Row],[Initial Pay Cut]]</f>
        <v/>
      </c>
      <c r="G21" s="2" t="str">
        <f>ACT5Holdings[[#This Row],[Initial Pay Cut]]</f>
        <v/>
      </c>
      <c r="H21" t="str">
        <f>IF(PayDistribution[[#This Row],[Initial Paycheck]] = "", "", PayDistribution[[#This Row],[Initial Paycheck]] - SUM(PayDistribution[[#This Row],[Int ACT 1]:[Int ACT 5]]))</f>
        <v/>
      </c>
      <c r="I21" s="2" t="str">
        <f>ACT1Holdings[[#This Row],[Remainder Pay Cut]]</f>
        <v/>
      </c>
      <c r="J21" s="2" t="str">
        <f>ACT2Holdings[[#This Row],[Remainder Pay Cut]]</f>
        <v/>
      </c>
      <c r="K21" s="2" t="str">
        <f>ACT3Holdings[[#This Row],[Remainder Pay Cut]]</f>
        <v/>
      </c>
      <c r="L21" s="2" t="str">
        <f>ACT4Holdings[[#This Row],[Remainder Pay Cut]]</f>
        <v/>
      </c>
      <c r="M21" s="2" t="str">
        <f>ACT5Holdings[[#This Row],[Remainder Pay Cut]]</f>
        <v/>
      </c>
      <c r="O21" s="21">
        <v>45308</v>
      </c>
      <c r="P21" s="1" cm="1">
        <f t="array" ref="P21">IF(ISNUMBER(W20), W20, ACT1Info[Intial Amount])</f>
        <v>0</v>
      </c>
      <c r="Q21" s="1"/>
      <c r="R21" s="19" cm="1">
        <f t="array" ref="R21">IF(ACT1Holdings[[#This Row],[Intial Amount]] &gt; ACT1Info[Interest Rate 1 Cap], ACT1Info[Interest Rate 2], ACT1Info[Interest Rate])</f>
        <v>0</v>
      </c>
      <c r="S21" s="1"/>
      <c r="T21" s="24" t="str" cm="1">
        <f t="array" ref="T21">IF(VLOOKUP(ACT1Holdings[[#This Row],[Date]],Paysheet[], 2, FALSE) = "PAYDAY", (VLOOKUP(ACT1Holdings[[#This Row],[Date]],Paysheet[], 11, FALSE) * ACT1Info[Intial Pay %]), "")</f>
        <v/>
      </c>
      <c r="U2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1" s="1" t="str" cm="1">
        <f t="array" ref="V21">IF(VLOOKUP(ACT1Holdings[[#This Row],[Date]],Paysheet[], 2, FALSE) = "PAYDAY", (PayDistribution[[#This Row],[Pay Post Initial]] * ACT1Info[Remainder %]), "")</f>
        <v/>
      </c>
      <c r="W2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1" s="21">
        <v>45308</v>
      </c>
      <c r="Z21" s="1" cm="1">
        <f t="array" ref="Z21">IF(ISNUMBER(AG20), AG20, ACT2Info[Intial Amount])</f>
        <v>0</v>
      </c>
      <c r="AA21" s="1"/>
      <c r="AB21" s="19" cm="1">
        <f t="array" ref="AB21">IF(ACT2Holdings[[#This Row],[Intial Amount]] &gt; ACT2Info[Interest Rate 1 Cap], ACT2Info[Interest Rate 2], ACT2Info[Interest Rate])</f>
        <v>1.5E-3</v>
      </c>
      <c r="AC21" s="1"/>
      <c r="AD21" s="24" t="str" cm="1">
        <f t="array" ref="AD21">IF(VLOOKUP(ACT2Holdings[[#This Row],[Date]],Paysheet[], 2, FALSE) = "PAYDAY", (VLOOKUP(ACT2Holdings[[#This Row],[Date]],Paysheet[], 11, FALSE) * ACT2Info[Intial Pay %]), "")</f>
        <v/>
      </c>
      <c r="AE2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1" s="1" t="str" cm="1">
        <f t="array" ref="AF21">IF(VLOOKUP(ACT2Holdings[[#This Row],[Date]],Paysheet[], 2, FALSE) = "PAYDAY", (PayDistribution[[#This Row],[Pay Post Initial]] * ACT2Info[Remainder %]), "")</f>
        <v/>
      </c>
      <c r="AG2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1" s="21">
        <v>45308</v>
      </c>
      <c r="AJ21" s="1" cm="1">
        <f t="array" ref="AJ21">IF(ISNUMBER(AQ20), AQ20, ACT3Info[Intial Amount])</f>
        <v>0</v>
      </c>
      <c r="AK21" s="1"/>
      <c r="AL21" s="19" cm="1">
        <f t="array" ref="AL21">IF(ACT3Holdings[[#This Row],[Intial Amount]] &gt; ACT3Info[Interest Rate 1 Cap], ACT3Info[Interest Rate 2], ACT3Info[Interest Rate])</f>
        <v>0</v>
      </c>
      <c r="AM21" s="1"/>
      <c r="AN21" s="24" t="str" cm="1">
        <f t="array" ref="AN21">IF(VLOOKUP(ACT3Holdings[[#This Row],[Date]],Paysheet[], 2, FALSE) = "PAYDAY", (VLOOKUP(ACT3Holdings[[#This Row],[Date]],Paysheet[], 11, FALSE) * ACT3Info[Intial Pay %]), "")</f>
        <v/>
      </c>
      <c r="AO2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1" s="1" t="str" cm="1">
        <f t="array" ref="AP21">IF(VLOOKUP(ACT3Holdings[[#This Row],[Date]],Paysheet[], 2, FALSE) = "PAYDAY", (PayDistribution[[#This Row],[Pay Post Initial]] * ACT3Info[Remainder %]), "")</f>
        <v/>
      </c>
      <c r="AQ2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1" s="21">
        <v>45308</v>
      </c>
      <c r="AT21" s="1" cm="1">
        <f t="array" ref="AT21">IF(ISNUMBER(BA20), BA20, ACT4Info[Intial Amount])</f>
        <v>0</v>
      </c>
      <c r="AU21" s="1"/>
      <c r="AV21" s="19" cm="1">
        <f t="array" ref="AV21">IF(ACT4Holdings[[#This Row],[Intial Amount]] &gt; ACT4Info[Interest Rate 1 Cap], ACT4Info[Interest Rate 2], ACT4Info[Interest Rate])</f>
        <v>0</v>
      </c>
      <c r="AW21" s="1"/>
      <c r="AX21" s="24" t="str" cm="1">
        <f t="array" ref="AX21">IF(VLOOKUP(ACT4Holdings[[#This Row],[Date]],Paysheet[], 2, FALSE) = "PAYDAY", (VLOOKUP(ACT4Holdings[[#This Row],[Date]],Paysheet[], 11, FALSE) * ACT4Info[Intial Pay %]), "")</f>
        <v/>
      </c>
      <c r="AY2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1" s="1" t="str" cm="1">
        <f t="array" ref="AZ21">IF(VLOOKUP(ACT4Holdings[[#This Row],[Date]],Paysheet[], 2, FALSE) = "PAYDAY", (PayDistribution[[#This Row],[Pay Post Initial]] * ACT4Info[Remainder %]), "")</f>
        <v/>
      </c>
      <c r="BA2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1" s="21">
        <v>45308</v>
      </c>
      <c r="BD21" s="1" cm="1">
        <f t="array" ref="BD21">IF(ISNUMBER(BK20), BK20, ACT5Info[Intial Amount])</f>
        <v>0</v>
      </c>
      <c r="BE21" s="1"/>
      <c r="BF21" s="19" cm="1">
        <f t="array" ref="BF21">IF(ACT5Holdings[[#This Row],[Intial Amount]] &gt; ACT5Info[Interest Rate 1 Cap], ACT5Info[Interest Rate 2], ACT5Info[Interest Rate])</f>
        <v>0</v>
      </c>
      <c r="BG21" s="1"/>
      <c r="BH21" s="24" t="str" cm="1">
        <f t="array" ref="BH21">IF(VLOOKUP(ACT5Holdings[[#This Row],[Date]],Paysheet[], 2, FALSE) = "PAYDAY", (VLOOKUP(ACT5Holdings[[#This Row],[Date]],Paysheet[], 11, FALSE) * ACT5Info[Intial Pay %]), "")</f>
        <v/>
      </c>
      <c r="BI2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1" s="1" t="str" cm="1">
        <f t="array" ref="BJ21">IF(VLOOKUP(ACT5Holdings[[#This Row],[Date]],Paysheet[], 2, FALSE) = "PAYDAY", (PayDistribution[[#This Row],[Pay Post Initial]] * ACT5Info[Remainder %]), "")</f>
        <v/>
      </c>
      <c r="BK2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2" spans="1:63" x14ac:dyDescent="0.25">
      <c r="A22" s="25">
        <v>45309</v>
      </c>
      <c r="B22" t="str">
        <f>IF(VLOOKUP(PayDistribution[[#This Row],[Date]],Paysheet[], 2, FALSE) = "PAYDAY", VLOOKUP(PayDistribution[[#This Row],[Date]],Paysheet[], 11, FALSE), "")</f>
        <v/>
      </c>
      <c r="C22" s="2" t="str">
        <f>ACT1Holdings[[#This Row],[Initial Pay Cut]]</f>
        <v/>
      </c>
      <c r="D22" s="2" t="str">
        <f>ACT2Holdings[[#This Row],[Initial Pay Cut]]</f>
        <v/>
      </c>
      <c r="E22" s="2" t="str">
        <f>ACT3Holdings[[#This Row],[Initial Pay Cut]]</f>
        <v/>
      </c>
      <c r="F22" s="2" t="str">
        <f>ACT4Holdings[[#This Row],[Initial Pay Cut]]</f>
        <v/>
      </c>
      <c r="G22" s="2" t="str">
        <f>ACT5Holdings[[#This Row],[Initial Pay Cut]]</f>
        <v/>
      </c>
      <c r="H22" t="str">
        <f>IF(PayDistribution[[#This Row],[Initial Paycheck]] = "", "", PayDistribution[[#This Row],[Initial Paycheck]] - SUM(PayDistribution[[#This Row],[Int ACT 1]:[Int ACT 5]]))</f>
        <v/>
      </c>
      <c r="I22" s="2" t="str">
        <f>ACT1Holdings[[#This Row],[Remainder Pay Cut]]</f>
        <v/>
      </c>
      <c r="J22" s="2" t="str">
        <f>ACT2Holdings[[#This Row],[Remainder Pay Cut]]</f>
        <v/>
      </c>
      <c r="K22" s="2" t="str">
        <f>ACT3Holdings[[#This Row],[Remainder Pay Cut]]</f>
        <v/>
      </c>
      <c r="L22" s="2" t="str">
        <f>ACT4Holdings[[#This Row],[Remainder Pay Cut]]</f>
        <v/>
      </c>
      <c r="M22" s="2" t="str">
        <f>ACT5Holdings[[#This Row],[Remainder Pay Cut]]</f>
        <v/>
      </c>
      <c r="O22" s="21">
        <v>45309</v>
      </c>
      <c r="P22" s="1" cm="1">
        <f t="array" ref="P22">IF(ISNUMBER(W21), W21, ACT1Info[Intial Amount])</f>
        <v>0</v>
      </c>
      <c r="Q22" s="1"/>
      <c r="R22" s="19" cm="1">
        <f t="array" ref="R22">IF(ACT1Holdings[[#This Row],[Intial Amount]] &gt; ACT1Info[Interest Rate 1 Cap], ACT1Info[Interest Rate 2], ACT1Info[Interest Rate])</f>
        <v>0</v>
      </c>
      <c r="S22" s="1"/>
      <c r="T22" s="24" t="str" cm="1">
        <f t="array" ref="T22">IF(VLOOKUP(ACT1Holdings[[#This Row],[Date]],Paysheet[], 2, FALSE) = "PAYDAY", (VLOOKUP(ACT1Holdings[[#This Row],[Date]],Paysheet[], 11, FALSE) * ACT1Info[Intial Pay %]), "")</f>
        <v/>
      </c>
      <c r="U2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2" s="1" t="str" cm="1">
        <f t="array" ref="V22">IF(VLOOKUP(ACT1Holdings[[#This Row],[Date]],Paysheet[], 2, FALSE) = "PAYDAY", (PayDistribution[[#This Row],[Pay Post Initial]] * ACT1Info[Remainder %]), "")</f>
        <v/>
      </c>
      <c r="W2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2" s="21">
        <v>45309</v>
      </c>
      <c r="Z22" s="1" cm="1">
        <f t="array" ref="Z22">IF(ISNUMBER(AG21), AG21, ACT2Info[Intial Amount])</f>
        <v>0</v>
      </c>
      <c r="AA22" s="1"/>
      <c r="AB22" s="19" cm="1">
        <f t="array" ref="AB22">IF(ACT2Holdings[[#This Row],[Intial Amount]] &gt; ACT2Info[Interest Rate 1 Cap], ACT2Info[Interest Rate 2], ACT2Info[Interest Rate])</f>
        <v>1.5E-3</v>
      </c>
      <c r="AC22" s="1"/>
      <c r="AD22" s="24" t="str" cm="1">
        <f t="array" ref="AD22">IF(VLOOKUP(ACT2Holdings[[#This Row],[Date]],Paysheet[], 2, FALSE) = "PAYDAY", (VLOOKUP(ACT2Holdings[[#This Row],[Date]],Paysheet[], 11, FALSE) * ACT2Info[Intial Pay %]), "")</f>
        <v/>
      </c>
      <c r="AE2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2" s="1" t="str" cm="1">
        <f t="array" ref="AF22">IF(VLOOKUP(ACT2Holdings[[#This Row],[Date]],Paysheet[], 2, FALSE) = "PAYDAY", (PayDistribution[[#This Row],[Pay Post Initial]] * ACT2Info[Remainder %]), "")</f>
        <v/>
      </c>
      <c r="AG2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2" s="21">
        <v>45309</v>
      </c>
      <c r="AJ22" s="1" cm="1">
        <f t="array" ref="AJ22">IF(ISNUMBER(AQ21), AQ21, ACT3Info[Intial Amount])</f>
        <v>0</v>
      </c>
      <c r="AK22" s="1"/>
      <c r="AL22" s="19" cm="1">
        <f t="array" ref="AL22">IF(ACT3Holdings[[#This Row],[Intial Amount]] &gt; ACT3Info[Interest Rate 1 Cap], ACT3Info[Interest Rate 2], ACT3Info[Interest Rate])</f>
        <v>0</v>
      </c>
      <c r="AM22" s="1"/>
      <c r="AN22" s="24" t="str" cm="1">
        <f t="array" ref="AN22">IF(VLOOKUP(ACT3Holdings[[#This Row],[Date]],Paysheet[], 2, FALSE) = "PAYDAY", (VLOOKUP(ACT3Holdings[[#This Row],[Date]],Paysheet[], 11, FALSE) * ACT3Info[Intial Pay %]), "")</f>
        <v/>
      </c>
      <c r="AO2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2" s="1" t="str" cm="1">
        <f t="array" ref="AP22">IF(VLOOKUP(ACT3Holdings[[#This Row],[Date]],Paysheet[], 2, FALSE) = "PAYDAY", (PayDistribution[[#This Row],[Pay Post Initial]] * ACT3Info[Remainder %]), "")</f>
        <v/>
      </c>
      <c r="AQ2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2" s="21">
        <v>45309</v>
      </c>
      <c r="AT22" s="1" cm="1">
        <f t="array" ref="AT22">IF(ISNUMBER(BA21), BA21, ACT4Info[Intial Amount])</f>
        <v>0</v>
      </c>
      <c r="AU22" s="1"/>
      <c r="AV22" s="19" cm="1">
        <f t="array" ref="AV22">IF(ACT4Holdings[[#This Row],[Intial Amount]] &gt; ACT4Info[Interest Rate 1 Cap], ACT4Info[Interest Rate 2], ACT4Info[Interest Rate])</f>
        <v>0</v>
      </c>
      <c r="AW22" s="1"/>
      <c r="AX22" s="24" t="str" cm="1">
        <f t="array" ref="AX22">IF(VLOOKUP(ACT4Holdings[[#This Row],[Date]],Paysheet[], 2, FALSE) = "PAYDAY", (VLOOKUP(ACT4Holdings[[#This Row],[Date]],Paysheet[], 11, FALSE) * ACT4Info[Intial Pay %]), "")</f>
        <v/>
      </c>
      <c r="AY2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2" s="1" t="str" cm="1">
        <f t="array" ref="AZ22">IF(VLOOKUP(ACT4Holdings[[#This Row],[Date]],Paysheet[], 2, FALSE) = "PAYDAY", (PayDistribution[[#This Row],[Pay Post Initial]] * ACT4Info[Remainder %]), "")</f>
        <v/>
      </c>
      <c r="BA2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2" s="21">
        <v>45309</v>
      </c>
      <c r="BD22" s="1" cm="1">
        <f t="array" ref="BD22">IF(ISNUMBER(BK21), BK21, ACT5Info[Intial Amount])</f>
        <v>0</v>
      </c>
      <c r="BE22" s="1"/>
      <c r="BF22" s="19" cm="1">
        <f t="array" ref="BF22">IF(ACT5Holdings[[#This Row],[Intial Amount]] &gt; ACT5Info[Interest Rate 1 Cap], ACT5Info[Interest Rate 2], ACT5Info[Interest Rate])</f>
        <v>0</v>
      </c>
      <c r="BG22" s="1"/>
      <c r="BH22" s="24" t="str" cm="1">
        <f t="array" ref="BH22">IF(VLOOKUP(ACT5Holdings[[#This Row],[Date]],Paysheet[], 2, FALSE) = "PAYDAY", (VLOOKUP(ACT5Holdings[[#This Row],[Date]],Paysheet[], 11, FALSE) * ACT5Info[Intial Pay %]), "")</f>
        <v/>
      </c>
      <c r="BI2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2" s="1" t="str" cm="1">
        <f t="array" ref="BJ22">IF(VLOOKUP(ACT5Holdings[[#This Row],[Date]],Paysheet[], 2, FALSE) = "PAYDAY", (PayDistribution[[#This Row],[Pay Post Initial]] * ACT5Info[Remainder %]), "")</f>
        <v/>
      </c>
      <c r="BK2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3" spans="1:63" x14ac:dyDescent="0.25">
      <c r="A23" s="25">
        <v>45310</v>
      </c>
      <c r="B23">
        <f>IF(VLOOKUP(PayDistribution[[#This Row],[Date]],Paysheet[], 2, FALSE) = "PAYDAY", VLOOKUP(PayDistribution[[#This Row],[Date]],Paysheet[], 11, FALSE), "")</f>
        <v>0</v>
      </c>
      <c r="C23" s="2">
        <f>ACT1Holdings[[#This Row],[Initial Pay Cut]]</f>
        <v>0</v>
      </c>
      <c r="D23" s="2">
        <f>ACT2Holdings[[#This Row],[Initial Pay Cut]]</f>
        <v>0</v>
      </c>
      <c r="E23" s="2">
        <f>ACT3Holdings[[#This Row],[Initial Pay Cut]]</f>
        <v>0</v>
      </c>
      <c r="F23" s="2">
        <f>ACT4Holdings[[#This Row],[Initial Pay Cut]]</f>
        <v>0</v>
      </c>
      <c r="G23" s="2">
        <f>ACT5Holdings[[#This Row],[Initial Pay Cut]]</f>
        <v>0</v>
      </c>
      <c r="H23">
        <f>IF(PayDistribution[[#This Row],[Initial Paycheck]] = "", "", PayDistribution[[#This Row],[Initial Paycheck]] - SUM(PayDistribution[[#This Row],[Int ACT 1]:[Int ACT 5]]))</f>
        <v>0</v>
      </c>
      <c r="I23" s="2">
        <f>ACT1Holdings[[#This Row],[Remainder Pay Cut]]</f>
        <v>0</v>
      </c>
      <c r="J23" s="2">
        <f>ACT2Holdings[[#This Row],[Remainder Pay Cut]]</f>
        <v>0</v>
      </c>
      <c r="K23" s="2">
        <f>ACT3Holdings[[#This Row],[Remainder Pay Cut]]</f>
        <v>0</v>
      </c>
      <c r="L23" s="2">
        <f>ACT4Holdings[[#This Row],[Remainder Pay Cut]]</f>
        <v>0</v>
      </c>
      <c r="M23" s="2">
        <f>ACT5Holdings[[#This Row],[Remainder Pay Cut]]</f>
        <v>0</v>
      </c>
      <c r="O23" s="21">
        <v>45310</v>
      </c>
      <c r="P23" s="1" cm="1">
        <f t="array" ref="P23">IF(ISNUMBER(W22), W22, ACT1Info[Intial Amount])</f>
        <v>0</v>
      </c>
      <c r="Q23" s="1"/>
      <c r="R23" s="19" cm="1">
        <f t="array" ref="R23">IF(ACT1Holdings[[#This Row],[Intial Amount]] &gt; ACT1Info[Interest Rate 1 Cap], ACT1Info[Interest Rate 2], ACT1Info[Interest Rate])</f>
        <v>0</v>
      </c>
      <c r="S23" s="1"/>
      <c r="T23" s="24" cm="1">
        <f t="array" ref="T23">IF(VLOOKUP(ACT1Holdings[[#This Row],[Date]],Paysheet[], 2, FALSE) = "PAYDAY", (VLOOKUP(ACT1Holdings[[#This Row],[Date]],Paysheet[], 11, FALSE) * ACT1Info[Intial Pay %]), "")</f>
        <v>0</v>
      </c>
      <c r="U23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23" s="1" cm="1">
        <f t="array" ref="V23">IF(VLOOKUP(ACT1Holdings[[#This Row],[Date]],Paysheet[], 2, FALSE) = "PAYDAY", (PayDistribution[[#This Row],[Pay Post Initial]] * ACT1Info[Remainder %]), "")</f>
        <v>0</v>
      </c>
      <c r="W2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3" s="21">
        <v>45310</v>
      </c>
      <c r="Z23" s="1" cm="1">
        <f t="array" ref="Z23">IF(ISNUMBER(AG22), AG22, ACT2Info[Intial Amount])</f>
        <v>0</v>
      </c>
      <c r="AA23" s="1"/>
      <c r="AB23" s="19" cm="1">
        <f t="array" ref="AB23">IF(ACT2Holdings[[#This Row],[Intial Amount]] &gt; ACT2Info[Interest Rate 1 Cap], ACT2Info[Interest Rate 2], ACT2Info[Interest Rate])</f>
        <v>1.5E-3</v>
      </c>
      <c r="AC23" s="1"/>
      <c r="AD23" s="24" cm="1">
        <f t="array" ref="AD23">IF(VLOOKUP(ACT2Holdings[[#This Row],[Date]],Paysheet[], 2, FALSE) = "PAYDAY", (VLOOKUP(ACT2Holdings[[#This Row],[Date]],Paysheet[], 11, FALSE) * ACT2Info[Intial Pay %]), "")</f>
        <v>0</v>
      </c>
      <c r="AE23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23" s="1" cm="1">
        <f t="array" ref="AF23">IF(VLOOKUP(ACT2Holdings[[#This Row],[Date]],Paysheet[], 2, FALSE) = "PAYDAY", (PayDistribution[[#This Row],[Pay Post Initial]] * ACT2Info[Remainder %]), "")</f>
        <v>0</v>
      </c>
      <c r="AG2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3" s="21">
        <v>45310</v>
      </c>
      <c r="AJ23" s="1" cm="1">
        <f t="array" ref="AJ23">IF(ISNUMBER(AQ22), AQ22, ACT3Info[Intial Amount])</f>
        <v>0</v>
      </c>
      <c r="AK23" s="1"/>
      <c r="AL23" s="19" cm="1">
        <f t="array" ref="AL23">IF(ACT3Holdings[[#This Row],[Intial Amount]] &gt; ACT3Info[Interest Rate 1 Cap], ACT3Info[Interest Rate 2], ACT3Info[Interest Rate])</f>
        <v>0</v>
      </c>
      <c r="AM23" s="1"/>
      <c r="AN23" s="24" cm="1">
        <f t="array" ref="AN23">IF(VLOOKUP(ACT3Holdings[[#This Row],[Date]],Paysheet[], 2, FALSE) = "PAYDAY", (VLOOKUP(ACT3Holdings[[#This Row],[Date]],Paysheet[], 11, FALSE) * ACT3Info[Intial Pay %]), "")</f>
        <v>0</v>
      </c>
      <c r="AO23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23" s="1" cm="1">
        <f t="array" ref="AP23">IF(VLOOKUP(ACT3Holdings[[#This Row],[Date]],Paysheet[], 2, FALSE) = "PAYDAY", (PayDistribution[[#This Row],[Pay Post Initial]] * ACT3Info[Remainder %]), "")</f>
        <v>0</v>
      </c>
      <c r="AQ2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3" s="21">
        <v>45310</v>
      </c>
      <c r="AT23" s="1" cm="1">
        <f t="array" ref="AT23">IF(ISNUMBER(BA22), BA22, ACT4Info[Intial Amount])</f>
        <v>0</v>
      </c>
      <c r="AU23" s="1"/>
      <c r="AV23" s="19" cm="1">
        <f t="array" ref="AV23">IF(ACT4Holdings[[#This Row],[Intial Amount]] &gt; ACT4Info[Interest Rate 1 Cap], ACT4Info[Interest Rate 2], ACT4Info[Interest Rate])</f>
        <v>0</v>
      </c>
      <c r="AW23" s="1"/>
      <c r="AX23" s="24" cm="1">
        <f t="array" ref="AX23">IF(VLOOKUP(ACT4Holdings[[#This Row],[Date]],Paysheet[], 2, FALSE) = "PAYDAY", (VLOOKUP(ACT4Holdings[[#This Row],[Date]],Paysheet[], 11, FALSE) * ACT4Info[Intial Pay %]), "")</f>
        <v>0</v>
      </c>
      <c r="AY23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23" s="1" cm="1">
        <f t="array" ref="AZ23">IF(VLOOKUP(ACT4Holdings[[#This Row],[Date]],Paysheet[], 2, FALSE) = "PAYDAY", (PayDistribution[[#This Row],[Pay Post Initial]] * ACT4Info[Remainder %]), "")</f>
        <v>0</v>
      </c>
      <c r="BA2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3" s="21">
        <v>45310</v>
      </c>
      <c r="BD23" s="1" cm="1">
        <f t="array" ref="BD23">IF(ISNUMBER(BK22), BK22, ACT5Info[Intial Amount])</f>
        <v>0</v>
      </c>
      <c r="BE23" s="1"/>
      <c r="BF23" s="19" cm="1">
        <f t="array" ref="BF23">IF(ACT5Holdings[[#This Row],[Intial Amount]] &gt; ACT5Info[Interest Rate 1 Cap], ACT5Info[Interest Rate 2], ACT5Info[Interest Rate])</f>
        <v>0</v>
      </c>
      <c r="BG23" s="1"/>
      <c r="BH23" s="24" cm="1">
        <f t="array" ref="BH23">IF(VLOOKUP(ACT5Holdings[[#This Row],[Date]],Paysheet[], 2, FALSE) = "PAYDAY", (VLOOKUP(ACT5Holdings[[#This Row],[Date]],Paysheet[], 11, FALSE) * ACT5Info[Intial Pay %]), "")</f>
        <v>0</v>
      </c>
      <c r="BI23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23" s="1" cm="1">
        <f t="array" ref="BJ23">IF(VLOOKUP(ACT5Holdings[[#This Row],[Date]],Paysheet[], 2, FALSE) = "PAYDAY", (PayDistribution[[#This Row],[Pay Post Initial]] * ACT5Info[Remainder %]), "")</f>
        <v>0</v>
      </c>
      <c r="BK2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4" spans="1:63" x14ac:dyDescent="0.25">
      <c r="A24" s="25">
        <v>45311</v>
      </c>
      <c r="B24" t="str">
        <f>IF(VLOOKUP(PayDistribution[[#This Row],[Date]],Paysheet[], 2, FALSE) = "PAYDAY", VLOOKUP(PayDistribution[[#This Row],[Date]],Paysheet[], 11, FALSE), "")</f>
        <v/>
      </c>
      <c r="C24" s="2" t="str">
        <f>ACT1Holdings[[#This Row],[Initial Pay Cut]]</f>
        <v/>
      </c>
      <c r="D24" s="2" t="str">
        <f>ACT2Holdings[[#This Row],[Initial Pay Cut]]</f>
        <v/>
      </c>
      <c r="E24" s="2" t="str">
        <f>ACT3Holdings[[#This Row],[Initial Pay Cut]]</f>
        <v/>
      </c>
      <c r="F24" s="2" t="str">
        <f>ACT4Holdings[[#This Row],[Initial Pay Cut]]</f>
        <v/>
      </c>
      <c r="G24" s="2" t="str">
        <f>ACT5Holdings[[#This Row],[Initial Pay Cut]]</f>
        <v/>
      </c>
      <c r="H24" t="str">
        <f>IF(PayDistribution[[#This Row],[Initial Paycheck]] = "", "", PayDistribution[[#This Row],[Initial Paycheck]] - SUM(PayDistribution[[#This Row],[Int ACT 1]:[Int ACT 5]]))</f>
        <v/>
      </c>
      <c r="I24" s="2" t="str">
        <f>ACT1Holdings[[#This Row],[Remainder Pay Cut]]</f>
        <v/>
      </c>
      <c r="J24" s="2" t="str">
        <f>ACT2Holdings[[#This Row],[Remainder Pay Cut]]</f>
        <v/>
      </c>
      <c r="K24" s="2" t="str">
        <f>ACT3Holdings[[#This Row],[Remainder Pay Cut]]</f>
        <v/>
      </c>
      <c r="L24" s="2" t="str">
        <f>ACT4Holdings[[#This Row],[Remainder Pay Cut]]</f>
        <v/>
      </c>
      <c r="M24" s="2" t="str">
        <f>ACT5Holdings[[#This Row],[Remainder Pay Cut]]</f>
        <v/>
      </c>
      <c r="O24" s="21">
        <v>45311</v>
      </c>
      <c r="P24" s="1" cm="1">
        <f t="array" ref="P24">IF(ISNUMBER(W23), W23, ACT1Info[Intial Amount])</f>
        <v>0</v>
      </c>
      <c r="Q24" s="1"/>
      <c r="R24" s="19" cm="1">
        <f t="array" ref="R24">IF(ACT1Holdings[[#This Row],[Intial Amount]] &gt; ACT1Info[Interest Rate 1 Cap], ACT1Info[Interest Rate 2], ACT1Info[Interest Rate])</f>
        <v>0</v>
      </c>
      <c r="S24" s="1"/>
      <c r="T24" s="24" t="str" cm="1">
        <f t="array" ref="T24">IF(VLOOKUP(ACT1Holdings[[#This Row],[Date]],Paysheet[], 2, FALSE) = "PAYDAY", (VLOOKUP(ACT1Holdings[[#This Row],[Date]],Paysheet[], 11, FALSE) * ACT1Info[Intial Pay %]), "")</f>
        <v/>
      </c>
      <c r="U2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4" s="1" t="str" cm="1">
        <f t="array" ref="V24">IF(VLOOKUP(ACT1Holdings[[#This Row],[Date]],Paysheet[], 2, FALSE) = "PAYDAY", (PayDistribution[[#This Row],[Pay Post Initial]] * ACT1Info[Remainder %]), "")</f>
        <v/>
      </c>
      <c r="W2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4" s="21">
        <v>45311</v>
      </c>
      <c r="Z24" s="1" cm="1">
        <f t="array" ref="Z24">IF(ISNUMBER(AG23), AG23, ACT2Info[Intial Amount])</f>
        <v>0</v>
      </c>
      <c r="AA24" s="1"/>
      <c r="AB24" s="19" cm="1">
        <f t="array" ref="AB24">IF(ACT2Holdings[[#This Row],[Intial Amount]] &gt; ACT2Info[Interest Rate 1 Cap], ACT2Info[Interest Rate 2], ACT2Info[Interest Rate])</f>
        <v>1.5E-3</v>
      </c>
      <c r="AC24" s="1"/>
      <c r="AD24" s="24" t="str" cm="1">
        <f t="array" ref="AD24">IF(VLOOKUP(ACT2Holdings[[#This Row],[Date]],Paysheet[], 2, FALSE) = "PAYDAY", (VLOOKUP(ACT2Holdings[[#This Row],[Date]],Paysheet[], 11, FALSE) * ACT2Info[Intial Pay %]), "")</f>
        <v/>
      </c>
      <c r="AE2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4" s="1" t="str" cm="1">
        <f t="array" ref="AF24">IF(VLOOKUP(ACT2Holdings[[#This Row],[Date]],Paysheet[], 2, FALSE) = "PAYDAY", (PayDistribution[[#This Row],[Pay Post Initial]] * ACT2Info[Remainder %]), "")</f>
        <v/>
      </c>
      <c r="AG2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4" s="21">
        <v>45311</v>
      </c>
      <c r="AJ24" s="1" cm="1">
        <f t="array" ref="AJ24">IF(ISNUMBER(AQ23), AQ23, ACT3Info[Intial Amount])</f>
        <v>0</v>
      </c>
      <c r="AK24" s="1"/>
      <c r="AL24" s="19" cm="1">
        <f t="array" ref="AL24">IF(ACT3Holdings[[#This Row],[Intial Amount]] &gt; ACT3Info[Interest Rate 1 Cap], ACT3Info[Interest Rate 2], ACT3Info[Interest Rate])</f>
        <v>0</v>
      </c>
      <c r="AM24" s="1"/>
      <c r="AN24" s="24" t="str" cm="1">
        <f t="array" ref="AN24">IF(VLOOKUP(ACT3Holdings[[#This Row],[Date]],Paysheet[], 2, FALSE) = "PAYDAY", (VLOOKUP(ACT3Holdings[[#This Row],[Date]],Paysheet[], 11, FALSE) * ACT3Info[Intial Pay %]), "")</f>
        <v/>
      </c>
      <c r="AO2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4" s="1" t="str" cm="1">
        <f t="array" ref="AP24">IF(VLOOKUP(ACT3Holdings[[#This Row],[Date]],Paysheet[], 2, FALSE) = "PAYDAY", (PayDistribution[[#This Row],[Pay Post Initial]] * ACT3Info[Remainder %]), "")</f>
        <v/>
      </c>
      <c r="AQ2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4" s="21">
        <v>45311</v>
      </c>
      <c r="AT24" s="1" cm="1">
        <f t="array" ref="AT24">IF(ISNUMBER(BA23), BA23, ACT4Info[Intial Amount])</f>
        <v>0</v>
      </c>
      <c r="AU24" s="1"/>
      <c r="AV24" s="19" cm="1">
        <f t="array" ref="AV24">IF(ACT4Holdings[[#This Row],[Intial Amount]] &gt; ACT4Info[Interest Rate 1 Cap], ACT4Info[Interest Rate 2], ACT4Info[Interest Rate])</f>
        <v>0</v>
      </c>
      <c r="AW24" s="1"/>
      <c r="AX24" s="24" t="str" cm="1">
        <f t="array" ref="AX24">IF(VLOOKUP(ACT4Holdings[[#This Row],[Date]],Paysheet[], 2, FALSE) = "PAYDAY", (VLOOKUP(ACT4Holdings[[#This Row],[Date]],Paysheet[], 11, FALSE) * ACT4Info[Intial Pay %]), "")</f>
        <v/>
      </c>
      <c r="AY2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4" s="1" t="str" cm="1">
        <f t="array" ref="AZ24">IF(VLOOKUP(ACT4Holdings[[#This Row],[Date]],Paysheet[], 2, FALSE) = "PAYDAY", (PayDistribution[[#This Row],[Pay Post Initial]] * ACT4Info[Remainder %]), "")</f>
        <v/>
      </c>
      <c r="BA2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4" s="21">
        <v>45311</v>
      </c>
      <c r="BD24" s="1" cm="1">
        <f t="array" ref="BD24">IF(ISNUMBER(BK23), BK23, ACT5Info[Intial Amount])</f>
        <v>0</v>
      </c>
      <c r="BE24" s="1"/>
      <c r="BF24" s="19" cm="1">
        <f t="array" ref="BF24">IF(ACT5Holdings[[#This Row],[Intial Amount]] &gt; ACT5Info[Interest Rate 1 Cap], ACT5Info[Interest Rate 2], ACT5Info[Interest Rate])</f>
        <v>0</v>
      </c>
      <c r="BG24" s="1"/>
      <c r="BH24" s="24" t="str" cm="1">
        <f t="array" ref="BH24">IF(VLOOKUP(ACT5Holdings[[#This Row],[Date]],Paysheet[], 2, FALSE) = "PAYDAY", (VLOOKUP(ACT5Holdings[[#This Row],[Date]],Paysheet[], 11, FALSE) * ACT5Info[Intial Pay %]), "")</f>
        <v/>
      </c>
      <c r="BI2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4" s="1" t="str" cm="1">
        <f t="array" ref="BJ24">IF(VLOOKUP(ACT5Holdings[[#This Row],[Date]],Paysheet[], 2, FALSE) = "PAYDAY", (PayDistribution[[#This Row],[Pay Post Initial]] * ACT5Info[Remainder %]), "")</f>
        <v/>
      </c>
      <c r="BK2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5" spans="1:63" x14ac:dyDescent="0.25">
      <c r="A25" s="25">
        <v>45312</v>
      </c>
      <c r="B25" t="str">
        <f>IF(VLOOKUP(PayDistribution[[#This Row],[Date]],Paysheet[], 2, FALSE) = "PAYDAY", VLOOKUP(PayDistribution[[#This Row],[Date]],Paysheet[], 11, FALSE), "")</f>
        <v/>
      </c>
      <c r="C25" s="2" t="str">
        <f>ACT1Holdings[[#This Row],[Initial Pay Cut]]</f>
        <v/>
      </c>
      <c r="D25" s="2" t="str">
        <f>ACT2Holdings[[#This Row],[Initial Pay Cut]]</f>
        <v/>
      </c>
      <c r="E25" s="2" t="str">
        <f>ACT3Holdings[[#This Row],[Initial Pay Cut]]</f>
        <v/>
      </c>
      <c r="F25" s="2" t="str">
        <f>ACT4Holdings[[#This Row],[Initial Pay Cut]]</f>
        <v/>
      </c>
      <c r="G25" s="2" t="str">
        <f>ACT5Holdings[[#This Row],[Initial Pay Cut]]</f>
        <v/>
      </c>
      <c r="H25" t="str">
        <f>IF(PayDistribution[[#This Row],[Initial Paycheck]] = "", "", PayDistribution[[#This Row],[Initial Paycheck]] - SUM(PayDistribution[[#This Row],[Int ACT 1]:[Int ACT 5]]))</f>
        <v/>
      </c>
      <c r="I25" s="2" t="str">
        <f>ACT1Holdings[[#This Row],[Remainder Pay Cut]]</f>
        <v/>
      </c>
      <c r="J25" s="2" t="str">
        <f>ACT2Holdings[[#This Row],[Remainder Pay Cut]]</f>
        <v/>
      </c>
      <c r="K25" s="2" t="str">
        <f>ACT3Holdings[[#This Row],[Remainder Pay Cut]]</f>
        <v/>
      </c>
      <c r="L25" s="2" t="str">
        <f>ACT4Holdings[[#This Row],[Remainder Pay Cut]]</f>
        <v/>
      </c>
      <c r="M25" s="2" t="str">
        <f>ACT5Holdings[[#This Row],[Remainder Pay Cut]]</f>
        <v/>
      </c>
      <c r="O25" s="21">
        <v>45312</v>
      </c>
      <c r="P25" s="1" cm="1">
        <f t="array" ref="P25">IF(ISNUMBER(W24), W24, ACT1Info[Intial Amount])</f>
        <v>0</v>
      </c>
      <c r="Q25" s="1"/>
      <c r="R25" s="19" cm="1">
        <f t="array" ref="R25">IF(ACT1Holdings[[#This Row],[Intial Amount]] &gt; ACT1Info[Interest Rate 1 Cap], ACT1Info[Interest Rate 2], ACT1Info[Interest Rate])</f>
        <v>0</v>
      </c>
      <c r="S25" s="1"/>
      <c r="T25" s="24" t="str" cm="1">
        <f t="array" ref="T25">IF(VLOOKUP(ACT1Holdings[[#This Row],[Date]],Paysheet[], 2, FALSE) = "PAYDAY", (VLOOKUP(ACT1Holdings[[#This Row],[Date]],Paysheet[], 11, FALSE) * ACT1Info[Intial Pay %]), "")</f>
        <v/>
      </c>
      <c r="U2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5" s="1" t="str" cm="1">
        <f t="array" ref="V25">IF(VLOOKUP(ACT1Holdings[[#This Row],[Date]],Paysheet[], 2, FALSE) = "PAYDAY", (PayDistribution[[#This Row],[Pay Post Initial]] * ACT1Info[Remainder %]), "")</f>
        <v/>
      </c>
      <c r="W2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5" s="21">
        <v>45312</v>
      </c>
      <c r="Z25" s="1" cm="1">
        <f t="array" ref="Z25">IF(ISNUMBER(AG24), AG24, ACT2Info[Intial Amount])</f>
        <v>0</v>
      </c>
      <c r="AA25" s="1"/>
      <c r="AB25" s="19" cm="1">
        <f t="array" ref="AB25">IF(ACT2Holdings[[#This Row],[Intial Amount]] &gt; ACT2Info[Interest Rate 1 Cap], ACT2Info[Interest Rate 2], ACT2Info[Interest Rate])</f>
        <v>1.5E-3</v>
      </c>
      <c r="AC25" s="1"/>
      <c r="AD25" s="24" t="str" cm="1">
        <f t="array" ref="AD25">IF(VLOOKUP(ACT2Holdings[[#This Row],[Date]],Paysheet[], 2, FALSE) = "PAYDAY", (VLOOKUP(ACT2Holdings[[#This Row],[Date]],Paysheet[], 11, FALSE) * ACT2Info[Intial Pay %]), "")</f>
        <v/>
      </c>
      <c r="AE2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5" s="1" t="str" cm="1">
        <f t="array" ref="AF25">IF(VLOOKUP(ACT2Holdings[[#This Row],[Date]],Paysheet[], 2, FALSE) = "PAYDAY", (PayDistribution[[#This Row],[Pay Post Initial]] * ACT2Info[Remainder %]), "")</f>
        <v/>
      </c>
      <c r="AG2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5" s="21">
        <v>45312</v>
      </c>
      <c r="AJ25" s="1" cm="1">
        <f t="array" ref="AJ25">IF(ISNUMBER(AQ24), AQ24, ACT3Info[Intial Amount])</f>
        <v>0</v>
      </c>
      <c r="AK25" s="1"/>
      <c r="AL25" s="19" cm="1">
        <f t="array" ref="AL25">IF(ACT3Holdings[[#This Row],[Intial Amount]] &gt; ACT3Info[Interest Rate 1 Cap], ACT3Info[Interest Rate 2], ACT3Info[Interest Rate])</f>
        <v>0</v>
      </c>
      <c r="AM25" s="1"/>
      <c r="AN25" s="24" t="str" cm="1">
        <f t="array" ref="AN25">IF(VLOOKUP(ACT3Holdings[[#This Row],[Date]],Paysheet[], 2, FALSE) = "PAYDAY", (VLOOKUP(ACT3Holdings[[#This Row],[Date]],Paysheet[], 11, FALSE) * ACT3Info[Intial Pay %]), "")</f>
        <v/>
      </c>
      <c r="AO2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5" s="1" t="str" cm="1">
        <f t="array" ref="AP25">IF(VLOOKUP(ACT3Holdings[[#This Row],[Date]],Paysheet[], 2, FALSE) = "PAYDAY", (PayDistribution[[#This Row],[Pay Post Initial]] * ACT3Info[Remainder %]), "")</f>
        <v/>
      </c>
      <c r="AQ2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5" s="21">
        <v>45312</v>
      </c>
      <c r="AT25" s="1" cm="1">
        <f t="array" ref="AT25">IF(ISNUMBER(BA24), BA24, ACT4Info[Intial Amount])</f>
        <v>0</v>
      </c>
      <c r="AU25" s="1"/>
      <c r="AV25" s="19" cm="1">
        <f t="array" ref="AV25">IF(ACT4Holdings[[#This Row],[Intial Amount]] &gt; ACT4Info[Interest Rate 1 Cap], ACT4Info[Interest Rate 2], ACT4Info[Interest Rate])</f>
        <v>0</v>
      </c>
      <c r="AW25" s="1"/>
      <c r="AX25" s="24" t="str" cm="1">
        <f t="array" ref="AX25">IF(VLOOKUP(ACT4Holdings[[#This Row],[Date]],Paysheet[], 2, FALSE) = "PAYDAY", (VLOOKUP(ACT4Holdings[[#This Row],[Date]],Paysheet[], 11, FALSE) * ACT4Info[Intial Pay %]), "")</f>
        <v/>
      </c>
      <c r="AY2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5" s="1" t="str" cm="1">
        <f t="array" ref="AZ25">IF(VLOOKUP(ACT4Holdings[[#This Row],[Date]],Paysheet[], 2, FALSE) = "PAYDAY", (PayDistribution[[#This Row],[Pay Post Initial]] * ACT4Info[Remainder %]), "")</f>
        <v/>
      </c>
      <c r="BA2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5" s="21">
        <v>45312</v>
      </c>
      <c r="BD25" s="1" cm="1">
        <f t="array" ref="BD25">IF(ISNUMBER(BK24), BK24, ACT5Info[Intial Amount])</f>
        <v>0</v>
      </c>
      <c r="BE25" s="1"/>
      <c r="BF25" s="19" cm="1">
        <f t="array" ref="BF25">IF(ACT5Holdings[[#This Row],[Intial Amount]] &gt; ACT5Info[Interest Rate 1 Cap], ACT5Info[Interest Rate 2], ACT5Info[Interest Rate])</f>
        <v>0</v>
      </c>
      <c r="BG25" s="1"/>
      <c r="BH25" s="24" t="str" cm="1">
        <f t="array" ref="BH25">IF(VLOOKUP(ACT5Holdings[[#This Row],[Date]],Paysheet[], 2, FALSE) = "PAYDAY", (VLOOKUP(ACT5Holdings[[#This Row],[Date]],Paysheet[], 11, FALSE) * ACT5Info[Intial Pay %]), "")</f>
        <v/>
      </c>
      <c r="BI2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5" s="1" t="str" cm="1">
        <f t="array" ref="BJ25">IF(VLOOKUP(ACT5Holdings[[#This Row],[Date]],Paysheet[], 2, FALSE) = "PAYDAY", (PayDistribution[[#This Row],[Pay Post Initial]] * ACT5Info[Remainder %]), "")</f>
        <v/>
      </c>
      <c r="BK2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6" spans="1:63" x14ac:dyDescent="0.25">
      <c r="A26" s="25">
        <v>45313</v>
      </c>
      <c r="B26" t="str">
        <f>IF(VLOOKUP(PayDistribution[[#This Row],[Date]],Paysheet[], 2, FALSE) = "PAYDAY", VLOOKUP(PayDistribution[[#This Row],[Date]],Paysheet[], 11, FALSE), "")</f>
        <v/>
      </c>
      <c r="C26" s="2" t="str">
        <f>ACT1Holdings[[#This Row],[Initial Pay Cut]]</f>
        <v/>
      </c>
      <c r="D26" s="2" t="str">
        <f>ACT2Holdings[[#This Row],[Initial Pay Cut]]</f>
        <v/>
      </c>
      <c r="E26" s="2" t="str">
        <f>ACT3Holdings[[#This Row],[Initial Pay Cut]]</f>
        <v/>
      </c>
      <c r="F26" s="2" t="str">
        <f>ACT4Holdings[[#This Row],[Initial Pay Cut]]</f>
        <v/>
      </c>
      <c r="G26" s="2" t="str">
        <f>ACT5Holdings[[#This Row],[Initial Pay Cut]]</f>
        <v/>
      </c>
      <c r="H26" t="str">
        <f>IF(PayDistribution[[#This Row],[Initial Paycheck]] = "", "", PayDistribution[[#This Row],[Initial Paycheck]] - SUM(PayDistribution[[#This Row],[Int ACT 1]:[Int ACT 5]]))</f>
        <v/>
      </c>
      <c r="I26" s="2" t="str">
        <f>ACT1Holdings[[#This Row],[Remainder Pay Cut]]</f>
        <v/>
      </c>
      <c r="J26" s="2" t="str">
        <f>ACT2Holdings[[#This Row],[Remainder Pay Cut]]</f>
        <v/>
      </c>
      <c r="K26" s="2" t="str">
        <f>ACT3Holdings[[#This Row],[Remainder Pay Cut]]</f>
        <v/>
      </c>
      <c r="L26" s="2" t="str">
        <f>ACT4Holdings[[#This Row],[Remainder Pay Cut]]</f>
        <v/>
      </c>
      <c r="M26" s="2" t="str">
        <f>ACT5Holdings[[#This Row],[Remainder Pay Cut]]</f>
        <v/>
      </c>
      <c r="O26" s="21">
        <v>45313</v>
      </c>
      <c r="P26" s="1" cm="1">
        <f t="array" ref="P26">IF(ISNUMBER(W25), W25, ACT1Info[Intial Amount])</f>
        <v>0</v>
      </c>
      <c r="Q26" s="1"/>
      <c r="R26" s="19" cm="1">
        <f t="array" ref="R26">IF(ACT1Holdings[[#This Row],[Intial Amount]] &gt; ACT1Info[Interest Rate 1 Cap], ACT1Info[Interest Rate 2], ACT1Info[Interest Rate])</f>
        <v>0</v>
      </c>
      <c r="S26" s="1"/>
      <c r="T26" s="24" t="str" cm="1">
        <f t="array" ref="T26">IF(VLOOKUP(ACT1Holdings[[#This Row],[Date]],Paysheet[], 2, FALSE) = "PAYDAY", (VLOOKUP(ACT1Holdings[[#This Row],[Date]],Paysheet[], 11, FALSE) * ACT1Info[Intial Pay %]), "")</f>
        <v/>
      </c>
      <c r="U2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6" s="1" t="str" cm="1">
        <f t="array" ref="V26">IF(VLOOKUP(ACT1Holdings[[#This Row],[Date]],Paysheet[], 2, FALSE) = "PAYDAY", (PayDistribution[[#This Row],[Pay Post Initial]] * ACT1Info[Remainder %]), "")</f>
        <v/>
      </c>
      <c r="W2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6" s="21">
        <v>45313</v>
      </c>
      <c r="Z26" s="1" cm="1">
        <f t="array" ref="Z26">IF(ISNUMBER(AG25), AG25, ACT2Info[Intial Amount])</f>
        <v>0</v>
      </c>
      <c r="AA26" s="1"/>
      <c r="AB26" s="19" cm="1">
        <f t="array" ref="AB26">IF(ACT2Holdings[[#This Row],[Intial Amount]] &gt; ACT2Info[Interest Rate 1 Cap], ACT2Info[Interest Rate 2], ACT2Info[Interest Rate])</f>
        <v>1.5E-3</v>
      </c>
      <c r="AC26" s="1"/>
      <c r="AD26" s="24" t="str" cm="1">
        <f t="array" ref="AD26">IF(VLOOKUP(ACT2Holdings[[#This Row],[Date]],Paysheet[], 2, FALSE) = "PAYDAY", (VLOOKUP(ACT2Holdings[[#This Row],[Date]],Paysheet[], 11, FALSE) * ACT2Info[Intial Pay %]), "")</f>
        <v/>
      </c>
      <c r="AE2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6" s="1" t="str" cm="1">
        <f t="array" ref="AF26">IF(VLOOKUP(ACT2Holdings[[#This Row],[Date]],Paysheet[], 2, FALSE) = "PAYDAY", (PayDistribution[[#This Row],[Pay Post Initial]] * ACT2Info[Remainder %]), "")</f>
        <v/>
      </c>
      <c r="AG2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6" s="21">
        <v>45313</v>
      </c>
      <c r="AJ26" s="1" cm="1">
        <f t="array" ref="AJ26">IF(ISNUMBER(AQ25), AQ25, ACT3Info[Intial Amount])</f>
        <v>0</v>
      </c>
      <c r="AK26" s="1"/>
      <c r="AL26" s="19" cm="1">
        <f t="array" ref="AL26">IF(ACT3Holdings[[#This Row],[Intial Amount]] &gt; ACT3Info[Interest Rate 1 Cap], ACT3Info[Interest Rate 2], ACT3Info[Interest Rate])</f>
        <v>0</v>
      </c>
      <c r="AM26" s="1"/>
      <c r="AN26" s="24" t="str" cm="1">
        <f t="array" ref="AN26">IF(VLOOKUP(ACT3Holdings[[#This Row],[Date]],Paysheet[], 2, FALSE) = "PAYDAY", (VLOOKUP(ACT3Holdings[[#This Row],[Date]],Paysheet[], 11, FALSE) * ACT3Info[Intial Pay %]), "")</f>
        <v/>
      </c>
      <c r="AO2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6" s="1" t="str" cm="1">
        <f t="array" ref="AP26">IF(VLOOKUP(ACT3Holdings[[#This Row],[Date]],Paysheet[], 2, FALSE) = "PAYDAY", (PayDistribution[[#This Row],[Pay Post Initial]] * ACT3Info[Remainder %]), "")</f>
        <v/>
      </c>
      <c r="AQ2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6" s="21">
        <v>45313</v>
      </c>
      <c r="AT26" s="1" cm="1">
        <f t="array" ref="AT26">IF(ISNUMBER(BA25), BA25, ACT4Info[Intial Amount])</f>
        <v>0</v>
      </c>
      <c r="AU26" s="1"/>
      <c r="AV26" s="19" cm="1">
        <f t="array" ref="AV26">IF(ACT4Holdings[[#This Row],[Intial Amount]] &gt; ACT4Info[Interest Rate 1 Cap], ACT4Info[Interest Rate 2], ACT4Info[Interest Rate])</f>
        <v>0</v>
      </c>
      <c r="AW26" s="1"/>
      <c r="AX26" s="24" t="str" cm="1">
        <f t="array" ref="AX26">IF(VLOOKUP(ACT4Holdings[[#This Row],[Date]],Paysheet[], 2, FALSE) = "PAYDAY", (VLOOKUP(ACT4Holdings[[#This Row],[Date]],Paysheet[], 11, FALSE) * ACT4Info[Intial Pay %]), "")</f>
        <v/>
      </c>
      <c r="AY2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6" s="1" t="str" cm="1">
        <f t="array" ref="AZ26">IF(VLOOKUP(ACT4Holdings[[#This Row],[Date]],Paysheet[], 2, FALSE) = "PAYDAY", (PayDistribution[[#This Row],[Pay Post Initial]] * ACT4Info[Remainder %]), "")</f>
        <v/>
      </c>
      <c r="BA2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6" s="21">
        <v>45313</v>
      </c>
      <c r="BD26" s="1" cm="1">
        <f t="array" ref="BD26">IF(ISNUMBER(BK25), BK25, ACT5Info[Intial Amount])</f>
        <v>0</v>
      </c>
      <c r="BE26" s="1"/>
      <c r="BF26" s="19" cm="1">
        <f t="array" ref="BF26">IF(ACT5Holdings[[#This Row],[Intial Amount]] &gt; ACT5Info[Interest Rate 1 Cap], ACT5Info[Interest Rate 2], ACT5Info[Interest Rate])</f>
        <v>0</v>
      </c>
      <c r="BG26" s="1"/>
      <c r="BH26" s="24" t="str" cm="1">
        <f t="array" ref="BH26">IF(VLOOKUP(ACT5Holdings[[#This Row],[Date]],Paysheet[], 2, FALSE) = "PAYDAY", (VLOOKUP(ACT5Holdings[[#This Row],[Date]],Paysheet[], 11, FALSE) * ACT5Info[Intial Pay %]), "")</f>
        <v/>
      </c>
      <c r="BI2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6" s="1" t="str" cm="1">
        <f t="array" ref="BJ26">IF(VLOOKUP(ACT5Holdings[[#This Row],[Date]],Paysheet[], 2, FALSE) = "PAYDAY", (PayDistribution[[#This Row],[Pay Post Initial]] * ACT5Info[Remainder %]), "")</f>
        <v/>
      </c>
      <c r="BK2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7" spans="1:63" x14ac:dyDescent="0.25">
      <c r="A27" s="25">
        <v>45314</v>
      </c>
      <c r="B27" t="str">
        <f>IF(VLOOKUP(PayDistribution[[#This Row],[Date]],Paysheet[], 2, FALSE) = "PAYDAY", VLOOKUP(PayDistribution[[#This Row],[Date]],Paysheet[], 11, FALSE), "")</f>
        <v/>
      </c>
      <c r="C27" s="2" t="str">
        <f>ACT1Holdings[[#This Row],[Initial Pay Cut]]</f>
        <v/>
      </c>
      <c r="D27" s="2" t="str">
        <f>ACT2Holdings[[#This Row],[Initial Pay Cut]]</f>
        <v/>
      </c>
      <c r="E27" s="2" t="str">
        <f>ACT3Holdings[[#This Row],[Initial Pay Cut]]</f>
        <v/>
      </c>
      <c r="F27" s="2" t="str">
        <f>ACT4Holdings[[#This Row],[Initial Pay Cut]]</f>
        <v/>
      </c>
      <c r="G27" s="2" t="str">
        <f>ACT5Holdings[[#This Row],[Initial Pay Cut]]</f>
        <v/>
      </c>
      <c r="H27" t="str">
        <f>IF(PayDistribution[[#This Row],[Initial Paycheck]] = "", "", PayDistribution[[#This Row],[Initial Paycheck]] - SUM(PayDistribution[[#This Row],[Int ACT 1]:[Int ACT 5]]))</f>
        <v/>
      </c>
      <c r="I27" s="2" t="str">
        <f>ACT1Holdings[[#This Row],[Remainder Pay Cut]]</f>
        <v/>
      </c>
      <c r="J27" s="2" t="str">
        <f>ACT2Holdings[[#This Row],[Remainder Pay Cut]]</f>
        <v/>
      </c>
      <c r="K27" s="2" t="str">
        <f>ACT3Holdings[[#This Row],[Remainder Pay Cut]]</f>
        <v/>
      </c>
      <c r="L27" s="2" t="str">
        <f>ACT4Holdings[[#This Row],[Remainder Pay Cut]]</f>
        <v/>
      </c>
      <c r="M27" s="2" t="str">
        <f>ACT5Holdings[[#This Row],[Remainder Pay Cut]]</f>
        <v/>
      </c>
      <c r="O27" s="21">
        <v>45314</v>
      </c>
      <c r="P27" s="1" cm="1">
        <f t="array" ref="P27">IF(ISNUMBER(W26), W26, ACT1Info[Intial Amount])</f>
        <v>0</v>
      </c>
      <c r="Q27" s="1"/>
      <c r="R27" s="19" cm="1">
        <f t="array" ref="R27">IF(ACT1Holdings[[#This Row],[Intial Amount]] &gt; ACT1Info[Interest Rate 1 Cap], ACT1Info[Interest Rate 2], ACT1Info[Interest Rate])</f>
        <v>0</v>
      </c>
      <c r="S27" s="1"/>
      <c r="T27" s="24" t="str" cm="1">
        <f t="array" ref="T27">IF(VLOOKUP(ACT1Holdings[[#This Row],[Date]],Paysheet[], 2, FALSE) = "PAYDAY", (VLOOKUP(ACT1Holdings[[#This Row],[Date]],Paysheet[], 11, FALSE) * ACT1Info[Intial Pay %]), "")</f>
        <v/>
      </c>
      <c r="U2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7" s="1" t="str" cm="1">
        <f t="array" ref="V27">IF(VLOOKUP(ACT1Holdings[[#This Row],[Date]],Paysheet[], 2, FALSE) = "PAYDAY", (PayDistribution[[#This Row],[Pay Post Initial]] * ACT1Info[Remainder %]), "")</f>
        <v/>
      </c>
      <c r="W2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7" s="21">
        <v>45314</v>
      </c>
      <c r="Z27" s="1" cm="1">
        <f t="array" ref="Z27">IF(ISNUMBER(AG26), AG26, ACT2Info[Intial Amount])</f>
        <v>0</v>
      </c>
      <c r="AA27" s="1"/>
      <c r="AB27" s="19" cm="1">
        <f t="array" ref="AB27">IF(ACT2Holdings[[#This Row],[Intial Amount]] &gt; ACT2Info[Interest Rate 1 Cap], ACT2Info[Interest Rate 2], ACT2Info[Interest Rate])</f>
        <v>1.5E-3</v>
      </c>
      <c r="AC27" s="1"/>
      <c r="AD27" s="24" t="str" cm="1">
        <f t="array" ref="AD27">IF(VLOOKUP(ACT2Holdings[[#This Row],[Date]],Paysheet[], 2, FALSE) = "PAYDAY", (VLOOKUP(ACT2Holdings[[#This Row],[Date]],Paysheet[], 11, FALSE) * ACT2Info[Intial Pay %]), "")</f>
        <v/>
      </c>
      <c r="AE2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7" s="1" t="str" cm="1">
        <f t="array" ref="AF27">IF(VLOOKUP(ACT2Holdings[[#This Row],[Date]],Paysheet[], 2, FALSE) = "PAYDAY", (PayDistribution[[#This Row],[Pay Post Initial]] * ACT2Info[Remainder %]), "")</f>
        <v/>
      </c>
      <c r="AG2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7" s="21">
        <v>45314</v>
      </c>
      <c r="AJ27" s="1" cm="1">
        <f t="array" ref="AJ27">IF(ISNUMBER(AQ26), AQ26, ACT3Info[Intial Amount])</f>
        <v>0</v>
      </c>
      <c r="AK27" s="1"/>
      <c r="AL27" s="19" cm="1">
        <f t="array" ref="AL27">IF(ACT3Holdings[[#This Row],[Intial Amount]] &gt; ACT3Info[Interest Rate 1 Cap], ACT3Info[Interest Rate 2], ACT3Info[Interest Rate])</f>
        <v>0</v>
      </c>
      <c r="AM27" s="1"/>
      <c r="AN27" s="24" t="str" cm="1">
        <f t="array" ref="AN27">IF(VLOOKUP(ACT3Holdings[[#This Row],[Date]],Paysheet[], 2, FALSE) = "PAYDAY", (VLOOKUP(ACT3Holdings[[#This Row],[Date]],Paysheet[], 11, FALSE) * ACT3Info[Intial Pay %]), "")</f>
        <v/>
      </c>
      <c r="AO2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7" s="1" t="str" cm="1">
        <f t="array" ref="AP27">IF(VLOOKUP(ACT3Holdings[[#This Row],[Date]],Paysheet[], 2, FALSE) = "PAYDAY", (PayDistribution[[#This Row],[Pay Post Initial]] * ACT3Info[Remainder %]), "")</f>
        <v/>
      </c>
      <c r="AQ2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7" s="21">
        <v>45314</v>
      </c>
      <c r="AT27" s="1" cm="1">
        <f t="array" ref="AT27">IF(ISNUMBER(BA26), BA26, ACT4Info[Intial Amount])</f>
        <v>0</v>
      </c>
      <c r="AU27" s="1"/>
      <c r="AV27" s="19" cm="1">
        <f t="array" ref="AV27">IF(ACT4Holdings[[#This Row],[Intial Amount]] &gt; ACT4Info[Interest Rate 1 Cap], ACT4Info[Interest Rate 2], ACT4Info[Interest Rate])</f>
        <v>0</v>
      </c>
      <c r="AW27" s="1"/>
      <c r="AX27" s="24" t="str" cm="1">
        <f t="array" ref="AX27">IF(VLOOKUP(ACT4Holdings[[#This Row],[Date]],Paysheet[], 2, FALSE) = "PAYDAY", (VLOOKUP(ACT4Holdings[[#This Row],[Date]],Paysheet[], 11, FALSE) * ACT4Info[Intial Pay %]), "")</f>
        <v/>
      </c>
      <c r="AY2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7" s="1" t="str" cm="1">
        <f t="array" ref="AZ27">IF(VLOOKUP(ACT4Holdings[[#This Row],[Date]],Paysheet[], 2, FALSE) = "PAYDAY", (PayDistribution[[#This Row],[Pay Post Initial]] * ACT4Info[Remainder %]), "")</f>
        <v/>
      </c>
      <c r="BA2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7" s="21">
        <v>45314</v>
      </c>
      <c r="BD27" s="1" cm="1">
        <f t="array" ref="BD27">IF(ISNUMBER(BK26), BK26, ACT5Info[Intial Amount])</f>
        <v>0</v>
      </c>
      <c r="BE27" s="1"/>
      <c r="BF27" s="19" cm="1">
        <f t="array" ref="BF27">IF(ACT5Holdings[[#This Row],[Intial Amount]] &gt; ACT5Info[Interest Rate 1 Cap], ACT5Info[Interest Rate 2], ACT5Info[Interest Rate])</f>
        <v>0</v>
      </c>
      <c r="BG27" s="1"/>
      <c r="BH27" s="24" t="str" cm="1">
        <f t="array" ref="BH27">IF(VLOOKUP(ACT5Holdings[[#This Row],[Date]],Paysheet[], 2, FALSE) = "PAYDAY", (VLOOKUP(ACT5Holdings[[#This Row],[Date]],Paysheet[], 11, FALSE) * ACT5Info[Intial Pay %]), "")</f>
        <v/>
      </c>
      <c r="BI2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7" s="1" t="str" cm="1">
        <f t="array" ref="BJ27">IF(VLOOKUP(ACT5Holdings[[#This Row],[Date]],Paysheet[], 2, FALSE) = "PAYDAY", (PayDistribution[[#This Row],[Pay Post Initial]] * ACT5Info[Remainder %]), "")</f>
        <v/>
      </c>
      <c r="BK2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8" spans="1:63" x14ac:dyDescent="0.25">
      <c r="A28" s="25">
        <v>45315</v>
      </c>
      <c r="B28" t="str">
        <f>IF(VLOOKUP(PayDistribution[[#This Row],[Date]],Paysheet[], 2, FALSE) = "PAYDAY", VLOOKUP(PayDistribution[[#This Row],[Date]],Paysheet[], 11, FALSE), "")</f>
        <v/>
      </c>
      <c r="C28" s="2" t="str">
        <f>ACT1Holdings[[#This Row],[Initial Pay Cut]]</f>
        <v/>
      </c>
      <c r="D28" s="2" t="str">
        <f>ACT2Holdings[[#This Row],[Initial Pay Cut]]</f>
        <v/>
      </c>
      <c r="E28" s="2" t="str">
        <f>ACT3Holdings[[#This Row],[Initial Pay Cut]]</f>
        <v/>
      </c>
      <c r="F28" s="2" t="str">
        <f>ACT4Holdings[[#This Row],[Initial Pay Cut]]</f>
        <v/>
      </c>
      <c r="G28" s="2" t="str">
        <f>ACT5Holdings[[#This Row],[Initial Pay Cut]]</f>
        <v/>
      </c>
      <c r="H28" t="str">
        <f>IF(PayDistribution[[#This Row],[Initial Paycheck]] = "", "", PayDistribution[[#This Row],[Initial Paycheck]] - SUM(PayDistribution[[#This Row],[Int ACT 1]:[Int ACT 5]]))</f>
        <v/>
      </c>
      <c r="I28" s="2" t="str">
        <f>ACT1Holdings[[#This Row],[Remainder Pay Cut]]</f>
        <v/>
      </c>
      <c r="J28" s="2" t="str">
        <f>ACT2Holdings[[#This Row],[Remainder Pay Cut]]</f>
        <v/>
      </c>
      <c r="K28" s="2" t="str">
        <f>ACT3Holdings[[#This Row],[Remainder Pay Cut]]</f>
        <v/>
      </c>
      <c r="L28" s="2" t="str">
        <f>ACT4Holdings[[#This Row],[Remainder Pay Cut]]</f>
        <v/>
      </c>
      <c r="M28" s="2" t="str">
        <f>ACT5Holdings[[#This Row],[Remainder Pay Cut]]</f>
        <v/>
      </c>
      <c r="O28" s="21">
        <v>45315</v>
      </c>
      <c r="P28" s="1" cm="1">
        <f t="array" ref="P28">IF(ISNUMBER(W27), W27, ACT1Info[Intial Amount])</f>
        <v>0</v>
      </c>
      <c r="Q28" s="1"/>
      <c r="R28" s="19" cm="1">
        <f t="array" ref="R28">IF(ACT1Holdings[[#This Row],[Intial Amount]] &gt; ACT1Info[Interest Rate 1 Cap], ACT1Info[Interest Rate 2], ACT1Info[Interest Rate])</f>
        <v>0</v>
      </c>
      <c r="S28" s="1"/>
      <c r="T28" s="24" t="str" cm="1">
        <f t="array" ref="T28">IF(VLOOKUP(ACT1Holdings[[#This Row],[Date]],Paysheet[], 2, FALSE) = "PAYDAY", (VLOOKUP(ACT1Holdings[[#This Row],[Date]],Paysheet[], 11, FALSE) * ACT1Info[Intial Pay %]), "")</f>
        <v/>
      </c>
      <c r="U2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8" s="1" t="str" cm="1">
        <f t="array" ref="V28">IF(VLOOKUP(ACT1Holdings[[#This Row],[Date]],Paysheet[], 2, FALSE) = "PAYDAY", (PayDistribution[[#This Row],[Pay Post Initial]] * ACT1Info[Remainder %]), "")</f>
        <v/>
      </c>
      <c r="W2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8" s="21">
        <v>45315</v>
      </c>
      <c r="Z28" s="1" cm="1">
        <f t="array" ref="Z28">IF(ISNUMBER(AG27), AG27, ACT2Info[Intial Amount])</f>
        <v>0</v>
      </c>
      <c r="AA28" s="1"/>
      <c r="AB28" s="19" cm="1">
        <f t="array" ref="AB28">IF(ACT2Holdings[[#This Row],[Intial Amount]] &gt; ACT2Info[Interest Rate 1 Cap], ACT2Info[Interest Rate 2], ACT2Info[Interest Rate])</f>
        <v>1.5E-3</v>
      </c>
      <c r="AC28" s="1"/>
      <c r="AD28" s="24" t="str" cm="1">
        <f t="array" ref="AD28">IF(VLOOKUP(ACT2Holdings[[#This Row],[Date]],Paysheet[], 2, FALSE) = "PAYDAY", (VLOOKUP(ACT2Holdings[[#This Row],[Date]],Paysheet[], 11, FALSE) * ACT2Info[Intial Pay %]), "")</f>
        <v/>
      </c>
      <c r="AE2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8" s="1" t="str" cm="1">
        <f t="array" ref="AF28">IF(VLOOKUP(ACT2Holdings[[#This Row],[Date]],Paysheet[], 2, FALSE) = "PAYDAY", (PayDistribution[[#This Row],[Pay Post Initial]] * ACT2Info[Remainder %]), "")</f>
        <v/>
      </c>
      <c r="AG2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8" s="21">
        <v>45315</v>
      </c>
      <c r="AJ28" s="1" cm="1">
        <f t="array" ref="AJ28">IF(ISNUMBER(AQ27), AQ27, ACT3Info[Intial Amount])</f>
        <v>0</v>
      </c>
      <c r="AK28" s="1"/>
      <c r="AL28" s="19" cm="1">
        <f t="array" ref="AL28">IF(ACT3Holdings[[#This Row],[Intial Amount]] &gt; ACT3Info[Interest Rate 1 Cap], ACT3Info[Interest Rate 2], ACT3Info[Interest Rate])</f>
        <v>0</v>
      </c>
      <c r="AM28" s="1"/>
      <c r="AN28" s="24" t="str" cm="1">
        <f t="array" ref="AN28">IF(VLOOKUP(ACT3Holdings[[#This Row],[Date]],Paysheet[], 2, FALSE) = "PAYDAY", (VLOOKUP(ACT3Holdings[[#This Row],[Date]],Paysheet[], 11, FALSE) * ACT3Info[Intial Pay %]), "")</f>
        <v/>
      </c>
      <c r="AO2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8" s="1" t="str" cm="1">
        <f t="array" ref="AP28">IF(VLOOKUP(ACT3Holdings[[#This Row],[Date]],Paysheet[], 2, FALSE) = "PAYDAY", (PayDistribution[[#This Row],[Pay Post Initial]] * ACT3Info[Remainder %]), "")</f>
        <v/>
      </c>
      <c r="AQ2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8" s="21">
        <v>45315</v>
      </c>
      <c r="AT28" s="1" cm="1">
        <f t="array" ref="AT28">IF(ISNUMBER(BA27), BA27, ACT4Info[Intial Amount])</f>
        <v>0</v>
      </c>
      <c r="AU28" s="1"/>
      <c r="AV28" s="19" cm="1">
        <f t="array" ref="AV28">IF(ACT4Holdings[[#This Row],[Intial Amount]] &gt; ACT4Info[Interest Rate 1 Cap], ACT4Info[Interest Rate 2], ACT4Info[Interest Rate])</f>
        <v>0</v>
      </c>
      <c r="AW28" s="1"/>
      <c r="AX28" s="24" t="str" cm="1">
        <f t="array" ref="AX28">IF(VLOOKUP(ACT4Holdings[[#This Row],[Date]],Paysheet[], 2, FALSE) = "PAYDAY", (VLOOKUP(ACT4Holdings[[#This Row],[Date]],Paysheet[], 11, FALSE) * ACT4Info[Intial Pay %]), "")</f>
        <v/>
      </c>
      <c r="AY2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8" s="1" t="str" cm="1">
        <f t="array" ref="AZ28">IF(VLOOKUP(ACT4Holdings[[#This Row],[Date]],Paysheet[], 2, FALSE) = "PAYDAY", (PayDistribution[[#This Row],[Pay Post Initial]] * ACT4Info[Remainder %]), "")</f>
        <v/>
      </c>
      <c r="BA2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8" s="21">
        <v>45315</v>
      </c>
      <c r="BD28" s="1" cm="1">
        <f t="array" ref="BD28">IF(ISNUMBER(BK27), BK27, ACT5Info[Intial Amount])</f>
        <v>0</v>
      </c>
      <c r="BE28" s="1"/>
      <c r="BF28" s="19" cm="1">
        <f t="array" ref="BF28">IF(ACT5Holdings[[#This Row],[Intial Amount]] &gt; ACT5Info[Interest Rate 1 Cap], ACT5Info[Interest Rate 2], ACT5Info[Interest Rate])</f>
        <v>0</v>
      </c>
      <c r="BG28" s="1"/>
      <c r="BH28" s="24" t="str" cm="1">
        <f t="array" ref="BH28">IF(VLOOKUP(ACT5Holdings[[#This Row],[Date]],Paysheet[], 2, FALSE) = "PAYDAY", (VLOOKUP(ACT5Holdings[[#This Row],[Date]],Paysheet[], 11, FALSE) * ACT5Info[Intial Pay %]), "")</f>
        <v/>
      </c>
      <c r="BI2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8" s="1" t="str" cm="1">
        <f t="array" ref="BJ28">IF(VLOOKUP(ACT5Holdings[[#This Row],[Date]],Paysheet[], 2, FALSE) = "PAYDAY", (PayDistribution[[#This Row],[Pay Post Initial]] * ACT5Info[Remainder %]), "")</f>
        <v/>
      </c>
      <c r="BK2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9" spans="1:63" x14ac:dyDescent="0.25">
      <c r="A29" s="25">
        <v>45316</v>
      </c>
      <c r="B29" t="str">
        <f>IF(VLOOKUP(PayDistribution[[#This Row],[Date]],Paysheet[], 2, FALSE) = "PAYDAY", VLOOKUP(PayDistribution[[#This Row],[Date]],Paysheet[], 11, FALSE), "")</f>
        <v/>
      </c>
      <c r="C29" s="2" t="str">
        <f>ACT1Holdings[[#This Row],[Initial Pay Cut]]</f>
        <v/>
      </c>
      <c r="D29" s="2" t="str">
        <f>ACT2Holdings[[#This Row],[Initial Pay Cut]]</f>
        <v/>
      </c>
      <c r="E29" s="2" t="str">
        <f>ACT3Holdings[[#This Row],[Initial Pay Cut]]</f>
        <v/>
      </c>
      <c r="F29" s="2" t="str">
        <f>ACT4Holdings[[#This Row],[Initial Pay Cut]]</f>
        <v/>
      </c>
      <c r="G29" s="2" t="str">
        <f>ACT5Holdings[[#This Row],[Initial Pay Cut]]</f>
        <v/>
      </c>
      <c r="H29" t="str">
        <f>IF(PayDistribution[[#This Row],[Initial Paycheck]] = "", "", PayDistribution[[#This Row],[Initial Paycheck]] - SUM(PayDistribution[[#This Row],[Int ACT 1]:[Int ACT 5]]))</f>
        <v/>
      </c>
      <c r="I29" s="2" t="str">
        <f>ACT1Holdings[[#This Row],[Remainder Pay Cut]]</f>
        <v/>
      </c>
      <c r="J29" s="2" t="str">
        <f>ACT2Holdings[[#This Row],[Remainder Pay Cut]]</f>
        <v/>
      </c>
      <c r="K29" s="2" t="str">
        <f>ACT3Holdings[[#This Row],[Remainder Pay Cut]]</f>
        <v/>
      </c>
      <c r="L29" s="2" t="str">
        <f>ACT4Holdings[[#This Row],[Remainder Pay Cut]]</f>
        <v/>
      </c>
      <c r="M29" s="2" t="str">
        <f>ACT5Holdings[[#This Row],[Remainder Pay Cut]]</f>
        <v/>
      </c>
      <c r="O29" s="21">
        <v>45316</v>
      </c>
      <c r="P29" s="1" cm="1">
        <f t="array" ref="P29">IF(ISNUMBER(W28), W28, ACT1Info[Intial Amount])</f>
        <v>0</v>
      </c>
      <c r="Q29" s="1"/>
      <c r="R29" s="19" cm="1">
        <f t="array" ref="R29">IF(ACT1Holdings[[#This Row],[Intial Amount]] &gt; ACT1Info[Interest Rate 1 Cap], ACT1Info[Interest Rate 2], ACT1Info[Interest Rate])</f>
        <v>0</v>
      </c>
      <c r="S29" s="1"/>
      <c r="T29" s="24" t="str" cm="1">
        <f t="array" ref="T29">IF(VLOOKUP(ACT1Holdings[[#This Row],[Date]],Paysheet[], 2, FALSE) = "PAYDAY", (VLOOKUP(ACT1Holdings[[#This Row],[Date]],Paysheet[], 11, FALSE) * ACT1Info[Intial Pay %]), "")</f>
        <v/>
      </c>
      <c r="U2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9" s="1" t="str" cm="1">
        <f t="array" ref="V29">IF(VLOOKUP(ACT1Holdings[[#This Row],[Date]],Paysheet[], 2, FALSE) = "PAYDAY", (PayDistribution[[#This Row],[Pay Post Initial]] * ACT1Info[Remainder %]), "")</f>
        <v/>
      </c>
      <c r="W2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9" s="21">
        <v>45316</v>
      </c>
      <c r="Z29" s="1" cm="1">
        <f t="array" ref="Z29">IF(ISNUMBER(AG28), AG28, ACT2Info[Intial Amount])</f>
        <v>0</v>
      </c>
      <c r="AA29" s="1"/>
      <c r="AB29" s="19" cm="1">
        <f t="array" ref="AB29">IF(ACT2Holdings[[#This Row],[Intial Amount]] &gt; ACT2Info[Interest Rate 1 Cap], ACT2Info[Interest Rate 2], ACT2Info[Interest Rate])</f>
        <v>1.5E-3</v>
      </c>
      <c r="AC29" s="1"/>
      <c r="AD29" s="24" t="str" cm="1">
        <f t="array" ref="AD29">IF(VLOOKUP(ACT2Holdings[[#This Row],[Date]],Paysheet[], 2, FALSE) = "PAYDAY", (VLOOKUP(ACT2Holdings[[#This Row],[Date]],Paysheet[], 11, FALSE) * ACT2Info[Intial Pay %]), "")</f>
        <v/>
      </c>
      <c r="AE2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9" s="1" t="str" cm="1">
        <f t="array" ref="AF29">IF(VLOOKUP(ACT2Holdings[[#This Row],[Date]],Paysheet[], 2, FALSE) = "PAYDAY", (PayDistribution[[#This Row],[Pay Post Initial]] * ACT2Info[Remainder %]), "")</f>
        <v/>
      </c>
      <c r="AG2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9" s="21">
        <v>45316</v>
      </c>
      <c r="AJ29" s="1" cm="1">
        <f t="array" ref="AJ29">IF(ISNUMBER(AQ28), AQ28, ACT3Info[Intial Amount])</f>
        <v>0</v>
      </c>
      <c r="AK29" s="1"/>
      <c r="AL29" s="19" cm="1">
        <f t="array" ref="AL29">IF(ACT3Holdings[[#This Row],[Intial Amount]] &gt; ACT3Info[Interest Rate 1 Cap], ACT3Info[Interest Rate 2], ACT3Info[Interest Rate])</f>
        <v>0</v>
      </c>
      <c r="AM29" s="1"/>
      <c r="AN29" s="24" t="str" cm="1">
        <f t="array" ref="AN29">IF(VLOOKUP(ACT3Holdings[[#This Row],[Date]],Paysheet[], 2, FALSE) = "PAYDAY", (VLOOKUP(ACT3Holdings[[#This Row],[Date]],Paysheet[], 11, FALSE) * ACT3Info[Intial Pay %]), "")</f>
        <v/>
      </c>
      <c r="AO2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9" s="1" t="str" cm="1">
        <f t="array" ref="AP29">IF(VLOOKUP(ACT3Holdings[[#This Row],[Date]],Paysheet[], 2, FALSE) = "PAYDAY", (PayDistribution[[#This Row],[Pay Post Initial]] * ACT3Info[Remainder %]), "")</f>
        <v/>
      </c>
      <c r="AQ2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9" s="21">
        <v>45316</v>
      </c>
      <c r="AT29" s="1" cm="1">
        <f t="array" ref="AT29">IF(ISNUMBER(BA28), BA28, ACT4Info[Intial Amount])</f>
        <v>0</v>
      </c>
      <c r="AU29" s="1"/>
      <c r="AV29" s="19" cm="1">
        <f t="array" ref="AV29">IF(ACT4Holdings[[#This Row],[Intial Amount]] &gt; ACT4Info[Interest Rate 1 Cap], ACT4Info[Interest Rate 2], ACT4Info[Interest Rate])</f>
        <v>0</v>
      </c>
      <c r="AW29" s="1"/>
      <c r="AX29" s="24" t="str" cm="1">
        <f t="array" ref="AX29">IF(VLOOKUP(ACT4Holdings[[#This Row],[Date]],Paysheet[], 2, FALSE) = "PAYDAY", (VLOOKUP(ACT4Holdings[[#This Row],[Date]],Paysheet[], 11, FALSE) * ACT4Info[Intial Pay %]), "")</f>
        <v/>
      </c>
      <c r="AY2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9" s="1" t="str" cm="1">
        <f t="array" ref="AZ29">IF(VLOOKUP(ACT4Holdings[[#This Row],[Date]],Paysheet[], 2, FALSE) = "PAYDAY", (PayDistribution[[#This Row],[Pay Post Initial]] * ACT4Info[Remainder %]), "")</f>
        <v/>
      </c>
      <c r="BA2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9" s="21">
        <v>45316</v>
      </c>
      <c r="BD29" s="1" cm="1">
        <f t="array" ref="BD29">IF(ISNUMBER(BK28), BK28, ACT5Info[Intial Amount])</f>
        <v>0</v>
      </c>
      <c r="BE29" s="1"/>
      <c r="BF29" s="19" cm="1">
        <f t="array" ref="BF29">IF(ACT5Holdings[[#This Row],[Intial Amount]] &gt; ACT5Info[Interest Rate 1 Cap], ACT5Info[Interest Rate 2], ACT5Info[Interest Rate])</f>
        <v>0</v>
      </c>
      <c r="BG29" s="1"/>
      <c r="BH29" s="24" t="str" cm="1">
        <f t="array" ref="BH29">IF(VLOOKUP(ACT5Holdings[[#This Row],[Date]],Paysheet[], 2, FALSE) = "PAYDAY", (VLOOKUP(ACT5Holdings[[#This Row],[Date]],Paysheet[], 11, FALSE) * ACT5Info[Intial Pay %]), "")</f>
        <v/>
      </c>
      <c r="BI2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9" s="1" t="str" cm="1">
        <f t="array" ref="BJ29">IF(VLOOKUP(ACT5Holdings[[#This Row],[Date]],Paysheet[], 2, FALSE) = "PAYDAY", (PayDistribution[[#This Row],[Pay Post Initial]] * ACT5Info[Remainder %]), "")</f>
        <v/>
      </c>
      <c r="BK2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0" spans="1:63" x14ac:dyDescent="0.25">
      <c r="A30" s="25">
        <v>45317</v>
      </c>
      <c r="B30" t="str">
        <f>IF(VLOOKUP(PayDistribution[[#This Row],[Date]],Paysheet[], 2, FALSE) = "PAYDAY", VLOOKUP(PayDistribution[[#This Row],[Date]],Paysheet[], 11, FALSE), "")</f>
        <v/>
      </c>
      <c r="C30" s="2" t="str">
        <f>ACT1Holdings[[#This Row],[Initial Pay Cut]]</f>
        <v/>
      </c>
      <c r="D30" s="2" t="str">
        <f>ACT2Holdings[[#This Row],[Initial Pay Cut]]</f>
        <v/>
      </c>
      <c r="E30" s="2" t="str">
        <f>ACT3Holdings[[#This Row],[Initial Pay Cut]]</f>
        <v/>
      </c>
      <c r="F30" s="2" t="str">
        <f>ACT4Holdings[[#This Row],[Initial Pay Cut]]</f>
        <v/>
      </c>
      <c r="G30" s="2" t="str">
        <f>ACT5Holdings[[#This Row],[Initial Pay Cut]]</f>
        <v/>
      </c>
      <c r="H30" t="str">
        <f>IF(PayDistribution[[#This Row],[Initial Paycheck]] = "", "", PayDistribution[[#This Row],[Initial Paycheck]] - SUM(PayDistribution[[#This Row],[Int ACT 1]:[Int ACT 5]]))</f>
        <v/>
      </c>
      <c r="I30" s="2" t="str">
        <f>ACT1Holdings[[#This Row],[Remainder Pay Cut]]</f>
        <v/>
      </c>
      <c r="J30" s="2" t="str">
        <f>ACT2Holdings[[#This Row],[Remainder Pay Cut]]</f>
        <v/>
      </c>
      <c r="K30" s="2" t="str">
        <f>ACT3Holdings[[#This Row],[Remainder Pay Cut]]</f>
        <v/>
      </c>
      <c r="L30" s="2" t="str">
        <f>ACT4Holdings[[#This Row],[Remainder Pay Cut]]</f>
        <v/>
      </c>
      <c r="M30" s="2" t="str">
        <f>ACT5Holdings[[#This Row],[Remainder Pay Cut]]</f>
        <v/>
      </c>
      <c r="O30" s="21">
        <v>45317</v>
      </c>
      <c r="P30" s="1" cm="1">
        <f t="array" ref="P30">IF(ISNUMBER(W29), W29, ACT1Info[Intial Amount])</f>
        <v>0</v>
      </c>
      <c r="Q30" s="1"/>
      <c r="R30" s="19" cm="1">
        <f t="array" ref="R30">IF(ACT1Holdings[[#This Row],[Intial Amount]] &gt; ACT1Info[Interest Rate 1 Cap], ACT1Info[Interest Rate 2], ACT1Info[Interest Rate])</f>
        <v>0</v>
      </c>
      <c r="S30" s="1"/>
      <c r="T30" s="24" t="str" cm="1">
        <f t="array" ref="T30">IF(VLOOKUP(ACT1Holdings[[#This Row],[Date]],Paysheet[], 2, FALSE) = "PAYDAY", (VLOOKUP(ACT1Holdings[[#This Row],[Date]],Paysheet[], 11, FALSE) * ACT1Info[Intial Pay %]), "")</f>
        <v/>
      </c>
      <c r="U3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0" s="1" t="str" cm="1">
        <f t="array" ref="V30">IF(VLOOKUP(ACT1Holdings[[#This Row],[Date]],Paysheet[], 2, FALSE) = "PAYDAY", (PayDistribution[[#This Row],[Pay Post Initial]] * ACT1Info[Remainder %]), "")</f>
        <v/>
      </c>
      <c r="W3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0" s="21">
        <v>45317</v>
      </c>
      <c r="Z30" s="1" cm="1">
        <f t="array" ref="Z30">IF(ISNUMBER(AG29), AG29, ACT2Info[Intial Amount])</f>
        <v>0</v>
      </c>
      <c r="AA30" s="1"/>
      <c r="AB30" s="19" cm="1">
        <f t="array" ref="AB30">IF(ACT2Holdings[[#This Row],[Intial Amount]] &gt; ACT2Info[Interest Rate 1 Cap], ACT2Info[Interest Rate 2], ACT2Info[Interest Rate])</f>
        <v>1.5E-3</v>
      </c>
      <c r="AC30" s="1"/>
      <c r="AD30" s="24" t="str" cm="1">
        <f t="array" ref="AD30">IF(VLOOKUP(ACT2Holdings[[#This Row],[Date]],Paysheet[], 2, FALSE) = "PAYDAY", (VLOOKUP(ACT2Holdings[[#This Row],[Date]],Paysheet[], 11, FALSE) * ACT2Info[Intial Pay %]), "")</f>
        <v/>
      </c>
      <c r="AE3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0" s="1" t="str" cm="1">
        <f t="array" ref="AF30">IF(VLOOKUP(ACT2Holdings[[#This Row],[Date]],Paysheet[], 2, FALSE) = "PAYDAY", (PayDistribution[[#This Row],[Pay Post Initial]] * ACT2Info[Remainder %]), "")</f>
        <v/>
      </c>
      <c r="AG3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0" s="21">
        <v>45317</v>
      </c>
      <c r="AJ30" s="1" cm="1">
        <f t="array" ref="AJ30">IF(ISNUMBER(AQ29), AQ29, ACT3Info[Intial Amount])</f>
        <v>0</v>
      </c>
      <c r="AK30" s="1"/>
      <c r="AL30" s="19" cm="1">
        <f t="array" ref="AL30">IF(ACT3Holdings[[#This Row],[Intial Amount]] &gt; ACT3Info[Interest Rate 1 Cap], ACT3Info[Interest Rate 2], ACT3Info[Interest Rate])</f>
        <v>0</v>
      </c>
      <c r="AM30" s="1"/>
      <c r="AN30" s="24" t="str" cm="1">
        <f t="array" ref="AN30">IF(VLOOKUP(ACT3Holdings[[#This Row],[Date]],Paysheet[], 2, FALSE) = "PAYDAY", (VLOOKUP(ACT3Holdings[[#This Row],[Date]],Paysheet[], 11, FALSE) * ACT3Info[Intial Pay %]), "")</f>
        <v/>
      </c>
      <c r="AO3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0" s="1" t="str" cm="1">
        <f t="array" ref="AP30">IF(VLOOKUP(ACT3Holdings[[#This Row],[Date]],Paysheet[], 2, FALSE) = "PAYDAY", (PayDistribution[[#This Row],[Pay Post Initial]] * ACT3Info[Remainder %]), "")</f>
        <v/>
      </c>
      <c r="AQ3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0" s="21">
        <v>45317</v>
      </c>
      <c r="AT30" s="1" cm="1">
        <f t="array" ref="AT30">IF(ISNUMBER(BA29), BA29, ACT4Info[Intial Amount])</f>
        <v>0</v>
      </c>
      <c r="AU30" s="1"/>
      <c r="AV30" s="19" cm="1">
        <f t="array" ref="AV30">IF(ACT4Holdings[[#This Row],[Intial Amount]] &gt; ACT4Info[Interest Rate 1 Cap], ACT4Info[Interest Rate 2], ACT4Info[Interest Rate])</f>
        <v>0</v>
      </c>
      <c r="AW30" s="1"/>
      <c r="AX30" s="24" t="str" cm="1">
        <f t="array" ref="AX30">IF(VLOOKUP(ACT4Holdings[[#This Row],[Date]],Paysheet[], 2, FALSE) = "PAYDAY", (VLOOKUP(ACT4Holdings[[#This Row],[Date]],Paysheet[], 11, FALSE) * ACT4Info[Intial Pay %]), "")</f>
        <v/>
      </c>
      <c r="AY3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0" s="1" t="str" cm="1">
        <f t="array" ref="AZ30">IF(VLOOKUP(ACT4Holdings[[#This Row],[Date]],Paysheet[], 2, FALSE) = "PAYDAY", (PayDistribution[[#This Row],[Pay Post Initial]] * ACT4Info[Remainder %]), "")</f>
        <v/>
      </c>
      <c r="BA3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0" s="21">
        <v>45317</v>
      </c>
      <c r="BD30" s="1" cm="1">
        <f t="array" ref="BD30">IF(ISNUMBER(BK29), BK29, ACT5Info[Intial Amount])</f>
        <v>0</v>
      </c>
      <c r="BE30" s="1"/>
      <c r="BF30" s="19" cm="1">
        <f t="array" ref="BF30">IF(ACT5Holdings[[#This Row],[Intial Amount]] &gt; ACT5Info[Interest Rate 1 Cap], ACT5Info[Interest Rate 2], ACT5Info[Interest Rate])</f>
        <v>0</v>
      </c>
      <c r="BG30" s="1"/>
      <c r="BH30" s="24" t="str" cm="1">
        <f t="array" ref="BH30">IF(VLOOKUP(ACT5Holdings[[#This Row],[Date]],Paysheet[], 2, FALSE) = "PAYDAY", (VLOOKUP(ACT5Holdings[[#This Row],[Date]],Paysheet[], 11, FALSE) * ACT5Info[Intial Pay %]), "")</f>
        <v/>
      </c>
      <c r="BI3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0" s="1" t="str" cm="1">
        <f t="array" ref="BJ30">IF(VLOOKUP(ACT5Holdings[[#This Row],[Date]],Paysheet[], 2, FALSE) = "PAYDAY", (PayDistribution[[#This Row],[Pay Post Initial]] * ACT5Info[Remainder %]), "")</f>
        <v/>
      </c>
      <c r="BK3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1" spans="1:63" x14ac:dyDescent="0.25">
      <c r="A31" s="25">
        <v>45318</v>
      </c>
      <c r="B31" t="str">
        <f>IF(VLOOKUP(PayDistribution[[#This Row],[Date]],Paysheet[], 2, FALSE) = "PAYDAY", VLOOKUP(PayDistribution[[#This Row],[Date]],Paysheet[], 11, FALSE), "")</f>
        <v/>
      </c>
      <c r="C31" s="2" t="str">
        <f>ACT1Holdings[[#This Row],[Initial Pay Cut]]</f>
        <v/>
      </c>
      <c r="D31" s="2" t="str">
        <f>ACT2Holdings[[#This Row],[Initial Pay Cut]]</f>
        <v/>
      </c>
      <c r="E31" s="2" t="str">
        <f>ACT3Holdings[[#This Row],[Initial Pay Cut]]</f>
        <v/>
      </c>
      <c r="F31" s="2" t="str">
        <f>ACT4Holdings[[#This Row],[Initial Pay Cut]]</f>
        <v/>
      </c>
      <c r="G31" s="2" t="str">
        <f>ACT5Holdings[[#This Row],[Initial Pay Cut]]</f>
        <v/>
      </c>
      <c r="H31" t="str">
        <f>IF(PayDistribution[[#This Row],[Initial Paycheck]] = "", "", PayDistribution[[#This Row],[Initial Paycheck]] - SUM(PayDistribution[[#This Row],[Int ACT 1]:[Int ACT 5]]))</f>
        <v/>
      </c>
      <c r="I31" s="2" t="str">
        <f>ACT1Holdings[[#This Row],[Remainder Pay Cut]]</f>
        <v/>
      </c>
      <c r="J31" s="2" t="str">
        <f>ACT2Holdings[[#This Row],[Remainder Pay Cut]]</f>
        <v/>
      </c>
      <c r="K31" s="2" t="str">
        <f>ACT3Holdings[[#This Row],[Remainder Pay Cut]]</f>
        <v/>
      </c>
      <c r="L31" s="2" t="str">
        <f>ACT4Holdings[[#This Row],[Remainder Pay Cut]]</f>
        <v/>
      </c>
      <c r="M31" s="2" t="str">
        <f>ACT5Holdings[[#This Row],[Remainder Pay Cut]]</f>
        <v/>
      </c>
      <c r="O31" s="21">
        <v>45318</v>
      </c>
      <c r="P31" s="1" cm="1">
        <f t="array" ref="P31">IF(ISNUMBER(W30), W30, ACT1Info[Intial Amount])</f>
        <v>0</v>
      </c>
      <c r="Q31" s="1"/>
      <c r="R31" s="19" cm="1">
        <f t="array" ref="R31">IF(ACT1Holdings[[#This Row],[Intial Amount]] &gt; ACT1Info[Interest Rate 1 Cap], ACT1Info[Interest Rate 2], ACT1Info[Interest Rate])</f>
        <v>0</v>
      </c>
      <c r="S31" s="1"/>
      <c r="T31" s="24" t="str" cm="1">
        <f t="array" ref="T31">IF(VLOOKUP(ACT1Holdings[[#This Row],[Date]],Paysheet[], 2, FALSE) = "PAYDAY", (VLOOKUP(ACT1Holdings[[#This Row],[Date]],Paysheet[], 11, FALSE) * ACT1Info[Intial Pay %]), "")</f>
        <v/>
      </c>
      <c r="U3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1" s="1" t="str" cm="1">
        <f t="array" ref="V31">IF(VLOOKUP(ACT1Holdings[[#This Row],[Date]],Paysheet[], 2, FALSE) = "PAYDAY", (PayDistribution[[#This Row],[Pay Post Initial]] * ACT1Info[Remainder %]), "")</f>
        <v/>
      </c>
      <c r="W3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1" s="21">
        <v>45318</v>
      </c>
      <c r="Z31" s="1" cm="1">
        <f t="array" ref="Z31">IF(ISNUMBER(AG30), AG30, ACT2Info[Intial Amount])</f>
        <v>0</v>
      </c>
      <c r="AA31" s="1"/>
      <c r="AB31" s="19" cm="1">
        <f t="array" ref="AB31">IF(ACT2Holdings[[#This Row],[Intial Amount]] &gt; ACT2Info[Interest Rate 1 Cap], ACT2Info[Interest Rate 2], ACT2Info[Interest Rate])</f>
        <v>1.5E-3</v>
      </c>
      <c r="AC31" s="1"/>
      <c r="AD31" s="24" t="str" cm="1">
        <f t="array" ref="AD31">IF(VLOOKUP(ACT2Holdings[[#This Row],[Date]],Paysheet[], 2, FALSE) = "PAYDAY", (VLOOKUP(ACT2Holdings[[#This Row],[Date]],Paysheet[], 11, FALSE) * ACT2Info[Intial Pay %]), "")</f>
        <v/>
      </c>
      <c r="AE3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1" s="1" t="str" cm="1">
        <f t="array" ref="AF31">IF(VLOOKUP(ACT2Holdings[[#This Row],[Date]],Paysheet[], 2, FALSE) = "PAYDAY", (PayDistribution[[#This Row],[Pay Post Initial]] * ACT2Info[Remainder %]), "")</f>
        <v/>
      </c>
      <c r="AG3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1" s="21">
        <v>45318</v>
      </c>
      <c r="AJ31" s="1" cm="1">
        <f t="array" ref="AJ31">IF(ISNUMBER(AQ30), AQ30, ACT3Info[Intial Amount])</f>
        <v>0</v>
      </c>
      <c r="AK31" s="1"/>
      <c r="AL31" s="19" cm="1">
        <f t="array" ref="AL31">IF(ACT3Holdings[[#This Row],[Intial Amount]] &gt; ACT3Info[Interest Rate 1 Cap], ACT3Info[Interest Rate 2], ACT3Info[Interest Rate])</f>
        <v>0</v>
      </c>
      <c r="AM31" s="1"/>
      <c r="AN31" s="24" t="str" cm="1">
        <f t="array" ref="AN31">IF(VLOOKUP(ACT3Holdings[[#This Row],[Date]],Paysheet[], 2, FALSE) = "PAYDAY", (VLOOKUP(ACT3Holdings[[#This Row],[Date]],Paysheet[], 11, FALSE) * ACT3Info[Intial Pay %]), "")</f>
        <v/>
      </c>
      <c r="AO3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1" s="1" t="str" cm="1">
        <f t="array" ref="AP31">IF(VLOOKUP(ACT3Holdings[[#This Row],[Date]],Paysheet[], 2, FALSE) = "PAYDAY", (PayDistribution[[#This Row],[Pay Post Initial]] * ACT3Info[Remainder %]), "")</f>
        <v/>
      </c>
      <c r="AQ3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1" s="21">
        <v>45318</v>
      </c>
      <c r="AT31" s="1" cm="1">
        <f t="array" ref="AT31">IF(ISNUMBER(BA30), BA30, ACT4Info[Intial Amount])</f>
        <v>0</v>
      </c>
      <c r="AU31" s="1"/>
      <c r="AV31" s="19" cm="1">
        <f t="array" ref="AV31">IF(ACT4Holdings[[#This Row],[Intial Amount]] &gt; ACT4Info[Interest Rate 1 Cap], ACT4Info[Interest Rate 2], ACT4Info[Interest Rate])</f>
        <v>0</v>
      </c>
      <c r="AW31" s="1"/>
      <c r="AX31" s="24" t="str" cm="1">
        <f t="array" ref="AX31">IF(VLOOKUP(ACT4Holdings[[#This Row],[Date]],Paysheet[], 2, FALSE) = "PAYDAY", (VLOOKUP(ACT4Holdings[[#This Row],[Date]],Paysheet[], 11, FALSE) * ACT4Info[Intial Pay %]), "")</f>
        <v/>
      </c>
      <c r="AY3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1" s="1" t="str" cm="1">
        <f t="array" ref="AZ31">IF(VLOOKUP(ACT4Holdings[[#This Row],[Date]],Paysheet[], 2, FALSE) = "PAYDAY", (PayDistribution[[#This Row],[Pay Post Initial]] * ACT4Info[Remainder %]), "")</f>
        <v/>
      </c>
      <c r="BA3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1" s="21">
        <v>45318</v>
      </c>
      <c r="BD31" s="1" cm="1">
        <f t="array" ref="BD31">IF(ISNUMBER(BK30), BK30, ACT5Info[Intial Amount])</f>
        <v>0</v>
      </c>
      <c r="BE31" s="1"/>
      <c r="BF31" s="19" cm="1">
        <f t="array" ref="BF31">IF(ACT5Holdings[[#This Row],[Intial Amount]] &gt; ACT5Info[Interest Rate 1 Cap], ACT5Info[Interest Rate 2], ACT5Info[Interest Rate])</f>
        <v>0</v>
      </c>
      <c r="BG31" s="1"/>
      <c r="BH31" s="24" t="str" cm="1">
        <f t="array" ref="BH31">IF(VLOOKUP(ACT5Holdings[[#This Row],[Date]],Paysheet[], 2, FALSE) = "PAYDAY", (VLOOKUP(ACT5Holdings[[#This Row],[Date]],Paysheet[], 11, FALSE) * ACT5Info[Intial Pay %]), "")</f>
        <v/>
      </c>
      <c r="BI3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1" s="1" t="str" cm="1">
        <f t="array" ref="BJ31">IF(VLOOKUP(ACT5Holdings[[#This Row],[Date]],Paysheet[], 2, FALSE) = "PAYDAY", (PayDistribution[[#This Row],[Pay Post Initial]] * ACT5Info[Remainder %]), "")</f>
        <v/>
      </c>
      <c r="BK3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2" spans="1:63" x14ac:dyDescent="0.25">
      <c r="A32" s="25">
        <v>45319</v>
      </c>
      <c r="B32" t="str">
        <f>IF(VLOOKUP(PayDistribution[[#This Row],[Date]],Paysheet[], 2, FALSE) = "PAYDAY", VLOOKUP(PayDistribution[[#This Row],[Date]],Paysheet[], 11, FALSE), "")</f>
        <v/>
      </c>
      <c r="C32" s="2" t="str">
        <f>ACT1Holdings[[#This Row],[Initial Pay Cut]]</f>
        <v/>
      </c>
      <c r="D32" s="2" t="str">
        <f>ACT2Holdings[[#This Row],[Initial Pay Cut]]</f>
        <v/>
      </c>
      <c r="E32" s="2" t="str">
        <f>ACT3Holdings[[#This Row],[Initial Pay Cut]]</f>
        <v/>
      </c>
      <c r="F32" s="2" t="str">
        <f>ACT4Holdings[[#This Row],[Initial Pay Cut]]</f>
        <v/>
      </c>
      <c r="G32" s="2" t="str">
        <f>ACT5Holdings[[#This Row],[Initial Pay Cut]]</f>
        <v/>
      </c>
      <c r="H32" t="str">
        <f>IF(PayDistribution[[#This Row],[Initial Paycheck]] = "", "", PayDistribution[[#This Row],[Initial Paycheck]] - SUM(PayDistribution[[#This Row],[Int ACT 1]:[Int ACT 5]]))</f>
        <v/>
      </c>
      <c r="I32" s="2" t="str">
        <f>ACT1Holdings[[#This Row],[Remainder Pay Cut]]</f>
        <v/>
      </c>
      <c r="J32" s="2" t="str">
        <f>ACT2Holdings[[#This Row],[Remainder Pay Cut]]</f>
        <v/>
      </c>
      <c r="K32" s="2" t="str">
        <f>ACT3Holdings[[#This Row],[Remainder Pay Cut]]</f>
        <v/>
      </c>
      <c r="L32" s="2" t="str">
        <f>ACT4Holdings[[#This Row],[Remainder Pay Cut]]</f>
        <v/>
      </c>
      <c r="M32" s="2" t="str">
        <f>ACT5Holdings[[#This Row],[Remainder Pay Cut]]</f>
        <v/>
      </c>
      <c r="O32" s="21">
        <v>45319</v>
      </c>
      <c r="P32" s="1" cm="1">
        <f t="array" ref="P32">IF(ISNUMBER(W31), W31, ACT1Info[Intial Amount])</f>
        <v>0</v>
      </c>
      <c r="Q32" s="1"/>
      <c r="R32" s="19" cm="1">
        <f t="array" ref="R32">IF(ACT1Holdings[[#This Row],[Intial Amount]] &gt; ACT1Info[Interest Rate 1 Cap], ACT1Info[Interest Rate 2], ACT1Info[Interest Rate])</f>
        <v>0</v>
      </c>
      <c r="S32" s="1"/>
      <c r="T32" s="24" t="str" cm="1">
        <f t="array" ref="T32">IF(VLOOKUP(ACT1Holdings[[#This Row],[Date]],Paysheet[], 2, FALSE) = "PAYDAY", (VLOOKUP(ACT1Holdings[[#This Row],[Date]],Paysheet[], 11, FALSE) * ACT1Info[Intial Pay %]), "")</f>
        <v/>
      </c>
      <c r="U3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2" s="1" t="str" cm="1">
        <f t="array" ref="V32">IF(VLOOKUP(ACT1Holdings[[#This Row],[Date]],Paysheet[], 2, FALSE) = "PAYDAY", (PayDistribution[[#This Row],[Pay Post Initial]] * ACT1Info[Remainder %]), "")</f>
        <v/>
      </c>
      <c r="W3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2" s="21">
        <v>45319</v>
      </c>
      <c r="Z32" s="1" cm="1">
        <f t="array" ref="Z32">IF(ISNUMBER(AG31), AG31, ACT2Info[Intial Amount])</f>
        <v>0</v>
      </c>
      <c r="AA32" s="1"/>
      <c r="AB32" s="19" cm="1">
        <f t="array" ref="AB32">IF(ACT2Holdings[[#This Row],[Intial Amount]] &gt; ACT2Info[Interest Rate 1 Cap], ACT2Info[Interest Rate 2], ACT2Info[Interest Rate])</f>
        <v>1.5E-3</v>
      </c>
      <c r="AC32" s="1"/>
      <c r="AD32" s="24" t="str" cm="1">
        <f t="array" ref="AD32">IF(VLOOKUP(ACT2Holdings[[#This Row],[Date]],Paysheet[], 2, FALSE) = "PAYDAY", (VLOOKUP(ACT2Holdings[[#This Row],[Date]],Paysheet[], 11, FALSE) * ACT2Info[Intial Pay %]), "")</f>
        <v/>
      </c>
      <c r="AE3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2" s="1" t="str" cm="1">
        <f t="array" ref="AF32">IF(VLOOKUP(ACT2Holdings[[#This Row],[Date]],Paysheet[], 2, FALSE) = "PAYDAY", (PayDistribution[[#This Row],[Pay Post Initial]] * ACT2Info[Remainder %]), "")</f>
        <v/>
      </c>
      <c r="AG3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2" s="21">
        <v>45319</v>
      </c>
      <c r="AJ32" s="1" cm="1">
        <f t="array" ref="AJ32">IF(ISNUMBER(AQ31), AQ31, ACT3Info[Intial Amount])</f>
        <v>0</v>
      </c>
      <c r="AK32" s="1"/>
      <c r="AL32" s="19" cm="1">
        <f t="array" ref="AL32">IF(ACT3Holdings[[#This Row],[Intial Amount]] &gt; ACT3Info[Interest Rate 1 Cap], ACT3Info[Interest Rate 2], ACT3Info[Interest Rate])</f>
        <v>0</v>
      </c>
      <c r="AM32" s="1"/>
      <c r="AN32" s="24" t="str" cm="1">
        <f t="array" ref="AN32">IF(VLOOKUP(ACT3Holdings[[#This Row],[Date]],Paysheet[], 2, FALSE) = "PAYDAY", (VLOOKUP(ACT3Holdings[[#This Row],[Date]],Paysheet[], 11, FALSE) * ACT3Info[Intial Pay %]), "")</f>
        <v/>
      </c>
      <c r="AO3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2" s="1" t="str" cm="1">
        <f t="array" ref="AP32">IF(VLOOKUP(ACT3Holdings[[#This Row],[Date]],Paysheet[], 2, FALSE) = "PAYDAY", (PayDistribution[[#This Row],[Pay Post Initial]] * ACT3Info[Remainder %]), "")</f>
        <v/>
      </c>
      <c r="AQ3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2" s="21">
        <v>45319</v>
      </c>
      <c r="AT32" s="1" cm="1">
        <f t="array" ref="AT32">IF(ISNUMBER(BA31), BA31, ACT4Info[Intial Amount])</f>
        <v>0</v>
      </c>
      <c r="AU32" s="1"/>
      <c r="AV32" s="19" cm="1">
        <f t="array" ref="AV32">IF(ACT4Holdings[[#This Row],[Intial Amount]] &gt; ACT4Info[Interest Rate 1 Cap], ACT4Info[Interest Rate 2], ACT4Info[Interest Rate])</f>
        <v>0</v>
      </c>
      <c r="AW32" s="1"/>
      <c r="AX32" s="24" t="str" cm="1">
        <f t="array" ref="AX32">IF(VLOOKUP(ACT4Holdings[[#This Row],[Date]],Paysheet[], 2, FALSE) = "PAYDAY", (VLOOKUP(ACT4Holdings[[#This Row],[Date]],Paysheet[], 11, FALSE) * ACT4Info[Intial Pay %]), "")</f>
        <v/>
      </c>
      <c r="AY3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2" s="1" t="str" cm="1">
        <f t="array" ref="AZ32">IF(VLOOKUP(ACT4Holdings[[#This Row],[Date]],Paysheet[], 2, FALSE) = "PAYDAY", (PayDistribution[[#This Row],[Pay Post Initial]] * ACT4Info[Remainder %]), "")</f>
        <v/>
      </c>
      <c r="BA3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2" s="21">
        <v>45319</v>
      </c>
      <c r="BD32" s="1" cm="1">
        <f t="array" ref="BD32">IF(ISNUMBER(BK31), BK31, ACT5Info[Intial Amount])</f>
        <v>0</v>
      </c>
      <c r="BE32" s="1"/>
      <c r="BF32" s="19" cm="1">
        <f t="array" ref="BF32">IF(ACT5Holdings[[#This Row],[Intial Amount]] &gt; ACT5Info[Interest Rate 1 Cap], ACT5Info[Interest Rate 2], ACT5Info[Interest Rate])</f>
        <v>0</v>
      </c>
      <c r="BG32" s="1"/>
      <c r="BH32" s="24" t="str" cm="1">
        <f t="array" ref="BH32">IF(VLOOKUP(ACT5Holdings[[#This Row],[Date]],Paysheet[], 2, FALSE) = "PAYDAY", (VLOOKUP(ACT5Holdings[[#This Row],[Date]],Paysheet[], 11, FALSE) * ACT5Info[Intial Pay %]), "")</f>
        <v/>
      </c>
      <c r="BI3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2" s="1" t="str" cm="1">
        <f t="array" ref="BJ32">IF(VLOOKUP(ACT5Holdings[[#This Row],[Date]],Paysheet[], 2, FALSE) = "PAYDAY", (PayDistribution[[#This Row],[Pay Post Initial]] * ACT5Info[Remainder %]), "")</f>
        <v/>
      </c>
      <c r="BK3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3" spans="1:63" x14ac:dyDescent="0.25">
      <c r="A33" s="25">
        <v>45320</v>
      </c>
      <c r="B33" t="str">
        <f>IF(VLOOKUP(PayDistribution[[#This Row],[Date]],Paysheet[], 2, FALSE) = "PAYDAY", VLOOKUP(PayDistribution[[#This Row],[Date]],Paysheet[], 11, FALSE), "")</f>
        <v/>
      </c>
      <c r="C33" s="2" t="str">
        <f>ACT1Holdings[[#This Row],[Initial Pay Cut]]</f>
        <v/>
      </c>
      <c r="D33" s="2" t="str">
        <f>ACT2Holdings[[#This Row],[Initial Pay Cut]]</f>
        <v/>
      </c>
      <c r="E33" s="2" t="str">
        <f>ACT3Holdings[[#This Row],[Initial Pay Cut]]</f>
        <v/>
      </c>
      <c r="F33" s="2" t="str">
        <f>ACT4Holdings[[#This Row],[Initial Pay Cut]]</f>
        <v/>
      </c>
      <c r="G33" s="2" t="str">
        <f>ACT5Holdings[[#This Row],[Initial Pay Cut]]</f>
        <v/>
      </c>
      <c r="H33" t="str">
        <f>IF(PayDistribution[[#This Row],[Initial Paycheck]] = "", "", PayDistribution[[#This Row],[Initial Paycheck]] - SUM(PayDistribution[[#This Row],[Int ACT 1]:[Int ACT 5]]))</f>
        <v/>
      </c>
      <c r="I33" s="2" t="str">
        <f>ACT1Holdings[[#This Row],[Remainder Pay Cut]]</f>
        <v/>
      </c>
      <c r="J33" s="2" t="str">
        <f>ACT2Holdings[[#This Row],[Remainder Pay Cut]]</f>
        <v/>
      </c>
      <c r="K33" s="2" t="str">
        <f>ACT3Holdings[[#This Row],[Remainder Pay Cut]]</f>
        <v/>
      </c>
      <c r="L33" s="2" t="str">
        <f>ACT4Holdings[[#This Row],[Remainder Pay Cut]]</f>
        <v/>
      </c>
      <c r="M33" s="2" t="str">
        <f>ACT5Holdings[[#This Row],[Remainder Pay Cut]]</f>
        <v/>
      </c>
      <c r="O33" s="21">
        <v>45320</v>
      </c>
      <c r="P33" s="1" cm="1">
        <f t="array" ref="P33">IF(ISNUMBER(W32), W32, ACT1Info[Intial Amount])</f>
        <v>0</v>
      </c>
      <c r="Q33" s="1"/>
      <c r="R33" s="19" cm="1">
        <f t="array" ref="R33">IF(ACT1Holdings[[#This Row],[Intial Amount]] &gt; ACT1Info[Interest Rate 1 Cap], ACT1Info[Interest Rate 2], ACT1Info[Interest Rate])</f>
        <v>0</v>
      </c>
      <c r="S33" s="1"/>
      <c r="T33" s="24" t="str" cm="1">
        <f t="array" ref="T33">IF(VLOOKUP(ACT1Holdings[[#This Row],[Date]],Paysheet[], 2, FALSE) = "PAYDAY", (VLOOKUP(ACT1Holdings[[#This Row],[Date]],Paysheet[], 11, FALSE) * ACT1Info[Intial Pay %]), "")</f>
        <v/>
      </c>
      <c r="U3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3" s="1" t="str" cm="1">
        <f t="array" ref="V33">IF(VLOOKUP(ACT1Holdings[[#This Row],[Date]],Paysheet[], 2, FALSE) = "PAYDAY", (PayDistribution[[#This Row],[Pay Post Initial]] * ACT1Info[Remainder %]), "")</f>
        <v/>
      </c>
      <c r="W3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3" s="21">
        <v>45320</v>
      </c>
      <c r="Z33" s="1" cm="1">
        <f t="array" ref="Z33">IF(ISNUMBER(AG32), AG32, ACT2Info[Intial Amount])</f>
        <v>0</v>
      </c>
      <c r="AA33" s="1"/>
      <c r="AB33" s="19" cm="1">
        <f t="array" ref="AB33">IF(ACT2Holdings[[#This Row],[Intial Amount]] &gt; ACT2Info[Interest Rate 1 Cap], ACT2Info[Interest Rate 2], ACT2Info[Interest Rate])</f>
        <v>1.5E-3</v>
      </c>
      <c r="AC33" s="1"/>
      <c r="AD33" s="24" t="str" cm="1">
        <f t="array" ref="AD33">IF(VLOOKUP(ACT2Holdings[[#This Row],[Date]],Paysheet[], 2, FALSE) = "PAYDAY", (VLOOKUP(ACT2Holdings[[#This Row],[Date]],Paysheet[], 11, FALSE) * ACT2Info[Intial Pay %]), "")</f>
        <v/>
      </c>
      <c r="AE3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3" s="1" t="str" cm="1">
        <f t="array" ref="AF33">IF(VLOOKUP(ACT2Holdings[[#This Row],[Date]],Paysheet[], 2, FALSE) = "PAYDAY", (PayDistribution[[#This Row],[Pay Post Initial]] * ACT2Info[Remainder %]), "")</f>
        <v/>
      </c>
      <c r="AG3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3" s="21">
        <v>45320</v>
      </c>
      <c r="AJ33" s="1" cm="1">
        <f t="array" ref="AJ33">IF(ISNUMBER(AQ32), AQ32, ACT3Info[Intial Amount])</f>
        <v>0</v>
      </c>
      <c r="AK33" s="1"/>
      <c r="AL33" s="19" cm="1">
        <f t="array" ref="AL33">IF(ACT3Holdings[[#This Row],[Intial Amount]] &gt; ACT3Info[Interest Rate 1 Cap], ACT3Info[Interest Rate 2], ACT3Info[Interest Rate])</f>
        <v>0</v>
      </c>
      <c r="AM33" s="1"/>
      <c r="AN33" s="24" t="str" cm="1">
        <f t="array" ref="AN33">IF(VLOOKUP(ACT3Holdings[[#This Row],[Date]],Paysheet[], 2, FALSE) = "PAYDAY", (VLOOKUP(ACT3Holdings[[#This Row],[Date]],Paysheet[], 11, FALSE) * ACT3Info[Intial Pay %]), "")</f>
        <v/>
      </c>
      <c r="AO3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3" s="1" t="str" cm="1">
        <f t="array" ref="AP33">IF(VLOOKUP(ACT3Holdings[[#This Row],[Date]],Paysheet[], 2, FALSE) = "PAYDAY", (PayDistribution[[#This Row],[Pay Post Initial]] * ACT3Info[Remainder %]), "")</f>
        <v/>
      </c>
      <c r="AQ3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3" s="21">
        <v>45320</v>
      </c>
      <c r="AT33" s="1" cm="1">
        <f t="array" ref="AT33">IF(ISNUMBER(BA32), BA32, ACT4Info[Intial Amount])</f>
        <v>0</v>
      </c>
      <c r="AU33" s="1"/>
      <c r="AV33" s="19" cm="1">
        <f t="array" ref="AV33">IF(ACT4Holdings[[#This Row],[Intial Amount]] &gt; ACT4Info[Interest Rate 1 Cap], ACT4Info[Interest Rate 2], ACT4Info[Interest Rate])</f>
        <v>0</v>
      </c>
      <c r="AW33" s="1"/>
      <c r="AX33" s="24" t="str" cm="1">
        <f t="array" ref="AX33">IF(VLOOKUP(ACT4Holdings[[#This Row],[Date]],Paysheet[], 2, FALSE) = "PAYDAY", (VLOOKUP(ACT4Holdings[[#This Row],[Date]],Paysheet[], 11, FALSE) * ACT4Info[Intial Pay %]), "")</f>
        <v/>
      </c>
      <c r="AY3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3" s="1" t="str" cm="1">
        <f t="array" ref="AZ33">IF(VLOOKUP(ACT4Holdings[[#This Row],[Date]],Paysheet[], 2, FALSE) = "PAYDAY", (PayDistribution[[#This Row],[Pay Post Initial]] * ACT4Info[Remainder %]), "")</f>
        <v/>
      </c>
      <c r="BA3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3" s="21">
        <v>45320</v>
      </c>
      <c r="BD33" s="1" cm="1">
        <f t="array" ref="BD33">IF(ISNUMBER(BK32), BK32, ACT5Info[Intial Amount])</f>
        <v>0</v>
      </c>
      <c r="BE33" s="1"/>
      <c r="BF33" s="19" cm="1">
        <f t="array" ref="BF33">IF(ACT5Holdings[[#This Row],[Intial Amount]] &gt; ACT5Info[Interest Rate 1 Cap], ACT5Info[Interest Rate 2], ACT5Info[Interest Rate])</f>
        <v>0</v>
      </c>
      <c r="BG33" s="1"/>
      <c r="BH33" s="24" t="str" cm="1">
        <f t="array" ref="BH33">IF(VLOOKUP(ACT5Holdings[[#This Row],[Date]],Paysheet[], 2, FALSE) = "PAYDAY", (VLOOKUP(ACT5Holdings[[#This Row],[Date]],Paysheet[], 11, FALSE) * ACT5Info[Intial Pay %]), "")</f>
        <v/>
      </c>
      <c r="BI3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3" s="1" t="str" cm="1">
        <f t="array" ref="BJ33">IF(VLOOKUP(ACT5Holdings[[#This Row],[Date]],Paysheet[], 2, FALSE) = "PAYDAY", (PayDistribution[[#This Row],[Pay Post Initial]] * ACT5Info[Remainder %]), "")</f>
        <v/>
      </c>
      <c r="BK3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4" spans="1:63" x14ac:dyDescent="0.25">
      <c r="A34" s="25">
        <v>45321</v>
      </c>
      <c r="B34" t="str">
        <f>IF(VLOOKUP(PayDistribution[[#This Row],[Date]],Paysheet[], 2, FALSE) = "PAYDAY", VLOOKUP(PayDistribution[[#This Row],[Date]],Paysheet[], 11, FALSE), "")</f>
        <v/>
      </c>
      <c r="C34" s="2" t="str">
        <f>ACT1Holdings[[#This Row],[Initial Pay Cut]]</f>
        <v/>
      </c>
      <c r="D34" s="2" t="str">
        <f>ACT2Holdings[[#This Row],[Initial Pay Cut]]</f>
        <v/>
      </c>
      <c r="E34" s="2" t="str">
        <f>ACT3Holdings[[#This Row],[Initial Pay Cut]]</f>
        <v/>
      </c>
      <c r="F34" s="2" t="str">
        <f>ACT4Holdings[[#This Row],[Initial Pay Cut]]</f>
        <v/>
      </c>
      <c r="G34" s="2" t="str">
        <f>ACT5Holdings[[#This Row],[Initial Pay Cut]]</f>
        <v/>
      </c>
      <c r="H34" t="str">
        <f>IF(PayDistribution[[#This Row],[Initial Paycheck]] = "", "", PayDistribution[[#This Row],[Initial Paycheck]] - SUM(PayDistribution[[#This Row],[Int ACT 1]:[Int ACT 5]]))</f>
        <v/>
      </c>
      <c r="I34" s="2" t="str">
        <f>ACT1Holdings[[#This Row],[Remainder Pay Cut]]</f>
        <v/>
      </c>
      <c r="J34" s="2" t="str">
        <f>ACT2Holdings[[#This Row],[Remainder Pay Cut]]</f>
        <v/>
      </c>
      <c r="K34" s="2" t="str">
        <f>ACT3Holdings[[#This Row],[Remainder Pay Cut]]</f>
        <v/>
      </c>
      <c r="L34" s="2" t="str">
        <f>ACT4Holdings[[#This Row],[Remainder Pay Cut]]</f>
        <v/>
      </c>
      <c r="M34" s="2" t="str">
        <f>ACT5Holdings[[#This Row],[Remainder Pay Cut]]</f>
        <v/>
      </c>
      <c r="O34" s="21">
        <v>45321</v>
      </c>
      <c r="P34" s="1" cm="1">
        <f t="array" ref="P34">IF(ISNUMBER(W33), W33, ACT1Info[Intial Amount])</f>
        <v>0</v>
      </c>
      <c r="Q34" s="1"/>
      <c r="R34" s="19" cm="1">
        <f t="array" ref="R34">IF(ACT1Holdings[[#This Row],[Intial Amount]] &gt; ACT1Info[Interest Rate 1 Cap], ACT1Info[Interest Rate 2], ACT1Info[Interest Rate])</f>
        <v>0</v>
      </c>
      <c r="S34" s="1"/>
      <c r="T34" s="24" t="str" cm="1">
        <f t="array" ref="T34">IF(VLOOKUP(ACT1Holdings[[#This Row],[Date]],Paysheet[], 2, FALSE) = "PAYDAY", (VLOOKUP(ACT1Holdings[[#This Row],[Date]],Paysheet[], 11, FALSE) * ACT1Info[Intial Pay %]), "")</f>
        <v/>
      </c>
      <c r="U3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4" s="1" t="str" cm="1">
        <f t="array" ref="V34">IF(VLOOKUP(ACT1Holdings[[#This Row],[Date]],Paysheet[], 2, FALSE) = "PAYDAY", (PayDistribution[[#This Row],[Pay Post Initial]] * ACT1Info[Remainder %]), "")</f>
        <v/>
      </c>
      <c r="W3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4" s="21">
        <v>45321</v>
      </c>
      <c r="Z34" s="1" cm="1">
        <f t="array" ref="Z34">IF(ISNUMBER(AG33), AG33, ACT2Info[Intial Amount])</f>
        <v>0</v>
      </c>
      <c r="AA34" s="1"/>
      <c r="AB34" s="19" cm="1">
        <f t="array" ref="AB34">IF(ACT2Holdings[[#This Row],[Intial Amount]] &gt; ACT2Info[Interest Rate 1 Cap], ACT2Info[Interest Rate 2], ACT2Info[Interest Rate])</f>
        <v>1.5E-3</v>
      </c>
      <c r="AC34" s="1"/>
      <c r="AD34" s="24" t="str" cm="1">
        <f t="array" ref="AD34">IF(VLOOKUP(ACT2Holdings[[#This Row],[Date]],Paysheet[], 2, FALSE) = "PAYDAY", (VLOOKUP(ACT2Holdings[[#This Row],[Date]],Paysheet[], 11, FALSE) * ACT2Info[Intial Pay %]), "")</f>
        <v/>
      </c>
      <c r="AE3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4" s="1" t="str" cm="1">
        <f t="array" ref="AF34">IF(VLOOKUP(ACT2Holdings[[#This Row],[Date]],Paysheet[], 2, FALSE) = "PAYDAY", (PayDistribution[[#This Row],[Pay Post Initial]] * ACT2Info[Remainder %]), "")</f>
        <v/>
      </c>
      <c r="AG3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4" s="21">
        <v>45321</v>
      </c>
      <c r="AJ34" s="1" cm="1">
        <f t="array" ref="AJ34">IF(ISNUMBER(AQ33), AQ33, ACT3Info[Intial Amount])</f>
        <v>0</v>
      </c>
      <c r="AK34" s="1"/>
      <c r="AL34" s="19" cm="1">
        <f t="array" ref="AL34">IF(ACT3Holdings[[#This Row],[Intial Amount]] &gt; ACT3Info[Interest Rate 1 Cap], ACT3Info[Interest Rate 2], ACT3Info[Interest Rate])</f>
        <v>0</v>
      </c>
      <c r="AM34" s="1"/>
      <c r="AN34" s="24" t="str" cm="1">
        <f t="array" ref="AN34">IF(VLOOKUP(ACT3Holdings[[#This Row],[Date]],Paysheet[], 2, FALSE) = "PAYDAY", (VLOOKUP(ACT3Holdings[[#This Row],[Date]],Paysheet[], 11, FALSE) * ACT3Info[Intial Pay %]), "")</f>
        <v/>
      </c>
      <c r="AO3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4" s="1" t="str" cm="1">
        <f t="array" ref="AP34">IF(VLOOKUP(ACT3Holdings[[#This Row],[Date]],Paysheet[], 2, FALSE) = "PAYDAY", (PayDistribution[[#This Row],[Pay Post Initial]] * ACT3Info[Remainder %]), "")</f>
        <v/>
      </c>
      <c r="AQ3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4" s="21">
        <v>45321</v>
      </c>
      <c r="AT34" s="1" cm="1">
        <f t="array" ref="AT34">IF(ISNUMBER(BA33), BA33, ACT4Info[Intial Amount])</f>
        <v>0</v>
      </c>
      <c r="AU34" s="1"/>
      <c r="AV34" s="19" cm="1">
        <f t="array" ref="AV34">IF(ACT4Holdings[[#This Row],[Intial Amount]] &gt; ACT4Info[Interest Rate 1 Cap], ACT4Info[Interest Rate 2], ACT4Info[Interest Rate])</f>
        <v>0</v>
      </c>
      <c r="AW34" s="1"/>
      <c r="AX34" s="24" t="str" cm="1">
        <f t="array" ref="AX34">IF(VLOOKUP(ACT4Holdings[[#This Row],[Date]],Paysheet[], 2, FALSE) = "PAYDAY", (VLOOKUP(ACT4Holdings[[#This Row],[Date]],Paysheet[], 11, FALSE) * ACT4Info[Intial Pay %]), "")</f>
        <v/>
      </c>
      <c r="AY3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4" s="1" t="str" cm="1">
        <f t="array" ref="AZ34">IF(VLOOKUP(ACT4Holdings[[#This Row],[Date]],Paysheet[], 2, FALSE) = "PAYDAY", (PayDistribution[[#This Row],[Pay Post Initial]] * ACT4Info[Remainder %]), "")</f>
        <v/>
      </c>
      <c r="BA3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4" s="21">
        <v>45321</v>
      </c>
      <c r="BD34" s="1" cm="1">
        <f t="array" ref="BD34">IF(ISNUMBER(BK33), BK33, ACT5Info[Intial Amount])</f>
        <v>0</v>
      </c>
      <c r="BE34" s="1"/>
      <c r="BF34" s="19" cm="1">
        <f t="array" ref="BF34">IF(ACT5Holdings[[#This Row],[Intial Amount]] &gt; ACT5Info[Interest Rate 1 Cap], ACT5Info[Interest Rate 2], ACT5Info[Interest Rate])</f>
        <v>0</v>
      </c>
      <c r="BG34" s="1"/>
      <c r="BH34" s="24" t="str" cm="1">
        <f t="array" ref="BH34">IF(VLOOKUP(ACT5Holdings[[#This Row],[Date]],Paysheet[], 2, FALSE) = "PAYDAY", (VLOOKUP(ACT5Holdings[[#This Row],[Date]],Paysheet[], 11, FALSE) * ACT5Info[Intial Pay %]), "")</f>
        <v/>
      </c>
      <c r="BI3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4" s="1" t="str" cm="1">
        <f t="array" ref="BJ34">IF(VLOOKUP(ACT5Holdings[[#This Row],[Date]],Paysheet[], 2, FALSE) = "PAYDAY", (PayDistribution[[#This Row],[Pay Post Initial]] * ACT5Info[Remainder %]), "")</f>
        <v/>
      </c>
      <c r="BK3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5" spans="1:63" x14ac:dyDescent="0.25">
      <c r="A35" s="25">
        <v>45322</v>
      </c>
      <c r="B35" t="str">
        <f>IF(VLOOKUP(PayDistribution[[#This Row],[Date]],Paysheet[], 2, FALSE) = "PAYDAY", VLOOKUP(PayDistribution[[#This Row],[Date]],Paysheet[], 11, FALSE), "")</f>
        <v/>
      </c>
      <c r="C35" s="2" t="str">
        <f>ACT1Holdings[[#This Row],[Initial Pay Cut]]</f>
        <v/>
      </c>
      <c r="D35" s="2" t="str">
        <f>ACT2Holdings[[#This Row],[Initial Pay Cut]]</f>
        <v/>
      </c>
      <c r="E35" s="2" t="str">
        <f>ACT3Holdings[[#This Row],[Initial Pay Cut]]</f>
        <v/>
      </c>
      <c r="F35" s="2" t="str">
        <f>ACT4Holdings[[#This Row],[Initial Pay Cut]]</f>
        <v/>
      </c>
      <c r="G35" s="2" t="str">
        <f>ACT5Holdings[[#This Row],[Initial Pay Cut]]</f>
        <v/>
      </c>
      <c r="H35" t="str">
        <f>IF(PayDistribution[[#This Row],[Initial Paycheck]] = "", "", PayDistribution[[#This Row],[Initial Paycheck]] - SUM(PayDistribution[[#This Row],[Int ACT 1]:[Int ACT 5]]))</f>
        <v/>
      </c>
      <c r="I35" s="2" t="str">
        <f>ACT1Holdings[[#This Row],[Remainder Pay Cut]]</f>
        <v/>
      </c>
      <c r="J35" s="2" t="str">
        <f>ACT2Holdings[[#This Row],[Remainder Pay Cut]]</f>
        <v/>
      </c>
      <c r="K35" s="2" t="str">
        <f>ACT3Holdings[[#This Row],[Remainder Pay Cut]]</f>
        <v/>
      </c>
      <c r="L35" s="2" t="str">
        <f>ACT4Holdings[[#This Row],[Remainder Pay Cut]]</f>
        <v/>
      </c>
      <c r="M35" s="2" t="str">
        <f>ACT5Holdings[[#This Row],[Remainder Pay Cut]]</f>
        <v/>
      </c>
      <c r="O35" s="21">
        <v>45322</v>
      </c>
      <c r="P35" s="1" cm="1">
        <f t="array" ref="P35">IF(ISNUMBER(W34), W34, ACT1Info[Intial Amount])</f>
        <v>0</v>
      </c>
      <c r="Q35" s="1"/>
      <c r="R35" s="19" cm="1">
        <f t="array" ref="R35">IF(ACT1Holdings[[#This Row],[Intial Amount]] &gt; ACT1Info[Interest Rate 1 Cap], ACT1Info[Interest Rate 2], ACT1Info[Interest Rate])</f>
        <v>0</v>
      </c>
      <c r="S35" s="1"/>
      <c r="T35" s="24" t="str" cm="1">
        <f t="array" ref="T35">IF(VLOOKUP(ACT1Holdings[[#This Row],[Date]],Paysheet[], 2, FALSE) = "PAYDAY", (VLOOKUP(ACT1Holdings[[#This Row],[Date]],Paysheet[], 11, FALSE) * ACT1Info[Intial Pay %]), "")</f>
        <v/>
      </c>
      <c r="U3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5" s="1" t="str" cm="1">
        <f t="array" ref="V35">IF(VLOOKUP(ACT1Holdings[[#This Row],[Date]],Paysheet[], 2, FALSE) = "PAYDAY", (PayDistribution[[#This Row],[Pay Post Initial]] * ACT1Info[Remainder %]), "")</f>
        <v/>
      </c>
      <c r="W3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5" s="21">
        <v>45322</v>
      </c>
      <c r="Z35" s="1" cm="1">
        <f t="array" ref="Z35">IF(ISNUMBER(AG34), AG34, ACT2Info[Intial Amount])</f>
        <v>0</v>
      </c>
      <c r="AA35" s="1"/>
      <c r="AB35" s="19" cm="1">
        <f t="array" ref="AB35">IF(ACT2Holdings[[#This Row],[Intial Amount]] &gt; ACT2Info[Interest Rate 1 Cap], ACT2Info[Interest Rate 2], ACT2Info[Interest Rate])</f>
        <v>1.5E-3</v>
      </c>
      <c r="AC35" s="1"/>
      <c r="AD35" s="24" t="str" cm="1">
        <f t="array" ref="AD35">IF(VLOOKUP(ACT2Holdings[[#This Row],[Date]],Paysheet[], 2, FALSE) = "PAYDAY", (VLOOKUP(ACT2Holdings[[#This Row],[Date]],Paysheet[], 11, FALSE) * ACT2Info[Intial Pay %]), "")</f>
        <v/>
      </c>
      <c r="AE3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5" s="1" t="str" cm="1">
        <f t="array" ref="AF35">IF(VLOOKUP(ACT2Holdings[[#This Row],[Date]],Paysheet[], 2, FALSE) = "PAYDAY", (PayDistribution[[#This Row],[Pay Post Initial]] * ACT2Info[Remainder %]), "")</f>
        <v/>
      </c>
      <c r="AG3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5" s="21">
        <v>45322</v>
      </c>
      <c r="AJ35" s="1" cm="1">
        <f t="array" ref="AJ35">IF(ISNUMBER(AQ34), AQ34, ACT3Info[Intial Amount])</f>
        <v>0</v>
      </c>
      <c r="AK35" s="1"/>
      <c r="AL35" s="19" cm="1">
        <f t="array" ref="AL35">IF(ACT3Holdings[[#This Row],[Intial Amount]] &gt; ACT3Info[Interest Rate 1 Cap], ACT3Info[Interest Rate 2], ACT3Info[Interest Rate])</f>
        <v>0</v>
      </c>
      <c r="AM35" s="1"/>
      <c r="AN35" s="24" t="str" cm="1">
        <f t="array" ref="AN35">IF(VLOOKUP(ACT3Holdings[[#This Row],[Date]],Paysheet[], 2, FALSE) = "PAYDAY", (VLOOKUP(ACT3Holdings[[#This Row],[Date]],Paysheet[], 11, FALSE) * ACT3Info[Intial Pay %]), "")</f>
        <v/>
      </c>
      <c r="AO3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5" s="1" t="str" cm="1">
        <f t="array" ref="AP35">IF(VLOOKUP(ACT3Holdings[[#This Row],[Date]],Paysheet[], 2, FALSE) = "PAYDAY", (PayDistribution[[#This Row],[Pay Post Initial]] * ACT3Info[Remainder %]), "")</f>
        <v/>
      </c>
      <c r="AQ3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5" s="21">
        <v>45322</v>
      </c>
      <c r="AT35" s="1" cm="1">
        <f t="array" ref="AT35">IF(ISNUMBER(BA34), BA34, ACT4Info[Intial Amount])</f>
        <v>0</v>
      </c>
      <c r="AU35" s="1"/>
      <c r="AV35" s="19" cm="1">
        <f t="array" ref="AV35">IF(ACT4Holdings[[#This Row],[Intial Amount]] &gt; ACT4Info[Interest Rate 1 Cap], ACT4Info[Interest Rate 2], ACT4Info[Interest Rate])</f>
        <v>0</v>
      </c>
      <c r="AW35" s="1"/>
      <c r="AX35" s="24" t="str" cm="1">
        <f t="array" ref="AX35">IF(VLOOKUP(ACT4Holdings[[#This Row],[Date]],Paysheet[], 2, FALSE) = "PAYDAY", (VLOOKUP(ACT4Holdings[[#This Row],[Date]],Paysheet[], 11, FALSE) * ACT4Info[Intial Pay %]), "")</f>
        <v/>
      </c>
      <c r="AY3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5" s="1" t="str" cm="1">
        <f t="array" ref="AZ35">IF(VLOOKUP(ACT4Holdings[[#This Row],[Date]],Paysheet[], 2, FALSE) = "PAYDAY", (PayDistribution[[#This Row],[Pay Post Initial]] * ACT4Info[Remainder %]), "")</f>
        <v/>
      </c>
      <c r="BA3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5" s="21">
        <v>45322</v>
      </c>
      <c r="BD35" s="1" cm="1">
        <f t="array" ref="BD35">IF(ISNUMBER(BK34), BK34, ACT5Info[Intial Amount])</f>
        <v>0</v>
      </c>
      <c r="BE35" s="1"/>
      <c r="BF35" s="19" cm="1">
        <f t="array" ref="BF35">IF(ACT5Holdings[[#This Row],[Intial Amount]] &gt; ACT5Info[Interest Rate 1 Cap], ACT5Info[Interest Rate 2], ACT5Info[Interest Rate])</f>
        <v>0</v>
      </c>
      <c r="BG35" s="1"/>
      <c r="BH35" s="24" t="str" cm="1">
        <f t="array" ref="BH35">IF(VLOOKUP(ACT5Holdings[[#This Row],[Date]],Paysheet[], 2, FALSE) = "PAYDAY", (VLOOKUP(ACT5Holdings[[#This Row],[Date]],Paysheet[], 11, FALSE) * ACT5Info[Intial Pay %]), "")</f>
        <v/>
      </c>
      <c r="BI3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5" s="1" t="str" cm="1">
        <f t="array" ref="BJ35">IF(VLOOKUP(ACT5Holdings[[#This Row],[Date]],Paysheet[], 2, FALSE) = "PAYDAY", (PayDistribution[[#This Row],[Pay Post Initial]] * ACT5Info[Remainder %]), "")</f>
        <v/>
      </c>
      <c r="BK3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6" spans="1:63" x14ac:dyDescent="0.25">
      <c r="A36" s="25">
        <v>45323</v>
      </c>
      <c r="B36" t="str">
        <f>IF(VLOOKUP(PayDistribution[[#This Row],[Date]],Paysheet[], 2, FALSE) = "PAYDAY", VLOOKUP(PayDistribution[[#This Row],[Date]],Paysheet[], 11, FALSE), "")</f>
        <v/>
      </c>
      <c r="C36" s="2" t="str">
        <f>ACT1Holdings[[#This Row],[Initial Pay Cut]]</f>
        <v/>
      </c>
      <c r="D36" s="2" t="str">
        <f>ACT2Holdings[[#This Row],[Initial Pay Cut]]</f>
        <v/>
      </c>
      <c r="E36" s="2" t="str">
        <f>ACT3Holdings[[#This Row],[Initial Pay Cut]]</f>
        <v/>
      </c>
      <c r="F36" s="2" t="str">
        <f>ACT4Holdings[[#This Row],[Initial Pay Cut]]</f>
        <v/>
      </c>
      <c r="G36" s="2" t="str">
        <f>ACT5Holdings[[#This Row],[Initial Pay Cut]]</f>
        <v/>
      </c>
      <c r="H36" t="str">
        <f>IF(PayDistribution[[#This Row],[Initial Paycheck]] = "", "", PayDistribution[[#This Row],[Initial Paycheck]] - SUM(PayDistribution[[#This Row],[Int ACT 1]:[Int ACT 5]]))</f>
        <v/>
      </c>
      <c r="I36" s="2" t="str">
        <f>ACT1Holdings[[#This Row],[Remainder Pay Cut]]</f>
        <v/>
      </c>
      <c r="J36" s="2" t="str">
        <f>ACT2Holdings[[#This Row],[Remainder Pay Cut]]</f>
        <v/>
      </c>
      <c r="K36" s="2" t="str">
        <f>ACT3Holdings[[#This Row],[Remainder Pay Cut]]</f>
        <v/>
      </c>
      <c r="L36" s="2" t="str">
        <f>ACT4Holdings[[#This Row],[Remainder Pay Cut]]</f>
        <v/>
      </c>
      <c r="M36" s="2" t="str">
        <f>ACT5Holdings[[#This Row],[Remainder Pay Cut]]</f>
        <v/>
      </c>
      <c r="O36" s="21">
        <v>45323</v>
      </c>
      <c r="P36" s="1" cm="1">
        <f t="array" ref="P36">IF(ISNUMBER(W35), W35, ACT1Info[Intial Amount])</f>
        <v>0</v>
      </c>
      <c r="Q36" s="1"/>
      <c r="R36" s="19" cm="1">
        <f t="array" ref="R36">IF(ACT1Holdings[[#This Row],[Intial Amount]] &gt; ACT1Info[Interest Rate 1 Cap], ACT1Info[Interest Rate 2], ACT1Info[Interest Rate])</f>
        <v>0</v>
      </c>
      <c r="S36" s="1"/>
      <c r="T36" s="24" t="str" cm="1">
        <f t="array" ref="T36">IF(VLOOKUP(ACT1Holdings[[#This Row],[Date]],Paysheet[], 2, FALSE) = "PAYDAY", (VLOOKUP(ACT1Holdings[[#This Row],[Date]],Paysheet[], 11, FALSE) * ACT1Info[Intial Pay %]), "")</f>
        <v/>
      </c>
      <c r="U3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6" s="1" t="str" cm="1">
        <f t="array" ref="V36">IF(VLOOKUP(ACT1Holdings[[#This Row],[Date]],Paysheet[], 2, FALSE) = "PAYDAY", (PayDistribution[[#This Row],[Pay Post Initial]] * ACT1Info[Remainder %]), "")</f>
        <v/>
      </c>
      <c r="W3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6" s="21">
        <v>45323</v>
      </c>
      <c r="Z36" s="1" cm="1">
        <f t="array" ref="Z36">IF(ISNUMBER(AG35), AG35, ACT2Info[Intial Amount])</f>
        <v>0</v>
      </c>
      <c r="AA36" s="1"/>
      <c r="AB36" s="19" cm="1">
        <f t="array" ref="AB36">IF(ACT2Holdings[[#This Row],[Intial Amount]] &gt; ACT2Info[Interest Rate 1 Cap], ACT2Info[Interest Rate 2], ACT2Info[Interest Rate])</f>
        <v>1.5E-3</v>
      </c>
      <c r="AC36" s="1"/>
      <c r="AD36" s="24" t="str" cm="1">
        <f t="array" ref="AD36">IF(VLOOKUP(ACT2Holdings[[#This Row],[Date]],Paysheet[], 2, FALSE) = "PAYDAY", (VLOOKUP(ACT2Holdings[[#This Row],[Date]],Paysheet[], 11, FALSE) * ACT2Info[Intial Pay %]), "")</f>
        <v/>
      </c>
      <c r="AE3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6" s="1" t="str" cm="1">
        <f t="array" ref="AF36">IF(VLOOKUP(ACT2Holdings[[#This Row],[Date]],Paysheet[], 2, FALSE) = "PAYDAY", (PayDistribution[[#This Row],[Pay Post Initial]] * ACT2Info[Remainder %]), "")</f>
        <v/>
      </c>
      <c r="AG3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6" s="21">
        <v>45323</v>
      </c>
      <c r="AJ36" s="1" cm="1">
        <f t="array" ref="AJ36">IF(ISNUMBER(AQ35), AQ35, ACT3Info[Intial Amount])</f>
        <v>0</v>
      </c>
      <c r="AK36" s="1"/>
      <c r="AL36" s="19" cm="1">
        <f t="array" ref="AL36">IF(ACT3Holdings[[#This Row],[Intial Amount]] &gt; ACT3Info[Interest Rate 1 Cap], ACT3Info[Interest Rate 2], ACT3Info[Interest Rate])</f>
        <v>0</v>
      </c>
      <c r="AM36" s="1"/>
      <c r="AN36" s="24" t="str" cm="1">
        <f t="array" ref="AN36">IF(VLOOKUP(ACT3Holdings[[#This Row],[Date]],Paysheet[], 2, FALSE) = "PAYDAY", (VLOOKUP(ACT3Holdings[[#This Row],[Date]],Paysheet[], 11, FALSE) * ACT3Info[Intial Pay %]), "")</f>
        <v/>
      </c>
      <c r="AO3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6" s="1" t="str" cm="1">
        <f t="array" ref="AP36">IF(VLOOKUP(ACT3Holdings[[#This Row],[Date]],Paysheet[], 2, FALSE) = "PAYDAY", (PayDistribution[[#This Row],[Pay Post Initial]] * ACT3Info[Remainder %]), "")</f>
        <v/>
      </c>
      <c r="AQ3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6" s="21">
        <v>45323</v>
      </c>
      <c r="AT36" s="1" cm="1">
        <f t="array" ref="AT36">IF(ISNUMBER(BA35), BA35, ACT4Info[Intial Amount])</f>
        <v>0</v>
      </c>
      <c r="AU36" s="1"/>
      <c r="AV36" s="19" cm="1">
        <f t="array" ref="AV36">IF(ACT4Holdings[[#This Row],[Intial Amount]] &gt; ACT4Info[Interest Rate 1 Cap], ACT4Info[Interest Rate 2], ACT4Info[Interest Rate])</f>
        <v>0</v>
      </c>
      <c r="AW36" s="1"/>
      <c r="AX36" s="24" t="str" cm="1">
        <f t="array" ref="AX36">IF(VLOOKUP(ACT4Holdings[[#This Row],[Date]],Paysheet[], 2, FALSE) = "PAYDAY", (VLOOKUP(ACT4Holdings[[#This Row],[Date]],Paysheet[], 11, FALSE) * ACT4Info[Intial Pay %]), "")</f>
        <v/>
      </c>
      <c r="AY3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6" s="1" t="str" cm="1">
        <f t="array" ref="AZ36">IF(VLOOKUP(ACT4Holdings[[#This Row],[Date]],Paysheet[], 2, FALSE) = "PAYDAY", (PayDistribution[[#This Row],[Pay Post Initial]] * ACT4Info[Remainder %]), "")</f>
        <v/>
      </c>
      <c r="BA3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6" s="21">
        <v>45323</v>
      </c>
      <c r="BD36" s="1" cm="1">
        <f t="array" ref="BD36">IF(ISNUMBER(BK35), BK35, ACT5Info[Intial Amount])</f>
        <v>0</v>
      </c>
      <c r="BE36" s="1"/>
      <c r="BF36" s="19" cm="1">
        <f t="array" ref="BF36">IF(ACT5Holdings[[#This Row],[Intial Amount]] &gt; ACT5Info[Interest Rate 1 Cap], ACT5Info[Interest Rate 2], ACT5Info[Interest Rate])</f>
        <v>0</v>
      </c>
      <c r="BG36" s="1"/>
      <c r="BH36" s="24" t="str" cm="1">
        <f t="array" ref="BH36">IF(VLOOKUP(ACT5Holdings[[#This Row],[Date]],Paysheet[], 2, FALSE) = "PAYDAY", (VLOOKUP(ACT5Holdings[[#This Row],[Date]],Paysheet[], 11, FALSE) * ACT5Info[Intial Pay %]), "")</f>
        <v/>
      </c>
      <c r="BI3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6" s="1" t="str" cm="1">
        <f t="array" ref="BJ36">IF(VLOOKUP(ACT5Holdings[[#This Row],[Date]],Paysheet[], 2, FALSE) = "PAYDAY", (PayDistribution[[#This Row],[Pay Post Initial]] * ACT5Info[Remainder %]), "")</f>
        <v/>
      </c>
      <c r="BK3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7" spans="1:63" x14ac:dyDescent="0.25">
      <c r="A37" s="25">
        <v>45324</v>
      </c>
      <c r="B37">
        <f>IF(VLOOKUP(PayDistribution[[#This Row],[Date]],Paysheet[], 2, FALSE) = "PAYDAY", VLOOKUP(PayDistribution[[#This Row],[Date]],Paysheet[], 11, FALSE), "")</f>
        <v>0</v>
      </c>
      <c r="C37" s="2">
        <f>ACT1Holdings[[#This Row],[Initial Pay Cut]]</f>
        <v>0</v>
      </c>
      <c r="D37" s="2">
        <f>ACT2Holdings[[#This Row],[Initial Pay Cut]]</f>
        <v>0</v>
      </c>
      <c r="E37" s="2">
        <f>ACT3Holdings[[#This Row],[Initial Pay Cut]]</f>
        <v>0</v>
      </c>
      <c r="F37" s="2">
        <f>ACT4Holdings[[#This Row],[Initial Pay Cut]]</f>
        <v>0</v>
      </c>
      <c r="G37" s="2">
        <f>ACT5Holdings[[#This Row],[Initial Pay Cut]]</f>
        <v>0</v>
      </c>
      <c r="H37">
        <f>IF(PayDistribution[[#This Row],[Initial Paycheck]] = "", "", PayDistribution[[#This Row],[Initial Paycheck]] - SUM(PayDistribution[[#This Row],[Int ACT 1]:[Int ACT 5]]))</f>
        <v>0</v>
      </c>
      <c r="I37" s="2">
        <f>ACT1Holdings[[#This Row],[Remainder Pay Cut]]</f>
        <v>0</v>
      </c>
      <c r="J37" s="2">
        <f>ACT2Holdings[[#This Row],[Remainder Pay Cut]]</f>
        <v>0</v>
      </c>
      <c r="K37" s="2">
        <f>ACT3Holdings[[#This Row],[Remainder Pay Cut]]</f>
        <v>0</v>
      </c>
      <c r="L37" s="2">
        <f>ACT4Holdings[[#This Row],[Remainder Pay Cut]]</f>
        <v>0</v>
      </c>
      <c r="M37" s="2">
        <f>ACT5Holdings[[#This Row],[Remainder Pay Cut]]</f>
        <v>0</v>
      </c>
      <c r="O37" s="21">
        <v>45324</v>
      </c>
      <c r="P37" s="1" cm="1">
        <f t="array" ref="P37">IF(ISNUMBER(W36), W36, ACT1Info[Intial Amount])</f>
        <v>0</v>
      </c>
      <c r="Q37" s="1"/>
      <c r="R37" s="19" cm="1">
        <f t="array" ref="R37">IF(ACT1Holdings[[#This Row],[Intial Amount]] &gt; ACT1Info[Interest Rate 1 Cap], ACT1Info[Interest Rate 2], ACT1Info[Interest Rate])</f>
        <v>0</v>
      </c>
      <c r="S37" s="1"/>
      <c r="T37" s="24" cm="1">
        <f t="array" ref="T37">IF(VLOOKUP(ACT1Holdings[[#This Row],[Date]],Paysheet[], 2, FALSE) = "PAYDAY", (VLOOKUP(ACT1Holdings[[#This Row],[Date]],Paysheet[], 11, FALSE) * ACT1Info[Intial Pay %]), "")</f>
        <v>0</v>
      </c>
      <c r="U37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37" s="1" cm="1">
        <f t="array" ref="V37">IF(VLOOKUP(ACT1Holdings[[#This Row],[Date]],Paysheet[], 2, FALSE) = "PAYDAY", (PayDistribution[[#This Row],[Pay Post Initial]] * ACT1Info[Remainder %]), "")</f>
        <v>0</v>
      </c>
      <c r="W3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7" s="21">
        <v>45324</v>
      </c>
      <c r="Z37" s="1" cm="1">
        <f t="array" ref="Z37">IF(ISNUMBER(AG36), AG36, ACT2Info[Intial Amount])</f>
        <v>0</v>
      </c>
      <c r="AA37" s="1"/>
      <c r="AB37" s="19" cm="1">
        <f t="array" ref="AB37">IF(ACT2Holdings[[#This Row],[Intial Amount]] &gt; ACT2Info[Interest Rate 1 Cap], ACT2Info[Interest Rate 2], ACT2Info[Interest Rate])</f>
        <v>1.5E-3</v>
      </c>
      <c r="AC37" s="1"/>
      <c r="AD37" s="24" cm="1">
        <f t="array" ref="AD37">IF(VLOOKUP(ACT2Holdings[[#This Row],[Date]],Paysheet[], 2, FALSE) = "PAYDAY", (VLOOKUP(ACT2Holdings[[#This Row],[Date]],Paysheet[], 11, FALSE) * ACT2Info[Intial Pay %]), "")</f>
        <v>0</v>
      </c>
      <c r="AE37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37" s="1" cm="1">
        <f t="array" ref="AF37">IF(VLOOKUP(ACT2Holdings[[#This Row],[Date]],Paysheet[], 2, FALSE) = "PAYDAY", (PayDistribution[[#This Row],[Pay Post Initial]] * ACT2Info[Remainder %]), "")</f>
        <v>0</v>
      </c>
      <c r="AG3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7" s="21">
        <v>45324</v>
      </c>
      <c r="AJ37" s="1" cm="1">
        <f t="array" ref="AJ37">IF(ISNUMBER(AQ36), AQ36, ACT3Info[Intial Amount])</f>
        <v>0</v>
      </c>
      <c r="AK37" s="1"/>
      <c r="AL37" s="19" cm="1">
        <f t="array" ref="AL37">IF(ACT3Holdings[[#This Row],[Intial Amount]] &gt; ACT3Info[Interest Rate 1 Cap], ACT3Info[Interest Rate 2], ACT3Info[Interest Rate])</f>
        <v>0</v>
      </c>
      <c r="AM37" s="1"/>
      <c r="AN37" s="24" cm="1">
        <f t="array" ref="AN37">IF(VLOOKUP(ACT3Holdings[[#This Row],[Date]],Paysheet[], 2, FALSE) = "PAYDAY", (VLOOKUP(ACT3Holdings[[#This Row],[Date]],Paysheet[], 11, FALSE) * ACT3Info[Intial Pay %]), "")</f>
        <v>0</v>
      </c>
      <c r="AO37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37" s="1" cm="1">
        <f t="array" ref="AP37">IF(VLOOKUP(ACT3Holdings[[#This Row],[Date]],Paysheet[], 2, FALSE) = "PAYDAY", (PayDistribution[[#This Row],[Pay Post Initial]] * ACT3Info[Remainder %]), "")</f>
        <v>0</v>
      </c>
      <c r="AQ3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7" s="21">
        <v>45324</v>
      </c>
      <c r="AT37" s="1" cm="1">
        <f t="array" ref="AT37">IF(ISNUMBER(BA36), BA36, ACT4Info[Intial Amount])</f>
        <v>0</v>
      </c>
      <c r="AU37" s="1"/>
      <c r="AV37" s="19" cm="1">
        <f t="array" ref="AV37">IF(ACT4Holdings[[#This Row],[Intial Amount]] &gt; ACT4Info[Interest Rate 1 Cap], ACT4Info[Interest Rate 2], ACT4Info[Interest Rate])</f>
        <v>0</v>
      </c>
      <c r="AW37" s="1"/>
      <c r="AX37" s="24" cm="1">
        <f t="array" ref="AX37">IF(VLOOKUP(ACT4Holdings[[#This Row],[Date]],Paysheet[], 2, FALSE) = "PAYDAY", (VLOOKUP(ACT4Holdings[[#This Row],[Date]],Paysheet[], 11, FALSE) * ACT4Info[Intial Pay %]), "")</f>
        <v>0</v>
      </c>
      <c r="AY37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37" s="1" cm="1">
        <f t="array" ref="AZ37">IF(VLOOKUP(ACT4Holdings[[#This Row],[Date]],Paysheet[], 2, FALSE) = "PAYDAY", (PayDistribution[[#This Row],[Pay Post Initial]] * ACT4Info[Remainder %]), "")</f>
        <v>0</v>
      </c>
      <c r="BA3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7" s="21">
        <v>45324</v>
      </c>
      <c r="BD37" s="1" cm="1">
        <f t="array" ref="BD37">IF(ISNUMBER(BK36), BK36, ACT5Info[Intial Amount])</f>
        <v>0</v>
      </c>
      <c r="BE37" s="1"/>
      <c r="BF37" s="19" cm="1">
        <f t="array" ref="BF37">IF(ACT5Holdings[[#This Row],[Intial Amount]] &gt; ACT5Info[Interest Rate 1 Cap], ACT5Info[Interest Rate 2], ACT5Info[Interest Rate])</f>
        <v>0</v>
      </c>
      <c r="BG37" s="1"/>
      <c r="BH37" s="24" cm="1">
        <f t="array" ref="BH37">IF(VLOOKUP(ACT5Holdings[[#This Row],[Date]],Paysheet[], 2, FALSE) = "PAYDAY", (VLOOKUP(ACT5Holdings[[#This Row],[Date]],Paysheet[], 11, FALSE) * ACT5Info[Intial Pay %]), "")</f>
        <v>0</v>
      </c>
      <c r="BI37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37" s="1" cm="1">
        <f t="array" ref="BJ37">IF(VLOOKUP(ACT5Holdings[[#This Row],[Date]],Paysheet[], 2, FALSE) = "PAYDAY", (PayDistribution[[#This Row],[Pay Post Initial]] * ACT5Info[Remainder %]), "")</f>
        <v>0</v>
      </c>
      <c r="BK3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8" spans="1:63" x14ac:dyDescent="0.25">
      <c r="A38" s="25">
        <v>45325</v>
      </c>
      <c r="B38" t="str">
        <f>IF(VLOOKUP(PayDistribution[[#This Row],[Date]],Paysheet[], 2, FALSE) = "PAYDAY", VLOOKUP(PayDistribution[[#This Row],[Date]],Paysheet[], 11, FALSE), "")</f>
        <v/>
      </c>
      <c r="C38" s="2" t="str">
        <f>ACT1Holdings[[#This Row],[Initial Pay Cut]]</f>
        <v/>
      </c>
      <c r="D38" s="2" t="str">
        <f>ACT2Holdings[[#This Row],[Initial Pay Cut]]</f>
        <v/>
      </c>
      <c r="E38" s="2" t="str">
        <f>ACT3Holdings[[#This Row],[Initial Pay Cut]]</f>
        <v/>
      </c>
      <c r="F38" s="2" t="str">
        <f>ACT4Holdings[[#This Row],[Initial Pay Cut]]</f>
        <v/>
      </c>
      <c r="G38" s="2" t="str">
        <f>ACT5Holdings[[#This Row],[Initial Pay Cut]]</f>
        <v/>
      </c>
      <c r="H38" t="str">
        <f>IF(PayDistribution[[#This Row],[Initial Paycheck]] = "", "", PayDistribution[[#This Row],[Initial Paycheck]] - SUM(PayDistribution[[#This Row],[Int ACT 1]:[Int ACT 5]]))</f>
        <v/>
      </c>
      <c r="I38" s="2" t="str">
        <f>ACT1Holdings[[#This Row],[Remainder Pay Cut]]</f>
        <v/>
      </c>
      <c r="J38" s="2" t="str">
        <f>ACT2Holdings[[#This Row],[Remainder Pay Cut]]</f>
        <v/>
      </c>
      <c r="K38" s="2" t="str">
        <f>ACT3Holdings[[#This Row],[Remainder Pay Cut]]</f>
        <v/>
      </c>
      <c r="L38" s="2" t="str">
        <f>ACT4Holdings[[#This Row],[Remainder Pay Cut]]</f>
        <v/>
      </c>
      <c r="M38" s="2" t="str">
        <f>ACT5Holdings[[#This Row],[Remainder Pay Cut]]</f>
        <v/>
      </c>
      <c r="O38" s="21">
        <v>45325</v>
      </c>
      <c r="P38" s="1" cm="1">
        <f t="array" ref="P38">IF(ISNUMBER(W37), W37, ACT1Info[Intial Amount])</f>
        <v>0</v>
      </c>
      <c r="Q38" s="1"/>
      <c r="R38" s="19" cm="1">
        <f t="array" ref="R38">IF(ACT1Holdings[[#This Row],[Intial Amount]] &gt; ACT1Info[Interest Rate 1 Cap], ACT1Info[Interest Rate 2], ACT1Info[Interest Rate])</f>
        <v>0</v>
      </c>
      <c r="S38" s="1"/>
      <c r="T38" s="24" t="str" cm="1">
        <f t="array" ref="T38">IF(VLOOKUP(ACT1Holdings[[#This Row],[Date]],Paysheet[], 2, FALSE) = "PAYDAY", (VLOOKUP(ACT1Holdings[[#This Row],[Date]],Paysheet[], 11, FALSE) * ACT1Info[Intial Pay %]), "")</f>
        <v/>
      </c>
      <c r="U3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8" s="1" t="str" cm="1">
        <f t="array" ref="V38">IF(VLOOKUP(ACT1Holdings[[#This Row],[Date]],Paysheet[], 2, FALSE) = "PAYDAY", (PayDistribution[[#This Row],[Pay Post Initial]] * ACT1Info[Remainder %]), "")</f>
        <v/>
      </c>
      <c r="W3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8" s="21">
        <v>45325</v>
      </c>
      <c r="Z38" s="1" cm="1">
        <f t="array" ref="Z38">IF(ISNUMBER(AG37), AG37, ACT2Info[Intial Amount])</f>
        <v>0</v>
      </c>
      <c r="AA38" s="1"/>
      <c r="AB38" s="19" cm="1">
        <f t="array" ref="AB38">IF(ACT2Holdings[[#This Row],[Intial Amount]] &gt; ACT2Info[Interest Rate 1 Cap], ACT2Info[Interest Rate 2], ACT2Info[Interest Rate])</f>
        <v>1.5E-3</v>
      </c>
      <c r="AC38" s="1"/>
      <c r="AD38" s="24" t="str" cm="1">
        <f t="array" ref="AD38">IF(VLOOKUP(ACT2Holdings[[#This Row],[Date]],Paysheet[], 2, FALSE) = "PAYDAY", (VLOOKUP(ACT2Holdings[[#This Row],[Date]],Paysheet[], 11, FALSE) * ACT2Info[Intial Pay %]), "")</f>
        <v/>
      </c>
      <c r="AE3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8" s="1" t="str" cm="1">
        <f t="array" ref="AF38">IF(VLOOKUP(ACT2Holdings[[#This Row],[Date]],Paysheet[], 2, FALSE) = "PAYDAY", (PayDistribution[[#This Row],[Pay Post Initial]] * ACT2Info[Remainder %]), "")</f>
        <v/>
      </c>
      <c r="AG3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8" s="21">
        <v>45325</v>
      </c>
      <c r="AJ38" s="1" cm="1">
        <f t="array" ref="AJ38">IF(ISNUMBER(AQ37), AQ37, ACT3Info[Intial Amount])</f>
        <v>0</v>
      </c>
      <c r="AK38" s="1"/>
      <c r="AL38" s="19" cm="1">
        <f t="array" ref="AL38">IF(ACT3Holdings[[#This Row],[Intial Amount]] &gt; ACT3Info[Interest Rate 1 Cap], ACT3Info[Interest Rate 2], ACT3Info[Interest Rate])</f>
        <v>0</v>
      </c>
      <c r="AM38" s="1"/>
      <c r="AN38" s="24" t="str" cm="1">
        <f t="array" ref="AN38">IF(VLOOKUP(ACT3Holdings[[#This Row],[Date]],Paysheet[], 2, FALSE) = "PAYDAY", (VLOOKUP(ACT3Holdings[[#This Row],[Date]],Paysheet[], 11, FALSE) * ACT3Info[Intial Pay %]), "")</f>
        <v/>
      </c>
      <c r="AO3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8" s="1" t="str" cm="1">
        <f t="array" ref="AP38">IF(VLOOKUP(ACT3Holdings[[#This Row],[Date]],Paysheet[], 2, FALSE) = "PAYDAY", (PayDistribution[[#This Row],[Pay Post Initial]] * ACT3Info[Remainder %]), "")</f>
        <v/>
      </c>
      <c r="AQ3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8" s="21">
        <v>45325</v>
      </c>
      <c r="AT38" s="1" cm="1">
        <f t="array" ref="AT38">IF(ISNUMBER(BA37), BA37, ACT4Info[Intial Amount])</f>
        <v>0</v>
      </c>
      <c r="AU38" s="1"/>
      <c r="AV38" s="19" cm="1">
        <f t="array" ref="AV38">IF(ACT4Holdings[[#This Row],[Intial Amount]] &gt; ACT4Info[Interest Rate 1 Cap], ACT4Info[Interest Rate 2], ACT4Info[Interest Rate])</f>
        <v>0</v>
      </c>
      <c r="AW38" s="1"/>
      <c r="AX38" s="24" t="str" cm="1">
        <f t="array" ref="AX38">IF(VLOOKUP(ACT4Holdings[[#This Row],[Date]],Paysheet[], 2, FALSE) = "PAYDAY", (VLOOKUP(ACT4Holdings[[#This Row],[Date]],Paysheet[], 11, FALSE) * ACT4Info[Intial Pay %]), "")</f>
        <v/>
      </c>
      <c r="AY3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8" s="1" t="str" cm="1">
        <f t="array" ref="AZ38">IF(VLOOKUP(ACT4Holdings[[#This Row],[Date]],Paysheet[], 2, FALSE) = "PAYDAY", (PayDistribution[[#This Row],[Pay Post Initial]] * ACT4Info[Remainder %]), "")</f>
        <v/>
      </c>
      <c r="BA3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8" s="21">
        <v>45325</v>
      </c>
      <c r="BD38" s="1" cm="1">
        <f t="array" ref="BD38">IF(ISNUMBER(BK37), BK37, ACT5Info[Intial Amount])</f>
        <v>0</v>
      </c>
      <c r="BE38" s="1"/>
      <c r="BF38" s="19" cm="1">
        <f t="array" ref="BF38">IF(ACT5Holdings[[#This Row],[Intial Amount]] &gt; ACT5Info[Interest Rate 1 Cap], ACT5Info[Interest Rate 2], ACT5Info[Interest Rate])</f>
        <v>0</v>
      </c>
      <c r="BG38" s="1"/>
      <c r="BH38" s="24" t="str" cm="1">
        <f t="array" ref="BH38">IF(VLOOKUP(ACT5Holdings[[#This Row],[Date]],Paysheet[], 2, FALSE) = "PAYDAY", (VLOOKUP(ACT5Holdings[[#This Row],[Date]],Paysheet[], 11, FALSE) * ACT5Info[Intial Pay %]), "")</f>
        <v/>
      </c>
      <c r="BI3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8" s="1" t="str" cm="1">
        <f t="array" ref="BJ38">IF(VLOOKUP(ACT5Holdings[[#This Row],[Date]],Paysheet[], 2, FALSE) = "PAYDAY", (PayDistribution[[#This Row],[Pay Post Initial]] * ACT5Info[Remainder %]), "")</f>
        <v/>
      </c>
      <c r="BK3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9" spans="1:63" x14ac:dyDescent="0.25">
      <c r="A39" s="25">
        <v>45326</v>
      </c>
      <c r="B39" t="str">
        <f>IF(VLOOKUP(PayDistribution[[#This Row],[Date]],Paysheet[], 2, FALSE) = "PAYDAY", VLOOKUP(PayDistribution[[#This Row],[Date]],Paysheet[], 11, FALSE), "")</f>
        <v/>
      </c>
      <c r="C39" s="2" t="str">
        <f>ACT1Holdings[[#This Row],[Initial Pay Cut]]</f>
        <v/>
      </c>
      <c r="D39" s="2" t="str">
        <f>ACT2Holdings[[#This Row],[Initial Pay Cut]]</f>
        <v/>
      </c>
      <c r="E39" s="2" t="str">
        <f>ACT3Holdings[[#This Row],[Initial Pay Cut]]</f>
        <v/>
      </c>
      <c r="F39" s="2" t="str">
        <f>ACT4Holdings[[#This Row],[Initial Pay Cut]]</f>
        <v/>
      </c>
      <c r="G39" s="2" t="str">
        <f>ACT5Holdings[[#This Row],[Initial Pay Cut]]</f>
        <v/>
      </c>
      <c r="H39" t="str">
        <f>IF(PayDistribution[[#This Row],[Initial Paycheck]] = "", "", PayDistribution[[#This Row],[Initial Paycheck]] - SUM(PayDistribution[[#This Row],[Int ACT 1]:[Int ACT 5]]))</f>
        <v/>
      </c>
      <c r="I39" s="2" t="str">
        <f>ACT1Holdings[[#This Row],[Remainder Pay Cut]]</f>
        <v/>
      </c>
      <c r="J39" s="2" t="str">
        <f>ACT2Holdings[[#This Row],[Remainder Pay Cut]]</f>
        <v/>
      </c>
      <c r="K39" s="2" t="str">
        <f>ACT3Holdings[[#This Row],[Remainder Pay Cut]]</f>
        <v/>
      </c>
      <c r="L39" s="2" t="str">
        <f>ACT4Holdings[[#This Row],[Remainder Pay Cut]]</f>
        <v/>
      </c>
      <c r="M39" s="2" t="str">
        <f>ACT5Holdings[[#This Row],[Remainder Pay Cut]]</f>
        <v/>
      </c>
      <c r="O39" s="21">
        <v>45326</v>
      </c>
      <c r="P39" s="1" cm="1">
        <f t="array" ref="P39">IF(ISNUMBER(W38), W38, ACT1Info[Intial Amount])</f>
        <v>0</v>
      </c>
      <c r="Q39" s="1"/>
      <c r="R39" s="19" cm="1">
        <f t="array" ref="R39">IF(ACT1Holdings[[#This Row],[Intial Amount]] &gt; ACT1Info[Interest Rate 1 Cap], ACT1Info[Interest Rate 2], ACT1Info[Interest Rate])</f>
        <v>0</v>
      </c>
      <c r="S39" s="1"/>
      <c r="T39" s="24" t="str" cm="1">
        <f t="array" ref="T39">IF(VLOOKUP(ACT1Holdings[[#This Row],[Date]],Paysheet[], 2, FALSE) = "PAYDAY", (VLOOKUP(ACT1Holdings[[#This Row],[Date]],Paysheet[], 11, FALSE) * ACT1Info[Intial Pay %]), "")</f>
        <v/>
      </c>
      <c r="U3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9" s="1" t="str" cm="1">
        <f t="array" ref="V39">IF(VLOOKUP(ACT1Holdings[[#This Row],[Date]],Paysheet[], 2, FALSE) = "PAYDAY", (PayDistribution[[#This Row],[Pay Post Initial]] * ACT1Info[Remainder %]), "")</f>
        <v/>
      </c>
      <c r="W3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9" s="21">
        <v>45326</v>
      </c>
      <c r="Z39" s="1" cm="1">
        <f t="array" ref="Z39">IF(ISNUMBER(AG38), AG38, ACT2Info[Intial Amount])</f>
        <v>0</v>
      </c>
      <c r="AA39" s="1"/>
      <c r="AB39" s="19" cm="1">
        <f t="array" ref="AB39">IF(ACT2Holdings[[#This Row],[Intial Amount]] &gt; ACT2Info[Interest Rate 1 Cap], ACT2Info[Interest Rate 2], ACT2Info[Interest Rate])</f>
        <v>1.5E-3</v>
      </c>
      <c r="AC39" s="1"/>
      <c r="AD39" s="24" t="str" cm="1">
        <f t="array" ref="AD39">IF(VLOOKUP(ACT2Holdings[[#This Row],[Date]],Paysheet[], 2, FALSE) = "PAYDAY", (VLOOKUP(ACT2Holdings[[#This Row],[Date]],Paysheet[], 11, FALSE) * ACT2Info[Intial Pay %]), "")</f>
        <v/>
      </c>
      <c r="AE3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9" s="1" t="str" cm="1">
        <f t="array" ref="AF39">IF(VLOOKUP(ACT2Holdings[[#This Row],[Date]],Paysheet[], 2, FALSE) = "PAYDAY", (PayDistribution[[#This Row],[Pay Post Initial]] * ACT2Info[Remainder %]), "")</f>
        <v/>
      </c>
      <c r="AG3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9" s="21">
        <v>45326</v>
      </c>
      <c r="AJ39" s="1" cm="1">
        <f t="array" ref="AJ39">IF(ISNUMBER(AQ38), AQ38, ACT3Info[Intial Amount])</f>
        <v>0</v>
      </c>
      <c r="AK39" s="1"/>
      <c r="AL39" s="19" cm="1">
        <f t="array" ref="AL39">IF(ACT3Holdings[[#This Row],[Intial Amount]] &gt; ACT3Info[Interest Rate 1 Cap], ACT3Info[Interest Rate 2], ACT3Info[Interest Rate])</f>
        <v>0</v>
      </c>
      <c r="AM39" s="1"/>
      <c r="AN39" s="24" t="str" cm="1">
        <f t="array" ref="AN39">IF(VLOOKUP(ACT3Holdings[[#This Row],[Date]],Paysheet[], 2, FALSE) = "PAYDAY", (VLOOKUP(ACT3Holdings[[#This Row],[Date]],Paysheet[], 11, FALSE) * ACT3Info[Intial Pay %]), "")</f>
        <v/>
      </c>
      <c r="AO3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9" s="1" t="str" cm="1">
        <f t="array" ref="AP39">IF(VLOOKUP(ACT3Holdings[[#This Row],[Date]],Paysheet[], 2, FALSE) = "PAYDAY", (PayDistribution[[#This Row],[Pay Post Initial]] * ACT3Info[Remainder %]), "")</f>
        <v/>
      </c>
      <c r="AQ3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9" s="21">
        <v>45326</v>
      </c>
      <c r="AT39" s="1" cm="1">
        <f t="array" ref="AT39">IF(ISNUMBER(BA38), BA38, ACT4Info[Intial Amount])</f>
        <v>0</v>
      </c>
      <c r="AU39" s="1"/>
      <c r="AV39" s="19" cm="1">
        <f t="array" ref="AV39">IF(ACT4Holdings[[#This Row],[Intial Amount]] &gt; ACT4Info[Interest Rate 1 Cap], ACT4Info[Interest Rate 2], ACT4Info[Interest Rate])</f>
        <v>0</v>
      </c>
      <c r="AW39" s="1"/>
      <c r="AX39" s="24" t="str" cm="1">
        <f t="array" ref="AX39">IF(VLOOKUP(ACT4Holdings[[#This Row],[Date]],Paysheet[], 2, FALSE) = "PAYDAY", (VLOOKUP(ACT4Holdings[[#This Row],[Date]],Paysheet[], 11, FALSE) * ACT4Info[Intial Pay %]), "")</f>
        <v/>
      </c>
      <c r="AY3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9" s="1" t="str" cm="1">
        <f t="array" ref="AZ39">IF(VLOOKUP(ACT4Holdings[[#This Row],[Date]],Paysheet[], 2, FALSE) = "PAYDAY", (PayDistribution[[#This Row],[Pay Post Initial]] * ACT4Info[Remainder %]), "")</f>
        <v/>
      </c>
      <c r="BA3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9" s="21">
        <v>45326</v>
      </c>
      <c r="BD39" s="1" cm="1">
        <f t="array" ref="BD39">IF(ISNUMBER(BK38), BK38, ACT5Info[Intial Amount])</f>
        <v>0</v>
      </c>
      <c r="BE39" s="1"/>
      <c r="BF39" s="19" cm="1">
        <f t="array" ref="BF39">IF(ACT5Holdings[[#This Row],[Intial Amount]] &gt; ACT5Info[Interest Rate 1 Cap], ACT5Info[Interest Rate 2], ACT5Info[Interest Rate])</f>
        <v>0</v>
      </c>
      <c r="BG39" s="1"/>
      <c r="BH39" s="24" t="str" cm="1">
        <f t="array" ref="BH39">IF(VLOOKUP(ACT5Holdings[[#This Row],[Date]],Paysheet[], 2, FALSE) = "PAYDAY", (VLOOKUP(ACT5Holdings[[#This Row],[Date]],Paysheet[], 11, FALSE) * ACT5Info[Intial Pay %]), "")</f>
        <v/>
      </c>
      <c r="BI3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9" s="1" t="str" cm="1">
        <f t="array" ref="BJ39">IF(VLOOKUP(ACT5Holdings[[#This Row],[Date]],Paysheet[], 2, FALSE) = "PAYDAY", (PayDistribution[[#This Row],[Pay Post Initial]] * ACT5Info[Remainder %]), "")</f>
        <v/>
      </c>
      <c r="BK3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40" spans="1:63" x14ac:dyDescent="0.25">
      <c r="A40" s="25">
        <v>45327</v>
      </c>
      <c r="B40" t="str">
        <f>IF(VLOOKUP(PayDistribution[[#This Row],[Date]],Paysheet[], 2, FALSE) = "PAYDAY", VLOOKUP(PayDistribution[[#This Row],[Date]],Paysheet[], 11, FALSE), "")</f>
        <v/>
      </c>
      <c r="C40" s="2" t="str">
        <f>ACT1Holdings[[#This Row],[Initial Pay Cut]]</f>
        <v/>
      </c>
      <c r="D40" s="2" t="str">
        <f>ACT2Holdings[[#This Row],[Initial Pay Cut]]</f>
        <v/>
      </c>
      <c r="E40" s="2" t="str">
        <f>ACT3Holdings[[#This Row],[Initial Pay Cut]]</f>
        <v/>
      </c>
      <c r="F40" s="2" t="str">
        <f>ACT4Holdings[[#This Row],[Initial Pay Cut]]</f>
        <v/>
      </c>
      <c r="G40" s="2" t="str">
        <f>ACT5Holdings[[#This Row],[Initial Pay Cut]]</f>
        <v/>
      </c>
      <c r="H40" t="str">
        <f>IF(PayDistribution[[#This Row],[Initial Paycheck]] = "", "", PayDistribution[[#This Row],[Initial Paycheck]] - SUM(PayDistribution[[#This Row],[Int ACT 1]:[Int ACT 5]]))</f>
        <v/>
      </c>
      <c r="I40" s="2" t="str">
        <f>ACT1Holdings[[#This Row],[Remainder Pay Cut]]</f>
        <v/>
      </c>
      <c r="J40" s="2" t="str">
        <f>ACT2Holdings[[#This Row],[Remainder Pay Cut]]</f>
        <v/>
      </c>
      <c r="K40" s="2" t="str">
        <f>ACT3Holdings[[#This Row],[Remainder Pay Cut]]</f>
        <v/>
      </c>
      <c r="L40" s="2" t="str">
        <f>ACT4Holdings[[#This Row],[Remainder Pay Cut]]</f>
        <v/>
      </c>
      <c r="M40" s="2" t="str">
        <f>ACT5Holdings[[#This Row],[Remainder Pay Cut]]</f>
        <v/>
      </c>
      <c r="O40" s="21">
        <v>45327</v>
      </c>
      <c r="P40" s="1" cm="1">
        <f t="array" ref="P40">IF(ISNUMBER(W39), W39, ACT1Info[Intial Amount])</f>
        <v>0</v>
      </c>
      <c r="Q40" s="1"/>
      <c r="R40" s="19" cm="1">
        <f t="array" ref="R40">IF(ACT1Holdings[[#This Row],[Intial Amount]] &gt; ACT1Info[Interest Rate 1 Cap], ACT1Info[Interest Rate 2], ACT1Info[Interest Rate])</f>
        <v>0</v>
      </c>
      <c r="S40" s="1"/>
      <c r="T40" s="24" t="str" cm="1">
        <f t="array" ref="T40">IF(VLOOKUP(ACT1Holdings[[#This Row],[Date]],Paysheet[], 2, FALSE) = "PAYDAY", (VLOOKUP(ACT1Holdings[[#This Row],[Date]],Paysheet[], 11, FALSE) * ACT1Info[Intial Pay %]), "")</f>
        <v/>
      </c>
      <c r="U4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40" s="1" t="str" cm="1">
        <f t="array" ref="V40">IF(VLOOKUP(ACT1Holdings[[#This Row],[Date]],Paysheet[], 2, FALSE) = "PAYDAY", (PayDistribution[[#This Row],[Pay Post Initial]] * ACT1Info[Remainder %]), "")</f>
        <v/>
      </c>
      <c r="W4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40" s="21">
        <v>45327</v>
      </c>
      <c r="Z40" s="1" cm="1">
        <f t="array" ref="Z40">IF(ISNUMBER(AG39), AG39, ACT2Info[Intial Amount])</f>
        <v>0</v>
      </c>
      <c r="AA40" s="1"/>
      <c r="AB40" s="19" cm="1">
        <f t="array" ref="AB40">IF(ACT2Holdings[[#This Row],[Intial Amount]] &gt; ACT2Info[Interest Rate 1 Cap], ACT2Info[Interest Rate 2], ACT2Info[Interest Rate])</f>
        <v>1.5E-3</v>
      </c>
      <c r="AC40" s="1"/>
      <c r="AD40" s="24" t="str" cm="1">
        <f t="array" ref="AD40">IF(VLOOKUP(ACT2Holdings[[#This Row],[Date]],Paysheet[], 2, FALSE) = "PAYDAY", (VLOOKUP(ACT2Holdings[[#This Row],[Date]],Paysheet[], 11, FALSE) * ACT2Info[Intial Pay %]), "")</f>
        <v/>
      </c>
      <c r="AE4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40" s="1" t="str" cm="1">
        <f t="array" ref="AF40">IF(VLOOKUP(ACT2Holdings[[#This Row],[Date]],Paysheet[], 2, FALSE) = "PAYDAY", (PayDistribution[[#This Row],[Pay Post Initial]] * ACT2Info[Remainder %]), "")</f>
        <v/>
      </c>
      <c r="AG4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40" s="21">
        <v>45327</v>
      </c>
      <c r="AJ40" s="1" cm="1">
        <f t="array" ref="AJ40">IF(ISNUMBER(AQ39), AQ39, ACT3Info[Intial Amount])</f>
        <v>0</v>
      </c>
      <c r="AK40" s="1"/>
      <c r="AL40" s="19" cm="1">
        <f t="array" ref="AL40">IF(ACT3Holdings[[#This Row],[Intial Amount]] &gt; ACT3Info[Interest Rate 1 Cap], ACT3Info[Interest Rate 2], ACT3Info[Interest Rate])</f>
        <v>0</v>
      </c>
      <c r="AM40" s="1"/>
      <c r="AN40" s="24" t="str" cm="1">
        <f t="array" ref="AN40">IF(VLOOKUP(ACT3Holdings[[#This Row],[Date]],Paysheet[], 2, FALSE) = "PAYDAY", (VLOOKUP(ACT3Holdings[[#This Row],[Date]],Paysheet[], 11, FALSE) * ACT3Info[Intial Pay %]), "")</f>
        <v/>
      </c>
      <c r="AO4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40" s="1" t="str" cm="1">
        <f t="array" ref="AP40">IF(VLOOKUP(ACT3Holdings[[#This Row],[Date]],Paysheet[], 2, FALSE) = "PAYDAY", (PayDistribution[[#This Row],[Pay Post Initial]] * ACT3Info[Remainder %]), "")</f>
        <v/>
      </c>
      <c r="AQ4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40" s="21">
        <v>45327</v>
      </c>
      <c r="AT40" s="1" cm="1">
        <f t="array" ref="AT40">IF(ISNUMBER(BA39), BA39, ACT4Info[Intial Amount])</f>
        <v>0</v>
      </c>
      <c r="AU40" s="1"/>
      <c r="AV40" s="19" cm="1">
        <f t="array" ref="AV40">IF(ACT4Holdings[[#This Row],[Intial Amount]] &gt; ACT4Info[Interest Rate 1 Cap], ACT4Info[Interest Rate 2], ACT4Info[Interest Rate])</f>
        <v>0</v>
      </c>
      <c r="AW40" s="1"/>
      <c r="AX40" s="24" t="str" cm="1">
        <f t="array" ref="AX40">IF(VLOOKUP(ACT4Holdings[[#This Row],[Date]],Paysheet[], 2, FALSE) = "PAYDAY", (VLOOKUP(ACT4Holdings[[#This Row],[Date]],Paysheet[], 11, FALSE) * ACT4Info[Intial Pay %]), "")</f>
        <v/>
      </c>
      <c r="AY4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40" s="1" t="str" cm="1">
        <f t="array" ref="AZ40">IF(VLOOKUP(ACT4Holdings[[#This Row],[Date]],Paysheet[], 2, FALSE) = "PAYDAY", (PayDistribution[[#This Row],[Pay Post Initial]] * ACT4Info[Remainder %]), "")</f>
        <v/>
      </c>
      <c r="BA4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40" s="21">
        <v>45327</v>
      </c>
      <c r="BD40" s="1" cm="1">
        <f t="array" ref="BD40">IF(ISNUMBER(BK39), BK39, ACT5Info[Intial Amount])</f>
        <v>0</v>
      </c>
      <c r="BE40" s="1"/>
      <c r="BF40" s="19" cm="1">
        <f t="array" ref="BF40">IF(ACT5Holdings[[#This Row],[Intial Amount]] &gt; ACT5Info[Interest Rate 1 Cap], ACT5Info[Interest Rate 2], ACT5Info[Interest Rate])</f>
        <v>0</v>
      </c>
      <c r="BG40" s="1"/>
      <c r="BH40" s="24" t="str" cm="1">
        <f t="array" ref="BH40">IF(VLOOKUP(ACT5Holdings[[#This Row],[Date]],Paysheet[], 2, FALSE) = "PAYDAY", (VLOOKUP(ACT5Holdings[[#This Row],[Date]],Paysheet[], 11, FALSE) * ACT5Info[Intial Pay %]), "")</f>
        <v/>
      </c>
      <c r="BI4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40" s="1" t="str" cm="1">
        <f t="array" ref="BJ40">IF(VLOOKUP(ACT5Holdings[[#This Row],[Date]],Paysheet[], 2, FALSE) = "PAYDAY", (PayDistribution[[#This Row],[Pay Post Initial]] * ACT5Info[Remainder %]), "")</f>
        <v/>
      </c>
      <c r="BK4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41" spans="1:63" x14ac:dyDescent="0.25">
      <c r="A41" s="25">
        <v>45328</v>
      </c>
      <c r="B41" t="str">
        <f>IF(VLOOKUP(PayDistribution[[#This Row],[Date]],Paysheet[], 2, FALSE) = "PAYDAY", VLOOKUP(PayDistribution[[#This Row],[Date]],Paysheet[], 11, FALSE), "")</f>
        <v/>
      </c>
      <c r="C41" s="2" t="str">
        <f>ACT1Holdings[[#This Row],[Initial Pay Cut]]</f>
        <v/>
      </c>
      <c r="D41" s="2" t="str">
        <f>ACT2Holdings[[#This Row],[Initial Pay Cut]]</f>
        <v/>
      </c>
      <c r="E41" s="2" t="str">
        <f>ACT3Holdings[[#This Row],[Initial Pay Cut]]</f>
        <v/>
      </c>
      <c r="F41" s="2" t="str">
        <f>ACT4Holdings[[#This Row],[Initial Pay Cut]]</f>
        <v/>
      </c>
      <c r="G41" s="2" t="str">
        <f>ACT5Holdings[[#This Row],[Initial Pay Cut]]</f>
        <v/>
      </c>
      <c r="H41" t="str">
        <f>IF(PayDistribution[[#This Row],[Initial Paycheck]] = "", "", PayDistribution[[#This Row],[Initial Paycheck]] - SUM(PayDistribution[[#This Row],[Int ACT 1]:[Int ACT 5]]))</f>
        <v/>
      </c>
      <c r="I41" s="2" t="str">
        <f>ACT1Holdings[[#This Row],[Remainder Pay Cut]]</f>
        <v/>
      </c>
      <c r="J41" s="2" t="str">
        <f>ACT2Holdings[[#This Row],[Remainder Pay Cut]]</f>
        <v/>
      </c>
      <c r="K41" s="2" t="str">
        <f>ACT3Holdings[[#This Row],[Remainder Pay Cut]]</f>
        <v/>
      </c>
      <c r="L41" s="2" t="str">
        <f>ACT4Holdings[[#This Row],[Remainder Pay Cut]]</f>
        <v/>
      </c>
      <c r="M41" s="2" t="str">
        <f>ACT5Holdings[[#This Row],[Remainder Pay Cut]]</f>
        <v/>
      </c>
      <c r="O41" s="21">
        <v>45328</v>
      </c>
      <c r="P41" s="1" cm="1">
        <f t="array" ref="P41">IF(ISNUMBER(W40), W40, ACT1Info[Intial Amount])</f>
        <v>0</v>
      </c>
      <c r="Q41" s="1"/>
      <c r="R41" s="19" cm="1">
        <f t="array" ref="R41">IF(ACT1Holdings[[#This Row],[Intial Amount]] &gt; ACT1Info[Interest Rate 1 Cap], ACT1Info[Interest Rate 2], ACT1Info[Interest Rate])</f>
        <v>0</v>
      </c>
      <c r="S41" s="1"/>
      <c r="T41" s="24" t="str" cm="1">
        <f t="array" ref="T41">IF(VLOOKUP(ACT1Holdings[[#This Row],[Date]],Paysheet[], 2, FALSE) = "PAYDAY", (VLOOKUP(ACT1Holdings[[#This Row],[Date]],Paysheet[], 11, FALSE) * ACT1Info[Intial Pay %]), "")</f>
        <v/>
      </c>
      <c r="U4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41" s="1" t="str" cm="1">
        <f t="array" ref="V41">IF(VLOOKUP(ACT1Holdings[[#This Row],[Date]],Paysheet[], 2, FALSE) = "PAYDAY", (PayDistribution[[#This Row],[Pay Post Initial]] * ACT1Info[Remainder %]), "")</f>
        <v/>
      </c>
      <c r="W4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41" s="21">
        <v>45328</v>
      </c>
      <c r="Z41" s="1" cm="1">
        <f t="array" ref="Z41">IF(ISNUMBER(AG40), AG40, ACT2Info[Intial Amount])</f>
        <v>0</v>
      </c>
      <c r="AA41" s="1"/>
      <c r="AB41" s="19" cm="1">
        <f t="array" ref="AB41">IF(ACT2Holdings[[#This Row],[Intial Amount]] &gt; ACT2Info[Interest Rate 1 Cap], ACT2Info[Interest Rate 2], ACT2Info[Interest Rate])</f>
        <v>1.5E-3</v>
      </c>
      <c r="AC41" s="1"/>
      <c r="AD41" s="24" t="str" cm="1">
        <f t="array" ref="AD41">IF(VLOOKUP(ACT2Holdings[[#This Row],[Date]],Paysheet[], 2, FALSE) = "PAYDAY", (VLOOKUP(ACT2Holdings[[#This Row],[Date]],Paysheet[], 11, FALSE) * ACT2Info[Intial Pay %]), "")</f>
        <v/>
      </c>
      <c r="AE4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41" s="1" t="str" cm="1">
        <f t="array" ref="AF41">IF(VLOOKUP(ACT2Holdings[[#This Row],[Date]],Paysheet[], 2, FALSE) = "PAYDAY", (PayDistribution[[#This Row],[Pay Post Initial]] * ACT2Info[Remainder %]), "")</f>
        <v/>
      </c>
      <c r="AG4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41" s="21">
        <v>45328</v>
      </c>
      <c r="AJ41" s="1" cm="1">
        <f t="array" ref="AJ41">IF(ISNUMBER(AQ40), AQ40, ACT3Info[Intial Amount])</f>
        <v>0</v>
      </c>
      <c r="AK41" s="1"/>
      <c r="AL41" s="19" cm="1">
        <f t="array" ref="AL41">IF(ACT3Holdings[[#This Row],[Intial Amount]] &gt; ACT3Info[Interest Rate 1 Cap], ACT3Info[Interest Rate 2], ACT3Info[Interest Rate])</f>
        <v>0</v>
      </c>
      <c r="AM41" s="1"/>
      <c r="AN41" s="24" t="str" cm="1">
        <f t="array" ref="AN41">IF(VLOOKUP(ACT3Holdings[[#This Row],[Date]],Paysheet[], 2, FALSE) = "PAYDAY", (VLOOKUP(ACT3Holdings[[#This Row],[Date]],Paysheet[], 11, FALSE) * ACT3Info[Intial Pay %]), "")</f>
        <v/>
      </c>
      <c r="AO4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41" s="1" t="str" cm="1">
        <f t="array" ref="AP41">IF(VLOOKUP(ACT3Holdings[[#This Row],[Date]],Paysheet[], 2, FALSE) = "PAYDAY", (PayDistribution[[#This Row],[Pay Post Initial]] * ACT3Info[Remainder %]), "")</f>
        <v/>
      </c>
      <c r="AQ4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41" s="21">
        <v>45328</v>
      </c>
      <c r="AT41" s="1" cm="1">
        <f t="array" ref="AT41">IF(ISNUMBER(BA40), BA40, ACT4Info[Intial Amount])</f>
        <v>0</v>
      </c>
      <c r="AU41" s="1"/>
      <c r="AV41" s="19" cm="1">
        <f t="array" ref="AV41">IF(ACT4Holdings[[#This Row],[Intial Amount]] &gt; ACT4Info[Interest Rate 1 Cap], ACT4Info[Interest Rate 2], ACT4Info[Interest Rate])</f>
        <v>0</v>
      </c>
      <c r="AW41" s="1"/>
      <c r="AX41" s="24" t="str" cm="1">
        <f t="array" ref="AX41">IF(VLOOKUP(ACT4Holdings[[#This Row],[Date]],Paysheet[], 2, FALSE) = "PAYDAY", (VLOOKUP(ACT4Holdings[[#This Row],[Date]],Paysheet[], 11, FALSE) * ACT4Info[Intial Pay %]), "")</f>
        <v/>
      </c>
      <c r="AY4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41" s="1" t="str" cm="1">
        <f t="array" ref="AZ41">IF(VLOOKUP(ACT4Holdings[[#This Row],[Date]],Paysheet[], 2, FALSE) = "PAYDAY", (PayDistribution[[#This Row],[Pay Post Initial]] * ACT4Info[Remainder %]), "")</f>
        <v/>
      </c>
      <c r="BA4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41" s="21">
        <v>45328</v>
      </c>
      <c r="BD41" s="1" cm="1">
        <f t="array" ref="BD41">IF(ISNUMBER(BK40), BK40, ACT5Info[Intial Amount])</f>
        <v>0</v>
      </c>
      <c r="BE41" s="1"/>
      <c r="BF41" s="19" cm="1">
        <f t="array" ref="BF41">IF(ACT5Holdings[[#This Row],[Intial Amount]] &gt; ACT5Info[Interest Rate 1 Cap], ACT5Info[Interest Rate 2], ACT5Info[Interest Rate])</f>
        <v>0</v>
      </c>
      <c r="BG41" s="1"/>
      <c r="BH41" s="24" t="str" cm="1">
        <f t="array" ref="BH41">IF(VLOOKUP(ACT5Holdings[[#This Row],[Date]],Paysheet[], 2, FALSE) = "PAYDAY", (VLOOKUP(ACT5Holdings[[#This Row],[Date]],Paysheet[], 11, FALSE) * ACT5Info[Intial Pay %]), "")</f>
        <v/>
      </c>
      <c r="BI4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41" s="1" t="str" cm="1">
        <f t="array" ref="BJ41">IF(VLOOKUP(ACT5Holdings[[#This Row],[Date]],Paysheet[], 2, FALSE) = "PAYDAY", (PayDistribution[[#This Row],[Pay Post Initial]] * ACT5Info[Remainder %]), "")</f>
        <v/>
      </c>
      <c r="BK4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42" spans="1:63" x14ac:dyDescent="0.25">
      <c r="A42" s="25">
        <v>45329</v>
      </c>
      <c r="B42" t="str">
        <f>IF(VLOOKUP(PayDistribution[[#This Row],[Date]],Paysheet[], 2, FALSE) = "PAYDAY", VLOOKUP(PayDistribution[[#This Row],[Date]],Paysheet[], 11, FALSE), "")</f>
        <v/>
      </c>
      <c r="C42" s="2" t="str">
        <f>ACT1Holdings[[#This Row],[Initial Pay Cut]]</f>
        <v/>
      </c>
      <c r="D42" s="2" t="str">
        <f>ACT2Holdings[[#This Row],[Initial Pay Cut]]</f>
        <v/>
      </c>
      <c r="E42" s="2" t="str">
        <f>ACT3Holdings[[#This Row],[Initial Pay Cut]]</f>
        <v/>
      </c>
      <c r="F42" s="2" t="str">
        <f>ACT4Holdings[[#This Row],[Initial Pay Cut]]</f>
        <v/>
      </c>
      <c r="G42" s="2" t="str">
        <f>ACT5Holdings[[#This Row],[Initial Pay Cut]]</f>
        <v/>
      </c>
      <c r="H42" t="str">
        <f>IF(PayDistribution[[#This Row],[Initial Paycheck]] = "", "", PayDistribution[[#This Row],[Initial Paycheck]] - SUM(PayDistribution[[#This Row],[Int ACT 1]:[Int ACT 5]]))</f>
        <v/>
      </c>
      <c r="I42" s="2" t="str">
        <f>ACT1Holdings[[#This Row],[Remainder Pay Cut]]</f>
        <v/>
      </c>
      <c r="J42" s="2" t="str">
        <f>ACT2Holdings[[#This Row],[Remainder Pay Cut]]</f>
        <v/>
      </c>
      <c r="K42" s="2" t="str">
        <f>ACT3Holdings[[#This Row],[Remainder Pay Cut]]</f>
        <v/>
      </c>
      <c r="L42" s="2" t="str">
        <f>ACT4Holdings[[#This Row],[Remainder Pay Cut]]</f>
        <v/>
      </c>
      <c r="M42" s="2" t="str">
        <f>ACT5Holdings[[#This Row],[Remainder Pay Cut]]</f>
        <v/>
      </c>
      <c r="O42" s="21">
        <v>45329</v>
      </c>
      <c r="P42" s="1" cm="1">
        <f t="array" ref="P42">IF(ISNUMBER(W41), W41, ACT1Info[Intial Amount])</f>
        <v>0</v>
      </c>
      <c r="Q42" s="1"/>
      <c r="R42" s="19" cm="1">
        <f t="array" ref="R42">IF(ACT1Holdings[[#This Row],[Intial Amount]] &gt; ACT1Info[Interest Rate 1 Cap], ACT1Info[Interest Rate 2], ACT1Info[Interest Rate])</f>
        <v>0</v>
      </c>
      <c r="S42" s="1"/>
      <c r="T42" s="24" t="str" cm="1">
        <f t="array" ref="T42">IF(VLOOKUP(ACT1Holdings[[#This Row],[Date]],Paysheet[], 2, FALSE) = "PAYDAY", (VLOOKUP(ACT1Holdings[[#This Row],[Date]],Paysheet[], 11, FALSE) * ACT1Info[Intial Pay %]), "")</f>
        <v/>
      </c>
      <c r="U4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42" s="1" t="str" cm="1">
        <f t="array" ref="V42">IF(VLOOKUP(ACT1Holdings[[#This Row],[Date]],Paysheet[], 2, FALSE) = "PAYDAY", (PayDistribution[[#This Row],[Pay Post Initial]] * ACT1Info[Remainder %]), "")</f>
        <v/>
      </c>
      <c r="W4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42" s="21">
        <v>45329</v>
      </c>
      <c r="Z42" s="1" cm="1">
        <f t="array" ref="Z42">IF(ISNUMBER(AG41), AG41, ACT2Info[Intial Amount])</f>
        <v>0</v>
      </c>
      <c r="AA42" s="1"/>
      <c r="AB42" s="19" cm="1">
        <f t="array" ref="AB42">IF(ACT2Holdings[[#This Row],[Intial Amount]] &gt; ACT2Info[Interest Rate 1 Cap], ACT2Info[Interest Rate 2], ACT2Info[Interest Rate])</f>
        <v>1.5E-3</v>
      </c>
      <c r="AC42" s="1"/>
      <c r="AD42" s="24" t="str" cm="1">
        <f t="array" ref="AD42">IF(VLOOKUP(ACT2Holdings[[#This Row],[Date]],Paysheet[], 2, FALSE) = "PAYDAY", (VLOOKUP(ACT2Holdings[[#This Row],[Date]],Paysheet[], 11, FALSE) * ACT2Info[Intial Pay %]), "")</f>
        <v/>
      </c>
      <c r="AE4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42" s="1" t="str" cm="1">
        <f t="array" ref="AF42">IF(VLOOKUP(ACT2Holdings[[#This Row],[Date]],Paysheet[], 2, FALSE) = "PAYDAY", (PayDistribution[[#This Row],[Pay Post Initial]] * ACT2Info[Remainder %]), "")</f>
        <v/>
      </c>
      <c r="AG4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42" s="21">
        <v>45329</v>
      </c>
      <c r="AJ42" s="1" cm="1">
        <f t="array" ref="AJ42">IF(ISNUMBER(AQ41), AQ41, ACT3Info[Intial Amount])</f>
        <v>0</v>
      </c>
      <c r="AK42" s="1"/>
      <c r="AL42" s="19" cm="1">
        <f t="array" ref="AL42">IF(ACT3Holdings[[#This Row],[Intial Amount]] &gt; ACT3Info[Interest Rate 1 Cap], ACT3Info[Interest Rate 2], ACT3Info[Interest Rate])</f>
        <v>0</v>
      </c>
      <c r="AM42" s="1"/>
      <c r="AN42" s="24" t="str" cm="1">
        <f t="array" ref="AN42">IF(VLOOKUP(ACT3Holdings[[#This Row],[Date]],Paysheet[], 2, FALSE) = "PAYDAY", (VLOOKUP(ACT3Holdings[[#This Row],[Date]],Paysheet[], 11, FALSE) * ACT3Info[Intial Pay %]), "")</f>
        <v/>
      </c>
      <c r="AO4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42" s="1" t="str" cm="1">
        <f t="array" ref="AP42">IF(VLOOKUP(ACT3Holdings[[#This Row],[Date]],Paysheet[], 2, FALSE) = "PAYDAY", (PayDistribution[[#This Row],[Pay Post Initial]] * ACT3Info[Remainder %]), "")</f>
        <v/>
      </c>
      <c r="AQ4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42" s="21">
        <v>45329</v>
      </c>
      <c r="AT42" s="1" cm="1">
        <f t="array" ref="AT42">IF(ISNUMBER(BA41), BA41, ACT4Info[Intial Amount])</f>
        <v>0</v>
      </c>
      <c r="AU42" s="1"/>
      <c r="AV42" s="19" cm="1">
        <f t="array" ref="AV42">IF(ACT4Holdings[[#This Row],[Intial Amount]] &gt; ACT4Info[Interest Rate 1 Cap], ACT4Info[Interest Rate 2], ACT4Info[Interest Rate])</f>
        <v>0</v>
      </c>
      <c r="AW42" s="1"/>
      <c r="AX42" s="24" t="str" cm="1">
        <f t="array" ref="AX42">IF(VLOOKUP(ACT4Holdings[[#This Row],[Date]],Paysheet[], 2, FALSE) = "PAYDAY", (VLOOKUP(ACT4Holdings[[#This Row],[Date]],Paysheet[], 11, FALSE) * ACT4Info[Intial Pay %]), "")</f>
        <v/>
      </c>
      <c r="AY4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42" s="1" t="str" cm="1">
        <f t="array" ref="AZ42">IF(VLOOKUP(ACT4Holdings[[#This Row],[Date]],Paysheet[], 2, FALSE) = "PAYDAY", (PayDistribution[[#This Row],[Pay Post Initial]] * ACT4Info[Remainder %]), "")</f>
        <v/>
      </c>
      <c r="BA4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42" s="21">
        <v>45329</v>
      </c>
      <c r="BD42" s="1" cm="1">
        <f t="array" ref="BD42">IF(ISNUMBER(BK41), BK41, ACT5Info[Intial Amount])</f>
        <v>0</v>
      </c>
      <c r="BE42" s="1"/>
      <c r="BF42" s="19" cm="1">
        <f t="array" ref="BF42">IF(ACT5Holdings[[#This Row],[Intial Amount]] &gt; ACT5Info[Interest Rate 1 Cap], ACT5Info[Interest Rate 2], ACT5Info[Interest Rate])</f>
        <v>0</v>
      </c>
      <c r="BG42" s="1"/>
      <c r="BH42" s="24" t="str" cm="1">
        <f t="array" ref="BH42">IF(VLOOKUP(ACT5Holdings[[#This Row],[Date]],Paysheet[], 2, FALSE) = "PAYDAY", (VLOOKUP(ACT5Holdings[[#This Row],[Date]],Paysheet[], 11, FALSE) * ACT5Info[Intial Pay %]), "")</f>
        <v/>
      </c>
      <c r="BI4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42" s="1" t="str" cm="1">
        <f t="array" ref="BJ42">IF(VLOOKUP(ACT5Holdings[[#This Row],[Date]],Paysheet[], 2, FALSE) = "PAYDAY", (PayDistribution[[#This Row],[Pay Post Initial]] * ACT5Info[Remainder %]), "")</f>
        <v/>
      </c>
      <c r="BK4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43" spans="1:63" x14ac:dyDescent="0.25">
      <c r="A43" s="25">
        <v>45330</v>
      </c>
      <c r="B43" t="str">
        <f>IF(VLOOKUP(PayDistribution[[#This Row],[Date]],Paysheet[], 2, FALSE) = "PAYDAY", VLOOKUP(PayDistribution[[#This Row],[Date]],Paysheet[], 11, FALSE), "")</f>
        <v/>
      </c>
      <c r="C43" s="2" t="str">
        <f>ACT1Holdings[[#This Row],[Initial Pay Cut]]</f>
        <v/>
      </c>
      <c r="D43" s="2" t="str">
        <f>ACT2Holdings[[#This Row],[Initial Pay Cut]]</f>
        <v/>
      </c>
      <c r="E43" s="2" t="str">
        <f>ACT3Holdings[[#This Row],[Initial Pay Cut]]</f>
        <v/>
      </c>
      <c r="F43" s="2" t="str">
        <f>ACT4Holdings[[#This Row],[Initial Pay Cut]]</f>
        <v/>
      </c>
      <c r="G43" s="2" t="str">
        <f>ACT5Holdings[[#This Row],[Initial Pay Cut]]</f>
        <v/>
      </c>
      <c r="H43" t="str">
        <f>IF(PayDistribution[[#This Row],[Initial Paycheck]] = "", "", PayDistribution[[#This Row],[Initial Paycheck]] - SUM(PayDistribution[[#This Row],[Int ACT 1]:[Int ACT 5]]))</f>
        <v/>
      </c>
      <c r="I43" s="2" t="str">
        <f>ACT1Holdings[[#This Row],[Remainder Pay Cut]]</f>
        <v/>
      </c>
      <c r="J43" s="2" t="str">
        <f>ACT2Holdings[[#This Row],[Remainder Pay Cut]]</f>
        <v/>
      </c>
      <c r="K43" s="2" t="str">
        <f>ACT3Holdings[[#This Row],[Remainder Pay Cut]]</f>
        <v/>
      </c>
      <c r="L43" s="2" t="str">
        <f>ACT4Holdings[[#This Row],[Remainder Pay Cut]]</f>
        <v/>
      </c>
      <c r="M43" s="2" t="str">
        <f>ACT5Holdings[[#This Row],[Remainder Pay Cut]]</f>
        <v/>
      </c>
      <c r="O43" s="21">
        <v>45330</v>
      </c>
      <c r="P43" s="1" cm="1">
        <f t="array" ref="P43">IF(ISNUMBER(W42), W42, ACT1Info[Intial Amount])</f>
        <v>0</v>
      </c>
      <c r="Q43" s="1"/>
      <c r="R43" s="19" cm="1">
        <f t="array" ref="R43">IF(ACT1Holdings[[#This Row],[Intial Amount]] &gt; ACT1Info[Interest Rate 1 Cap], ACT1Info[Interest Rate 2], ACT1Info[Interest Rate])</f>
        <v>0</v>
      </c>
      <c r="S43" s="1"/>
      <c r="T43" s="24" t="str" cm="1">
        <f t="array" ref="T43">IF(VLOOKUP(ACT1Holdings[[#This Row],[Date]],Paysheet[], 2, FALSE) = "PAYDAY", (VLOOKUP(ACT1Holdings[[#This Row],[Date]],Paysheet[], 11, FALSE) * ACT1Info[Intial Pay %]), "")</f>
        <v/>
      </c>
      <c r="U4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43" s="1" t="str" cm="1">
        <f t="array" ref="V43">IF(VLOOKUP(ACT1Holdings[[#This Row],[Date]],Paysheet[], 2, FALSE) = "PAYDAY", (PayDistribution[[#This Row],[Pay Post Initial]] * ACT1Info[Remainder %]), "")</f>
        <v/>
      </c>
      <c r="W4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43" s="21">
        <v>45330</v>
      </c>
      <c r="Z43" s="1" cm="1">
        <f t="array" ref="Z43">IF(ISNUMBER(AG42), AG42, ACT2Info[Intial Amount])</f>
        <v>0</v>
      </c>
      <c r="AA43" s="1"/>
      <c r="AB43" s="19" cm="1">
        <f t="array" ref="AB43">IF(ACT2Holdings[[#This Row],[Intial Amount]] &gt; ACT2Info[Interest Rate 1 Cap], ACT2Info[Interest Rate 2], ACT2Info[Interest Rate])</f>
        <v>1.5E-3</v>
      </c>
      <c r="AC43" s="1"/>
      <c r="AD43" s="24" t="str" cm="1">
        <f t="array" ref="AD43">IF(VLOOKUP(ACT2Holdings[[#This Row],[Date]],Paysheet[], 2, FALSE) = "PAYDAY", (VLOOKUP(ACT2Holdings[[#This Row],[Date]],Paysheet[], 11, FALSE) * ACT2Info[Intial Pay %]), "")</f>
        <v/>
      </c>
      <c r="AE4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43" s="1" t="str" cm="1">
        <f t="array" ref="AF43">IF(VLOOKUP(ACT2Holdings[[#This Row],[Date]],Paysheet[], 2, FALSE) = "PAYDAY", (PayDistribution[[#This Row],[Pay Post Initial]] * ACT2Info[Remainder %]), "")</f>
        <v/>
      </c>
      <c r="AG4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43" s="21">
        <v>45330</v>
      </c>
      <c r="AJ43" s="1" cm="1">
        <f t="array" ref="AJ43">IF(ISNUMBER(AQ42), AQ42, ACT3Info[Intial Amount])</f>
        <v>0</v>
      </c>
      <c r="AK43" s="1"/>
      <c r="AL43" s="19" cm="1">
        <f t="array" ref="AL43">IF(ACT3Holdings[[#This Row],[Intial Amount]] &gt; ACT3Info[Interest Rate 1 Cap], ACT3Info[Interest Rate 2], ACT3Info[Interest Rate])</f>
        <v>0</v>
      </c>
      <c r="AM43" s="1"/>
      <c r="AN43" s="24" t="str" cm="1">
        <f t="array" ref="AN43">IF(VLOOKUP(ACT3Holdings[[#This Row],[Date]],Paysheet[], 2, FALSE) = "PAYDAY", (VLOOKUP(ACT3Holdings[[#This Row],[Date]],Paysheet[], 11, FALSE) * ACT3Info[Intial Pay %]), "")</f>
        <v/>
      </c>
      <c r="AO4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43" s="1" t="str" cm="1">
        <f t="array" ref="AP43">IF(VLOOKUP(ACT3Holdings[[#This Row],[Date]],Paysheet[], 2, FALSE) = "PAYDAY", (PayDistribution[[#This Row],[Pay Post Initial]] * ACT3Info[Remainder %]), "")</f>
        <v/>
      </c>
      <c r="AQ4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43" s="21">
        <v>45330</v>
      </c>
      <c r="AT43" s="1" cm="1">
        <f t="array" ref="AT43">IF(ISNUMBER(BA42), BA42, ACT4Info[Intial Amount])</f>
        <v>0</v>
      </c>
      <c r="AU43" s="1"/>
      <c r="AV43" s="19" cm="1">
        <f t="array" ref="AV43">IF(ACT4Holdings[[#This Row],[Intial Amount]] &gt; ACT4Info[Interest Rate 1 Cap], ACT4Info[Interest Rate 2], ACT4Info[Interest Rate])</f>
        <v>0</v>
      </c>
      <c r="AW43" s="1"/>
      <c r="AX43" s="24" t="str" cm="1">
        <f t="array" ref="AX43">IF(VLOOKUP(ACT4Holdings[[#This Row],[Date]],Paysheet[], 2, FALSE) = "PAYDAY", (VLOOKUP(ACT4Holdings[[#This Row],[Date]],Paysheet[], 11, FALSE) * ACT4Info[Intial Pay %]), "")</f>
        <v/>
      </c>
      <c r="AY4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43" s="1" t="str" cm="1">
        <f t="array" ref="AZ43">IF(VLOOKUP(ACT4Holdings[[#This Row],[Date]],Paysheet[], 2, FALSE) = "PAYDAY", (PayDistribution[[#This Row],[Pay Post Initial]] * ACT4Info[Remainder %]), "")</f>
        <v/>
      </c>
      <c r="BA4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43" s="21">
        <v>45330</v>
      </c>
      <c r="BD43" s="1" cm="1">
        <f t="array" ref="BD43">IF(ISNUMBER(BK42), BK42, ACT5Info[Intial Amount])</f>
        <v>0</v>
      </c>
      <c r="BE43" s="1"/>
      <c r="BF43" s="19" cm="1">
        <f t="array" ref="BF43">IF(ACT5Holdings[[#This Row],[Intial Amount]] &gt; ACT5Info[Interest Rate 1 Cap], ACT5Info[Interest Rate 2], ACT5Info[Interest Rate])</f>
        <v>0</v>
      </c>
      <c r="BG43" s="1"/>
      <c r="BH43" s="24" t="str" cm="1">
        <f t="array" ref="BH43">IF(VLOOKUP(ACT5Holdings[[#This Row],[Date]],Paysheet[], 2, FALSE) = "PAYDAY", (VLOOKUP(ACT5Holdings[[#This Row],[Date]],Paysheet[], 11, FALSE) * ACT5Info[Intial Pay %]), "")</f>
        <v/>
      </c>
      <c r="BI4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43" s="1" t="str" cm="1">
        <f t="array" ref="BJ43">IF(VLOOKUP(ACT5Holdings[[#This Row],[Date]],Paysheet[], 2, FALSE) = "PAYDAY", (PayDistribution[[#This Row],[Pay Post Initial]] * ACT5Info[Remainder %]), "")</f>
        <v/>
      </c>
      <c r="BK4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44" spans="1:63" x14ac:dyDescent="0.25">
      <c r="A44" s="25">
        <v>45331</v>
      </c>
      <c r="B44" t="str">
        <f>IF(VLOOKUP(PayDistribution[[#This Row],[Date]],Paysheet[], 2, FALSE) = "PAYDAY", VLOOKUP(PayDistribution[[#This Row],[Date]],Paysheet[], 11, FALSE), "")</f>
        <v/>
      </c>
      <c r="C44" s="2" t="str">
        <f>ACT1Holdings[[#This Row],[Initial Pay Cut]]</f>
        <v/>
      </c>
      <c r="D44" s="2" t="str">
        <f>ACT2Holdings[[#This Row],[Initial Pay Cut]]</f>
        <v/>
      </c>
      <c r="E44" s="2" t="str">
        <f>ACT3Holdings[[#This Row],[Initial Pay Cut]]</f>
        <v/>
      </c>
      <c r="F44" s="2" t="str">
        <f>ACT4Holdings[[#This Row],[Initial Pay Cut]]</f>
        <v/>
      </c>
      <c r="G44" s="2" t="str">
        <f>ACT5Holdings[[#This Row],[Initial Pay Cut]]</f>
        <v/>
      </c>
      <c r="H44" t="str">
        <f>IF(PayDistribution[[#This Row],[Initial Paycheck]] = "", "", PayDistribution[[#This Row],[Initial Paycheck]] - SUM(PayDistribution[[#This Row],[Int ACT 1]:[Int ACT 5]]))</f>
        <v/>
      </c>
      <c r="I44" s="2" t="str">
        <f>ACT1Holdings[[#This Row],[Remainder Pay Cut]]</f>
        <v/>
      </c>
      <c r="J44" s="2" t="str">
        <f>ACT2Holdings[[#This Row],[Remainder Pay Cut]]</f>
        <v/>
      </c>
      <c r="K44" s="2" t="str">
        <f>ACT3Holdings[[#This Row],[Remainder Pay Cut]]</f>
        <v/>
      </c>
      <c r="L44" s="2" t="str">
        <f>ACT4Holdings[[#This Row],[Remainder Pay Cut]]</f>
        <v/>
      </c>
      <c r="M44" s="2" t="str">
        <f>ACT5Holdings[[#This Row],[Remainder Pay Cut]]</f>
        <v/>
      </c>
      <c r="O44" s="21">
        <v>45331</v>
      </c>
      <c r="P44" s="1" cm="1">
        <f t="array" ref="P44">IF(ISNUMBER(W43), W43, ACT1Info[Intial Amount])</f>
        <v>0</v>
      </c>
      <c r="Q44" s="1"/>
      <c r="R44" s="19" cm="1">
        <f t="array" ref="R44">IF(ACT1Holdings[[#This Row],[Intial Amount]] &gt; ACT1Info[Interest Rate 1 Cap], ACT1Info[Interest Rate 2], ACT1Info[Interest Rate])</f>
        <v>0</v>
      </c>
      <c r="S44" s="1"/>
      <c r="T44" s="24" t="str" cm="1">
        <f t="array" ref="T44">IF(VLOOKUP(ACT1Holdings[[#This Row],[Date]],Paysheet[], 2, FALSE) = "PAYDAY", (VLOOKUP(ACT1Holdings[[#This Row],[Date]],Paysheet[], 11, FALSE) * ACT1Info[Intial Pay %]), "")</f>
        <v/>
      </c>
      <c r="U4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44" s="1" t="str" cm="1">
        <f t="array" ref="V44">IF(VLOOKUP(ACT1Holdings[[#This Row],[Date]],Paysheet[], 2, FALSE) = "PAYDAY", (PayDistribution[[#This Row],[Pay Post Initial]] * ACT1Info[Remainder %]), "")</f>
        <v/>
      </c>
      <c r="W4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44" s="21">
        <v>45331</v>
      </c>
      <c r="Z44" s="1" cm="1">
        <f t="array" ref="Z44">IF(ISNUMBER(AG43), AG43, ACT2Info[Intial Amount])</f>
        <v>0</v>
      </c>
      <c r="AA44" s="1"/>
      <c r="AB44" s="19" cm="1">
        <f t="array" ref="AB44">IF(ACT2Holdings[[#This Row],[Intial Amount]] &gt; ACT2Info[Interest Rate 1 Cap], ACT2Info[Interest Rate 2], ACT2Info[Interest Rate])</f>
        <v>1.5E-3</v>
      </c>
      <c r="AC44" s="1"/>
      <c r="AD44" s="24" t="str" cm="1">
        <f t="array" ref="AD44">IF(VLOOKUP(ACT2Holdings[[#This Row],[Date]],Paysheet[], 2, FALSE) = "PAYDAY", (VLOOKUP(ACT2Holdings[[#This Row],[Date]],Paysheet[], 11, FALSE) * ACT2Info[Intial Pay %]), "")</f>
        <v/>
      </c>
      <c r="AE4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44" s="1" t="str" cm="1">
        <f t="array" ref="AF44">IF(VLOOKUP(ACT2Holdings[[#This Row],[Date]],Paysheet[], 2, FALSE) = "PAYDAY", (PayDistribution[[#This Row],[Pay Post Initial]] * ACT2Info[Remainder %]), "")</f>
        <v/>
      </c>
      <c r="AG4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44" s="21">
        <v>45331</v>
      </c>
      <c r="AJ44" s="1" cm="1">
        <f t="array" ref="AJ44">IF(ISNUMBER(AQ43), AQ43, ACT3Info[Intial Amount])</f>
        <v>0</v>
      </c>
      <c r="AK44" s="1"/>
      <c r="AL44" s="19" cm="1">
        <f t="array" ref="AL44">IF(ACT3Holdings[[#This Row],[Intial Amount]] &gt; ACT3Info[Interest Rate 1 Cap], ACT3Info[Interest Rate 2], ACT3Info[Interest Rate])</f>
        <v>0</v>
      </c>
      <c r="AM44" s="1"/>
      <c r="AN44" s="24" t="str" cm="1">
        <f t="array" ref="AN44">IF(VLOOKUP(ACT3Holdings[[#This Row],[Date]],Paysheet[], 2, FALSE) = "PAYDAY", (VLOOKUP(ACT3Holdings[[#This Row],[Date]],Paysheet[], 11, FALSE) * ACT3Info[Intial Pay %]), "")</f>
        <v/>
      </c>
      <c r="AO4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44" s="1" t="str" cm="1">
        <f t="array" ref="AP44">IF(VLOOKUP(ACT3Holdings[[#This Row],[Date]],Paysheet[], 2, FALSE) = "PAYDAY", (PayDistribution[[#This Row],[Pay Post Initial]] * ACT3Info[Remainder %]), "")</f>
        <v/>
      </c>
      <c r="AQ4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44" s="21">
        <v>45331</v>
      </c>
      <c r="AT44" s="1" cm="1">
        <f t="array" ref="AT44">IF(ISNUMBER(BA43), BA43, ACT4Info[Intial Amount])</f>
        <v>0</v>
      </c>
      <c r="AU44" s="1"/>
      <c r="AV44" s="19" cm="1">
        <f t="array" ref="AV44">IF(ACT4Holdings[[#This Row],[Intial Amount]] &gt; ACT4Info[Interest Rate 1 Cap], ACT4Info[Interest Rate 2], ACT4Info[Interest Rate])</f>
        <v>0</v>
      </c>
      <c r="AW44" s="1"/>
      <c r="AX44" s="24" t="str" cm="1">
        <f t="array" ref="AX44">IF(VLOOKUP(ACT4Holdings[[#This Row],[Date]],Paysheet[], 2, FALSE) = "PAYDAY", (VLOOKUP(ACT4Holdings[[#This Row],[Date]],Paysheet[], 11, FALSE) * ACT4Info[Intial Pay %]), "")</f>
        <v/>
      </c>
      <c r="AY4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44" s="1" t="str" cm="1">
        <f t="array" ref="AZ44">IF(VLOOKUP(ACT4Holdings[[#This Row],[Date]],Paysheet[], 2, FALSE) = "PAYDAY", (PayDistribution[[#This Row],[Pay Post Initial]] * ACT4Info[Remainder %]), "")</f>
        <v/>
      </c>
      <c r="BA4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44" s="21">
        <v>45331</v>
      </c>
      <c r="BD44" s="1" cm="1">
        <f t="array" ref="BD44">IF(ISNUMBER(BK43), BK43, ACT5Info[Intial Amount])</f>
        <v>0</v>
      </c>
      <c r="BE44" s="1"/>
      <c r="BF44" s="19" cm="1">
        <f t="array" ref="BF44">IF(ACT5Holdings[[#This Row],[Intial Amount]] &gt; ACT5Info[Interest Rate 1 Cap], ACT5Info[Interest Rate 2], ACT5Info[Interest Rate])</f>
        <v>0</v>
      </c>
      <c r="BG44" s="1"/>
      <c r="BH44" s="24" t="str" cm="1">
        <f t="array" ref="BH44">IF(VLOOKUP(ACT5Holdings[[#This Row],[Date]],Paysheet[], 2, FALSE) = "PAYDAY", (VLOOKUP(ACT5Holdings[[#This Row],[Date]],Paysheet[], 11, FALSE) * ACT5Info[Intial Pay %]), "")</f>
        <v/>
      </c>
      <c r="BI4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44" s="1" t="str" cm="1">
        <f t="array" ref="BJ44">IF(VLOOKUP(ACT5Holdings[[#This Row],[Date]],Paysheet[], 2, FALSE) = "PAYDAY", (PayDistribution[[#This Row],[Pay Post Initial]] * ACT5Info[Remainder %]), "")</f>
        <v/>
      </c>
      <c r="BK4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45" spans="1:63" x14ac:dyDescent="0.25">
      <c r="A45" s="25">
        <v>45332</v>
      </c>
      <c r="B45" t="str">
        <f>IF(VLOOKUP(PayDistribution[[#This Row],[Date]],Paysheet[], 2, FALSE) = "PAYDAY", VLOOKUP(PayDistribution[[#This Row],[Date]],Paysheet[], 11, FALSE), "")</f>
        <v/>
      </c>
      <c r="C45" s="2" t="str">
        <f>ACT1Holdings[[#This Row],[Initial Pay Cut]]</f>
        <v/>
      </c>
      <c r="D45" s="2" t="str">
        <f>ACT2Holdings[[#This Row],[Initial Pay Cut]]</f>
        <v/>
      </c>
      <c r="E45" s="2" t="str">
        <f>ACT3Holdings[[#This Row],[Initial Pay Cut]]</f>
        <v/>
      </c>
      <c r="F45" s="2" t="str">
        <f>ACT4Holdings[[#This Row],[Initial Pay Cut]]</f>
        <v/>
      </c>
      <c r="G45" s="2" t="str">
        <f>ACT5Holdings[[#This Row],[Initial Pay Cut]]</f>
        <v/>
      </c>
      <c r="H45" t="str">
        <f>IF(PayDistribution[[#This Row],[Initial Paycheck]] = "", "", PayDistribution[[#This Row],[Initial Paycheck]] - SUM(PayDistribution[[#This Row],[Int ACT 1]:[Int ACT 5]]))</f>
        <v/>
      </c>
      <c r="I45" s="2" t="str">
        <f>ACT1Holdings[[#This Row],[Remainder Pay Cut]]</f>
        <v/>
      </c>
      <c r="J45" s="2" t="str">
        <f>ACT2Holdings[[#This Row],[Remainder Pay Cut]]</f>
        <v/>
      </c>
      <c r="K45" s="2" t="str">
        <f>ACT3Holdings[[#This Row],[Remainder Pay Cut]]</f>
        <v/>
      </c>
      <c r="L45" s="2" t="str">
        <f>ACT4Holdings[[#This Row],[Remainder Pay Cut]]</f>
        <v/>
      </c>
      <c r="M45" s="2" t="str">
        <f>ACT5Holdings[[#This Row],[Remainder Pay Cut]]</f>
        <v/>
      </c>
      <c r="O45" s="21">
        <v>45332</v>
      </c>
      <c r="P45" s="1" cm="1">
        <f t="array" ref="P45">IF(ISNUMBER(W44), W44, ACT1Info[Intial Amount])</f>
        <v>0</v>
      </c>
      <c r="Q45" s="1"/>
      <c r="R45" s="19" cm="1">
        <f t="array" ref="R45">IF(ACT1Holdings[[#This Row],[Intial Amount]] &gt; ACT1Info[Interest Rate 1 Cap], ACT1Info[Interest Rate 2], ACT1Info[Interest Rate])</f>
        <v>0</v>
      </c>
      <c r="S45" s="1"/>
      <c r="T45" s="24" t="str" cm="1">
        <f t="array" ref="T45">IF(VLOOKUP(ACT1Holdings[[#This Row],[Date]],Paysheet[], 2, FALSE) = "PAYDAY", (VLOOKUP(ACT1Holdings[[#This Row],[Date]],Paysheet[], 11, FALSE) * ACT1Info[Intial Pay %]), "")</f>
        <v/>
      </c>
      <c r="U4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45" s="1" t="str" cm="1">
        <f t="array" ref="V45">IF(VLOOKUP(ACT1Holdings[[#This Row],[Date]],Paysheet[], 2, FALSE) = "PAYDAY", (PayDistribution[[#This Row],[Pay Post Initial]] * ACT1Info[Remainder %]), "")</f>
        <v/>
      </c>
      <c r="W4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45" s="21">
        <v>45332</v>
      </c>
      <c r="Z45" s="1" cm="1">
        <f t="array" ref="Z45">IF(ISNUMBER(AG44), AG44, ACT2Info[Intial Amount])</f>
        <v>0</v>
      </c>
      <c r="AA45" s="1"/>
      <c r="AB45" s="19" cm="1">
        <f t="array" ref="AB45">IF(ACT2Holdings[[#This Row],[Intial Amount]] &gt; ACT2Info[Interest Rate 1 Cap], ACT2Info[Interest Rate 2], ACT2Info[Interest Rate])</f>
        <v>1.5E-3</v>
      </c>
      <c r="AC45" s="1"/>
      <c r="AD45" s="24" t="str" cm="1">
        <f t="array" ref="AD45">IF(VLOOKUP(ACT2Holdings[[#This Row],[Date]],Paysheet[], 2, FALSE) = "PAYDAY", (VLOOKUP(ACT2Holdings[[#This Row],[Date]],Paysheet[], 11, FALSE) * ACT2Info[Intial Pay %]), "")</f>
        <v/>
      </c>
      <c r="AE4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45" s="1" t="str" cm="1">
        <f t="array" ref="AF45">IF(VLOOKUP(ACT2Holdings[[#This Row],[Date]],Paysheet[], 2, FALSE) = "PAYDAY", (PayDistribution[[#This Row],[Pay Post Initial]] * ACT2Info[Remainder %]), "")</f>
        <v/>
      </c>
      <c r="AG4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45" s="21">
        <v>45332</v>
      </c>
      <c r="AJ45" s="1" cm="1">
        <f t="array" ref="AJ45">IF(ISNUMBER(AQ44), AQ44, ACT3Info[Intial Amount])</f>
        <v>0</v>
      </c>
      <c r="AK45" s="1"/>
      <c r="AL45" s="19" cm="1">
        <f t="array" ref="AL45">IF(ACT3Holdings[[#This Row],[Intial Amount]] &gt; ACT3Info[Interest Rate 1 Cap], ACT3Info[Interest Rate 2], ACT3Info[Interest Rate])</f>
        <v>0</v>
      </c>
      <c r="AM45" s="1"/>
      <c r="AN45" s="24" t="str" cm="1">
        <f t="array" ref="AN45">IF(VLOOKUP(ACT3Holdings[[#This Row],[Date]],Paysheet[], 2, FALSE) = "PAYDAY", (VLOOKUP(ACT3Holdings[[#This Row],[Date]],Paysheet[], 11, FALSE) * ACT3Info[Intial Pay %]), "")</f>
        <v/>
      </c>
      <c r="AO4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45" s="1" t="str" cm="1">
        <f t="array" ref="AP45">IF(VLOOKUP(ACT3Holdings[[#This Row],[Date]],Paysheet[], 2, FALSE) = "PAYDAY", (PayDistribution[[#This Row],[Pay Post Initial]] * ACT3Info[Remainder %]), "")</f>
        <v/>
      </c>
      <c r="AQ4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45" s="21">
        <v>45332</v>
      </c>
      <c r="AT45" s="1" cm="1">
        <f t="array" ref="AT45">IF(ISNUMBER(BA44), BA44, ACT4Info[Intial Amount])</f>
        <v>0</v>
      </c>
      <c r="AU45" s="1"/>
      <c r="AV45" s="19" cm="1">
        <f t="array" ref="AV45">IF(ACT4Holdings[[#This Row],[Intial Amount]] &gt; ACT4Info[Interest Rate 1 Cap], ACT4Info[Interest Rate 2], ACT4Info[Interest Rate])</f>
        <v>0</v>
      </c>
      <c r="AW45" s="1"/>
      <c r="AX45" s="24" t="str" cm="1">
        <f t="array" ref="AX45">IF(VLOOKUP(ACT4Holdings[[#This Row],[Date]],Paysheet[], 2, FALSE) = "PAYDAY", (VLOOKUP(ACT4Holdings[[#This Row],[Date]],Paysheet[], 11, FALSE) * ACT4Info[Intial Pay %]), "")</f>
        <v/>
      </c>
      <c r="AY4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45" s="1" t="str" cm="1">
        <f t="array" ref="AZ45">IF(VLOOKUP(ACT4Holdings[[#This Row],[Date]],Paysheet[], 2, FALSE) = "PAYDAY", (PayDistribution[[#This Row],[Pay Post Initial]] * ACT4Info[Remainder %]), "")</f>
        <v/>
      </c>
      <c r="BA4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45" s="21">
        <v>45332</v>
      </c>
      <c r="BD45" s="1" cm="1">
        <f t="array" ref="BD45">IF(ISNUMBER(BK44), BK44, ACT5Info[Intial Amount])</f>
        <v>0</v>
      </c>
      <c r="BE45" s="1"/>
      <c r="BF45" s="19" cm="1">
        <f t="array" ref="BF45">IF(ACT5Holdings[[#This Row],[Intial Amount]] &gt; ACT5Info[Interest Rate 1 Cap], ACT5Info[Interest Rate 2], ACT5Info[Interest Rate])</f>
        <v>0</v>
      </c>
      <c r="BG45" s="1"/>
      <c r="BH45" s="24" t="str" cm="1">
        <f t="array" ref="BH45">IF(VLOOKUP(ACT5Holdings[[#This Row],[Date]],Paysheet[], 2, FALSE) = "PAYDAY", (VLOOKUP(ACT5Holdings[[#This Row],[Date]],Paysheet[], 11, FALSE) * ACT5Info[Intial Pay %]), "")</f>
        <v/>
      </c>
      <c r="BI4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45" s="1" t="str" cm="1">
        <f t="array" ref="BJ45">IF(VLOOKUP(ACT5Holdings[[#This Row],[Date]],Paysheet[], 2, FALSE) = "PAYDAY", (PayDistribution[[#This Row],[Pay Post Initial]] * ACT5Info[Remainder %]), "")</f>
        <v/>
      </c>
      <c r="BK4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46" spans="1:63" x14ac:dyDescent="0.25">
      <c r="A46" s="25">
        <v>45333</v>
      </c>
      <c r="B46" t="str">
        <f>IF(VLOOKUP(PayDistribution[[#This Row],[Date]],Paysheet[], 2, FALSE) = "PAYDAY", VLOOKUP(PayDistribution[[#This Row],[Date]],Paysheet[], 11, FALSE), "")</f>
        <v/>
      </c>
      <c r="C46" s="2" t="str">
        <f>ACT1Holdings[[#This Row],[Initial Pay Cut]]</f>
        <v/>
      </c>
      <c r="D46" s="2" t="str">
        <f>ACT2Holdings[[#This Row],[Initial Pay Cut]]</f>
        <v/>
      </c>
      <c r="E46" s="2" t="str">
        <f>ACT3Holdings[[#This Row],[Initial Pay Cut]]</f>
        <v/>
      </c>
      <c r="F46" s="2" t="str">
        <f>ACT4Holdings[[#This Row],[Initial Pay Cut]]</f>
        <v/>
      </c>
      <c r="G46" s="2" t="str">
        <f>ACT5Holdings[[#This Row],[Initial Pay Cut]]</f>
        <v/>
      </c>
      <c r="H46" t="str">
        <f>IF(PayDistribution[[#This Row],[Initial Paycheck]] = "", "", PayDistribution[[#This Row],[Initial Paycheck]] - SUM(PayDistribution[[#This Row],[Int ACT 1]:[Int ACT 5]]))</f>
        <v/>
      </c>
      <c r="I46" s="2" t="str">
        <f>ACT1Holdings[[#This Row],[Remainder Pay Cut]]</f>
        <v/>
      </c>
      <c r="J46" s="2" t="str">
        <f>ACT2Holdings[[#This Row],[Remainder Pay Cut]]</f>
        <v/>
      </c>
      <c r="K46" s="2" t="str">
        <f>ACT3Holdings[[#This Row],[Remainder Pay Cut]]</f>
        <v/>
      </c>
      <c r="L46" s="2" t="str">
        <f>ACT4Holdings[[#This Row],[Remainder Pay Cut]]</f>
        <v/>
      </c>
      <c r="M46" s="2" t="str">
        <f>ACT5Holdings[[#This Row],[Remainder Pay Cut]]</f>
        <v/>
      </c>
      <c r="O46" s="21">
        <v>45333</v>
      </c>
      <c r="P46" s="1" cm="1">
        <f t="array" ref="P46">IF(ISNUMBER(W45), W45, ACT1Info[Intial Amount])</f>
        <v>0</v>
      </c>
      <c r="Q46" s="1"/>
      <c r="R46" s="19" cm="1">
        <f t="array" ref="R46">IF(ACT1Holdings[[#This Row],[Intial Amount]] &gt; ACT1Info[Interest Rate 1 Cap], ACT1Info[Interest Rate 2], ACT1Info[Interest Rate])</f>
        <v>0</v>
      </c>
      <c r="S46" s="1"/>
      <c r="T46" s="24" t="str" cm="1">
        <f t="array" ref="T46">IF(VLOOKUP(ACT1Holdings[[#This Row],[Date]],Paysheet[], 2, FALSE) = "PAYDAY", (VLOOKUP(ACT1Holdings[[#This Row],[Date]],Paysheet[], 11, FALSE) * ACT1Info[Intial Pay %]), "")</f>
        <v/>
      </c>
      <c r="U4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46" s="1" t="str" cm="1">
        <f t="array" ref="V46">IF(VLOOKUP(ACT1Holdings[[#This Row],[Date]],Paysheet[], 2, FALSE) = "PAYDAY", (PayDistribution[[#This Row],[Pay Post Initial]] * ACT1Info[Remainder %]), "")</f>
        <v/>
      </c>
      <c r="W4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46" s="21">
        <v>45333</v>
      </c>
      <c r="Z46" s="1" cm="1">
        <f t="array" ref="Z46">IF(ISNUMBER(AG45), AG45, ACT2Info[Intial Amount])</f>
        <v>0</v>
      </c>
      <c r="AA46" s="1"/>
      <c r="AB46" s="19" cm="1">
        <f t="array" ref="AB46">IF(ACT2Holdings[[#This Row],[Intial Amount]] &gt; ACT2Info[Interest Rate 1 Cap], ACT2Info[Interest Rate 2], ACT2Info[Interest Rate])</f>
        <v>1.5E-3</v>
      </c>
      <c r="AC46" s="1"/>
      <c r="AD46" s="24" t="str" cm="1">
        <f t="array" ref="AD46">IF(VLOOKUP(ACT2Holdings[[#This Row],[Date]],Paysheet[], 2, FALSE) = "PAYDAY", (VLOOKUP(ACT2Holdings[[#This Row],[Date]],Paysheet[], 11, FALSE) * ACT2Info[Intial Pay %]), "")</f>
        <v/>
      </c>
      <c r="AE4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46" s="1" t="str" cm="1">
        <f t="array" ref="AF46">IF(VLOOKUP(ACT2Holdings[[#This Row],[Date]],Paysheet[], 2, FALSE) = "PAYDAY", (PayDistribution[[#This Row],[Pay Post Initial]] * ACT2Info[Remainder %]), "")</f>
        <v/>
      </c>
      <c r="AG4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46" s="21">
        <v>45333</v>
      </c>
      <c r="AJ46" s="1" cm="1">
        <f t="array" ref="AJ46">IF(ISNUMBER(AQ45), AQ45, ACT3Info[Intial Amount])</f>
        <v>0</v>
      </c>
      <c r="AK46" s="1"/>
      <c r="AL46" s="19" cm="1">
        <f t="array" ref="AL46">IF(ACT3Holdings[[#This Row],[Intial Amount]] &gt; ACT3Info[Interest Rate 1 Cap], ACT3Info[Interest Rate 2], ACT3Info[Interest Rate])</f>
        <v>0</v>
      </c>
      <c r="AM46" s="1"/>
      <c r="AN46" s="24" t="str" cm="1">
        <f t="array" ref="AN46">IF(VLOOKUP(ACT3Holdings[[#This Row],[Date]],Paysheet[], 2, FALSE) = "PAYDAY", (VLOOKUP(ACT3Holdings[[#This Row],[Date]],Paysheet[], 11, FALSE) * ACT3Info[Intial Pay %]), "")</f>
        <v/>
      </c>
      <c r="AO4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46" s="1" t="str" cm="1">
        <f t="array" ref="AP46">IF(VLOOKUP(ACT3Holdings[[#This Row],[Date]],Paysheet[], 2, FALSE) = "PAYDAY", (PayDistribution[[#This Row],[Pay Post Initial]] * ACT3Info[Remainder %]), "")</f>
        <v/>
      </c>
      <c r="AQ4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46" s="21">
        <v>45333</v>
      </c>
      <c r="AT46" s="1" cm="1">
        <f t="array" ref="AT46">IF(ISNUMBER(BA45), BA45, ACT4Info[Intial Amount])</f>
        <v>0</v>
      </c>
      <c r="AU46" s="1"/>
      <c r="AV46" s="19" cm="1">
        <f t="array" ref="AV46">IF(ACT4Holdings[[#This Row],[Intial Amount]] &gt; ACT4Info[Interest Rate 1 Cap], ACT4Info[Interest Rate 2], ACT4Info[Interest Rate])</f>
        <v>0</v>
      </c>
      <c r="AW46" s="1"/>
      <c r="AX46" s="24" t="str" cm="1">
        <f t="array" ref="AX46">IF(VLOOKUP(ACT4Holdings[[#This Row],[Date]],Paysheet[], 2, FALSE) = "PAYDAY", (VLOOKUP(ACT4Holdings[[#This Row],[Date]],Paysheet[], 11, FALSE) * ACT4Info[Intial Pay %]), "")</f>
        <v/>
      </c>
      <c r="AY4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46" s="1" t="str" cm="1">
        <f t="array" ref="AZ46">IF(VLOOKUP(ACT4Holdings[[#This Row],[Date]],Paysheet[], 2, FALSE) = "PAYDAY", (PayDistribution[[#This Row],[Pay Post Initial]] * ACT4Info[Remainder %]), "")</f>
        <v/>
      </c>
      <c r="BA4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46" s="21">
        <v>45333</v>
      </c>
      <c r="BD46" s="1" cm="1">
        <f t="array" ref="BD46">IF(ISNUMBER(BK45), BK45, ACT5Info[Intial Amount])</f>
        <v>0</v>
      </c>
      <c r="BE46" s="1"/>
      <c r="BF46" s="19" cm="1">
        <f t="array" ref="BF46">IF(ACT5Holdings[[#This Row],[Intial Amount]] &gt; ACT5Info[Interest Rate 1 Cap], ACT5Info[Interest Rate 2], ACT5Info[Interest Rate])</f>
        <v>0</v>
      </c>
      <c r="BG46" s="1"/>
      <c r="BH46" s="24" t="str" cm="1">
        <f t="array" ref="BH46">IF(VLOOKUP(ACT5Holdings[[#This Row],[Date]],Paysheet[], 2, FALSE) = "PAYDAY", (VLOOKUP(ACT5Holdings[[#This Row],[Date]],Paysheet[], 11, FALSE) * ACT5Info[Intial Pay %]), "")</f>
        <v/>
      </c>
      <c r="BI4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46" s="1" t="str" cm="1">
        <f t="array" ref="BJ46">IF(VLOOKUP(ACT5Holdings[[#This Row],[Date]],Paysheet[], 2, FALSE) = "PAYDAY", (PayDistribution[[#This Row],[Pay Post Initial]] * ACT5Info[Remainder %]), "")</f>
        <v/>
      </c>
      <c r="BK4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47" spans="1:63" x14ac:dyDescent="0.25">
      <c r="A47" s="25">
        <v>45334</v>
      </c>
      <c r="B47" t="str">
        <f>IF(VLOOKUP(PayDistribution[[#This Row],[Date]],Paysheet[], 2, FALSE) = "PAYDAY", VLOOKUP(PayDistribution[[#This Row],[Date]],Paysheet[], 11, FALSE), "")</f>
        <v/>
      </c>
      <c r="C47" s="2" t="str">
        <f>ACT1Holdings[[#This Row],[Initial Pay Cut]]</f>
        <v/>
      </c>
      <c r="D47" s="2" t="str">
        <f>ACT2Holdings[[#This Row],[Initial Pay Cut]]</f>
        <v/>
      </c>
      <c r="E47" s="2" t="str">
        <f>ACT3Holdings[[#This Row],[Initial Pay Cut]]</f>
        <v/>
      </c>
      <c r="F47" s="2" t="str">
        <f>ACT4Holdings[[#This Row],[Initial Pay Cut]]</f>
        <v/>
      </c>
      <c r="G47" s="2" t="str">
        <f>ACT5Holdings[[#This Row],[Initial Pay Cut]]</f>
        <v/>
      </c>
      <c r="H47" t="str">
        <f>IF(PayDistribution[[#This Row],[Initial Paycheck]] = "", "", PayDistribution[[#This Row],[Initial Paycheck]] - SUM(PayDistribution[[#This Row],[Int ACT 1]:[Int ACT 5]]))</f>
        <v/>
      </c>
      <c r="I47" s="2" t="str">
        <f>ACT1Holdings[[#This Row],[Remainder Pay Cut]]</f>
        <v/>
      </c>
      <c r="J47" s="2" t="str">
        <f>ACT2Holdings[[#This Row],[Remainder Pay Cut]]</f>
        <v/>
      </c>
      <c r="K47" s="2" t="str">
        <f>ACT3Holdings[[#This Row],[Remainder Pay Cut]]</f>
        <v/>
      </c>
      <c r="L47" s="2" t="str">
        <f>ACT4Holdings[[#This Row],[Remainder Pay Cut]]</f>
        <v/>
      </c>
      <c r="M47" s="2" t="str">
        <f>ACT5Holdings[[#This Row],[Remainder Pay Cut]]</f>
        <v/>
      </c>
      <c r="O47" s="21">
        <v>45334</v>
      </c>
      <c r="P47" s="1" cm="1">
        <f t="array" ref="P47">IF(ISNUMBER(W46), W46, ACT1Info[Intial Amount])</f>
        <v>0</v>
      </c>
      <c r="Q47" s="1"/>
      <c r="R47" s="19" cm="1">
        <f t="array" ref="R47">IF(ACT1Holdings[[#This Row],[Intial Amount]] &gt; ACT1Info[Interest Rate 1 Cap], ACT1Info[Interest Rate 2], ACT1Info[Interest Rate])</f>
        <v>0</v>
      </c>
      <c r="S47" s="1"/>
      <c r="T47" s="24" t="str" cm="1">
        <f t="array" ref="T47">IF(VLOOKUP(ACT1Holdings[[#This Row],[Date]],Paysheet[], 2, FALSE) = "PAYDAY", (VLOOKUP(ACT1Holdings[[#This Row],[Date]],Paysheet[], 11, FALSE) * ACT1Info[Intial Pay %]), "")</f>
        <v/>
      </c>
      <c r="U4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47" s="1" t="str" cm="1">
        <f t="array" ref="V47">IF(VLOOKUP(ACT1Holdings[[#This Row],[Date]],Paysheet[], 2, FALSE) = "PAYDAY", (PayDistribution[[#This Row],[Pay Post Initial]] * ACT1Info[Remainder %]), "")</f>
        <v/>
      </c>
      <c r="W4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47" s="21">
        <v>45334</v>
      </c>
      <c r="Z47" s="1" cm="1">
        <f t="array" ref="Z47">IF(ISNUMBER(AG46), AG46, ACT2Info[Intial Amount])</f>
        <v>0</v>
      </c>
      <c r="AA47" s="1"/>
      <c r="AB47" s="19" cm="1">
        <f t="array" ref="AB47">IF(ACT2Holdings[[#This Row],[Intial Amount]] &gt; ACT2Info[Interest Rate 1 Cap], ACT2Info[Interest Rate 2], ACT2Info[Interest Rate])</f>
        <v>1.5E-3</v>
      </c>
      <c r="AC47" s="1"/>
      <c r="AD47" s="24" t="str" cm="1">
        <f t="array" ref="AD47">IF(VLOOKUP(ACT2Holdings[[#This Row],[Date]],Paysheet[], 2, FALSE) = "PAYDAY", (VLOOKUP(ACT2Holdings[[#This Row],[Date]],Paysheet[], 11, FALSE) * ACT2Info[Intial Pay %]), "")</f>
        <v/>
      </c>
      <c r="AE4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47" s="1" t="str" cm="1">
        <f t="array" ref="AF47">IF(VLOOKUP(ACT2Holdings[[#This Row],[Date]],Paysheet[], 2, FALSE) = "PAYDAY", (PayDistribution[[#This Row],[Pay Post Initial]] * ACT2Info[Remainder %]), "")</f>
        <v/>
      </c>
      <c r="AG4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47" s="21">
        <v>45334</v>
      </c>
      <c r="AJ47" s="1" cm="1">
        <f t="array" ref="AJ47">IF(ISNUMBER(AQ46), AQ46, ACT3Info[Intial Amount])</f>
        <v>0</v>
      </c>
      <c r="AK47" s="1"/>
      <c r="AL47" s="19" cm="1">
        <f t="array" ref="AL47">IF(ACT3Holdings[[#This Row],[Intial Amount]] &gt; ACT3Info[Interest Rate 1 Cap], ACT3Info[Interest Rate 2], ACT3Info[Interest Rate])</f>
        <v>0</v>
      </c>
      <c r="AM47" s="1"/>
      <c r="AN47" s="24" t="str" cm="1">
        <f t="array" ref="AN47">IF(VLOOKUP(ACT3Holdings[[#This Row],[Date]],Paysheet[], 2, FALSE) = "PAYDAY", (VLOOKUP(ACT3Holdings[[#This Row],[Date]],Paysheet[], 11, FALSE) * ACT3Info[Intial Pay %]), "")</f>
        <v/>
      </c>
      <c r="AO4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47" s="1" t="str" cm="1">
        <f t="array" ref="AP47">IF(VLOOKUP(ACT3Holdings[[#This Row],[Date]],Paysheet[], 2, FALSE) = "PAYDAY", (PayDistribution[[#This Row],[Pay Post Initial]] * ACT3Info[Remainder %]), "")</f>
        <v/>
      </c>
      <c r="AQ4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47" s="21">
        <v>45334</v>
      </c>
      <c r="AT47" s="1" cm="1">
        <f t="array" ref="AT47">IF(ISNUMBER(BA46), BA46, ACT4Info[Intial Amount])</f>
        <v>0</v>
      </c>
      <c r="AU47" s="1"/>
      <c r="AV47" s="19" cm="1">
        <f t="array" ref="AV47">IF(ACT4Holdings[[#This Row],[Intial Amount]] &gt; ACT4Info[Interest Rate 1 Cap], ACT4Info[Interest Rate 2], ACT4Info[Interest Rate])</f>
        <v>0</v>
      </c>
      <c r="AW47" s="1"/>
      <c r="AX47" s="24" t="str" cm="1">
        <f t="array" ref="AX47">IF(VLOOKUP(ACT4Holdings[[#This Row],[Date]],Paysheet[], 2, FALSE) = "PAYDAY", (VLOOKUP(ACT4Holdings[[#This Row],[Date]],Paysheet[], 11, FALSE) * ACT4Info[Intial Pay %]), "")</f>
        <v/>
      </c>
      <c r="AY4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47" s="1" t="str" cm="1">
        <f t="array" ref="AZ47">IF(VLOOKUP(ACT4Holdings[[#This Row],[Date]],Paysheet[], 2, FALSE) = "PAYDAY", (PayDistribution[[#This Row],[Pay Post Initial]] * ACT4Info[Remainder %]), "")</f>
        <v/>
      </c>
      <c r="BA4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47" s="21">
        <v>45334</v>
      </c>
      <c r="BD47" s="1" cm="1">
        <f t="array" ref="BD47">IF(ISNUMBER(BK46), BK46, ACT5Info[Intial Amount])</f>
        <v>0</v>
      </c>
      <c r="BE47" s="1"/>
      <c r="BF47" s="19" cm="1">
        <f t="array" ref="BF47">IF(ACT5Holdings[[#This Row],[Intial Amount]] &gt; ACT5Info[Interest Rate 1 Cap], ACT5Info[Interest Rate 2], ACT5Info[Interest Rate])</f>
        <v>0</v>
      </c>
      <c r="BG47" s="1"/>
      <c r="BH47" s="24" t="str" cm="1">
        <f t="array" ref="BH47">IF(VLOOKUP(ACT5Holdings[[#This Row],[Date]],Paysheet[], 2, FALSE) = "PAYDAY", (VLOOKUP(ACT5Holdings[[#This Row],[Date]],Paysheet[], 11, FALSE) * ACT5Info[Intial Pay %]), "")</f>
        <v/>
      </c>
      <c r="BI4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47" s="1" t="str" cm="1">
        <f t="array" ref="BJ47">IF(VLOOKUP(ACT5Holdings[[#This Row],[Date]],Paysheet[], 2, FALSE) = "PAYDAY", (PayDistribution[[#This Row],[Pay Post Initial]] * ACT5Info[Remainder %]), "")</f>
        <v/>
      </c>
      <c r="BK4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48" spans="1:63" x14ac:dyDescent="0.25">
      <c r="A48" s="25">
        <v>45335</v>
      </c>
      <c r="B48" t="str">
        <f>IF(VLOOKUP(PayDistribution[[#This Row],[Date]],Paysheet[], 2, FALSE) = "PAYDAY", VLOOKUP(PayDistribution[[#This Row],[Date]],Paysheet[], 11, FALSE), "")</f>
        <v/>
      </c>
      <c r="C48" s="2" t="str">
        <f>ACT1Holdings[[#This Row],[Initial Pay Cut]]</f>
        <v/>
      </c>
      <c r="D48" s="2" t="str">
        <f>ACT2Holdings[[#This Row],[Initial Pay Cut]]</f>
        <v/>
      </c>
      <c r="E48" s="2" t="str">
        <f>ACT3Holdings[[#This Row],[Initial Pay Cut]]</f>
        <v/>
      </c>
      <c r="F48" s="2" t="str">
        <f>ACT4Holdings[[#This Row],[Initial Pay Cut]]</f>
        <v/>
      </c>
      <c r="G48" s="2" t="str">
        <f>ACT5Holdings[[#This Row],[Initial Pay Cut]]</f>
        <v/>
      </c>
      <c r="H48" t="str">
        <f>IF(PayDistribution[[#This Row],[Initial Paycheck]] = "", "", PayDistribution[[#This Row],[Initial Paycheck]] - SUM(PayDistribution[[#This Row],[Int ACT 1]:[Int ACT 5]]))</f>
        <v/>
      </c>
      <c r="I48" s="2" t="str">
        <f>ACT1Holdings[[#This Row],[Remainder Pay Cut]]</f>
        <v/>
      </c>
      <c r="J48" s="2" t="str">
        <f>ACT2Holdings[[#This Row],[Remainder Pay Cut]]</f>
        <v/>
      </c>
      <c r="K48" s="2" t="str">
        <f>ACT3Holdings[[#This Row],[Remainder Pay Cut]]</f>
        <v/>
      </c>
      <c r="L48" s="2" t="str">
        <f>ACT4Holdings[[#This Row],[Remainder Pay Cut]]</f>
        <v/>
      </c>
      <c r="M48" s="2" t="str">
        <f>ACT5Holdings[[#This Row],[Remainder Pay Cut]]</f>
        <v/>
      </c>
      <c r="O48" s="21">
        <v>45335</v>
      </c>
      <c r="P48" s="1" cm="1">
        <f t="array" ref="P48">IF(ISNUMBER(W47), W47, ACT1Info[Intial Amount])</f>
        <v>0</v>
      </c>
      <c r="Q48" s="1"/>
      <c r="R48" s="19" cm="1">
        <f t="array" ref="R48">IF(ACT1Holdings[[#This Row],[Intial Amount]] &gt; ACT1Info[Interest Rate 1 Cap], ACT1Info[Interest Rate 2], ACT1Info[Interest Rate])</f>
        <v>0</v>
      </c>
      <c r="S48" s="1"/>
      <c r="T48" s="24" t="str" cm="1">
        <f t="array" ref="T48">IF(VLOOKUP(ACT1Holdings[[#This Row],[Date]],Paysheet[], 2, FALSE) = "PAYDAY", (VLOOKUP(ACT1Holdings[[#This Row],[Date]],Paysheet[], 11, FALSE) * ACT1Info[Intial Pay %]), "")</f>
        <v/>
      </c>
      <c r="U4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48" s="1" t="str" cm="1">
        <f t="array" ref="V48">IF(VLOOKUP(ACT1Holdings[[#This Row],[Date]],Paysheet[], 2, FALSE) = "PAYDAY", (PayDistribution[[#This Row],[Pay Post Initial]] * ACT1Info[Remainder %]), "")</f>
        <v/>
      </c>
      <c r="W4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48" s="21">
        <v>45335</v>
      </c>
      <c r="Z48" s="1" cm="1">
        <f t="array" ref="Z48">IF(ISNUMBER(AG47), AG47, ACT2Info[Intial Amount])</f>
        <v>0</v>
      </c>
      <c r="AA48" s="1"/>
      <c r="AB48" s="19" cm="1">
        <f t="array" ref="AB48">IF(ACT2Holdings[[#This Row],[Intial Amount]] &gt; ACT2Info[Interest Rate 1 Cap], ACT2Info[Interest Rate 2], ACT2Info[Interest Rate])</f>
        <v>1.5E-3</v>
      </c>
      <c r="AC48" s="1"/>
      <c r="AD48" s="24" t="str" cm="1">
        <f t="array" ref="AD48">IF(VLOOKUP(ACT2Holdings[[#This Row],[Date]],Paysheet[], 2, FALSE) = "PAYDAY", (VLOOKUP(ACT2Holdings[[#This Row],[Date]],Paysheet[], 11, FALSE) * ACT2Info[Intial Pay %]), "")</f>
        <v/>
      </c>
      <c r="AE4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48" s="1" t="str" cm="1">
        <f t="array" ref="AF48">IF(VLOOKUP(ACT2Holdings[[#This Row],[Date]],Paysheet[], 2, FALSE) = "PAYDAY", (PayDistribution[[#This Row],[Pay Post Initial]] * ACT2Info[Remainder %]), "")</f>
        <v/>
      </c>
      <c r="AG4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48" s="21">
        <v>45335</v>
      </c>
      <c r="AJ48" s="1" cm="1">
        <f t="array" ref="AJ48">IF(ISNUMBER(AQ47), AQ47, ACT3Info[Intial Amount])</f>
        <v>0</v>
      </c>
      <c r="AK48" s="1"/>
      <c r="AL48" s="19" cm="1">
        <f t="array" ref="AL48">IF(ACT3Holdings[[#This Row],[Intial Amount]] &gt; ACT3Info[Interest Rate 1 Cap], ACT3Info[Interest Rate 2], ACT3Info[Interest Rate])</f>
        <v>0</v>
      </c>
      <c r="AM48" s="1"/>
      <c r="AN48" s="24" t="str" cm="1">
        <f t="array" ref="AN48">IF(VLOOKUP(ACT3Holdings[[#This Row],[Date]],Paysheet[], 2, FALSE) = "PAYDAY", (VLOOKUP(ACT3Holdings[[#This Row],[Date]],Paysheet[], 11, FALSE) * ACT3Info[Intial Pay %]), "")</f>
        <v/>
      </c>
      <c r="AO4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48" s="1" t="str" cm="1">
        <f t="array" ref="AP48">IF(VLOOKUP(ACT3Holdings[[#This Row],[Date]],Paysheet[], 2, FALSE) = "PAYDAY", (PayDistribution[[#This Row],[Pay Post Initial]] * ACT3Info[Remainder %]), "")</f>
        <v/>
      </c>
      <c r="AQ4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48" s="21">
        <v>45335</v>
      </c>
      <c r="AT48" s="1" cm="1">
        <f t="array" ref="AT48">IF(ISNUMBER(BA47), BA47, ACT4Info[Intial Amount])</f>
        <v>0</v>
      </c>
      <c r="AU48" s="1"/>
      <c r="AV48" s="19" cm="1">
        <f t="array" ref="AV48">IF(ACT4Holdings[[#This Row],[Intial Amount]] &gt; ACT4Info[Interest Rate 1 Cap], ACT4Info[Interest Rate 2], ACT4Info[Interest Rate])</f>
        <v>0</v>
      </c>
      <c r="AW48" s="1"/>
      <c r="AX48" s="24" t="str" cm="1">
        <f t="array" ref="AX48">IF(VLOOKUP(ACT4Holdings[[#This Row],[Date]],Paysheet[], 2, FALSE) = "PAYDAY", (VLOOKUP(ACT4Holdings[[#This Row],[Date]],Paysheet[], 11, FALSE) * ACT4Info[Intial Pay %]), "")</f>
        <v/>
      </c>
      <c r="AY4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48" s="1" t="str" cm="1">
        <f t="array" ref="AZ48">IF(VLOOKUP(ACT4Holdings[[#This Row],[Date]],Paysheet[], 2, FALSE) = "PAYDAY", (PayDistribution[[#This Row],[Pay Post Initial]] * ACT4Info[Remainder %]), "")</f>
        <v/>
      </c>
      <c r="BA4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48" s="21">
        <v>45335</v>
      </c>
      <c r="BD48" s="1" cm="1">
        <f t="array" ref="BD48">IF(ISNUMBER(BK47), BK47, ACT5Info[Intial Amount])</f>
        <v>0</v>
      </c>
      <c r="BE48" s="1"/>
      <c r="BF48" s="19" cm="1">
        <f t="array" ref="BF48">IF(ACT5Holdings[[#This Row],[Intial Amount]] &gt; ACT5Info[Interest Rate 1 Cap], ACT5Info[Interest Rate 2], ACT5Info[Interest Rate])</f>
        <v>0</v>
      </c>
      <c r="BG48" s="1"/>
      <c r="BH48" s="24" t="str" cm="1">
        <f t="array" ref="BH48">IF(VLOOKUP(ACT5Holdings[[#This Row],[Date]],Paysheet[], 2, FALSE) = "PAYDAY", (VLOOKUP(ACT5Holdings[[#This Row],[Date]],Paysheet[], 11, FALSE) * ACT5Info[Intial Pay %]), "")</f>
        <v/>
      </c>
      <c r="BI4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48" s="1" t="str" cm="1">
        <f t="array" ref="BJ48">IF(VLOOKUP(ACT5Holdings[[#This Row],[Date]],Paysheet[], 2, FALSE) = "PAYDAY", (PayDistribution[[#This Row],[Pay Post Initial]] * ACT5Info[Remainder %]), "")</f>
        <v/>
      </c>
      <c r="BK4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49" spans="1:63" x14ac:dyDescent="0.25">
      <c r="A49" s="25">
        <v>45336</v>
      </c>
      <c r="B49" t="str">
        <f>IF(VLOOKUP(PayDistribution[[#This Row],[Date]],Paysheet[], 2, FALSE) = "PAYDAY", VLOOKUP(PayDistribution[[#This Row],[Date]],Paysheet[], 11, FALSE), "")</f>
        <v/>
      </c>
      <c r="C49" s="2" t="str">
        <f>ACT1Holdings[[#This Row],[Initial Pay Cut]]</f>
        <v/>
      </c>
      <c r="D49" s="2" t="str">
        <f>ACT2Holdings[[#This Row],[Initial Pay Cut]]</f>
        <v/>
      </c>
      <c r="E49" s="2" t="str">
        <f>ACT3Holdings[[#This Row],[Initial Pay Cut]]</f>
        <v/>
      </c>
      <c r="F49" s="2" t="str">
        <f>ACT4Holdings[[#This Row],[Initial Pay Cut]]</f>
        <v/>
      </c>
      <c r="G49" s="2" t="str">
        <f>ACT5Holdings[[#This Row],[Initial Pay Cut]]</f>
        <v/>
      </c>
      <c r="H49" t="str">
        <f>IF(PayDistribution[[#This Row],[Initial Paycheck]] = "", "", PayDistribution[[#This Row],[Initial Paycheck]] - SUM(PayDistribution[[#This Row],[Int ACT 1]:[Int ACT 5]]))</f>
        <v/>
      </c>
      <c r="I49" s="2" t="str">
        <f>ACT1Holdings[[#This Row],[Remainder Pay Cut]]</f>
        <v/>
      </c>
      <c r="J49" s="2" t="str">
        <f>ACT2Holdings[[#This Row],[Remainder Pay Cut]]</f>
        <v/>
      </c>
      <c r="K49" s="2" t="str">
        <f>ACT3Holdings[[#This Row],[Remainder Pay Cut]]</f>
        <v/>
      </c>
      <c r="L49" s="2" t="str">
        <f>ACT4Holdings[[#This Row],[Remainder Pay Cut]]</f>
        <v/>
      </c>
      <c r="M49" s="2" t="str">
        <f>ACT5Holdings[[#This Row],[Remainder Pay Cut]]</f>
        <v/>
      </c>
      <c r="O49" s="21">
        <v>45336</v>
      </c>
      <c r="P49" s="1" cm="1">
        <f t="array" ref="P49">IF(ISNUMBER(W48), W48, ACT1Info[Intial Amount])</f>
        <v>0</v>
      </c>
      <c r="Q49" s="1"/>
      <c r="R49" s="19" cm="1">
        <f t="array" ref="R49">IF(ACT1Holdings[[#This Row],[Intial Amount]] &gt; ACT1Info[Interest Rate 1 Cap], ACT1Info[Interest Rate 2], ACT1Info[Interest Rate])</f>
        <v>0</v>
      </c>
      <c r="S49" s="1"/>
      <c r="T49" s="24" t="str" cm="1">
        <f t="array" ref="T49">IF(VLOOKUP(ACT1Holdings[[#This Row],[Date]],Paysheet[], 2, FALSE) = "PAYDAY", (VLOOKUP(ACT1Holdings[[#This Row],[Date]],Paysheet[], 11, FALSE) * ACT1Info[Intial Pay %]), "")</f>
        <v/>
      </c>
      <c r="U4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49" s="1" t="str" cm="1">
        <f t="array" ref="V49">IF(VLOOKUP(ACT1Holdings[[#This Row],[Date]],Paysheet[], 2, FALSE) = "PAYDAY", (PayDistribution[[#This Row],[Pay Post Initial]] * ACT1Info[Remainder %]), "")</f>
        <v/>
      </c>
      <c r="W4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49" s="21">
        <v>45336</v>
      </c>
      <c r="Z49" s="1" cm="1">
        <f t="array" ref="Z49">IF(ISNUMBER(AG48), AG48, ACT2Info[Intial Amount])</f>
        <v>0</v>
      </c>
      <c r="AA49" s="1"/>
      <c r="AB49" s="19" cm="1">
        <f t="array" ref="AB49">IF(ACT2Holdings[[#This Row],[Intial Amount]] &gt; ACT2Info[Interest Rate 1 Cap], ACT2Info[Interest Rate 2], ACT2Info[Interest Rate])</f>
        <v>1.5E-3</v>
      </c>
      <c r="AC49" s="1"/>
      <c r="AD49" s="24" t="str" cm="1">
        <f t="array" ref="AD49">IF(VLOOKUP(ACT2Holdings[[#This Row],[Date]],Paysheet[], 2, FALSE) = "PAYDAY", (VLOOKUP(ACT2Holdings[[#This Row],[Date]],Paysheet[], 11, FALSE) * ACT2Info[Intial Pay %]), "")</f>
        <v/>
      </c>
      <c r="AE4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49" s="1" t="str" cm="1">
        <f t="array" ref="AF49">IF(VLOOKUP(ACT2Holdings[[#This Row],[Date]],Paysheet[], 2, FALSE) = "PAYDAY", (PayDistribution[[#This Row],[Pay Post Initial]] * ACT2Info[Remainder %]), "")</f>
        <v/>
      </c>
      <c r="AG4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49" s="21">
        <v>45336</v>
      </c>
      <c r="AJ49" s="1" cm="1">
        <f t="array" ref="AJ49">IF(ISNUMBER(AQ48), AQ48, ACT3Info[Intial Amount])</f>
        <v>0</v>
      </c>
      <c r="AK49" s="1"/>
      <c r="AL49" s="19" cm="1">
        <f t="array" ref="AL49">IF(ACT3Holdings[[#This Row],[Intial Amount]] &gt; ACT3Info[Interest Rate 1 Cap], ACT3Info[Interest Rate 2], ACT3Info[Interest Rate])</f>
        <v>0</v>
      </c>
      <c r="AM49" s="1"/>
      <c r="AN49" s="24" t="str" cm="1">
        <f t="array" ref="AN49">IF(VLOOKUP(ACT3Holdings[[#This Row],[Date]],Paysheet[], 2, FALSE) = "PAYDAY", (VLOOKUP(ACT3Holdings[[#This Row],[Date]],Paysheet[], 11, FALSE) * ACT3Info[Intial Pay %]), "")</f>
        <v/>
      </c>
      <c r="AO4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49" s="1" t="str" cm="1">
        <f t="array" ref="AP49">IF(VLOOKUP(ACT3Holdings[[#This Row],[Date]],Paysheet[], 2, FALSE) = "PAYDAY", (PayDistribution[[#This Row],[Pay Post Initial]] * ACT3Info[Remainder %]), "")</f>
        <v/>
      </c>
      <c r="AQ4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49" s="21">
        <v>45336</v>
      </c>
      <c r="AT49" s="1" cm="1">
        <f t="array" ref="AT49">IF(ISNUMBER(BA48), BA48, ACT4Info[Intial Amount])</f>
        <v>0</v>
      </c>
      <c r="AU49" s="1"/>
      <c r="AV49" s="19" cm="1">
        <f t="array" ref="AV49">IF(ACT4Holdings[[#This Row],[Intial Amount]] &gt; ACT4Info[Interest Rate 1 Cap], ACT4Info[Interest Rate 2], ACT4Info[Interest Rate])</f>
        <v>0</v>
      </c>
      <c r="AW49" s="1"/>
      <c r="AX49" s="24" t="str" cm="1">
        <f t="array" ref="AX49">IF(VLOOKUP(ACT4Holdings[[#This Row],[Date]],Paysheet[], 2, FALSE) = "PAYDAY", (VLOOKUP(ACT4Holdings[[#This Row],[Date]],Paysheet[], 11, FALSE) * ACT4Info[Intial Pay %]), "")</f>
        <v/>
      </c>
      <c r="AY4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49" s="1" t="str" cm="1">
        <f t="array" ref="AZ49">IF(VLOOKUP(ACT4Holdings[[#This Row],[Date]],Paysheet[], 2, FALSE) = "PAYDAY", (PayDistribution[[#This Row],[Pay Post Initial]] * ACT4Info[Remainder %]), "")</f>
        <v/>
      </c>
      <c r="BA4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49" s="21">
        <v>45336</v>
      </c>
      <c r="BD49" s="1" cm="1">
        <f t="array" ref="BD49">IF(ISNUMBER(BK48), BK48, ACT5Info[Intial Amount])</f>
        <v>0</v>
      </c>
      <c r="BE49" s="1"/>
      <c r="BF49" s="19" cm="1">
        <f t="array" ref="BF49">IF(ACT5Holdings[[#This Row],[Intial Amount]] &gt; ACT5Info[Interest Rate 1 Cap], ACT5Info[Interest Rate 2], ACT5Info[Interest Rate])</f>
        <v>0</v>
      </c>
      <c r="BG49" s="1"/>
      <c r="BH49" s="24" t="str" cm="1">
        <f t="array" ref="BH49">IF(VLOOKUP(ACT5Holdings[[#This Row],[Date]],Paysheet[], 2, FALSE) = "PAYDAY", (VLOOKUP(ACT5Holdings[[#This Row],[Date]],Paysheet[], 11, FALSE) * ACT5Info[Intial Pay %]), "")</f>
        <v/>
      </c>
      <c r="BI4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49" s="1" t="str" cm="1">
        <f t="array" ref="BJ49">IF(VLOOKUP(ACT5Holdings[[#This Row],[Date]],Paysheet[], 2, FALSE) = "PAYDAY", (PayDistribution[[#This Row],[Pay Post Initial]] * ACT5Info[Remainder %]), "")</f>
        <v/>
      </c>
      <c r="BK4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50" spans="1:63" x14ac:dyDescent="0.25">
      <c r="A50" s="25">
        <v>45337</v>
      </c>
      <c r="B50" t="str">
        <f>IF(VLOOKUP(PayDistribution[[#This Row],[Date]],Paysheet[], 2, FALSE) = "PAYDAY", VLOOKUP(PayDistribution[[#This Row],[Date]],Paysheet[], 11, FALSE), "")</f>
        <v/>
      </c>
      <c r="C50" s="2" t="str">
        <f>ACT1Holdings[[#This Row],[Initial Pay Cut]]</f>
        <v/>
      </c>
      <c r="D50" s="2" t="str">
        <f>ACT2Holdings[[#This Row],[Initial Pay Cut]]</f>
        <v/>
      </c>
      <c r="E50" s="2" t="str">
        <f>ACT3Holdings[[#This Row],[Initial Pay Cut]]</f>
        <v/>
      </c>
      <c r="F50" s="2" t="str">
        <f>ACT4Holdings[[#This Row],[Initial Pay Cut]]</f>
        <v/>
      </c>
      <c r="G50" s="2" t="str">
        <f>ACT5Holdings[[#This Row],[Initial Pay Cut]]</f>
        <v/>
      </c>
      <c r="H50" t="str">
        <f>IF(PayDistribution[[#This Row],[Initial Paycheck]] = "", "", PayDistribution[[#This Row],[Initial Paycheck]] - SUM(PayDistribution[[#This Row],[Int ACT 1]:[Int ACT 5]]))</f>
        <v/>
      </c>
      <c r="I50" s="2" t="str">
        <f>ACT1Holdings[[#This Row],[Remainder Pay Cut]]</f>
        <v/>
      </c>
      <c r="J50" s="2" t="str">
        <f>ACT2Holdings[[#This Row],[Remainder Pay Cut]]</f>
        <v/>
      </c>
      <c r="K50" s="2" t="str">
        <f>ACT3Holdings[[#This Row],[Remainder Pay Cut]]</f>
        <v/>
      </c>
      <c r="L50" s="2" t="str">
        <f>ACT4Holdings[[#This Row],[Remainder Pay Cut]]</f>
        <v/>
      </c>
      <c r="M50" s="2" t="str">
        <f>ACT5Holdings[[#This Row],[Remainder Pay Cut]]</f>
        <v/>
      </c>
      <c r="O50" s="21">
        <v>45337</v>
      </c>
      <c r="P50" s="1" cm="1">
        <f t="array" ref="P50">IF(ISNUMBER(W49), W49, ACT1Info[Intial Amount])</f>
        <v>0</v>
      </c>
      <c r="Q50" s="1"/>
      <c r="R50" s="19" cm="1">
        <f t="array" ref="R50">IF(ACT1Holdings[[#This Row],[Intial Amount]] &gt; ACT1Info[Interest Rate 1 Cap], ACT1Info[Interest Rate 2], ACT1Info[Interest Rate])</f>
        <v>0</v>
      </c>
      <c r="S50" s="1"/>
      <c r="T50" s="24" t="str" cm="1">
        <f t="array" ref="T50">IF(VLOOKUP(ACT1Holdings[[#This Row],[Date]],Paysheet[], 2, FALSE) = "PAYDAY", (VLOOKUP(ACT1Holdings[[#This Row],[Date]],Paysheet[], 11, FALSE) * ACT1Info[Intial Pay %]), "")</f>
        <v/>
      </c>
      <c r="U5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50" s="1" t="str" cm="1">
        <f t="array" ref="V50">IF(VLOOKUP(ACT1Holdings[[#This Row],[Date]],Paysheet[], 2, FALSE) = "PAYDAY", (PayDistribution[[#This Row],[Pay Post Initial]] * ACT1Info[Remainder %]), "")</f>
        <v/>
      </c>
      <c r="W5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50" s="21">
        <v>45337</v>
      </c>
      <c r="Z50" s="1" cm="1">
        <f t="array" ref="Z50">IF(ISNUMBER(AG49), AG49, ACT2Info[Intial Amount])</f>
        <v>0</v>
      </c>
      <c r="AA50" s="1"/>
      <c r="AB50" s="19" cm="1">
        <f t="array" ref="AB50">IF(ACT2Holdings[[#This Row],[Intial Amount]] &gt; ACT2Info[Interest Rate 1 Cap], ACT2Info[Interest Rate 2], ACT2Info[Interest Rate])</f>
        <v>1.5E-3</v>
      </c>
      <c r="AC50" s="1"/>
      <c r="AD50" s="24" t="str" cm="1">
        <f t="array" ref="AD50">IF(VLOOKUP(ACT2Holdings[[#This Row],[Date]],Paysheet[], 2, FALSE) = "PAYDAY", (VLOOKUP(ACT2Holdings[[#This Row],[Date]],Paysheet[], 11, FALSE) * ACT2Info[Intial Pay %]), "")</f>
        <v/>
      </c>
      <c r="AE5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50" s="1" t="str" cm="1">
        <f t="array" ref="AF50">IF(VLOOKUP(ACT2Holdings[[#This Row],[Date]],Paysheet[], 2, FALSE) = "PAYDAY", (PayDistribution[[#This Row],[Pay Post Initial]] * ACT2Info[Remainder %]), "")</f>
        <v/>
      </c>
      <c r="AG5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50" s="21">
        <v>45337</v>
      </c>
      <c r="AJ50" s="1" cm="1">
        <f t="array" ref="AJ50">IF(ISNUMBER(AQ49), AQ49, ACT3Info[Intial Amount])</f>
        <v>0</v>
      </c>
      <c r="AK50" s="1"/>
      <c r="AL50" s="19" cm="1">
        <f t="array" ref="AL50">IF(ACT3Holdings[[#This Row],[Intial Amount]] &gt; ACT3Info[Interest Rate 1 Cap], ACT3Info[Interest Rate 2], ACT3Info[Interest Rate])</f>
        <v>0</v>
      </c>
      <c r="AM50" s="1"/>
      <c r="AN50" s="24" t="str" cm="1">
        <f t="array" ref="AN50">IF(VLOOKUP(ACT3Holdings[[#This Row],[Date]],Paysheet[], 2, FALSE) = "PAYDAY", (VLOOKUP(ACT3Holdings[[#This Row],[Date]],Paysheet[], 11, FALSE) * ACT3Info[Intial Pay %]), "")</f>
        <v/>
      </c>
      <c r="AO5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50" s="1" t="str" cm="1">
        <f t="array" ref="AP50">IF(VLOOKUP(ACT3Holdings[[#This Row],[Date]],Paysheet[], 2, FALSE) = "PAYDAY", (PayDistribution[[#This Row],[Pay Post Initial]] * ACT3Info[Remainder %]), "")</f>
        <v/>
      </c>
      <c r="AQ5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50" s="21">
        <v>45337</v>
      </c>
      <c r="AT50" s="1" cm="1">
        <f t="array" ref="AT50">IF(ISNUMBER(BA49), BA49, ACT4Info[Intial Amount])</f>
        <v>0</v>
      </c>
      <c r="AU50" s="1"/>
      <c r="AV50" s="19" cm="1">
        <f t="array" ref="AV50">IF(ACT4Holdings[[#This Row],[Intial Amount]] &gt; ACT4Info[Interest Rate 1 Cap], ACT4Info[Interest Rate 2], ACT4Info[Interest Rate])</f>
        <v>0</v>
      </c>
      <c r="AW50" s="1"/>
      <c r="AX50" s="24" t="str" cm="1">
        <f t="array" ref="AX50">IF(VLOOKUP(ACT4Holdings[[#This Row],[Date]],Paysheet[], 2, FALSE) = "PAYDAY", (VLOOKUP(ACT4Holdings[[#This Row],[Date]],Paysheet[], 11, FALSE) * ACT4Info[Intial Pay %]), "")</f>
        <v/>
      </c>
      <c r="AY5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50" s="1" t="str" cm="1">
        <f t="array" ref="AZ50">IF(VLOOKUP(ACT4Holdings[[#This Row],[Date]],Paysheet[], 2, FALSE) = "PAYDAY", (PayDistribution[[#This Row],[Pay Post Initial]] * ACT4Info[Remainder %]), "")</f>
        <v/>
      </c>
      <c r="BA5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50" s="21">
        <v>45337</v>
      </c>
      <c r="BD50" s="1" cm="1">
        <f t="array" ref="BD50">IF(ISNUMBER(BK49), BK49, ACT5Info[Intial Amount])</f>
        <v>0</v>
      </c>
      <c r="BE50" s="1"/>
      <c r="BF50" s="19" cm="1">
        <f t="array" ref="BF50">IF(ACT5Holdings[[#This Row],[Intial Amount]] &gt; ACT5Info[Interest Rate 1 Cap], ACT5Info[Interest Rate 2], ACT5Info[Interest Rate])</f>
        <v>0</v>
      </c>
      <c r="BG50" s="1"/>
      <c r="BH50" s="24" t="str" cm="1">
        <f t="array" ref="BH50">IF(VLOOKUP(ACT5Holdings[[#This Row],[Date]],Paysheet[], 2, FALSE) = "PAYDAY", (VLOOKUP(ACT5Holdings[[#This Row],[Date]],Paysheet[], 11, FALSE) * ACT5Info[Intial Pay %]), "")</f>
        <v/>
      </c>
      <c r="BI5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50" s="1" t="str" cm="1">
        <f t="array" ref="BJ50">IF(VLOOKUP(ACT5Holdings[[#This Row],[Date]],Paysheet[], 2, FALSE) = "PAYDAY", (PayDistribution[[#This Row],[Pay Post Initial]] * ACT5Info[Remainder %]), "")</f>
        <v/>
      </c>
      <c r="BK5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51" spans="1:63" x14ac:dyDescent="0.25">
      <c r="A51" s="25">
        <v>45338</v>
      </c>
      <c r="B51">
        <f>IF(VLOOKUP(PayDistribution[[#This Row],[Date]],Paysheet[], 2, FALSE) = "PAYDAY", VLOOKUP(PayDistribution[[#This Row],[Date]],Paysheet[], 11, FALSE), "")</f>
        <v>0</v>
      </c>
      <c r="C51" s="2">
        <f>ACT1Holdings[[#This Row],[Initial Pay Cut]]</f>
        <v>0</v>
      </c>
      <c r="D51" s="2">
        <f>ACT2Holdings[[#This Row],[Initial Pay Cut]]</f>
        <v>0</v>
      </c>
      <c r="E51" s="2">
        <f>ACT3Holdings[[#This Row],[Initial Pay Cut]]</f>
        <v>0</v>
      </c>
      <c r="F51" s="2">
        <f>ACT4Holdings[[#This Row],[Initial Pay Cut]]</f>
        <v>0</v>
      </c>
      <c r="G51" s="2">
        <f>ACT5Holdings[[#This Row],[Initial Pay Cut]]</f>
        <v>0</v>
      </c>
      <c r="H51">
        <f>IF(PayDistribution[[#This Row],[Initial Paycheck]] = "", "", PayDistribution[[#This Row],[Initial Paycheck]] - SUM(PayDistribution[[#This Row],[Int ACT 1]:[Int ACT 5]]))</f>
        <v>0</v>
      </c>
      <c r="I51" s="2">
        <f>ACT1Holdings[[#This Row],[Remainder Pay Cut]]</f>
        <v>0</v>
      </c>
      <c r="J51" s="2">
        <f>ACT2Holdings[[#This Row],[Remainder Pay Cut]]</f>
        <v>0</v>
      </c>
      <c r="K51" s="2">
        <f>ACT3Holdings[[#This Row],[Remainder Pay Cut]]</f>
        <v>0</v>
      </c>
      <c r="L51" s="2">
        <f>ACT4Holdings[[#This Row],[Remainder Pay Cut]]</f>
        <v>0</v>
      </c>
      <c r="M51" s="2">
        <f>ACT5Holdings[[#This Row],[Remainder Pay Cut]]</f>
        <v>0</v>
      </c>
      <c r="O51" s="21">
        <v>45338</v>
      </c>
      <c r="P51" s="1" cm="1">
        <f t="array" ref="P51">IF(ISNUMBER(W50), W50, ACT1Info[Intial Amount])</f>
        <v>0</v>
      </c>
      <c r="Q51" s="1"/>
      <c r="R51" s="19" cm="1">
        <f t="array" ref="R51">IF(ACT1Holdings[[#This Row],[Intial Amount]] &gt; ACT1Info[Interest Rate 1 Cap], ACT1Info[Interest Rate 2], ACT1Info[Interest Rate])</f>
        <v>0</v>
      </c>
      <c r="S51" s="1"/>
      <c r="T51" s="24" cm="1">
        <f t="array" ref="T51">IF(VLOOKUP(ACT1Holdings[[#This Row],[Date]],Paysheet[], 2, FALSE) = "PAYDAY", (VLOOKUP(ACT1Holdings[[#This Row],[Date]],Paysheet[], 11, FALSE) * ACT1Info[Intial Pay %]), "")</f>
        <v>0</v>
      </c>
      <c r="U51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51" s="1" cm="1">
        <f t="array" ref="V51">IF(VLOOKUP(ACT1Holdings[[#This Row],[Date]],Paysheet[], 2, FALSE) = "PAYDAY", (PayDistribution[[#This Row],[Pay Post Initial]] * ACT1Info[Remainder %]), "")</f>
        <v>0</v>
      </c>
      <c r="W5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51" s="21">
        <v>45338</v>
      </c>
      <c r="Z51" s="1" cm="1">
        <f t="array" ref="Z51">IF(ISNUMBER(AG50), AG50, ACT2Info[Intial Amount])</f>
        <v>0</v>
      </c>
      <c r="AA51" s="1"/>
      <c r="AB51" s="19" cm="1">
        <f t="array" ref="AB51">IF(ACT2Holdings[[#This Row],[Intial Amount]] &gt; ACT2Info[Interest Rate 1 Cap], ACT2Info[Interest Rate 2], ACT2Info[Interest Rate])</f>
        <v>1.5E-3</v>
      </c>
      <c r="AC51" s="1"/>
      <c r="AD51" s="24" cm="1">
        <f t="array" ref="AD51">IF(VLOOKUP(ACT2Holdings[[#This Row],[Date]],Paysheet[], 2, FALSE) = "PAYDAY", (VLOOKUP(ACT2Holdings[[#This Row],[Date]],Paysheet[], 11, FALSE) * ACT2Info[Intial Pay %]), "")</f>
        <v>0</v>
      </c>
      <c r="AE51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51" s="1" cm="1">
        <f t="array" ref="AF51">IF(VLOOKUP(ACT2Holdings[[#This Row],[Date]],Paysheet[], 2, FALSE) = "PAYDAY", (PayDistribution[[#This Row],[Pay Post Initial]] * ACT2Info[Remainder %]), "")</f>
        <v>0</v>
      </c>
      <c r="AG5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51" s="21">
        <v>45338</v>
      </c>
      <c r="AJ51" s="1" cm="1">
        <f t="array" ref="AJ51">IF(ISNUMBER(AQ50), AQ50, ACT3Info[Intial Amount])</f>
        <v>0</v>
      </c>
      <c r="AK51" s="1"/>
      <c r="AL51" s="19" cm="1">
        <f t="array" ref="AL51">IF(ACT3Holdings[[#This Row],[Intial Amount]] &gt; ACT3Info[Interest Rate 1 Cap], ACT3Info[Interest Rate 2], ACT3Info[Interest Rate])</f>
        <v>0</v>
      </c>
      <c r="AM51" s="1"/>
      <c r="AN51" s="24" cm="1">
        <f t="array" ref="AN51">IF(VLOOKUP(ACT3Holdings[[#This Row],[Date]],Paysheet[], 2, FALSE) = "PAYDAY", (VLOOKUP(ACT3Holdings[[#This Row],[Date]],Paysheet[], 11, FALSE) * ACT3Info[Intial Pay %]), "")</f>
        <v>0</v>
      </c>
      <c r="AO51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51" s="1" cm="1">
        <f t="array" ref="AP51">IF(VLOOKUP(ACT3Holdings[[#This Row],[Date]],Paysheet[], 2, FALSE) = "PAYDAY", (PayDistribution[[#This Row],[Pay Post Initial]] * ACT3Info[Remainder %]), "")</f>
        <v>0</v>
      </c>
      <c r="AQ5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51" s="21">
        <v>45338</v>
      </c>
      <c r="AT51" s="1" cm="1">
        <f t="array" ref="AT51">IF(ISNUMBER(BA50), BA50, ACT4Info[Intial Amount])</f>
        <v>0</v>
      </c>
      <c r="AU51" s="1"/>
      <c r="AV51" s="19" cm="1">
        <f t="array" ref="AV51">IF(ACT4Holdings[[#This Row],[Intial Amount]] &gt; ACT4Info[Interest Rate 1 Cap], ACT4Info[Interest Rate 2], ACT4Info[Interest Rate])</f>
        <v>0</v>
      </c>
      <c r="AW51" s="1"/>
      <c r="AX51" s="24" cm="1">
        <f t="array" ref="AX51">IF(VLOOKUP(ACT4Holdings[[#This Row],[Date]],Paysheet[], 2, FALSE) = "PAYDAY", (VLOOKUP(ACT4Holdings[[#This Row],[Date]],Paysheet[], 11, FALSE) * ACT4Info[Intial Pay %]), "")</f>
        <v>0</v>
      </c>
      <c r="AY51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51" s="1" cm="1">
        <f t="array" ref="AZ51">IF(VLOOKUP(ACT4Holdings[[#This Row],[Date]],Paysheet[], 2, FALSE) = "PAYDAY", (PayDistribution[[#This Row],[Pay Post Initial]] * ACT4Info[Remainder %]), "")</f>
        <v>0</v>
      </c>
      <c r="BA5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51" s="21">
        <v>45338</v>
      </c>
      <c r="BD51" s="1" cm="1">
        <f t="array" ref="BD51">IF(ISNUMBER(BK50), BK50, ACT5Info[Intial Amount])</f>
        <v>0</v>
      </c>
      <c r="BE51" s="1"/>
      <c r="BF51" s="19" cm="1">
        <f t="array" ref="BF51">IF(ACT5Holdings[[#This Row],[Intial Amount]] &gt; ACT5Info[Interest Rate 1 Cap], ACT5Info[Interest Rate 2], ACT5Info[Interest Rate])</f>
        <v>0</v>
      </c>
      <c r="BG51" s="1"/>
      <c r="BH51" s="24" cm="1">
        <f t="array" ref="BH51">IF(VLOOKUP(ACT5Holdings[[#This Row],[Date]],Paysheet[], 2, FALSE) = "PAYDAY", (VLOOKUP(ACT5Holdings[[#This Row],[Date]],Paysheet[], 11, FALSE) * ACT5Info[Intial Pay %]), "")</f>
        <v>0</v>
      </c>
      <c r="BI51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51" s="1" cm="1">
        <f t="array" ref="BJ51">IF(VLOOKUP(ACT5Holdings[[#This Row],[Date]],Paysheet[], 2, FALSE) = "PAYDAY", (PayDistribution[[#This Row],[Pay Post Initial]] * ACT5Info[Remainder %]), "")</f>
        <v>0</v>
      </c>
      <c r="BK5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52" spans="1:63" x14ac:dyDescent="0.25">
      <c r="A52" s="25">
        <v>45339</v>
      </c>
      <c r="B52" t="str">
        <f>IF(VLOOKUP(PayDistribution[[#This Row],[Date]],Paysheet[], 2, FALSE) = "PAYDAY", VLOOKUP(PayDistribution[[#This Row],[Date]],Paysheet[], 11, FALSE), "")</f>
        <v/>
      </c>
      <c r="C52" s="2" t="str">
        <f>ACT1Holdings[[#This Row],[Initial Pay Cut]]</f>
        <v/>
      </c>
      <c r="D52" s="2" t="str">
        <f>ACT2Holdings[[#This Row],[Initial Pay Cut]]</f>
        <v/>
      </c>
      <c r="E52" s="2" t="str">
        <f>ACT3Holdings[[#This Row],[Initial Pay Cut]]</f>
        <v/>
      </c>
      <c r="F52" s="2" t="str">
        <f>ACT4Holdings[[#This Row],[Initial Pay Cut]]</f>
        <v/>
      </c>
      <c r="G52" s="2" t="str">
        <f>ACT5Holdings[[#This Row],[Initial Pay Cut]]</f>
        <v/>
      </c>
      <c r="H52" t="str">
        <f>IF(PayDistribution[[#This Row],[Initial Paycheck]] = "", "", PayDistribution[[#This Row],[Initial Paycheck]] - SUM(PayDistribution[[#This Row],[Int ACT 1]:[Int ACT 5]]))</f>
        <v/>
      </c>
      <c r="I52" s="2" t="str">
        <f>ACT1Holdings[[#This Row],[Remainder Pay Cut]]</f>
        <v/>
      </c>
      <c r="J52" s="2" t="str">
        <f>ACT2Holdings[[#This Row],[Remainder Pay Cut]]</f>
        <v/>
      </c>
      <c r="K52" s="2" t="str">
        <f>ACT3Holdings[[#This Row],[Remainder Pay Cut]]</f>
        <v/>
      </c>
      <c r="L52" s="2" t="str">
        <f>ACT4Holdings[[#This Row],[Remainder Pay Cut]]</f>
        <v/>
      </c>
      <c r="M52" s="2" t="str">
        <f>ACT5Holdings[[#This Row],[Remainder Pay Cut]]</f>
        <v/>
      </c>
      <c r="O52" s="21">
        <v>45339</v>
      </c>
      <c r="P52" s="1" cm="1">
        <f t="array" ref="P52">IF(ISNUMBER(W51), W51, ACT1Info[Intial Amount])</f>
        <v>0</v>
      </c>
      <c r="Q52" s="1"/>
      <c r="R52" s="19" cm="1">
        <f t="array" ref="R52">IF(ACT1Holdings[[#This Row],[Intial Amount]] &gt; ACT1Info[Interest Rate 1 Cap], ACT1Info[Interest Rate 2], ACT1Info[Interest Rate])</f>
        <v>0</v>
      </c>
      <c r="S52" s="1"/>
      <c r="T52" s="24" t="str" cm="1">
        <f t="array" ref="T52">IF(VLOOKUP(ACT1Holdings[[#This Row],[Date]],Paysheet[], 2, FALSE) = "PAYDAY", (VLOOKUP(ACT1Holdings[[#This Row],[Date]],Paysheet[], 11, FALSE) * ACT1Info[Intial Pay %]), "")</f>
        <v/>
      </c>
      <c r="U5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52" s="1" t="str" cm="1">
        <f t="array" ref="V52">IF(VLOOKUP(ACT1Holdings[[#This Row],[Date]],Paysheet[], 2, FALSE) = "PAYDAY", (PayDistribution[[#This Row],[Pay Post Initial]] * ACT1Info[Remainder %]), "")</f>
        <v/>
      </c>
      <c r="W5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52" s="21">
        <v>45339</v>
      </c>
      <c r="Z52" s="1" cm="1">
        <f t="array" ref="Z52">IF(ISNUMBER(AG51), AG51, ACT2Info[Intial Amount])</f>
        <v>0</v>
      </c>
      <c r="AA52" s="1"/>
      <c r="AB52" s="19" cm="1">
        <f t="array" ref="AB52">IF(ACT2Holdings[[#This Row],[Intial Amount]] &gt; ACT2Info[Interest Rate 1 Cap], ACT2Info[Interest Rate 2], ACT2Info[Interest Rate])</f>
        <v>1.5E-3</v>
      </c>
      <c r="AC52" s="1"/>
      <c r="AD52" s="24" t="str" cm="1">
        <f t="array" ref="AD52">IF(VLOOKUP(ACT2Holdings[[#This Row],[Date]],Paysheet[], 2, FALSE) = "PAYDAY", (VLOOKUP(ACT2Holdings[[#This Row],[Date]],Paysheet[], 11, FALSE) * ACT2Info[Intial Pay %]), "")</f>
        <v/>
      </c>
      <c r="AE5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52" s="1" t="str" cm="1">
        <f t="array" ref="AF52">IF(VLOOKUP(ACT2Holdings[[#This Row],[Date]],Paysheet[], 2, FALSE) = "PAYDAY", (PayDistribution[[#This Row],[Pay Post Initial]] * ACT2Info[Remainder %]), "")</f>
        <v/>
      </c>
      <c r="AG5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52" s="21">
        <v>45339</v>
      </c>
      <c r="AJ52" s="1" cm="1">
        <f t="array" ref="AJ52">IF(ISNUMBER(AQ51), AQ51, ACT3Info[Intial Amount])</f>
        <v>0</v>
      </c>
      <c r="AK52" s="1"/>
      <c r="AL52" s="19" cm="1">
        <f t="array" ref="AL52">IF(ACT3Holdings[[#This Row],[Intial Amount]] &gt; ACT3Info[Interest Rate 1 Cap], ACT3Info[Interest Rate 2], ACT3Info[Interest Rate])</f>
        <v>0</v>
      </c>
      <c r="AM52" s="1"/>
      <c r="AN52" s="24" t="str" cm="1">
        <f t="array" ref="AN52">IF(VLOOKUP(ACT3Holdings[[#This Row],[Date]],Paysheet[], 2, FALSE) = "PAYDAY", (VLOOKUP(ACT3Holdings[[#This Row],[Date]],Paysheet[], 11, FALSE) * ACT3Info[Intial Pay %]), "")</f>
        <v/>
      </c>
      <c r="AO5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52" s="1" t="str" cm="1">
        <f t="array" ref="AP52">IF(VLOOKUP(ACT3Holdings[[#This Row],[Date]],Paysheet[], 2, FALSE) = "PAYDAY", (PayDistribution[[#This Row],[Pay Post Initial]] * ACT3Info[Remainder %]), "")</f>
        <v/>
      </c>
      <c r="AQ5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52" s="21">
        <v>45339</v>
      </c>
      <c r="AT52" s="1" cm="1">
        <f t="array" ref="AT52">IF(ISNUMBER(BA51), BA51, ACT4Info[Intial Amount])</f>
        <v>0</v>
      </c>
      <c r="AU52" s="1"/>
      <c r="AV52" s="19" cm="1">
        <f t="array" ref="AV52">IF(ACT4Holdings[[#This Row],[Intial Amount]] &gt; ACT4Info[Interest Rate 1 Cap], ACT4Info[Interest Rate 2], ACT4Info[Interest Rate])</f>
        <v>0</v>
      </c>
      <c r="AW52" s="1"/>
      <c r="AX52" s="24" t="str" cm="1">
        <f t="array" ref="AX52">IF(VLOOKUP(ACT4Holdings[[#This Row],[Date]],Paysheet[], 2, FALSE) = "PAYDAY", (VLOOKUP(ACT4Holdings[[#This Row],[Date]],Paysheet[], 11, FALSE) * ACT4Info[Intial Pay %]), "")</f>
        <v/>
      </c>
      <c r="AY5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52" s="1" t="str" cm="1">
        <f t="array" ref="AZ52">IF(VLOOKUP(ACT4Holdings[[#This Row],[Date]],Paysheet[], 2, FALSE) = "PAYDAY", (PayDistribution[[#This Row],[Pay Post Initial]] * ACT4Info[Remainder %]), "")</f>
        <v/>
      </c>
      <c r="BA5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52" s="21">
        <v>45339</v>
      </c>
      <c r="BD52" s="1" cm="1">
        <f t="array" ref="BD52">IF(ISNUMBER(BK51), BK51, ACT5Info[Intial Amount])</f>
        <v>0</v>
      </c>
      <c r="BE52" s="1"/>
      <c r="BF52" s="19" cm="1">
        <f t="array" ref="BF52">IF(ACT5Holdings[[#This Row],[Intial Amount]] &gt; ACT5Info[Interest Rate 1 Cap], ACT5Info[Interest Rate 2], ACT5Info[Interest Rate])</f>
        <v>0</v>
      </c>
      <c r="BG52" s="1"/>
      <c r="BH52" s="24" t="str" cm="1">
        <f t="array" ref="BH52">IF(VLOOKUP(ACT5Holdings[[#This Row],[Date]],Paysheet[], 2, FALSE) = "PAYDAY", (VLOOKUP(ACT5Holdings[[#This Row],[Date]],Paysheet[], 11, FALSE) * ACT5Info[Intial Pay %]), "")</f>
        <v/>
      </c>
      <c r="BI5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52" s="1" t="str" cm="1">
        <f t="array" ref="BJ52">IF(VLOOKUP(ACT5Holdings[[#This Row],[Date]],Paysheet[], 2, FALSE) = "PAYDAY", (PayDistribution[[#This Row],[Pay Post Initial]] * ACT5Info[Remainder %]), "")</f>
        <v/>
      </c>
      <c r="BK5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53" spans="1:63" x14ac:dyDescent="0.25">
      <c r="A53" s="25">
        <v>45340</v>
      </c>
      <c r="B53" t="str">
        <f>IF(VLOOKUP(PayDistribution[[#This Row],[Date]],Paysheet[], 2, FALSE) = "PAYDAY", VLOOKUP(PayDistribution[[#This Row],[Date]],Paysheet[], 11, FALSE), "")</f>
        <v/>
      </c>
      <c r="C53" s="2" t="str">
        <f>ACT1Holdings[[#This Row],[Initial Pay Cut]]</f>
        <v/>
      </c>
      <c r="D53" s="2" t="str">
        <f>ACT2Holdings[[#This Row],[Initial Pay Cut]]</f>
        <v/>
      </c>
      <c r="E53" s="2" t="str">
        <f>ACT3Holdings[[#This Row],[Initial Pay Cut]]</f>
        <v/>
      </c>
      <c r="F53" s="2" t="str">
        <f>ACT4Holdings[[#This Row],[Initial Pay Cut]]</f>
        <v/>
      </c>
      <c r="G53" s="2" t="str">
        <f>ACT5Holdings[[#This Row],[Initial Pay Cut]]</f>
        <v/>
      </c>
      <c r="H53" t="str">
        <f>IF(PayDistribution[[#This Row],[Initial Paycheck]] = "", "", PayDistribution[[#This Row],[Initial Paycheck]] - SUM(PayDistribution[[#This Row],[Int ACT 1]:[Int ACT 5]]))</f>
        <v/>
      </c>
      <c r="I53" s="2" t="str">
        <f>ACT1Holdings[[#This Row],[Remainder Pay Cut]]</f>
        <v/>
      </c>
      <c r="J53" s="2" t="str">
        <f>ACT2Holdings[[#This Row],[Remainder Pay Cut]]</f>
        <v/>
      </c>
      <c r="K53" s="2" t="str">
        <f>ACT3Holdings[[#This Row],[Remainder Pay Cut]]</f>
        <v/>
      </c>
      <c r="L53" s="2" t="str">
        <f>ACT4Holdings[[#This Row],[Remainder Pay Cut]]</f>
        <v/>
      </c>
      <c r="M53" s="2" t="str">
        <f>ACT5Holdings[[#This Row],[Remainder Pay Cut]]</f>
        <v/>
      </c>
      <c r="O53" s="21">
        <v>45340</v>
      </c>
      <c r="P53" s="1" cm="1">
        <f t="array" ref="P53">IF(ISNUMBER(W52), W52, ACT1Info[Intial Amount])</f>
        <v>0</v>
      </c>
      <c r="Q53" s="1"/>
      <c r="R53" s="19" cm="1">
        <f t="array" ref="R53">IF(ACT1Holdings[[#This Row],[Intial Amount]] &gt; ACT1Info[Interest Rate 1 Cap], ACT1Info[Interest Rate 2], ACT1Info[Interest Rate])</f>
        <v>0</v>
      </c>
      <c r="S53" s="1"/>
      <c r="T53" s="24" t="str" cm="1">
        <f t="array" ref="T53">IF(VLOOKUP(ACT1Holdings[[#This Row],[Date]],Paysheet[], 2, FALSE) = "PAYDAY", (VLOOKUP(ACT1Holdings[[#This Row],[Date]],Paysheet[], 11, FALSE) * ACT1Info[Intial Pay %]), "")</f>
        <v/>
      </c>
      <c r="U5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53" s="1" t="str" cm="1">
        <f t="array" ref="V53">IF(VLOOKUP(ACT1Holdings[[#This Row],[Date]],Paysheet[], 2, FALSE) = "PAYDAY", (PayDistribution[[#This Row],[Pay Post Initial]] * ACT1Info[Remainder %]), "")</f>
        <v/>
      </c>
      <c r="W5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53" s="21">
        <v>45340</v>
      </c>
      <c r="Z53" s="1" cm="1">
        <f t="array" ref="Z53">IF(ISNUMBER(AG52), AG52, ACT2Info[Intial Amount])</f>
        <v>0</v>
      </c>
      <c r="AA53" s="1"/>
      <c r="AB53" s="19" cm="1">
        <f t="array" ref="AB53">IF(ACT2Holdings[[#This Row],[Intial Amount]] &gt; ACT2Info[Interest Rate 1 Cap], ACT2Info[Interest Rate 2], ACT2Info[Interest Rate])</f>
        <v>1.5E-3</v>
      </c>
      <c r="AC53" s="1"/>
      <c r="AD53" s="24" t="str" cm="1">
        <f t="array" ref="AD53">IF(VLOOKUP(ACT2Holdings[[#This Row],[Date]],Paysheet[], 2, FALSE) = "PAYDAY", (VLOOKUP(ACT2Holdings[[#This Row],[Date]],Paysheet[], 11, FALSE) * ACT2Info[Intial Pay %]), "")</f>
        <v/>
      </c>
      <c r="AE5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53" s="1" t="str" cm="1">
        <f t="array" ref="AF53">IF(VLOOKUP(ACT2Holdings[[#This Row],[Date]],Paysheet[], 2, FALSE) = "PAYDAY", (PayDistribution[[#This Row],[Pay Post Initial]] * ACT2Info[Remainder %]), "")</f>
        <v/>
      </c>
      <c r="AG5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53" s="21">
        <v>45340</v>
      </c>
      <c r="AJ53" s="1" cm="1">
        <f t="array" ref="AJ53">IF(ISNUMBER(AQ52), AQ52, ACT3Info[Intial Amount])</f>
        <v>0</v>
      </c>
      <c r="AK53" s="1"/>
      <c r="AL53" s="19" cm="1">
        <f t="array" ref="AL53">IF(ACT3Holdings[[#This Row],[Intial Amount]] &gt; ACT3Info[Interest Rate 1 Cap], ACT3Info[Interest Rate 2], ACT3Info[Interest Rate])</f>
        <v>0</v>
      </c>
      <c r="AM53" s="1"/>
      <c r="AN53" s="24" t="str" cm="1">
        <f t="array" ref="AN53">IF(VLOOKUP(ACT3Holdings[[#This Row],[Date]],Paysheet[], 2, FALSE) = "PAYDAY", (VLOOKUP(ACT3Holdings[[#This Row],[Date]],Paysheet[], 11, FALSE) * ACT3Info[Intial Pay %]), "")</f>
        <v/>
      </c>
      <c r="AO5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53" s="1" t="str" cm="1">
        <f t="array" ref="AP53">IF(VLOOKUP(ACT3Holdings[[#This Row],[Date]],Paysheet[], 2, FALSE) = "PAYDAY", (PayDistribution[[#This Row],[Pay Post Initial]] * ACT3Info[Remainder %]), "")</f>
        <v/>
      </c>
      <c r="AQ5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53" s="21">
        <v>45340</v>
      </c>
      <c r="AT53" s="1" cm="1">
        <f t="array" ref="AT53">IF(ISNUMBER(BA52), BA52, ACT4Info[Intial Amount])</f>
        <v>0</v>
      </c>
      <c r="AU53" s="1"/>
      <c r="AV53" s="19" cm="1">
        <f t="array" ref="AV53">IF(ACT4Holdings[[#This Row],[Intial Amount]] &gt; ACT4Info[Interest Rate 1 Cap], ACT4Info[Interest Rate 2], ACT4Info[Interest Rate])</f>
        <v>0</v>
      </c>
      <c r="AW53" s="1"/>
      <c r="AX53" s="24" t="str" cm="1">
        <f t="array" ref="AX53">IF(VLOOKUP(ACT4Holdings[[#This Row],[Date]],Paysheet[], 2, FALSE) = "PAYDAY", (VLOOKUP(ACT4Holdings[[#This Row],[Date]],Paysheet[], 11, FALSE) * ACT4Info[Intial Pay %]), "")</f>
        <v/>
      </c>
      <c r="AY5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53" s="1" t="str" cm="1">
        <f t="array" ref="AZ53">IF(VLOOKUP(ACT4Holdings[[#This Row],[Date]],Paysheet[], 2, FALSE) = "PAYDAY", (PayDistribution[[#This Row],[Pay Post Initial]] * ACT4Info[Remainder %]), "")</f>
        <v/>
      </c>
      <c r="BA5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53" s="21">
        <v>45340</v>
      </c>
      <c r="BD53" s="1" cm="1">
        <f t="array" ref="BD53">IF(ISNUMBER(BK52), BK52, ACT5Info[Intial Amount])</f>
        <v>0</v>
      </c>
      <c r="BE53" s="1"/>
      <c r="BF53" s="19" cm="1">
        <f t="array" ref="BF53">IF(ACT5Holdings[[#This Row],[Intial Amount]] &gt; ACT5Info[Interest Rate 1 Cap], ACT5Info[Interest Rate 2], ACT5Info[Interest Rate])</f>
        <v>0</v>
      </c>
      <c r="BG53" s="1"/>
      <c r="BH53" s="24" t="str" cm="1">
        <f t="array" ref="BH53">IF(VLOOKUP(ACT5Holdings[[#This Row],[Date]],Paysheet[], 2, FALSE) = "PAYDAY", (VLOOKUP(ACT5Holdings[[#This Row],[Date]],Paysheet[], 11, FALSE) * ACT5Info[Intial Pay %]), "")</f>
        <v/>
      </c>
      <c r="BI5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53" s="1" t="str" cm="1">
        <f t="array" ref="BJ53">IF(VLOOKUP(ACT5Holdings[[#This Row],[Date]],Paysheet[], 2, FALSE) = "PAYDAY", (PayDistribution[[#This Row],[Pay Post Initial]] * ACT5Info[Remainder %]), "")</f>
        <v/>
      </c>
      <c r="BK5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54" spans="1:63" x14ac:dyDescent="0.25">
      <c r="A54" s="25">
        <v>45341</v>
      </c>
      <c r="B54" t="str">
        <f>IF(VLOOKUP(PayDistribution[[#This Row],[Date]],Paysheet[], 2, FALSE) = "PAYDAY", VLOOKUP(PayDistribution[[#This Row],[Date]],Paysheet[], 11, FALSE), "")</f>
        <v/>
      </c>
      <c r="C54" s="2" t="str">
        <f>ACT1Holdings[[#This Row],[Initial Pay Cut]]</f>
        <v/>
      </c>
      <c r="D54" s="2" t="str">
        <f>ACT2Holdings[[#This Row],[Initial Pay Cut]]</f>
        <v/>
      </c>
      <c r="E54" s="2" t="str">
        <f>ACT3Holdings[[#This Row],[Initial Pay Cut]]</f>
        <v/>
      </c>
      <c r="F54" s="2" t="str">
        <f>ACT4Holdings[[#This Row],[Initial Pay Cut]]</f>
        <v/>
      </c>
      <c r="G54" s="2" t="str">
        <f>ACT5Holdings[[#This Row],[Initial Pay Cut]]</f>
        <v/>
      </c>
      <c r="H54" t="str">
        <f>IF(PayDistribution[[#This Row],[Initial Paycheck]] = "", "", PayDistribution[[#This Row],[Initial Paycheck]] - SUM(PayDistribution[[#This Row],[Int ACT 1]:[Int ACT 5]]))</f>
        <v/>
      </c>
      <c r="I54" s="2" t="str">
        <f>ACT1Holdings[[#This Row],[Remainder Pay Cut]]</f>
        <v/>
      </c>
      <c r="J54" s="2" t="str">
        <f>ACT2Holdings[[#This Row],[Remainder Pay Cut]]</f>
        <v/>
      </c>
      <c r="K54" s="2" t="str">
        <f>ACT3Holdings[[#This Row],[Remainder Pay Cut]]</f>
        <v/>
      </c>
      <c r="L54" s="2" t="str">
        <f>ACT4Holdings[[#This Row],[Remainder Pay Cut]]</f>
        <v/>
      </c>
      <c r="M54" s="2" t="str">
        <f>ACT5Holdings[[#This Row],[Remainder Pay Cut]]</f>
        <v/>
      </c>
      <c r="O54" s="21">
        <v>45341</v>
      </c>
      <c r="P54" s="1" cm="1">
        <f t="array" ref="P54">IF(ISNUMBER(W53), W53, ACT1Info[Intial Amount])</f>
        <v>0</v>
      </c>
      <c r="Q54" s="1"/>
      <c r="R54" s="19" cm="1">
        <f t="array" ref="R54">IF(ACT1Holdings[[#This Row],[Intial Amount]] &gt; ACT1Info[Interest Rate 1 Cap], ACT1Info[Interest Rate 2], ACT1Info[Interest Rate])</f>
        <v>0</v>
      </c>
      <c r="S54" s="1"/>
      <c r="T54" s="24" t="str" cm="1">
        <f t="array" ref="T54">IF(VLOOKUP(ACT1Holdings[[#This Row],[Date]],Paysheet[], 2, FALSE) = "PAYDAY", (VLOOKUP(ACT1Holdings[[#This Row],[Date]],Paysheet[], 11, FALSE) * ACT1Info[Intial Pay %]), "")</f>
        <v/>
      </c>
      <c r="U5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54" s="1" t="str" cm="1">
        <f t="array" ref="V54">IF(VLOOKUP(ACT1Holdings[[#This Row],[Date]],Paysheet[], 2, FALSE) = "PAYDAY", (PayDistribution[[#This Row],[Pay Post Initial]] * ACT1Info[Remainder %]), "")</f>
        <v/>
      </c>
      <c r="W5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54" s="21">
        <v>45341</v>
      </c>
      <c r="Z54" s="1" cm="1">
        <f t="array" ref="Z54">IF(ISNUMBER(AG53), AG53, ACT2Info[Intial Amount])</f>
        <v>0</v>
      </c>
      <c r="AA54" s="1"/>
      <c r="AB54" s="19" cm="1">
        <f t="array" ref="AB54">IF(ACT2Holdings[[#This Row],[Intial Amount]] &gt; ACT2Info[Interest Rate 1 Cap], ACT2Info[Interest Rate 2], ACT2Info[Interest Rate])</f>
        <v>1.5E-3</v>
      </c>
      <c r="AC54" s="1"/>
      <c r="AD54" s="24" t="str" cm="1">
        <f t="array" ref="AD54">IF(VLOOKUP(ACT2Holdings[[#This Row],[Date]],Paysheet[], 2, FALSE) = "PAYDAY", (VLOOKUP(ACT2Holdings[[#This Row],[Date]],Paysheet[], 11, FALSE) * ACT2Info[Intial Pay %]), "")</f>
        <v/>
      </c>
      <c r="AE5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54" s="1" t="str" cm="1">
        <f t="array" ref="AF54">IF(VLOOKUP(ACT2Holdings[[#This Row],[Date]],Paysheet[], 2, FALSE) = "PAYDAY", (PayDistribution[[#This Row],[Pay Post Initial]] * ACT2Info[Remainder %]), "")</f>
        <v/>
      </c>
      <c r="AG5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54" s="21">
        <v>45341</v>
      </c>
      <c r="AJ54" s="1" cm="1">
        <f t="array" ref="AJ54">IF(ISNUMBER(AQ53), AQ53, ACT3Info[Intial Amount])</f>
        <v>0</v>
      </c>
      <c r="AK54" s="1"/>
      <c r="AL54" s="19" cm="1">
        <f t="array" ref="AL54">IF(ACT3Holdings[[#This Row],[Intial Amount]] &gt; ACT3Info[Interest Rate 1 Cap], ACT3Info[Interest Rate 2], ACT3Info[Interest Rate])</f>
        <v>0</v>
      </c>
      <c r="AM54" s="1"/>
      <c r="AN54" s="24" t="str" cm="1">
        <f t="array" ref="AN54">IF(VLOOKUP(ACT3Holdings[[#This Row],[Date]],Paysheet[], 2, FALSE) = "PAYDAY", (VLOOKUP(ACT3Holdings[[#This Row],[Date]],Paysheet[], 11, FALSE) * ACT3Info[Intial Pay %]), "")</f>
        <v/>
      </c>
      <c r="AO5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54" s="1" t="str" cm="1">
        <f t="array" ref="AP54">IF(VLOOKUP(ACT3Holdings[[#This Row],[Date]],Paysheet[], 2, FALSE) = "PAYDAY", (PayDistribution[[#This Row],[Pay Post Initial]] * ACT3Info[Remainder %]), "")</f>
        <v/>
      </c>
      <c r="AQ5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54" s="21">
        <v>45341</v>
      </c>
      <c r="AT54" s="1" cm="1">
        <f t="array" ref="AT54">IF(ISNUMBER(BA53), BA53, ACT4Info[Intial Amount])</f>
        <v>0</v>
      </c>
      <c r="AU54" s="1"/>
      <c r="AV54" s="19" cm="1">
        <f t="array" ref="AV54">IF(ACT4Holdings[[#This Row],[Intial Amount]] &gt; ACT4Info[Interest Rate 1 Cap], ACT4Info[Interest Rate 2], ACT4Info[Interest Rate])</f>
        <v>0</v>
      </c>
      <c r="AW54" s="1"/>
      <c r="AX54" s="24" t="str" cm="1">
        <f t="array" ref="AX54">IF(VLOOKUP(ACT4Holdings[[#This Row],[Date]],Paysheet[], 2, FALSE) = "PAYDAY", (VLOOKUP(ACT4Holdings[[#This Row],[Date]],Paysheet[], 11, FALSE) * ACT4Info[Intial Pay %]), "")</f>
        <v/>
      </c>
      <c r="AY5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54" s="1" t="str" cm="1">
        <f t="array" ref="AZ54">IF(VLOOKUP(ACT4Holdings[[#This Row],[Date]],Paysheet[], 2, FALSE) = "PAYDAY", (PayDistribution[[#This Row],[Pay Post Initial]] * ACT4Info[Remainder %]), "")</f>
        <v/>
      </c>
      <c r="BA5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54" s="21">
        <v>45341</v>
      </c>
      <c r="BD54" s="1" cm="1">
        <f t="array" ref="BD54">IF(ISNUMBER(BK53), BK53, ACT5Info[Intial Amount])</f>
        <v>0</v>
      </c>
      <c r="BE54" s="1"/>
      <c r="BF54" s="19" cm="1">
        <f t="array" ref="BF54">IF(ACT5Holdings[[#This Row],[Intial Amount]] &gt; ACT5Info[Interest Rate 1 Cap], ACT5Info[Interest Rate 2], ACT5Info[Interest Rate])</f>
        <v>0</v>
      </c>
      <c r="BG54" s="1"/>
      <c r="BH54" s="24" t="str" cm="1">
        <f t="array" ref="BH54">IF(VLOOKUP(ACT5Holdings[[#This Row],[Date]],Paysheet[], 2, FALSE) = "PAYDAY", (VLOOKUP(ACT5Holdings[[#This Row],[Date]],Paysheet[], 11, FALSE) * ACT5Info[Intial Pay %]), "")</f>
        <v/>
      </c>
      <c r="BI5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54" s="1" t="str" cm="1">
        <f t="array" ref="BJ54">IF(VLOOKUP(ACT5Holdings[[#This Row],[Date]],Paysheet[], 2, FALSE) = "PAYDAY", (PayDistribution[[#This Row],[Pay Post Initial]] * ACT5Info[Remainder %]), "")</f>
        <v/>
      </c>
      <c r="BK5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55" spans="1:63" x14ac:dyDescent="0.25">
      <c r="A55" s="25">
        <v>45342</v>
      </c>
      <c r="B55" t="str">
        <f>IF(VLOOKUP(PayDistribution[[#This Row],[Date]],Paysheet[], 2, FALSE) = "PAYDAY", VLOOKUP(PayDistribution[[#This Row],[Date]],Paysheet[], 11, FALSE), "")</f>
        <v/>
      </c>
      <c r="C55" s="2" t="str">
        <f>ACT1Holdings[[#This Row],[Initial Pay Cut]]</f>
        <v/>
      </c>
      <c r="D55" s="2" t="str">
        <f>ACT2Holdings[[#This Row],[Initial Pay Cut]]</f>
        <v/>
      </c>
      <c r="E55" s="2" t="str">
        <f>ACT3Holdings[[#This Row],[Initial Pay Cut]]</f>
        <v/>
      </c>
      <c r="F55" s="2" t="str">
        <f>ACT4Holdings[[#This Row],[Initial Pay Cut]]</f>
        <v/>
      </c>
      <c r="G55" s="2" t="str">
        <f>ACT5Holdings[[#This Row],[Initial Pay Cut]]</f>
        <v/>
      </c>
      <c r="H55" t="str">
        <f>IF(PayDistribution[[#This Row],[Initial Paycheck]] = "", "", PayDistribution[[#This Row],[Initial Paycheck]] - SUM(PayDistribution[[#This Row],[Int ACT 1]:[Int ACT 5]]))</f>
        <v/>
      </c>
      <c r="I55" s="2" t="str">
        <f>ACT1Holdings[[#This Row],[Remainder Pay Cut]]</f>
        <v/>
      </c>
      <c r="J55" s="2" t="str">
        <f>ACT2Holdings[[#This Row],[Remainder Pay Cut]]</f>
        <v/>
      </c>
      <c r="K55" s="2" t="str">
        <f>ACT3Holdings[[#This Row],[Remainder Pay Cut]]</f>
        <v/>
      </c>
      <c r="L55" s="2" t="str">
        <f>ACT4Holdings[[#This Row],[Remainder Pay Cut]]</f>
        <v/>
      </c>
      <c r="M55" s="2" t="str">
        <f>ACT5Holdings[[#This Row],[Remainder Pay Cut]]</f>
        <v/>
      </c>
      <c r="O55" s="21">
        <v>45342</v>
      </c>
      <c r="P55" s="1" cm="1">
        <f t="array" ref="P55">IF(ISNUMBER(W54), W54, ACT1Info[Intial Amount])</f>
        <v>0</v>
      </c>
      <c r="Q55" s="1"/>
      <c r="R55" s="19" cm="1">
        <f t="array" ref="R55">IF(ACT1Holdings[[#This Row],[Intial Amount]] &gt; ACT1Info[Interest Rate 1 Cap], ACT1Info[Interest Rate 2], ACT1Info[Interest Rate])</f>
        <v>0</v>
      </c>
      <c r="S55" s="1"/>
      <c r="T55" s="24" t="str" cm="1">
        <f t="array" ref="T55">IF(VLOOKUP(ACT1Holdings[[#This Row],[Date]],Paysheet[], 2, FALSE) = "PAYDAY", (VLOOKUP(ACT1Holdings[[#This Row],[Date]],Paysheet[], 11, FALSE) * ACT1Info[Intial Pay %]), "")</f>
        <v/>
      </c>
      <c r="U5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55" s="1" t="str" cm="1">
        <f t="array" ref="V55">IF(VLOOKUP(ACT1Holdings[[#This Row],[Date]],Paysheet[], 2, FALSE) = "PAYDAY", (PayDistribution[[#This Row],[Pay Post Initial]] * ACT1Info[Remainder %]), "")</f>
        <v/>
      </c>
      <c r="W5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55" s="21">
        <v>45342</v>
      </c>
      <c r="Z55" s="1" cm="1">
        <f t="array" ref="Z55">IF(ISNUMBER(AG54), AG54, ACT2Info[Intial Amount])</f>
        <v>0</v>
      </c>
      <c r="AA55" s="1"/>
      <c r="AB55" s="19" cm="1">
        <f t="array" ref="AB55">IF(ACT2Holdings[[#This Row],[Intial Amount]] &gt; ACT2Info[Interest Rate 1 Cap], ACT2Info[Interest Rate 2], ACT2Info[Interest Rate])</f>
        <v>1.5E-3</v>
      </c>
      <c r="AC55" s="1"/>
      <c r="AD55" s="24" t="str" cm="1">
        <f t="array" ref="AD55">IF(VLOOKUP(ACT2Holdings[[#This Row],[Date]],Paysheet[], 2, FALSE) = "PAYDAY", (VLOOKUP(ACT2Holdings[[#This Row],[Date]],Paysheet[], 11, FALSE) * ACT2Info[Intial Pay %]), "")</f>
        <v/>
      </c>
      <c r="AE5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55" s="1" t="str" cm="1">
        <f t="array" ref="AF55">IF(VLOOKUP(ACT2Holdings[[#This Row],[Date]],Paysheet[], 2, FALSE) = "PAYDAY", (PayDistribution[[#This Row],[Pay Post Initial]] * ACT2Info[Remainder %]), "")</f>
        <v/>
      </c>
      <c r="AG5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55" s="21">
        <v>45342</v>
      </c>
      <c r="AJ55" s="1" cm="1">
        <f t="array" ref="AJ55">IF(ISNUMBER(AQ54), AQ54, ACT3Info[Intial Amount])</f>
        <v>0</v>
      </c>
      <c r="AK55" s="1"/>
      <c r="AL55" s="19" cm="1">
        <f t="array" ref="AL55">IF(ACT3Holdings[[#This Row],[Intial Amount]] &gt; ACT3Info[Interest Rate 1 Cap], ACT3Info[Interest Rate 2], ACT3Info[Interest Rate])</f>
        <v>0</v>
      </c>
      <c r="AM55" s="1"/>
      <c r="AN55" s="24" t="str" cm="1">
        <f t="array" ref="AN55">IF(VLOOKUP(ACT3Holdings[[#This Row],[Date]],Paysheet[], 2, FALSE) = "PAYDAY", (VLOOKUP(ACT3Holdings[[#This Row],[Date]],Paysheet[], 11, FALSE) * ACT3Info[Intial Pay %]), "")</f>
        <v/>
      </c>
      <c r="AO5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55" s="1" t="str" cm="1">
        <f t="array" ref="AP55">IF(VLOOKUP(ACT3Holdings[[#This Row],[Date]],Paysheet[], 2, FALSE) = "PAYDAY", (PayDistribution[[#This Row],[Pay Post Initial]] * ACT3Info[Remainder %]), "")</f>
        <v/>
      </c>
      <c r="AQ5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55" s="21">
        <v>45342</v>
      </c>
      <c r="AT55" s="1" cm="1">
        <f t="array" ref="AT55">IF(ISNUMBER(BA54), BA54, ACT4Info[Intial Amount])</f>
        <v>0</v>
      </c>
      <c r="AU55" s="1"/>
      <c r="AV55" s="19" cm="1">
        <f t="array" ref="AV55">IF(ACT4Holdings[[#This Row],[Intial Amount]] &gt; ACT4Info[Interest Rate 1 Cap], ACT4Info[Interest Rate 2], ACT4Info[Interest Rate])</f>
        <v>0</v>
      </c>
      <c r="AW55" s="1"/>
      <c r="AX55" s="24" t="str" cm="1">
        <f t="array" ref="AX55">IF(VLOOKUP(ACT4Holdings[[#This Row],[Date]],Paysheet[], 2, FALSE) = "PAYDAY", (VLOOKUP(ACT4Holdings[[#This Row],[Date]],Paysheet[], 11, FALSE) * ACT4Info[Intial Pay %]), "")</f>
        <v/>
      </c>
      <c r="AY5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55" s="1" t="str" cm="1">
        <f t="array" ref="AZ55">IF(VLOOKUP(ACT4Holdings[[#This Row],[Date]],Paysheet[], 2, FALSE) = "PAYDAY", (PayDistribution[[#This Row],[Pay Post Initial]] * ACT4Info[Remainder %]), "")</f>
        <v/>
      </c>
      <c r="BA5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55" s="21">
        <v>45342</v>
      </c>
      <c r="BD55" s="1" cm="1">
        <f t="array" ref="BD55">IF(ISNUMBER(BK54), BK54, ACT5Info[Intial Amount])</f>
        <v>0</v>
      </c>
      <c r="BE55" s="1"/>
      <c r="BF55" s="19" cm="1">
        <f t="array" ref="BF55">IF(ACT5Holdings[[#This Row],[Intial Amount]] &gt; ACT5Info[Interest Rate 1 Cap], ACT5Info[Interest Rate 2], ACT5Info[Interest Rate])</f>
        <v>0</v>
      </c>
      <c r="BG55" s="1"/>
      <c r="BH55" s="24" t="str" cm="1">
        <f t="array" ref="BH55">IF(VLOOKUP(ACT5Holdings[[#This Row],[Date]],Paysheet[], 2, FALSE) = "PAYDAY", (VLOOKUP(ACT5Holdings[[#This Row],[Date]],Paysheet[], 11, FALSE) * ACT5Info[Intial Pay %]), "")</f>
        <v/>
      </c>
      <c r="BI5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55" s="1" t="str" cm="1">
        <f t="array" ref="BJ55">IF(VLOOKUP(ACT5Holdings[[#This Row],[Date]],Paysheet[], 2, FALSE) = "PAYDAY", (PayDistribution[[#This Row],[Pay Post Initial]] * ACT5Info[Remainder %]), "")</f>
        <v/>
      </c>
      <c r="BK5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56" spans="1:63" x14ac:dyDescent="0.25">
      <c r="A56" s="25">
        <v>45343</v>
      </c>
      <c r="B56" t="str">
        <f>IF(VLOOKUP(PayDistribution[[#This Row],[Date]],Paysheet[], 2, FALSE) = "PAYDAY", VLOOKUP(PayDistribution[[#This Row],[Date]],Paysheet[], 11, FALSE), "")</f>
        <v/>
      </c>
      <c r="C56" s="2" t="str">
        <f>ACT1Holdings[[#This Row],[Initial Pay Cut]]</f>
        <v/>
      </c>
      <c r="D56" s="2" t="str">
        <f>ACT2Holdings[[#This Row],[Initial Pay Cut]]</f>
        <v/>
      </c>
      <c r="E56" s="2" t="str">
        <f>ACT3Holdings[[#This Row],[Initial Pay Cut]]</f>
        <v/>
      </c>
      <c r="F56" s="2" t="str">
        <f>ACT4Holdings[[#This Row],[Initial Pay Cut]]</f>
        <v/>
      </c>
      <c r="G56" s="2" t="str">
        <f>ACT5Holdings[[#This Row],[Initial Pay Cut]]</f>
        <v/>
      </c>
      <c r="H56" t="str">
        <f>IF(PayDistribution[[#This Row],[Initial Paycheck]] = "", "", PayDistribution[[#This Row],[Initial Paycheck]] - SUM(PayDistribution[[#This Row],[Int ACT 1]:[Int ACT 5]]))</f>
        <v/>
      </c>
      <c r="I56" s="2" t="str">
        <f>ACT1Holdings[[#This Row],[Remainder Pay Cut]]</f>
        <v/>
      </c>
      <c r="J56" s="2" t="str">
        <f>ACT2Holdings[[#This Row],[Remainder Pay Cut]]</f>
        <v/>
      </c>
      <c r="K56" s="2" t="str">
        <f>ACT3Holdings[[#This Row],[Remainder Pay Cut]]</f>
        <v/>
      </c>
      <c r="L56" s="2" t="str">
        <f>ACT4Holdings[[#This Row],[Remainder Pay Cut]]</f>
        <v/>
      </c>
      <c r="M56" s="2" t="str">
        <f>ACT5Holdings[[#This Row],[Remainder Pay Cut]]</f>
        <v/>
      </c>
      <c r="O56" s="21">
        <v>45343</v>
      </c>
      <c r="P56" s="1" cm="1">
        <f t="array" ref="P56">IF(ISNUMBER(W55), W55, ACT1Info[Intial Amount])</f>
        <v>0</v>
      </c>
      <c r="Q56" s="1"/>
      <c r="R56" s="19" cm="1">
        <f t="array" ref="R56">IF(ACT1Holdings[[#This Row],[Intial Amount]] &gt; ACT1Info[Interest Rate 1 Cap], ACT1Info[Interest Rate 2], ACT1Info[Interest Rate])</f>
        <v>0</v>
      </c>
      <c r="S56" s="1"/>
      <c r="T56" s="24" t="str" cm="1">
        <f t="array" ref="T56">IF(VLOOKUP(ACT1Holdings[[#This Row],[Date]],Paysheet[], 2, FALSE) = "PAYDAY", (VLOOKUP(ACT1Holdings[[#This Row],[Date]],Paysheet[], 11, FALSE) * ACT1Info[Intial Pay %]), "")</f>
        <v/>
      </c>
      <c r="U5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56" s="1" t="str" cm="1">
        <f t="array" ref="V56">IF(VLOOKUP(ACT1Holdings[[#This Row],[Date]],Paysheet[], 2, FALSE) = "PAYDAY", (PayDistribution[[#This Row],[Pay Post Initial]] * ACT1Info[Remainder %]), "")</f>
        <v/>
      </c>
      <c r="W5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56" s="21">
        <v>45343</v>
      </c>
      <c r="Z56" s="1" cm="1">
        <f t="array" ref="Z56">IF(ISNUMBER(AG55), AG55, ACT2Info[Intial Amount])</f>
        <v>0</v>
      </c>
      <c r="AA56" s="1"/>
      <c r="AB56" s="19" cm="1">
        <f t="array" ref="AB56">IF(ACT2Holdings[[#This Row],[Intial Amount]] &gt; ACT2Info[Interest Rate 1 Cap], ACT2Info[Interest Rate 2], ACT2Info[Interest Rate])</f>
        <v>1.5E-3</v>
      </c>
      <c r="AC56" s="1"/>
      <c r="AD56" s="24" t="str" cm="1">
        <f t="array" ref="AD56">IF(VLOOKUP(ACT2Holdings[[#This Row],[Date]],Paysheet[], 2, FALSE) = "PAYDAY", (VLOOKUP(ACT2Holdings[[#This Row],[Date]],Paysheet[], 11, FALSE) * ACT2Info[Intial Pay %]), "")</f>
        <v/>
      </c>
      <c r="AE5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56" s="1" t="str" cm="1">
        <f t="array" ref="AF56">IF(VLOOKUP(ACT2Holdings[[#This Row],[Date]],Paysheet[], 2, FALSE) = "PAYDAY", (PayDistribution[[#This Row],[Pay Post Initial]] * ACT2Info[Remainder %]), "")</f>
        <v/>
      </c>
      <c r="AG5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56" s="21">
        <v>45343</v>
      </c>
      <c r="AJ56" s="1" cm="1">
        <f t="array" ref="AJ56">IF(ISNUMBER(AQ55), AQ55, ACT3Info[Intial Amount])</f>
        <v>0</v>
      </c>
      <c r="AK56" s="1"/>
      <c r="AL56" s="19" cm="1">
        <f t="array" ref="AL56">IF(ACT3Holdings[[#This Row],[Intial Amount]] &gt; ACT3Info[Interest Rate 1 Cap], ACT3Info[Interest Rate 2], ACT3Info[Interest Rate])</f>
        <v>0</v>
      </c>
      <c r="AM56" s="1"/>
      <c r="AN56" s="24" t="str" cm="1">
        <f t="array" ref="AN56">IF(VLOOKUP(ACT3Holdings[[#This Row],[Date]],Paysheet[], 2, FALSE) = "PAYDAY", (VLOOKUP(ACT3Holdings[[#This Row],[Date]],Paysheet[], 11, FALSE) * ACT3Info[Intial Pay %]), "")</f>
        <v/>
      </c>
      <c r="AO5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56" s="1" t="str" cm="1">
        <f t="array" ref="AP56">IF(VLOOKUP(ACT3Holdings[[#This Row],[Date]],Paysheet[], 2, FALSE) = "PAYDAY", (PayDistribution[[#This Row],[Pay Post Initial]] * ACT3Info[Remainder %]), "")</f>
        <v/>
      </c>
      <c r="AQ5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56" s="21">
        <v>45343</v>
      </c>
      <c r="AT56" s="1" cm="1">
        <f t="array" ref="AT56">IF(ISNUMBER(BA55), BA55, ACT4Info[Intial Amount])</f>
        <v>0</v>
      </c>
      <c r="AU56" s="1"/>
      <c r="AV56" s="19" cm="1">
        <f t="array" ref="AV56">IF(ACT4Holdings[[#This Row],[Intial Amount]] &gt; ACT4Info[Interest Rate 1 Cap], ACT4Info[Interest Rate 2], ACT4Info[Interest Rate])</f>
        <v>0</v>
      </c>
      <c r="AW56" s="1"/>
      <c r="AX56" s="24" t="str" cm="1">
        <f t="array" ref="AX56">IF(VLOOKUP(ACT4Holdings[[#This Row],[Date]],Paysheet[], 2, FALSE) = "PAYDAY", (VLOOKUP(ACT4Holdings[[#This Row],[Date]],Paysheet[], 11, FALSE) * ACT4Info[Intial Pay %]), "")</f>
        <v/>
      </c>
      <c r="AY5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56" s="1" t="str" cm="1">
        <f t="array" ref="AZ56">IF(VLOOKUP(ACT4Holdings[[#This Row],[Date]],Paysheet[], 2, FALSE) = "PAYDAY", (PayDistribution[[#This Row],[Pay Post Initial]] * ACT4Info[Remainder %]), "")</f>
        <v/>
      </c>
      <c r="BA5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56" s="21">
        <v>45343</v>
      </c>
      <c r="BD56" s="1" cm="1">
        <f t="array" ref="BD56">IF(ISNUMBER(BK55), BK55, ACT5Info[Intial Amount])</f>
        <v>0</v>
      </c>
      <c r="BE56" s="1"/>
      <c r="BF56" s="19" cm="1">
        <f t="array" ref="BF56">IF(ACT5Holdings[[#This Row],[Intial Amount]] &gt; ACT5Info[Interest Rate 1 Cap], ACT5Info[Interest Rate 2], ACT5Info[Interest Rate])</f>
        <v>0</v>
      </c>
      <c r="BG56" s="1"/>
      <c r="BH56" s="24" t="str" cm="1">
        <f t="array" ref="BH56">IF(VLOOKUP(ACT5Holdings[[#This Row],[Date]],Paysheet[], 2, FALSE) = "PAYDAY", (VLOOKUP(ACT5Holdings[[#This Row],[Date]],Paysheet[], 11, FALSE) * ACT5Info[Intial Pay %]), "")</f>
        <v/>
      </c>
      <c r="BI5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56" s="1" t="str" cm="1">
        <f t="array" ref="BJ56">IF(VLOOKUP(ACT5Holdings[[#This Row],[Date]],Paysheet[], 2, FALSE) = "PAYDAY", (PayDistribution[[#This Row],[Pay Post Initial]] * ACT5Info[Remainder %]), "")</f>
        <v/>
      </c>
      <c r="BK5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57" spans="1:63" x14ac:dyDescent="0.25">
      <c r="A57" s="25">
        <v>45344</v>
      </c>
      <c r="B57" t="str">
        <f>IF(VLOOKUP(PayDistribution[[#This Row],[Date]],Paysheet[], 2, FALSE) = "PAYDAY", VLOOKUP(PayDistribution[[#This Row],[Date]],Paysheet[], 11, FALSE), "")</f>
        <v/>
      </c>
      <c r="C57" s="2" t="str">
        <f>ACT1Holdings[[#This Row],[Initial Pay Cut]]</f>
        <v/>
      </c>
      <c r="D57" s="2" t="str">
        <f>ACT2Holdings[[#This Row],[Initial Pay Cut]]</f>
        <v/>
      </c>
      <c r="E57" s="2" t="str">
        <f>ACT3Holdings[[#This Row],[Initial Pay Cut]]</f>
        <v/>
      </c>
      <c r="F57" s="2" t="str">
        <f>ACT4Holdings[[#This Row],[Initial Pay Cut]]</f>
        <v/>
      </c>
      <c r="G57" s="2" t="str">
        <f>ACT5Holdings[[#This Row],[Initial Pay Cut]]</f>
        <v/>
      </c>
      <c r="H57" t="str">
        <f>IF(PayDistribution[[#This Row],[Initial Paycheck]] = "", "", PayDistribution[[#This Row],[Initial Paycheck]] - SUM(PayDistribution[[#This Row],[Int ACT 1]:[Int ACT 5]]))</f>
        <v/>
      </c>
      <c r="I57" s="2" t="str">
        <f>ACT1Holdings[[#This Row],[Remainder Pay Cut]]</f>
        <v/>
      </c>
      <c r="J57" s="2" t="str">
        <f>ACT2Holdings[[#This Row],[Remainder Pay Cut]]</f>
        <v/>
      </c>
      <c r="K57" s="2" t="str">
        <f>ACT3Holdings[[#This Row],[Remainder Pay Cut]]</f>
        <v/>
      </c>
      <c r="L57" s="2" t="str">
        <f>ACT4Holdings[[#This Row],[Remainder Pay Cut]]</f>
        <v/>
      </c>
      <c r="M57" s="2" t="str">
        <f>ACT5Holdings[[#This Row],[Remainder Pay Cut]]</f>
        <v/>
      </c>
      <c r="O57" s="21">
        <v>45344</v>
      </c>
      <c r="P57" s="1" cm="1">
        <f t="array" ref="P57">IF(ISNUMBER(W56), W56, ACT1Info[Intial Amount])</f>
        <v>0</v>
      </c>
      <c r="Q57" s="1"/>
      <c r="R57" s="19" cm="1">
        <f t="array" ref="R57">IF(ACT1Holdings[[#This Row],[Intial Amount]] &gt; ACT1Info[Interest Rate 1 Cap], ACT1Info[Interest Rate 2], ACT1Info[Interest Rate])</f>
        <v>0</v>
      </c>
      <c r="S57" s="1"/>
      <c r="T57" s="24" t="str" cm="1">
        <f t="array" ref="T57">IF(VLOOKUP(ACT1Holdings[[#This Row],[Date]],Paysheet[], 2, FALSE) = "PAYDAY", (VLOOKUP(ACT1Holdings[[#This Row],[Date]],Paysheet[], 11, FALSE) * ACT1Info[Intial Pay %]), "")</f>
        <v/>
      </c>
      <c r="U5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57" s="1" t="str" cm="1">
        <f t="array" ref="V57">IF(VLOOKUP(ACT1Holdings[[#This Row],[Date]],Paysheet[], 2, FALSE) = "PAYDAY", (PayDistribution[[#This Row],[Pay Post Initial]] * ACT1Info[Remainder %]), "")</f>
        <v/>
      </c>
      <c r="W5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57" s="21">
        <v>45344</v>
      </c>
      <c r="Z57" s="1" cm="1">
        <f t="array" ref="Z57">IF(ISNUMBER(AG56), AG56, ACT2Info[Intial Amount])</f>
        <v>0</v>
      </c>
      <c r="AA57" s="1"/>
      <c r="AB57" s="19" cm="1">
        <f t="array" ref="AB57">IF(ACT2Holdings[[#This Row],[Intial Amount]] &gt; ACT2Info[Interest Rate 1 Cap], ACT2Info[Interest Rate 2], ACT2Info[Interest Rate])</f>
        <v>1.5E-3</v>
      </c>
      <c r="AC57" s="1"/>
      <c r="AD57" s="24" t="str" cm="1">
        <f t="array" ref="AD57">IF(VLOOKUP(ACT2Holdings[[#This Row],[Date]],Paysheet[], 2, FALSE) = "PAYDAY", (VLOOKUP(ACT2Holdings[[#This Row],[Date]],Paysheet[], 11, FALSE) * ACT2Info[Intial Pay %]), "")</f>
        <v/>
      </c>
      <c r="AE5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57" s="1" t="str" cm="1">
        <f t="array" ref="AF57">IF(VLOOKUP(ACT2Holdings[[#This Row],[Date]],Paysheet[], 2, FALSE) = "PAYDAY", (PayDistribution[[#This Row],[Pay Post Initial]] * ACT2Info[Remainder %]), "")</f>
        <v/>
      </c>
      <c r="AG5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57" s="21">
        <v>45344</v>
      </c>
      <c r="AJ57" s="1" cm="1">
        <f t="array" ref="AJ57">IF(ISNUMBER(AQ56), AQ56, ACT3Info[Intial Amount])</f>
        <v>0</v>
      </c>
      <c r="AK57" s="1"/>
      <c r="AL57" s="19" cm="1">
        <f t="array" ref="AL57">IF(ACT3Holdings[[#This Row],[Intial Amount]] &gt; ACT3Info[Interest Rate 1 Cap], ACT3Info[Interest Rate 2], ACT3Info[Interest Rate])</f>
        <v>0</v>
      </c>
      <c r="AM57" s="1"/>
      <c r="AN57" s="24" t="str" cm="1">
        <f t="array" ref="AN57">IF(VLOOKUP(ACT3Holdings[[#This Row],[Date]],Paysheet[], 2, FALSE) = "PAYDAY", (VLOOKUP(ACT3Holdings[[#This Row],[Date]],Paysheet[], 11, FALSE) * ACT3Info[Intial Pay %]), "")</f>
        <v/>
      </c>
      <c r="AO5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57" s="1" t="str" cm="1">
        <f t="array" ref="AP57">IF(VLOOKUP(ACT3Holdings[[#This Row],[Date]],Paysheet[], 2, FALSE) = "PAYDAY", (PayDistribution[[#This Row],[Pay Post Initial]] * ACT3Info[Remainder %]), "")</f>
        <v/>
      </c>
      <c r="AQ5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57" s="21">
        <v>45344</v>
      </c>
      <c r="AT57" s="1" cm="1">
        <f t="array" ref="AT57">IF(ISNUMBER(BA56), BA56, ACT4Info[Intial Amount])</f>
        <v>0</v>
      </c>
      <c r="AU57" s="1"/>
      <c r="AV57" s="19" cm="1">
        <f t="array" ref="AV57">IF(ACT4Holdings[[#This Row],[Intial Amount]] &gt; ACT4Info[Interest Rate 1 Cap], ACT4Info[Interest Rate 2], ACT4Info[Interest Rate])</f>
        <v>0</v>
      </c>
      <c r="AW57" s="1"/>
      <c r="AX57" s="24" t="str" cm="1">
        <f t="array" ref="AX57">IF(VLOOKUP(ACT4Holdings[[#This Row],[Date]],Paysheet[], 2, FALSE) = "PAYDAY", (VLOOKUP(ACT4Holdings[[#This Row],[Date]],Paysheet[], 11, FALSE) * ACT4Info[Intial Pay %]), "")</f>
        <v/>
      </c>
      <c r="AY5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57" s="1" t="str" cm="1">
        <f t="array" ref="AZ57">IF(VLOOKUP(ACT4Holdings[[#This Row],[Date]],Paysheet[], 2, FALSE) = "PAYDAY", (PayDistribution[[#This Row],[Pay Post Initial]] * ACT4Info[Remainder %]), "")</f>
        <v/>
      </c>
      <c r="BA5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57" s="21">
        <v>45344</v>
      </c>
      <c r="BD57" s="1" cm="1">
        <f t="array" ref="BD57">IF(ISNUMBER(BK56), BK56, ACT5Info[Intial Amount])</f>
        <v>0</v>
      </c>
      <c r="BE57" s="1"/>
      <c r="BF57" s="19" cm="1">
        <f t="array" ref="BF57">IF(ACT5Holdings[[#This Row],[Intial Amount]] &gt; ACT5Info[Interest Rate 1 Cap], ACT5Info[Interest Rate 2], ACT5Info[Interest Rate])</f>
        <v>0</v>
      </c>
      <c r="BG57" s="1"/>
      <c r="BH57" s="24" t="str" cm="1">
        <f t="array" ref="BH57">IF(VLOOKUP(ACT5Holdings[[#This Row],[Date]],Paysheet[], 2, FALSE) = "PAYDAY", (VLOOKUP(ACT5Holdings[[#This Row],[Date]],Paysheet[], 11, FALSE) * ACT5Info[Intial Pay %]), "")</f>
        <v/>
      </c>
      <c r="BI5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57" s="1" t="str" cm="1">
        <f t="array" ref="BJ57">IF(VLOOKUP(ACT5Holdings[[#This Row],[Date]],Paysheet[], 2, FALSE) = "PAYDAY", (PayDistribution[[#This Row],[Pay Post Initial]] * ACT5Info[Remainder %]), "")</f>
        <v/>
      </c>
      <c r="BK5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58" spans="1:63" x14ac:dyDescent="0.25">
      <c r="A58" s="25">
        <v>45345</v>
      </c>
      <c r="B58" t="str">
        <f>IF(VLOOKUP(PayDistribution[[#This Row],[Date]],Paysheet[], 2, FALSE) = "PAYDAY", VLOOKUP(PayDistribution[[#This Row],[Date]],Paysheet[], 11, FALSE), "")</f>
        <v/>
      </c>
      <c r="C58" s="2" t="str">
        <f>ACT1Holdings[[#This Row],[Initial Pay Cut]]</f>
        <v/>
      </c>
      <c r="D58" s="2" t="str">
        <f>ACT2Holdings[[#This Row],[Initial Pay Cut]]</f>
        <v/>
      </c>
      <c r="E58" s="2" t="str">
        <f>ACT3Holdings[[#This Row],[Initial Pay Cut]]</f>
        <v/>
      </c>
      <c r="F58" s="2" t="str">
        <f>ACT4Holdings[[#This Row],[Initial Pay Cut]]</f>
        <v/>
      </c>
      <c r="G58" s="2" t="str">
        <f>ACT5Holdings[[#This Row],[Initial Pay Cut]]</f>
        <v/>
      </c>
      <c r="H58" t="str">
        <f>IF(PayDistribution[[#This Row],[Initial Paycheck]] = "", "", PayDistribution[[#This Row],[Initial Paycheck]] - SUM(PayDistribution[[#This Row],[Int ACT 1]:[Int ACT 5]]))</f>
        <v/>
      </c>
      <c r="I58" s="2" t="str">
        <f>ACT1Holdings[[#This Row],[Remainder Pay Cut]]</f>
        <v/>
      </c>
      <c r="J58" s="2" t="str">
        <f>ACT2Holdings[[#This Row],[Remainder Pay Cut]]</f>
        <v/>
      </c>
      <c r="K58" s="2" t="str">
        <f>ACT3Holdings[[#This Row],[Remainder Pay Cut]]</f>
        <v/>
      </c>
      <c r="L58" s="2" t="str">
        <f>ACT4Holdings[[#This Row],[Remainder Pay Cut]]</f>
        <v/>
      </c>
      <c r="M58" s="2" t="str">
        <f>ACT5Holdings[[#This Row],[Remainder Pay Cut]]</f>
        <v/>
      </c>
      <c r="O58" s="21">
        <v>45345</v>
      </c>
      <c r="P58" s="1" cm="1">
        <f t="array" ref="P58">IF(ISNUMBER(W57), W57, ACT1Info[Intial Amount])</f>
        <v>0</v>
      </c>
      <c r="Q58" s="1"/>
      <c r="R58" s="19" cm="1">
        <f t="array" ref="R58">IF(ACT1Holdings[[#This Row],[Intial Amount]] &gt; ACT1Info[Interest Rate 1 Cap], ACT1Info[Interest Rate 2], ACT1Info[Interest Rate])</f>
        <v>0</v>
      </c>
      <c r="S58" s="1"/>
      <c r="T58" s="24" t="str" cm="1">
        <f t="array" ref="T58">IF(VLOOKUP(ACT1Holdings[[#This Row],[Date]],Paysheet[], 2, FALSE) = "PAYDAY", (VLOOKUP(ACT1Holdings[[#This Row],[Date]],Paysheet[], 11, FALSE) * ACT1Info[Intial Pay %]), "")</f>
        <v/>
      </c>
      <c r="U5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58" s="1" t="str" cm="1">
        <f t="array" ref="V58">IF(VLOOKUP(ACT1Holdings[[#This Row],[Date]],Paysheet[], 2, FALSE) = "PAYDAY", (PayDistribution[[#This Row],[Pay Post Initial]] * ACT1Info[Remainder %]), "")</f>
        <v/>
      </c>
      <c r="W5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58" s="21">
        <v>45345</v>
      </c>
      <c r="Z58" s="1" cm="1">
        <f t="array" ref="Z58">IF(ISNUMBER(AG57), AG57, ACT2Info[Intial Amount])</f>
        <v>0</v>
      </c>
      <c r="AA58" s="1"/>
      <c r="AB58" s="19" cm="1">
        <f t="array" ref="AB58">IF(ACT2Holdings[[#This Row],[Intial Amount]] &gt; ACT2Info[Interest Rate 1 Cap], ACT2Info[Interest Rate 2], ACT2Info[Interest Rate])</f>
        <v>1.5E-3</v>
      </c>
      <c r="AC58" s="1"/>
      <c r="AD58" s="24" t="str" cm="1">
        <f t="array" ref="AD58">IF(VLOOKUP(ACT2Holdings[[#This Row],[Date]],Paysheet[], 2, FALSE) = "PAYDAY", (VLOOKUP(ACT2Holdings[[#This Row],[Date]],Paysheet[], 11, FALSE) * ACT2Info[Intial Pay %]), "")</f>
        <v/>
      </c>
      <c r="AE5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58" s="1" t="str" cm="1">
        <f t="array" ref="AF58">IF(VLOOKUP(ACT2Holdings[[#This Row],[Date]],Paysheet[], 2, FALSE) = "PAYDAY", (PayDistribution[[#This Row],[Pay Post Initial]] * ACT2Info[Remainder %]), "")</f>
        <v/>
      </c>
      <c r="AG5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58" s="21">
        <v>45345</v>
      </c>
      <c r="AJ58" s="1" cm="1">
        <f t="array" ref="AJ58">IF(ISNUMBER(AQ57), AQ57, ACT3Info[Intial Amount])</f>
        <v>0</v>
      </c>
      <c r="AK58" s="1"/>
      <c r="AL58" s="19" cm="1">
        <f t="array" ref="AL58">IF(ACT3Holdings[[#This Row],[Intial Amount]] &gt; ACT3Info[Interest Rate 1 Cap], ACT3Info[Interest Rate 2], ACT3Info[Interest Rate])</f>
        <v>0</v>
      </c>
      <c r="AM58" s="1"/>
      <c r="AN58" s="24" t="str" cm="1">
        <f t="array" ref="AN58">IF(VLOOKUP(ACT3Holdings[[#This Row],[Date]],Paysheet[], 2, FALSE) = "PAYDAY", (VLOOKUP(ACT3Holdings[[#This Row],[Date]],Paysheet[], 11, FALSE) * ACT3Info[Intial Pay %]), "")</f>
        <v/>
      </c>
      <c r="AO5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58" s="1" t="str" cm="1">
        <f t="array" ref="AP58">IF(VLOOKUP(ACT3Holdings[[#This Row],[Date]],Paysheet[], 2, FALSE) = "PAYDAY", (PayDistribution[[#This Row],[Pay Post Initial]] * ACT3Info[Remainder %]), "")</f>
        <v/>
      </c>
      <c r="AQ5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58" s="21">
        <v>45345</v>
      </c>
      <c r="AT58" s="1" cm="1">
        <f t="array" ref="AT58">IF(ISNUMBER(BA57), BA57, ACT4Info[Intial Amount])</f>
        <v>0</v>
      </c>
      <c r="AU58" s="1"/>
      <c r="AV58" s="19" cm="1">
        <f t="array" ref="AV58">IF(ACT4Holdings[[#This Row],[Intial Amount]] &gt; ACT4Info[Interest Rate 1 Cap], ACT4Info[Interest Rate 2], ACT4Info[Interest Rate])</f>
        <v>0</v>
      </c>
      <c r="AW58" s="1"/>
      <c r="AX58" s="24" t="str" cm="1">
        <f t="array" ref="AX58">IF(VLOOKUP(ACT4Holdings[[#This Row],[Date]],Paysheet[], 2, FALSE) = "PAYDAY", (VLOOKUP(ACT4Holdings[[#This Row],[Date]],Paysheet[], 11, FALSE) * ACT4Info[Intial Pay %]), "")</f>
        <v/>
      </c>
      <c r="AY5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58" s="1" t="str" cm="1">
        <f t="array" ref="AZ58">IF(VLOOKUP(ACT4Holdings[[#This Row],[Date]],Paysheet[], 2, FALSE) = "PAYDAY", (PayDistribution[[#This Row],[Pay Post Initial]] * ACT4Info[Remainder %]), "")</f>
        <v/>
      </c>
      <c r="BA5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58" s="21">
        <v>45345</v>
      </c>
      <c r="BD58" s="1" cm="1">
        <f t="array" ref="BD58">IF(ISNUMBER(BK57), BK57, ACT5Info[Intial Amount])</f>
        <v>0</v>
      </c>
      <c r="BE58" s="1"/>
      <c r="BF58" s="19" cm="1">
        <f t="array" ref="BF58">IF(ACT5Holdings[[#This Row],[Intial Amount]] &gt; ACT5Info[Interest Rate 1 Cap], ACT5Info[Interest Rate 2], ACT5Info[Interest Rate])</f>
        <v>0</v>
      </c>
      <c r="BG58" s="1"/>
      <c r="BH58" s="24" t="str" cm="1">
        <f t="array" ref="BH58">IF(VLOOKUP(ACT5Holdings[[#This Row],[Date]],Paysheet[], 2, FALSE) = "PAYDAY", (VLOOKUP(ACT5Holdings[[#This Row],[Date]],Paysheet[], 11, FALSE) * ACT5Info[Intial Pay %]), "")</f>
        <v/>
      </c>
      <c r="BI5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58" s="1" t="str" cm="1">
        <f t="array" ref="BJ58">IF(VLOOKUP(ACT5Holdings[[#This Row],[Date]],Paysheet[], 2, FALSE) = "PAYDAY", (PayDistribution[[#This Row],[Pay Post Initial]] * ACT5Info[Remainder %]), "")</f>
        <v/>
      </c>
      <c r="BK5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59" spans="1:63" x14ac:dyDescent="0.25">
      <c r="A59" s="25">
        <v>45346</v>
      </c>
      <c r="B59" t="str">
        <f>IF(VLOOKUP(PayDistribution[[#This Row],[Date]],Paysheet[], 2, FALSE) = "PAYDAY", VLOOKUP(PayDistribution[[#This Row],[Date]],Paysheet[], 11, FALSE), "")</f>
        <v/>
      </c>
      <c r="C59" s="2" t="str">
        <f>ACT1Holdings[[#This Row],[Initial Pay Cut]]</f>
        <v/>
      </c>
      <c r="D59" s="2" t="str">
        <f>ACT2Holdings[[#This Row],[Initial Pay Cut]]</f>
        <v/>
      </c>
      <c r="E59" s="2" t="str">
        <f>ACT3Holdings[[#This Row],[Initial Pay Cut]]</f>
        <v/>
      </c>
      <c r="F59" s="2" t="str">
        <f>ACT4Holdings[[#This Row],[Initial Pay Cut]]</f>
        <v/>
      </c>
      <c r="G59" s="2" t="str">
        <f>ACT5Holdings[[#This Row],[Initial Pay Cut]]</f>
        <v/>
      </c>
      <c r="H59" t="str">
        <f>IF(PayDistribution[[#This Row],[Initial Paycheck]] = "", "", PayDistribution[[#This Row],[Initial Paycheck]] - SUM(PayDistribution[[#This Row],[Int ACT 1]:[Int ACT 5]]))</f>
        <v/>
      </c>
      <c r="I59" s="2" t="str">
        <f>ACT1Holdings[[#This Row],[Remainder Pay Cut]]</f>
        <v/>
      </c>
      <c r="J59" s="2" t="str">
        <f>ACT2Holdings[[#This Row],[Remainder Pay Cut]]</f>
        <v/>
      </c>
      <c r="K59" s="2" t="str">
        <f>ACT3Holdings[[#This Row],[Remainder Pay Cut]]</f>
        <v/>
      </c>
      <c r="L59" s="2" t="str">
        <f>ACT4Holdings[[#This Row],[Remainder Pay Cut]]</f>
        <v/>
      </c>
      <c r="M59" s="2" t="str">
        <f>ACT5Holdings[[#This Row],[Remainder Pay Cut]]</f>
        <v/>
      </c>
      <c r="O59" s="21">
        <v>45346</v>
      </c>
      <c r="P59" s="1" cm="1">
        <f t="array" ref="P59">IF(ISNUMBER(W58), W58, ACT1Info[Intial Amount])</f>
        <v>0</v>
      </c>
      <c r="Q59" s="1"/>
      <c r="R59" s="19" cm="1">
        <f t="array" ref="R59">IF(ACT1Holdings[[#This Row],[Intial Amount]] &gt; ACT1Info[Interest Rate 1 Cap], ACT1Info[Interest Rate 2], ACT1Info[Interest Rate])</f>
        <v>0</v>
      </c>
      <c r="S59" s="1"/>
      <c r="T59" s="24" t="str" cm="1">
        <f t="array" ref="T59">IF(VLOOKUP(ACT1Holdings[[#This Row],[Date]],Paysheet[], 2, FALSE) = "PAYDAY", (VLOOKUP(ACT1Holdings[[#This Row],[Date]],Paysheet[], 11, FALSE) * ACT1Info[Intial Pay %]), "")</f>
        <v/>
      </c>
      <c r="U5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59" s="1" t="str" cm="1">
        <f t="array" ref="V59">IF(VLOOKUP(ACT1Holdings[[#This Row],[Date]],Paysheet[], 2, FALSE) = "PAYDAY", (PayDistribution[[#This Row],[Pay Post Initial]] * ACT1Info[Remainder %]), "")</f>
        <v/>
      </c>
      <c r="W5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59" s="21">
        <v>45346</v>
      </c>
      <c r="Z59" s="1" cm="1">
        <f t="array" ref="Z59">IF(ISNUMBER(AG58), AG58, ACT2Info[Intial Amount])</f>
        <v>0</v>
      </c>
      <c r="AA59" s="1"/>
      <c r="AB59" s="19" cm="1">
        <f t="array" ref="AB59">IF(ACT2Holdings[[#This Row],[Intial Amount]] &gt; ACT2Info[Interest Rate 1 Cap], ACT2Info[Interest Rate 2], ACT2Info[Interest Rate])</f>
        <v>1.5E-3</v>
      </c>
      <c r="AC59" s="1"/>
      <c r="AD59" s="24" t="str" cm="1">
        <f t="array" ref="AD59">IF(VLOOKUP(ACT2Holdings[[#This Row],[Date]],Paysheet[], 2, FALSE) = "PAYDAY", (VLOOKUP(ACT2Holdings[[#This Row],[Date]],Paysheet[], 11, FALSE) * ACT2Info[Intial Pay %]), "")</f>
        <v/>
      </c>
      <c r="AE5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59" s="1" t="str" cm="1">
        <f t="array" ref="AF59">IF(VLOOKUP(ACT2Holdings[[#This Row],[Date]],Paysheet[], 2, FALSE) = "PAYDAY", (PayDistribution[[#This Row],[Pay Post Initial]] * ACT2Info[Remainder %]), "")</f>
        <v/>
      </c>
      <c r="AG5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59" s="21">
        <v>45346</v>
      </c>
      <c r="AJ59" s="1" cm="1">
        <f t="array" ref="AJ59">IF(ISNUMBER(AQ58), AQ58, ACT3Info[Intial Amount])</f>
        <v>0</v>
      </c>
      <c r="AK59" s="1"/>
      <c r="AL59" s="19" cm="1">
        <f t="array" ref="AL59">IF(ACT3Holdings[[#This Row],[Intial Amount]] &gt; ACT3Info[Interest Rate 1 Cap], ACT3Info[Interest Rate 2], ACT3Info[Interest Rate])</f>
        <v>0</v>
      </c>
      <c r="AM59" s="1"/>
      <c r="AN59" s="24" t="str" cm="1">
        <f t="array" ref="AN59">IF(VLOOKUP(ACT3Holdings[[#This Row],[Date]],Paysheet[], 2, FALSE) = "PAYDAY", (VLOOKUP(ACT3Holdings[[#This Row],[Date]],Paysheet[], 11, FALSE) * ACT3Info[Intial Pay %]), "")</f>
        <v/>
      </c>
      <c r="AO5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59" s="1" t="str" cm="1">
        <f t="array" ref="AP59">IF(VLOOKUP(ACT3Holdings[[#This Row],[Date]],Paysheet[], 2, FALSE) = "PAYDAY", (PayDistribution[[#This Row],[Pay Post Initial]] * ACT3Info[Remainder %]), "")</f>
        <v/>
      </c>
      <c r="AQ5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59" s="21">
        <v>45346</v>
      </c>
      <c r="AT59" s="1" cm="1">
        <f t="array" ref="AT59">IF(ISNUMBER(BA58), BA58, ACT4Info[Intial Amount])</f>
        <v>0</v>
      </c>
      <c r="AU59" s="1"/>
      <c r="AV59" s="19" cm="1">
        <f t="array" ref="AV59">IF(ACT4Holdings[[#This Row],[Intial Amount]] &gt; ACT4Info[Interest Rate 1 Cap], ACT4Info[Interest Rate 2], ACT4Info[Interest Rate])</f>
        <v>0</v>
      </c>
      <c r="AW59" s="1"/>
      <c r="AX59" s="24" t="str" cm="1">
        <f t="array" ref="AX59">IF(VLOOKUP(ACT4Holdings[[#This Row],[Date]],Paysheet[], 2, FALSE) = "PAYDAY", (VLOOKUP(ACT4Holdings[[#This Row],[Date]],Paysheet[], 11, FALSE) * ACT4Info[Intial Pay %]), "")</f>
        <v/>
      </c>
      <c r="AY5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59" s="1" t="str" cm="1">
        <f t="array" ref="AZ59">IF(VLOOKUP(ACT4Holdings[[#This Row],[Date]],Paysheet[], 2, FALSE) = "PAYDAY", (PayDistribution[[#This Row],[Pay Post Initial]] * ACT4Info[Remainder %]), "")</f>
        <v/>
      </c>
      <c r="BA5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59" s="21">
        <v>45346</v>
      </c>
      <c r="BD59" s="1" cm="1">
        <f t="array" ref="BD59">IF(ISNUMBER(BK58), BK58, ACT5Info[Intial Amount])</f>
        <v>0</v>
      </c>
      <c r="BE59" s="1"/>
      <c r="BF59" s="19" cm="1">
        <f t="array" ref="BF59">IF(ACT5Holdings[[#This Row],[Intial Amount]] &gt; ACT5Info[Interest Rate 1 Cap], ACT5Info[Interest Rate 2], ACT5Info[Interest Rate])</f>
        <v>0</v>
      </c>
      <c r="BG59" s="1"/>
      <c r="BH59" s="24" t="str" cm="1">
        <f t="array" ref="BH59">IF(VLOOKUP(ACT5Holdings[[#This Row],[Date]],Paysheet[], 2, FALSE) = "PAYDAY", (VLOOKUP(ACT5Holdings[[#This Row],[Date]],Paysheet[], 11, FALSE) * ACT5Info[Intial Pay %]), "")</f>
        <v/>
      </c>
      <c r="BI5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59" s="1" t="str" cm="1">
        <f t="array" ref="BJ59">IF(VLOOKUP(ACT5Holdings[[#This Row],[Date]],Paysheet[], 2, FALSE) = "PAYDAY", (PayDistribution[[#This Row],[Pay Post Initial]] * ACT5Info[Remainder %]), "")</f>
        <v/>
      </c>
      <c r="BK5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60" spans="1:63" x14ac:dyDescent="0.25">
      <c r="A60" s="25">
        <v>45347</v>
      </c>
      <c r="B60" t="str">
        <f>IF(VLOOKUP(PayDistribution[[#This Row],[Date]],Paysheet[], 2, FALSE) = "PAYDAY", VLOOKUP(PayDistribution[[#This Row],[Date]],Paysheet[], 11, FALSE), "")</f>
        <v/>
      </c>
      <c r="C60" s="2" t="str">
        <f>ACT1Holdings[[#This Row],[Initial Pay Cut]]</f>
        <v/>
      </c>
      <c r="D60" s="2" t="str">
        <f>ACT2Holdings[[#This Row],[Initial Pay Cut]]</f>
        <v/>
      </c>
      <c r="E60" s="2" t="str">
        <f>ACT3Holdings[[#This Row],[Initial Pay Cut]]</f>
        <v/>
      </c>
      <c r="F60" s="2" t="str">
        <f>ACT4Holdings[[#This Row],[Initial Pay Cut]]</f>
        <v/>
      </c>
      <c r="G60" s="2" t="str">
        <f>ACT5Holdings[[#This Row],[Initial Pay Cut]]</f>
        <v/>
      </c>
      <c r="H60" t="str">
        <f>IF(PayDistribution[[#This Row],[Initial Paycheck]] = "", "", PayDistribution[[#This Row],[Initial Paycheck]] - SUM(PayDistribution[[#This Row],[Int ACT 1]:[Int ACT 5]]))</f>
        <v/>
      </c>
      <c r="I60" s="2" t="str">
        <f>ACT1Holdings[[#This Row],[Remainder Pay Cut]]</f>
        <v/>
      </c>
      <c r="J60" s="2" t="str">
        <f>ACT2Holdings[[#This Row],[Remainder Pay Cut]]</f>
        <v/>
      </c>
      <c r="K60" s="2" t="str">
        <f>ACT3Holdings[[#This Row],[Remainder Pay Cut]]</f>
        <v/>
      </c>
      <c r="L60" s="2" t="str">
        <f>ACT4Holdings[[#This Row],[Remainder Pay Cut]]</f>
        <v/>
      </c>
      <c r="M60" s="2" t="str">
        <f>ACT5Holdings[[#This Row],[Remainder Pay Cut]]</f>
        <v/>
      </c>
      <c r="O60" s="21">
        <v>45347</v>
      </c>
      <c r="P60" s="1" cm="1">
        <f t="array" ref="P60">IF(ISNUMBER(W59), W59, ACT1Info[Intial Amount])</f>
        <v>0</v>
      </c>
      <c r="Q60" s="1"/>
      <c r="R60" s="19" cm="1">
        <f t="array" ref="R60">IF(ACT1Holdings[[#This Row],[Intial Amount]] &gt; ACT1Info[Interest Rate 1 Cap], ACT1Info[Interest Rate 2], ACT1Info[Interest Rate])</f>
        <v>0</v>
      </c>
      <c r="S60" s="1"/>
      <c r="T60" s="24" t="str" cm="1">
        <f t="array" ref="T60">IF(VLOOKUP(ACT1Holdings[[#This Row],[Date]],Paysheet[], 2, FALSE) = "PAYDAY", (VLOOKUP(ACT1Holdings[[#This Row],[Date]],Paysheet[], 11, FALSE) * ACT1Info[Intial Pay %]), "")</f>
        <v/>
      </c>
      <c r="U6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60" s="1" t="str" cm="1">
        <f t="array" ref="V60">IF(VLOOKUP(ACT1Holdings[[#This Row],[Date]],Paysheet[], 2, FALSE) = "PAYDAY", (PayDistribution[[#This Row],[Pay Post Initial]] * ACT1Info[Remainder %]), "")</f>
        <v/>
      </c>
      <c r="W6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60" s="21">
        <v>45347</v>
      </c>
      <c r="Z60" s="1" cm="1">
        <f t="array" ref="Z60">IF(ISNUMBER(AG59), AG59, ACT2Info[Intial Amount])</f>
        <v>0</v>
      </c>
      <c r="AA60" s="1"/>
      <c r="AB60" s="19" cm="1">
        <f t="array" ref="AB60">IF(ACT2Holdings[[#This Row],[Intial Amount]] &gt; ACT2Info[Interest Rate 1 Cap], ACT2Info[Interest Rate 2], ACT2Info[Interest Rate])</f>
        <v>1.5E-3</v>
      </c>
      <c r="AC60" s="1"/>
      <c r="AD60" s="24" t="str" cm="1">
        <f t="array" ref="AD60">IF(VLOOKUP(ACT2Holdings[[#This Row],[Date]],Paysheet[], 2, FALSE) = "PAYDAY", (VLOOKUP(ACT2Holdings[[#This Row],[Date]],Paysheet[], 11, FALSE) * ACT2Info[Intial Pay %]), "")</f>
        <v/>
      </c>
      <c r="AE6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60" s="1" t="str" cm="1">
        <f t="array" ref="AF60">IF(VLOOKUP(ACT2Holdings[[#This Row],[Date]],Paysheet[], 2, FALSE) = "PAYDAY", (PayDistribution[[#This Row],[Pay Post Initial]] * ACT2Info[Remainder %]), "")</f>
        <v/>
      </c>
      <c r="AG6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60" s="21">
        <v>45347</v>
      </c>
      <c r="AJ60" s="1" cm="1">
        <f t="array" ref="AJ60">IF(ISNUMBER(AQ59), AQ59, ACT3Info[Intial Amount])</f>
        <v>0</v>
      </c>
      <c r="AK60" s="1"/>
      <c r="AL60" s="19" cm="1">
        <f t="array" ref="AL60">IF(ACT3Holdings[[#This Row],[Intial Amount]] &gt; ACT3Info[Interest Rate 1 Cap], ACT3Info[Interest Rate 2], ACT3Info[Interest Rate])</f>
        <v>0</v>
      </c>
      <c r="AM60" s="1"/>
      <c r="AN60" s="24" t="str" cm="1">
        <f t="array" ref="AN60">IF(VLOOKUP(ACT3Holdings[[#This Row],[Date]],Paysheet[], 2, FALSE) = "PAYDAY", (VLOOKUP(ACT3Holdings[[#This Row],[Date]],Paysheet[], 11, FALSE) * ACT3Info[Intial Pay %]), "")</f>
        <v/>
      </c>
      <c r="AO6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60" s="1" t="str" cm="1">
        <f t="array" ref="AP60">IF(VLOOKUP(ACT3Holdings[[#This Row],[Date]],Paysheet[], 2, FALSE) = "PAYDAY", (PayDistribution[[#This Row],[Pay Post Initial]] * ACT3Info[Remainder %]), "")</f>
        <v/>
      </c>
      <c r="AQ6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60" s="21">
        <v>45347</v>
      </c>
      <c r="AT60" s="1" cm="1">
        <f t="array" ref="AT60">IF(ISNUMBER(BA59), BA59, ACT4Info[Intial Amount])</f>
        <v>0</v>
      </c>
      <c r="AU60" s="1"/>
      <c r="AV60" s="19" cm="1">
        <f t="array" ref="AV60">IF(ACT4Holdings[[#This Row],[Intial Amount]] &gt; ACT4Info[Interest Rate 1 Cap], ACT4Info[Interest Rate 2], ACT4Info[Interest Rate])</f>
        <v>0</v>
      </c>
      <c r="AW60" s="1"/>
      <c r="AX60" s="24" t="str" cm="1">
        <f t="array" ref="AX60">IF(VLOOKUP(ACT4Holdings[[#This Row],[Date]],Paysheet[], 2, FALSE) = "PAYDAY", (VLOOKUP(ACT4Holdings[[#This Row],[Date]],Paysheet[], 11, FALSE) * ACT4Info[Intial Pay %]), "")</f>
        <v/>
      </c>
      <c r="AY6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60" s="1" t="str" cm="1">
        <f t="array" ref="AZ60">IF(VLOOKUP(ACT4Holdings[[#This Row],[Date]],Paysheet[], 2, FALSE) = "PAYDAY", (PayDistribution[[#This Row],[Pay Post Initial]] * ACT4Info[Remainder %]), "")</f>
        <v/>
      </c>
      <c r="BA6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60" s="21">
        <v>45347</v>
      </c>
      <c r="BD60" s="1" cm="1">
        <f t="array" ref="BD60">IF(ISNUMBER(BK59), BK59, ACT5Info[Intial Amount])</f>
        <v>0</v>
      </c>
      <c r="BE60" s="1"/>
      <c r="BF60" s="19" cm="1">
        <f t="array" ref="BF60">IF(ACT5Holdings[[#This Row],[Intial Amount]] &gt; ACT5Info[Interest Rate 1 Cap], ACT5Info[Interest Rate 2], ACT5Info[Interest Rate])</f>
        <v>0</v>
      </c>
      <c r="BG60" s="1"/>
      <c r="BH60" s="24" t="str" cm="1">
        <f t="array" ref="BH60">IF(VLOOKUP(ACT5Holdings[[#This Row],[Date]],Paysheet[], 2, FALSE) = "PAYDAY", (VLOOKUP(ACT5Holdings[[#This Row],[Date]],Paysheet[], 11, FALSE) * ACT5Info[Intial Pay %]), "")</f>
        <v/>
      </c>
      <c r="BI6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60" s="1" t="str" cm="1">
        <f t="array" ref="BJ60">IF(VLOOKUP(ACT5Holdings[[#This Row],[Date]],Paysheet[], 2, FALSE) = "PAYDAY", (PayDistribution[[#This Row],[Pay Post Initial]] * ACT5Info[Remainder %]), "")</f>
        <v/>
      </c>
      <c r="BK6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61" spans="1:63" x14ac:dyDescent="0.25">
      <c r="A61" s="25">
        <v>45348</v>
      </c>
      <c r="B61" t="str">
        <f>IF(VLOOKUP(PayDistribution[[#This Row],[Date]],Paysheet[], 2, FALSE) = "PAYDAY", VLOOKUP(PayDistribution[[#This Row],[Date]],Paysheet[], 11, FALSE), "")</f>
        <v/>
      </c>
      <c r="C61" s="2" t="str">
        <f>ACT1Holdings[[#This Row],[Initial Pay Cut]]</f>
        <v/>
      </c>
      <c r="D61" s="2" t="str">
        <f>ACT2Holdings[[#This Row],[Initial Pay Cut]]</f>
        <v/>
      </c>
      <c r="E61" s="2" t="str">
        <f>ACT3Holdings[[#This Row],[Initial Pay Cut]]</f>
        <v/>
      </c>
      <c r="F61" s="2" t="str">
        <f>ACT4Holdings[[#This Row],[Initial Pay Cut]]</f>
        <v/>
      </c>
      <c r="G61" s="2" t="str">
        <f>ACT5Holdings[[#This Row],[Initial Pay Cut]]</f>
        <v/>
      </c>
      <c r="H61" t="str">
        <f>IF(PayDistribution[[#This Row],[Initial Paycheck]] = "", "", PayDistribution[[#This Row],[Initial Paycheck]] - SUM(PayDistribution[[#This Row],[Int ACT 1]:[Int ACT 5]]))</f>
        <v/>
      </c>
      <c r="I61" s="2" t="str">
        <f>ACT1Holdings[[#This Row],[Remainder Pay Cut]]</f>
        <v/>
      </c>
      <c r="J61" s="2" t="str">
        <f>ACT2Holdings[[#This Row],[Remainder Pay Cut]]</f>
        <v/>
      </c>
      <c r="K61" s="2" t="str">
        <f>ACT3Holdings[[#This Row],[Remainder Pay Cut]]</f>
        <v/>
      </c>
      <c r="L61" s="2" t="str">
        <f>ACT4Holdings[[#This Row],[Remainder Pay Cut]]</f>
        <v/>
      </c>
      <c r="M61" s="2" t="str">
        <f>ACT5Holdings[[#This Row],[Remainder Pay Cut]]</f>
        <v/>
      </c>
      <c r="O61" s="21">
        <v>45348</v>
      </c>
      <c r="P61" s="1" cm="1">
        <f t="array" ref="P61">IF(ISNUMBER(W60), W60, ACT1Info[Intial Amount])</f>
        <v>0</v>
      </c>
      <c r="Q61" s="1"/>
      <c r="R61" s="19" cm="1">
        <f t="array" ref="R61">IF(ACT1Holdings[[#This Row],[Intial Amount]] &gt; ACT1Info[Interest Rate 1 Cap], ACT1Info[Interest Rate 2], ACT1Info[Interest Rate])</f>
        <v>0</v>
      </c>
      <c r="S61" s="1"/>
      <c r="T61" s="24" t="str" cm="1">
        <f t="array" ref="T61">IF(VLOOKUP(ACT1Holdings[[#This Row],[Date]],Paysheet[], 2, FALSE) = "PAYDAY", (VLOOKUP(ACT1Holdings[[#This Row],[Date]],Paysheet[], 11, FALSE) * ACT1Info[Intial Pay %]), "")</f>
        <v/>
      </c>
      <c r="U6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61" s="1" t="str" cm="1">
        <f t="array" ref="V61">IF(VLOOKUP(ACT1Holdings[[#This Row],[Date]],Paysheet[], 2, FALSE) = "PAYDAY", (PayDistribution[[#This Row],[Pay Post Initial]] * ACT1Info[Remainder %]), "")</f>
        <v/>
      </c>
      <c r="W6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61" s="21">
        <v>45348</v>
      </c>
      <c r="Z61" s="1" cm="1">
        <f t="array" ref="Z61">IF(ISNUMBER(AG60), AG60, ACT2Info[Intial Amount])</f>
        <v>0</v>
      </c>
      <c r="AA61" s="1"/>
      <c r="AB61" s="19" cm="1">
        <f t="array" ref="AB61">IF(ACT2Holdings[[#This Row],[Intial Amount]] &gt; ACT2Info[Interest Rate 1 Cap], ACT2Info[Interest Rate 2], ACT2Info[Interest Rate])</f>
        <v>1.5E-3</v>
      </c>
      <c r="AC61" s="1"/>
      <c r="AD61" s="24" t="str" cm="1">
        <f t="array" ref="AD61">IF(VLOOKUP(ACT2Holdings[[#This Row],[Date]],Paysheet[], 2, FALSE) = "PAYDAY", (VLOOKUP(ACT2Holdings[[#This Row],[Date]],Paysheet[], 11, FALSE) * ACT2Info[Intial Pay %]), "")</f>
        <v/>
      </c>
      <c r="AE6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61" s="1" t="str" cm="1">
        <f t="array" ref="AF61">IF(VLOOKUP(ACT2Holdings[[#This Row],[Date]],Paysheet[], 2, FALSE) = "PAYDAY", (PayDistribution[[#This Row],[Pay Post Initial]] * ACT2Info[Remainder %]), "")</f>
        <v/>
      </c>
      <c r="AG6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61" s="21">
        <v>45348</v>
      </c>
      <c r="AJ61" s="1" cm="1">
        <f t="array" ref="AJ61">IF(ISNUMBER(AQ60), AQ60, ACT3Info[Intial Amount])</f>
        <v>0</v>
      </c>
      <c r="AK61" s="1"/>
      <c r="AL61" s="19" cm="1">
        <f t="array" ref="AL61">IF(ACT3Holdings[[#This Row],[Intial Amount]] &gt; ACT3Info[Interest Rate 1 Cap], ACT3Info[Interest Rate 2], ACT3Info[Interest Rate])</f>
        <v>0</v>
      </c>
      <c r="AM61" s="1"/>
      <c r="AN61" s="24" t="str" cm="1">
        <f t="array" ref="AN61">IF(VLOOKUP(ACT3Holdings[[#This Row],[Date]],Paysheet[], 2, FALSE) = "PAYDAY", (VLOOKUP(ACT3Holdings[[#This Row],[Date]],Paysheet[], 11, FALSE) * ACT3Info[Intial Pay %]), "")</f>
        <v/>
      </c>
      <c r="AO6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61" s="1" t="str" cm="1">
        <f t="array" ref="AP61">IF(VLOOKUP(ACT3Holdings[[#This Row],[Date]],Paysheet[], 2, FALSE) = "PAYDAY", (PayDistribution[[#This Row],[Pay Post Initial]] * ACT3Info[Remainder %]), "")</f>
        <v/>
      </c>
      <c r="AQ6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61" s="21">
        <v>45348</v>
      </c>
      <c r="AT61" s="1" cm="1">
        <f t="array" ref="AT61">IF(ISNUMBER(BA60), BA60, ACT4Info[Intial Amount])</f>
        <v>0</v>
      </c>
      <c r="AU61" s="1"/>
      <c r="AV61" s="19" cm="1">
        <f t="array" ref="AV61">IF(ACT4Holdings[[#This Row],[Intial Amount]] &gt; ACT4Info[Interest Rate 1 Cap], ACT4Info[Interest Rate 2], ACT4Info[Interest Rate])</f>
        <v>0</v>
      </c>
      <c r="AW61" s="1"/>
      <c r="AX61" s="24" t="str" cm="1">
        <f t="array" ref="AX61">IF(VLOOKUP(ACT4Holdings[[#This Row],[Date]],Paysheet[], 2, FALSE) = "PAYDAY", (VLOOKUP(ACT4Holdings[[#This Row],[Date]],Paysheet[], 11, FALSE) * ACT4Info[Intial Pay %]), "")</f>
        <v/>
      </c>
      <c r="AY6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61" s="1" t="str" cm="1">
        <f t="array" ref="AZ61">IF(VLOOKUP(ACT4Holdings[[#This Row],[Date]],Paysheet[], 2, FALSE) = "PAYDAY", (PayDistribution[[#This Row],[Pay Post Initial]] * ACT4Info[Remainder %]), "")</f>
        <v/>
      </c>
      <c r="BA6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61" s="21">
        <v>45348</v>
      </c>
      <c r="BD61" s="1" cm="1">
        <f t="array" ref="BD61">IF(ISNUMBER(BK60), BK60, ACT5Info[Intial Amount])</f>
        <v>0</v>
      </c>
      <c r="BE61" s="1"/>
      <c r="BF61" s="19" cm="1">
        <f t="array" ref="BF61">IF(ACT5Holdings[[#This Row],[Intial Amount]] &gt; ACT5Info[Interest Rate 1 Cap], ACT5Info[Interest Rate 2], ACT5Info[Interest Rate])</f>
        <v>0</v>
      </c>
      <c r="BG61" s="1"/>
      <c r="BH61" s="24" t="str" cm="1">
        <f t="array" ref="BH61">IF(VLOOKUP(ACT5Holdings[[#This Row],[Date]],Paysheet[], 2, FALSE) = "PAYDAY", (VLOOKUP(ACT5Holdings[[#This Row],[Date]],Paysheet[], 11, FALSE) * ACT5Info[Intial Pay %]), "")</f>
        <v/>
      </c>
      <c r="BI6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61" s="1" t="str" cm="1">
        <f t="array" ref="BJ61">IF(VLOOKUP(ACT5Holdings[[#This Row],[Date]],Paysheet[], 2, FALSE) = "PAYDAY", (PayDistribution[[#This Row],[Pay Post Initial]] * ACT5Info[Remainder %]), "")</f>
        <v/>
      </c>
      <c r="BK6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62" spans="1:63" x14ac:dyDescent="0.25">
      <c r="A62" s="25">
        <v>45349</v>
      </c>
      <c r="B62" t="str">
        <f>IF(VLOOKUP(PayDistribution[[#This Row],[Date]],Paysheet[], 2, FALSE) = "PAYDAY", VLOOKUP(PayDistribution[[#This Row],[Date]],Paysheet[], 11, FALSE), "")</f>
        <v/>
      </c>
      <c r="C62" s="2" t="str">
        <f>ACT1Holdings[[#This Row],[Initial Pay Cut]]</f>
        <v/>
      </c>
      <c r="D62" s="2" t="str">
        <f>ACT2Holdings[[#This Row],[Initial Pay Cut]]</f>
        <v/>
      </c>
      <c r="E62" s="2" t="str">
        <f>ACT3Holdings[[#This Row],[Initial Pay Cut]]</f>
        <v/>
      </c>
      <c r="F62" s="2" t="str">
        <f>ACT4Holdings[[#This Row],[Initial Pay Cut]]</f>
        <v/>
      </c>
      <c r="G62" s="2" t="str">
        <f>ACT5Holdings[[#This Row],[Initial Pay Cut]]</f>
        <v/>
      </c>
      <c r="H62" t="str">
        <f>IF(PayDistribution[[#This Row],[Initial Paycheck]] = "", "", PayDistribution[[#This Row],[Initial Paycheck]] - SUM(PayDistribution[[#This Row],[Int ACT 1]:[Int ACT 5]]))</f>
        <v/>
      </c>
      <c r="I62" s="2" t="str">
        <f>ACT1Holdings[[#This Row],[Remainder Pay Cut]]</f>
        <v/>
      </c>
      <c r="J62" s="2" t="str">
        <f>ACT2Holdings[[#This Row],[Remainder Pay Cut]]</f>
        <v/>
      </c>
      <c r="K62" s="2" t="str">
        <f>ACT3Holdings[[#This Row],[Remainder Pay Cut]]</f>
        <v/>
      </c>
      <c r="L62" s="2" t="str">
        <f>ACT4Holdings[[#This Row],[Remainder Pay Cut]]</f>
        <v/>
      </c>
      <c r="M62" s="2" t="str">
        <f>ACT5Holdings[[#This Row],[Remainder Pay Cut]]</f>
        <v/>
      </c>
      <c r="O62" s="21">
        <v>45349</v>
      </c>
      <c r="P62" s="1" cm="1">
        <f t="array" ref="P62">IF(ISNUMBER(W61), W61, ACT1Info[Intial Amount])</f>
        <v>0</v>
      </c>
      <c r="Q62" s="1"/>
      <c r="R62" s="19" cm="1">
        <f t="array" ref="R62">IF(ACT1Holdings[[#This Row],[Intial Amount]] &gt; ACT1Info[Interest Rate 1 Cap], ACT1Info[Interest Rate 2], ACT1Info[Interest Rate])</f>
        <v>0</v>
      </c>
      <c r="S62" s="1"/>
      <c r="T62" s="24" t="str" cm="1">
        <f t="array" ref="T62">IF(VLOOKUP(ACT1Holdings[[#This Row],[Date]],Paysheet[], 2, FALSE) = "PAYDAY", (VLOOKUP(ACT1Holdings[[#This Row],[Date]],Paysheet[], 11, FALSE) * ACT1Info[Intial Pay %]), "")</f>
        <v/>
      </c>
      <c r="U6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62" s="1" t="str" cm="1">
        <f t="array" ref="V62">IF(VLOOKUP(ACT1Holdings[[#This Row],[Date]],Paysheet[], 2, FALSE) = "PAYDAY", (PayDistribution[[#This Row],[Pay Post Initial]] * ACT1Info[Remainder %]), "")</f>
        <v/>
      </c>
      <c r="W6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62" s="21">
        <v>45349</v>
      </c>
      <c r="Z62" s="1" cm="1">
        <f t="array" ref="Z62">IF(ISNUMBER(AG61), AG61, ACT2Info[Intial Amount])</f>
        <v>0</v>
      </c>
      <c r="AA62" s="1"/>
      <c r="AB62" s="19" cm="1">
        <f t="array" ref="AB62">IF(ACT2Holdings[[#This Row],[Intial Amount]] &gt; ACT2Info[Interest Rate 1 Cap], ACT2Info[Interest Rate 2], ACT2Info[Interest Rate])</f>
        <v>1.5E-3</v>
      </c>
      <c r="AC62" s="1"/>
      <c r="AD62" s="24" t="str" cm="1">
        <f t="array" ref="AD62">IF(VLOOKUP(ACT2Holdings[[#This Row],[Date]],Paysheet[], 2, FALSE) = "PAYDAY", (VLOOKUP(ACT2Holdings[[#This Row],[Date]],Paysheet[], 11, FALSE) * ACT2Info[Intial Pay %]), "")</f>
        <v/>
      </c>
      <c r="AE6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62" s="1" t="str" cm="1">
        <f t="array" ref="AF62">IF(VLOOKUP(ACT2Holdings[[#This Row],[Date]],Paysheet[], 2, FALSE) = "PAYDAY", (PayDistribution[[#This Row],[Pay Post Initial]] * ACT2Info[Remainder %]), "")</f>
        <v/>
      </c>
      <c r="AG6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62" s="21">
        <v>45349</v>
      </c>
      <c r="AJ62" s="1" cm="1">
        <f t="array" ref="AJ62">IF(ISNUMBER(AQ61), AQ61, ACT3Info[Intial Amount])</f>
        <v>0</v>
      </c>
      <c r="AK62" s="1"/>
      <c r="AL62" s="19" cm="1">
        <f t="array" ref="AL62">IF(ACT3Holdings[[#This Row],[Intial Amount]] &gt; ACT3Info[Interest Rate 1 Cap], ACT3Info[Interest Rate 2], ACT3Info[Interest Rate])</f>
        <v>0</v>
      </c>
      <c r="AM62" s="1"/>
      <c r="AN62" s="24" t="str" cm="1">
        <f t="array" ref="AN62">IF(VLOOKUP(ACT3Holdings[[#This Row],[Date]],Paysheet[], 2, FALSE) = "PAYDAY", (VLOOKUP(ACT3Holdings[[#This Row],[Date]],Paysheet[], 11, FALSE) * ACT3Info[Intial Pay %]), "")</f>
        <v/>
      </c>
      <c r="AO6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62" s="1" t="str" cm="1">
        <f t="array" ref="AP62">IF(VLOOKUP(ACT3Holdings[[#This Row],[Date]],Paysheet[], 2, FALSE) = "PAYDAY", (PayDistribution[[#This Row],[Pay Post Initial]] * ACT3Info[Remainder %]), "")</f>
        <v/>
      </c>
      <c r="AQ6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62" s="21">
        <v>45349</v>
      </c>
      <c r="AT62" s="1" cm="1">
        <f t="array" ref="AT62">IF(ISNUMBER(BA61), BA61, ACT4Info[Intial Amount])</f>
        <v>0</v>
      </c>
      <c r="AU62" s="1"/>
      <c r="AV62" s="19" cm="1">
        <f t="array" ref="AV62">IF(ACT4Holdings[[#This Row],[Intial Amount]] &gt; ACT4Info[Interest Rate 1 Cap], ACT4Info[Interest Rate 2], ACT4Info[Interest Rate])</f>
        <v>0</v>
      </c>
      <c r="AW62" s="1"/>
      <c r="AX62" s="24" t="str" cm="1">
        <f t="array" ref="AX62">IF(VLOOKUP(ACT4Holdings[[#This Row],[Date]],Paysheet[], 2, FALSE) = "PAYDAY", (VLOOKUP(ACT4Holdings[[#This Row],[Date]],Paysheet[], 11, FALSE) * ACT4Info[Intial Pay %]), "")</f>
        <v/>
      </c>
      <c r="AY6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62" s="1" t="str" cm="1">
        <f t="array" ref="AZ62">IF(VLOOKUP(ACT4Holdings[[#This Row],[Date]],Paysheet[], 2, FALSE) = "PAYDAY", (PayDistribution[[#This Row],[Pay Post Initial]] * ACT4Info[Remainder %]), "")</f>
        <v/>
      </c>
      <c r="BA6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62" s="21">
        <v>45349</v>
      </c>
      <c r="BD62" s="1" cm="1">
        <f t="array" ref="BD62">IF(ISNUMBER(BK61), BK61, ACT5Info[Intial Amount])</f>
        <v>0</v>
      </c>
      <c r="BE62" s="1"/>
      <c r="BF62" s="19" cm="1">
        <f t="array" ref="BF62">IF(ACT5Holdings[[#This Row],[Intial Amount]] &gt; ACT5Info[Interest Rate 1 Cap], ACT5Info[Interest Rate 2], ACT5Info[Interest Rate])</f>
        <v>0</v>
      </c>
      <c r="BG62" s="1"/>
      <c r="BH62" s="24" t="str" cm="1">
        <f t="array" ref="BH62">IF(VLOOKUP(ACT5Holdings[[#This Row],[Date]],Paysheet[], 2, FALSE) = "PAYDAY", (VLOOKUP(ACT5Holdings[[#This Row],[Date]],Paysheet[], 11, FALSE) * ACT5Info[Intial Pay %]), "")</f>
        <v/>
      </c>
      <c r="BI6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62" s="1" t="str" cm="1">
        <f t="array" ref="BJ62">IF(VLOOKUP(ACT5Holdings[[#This Row],[Date]],Paysheet[], 2, FALSE) = "PAYDAY", (PayDistribution[[#This Row],[Pay Post Initial]] * ACT5Info[Remainder %]), "")</f>
        <v/>
      </c>
      <c r="BK6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63" spans="1:63" x14ac:dyDescent="0.25">
      <c r="A63" s="25">
        <v>45350</v>
      </c>
      <c r="B63" t="str">
        <f>IF(VLOOKUP(PayDistribution[[#This Row],[Date]],Paysheet[], 2, FALSE) = "PAYDAY", VLOOKUP(PayDistribution[[#This Row],[Date]],Paysheet[], 11, FALSE), "")</f>
        <v/>
      </c>
      <c r="C63" s="2" t="str">
        <f>ACT1Holdings[[#This Row],[Initial Pay Cut]]</f>
        <v/>
      </c>
      <c r="D63" s="2" t="str">
        <f>ACT2Holdings[[#This Row],[Initial Pay Cut]]</f>
        <v/>
      </c>
      <c r="E63" s="2" t="str">
        <f>ACT3Holdings[[#This Row],[Initial Pay Cut]]</f>
        <v/>
      </c>
      <c r="F63" s="2" t="str">
        <f>ACT4Holdings[[#This Row],[Initial Pay Cut]]</f>
        <v/>
      </c>
      <c r="G63" s="2" t="str">
        <f>ACT5Holdings[[#This Row],[Initial Pay Cut]]</f>
        <v/>
      </c>
      <c r="H63" t="str">
        <f>IF(PayDistribution[[#This Row],[Initial Paycheck]] = "", "", PayDistribution[[#This Row],[Initial Paycheck]] - SUM(PayDistribution[[#This Row],[Int ACT 1]:[Int ACT 5]]))</f>
        <v/>
      </c>
      <c r="I63" s="2" t="str">
        <f>ACT1Holdings[[#This Row],[Remainder Pay Cut]]</f>
        <v/>
      </c>
      <c r="J63" s="2" t="str">
        <f>ACT2Holdings[[#This Row],[Remainder Pay Cut]]</f>
        <v/>
      </c>
      <c r="K63" s="2" t="str">
        <f>ACT3Holdings[[#This Row],[Remainder Pay Cut]]</f>
        <v/>
      </c>
      <c r="L63" s="2" t="str">
        <f>ACT4Holdings[[#This Row],[Remainder Pay Cut]]</f>
        <v/>
      </c>
      <c r="M63" s="2" t="str">
        <f>ACT5Holdings[[#This Row],[Remainder Pay Cut]]</f>
        <v/>
      </c>
      <c r="O63" s="21">
        <v>45350</v>
      </c>
      <c r="P63" s="1" cm="1">
        <f t="array" ref="P63">IF(ISNUMBER(W62), W62, ACT1Info[Intial Amount])</f>
        <v>0</v>
      </c>
      <c r="Q63" s="1"/>
      <c r="R63" s="19" cm="1">
        <f t="array" ref="R63">IF(ACT1Holdings[[#This Row],[Intial Amount]] &gt; ACT1Info[Interest Rate 1 Cap], ACT1Info[Interest Rate 2], ACT1Info[Interest Rate])</f>
        <v>0</v>
      </c>
      <c r="S63" s="1"/>
      <c r="T63" s="24" t="str" cm="1">
        <f t="array" ref="T63">IF(VLOOKUP(ACT1Holdings[[#This Row],[Date]],Paysheet[], 2, FALSE) = "PAYDAY", (VLOOKUP(ACT1Holdings[[#This Row],[Date]],Paysheet[], 11, FALSE) * ACT1Info[Intial Pay %]), "")</f>
        <v/>
      </c>
      <c r="U6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63" s="1" t="str" cm="1">
        <f t="array" ref="V63">IF(VLOOKUP(ACT1Holdings[[#This Row],[Date]],Paysheet[], 2, FALSE) = "PAYDAY", (PayDistribution[[#This Row],[Pay Post Initial]] * ACT1Info[Remainder %]), "")</f>
        <v/>
      </c>
      <c r="W6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63" s="21">
        <v>45350</v>
      </c>
      <c r="Z63" s="1" cm="1">
        <f t="array" ref="Z63">IF(ISNUMBER(AG62), AG62, ACT2Info[Intial Amount])</f>
        <v>0</v>
      </c>
      <c r="AA63" s="1"/>
      <c r="AB63" s="19" cm="1">
        <f t="array" ref="AB63">IF(ACT2Holdings[[#This Row],[Intial Amount]] &gt; ACT2Info[Interest Rate 1 Cap], ACT2Info[Interest Rate 2], ACT2Info[Interest Rate])</f>
        <v>1.5E-3</v>
      </c>
      <c r="AC63" s="1"/>
      <c r="AD63" s="24" t="str" cm="1">
        <f t="array" ref="AD63">IF(VLOOKUP(ACT2Holdings[[#This Row],[Date]],Paysheet[], 2, FALSE) = "PAYDAY", (VLOOKUP(ACT2Holdings[[#This Row],[Date]],Paysheet[], 11, FALSE) * ACT2Info[Intial Pay %]), "")</f>
        <v/>
      </c>
      <c r="AE6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63" s="1" t="str" cm="1">
        <f t="array" ref="AF63">IF(VLOOKUP(ACT2Holdings[[#This Row],[Date]],Paysheet[], 2, FALSE) = "PAYDAY", (PayDistribution[[#This Row],[Pay Post Initial]] * ACT2Info[Remainder %]), "")</f>
        <v/>
      </c>
      <c r="AG6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63" s="21">
        <v>45350</v>
      </c>
      <c r="AJ63" s="1" cm="1">
        <f t="array" ref="AJ63">IF(ISNUMBER(AQ62), AQ62, ACT3Info[Intial Amount])</f>
        <v>0</v>
      </c>
      <c r="AK63" s="1"/>
      <c r="AL63" s="19" cm="1">
        <f t="array" ref="AL63">IF(ACT3Holdings[[#This Row],[Intial Amount]] &gt; ACT3Info[Interest Rate 1 Cap], ACT3Info[Interest Rate 2], ACT3Info[Interest Rate])</f>
        <v>0</v>
      </c>
      <c r="AM63" s="1"/>
      <c r="AN63" s="24" t="str" cm="1">
        <f t="array" ref="AN63">IF(VLOOKUP(ACT3Holdings[[#This Row],[Date]],Paysheet[], 2, FALSE) = "PAYDAY", (VLOOKUP(ACT3Holdings[[#This Row],[Date]],Paysheet[], 11, FALSE) * ACT3Info[Intial Pay %]), "")</f>
        <v/>
      </c>
      <c r="AO6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63" s="1" t="str" cm="1">
        <f t="array" ref="AP63">IF(VLOOKUP(ACT3Holdings[[#This Row],[Date]],Paysheet[], 2, FALSE) = "PAYDAY", (PayDistribution[[#This Row],[Pay Post Initial]] * ACT3Info[Remainder %]), "")</f>
        <v/>
      </c>
      <c r="AQ6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63" s="21">
        <v>45350</v>
      </c>
      <c r="AT63" s="1" cm="1">
        <f t="array" ref="AT63">IF(ISNUMBER(BA62), BA62, ACT4Info[Intial Amount])</f>
        <v>0</v>
      </c>
      <c r="AU63" s="1"/>
      <c r="AV63" s="19" cm="1">
        <f t="array" ref="AV63">IF(ACT4Holdings[[#This Row],[Intial Amount]] &gt; ACT4Info[Interest Rate 1 Cap], ACT4Info[Interest Rate 2], ACT4Info[Interest Rate])</f>
        <v>0</v>
      </c>
      <c r="AW63" s="1"/>
      <c r="AX63" s="24" t="str" cm="1">
        <f t="array" ref="AX63">IF(VLOOKUP(ACT4Holdings[[#This Row],[Date]],Paysheet[], 2, FALSE) = "PAYDAY", (VLOOKUP(ACT4Holdings[[#This Row],[Date]],Paysheet[], 11, FALSE) * ACT4Info[Intial Pay %]), "")</f>
        <v/>
      </c>
      <c r="AY6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63" s="1" t="str" cm="1">
        <f t="array" ref="AZ63">IF(VLOOKUP(ACT4Holdings[[#This Row],[Date]],Paysheet[], 2, FALSE) = "PAYDAY", (PayDistribution[[#This Row],[Pay Post Initial]] * ACT4Info[Remainder %]), "")</f>
        <v/>
      </c>
      <c r="BA6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63" s="21">
        <v>45350</v>
      </c>
      <c r="BD63" s="1" cm="1">
        <f t="array" ref="BD63">IF(ISNUMBER(BK62), BK62, ACT5Info[Intial Amount])</f>
        <v>0</v>
      </c>
      <c r="BE63" s="1"/>
      <c r="BF63" s="19" cm="1">
        <f t="array" ref="BF63">IF(ACT5Holdings[[#This Row],[Intial Amount]] &gt; ACT5Info[Interest Rate 1 Cap], ACT5Info[Interest Rate 2], ACT5Info[Interest Rate])</f>
        <v>0</v>
      </c>
      <c r="BG63" s="1"/>
      <c r="BH63" s="24" t="str" cm="1">
        <f t="array" ref="BH63">IF(VLOOKUP(ACT5Holdings[[#This Row],[Date]],Paysheet[], 2, FALSE) = "PAYDAY", (VLOOKUP(ACT5Holdings[[#This Row],[Date]],Paysheet[], 11, FALSE) * ACT5Info[Intial Pay %]), "")</f>
        <v/>
      </c>
      <c r="BI6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63" s="1" t="str" cm="1">
        <f t="array" ref="BJ63">IF(VLOOKUP(ACT5Holdings[[#This Row],[Date]],Paysheet[], 2, FALSE) = "PAYDAY", (PayDistribution[[#This Row],[Pay Post Initial]] * ACT5Info[Remainder %]), "")</f>
        <v/>
      </c>
      <c r="BK6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64" spans="1:63" x14ac:dyDescent="0.25">
      <c r="A64" s="25">
        <v>45351</v>
      </c>
      <c r="B64" t="str">
        <f>IF(VLOOKUP(PayDistribution[[#This Row],[Date]],Paysheet[], 2, FALSE) = "PAYDAY", VLOOKUP(PayDistribution[[#This Row],[Date]],Paysheet[], 11, FALSE), "")</f>
        <v/>
      </c>
      <c r="C64" s="2" t="str">
        <f>ACT1Holdings[[#This Row],[Initial Pay Cut]]</f>
        <v/>
      </c>
      <c r="D64" s="2" t="str">
        <f>ACT2Holdings[[#This Row],[Initial Pay Cut]]</f>
        <v/>
      </c>
      <c r="E64" s="2" t="str">
        <f>ACT3Holdings[[#This Row],[Initial Pay Cut]]</f>
        <v/>
      </c>
      <c r="F64" s="2" t="str">
        <f>ACT4Holdings[[#This Row],[Initial Pay Cut]]</f>
        <v/>
      </c>
      <c r="G64" s="2" t="str">
        <f>ACT5Holdings[[#This Row],[Initial Pay Cut]]</f>
        <v/>
      </c>
      <c r="H64" t="str">
        <f>IF(PayDistribution[[#This Row],[Initial Paycheck]] = "", "", PayDistribution[[#This Row],[Initial Paycheck]] - SUM(PayDistribution[[#This Row],[Int ACT 1]:[Int ACT 5]]))</f>
        <v/>
      </c>
      <c r="I64" s="2" t="str">
        <f>ACT1Holdings[[#This Row],[Remainder Pay Cut]]</f>
        <v/>
      </c>
      <c r="J64" s="2" t="str">
        <f>ACT2Holdings[[#This Row],[Remainder Pay Cut]]</f>
        <v/>
      </c>
      <c r="K64" s="2" t="str">
        <f>ACT3Holdings[[#This Row],[Remainder Pay Cut]]</f>
        <v/>
      </c>
      <c r="L64" s="2" t="str">
        <f>ACT4Holdings[[#This Row],[Remainder Pay Cut]]</f>
        <v/>
      </c>
      <c r="M64" s="2" t="str">
        <f>ACT5Holdings[[#This Row],[Remainder Pay Cut]]</f>
        <v/>
      </c>
      <c r="O64" s="21">
        <v>45351</v>
      </c>
      <c r="P64" s="1" cm="1">
        <f t="array" ref="P64">IF(ISNUMBER(W63), W63, ACT1Info[Intial Amount])</f>
        <v>0</v>
      </c>
      <c r="Q64" s="1"/>
      <c r="R64" s="19" cm="1">
        <f t="array" ref="R64">IF(ACT1Holdings[[#This Row],[Intial Amount]] &gt; ACT1Info[Interest Rate 1 Cap], ACT1Info[Interest Rate 2], ACT1Info[Interest Rate])</f>
        <v>0</v>
      </c>
      <c r="S64" s="1"/>
      <c r="T64" s="24" t="str" cm="1">
        <f t="array" ref="T64">IF(VLOOKUP(ACT1Holdings[[#This Row],[Date]],Paysheet[], 2, FALSE) = "PAYDAY", (VLOOKUP(ACT1Holdings[[#This Row],[Date]],Paysheet[], 11, FALSE) * ACT1Info[Intial Pay %]), "")</f>
        <v/>
      </c>
      <c r="U6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64" s="1" t="str" cm="1">
        <f t="array" ref="V64">IF(VLOOKUP(ACT1Holdings[[#This Row],[Date]],Paysheet[], 2, FALSE) = "PAYDAY", (PayDistribution[[#This Row],[Pay Post Initial]] * ACT1Info[Remainder %]), "")</f>
        <v/>
      </c>
      <c r="W6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64" s="21">
        <v>45351</v>
      </c>
      <c r="Z64" s="1" cm="1">
        <f t="array" ref="Z64">IF(ISNUMBER(AG63), AG63, ACT2Info[Intial Amount])</f>
        <v>0</v>
      </c>
      <c r="AA64" s="1"/>
      <c r="AB64" s="19" cm="1">
        <f t="array" ref="AB64">IF(ACT2Holdings[[#This Row],[Intial Amount]] &gt; ACT2Info[Interest Rate 1 Cap], ACT2Info[Interest Rate 2], ACT2Info[Interest Rate])</f>
        <v>1.5E-3</v>
      </c>
      <c r="AC64" s="1"/>
      <c r="AD64" s="24" t="str" cm="1">
        <f t="array" ref="AD64">IF(VLOOKUP(ACT2Holdings[[#This Row],[Date]],Paysheet[], 2, FALSE) = "PAYDAY", (VLOOKUP(ACT2Holdings[[#This Row],[Date]],Paysheet[], 11, FALSE) * ACT2Info[Intial Pay %]), "")</f>
        <v/>
      </c>
      <c r="AE6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64" s="1" t="str" cm="1">
        <f t="array" ref="AF64">IF(VLOOKUP(ACT2Holdings[[#This Row],[Date]],Paysheet[], 2, FALSE) = "PAYDAY", (PayDistribution[[#This Row],[Pay Post Initial]] * ACT2Info[Remainder %]), "")</f>
        <v/>
      </c>
      <c r="AG6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64" s="21">
        <v>45351</v>
      </c>
      <c r="AJ64" s="1" cm="1">
        <f t="array" ref="AJ64">IF(ISNUMBER(AQ63), AQ63, ACT3Info[Intial Amount])</f>
        <v>0</v>
      </c>
      <c r="AK64" s="1"/>
      <c r="AL64" s="19" cm="1">
        <f t="array" ref="AL64">IF(ACT3Holdings[[#This Row],[Intial Amount]] &gt; ACT3Info[Interest Rate 1 Cap], ACT3Info[Interest Rate 2], ACT3Info[Interest Rate])</f>
        <v>0</v>
      </c>
      <c r="AM64" s="1"/>
      <c r="AN64" s="24" t="str" cm="1">
        <f t="array" ref="AN64">IF(VLOOKUP(ACT3Holdings[[#This Row],[Date]],Paysheet[], 2, FALSE) = "PAYDAY", (VLOOKUP(ACT3Holdings[[#This Row],[Date]],Paysheet[], 11, FALSE) * ACT3Info[Intial Pay %]), "")</f>
        <v/>
      </c>
      <c r="AO6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64" s="1" t="str" cm="1">
        <f t="array" ref="AP64">IF(VLOOKUP(ACT3Holdings[[#This Row],[Date]],Paysheet[], 2, FALSE) = "PAYDAY", (PayDistribution[[#This Row],[Pay Post Initial]] * ACT3Info[Remainder %]), "")</f>
        <v/>
      </c>
      <c r="AQ6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64" s="21">
        <v>45351</v>
      </c>
      <c r="AT64" s="1" cm="1">
        <f t="array" ref="AT64">IF(ISNUMBER(BA63), BA63, ACT4Info[Intial Amount])</f>
        <v>0</v>
      </c>
      <c r="AU64" s="1"/>
      <c r="AV64" s="19" cm="1">
        <f t="array" ref="AV64">IF(ACT4Holdings[[#This Row],[Intial Amount]] &gt; ACT4Info[Interest Rate 1 Cap], ACT4Info[Interest Rate 2], ACT4Info[Interest Rate])</f>
        <v>0</v>
      </c>
      <c r="AW64" s="1"/>
      <c r="AX64" s="24" t="str" cm="1">
        <f t="array" ref="AX64">IF(VLOOKUP(ACT4Holdings[[#This Row],[Date]],Paysheet[], 2, FALSE) = "PAYDAY", (VLOOKUP(ACT4Holdings[[#This Row],[Date]],Paysheet[], 11, FALSE) * ACT4Info[Intial Pay %]), "")</f>
        <v/>
      </c>
      <c r="AY6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64" s="1" t="str" cm="1">
        <f t="array" ref="AZ64">IF(VLOOKUP(ACT4Holdings[[#This Row],[Date]],Paysheet[], 2, FALSE) = "PAYDAY", (PayDistribution[[#This Row],[Pay Post Initial]] * ACT4Info[Remainder %]), "")</f>
        <v/>
      </c>
      <c r="BA6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64" s="21">
        <v>45351</v>
      </c>
      <c r="BD64" s="1" cm="1">
        <f t="array" ref="BD64">IF(ISNUMBER(BK63), BK63, ACT5Info[Intial Amount])</f>
        <v>0</v>
      </c>
      <c r="BE64" s="1"/>
      <c r="BF64" s="19" cm="1">
        <f t="array" ref="BF64">IF(ACT5Holdings[[#This Row],[Intial Amount]] &gt; ACT5Info[Interest Rate 1 Cap], ACT5Info[Interest Rate 2], ACT5Info[Interest Rate])</f>
        <v>0</v>
      </c>
      <c r="BG64" s="1"/>
      <c r="BH64" s="24" t="str" cm="1">
        <f t="array" ref="BH64">IF(VLOOKUP(ACT5Holdings[[#This Row],[Date]],Paysheet[], 2, FALSE) = "PAYDAY", (VLOOKUP(ACT5Holdings[[#This Row],[Date]],Paysheet[], 11, FALSE) * ACT5Info[Intial Pay %]), "")</f>
        <v/>
      </c>
      <c r="BI6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64" s="1" t="str" cm="1">
        <f t="array" ref="BJ64">IF(VLOOKUP(ACT5Holdings[[#This Row],[Date]],Paysheet[], 2, FALSE) = "PAYDAY", (PayDistribution[[#This Row],[Pay Post Initial]] * ACT5Info[Remainder %]), "")</f>
        <v/>
      </c>
      <c r="BK6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65" spans="1:63" x14ac:dyDescent="0.25">
      <c r="A65" s="25">
        <v>45352</v>
      </c>
      <c r="B65">
        <f>IF(VLOOKUP(PayDistribution[[#This Row],[Date]],Paysheet[], 2, FALSE) = "PAYDAY", VLOOKUP(PayDistribution[[#This Row],[Date]],Paysheet[], 11, FALSE), "")</f>
        <v>0</v>
      </c>
      <c r="C65" s="2">
        <f>ACT1Holdings[[#This Row],[Initial Pay Cut]]</f>
        <v>0</v>
      </c>
      <c r="D65" s="2">
        <f>ACT2Holdings[[#This Row],[Initial Pay Cut]]</f>
        <v>0</v>
      </c>
      <c r="E65" s="2">
        <f>ACT3Holdings[[#This Row],[Initial Pay Cut]]</f>
        <v>0</v>
      </c>
      <c r="F65" s="2">
        <f>ACT4Holdings[[#This Row],[Initial Pay Cut]]</f>
        <v>0</v>
      </c>
      <c r="G65" s="2">
        <f>ACT5Holdings[[#This Row],[Initial Pay Cut]]</f>
        <v>0</v>
      </c>
      <c r="H65">
        <f>IF(PayDistribution[[#This Row],[Initial Paycheck]] = "", "", PayDistribution[[#This Row],[Initial Paycheck]] - SUM(PayDistribution[[#This Row],[Int ACT 1]:[Int ACT 5]]))</f>
        <v>0</v>
      </c>
      <c r="I65" s="2">
        <f>ACT1Holdings[[#This Row],[Remainder Pay Cut]]</f>
        <v>0</v>
      </c>
      <c r="J65" s="2">
        <f>ACT2Holdings[[#This Row],[Remainder Pay Cut]]</f>
        <v>0</v>
      </c>
      <c r="K65" s="2">
        <f>ACT3Holdings[[#This Row],[Remainder Pay Cut]]</f>
        <v>0</v>
      </c>
      <c r="L65" s="2">
        <f>ACT4Holdings[[#This Row],[Remainder Pay Cut]]</f>
        <v>0</v>
      </c>
      <c r="M65" s="2">
        <f>ACT5Holdings[[#This Row],[Remainder Pay Cut]]</f>
        <v>0</v>
      </c>
      <c r="O65" s="21">
        <v>45352</v>
      </c>
      <c r="P65" s="1" cm="1">
        <f t="array" ref="P65">IF(ISNUMBER(W64), W64, ACT1Info[Intial Amount])</f>
        <v>0</v>
      </c>
      <c r="Q65" s="1"/>
      <c r="R65" s="19" cm="1">
        <f t="array" ref="R65">IF(ACT1Holdings[[#This Row],[Intial Amount]] &gt; ACT1Info[Interest Rate 1 Cap], ACT1Info[Interest Rate 2], ACT1Info[Interest Rate])</f>
        <v>0</v>
      </c>
      <c r="S65" s="1"/>
      <c r="T65" s="24" cm="1">
        <f t="array" ref="T65">IF(VLOOKUP(ACT1Holdings[[#This Row],[Date]],Paysheet[], 2, FALSE) = "PAYDAY", (VLOOKUP(ACT1Holdings[[#This Row],[Date]],Paysheet[], 11, FALSE) * ACT1Info[Intial Pay %]), "")</f>
        <v>0</v>
      </c>
      <c r="U65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65" s="1" cm="1">
        <f t="array" ref="V65">IF(VLOOKUP(ACT1Holdings[[#This Row],[Date]],Paysheet[], 2, FALSE) = "PAYDAY", (PayDistribution[[#This Row],[Pay Post Initial]] * ACT1Info[Remainder %]), "")</f>
        <v>0</v>
      </c>
      <c r="W6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65" s="21">
        <v>45352</v>
      </c>
      <c r="Z65" s="1" cm="1">
        <f t="array" ref="Z65">IF(ISNUMBER(AG64), AG64, ACT2Info[Intial Amount])</f>
        <v>0</v>
      </c>
      <c r="AA65" s="1"/>
      <c r="AB65" s="19" cm="1">
        <f t="array" ref="AB65">IF(ACT2Holdings[[#This Row],[Intial Amount]] &gt; ACT2Info[Interest Rate 1 Cap], ACT2Info[Interest Rate 2], ACT2Info[Interest Rate])</f>
        <v>1.5E-3</v>
      </c>
      <c r="AC65" s="1"/>
      <c r="AD65" s="24" cm="1">
        <f t="array" ref="AD65">IF(VLOOKUP(ACT2Holdings[[#This Row],[Date]],Paysheet[], 2, FALSE) = "PAYDAY", (VLOOKUP(ACT2Holdings[[#This Row],[Date]],Paysheet[], 11, FALSE) * ACT2Info[Intial Pay %]), "")</f>
        <v>0</v>
      </c>
      <c r="AE65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65" s="1" cm="1">
        <f t="array" ref="AF65">IF(VLOOKUP(ACT2Holdings[[#This Row],[Date]],Paysheet[], 2, FALSE) = "PAYDAY", (PayDistribution[[#This Row],[Pay Post Initial]] * ACT2Info[Remainder %]), "")</f>
        <v>0</v>
      </c>
      <c r="AG6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65" s="21">
        <v>45352</v>
      </c>
      <c r="AJ65" s="1" cm="1">
        <f t="array" ref="AJ65">IF(ISNUMBER(AQ64), AQ64, ACT3Info[Intial Amount])</f>
        <v>0</v>
      </c>
      <c r="AK65" s="1"/>
      <c r="AL65" s="19" cm="1">
        <f t="array" ref="AL65">IF(ACT3Holdings[[#This Row],[Intial Amount]] &gt; ACT3Info[Interest Rate 1 Cap], ACT3Info[Interest Rate 2], ACT3Info[Interest Rate])</f>
        <v>0</v>
      </c>
      <c r="AM65" s="1"/>
      <c r="AN65" s="24" cm="1">
        <f t="array" ref="AN65">IF(VLOOKUP(ACT3Holdings[[#This Row],[Date]],Paysheet[], 2, FALSE) = "PAYDAY", (VLOOKUP(ACT3Holdings[[#This Row],[Date]],Paysheet[], 11, FALSE) * ACT3Info[Intial Pay %]), "")</f>
        <v>0</v>
      </c>
      <c r="AO65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65" s="1" cm="1">
        <f t="array" ref="AP65">IF(VLOOKUP(ACT3Holdings[[#This Row],[Date]],Paysheet[], 2, FALSE) = "PAYDAY", (PayDistribution[[#This Row],[Pay Post Initial]] * ACT3Info[Remainder %]), "")</f>
        <v>0</v>
      </c>
      <c r="AQ6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65" s="21">
        <v>45352</v>
      </c>
      <c r="AT65" s="1" cm="1">
        <f t="array" ref="AT65">IF(ISNUMBER(BA64), BA64, ACT4Info[Intial Amount])</f>
        <v>0</v>
      </c>
      <c r="AU65" s="1"/>
      <c r="AV65" s="19" cm="1">
        <f t="array" ref="AV65">IF(ACT4Holdings[[#This Row],[Intial Amount]] &gt; ACT4Info[Interest Rate 1 Cap], ACT4Info[Interest Rate 2], ACT4Info[Interest Rate])</f>
        <v>0</v>
      </c>
      <c r="AW65" s="1"/>
      <c r="AX65" s="24" cm="1">
        <f t="array" ref="AX65">IF(VLOOKUP(ACT4Holdings[[#This Row],[Date]],Paysheet[], 2, FALSE) = "PAYDAY", (VLOOKUP(ACT4Holdings[[#This Row],[Date]],Paysheet[], 11, FALSE) * ACT4Info[Intial Pay %]), "")</f>
        <v>0</v>
      </c>
      <c r="AY65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65" s="1" cm="1">
        <f t="array" ref="AZ65">IF(VLOOKUP(ACT4Holdings[[#This Row],[Date]],Paysheet[], 2, FALSE) = "PAYDAY", (PayDistribution[[#This Row],[Pay Post Initial]] * ACT4Info[Remainder %]), "")</f>
        <v>0</v>
      </c>
      <c r="BA6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65" s="21">
        <v>45352</v>
      </c>
      <c r="BD65" s="1" cm="1">
        <f t="array" ref="BD65">IF(ISNUMBER(BK64), BK64, ACT5Info[Intial Amount])</f>
        <v>0</v>
      </c>
      <c r="BE65" s="1"/>
      <c r="BF65" s="19" cm="1">
        <f t="array" ref="BF65">IF(ACT5Holdings[[#This Row],[Intial Amount]] &gt; ACT5Info[Interest Rate 1 Cap], ACT5Info[Interest Rate 2], ACT5Info[Interest Rate])</f>
        <v>0</v>
      </c>
      <c r="BG65" s="1"/>
      <c r="BH65" s="24" cm="1">
        <f t="array" ref="BH65">IF(VLOOKUP(ACT5Holdings[[#This Row],[Date]],Paysheet[], 2, FALSE) = "PAYDAY", (VLOOKUP(ACT5Holdings[[#This Row],[Date]],Paysheet[], 11, FALSE) * ACT5Info[Intial Pay %]), "")</f>
        <v>0</v>
      </c>
      <c r="BI65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65" s="1" cm="1">
        <f t="array" ref="BJ65">IF(VLOOKUP(ACT5Holdings[[#This Row],[Date]],Paysheet[], 2, FALSE) = "PAYDAY", (PayDistribution[[#This Row],[Pay Post Initial]] * ACT5Info[Remainder %]), "")</f>
        <v>0</v>
      </c>
      <c r="BK6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66" spans="1:63" x14ac:dyDescent="0.25">
      <c r="A66" s="25">
        <v>45353</v>
      </c>
      <c r="B66" t="str">
        <f>IF(VLOOKUP(PayDistribution[[#This Row],[Date]],Paysheet[], 2, FALSE) = "PAYDAY", VLOOKUP(PayDistribution[[#This Row],[Date]],Paysheet[], 11, FALSE), "")</f>
        <v/>
      </c>
      <c r="C66" s="2" t="str">
        <f>ACT1Holdings[[#This Row],[Initial Pay Cut]]</f>
        <v/>
      </c>
      <c r="D66" s="2" t="str">
        <f>ACT2Holdings[[#This Row],[Initial Pay Cut]]</f>
        <v/>
      </c>
      <c r="E66" s="2" t="str">
        <f>ACT3Holdings[[#This Row],[Initial Pay Cut]]</f>
        <v/>
      </c>
      <c r="F66" s="2" t="str">
        <f>ACT4Holdings[[#This Row],[Initial Pay Cut]]</f>
        <v/>
      </c>
      <c r="G66" s="2" t="str">
        <f>ACT5Holdings[[#This Row],[Initial Pay Cut]]</f>
        <v/>
      </c>
      <c r="H66" t="str">
        <f>IF(PayDistribution[[#This Row],[Initial Paycheck]] = "", "", PayDistribution[[#This Row],[Initial Paycheck]] - SUM(PayDistribution[[#This Row],[Int ACT 1]:[Int ACT 5]]))</f>
        <v/>
      </c>
      <c r="I66" s="2" t="str">
        <f>ACT1Holdings[[#This Row],[Remainder Pay Cut]]</f>
        <v/>
      </c>
      <c r="J66" s="2" t="str">
        <f>ACT2Holdings[[#This Row],[Remainder Pay Cut]]</f>
        <v/>
      </c>
      <c r="K66" s="2" t="str">
        <f>ACT3Holdings[[#This Row],[Remainder Pay Cut]]</f>
        <v/>
      </c>
      <c r="L66" s="2" t="str">
        <f>ACT4Holdings[[#This Row],[Remainder Pay Cut]]</f>
        <v/>
      </c>
      <c r="M66" s="2" t="str">
        <f>ACT5Holdings[[#This Row],[Remainder Pay Cut]]</f>
        <v/>
      </c>
      <c r="O66" s="21">
        <v>45353</v>
      </c>
      <c r="P66" s="1" cm="1">
        <f t="array" ref="P66">IF(ISNUMBER(W65), W65, ACT1Info[Intial Amount])</f>
        <v>0</v>
      </c>
      <c r="Q66" s="1"/>
      <c r="R66" s="19" cm="1">
        <f t="array" ref="R66">IF(ACT1Holdings[[#This Row],[Intial Amount]] &gt; ACT1Info[Interest Rate 1 Cap], ACT1Info[Interest Rate 2], ACT1Info[Interest Rate])</f>
        <v>0</v>
      </c>
      <c r="S66" s="1"/>
      <c r="T66" s="24" t="str" cm="1">
        <f t="array" ref="T66">IF(VLOOKUP(ACT1Holdings[[#This Row],[Date]],Paysheet[], 2, FALSE) = "PAYDAY", (VLOOKUP(ACT1Holdings[[#This Row],[Date]],Paysheet[], 11, FALSE) * ACT1Info[Intial Pay %]), "")</f>
        <v/>
      </c>
      <c r="U6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66" s="1" t="str" cm="1">
        <f t="array" ref="V66">IF(VLOOKUP(ACT1Holdings[[#This Row],[Date]],Paysheet[], 2, FALSE) = "PAYDAY", (PayDistribution[[#This Row],[Pay Post Initial]] * ACT1Info[Remainder %]), "")</f>
        <v/>
      </c>
      <c r="W6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66" s="21">
        <v>45353</v>
      </c>
      <c r="Z66" s="1" cm="1">
        <f t="array" ref="Z66">IF(ISNUMBER(AG65), AG65, ACT2Info[Intial Amount])</f>
        <v>0</v>
      </c>
      <c r="AA66" s="1"/>
      <c r="AB66" s="19" cm="1">
        <f t="array" ref="AB66">IF(ACT2Holdings[[#This Row],[Intial Amount]] &gt; ACT2Info[Interest Rate 1 Cap], ACT2Info[Interest Rate 2], ACT2Info[Interest Rate])</f>
        <v>1.5E-3</v>
      </c>
      <c r="AC66" s="1"/>
      <c r="AD66" s="24" t="str" cm="1">
        <f t="array" ref="AD66">IF(VLOOKUP(ACT2Holdings[[#This Row],[Date]],Paysheet[], 2, FALSE) = "PAYDAY", (VLOOKUP(ACT2Holdings[[#This Row],[Date]],Paysheet[], 11, FALSE) * ACT2Info[Intial Pay %]), "")</f>
        <v/>
      </c>
      <c r="AE6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66" s="1" t="str" cm="1">
        <f t="array" ref="AF66">IF(VLOOKUP(ACT2Holdings[[#This Row],[Date]],Paysheet[], 2, FALSE) = "PAYDAY", (PayDistribution[[#This Row],[Pay Post Initial]] * ACT2Info[Remainder %]), "")</f>
        <v/>
      </c>
      <c r="AG6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66" s="21">
        <v>45353</v>
      </c>
      <c r="AJ66" s="1" cm="1">
        <f t="array" ref="AJ66">IF(ISNUMBER(AQ65), AQ65, ACT3Info[Intial Amount])</f>
        <v>0</v>
      </c>
      <c r="AK66" s="1"/>
      <c r="AL66" s="19" cm="1">
        <f t="array" ref="AL66">IF(ACT3Holdings[[#This Row],[Intial Amount]] &gt; ACT3Info[Interest Rate 1 Cap], ACT3Info[Interest Rate 2], ACT3Info[Interest Rate])</f>
        <v>0</v>
      </c>
      <c r="AM66" s="1"/>
      <c r="AN66" s="24" t="str" cm="1">
        <f t="array" ref="AN66">IF(VLOOKUP(ACT3Holdings[[#This Row],[Date]],Paysheet[], 2, FALSE) = "PAYDAY", (VLOOKUP(ACT3Holdings[[#This Row],[Date]],Paysheet[], 11, FALSE) * ACT3Info[Intial Pay %]), "")</f>
        <v/>
      </c>
      <c r="AO6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66" s="1" t="str" cm="1">
        <f t="array" ref="AP66">IF(VLOOKUP(ACT3Holdings[[#This Row],[Date]],Paysheet[], 2, FALSE) = "PAYDAY", (PayDistribution[[#This Row],[Pay Post Initial]] * ACT3Info[Remainder %]), "")</f>
        <v/>
      </c>
      <c r="AQ6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66" s="21">
        <v>45353</v>
      </c>
      <c r="AT66" s="1" cm="1">
        <f t="array" ref="AT66">IF(ISNUMBER(BA65), BA65, ACT4Info[Intial Amount])</f>
        <v>0</v>
      </c>
      <c r="AU66" s="1"/>
      <c r="AV66" s="19" cm="1">
        <f t="array" ref="AV66">IF(ACT4Holdings[[#This Row],[Intial Amount]] &gt; ACT4Info[Interest Rate 1 Cap], ACT4Info[Interest Rate 2], ACT4Info[Interest Rate])</f>
        <v>0</v>
      </c>
      <c r="AW66" s="1"/>
      <c r="AX66" s="24" t="str" cm="1">
        <f t="array" ref="AX66">IF(VLOOKUP(ACT4Holdings[[#This Row],[Date]],Paysheet[], 2, FALSE) = "PAYDAY", (VLOOKUP(ACT4Holdings[[#This Row],[Date]],Paysheet[], 11, FALSE) * ACT4Info[Intial Pay %]), "")</f>
        <v/>
      </c>
      <c r="AY6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66" s="1" t="str" cm="1">
        <f t="array" ref="AZ66">IF(VLOOKUP(ACT4Holdings[[#This Row],[Date]],Paysheet[], 2, FALSE) = "PAYDAY", (PayDistribution[[#This Row],[Pay Post Initial]] * ACT4Info[Remainder %]), "")</f>
        <v/>
      </c>
      <c r="BA6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66" s="21">
        <v>45353</v>
      </c>
      <c r="BD66" s="1" cm="1">
        <f t="array" ref="BD66">IF(ISNUMBER(BK65), BK65, ACT5Info[Intial Amount])</f>
        <v>0</v>
      </c>
      <c r="BE66" s="1"/>
      <c r="BF66" s="19" cm="1">
        <f t="array" ref="BF66">IF(ACT5Holdings[[#This Row],[Intial Amount]] &gt; ACT5Info[Interest Rate 1 Cap], ACT5Info[Interest Rate 2], ACT5Info[Interest Rate])</f>
        <v>0</v>
      </c>
      <c r="BG66" s="1"/>
      <c r="BH66" s="24" t="str" cm="1">
        <f t="array" ref="BH66">IF(VLOOKUP(ACT5Holdings[[#This Row],[Date]],Paysheet[], 2, FALSE) = "PAYDAY", (VLOOKUP(ACT5Holdings[[#This Row],[Date]],Paysheet[], 11, FALSE) * ACT5Info[Intial Pay %]), "")</f>
        <v/>
      </c>
      <c r="BI6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66" s="1" t="str" cm="1">
        <f t="array" ref="BJ66">IF(VLOOKUP(ACT5Holdings[[#This Row],[Date]],Paysheet[], 2, FALSE) = "PAYDAY", (PayDistribution[[#This Row],[Pay Post Initial]] * ACT5Info[Remainder %]), "")</f>
        <v/>
      </c>
      <c r="BK6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67" spans="1:63" x14ac:dyDescent="0.25">
      <c r="A67" s="25">
        <v>45354</v>
      </c>
      <c r="B67" t="str">
        <f>IF(VLOOKUP(PayDistribution[[#This Row],[Date]],Paysheet[], 2, FALSE) = "PAYDAY", VLOOKUP(PayDistribution[[#This Row],[Date]],Paysheet[], 11, FALSE), "")</f>
        <v/>
      </c>
      <c r="C67" s="2" t="str">
        <f>ACT1Holdings[[#This Row],[Initial Pay Cut]]</f>
        <v/>
      </c>
      <c r="D67" s="2" t="str">
        <f>ACT2Holdings[[#This Row],[Initial Pay Cut]]</f>
        <v/>
      </c>
      <c r="E67" s="2" t="str">
        <f>ACT3Holdings[[#This Row],[Initial Pay Cut]]</f>
        <v/>
      </c>
      <c r="F67" s="2" t="str">
        <f>ACT4Holdings[[#This Row],[Initial Pay Cut]]</f>
        <v/>
      </c>
      <c r="G67" s="2" t="str">
        <f>ACT5Holdings[[#This Row],[Initial Pay Cut]]</f>
        <v/>
      </c>
      <c r="H67" t="str">
        <f>IF(PayDistribution[[#This Row],[Initial Paycheck]] = "", "", PayDistribution[[#This Row],[Initial Paycheck]] - SUM(PayDistribution[[#This Row],[Int ACT 1]:[Int ACT 5]]))</f>
        <v/>
      </c>
      <c r="I67" s="2" t="str">
        <f>ACT1Holdings[[#This Row],[Remainder Pay Cut]]</f>
        <v/>
      </c>
      <c r="J67" s="2" t="str">
        <f>ACT2Holdings[[#This Row],[Remainder Pay Cut]]</f>
        <v/>
      </c>
      <c r="K67" s="2" t="str">
        <f>ACT3Holdings[[#This Row],[Remainder Pay Cut]]</f>
        <v/>
      </c>
      <c r="L67" s="2" t="str">
        <f>ACT4Holdings[[#This Row],[Remainder Pay Cut]]</f>
        <v/>
      </c>
      <c r="M67" s="2" t="str">
        <f>ACT5Holdings[[#This Row],[Remainder Pay Cut]]</f>
        <v/>
      </c>
      <c r="O67" s="21">
        <v>45354</v>
      </c>
      <c r="P67" s="1" cm="1">
        <f t="array" ref="P67">IF(ISNUMBER(W66), W66, ACT1Info[Intial Amount])</f>
        <v>0</v>
      </c>
      <c r="Q67" s="1"/>
      <c r="R67" s="19" cm="1">
        <f t="array" ref="R67">IF(ACT1Holdings[[#This Row],[Intial Amount]] &gt; ACT1Info[Interest Rate 1 Cap], ACT1Info[Interest Rate 2], ACT1Info[Interest Rate])</f>
        <v>0</v>
      </c>
      <c r="S67" s="1"/>
      <c r="T67" s="24" t="str" cm="1">
        <f t="array" ref="T67">IF(VLOOKUP(ACT1Holdings[[#This Row],[Date]],Paysheet[], 2, FALSE) = "PAYDAY", (VLOOKUP(ACT1Holdings[[#This Row],[Date]],Paysheet[], 11, FALSE) * ACT1Info[Intial Pay %]), "")</f>
        <v/>
      </c>
      <c r="U6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67" s="1" t="str" cm="1">
        <f t="array" ref="V67">IF(VLOOKUP(ACT1Holdings[[#This Row],[Date]],Paysheet[], 2, FALSE) = "PAYDAY", (PayDistribution[[#This Row],[Pay Post Initial]] * ACT1Info[Remainder %]), "")</f>
        <v/>
      </c>
      <c r="W6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67" s="21">
        <v>45354</v>
      </c>
      <c r="Z67" s="1" cm="1">
        <f t="array" ref="Z67">IF(ISNUMBER(AG66), AG66, ACT2Info[Intial Amount])</f>
        <v>0</v>
      </c>
      <c r="AA67" s="1"/>
      <c r="AB67" s="19" cm="1">
        <f t="array" ref="AB67">IF(ACT2Holdings[[#This Row],[Intial Amount]] &gt; ACT2Info[Interest Rate 1 Cap], ACT2Info[Interest Rate 2], ACT2Info[Interest Rate])</f>
        <v>1.5E-3</v>
      </c>
      <c r="AC67" s="1"/>
      <c r="AD67" s="24" t="str" cm="1">
        <f t="array" ref="AD67">IF(VLOOKUP(ACT2Holdings[[#This Row],[Date]],Paysheet[], 2, FALSE) = "PAYDAY", (VLOOKUP(ACT2Holdings[[#This Row],[Date]],Paysheet[], 11, FALSE) * ACT2Info[Intial Pay %]), "")</f>
        <v/>
      </c>
      <c r="AE6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67" s="1" t="str" cm="1">
        <f t="array" ref="AF67">IF(VLOOKUP(ACT2Holdings[[#This Row],[Date]],Paysheet[], 2, FALSE) = "PAYDAY", (PayDistribution[[#This Row],[Pay Post Initial]] * ACT2Info[Remainder %]), "")</f>
        <v/>
      </c>
      <c r="AG6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67" s="21">
        <v>45354</v>
      </c>
      <c r="AJ67" s="1" cm="1">
        <f t="array" ref="AJ67">IF(ISNUMBER(AQ66), AQ66, ACT3Info[Intial Amount])</f>
        <v>0</v>
      </c>
      <c r="AK67" s="1"/>
      <c r="AL67" s="19" cm="1">
        <f t="array" ref="AL67">IF(ACT3Holdings[[#This Row],[Intial Amount]] &gt; ACT3Info[Interest Rate 1 Cap], ACT3Info[Interest Rate 2], ACT3Info[Interest Rate])</f>
        <v>0</v>
      </c>
      <c r="AM67" s="1"/>
      <c r="AN67" s="24" t="str" cm="1">
        <f t="array" ref="AN67">IF(VLOOKUP(ACT3Holdings[[#This Row],[Date]],Paysheet[], 2, FALSE) = "PAYDAY", (VLOOKUP(ACT3Holdings[[#This Row],[Date]],Paysheet[], 11, FALSE) * ACT3Info[Intial Pay %]), "")</f>
        <v/>
      </c>
      <c r="AO6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67" s="1" t="str" cm="1">
        <f t="array" ref="AP67">IF(VLOOKUP(ACT3Holdings[[#This Row],[Date]],Paysheet[], 2, FALSE) = "PAYDAY", (PayDistribution[[#This Row],[Pay Post Initial]] * ACT3Info[Remainder %]), "")</f>
        <v/>
      </c>
      <c r="AQ6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67" s="21">
        <v>45354</v>
      </c>
      <c r="AT67" s="1" cm="1">
        <f t="array" ref="AT67">IF(ISNUMBER(BA66), BA66, ACT4Info[Intial Amount])</f>
        <v>0</v>
      </c>
      <c r="AU67" s="1"/>
      <c r="AV67" s="19" cm="1">
        <f t="array" ref="AV67">IF(ACT4Holdings[[#This Row],[Intial Amount]] &gt; ACT4Info[Interest Rate 1 Cap], ACT4Info[Interest Rate 2], ACT4Info[Interest Rate])</f>
        <v>0</v>
      </c>
      <c r="AW67" s="1"/>
      <c r="AX67" s="24" t="str" cm="1">
        <f t="array" ref="AX67">IF(VLOOKUP(ACT4Holdings[[#This Row],[Date]],Paysheet[], 2, FALSE) = "PAYDAY", (VLOOKUP(ACT4Holdings[[#This Row],[Date]],Paysheet[], 11, FALSE) * ACT4Info[Intial Pay %]), "")</f>
        <v/>
      </c>
      <c r="AY6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67" s="1" t="str" cm="1">
        <f t="array" ref="AZ67">IF(VLOOKUP(ACT4Holdings[[#This Row],[Date]],Paysheet[], 2, FALSE) = "PAYDAY", (PayDistribution[[#This Row],[Pay Post Initial]] * ACT4Info[Remainder %]), "")</f>
        <v/>
      </c>
      <c r="BA6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67" s="21">
        <v>45354</v>
      </c>
      <c r="BD67" s="1" cm="1">
        <f t="array" ref="BD67">IF(ISNUMBER(BK66), BK66, ACT5Info[Intial Amount])</f>
        <v>0</v>
      </c>
      <c r="BE67" s="1"/>
      <c r="BF67" s="19" cm="1">
        <f t="array" ref="BF67">IF(ACT5Holdings[[#This Row],[Intial Amount]] &gt; ACT5Info[Interest Rate 1 Cap], ACT5Info[Interest Rate 2], ACT5Info[Interest Rate])</f>
        <v>0</v>
      </c>
      <c r="BG67" s="1"/>
      <c r="BH67" s="24" t="str" cm="1">
        <f t="array" ref="BH67">IF(VLOOKUP(ACT5Holdings[[#This Row],[Date]],Paysheet[], 2, FALSE) = "PAYDAY", (VLOOKUP(ACT5Holdings[[#This Row],[Date]],Paysheet[], 11, FALSE) * ACT5Info[Intial Pay %]), "")</f>
        <v/>
      </c>
      <c r="BI6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67" s="1" t="str" cm="1">
        <f t="array" ref="BJ67">IF(VLOOKUP(ACT5Holdings[[#This Row],[Date]],Paysheet[], 2, FALSE) = "PAYDAY", (PayDistribution[[#This Row],[Pay Post Initial]] * ACT5Info[Remainder %]), "")</f>
        <v/>
      </c>
      <c r="BK6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68" spans="1:63" x14ac:dyDescent="0.25">
      <c r="A68" s="25">
        <v>45355</v>
      </c>
      <c r="B68" t="str">
        <f>IF(VLOOKUP(PayDistribution[[#This Row],[Date]],Paysheet[], 2, FALSE) = "PAYDAY", VLOOKUP(PayDistribution[[#This Row],[Date]],Paysheet[], 11, FALSE), "")</f>
        <v/>
      </c>
      <c r="C68" s="2" t="str">
        <f>ACT1Holdings[[#This Row],[Initial Pay Cut]]</f>
        <v/>
      </c>
      <c r="D68" s="2" t="str">
        <f>ACT2Holdings[[#This Row],[Initial Pay Cut]]</f>
        <v/>
      </c>
      <c r="E68" s="2" t="str">
        <f>ACT3Holdings[[#This Row],[Initial Pay Cut]]</f>
        <v/>
      </c>
      <c r="F68" s="2" t="str">
        <f>ACT4Holdings[[#This Row],[Initial Pay Cut]]</f>
        <v/>
      </c>
      <c r="G68" s="2" t="str">
        <f>ACT5Holdings[[#This Row],[Initial Pay Cut]]</f>
        <v/>
      </c>
      <c r="H68" t="str">
        <f>IF(PayDistribution[[#This Row],[Initial Paycheck]] = "", "", PayDistribution[[#This Row],[Initial Paycheck]] - SUM(PayDistribution[[#This Row],[Int ACT 1]:[Int ACT 5]]))</f>
        <v/>
      </c>
      <c r="I68" s="2" t="str">
        <f>ACT1Holdings[[#This Row],[Remainder Pay Cut]]</f>
        <v/>
      </c>
      <c r="J68" s="2" t="str">
        <f>ACT2Holdings[[#This Row],[Remainder Pay Cut]]</f>
        <v/>
      </c>
      <c r="K68" s="2" t="str">
        <f>ACT3Holdings[[#This Row],[Remainder Pay Cut]]</f>
        <v/>
      </c>
      <c r="L68" s="2" t="str">
        <f>ACT4Holdings[[#This Row],[Remainder Pay Cut]]</f>
        <v/>
      </c>
      <c r="M68" s="2" t="str">
        <f>ACT5Holdings[[#This Row],[Remainder Pay Cut]]</f>
        <v/>
      </c>
      <c r="O68" s="21">
        <v>45355</v>
      </c>
      <c r="P68" s="1" cm="1">
        <f t="array" ref="P68">IF(ISNUMBER(W67), W67, ACT1Info[Intial Amount])</f>
        <v>0</v>
      </c>
      <c r="Q68" s="1"/>
      <c r="R68" s="19" cm="1">
        <f t="array" ref="R68">IF(ACT1Holdings[[#This Row],[Intial Amount]] &gt; ACT1Info[Interest Rate 1 Cap], ACT1Info[Interest Rate 2], ACT1Info[Interest Rate])</f>
        <v>0</v>
      </c>
      <c r="S68" s="1"/>
      <c r="T68" s="24" t="str" cm="1">
        <f t="array" ref="T68">IF(VLOOKUP(ACT1Holdings[[#This Row],[Date]],Paysheet[], 2, FALSE) = "PAYDAY", (VLOOKUP(ACT1Holdings[[#This Row],[Date]],Paysheet[], 11, FALSE) * ACT1Info[Intial Pay %]), "")</f>
        <v/>
      </c>
      <c r="U6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68" s="1" t="str" cm="1">
        <f t="array" ref="V68">IF(VLOOKUP(ACT1Holdings[[#This Row],[Date]],Paysheet[], 2, FALSE) = "PAYDAY", (PayDistribution[[#This Row],[Pay Post Initial]] * ACT1Info[Remainder %]), "")</f>
        <v/>
      </c>
      <c r="W6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68" s="21">
        <v>45355</v>
      </c>
      <c r="Z68" s="1" cm="1">
        <f t="array" ref="Z68">IF(ISNUMBER(AG67), AG67, ACT2Info[Intial Amount])</f>
        <v>0</v>
      </c>
      <c r="AA68" s="1"/>
      <c r="AB68" s="19" cm="1">
        <f t="array" ref="AB68">IF(ACT2Holdings[[#This Row],[Intial Amount]] &gt; ACT2Info[Interest Rate 1 Cap], ACT2Info[Interest Rate 2], ACT2Info[Interest Rate])</f>
        <v>1.5E-3</v>
      </c>
      <c r="AC68" s="1"/>
      <c r="AD68" s="24" t="str" cm="1">
        <f t="array" ref="AD68">IF(VLOOKUP(ACT2Holdings[[#This Row],[Date]],Paysheet[], 2, FALSE) = "PAYDAY", (VLOOKUP(ACT2Holdings[[#This Row],[Date]],Paysheet[], 11, FALSE) * ACT2Info[Intial Pay %]), "")</f>
        <v/>
      </c>
      <c r="AE6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68" s="1" t="str" cm="1">
        <f t="array" ref="AF68">IF(VLOOKUP(ACT2Holdings[[#This Row],[Date]],Paysheet[], 2, FALSE) = "PAYDAY", (PayDistribution[[#This Row],[Pay Post Initial]] * ACT2Info[Remainder %]), "")</f>
        <v/>
      </c>
      <c r="AG6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68" s="21">
        <v>45355</v>
      </c>
      <c r="AJ68" s="1" cm="1">
        <f t="array" ref="AJ68">IF(ISNUMBER(AQ67), AQ67, ACT3Info[Intial Amount])</f>
        <v>0</v>
      </c>
      <c r="AK68" s="1"/>
      <c r="AL68" s="19" cm="1">
        <f t="array" ref="AL68">IF(ACT3Holdings[[#This Row],[Intial Amount]] &gt; ACT3Info[Interest Rate 1 Cap], ACT3Info[Interest Rate 2], ACT3Info[Interest Rate])</f>
        <v>0</v>
      </c>
      <c r="AM68" s="1"/>
      <c r="AN68" s="24" t="str" cm="1">
        <f t="array" ref="AN68">IF(VLOOKUP(ACT3Holdings[[#This Row],[Date]],Paysheet[], 2, FALSE) = "PAYDAY", (VLOOKUP(ACT3Holdings[[#This Row],[Date]],Paysheet[], 11, FALSE) * ACT3Info[Intial Pay %]), "")</f>
        <v/>
      </c>
      <c r="AO6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68" s="1" t="str" cm="1">
        <f t="array" ref="AP68">IF(VLOOKUP(ACT3Holdings[[#This Row],[Date]],Paysheet[], 2, FALSE) = "PAYDAY", (PayDistribution[[#This Row],[Pay Post Initial]] * ACT3Info[Remainder %]), "")</f>
        <v/>
      </c>
      <c r="AQ6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68" s="21">
        <v>45355</v>
      </c>
      <c r="AT68" s="1" cm="1">
        <f t="array" ref="AT68">IF(ISNUMBER(BA67), BA67, ACT4Info[Intial Amount])</f>
        <v>0</v>
      </c>
      <c r="AU68" s="1"/>
      <c r="AV68" s="19" cm="1">
        <f t="array" ref="AV68">IF(ACT4Holdings[[#This Row],[Intial Amount]] &gt; ACT4Info[Interest Rate 1 Cap], ACT4Info[Interest Rate 2], ACT4Info[Interest Rate])</f>
        <v>0</v>
      </c>
      <c r="AW68" s="1"/>
      <c r="AX68" s="24" t="str" cm="1">
        <f t="array" ref="AX68">IF(VLOOKUP(ACT4Holdings[[#This Row],[Date]],Paysheet[], 2, FALSE) = "PAYDAY", (VLOOKUP(ACT4Holdings[[#This Row],[Date]],Paysheet[], 11, FALSE) * ACT4Info[Intial Pay %]), "")</f>
        <v/>
      </c>
      <c r="AY6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68" s="1" t="str" cm="1">
        <f t="array" ref="AZ68">IF(VLOOKUP(ACT4Holdings[[#This Row],[Date]],Paysheet[], 2, FALSE) = "PAYDAY", (PayDistribution[[#This Row],[Pay Post Initial]] * ACT4Info[Remainder %]), "")</f>
        <v/>
      </c>
      <c r="BA6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68" s="21">
        <v>45355</v>
      </c>
      <c r="BD68" s="1" cm="1">
        <f t="array" ref="BD68">IF(ISNUMBER(BK67), BK67, ACT5Info[Intial Amount])</f>
        <v>0</v>
      </c>
      <c r="BE68" s="1"/>
      <c r="BF68" s="19" cm="1">
        <f t="array" ref="BF68">IF(ACT5Holdings[[#This Row],[Intial Amount]] &gt; ACT5Info[Interest Rate 1 Cap], ACT5Info[Interest Rate 2], ACT5Info[Interest Rate])</f>
        <v>0</v>
      </c>
      <c r="BG68" s="1"/>
      <c r="BH68" s="24" t="str" cm="1">
        <f t="array" ref="BH68">IF(VLOOKUP(ACT5Holdings[[#This Row],[Date]],Paysheet[], 2, FALSE) = "PAYDAY", (VLOOKUP(ACT5Holdings[[#This Row],[Date]],Paysheet[], 11, FALSE) * ACT5Info[Intial Pay %]), "")</f>
        <v/>
      </c>
      <c r="BI6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68" s="1" t="str" cm="1">
        <f t="array" ref="BJ68">IF(VLOOKUP(ACT5Holdings[[#This Row],[Date]],Paysheet[], 2, FALSE) = "PAYDAY", (PayDistribution[[#This Row],[Pay Post Initial]] * ACT5Info[Remainder %]), "")</f>
        <v/>
      </c>
      <c r="BK6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69" spans="1:63" x14ac:dyDescent="0.25">
      <c r="A69" s="25">
        <v>45356</v>
      </c>
      <c r="B69" t="str">
        <f>IF(VLOOKUP(PayDistribution[[#This Row],[Date]],Paysheet[], 2, FALSE) = "PAYDAY", VLOOKUP(PayDistribution[[#This Row],[Date]],Paysheet[], 11, FALSE), "")</f>
        <v/>
      </c>
      <c r="C69" s="2" t="str">
        <f>ACT1Holdings[[#This Row],[Initial Pay Cut]]</f>
        <v/>
      </c>
      <c r="D69" s="2" t="str">
        <f>ACT2Holdings[[#This Row],[Initial Pay Cut]]</f>
        <v/>
      </c>
      <c r="E69" s="2" t="str">
        <f>ACT3Holdings[[#This Row],[Initial Pay Cut]]</f>
        <v/>
      </c>
      <c r="F69" s="2" t="str">
        <f>ACT4Holdings[[#This Row],[Initial Pay Cut]]</f>
        <v/>
      </c>
      <c r="G69" s="2" t="str">
        <f>ACT5Holdings[[#This Row],[Initial Pay Cut]]</f>
        <v/>
      </c>
      <c r="H69" t="str">
        <f>IF(PayDistribution[[#This Row],[Initial Paycheck]] = "", "", PayDistribution[[#This Row],[Initial Paycheck]] - SUM(PayDistribution[[#This Row],[Int ACT 1]:[Int ACT 5]]))</f>
        <v/>
      </c>
      <c r="I69" s="2" t="str">
        <f>ACT1Holdings[[#This Row],[Remainder Pay Cut]]</f>
        <v/>
      </c>
      <c r="J69" s="2" t="str">
        <f>ACT2Holdings[[#This Row],[Remainder Pay Cut]]</f>
        <v/>
      </c>
      <c r="K69" s="2" t="str">
        <f>ACT3Holdings[[#This Row],[Remainder Pay Cut]]</f>
        <v/>
      </c>
      <c r="L69" s="2" t="str">
        <f>ACT4Holdings[[#This Row],[Remainder Pay Cut]]</f>
        <v/>
      </c>
      <c r="M69" s="2" t="str">
        <f>ACT5Holdings[[#This Row],[Remainder Pay Cut]]</f>
        <v/>
      </c>
      <c r="O69" s="21">
        <v>45356</v>
      </c>
      <c r="P69" s="1" cm="1">
        <f t="array" ref="P69">IF(ISNUMBER(W68), W68, ACT1Info[Intial Amount])</f>
        <v>0</v>
      </c>
      <c r="Q69" s="1"/>
      <c r="R69" s="19" cm="1">
        <f t="array" ref="R69">IF(ACT1Holdings[[#This Row],[Intial Amount]] &gt; ACT1Info[Interest Rate 1 Cap], ACT1Info[Interest Rate 2], ACT1Info[Interest Rate])</f>
        <v>0</v>
      </c>
      <c r="S69" s="1"/>
      <c r="T69" s="24" t="str" cm="1">
        <f t="array" ref="T69">IF(VLOOKUP(ACT1Holdings[[#This Row],[Date]],Paysheet[], 2, FALSE) = "PAYDAY", (VLOOKUP(ACT1Holdings[[#This Row],[Date]],Paysheet[], 11, FALSE) * ACT1Info[Intial Pay %]), "")</f>
        <v/>
      </c>
      <c r="U6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69" s="1" t="str" cm="1">
        <f t="array" ref="V69">IF(VLOOKUP(ACT1Holdings[[#This Row],[Date]],Paysheet[], 2, FALSE) = "PAYDAY", (PayDistribution[[#This Row],[Pay Post Initial]] * ACT1Info[Remainder %]), "")</f>
        <v/>
      </c>
      <c r="W6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69" s="21">
        <v>45356</v>
      </c>
      <c r="Z69" s="1" cm="1">
        <f t="array" ref="Z69">IF(ISNUMBER(AG68), AG68, ACT2Info[Intial Amount])</f>
        <v>0</v>
      </c>
      <c r="AA69" s="1"/>
      <c r="AB69" s="19" cm="1">
        <f t="array" ref="AB69">IF(ACT2Holdings[[#This Row],[Intial Amount]] &gt; ACT2Info[Interest Rate 1 Cap], ACT2Info[Interest Rate 2], ACT2Info[Interest Rate])</f>
        <v>1.5E-3</v>
      </c>
      <c r="AC69" s="1"/>
      <c r="AD69" s="24" t="str" cm="1">
        <f t="array" ref="AD69">IF(VLOOKUP(ACT2Holdings[[#This Row],[Date]],Paysheet[], 2, FALSE) = "PAYDAY", (VLOOKUP(ACT2Holdings[[#This Row],[Date]],Paysheet[], 11, FALSE) * ACT2Info[Intial Pay %]), "")</f>
        <v/>
      </c>
      <c r="AE6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69" s="1" t="str" cm="1">
        <f t="array" ref="AF69">IF(VLOOKUP(ACT2Holdings[[#This Row],[Date]],Paysheet[], 2, FALSE) = "PAYDAY", (PayDistribution[[#This Row],[Pay Post Initial]] * ACT2Info[Remainder %]), "")</f>
        <v/>
      </c>
      <c r="AG6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69" s="21">
        <v>45356</v>
      </c>
      <c r="AJ69" s="1" cm="1">
        <f t="array" ref="AJ69">IF(ISNUMBER(AQ68), AQ68, ACT3Info[Intial Amount])</f>
        <v>0</v>
      </c>
      <c r="AK69" s="1"/>
      <c r="AL69" s="19" cm="1">
        <f t="array" ref="AL69">IF(ACT3Holdings[[#This Row],[Intial Amount]] &gt; ACT3Info[Interest Rate 1 Cap], ACT3Info[Interest Rate 2], ACT3Info[Interest Rate])</f>
        <v>0</v>
      </c>
      <c r="AM69" s="1"/>
      <c r="AN69" s="24" t="str" cm="1">
        <f t="array" ref="AN69">IF(VLOOKUP(ACT3Holdings[[#This Row],[Date]],Paysheet[], 2, FALSE) = "PAYDAY", (VLOOKUP(ACT3Holdings[[#This Row],[Date]],Paysheet[], 11, FALSE) * ACT3Info[Intial Pay %]), "")</f>
        <v/>
      </c>
      <c r="AO6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69" s="1" t="str" cm="1">
        <f t="array" ref="AP69">IF(VLOOKUP(ACT3Holdings[[#This Row],[Date]],Paysheet[], 2, FALSE) = "PAYDAY", (PayDistribution[[#This Row],[Pay Post Initial]] * ACT3Info[Remainder %]), "")</f>
        <v/>
      </c>
      <c r="AQ6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69" s="21">
        <v>45356</v>
      </c>
      <c r="AT69" s="1" cm="1">
        <f t="array" ref="AT69">IF(ISNUMBER(BA68), BA68, ACT4Info[Intial Amount])</f>
        <v>0</v>
      </c>
      <c r="AU69" s="1"/>
      <c r="AV69" s="19" cm="1">
        <f t="array" ref="AV69">IF(ACT4Holdings[[#This Row],[Intial Amount]] &gt; ACT4Info[Interest Rate 1 Cap], ACT4Info[Interest Rate 2], ACT4Info[Interest Rate])</f>
        <v>0</v>
      </c>
      <c r="AW69" s="1"/>
      <c r="AX69" s="24" t="str" cm="1">
        <f t="array" ref="AX69">IF(VLOOKUP(ACT4Holdings[[#This Row],[Date]],Paysheet[], 2, FALSE) = "PAYDAY", (VLOOKUP(ACT4Holdings[[#This Row],[Date]],Paysheet[], 11, FALSE) * ACT4Info[Intial Pay %]), "")</f>
        <v/>
      </c>
      <c r="AY6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69" s="1" t="str" cm="1">
        <f t="array" ref="AZ69">IF(VLOOKUP(ACT4Holdings[[#This Row],[Date]],Paysheet[], 2, FALSE) = "PAYDAY", (PayDistribution[[#This Row],[Pay Post Initial]] * ACT4Info[Remainder %]), "")</f>
        <v/>
      </c>
      <c r="BA6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69" s="21">
        <v>45356</v>
      </c>
      <c r="BD69" s="1" cm="1">
        <f t="array" ref="BD69">IF(ISNUMBER(BK68), BK68, ACT5Info[Intial Amount])</f>
        <v>0</v>
      </c>
      <c r="BE69" s="1"/>
      <c r="BF69" s="19" cm="1">
        <f t="array" ref="BF69">IF(ACT5Holdings[[#This Row],[Intial Amount]] &gt; ACT5Info[Interest Rate 1 Cap], ACT5Info[Interest Rate 2], ACT5Info[Interest Rate])</f>
        <v>0</v>
      </c>
      <c r="BG69" s="1"/>
      <c r="BH69" s="24" t="str" cm="1">
        <f t="array" ref="BH69">IF(VLOOKUP(ACT5Holdings[[#This Row],[Date]],Paysheet[], 2, FALSE) = "PAYDAY", (VLOOKUP(ACT5Holdings[[#This Row],[Date]],Paysheet[], 11, FALSE) * ACT5Info[Intial Pay %]), "")</f>
        <v/>
      </c>
      <c r="BI6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69" s="1" t="str" cm="1">
        <f t="array" ref="BJ69">IF(VLOOKUP(ACT5Holdings[[#This Row],[Date]],Paysheet[], 2, FALSE) = "PAYDAY", (PayDistribution[[#This Row],[Pay Post Initial]] * ACT5Info[Remainder %]), "")</f>
        <v/>
      </c>
      <c r="BK6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70" spans="1:63" x14ac:dyDescent="0.25">
      <c r="A70" s="25">
        <v>45357</v>
      </c>
      <c r="B70" t="str">
        <f>IF(VLOOKUP(PayDistribution[[#This Row],[Date]],Paysheet[], 2, FALSE) = "PAYDAY", VLOOKUP(PayDistribution[[#This Row],[Date]],Paysheet[], 11, FALSE), "")</f>
        <v/>
      </c>
      <c r="C70" s="2" t="str">
        <f>ACT1Holdings[[#This Row],[Initial Pay Cut]]</f>
        <v/>
      </c>
      <c r="D70" s="2" t="str">
        <f>ACT2Holdings[[#This Row],[Initial Pay Cut]]</f>
        <v/>
      </c>
      <c r="E70" s="2" t="str">
        <f>ACT3Holdings[[#This Row],[Initial Pay Cut]]</f>
        <v/>
      </c>
      <c r="F70" s="2" t="str">
        <f>ACT4Holdings[[#This Row],[Initial Pay Cut]]</f>
        <v/>
      </c>
      <c r="G70" s="2" t="str">
        <f>ACT5Holdings[[#This Row],[Initial Pay Cut]]</f>
        <v/>
      </c>
      <c r="H70" t="str">
        <f>IF(PayDistribution[[#This Row],[Initial Paycheck]] = "", "", PayDistribution[[#This Row],[Initial Paycheck]] - SUM(PayDistribution[[#This Row],[Int ACT 1]:[Int ACT 5]]))</f>
        <v/>
      </c>
      <c r="I70" s="2" t="str">
        <f>ACT1Holdings[[#This Row],[Remainder Pay Cut]]</f>
        <v/>
      </c>
      <c r="J70" s="2" t="str">
        <f>ACT2Holdings[[#This Row],[Remainder Pay Cut]]</f>
        <v/>
      </c>
      <c r="K70" s="2" t="str">
        <f>ACT3Holdings[[#This Row],[Remainder Pay Cut]]</f>
        <v/>
      </c>
      <c r="L70" s="2" t="str">
        <f>ACT4Holdings[[#This Row],[Remainder Pay Cut]]</f>
        <v/>
      </c>
      <c r="M70" s="2" t="str">
        <f>ACT5Holdings[[#This Row],[Remainder Pay Cut]]</f>
        <v/>
      </c>
      <c r="O70" s="21">
        <v>45357</v>
      </c>
      <c r="P70" s="1" cm="1">
        <f t="array" ref="P70">IF(ISNUMBER(W69), W69, ACT1Info[Intial Amount])</f>
        <v>0</v>
      </c>
      <c r="Q70" s="1"/>
      <c r="R70" s="19" cm="1">
        <f t="array" ref="R70">IF(ACT1Holdings[[#This Row],[Intial Amount]] &gt; ACT1Info[Interest Rate 1 Cap], ACT1Info[Interest Rate 2], ACT1Info[Interest Rate])</f>
        <v>0</v>
      </c>
      <c r="S70" s="1"/>
      <c r="T70" s="24" t="str" cm="1">
        <f t="array" ref="T70">IF(VLOOKUP(ACT1Holdings[[#This Row],[Date]],Paysheet[], 2, FALSE) = "PAYDAY", (VLOOKUP(ACT1Holdings[[#This Row],[Date]],Paysheet[], 11, FALSE) * ACT1Info[Intial Pay %]), "")</f>
        <v/>
      </c>
      <c r="U7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70" s="1" t="str" cm="1">
        <f t="array" ref="V70">IF(VLOOKUP(ACT1Holdings[[#This Row],[Date]],Paysheet[], 2, FALSE) = "PAYDAY", (PayDistribution[[#This Row],[Pay Post Initial]] * ACT1Info[Remainder %]), "")</f>
        <v/>
      </c>
      <c r="W7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70" s="21">
        <v>45357</v>
      </c>
      <c r="Z70" s="1" cm="1">
        <f t="array" ref="Z70">IF(ISNUMBER(AG69), AG69, ACT2Info[Intial Amount])</f>
        <v>0</v>
      </c>
      <c r="AA70" s="1"/>
      <c r="AB70" s="19" cm="1">
        <f t="array" ref="AB70">IF(ACT2Holdings[[#This Row],[Intial Amount]] &gt; ACT2Info[Interest Rate 1 Cap], ACT2Info[Interest Rate 2], ACT2Info[Interest Rate])</f>
        <v>1.5E-3</v>
      </c>
      <c r="AC70" s="1"/>
      <c r="AD70" s="24" t="str" cm="1">
        <f t="array" ref="AD70">IF(VLOOKUP(ACT2Holdings[[#This Row],[Date]],Paysheet[], 2, FALSE) = "PAYDAY", (VLOOKUP(ACT2Holdings[[#This Row],[Date]],Paysheet[], 11, FALSE) * ACT2Info[Intial Pay %]), "")</f>
        <v/>
      </c>
      <c r="AE7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70" s="1" t="str" cm="1">
        <f t="array" ref="AF70">IF(VLOOKUP(ACT2Holdings[[#This Row],[Date]],Paysheet[], 2, FALSE) = "PAYDAY", (PayDistribution[[#This Row],[Pay Post Initial]] * ACT2Info[Remainder %]), "")</f>
        <v/>
      </c>
      <c r="AG7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70" s="21">
        <v>45357</v>
      </c>
      <c r="AJ70" s="1" cm="1">
        <f t="array" ref="AJ70">IF(ISNUMBER(AQ69), AQ69, ACT3Info[Intial Amount])</f>
        <v>0</v>
      </c>
      <c r="AK70" s="1"/>
      <c r="AL70" s="19" cm="1">
        <f t="array" ref="AL70">IF(ACT3Holdings[[#This Row],[Intial Amount]] &gt; ACT3Info[Interest Rate 1 Cap], ACT3Info[Interest Rate 2], ACT3Info[Interest Rate])</f>
        <v>0</v>
      </c>
      <c r="AM70" s="1"/>
      <c r="AN70" s="24" t="str" cm="1">
        <f t="array" ref="AN70">IF(VLOOKUP(ACT3Holdings[[#This Row],[Date]],Paysheet[], 2, FALSE) = "PAYDAY", (VLOOKUP(ACT3Holdings[[#This Row],[Date]],Paysheet[], 11, FALSE) * ACT3Info[Intial Pay %]), "")</f>
        <v/>
      </c>
      <c r="AO7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70" s="1" t="str" cm="1">
        <f t="array" ref="AP70">IF(VLOOKUP(ACT3Holdings[[#This Row],[Date]],Paysheet[], 2, FALSE) = "PAYDAY", (PayDistribution[[#This Row],[Pay Post Initial]] * ACT3Info[Remainder %]), "")</f>
        <v/>
      </c>
      <c r="AQ7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70" s="21">
        <v>45357</v>
      </c>
      <c r="AT70" s="1" cm="1">
        <f t="array" ref="AT70">IF(ISNUMBER(BA69), BA69, ACT4Info[Intial Amount])</f>
        <v>0</v>
      </c>
      <c r="AU70" s="1"/>
      <c r="AV70" s="19" cm="1">
        <f t="array" ref="AV70">IF(ACT4Holdings[[#This Row],[Intial Amount]] &gt; ACT4Info[Interest Rate 1 Cap], ACT4Info[Interest Rate 2], ACT4Info[Interest Rate])</f>
        <v>0</v>
      </c>
      <c r="AW70" s="1"/>
      <c r="AX70" s="24" t="str" cm="1">
        <f t="array" ref="AX70">IF(VLOOKUP(ACT4Holdings[[#This Row],[Date]],Paysheet[], 2, FALSE) = "PAYDAY", (VLOOKUP(ACT4Holdings[[#This Row],[Date]],Paysheet[], 11, FALSE) * ACT4Info[Intial Pay %]), "")</f>
        <v/>
      </c>
      <c r="AY7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70" s="1" t="str" cm="1">
        <f t="array" ref="AZ70">IF(VLOOKUP(ACT4Holdings[[#This Row],[Date]],Paysheet[], 2, FALSE) = "PAYDAY", (PayDistribution[[#This Row],[Pay Post Initial]] * ACT4Info[Remainder %]), "")</f>
        <v/>
      </c>
      <c r="BA7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70" s="21">
        <v>45357</v>
      </c>
      <c r="BD70" s="1" cm="1">
        <f t="array" ref="BD70">IF(ISNUMBER(BK69), BK69, ACT5Info[Intial Amount])</f>
        <v>0</v>
      </c>
      <c r="BE70" s="1"/>
      <c r="BF70" s="19" cm="1">
        <f t="array" ref="BF70">IF(ACT5Holdings[[#This Row],[Intial Amount]] &gt; ACT5Info[Interest Rate 1 Cap], ACT5Info[Interest Rate 2], ACT5Info[Interest Rate])</f>
        <v>0</v>
      </c>
      <c r="BG70" s="1"/>
      <c r="BH70" s="24" t="str" cm="1">
        <f t="array" ref="BH70">IF(VLOOKUP(ACT5Holdings[[#This Row],[Date]],Paysheet[], 2, FALSE) = "PAYDAY", (VLOOKUP(ACT5Holdings[[#This Row],[Date]],Paysheet[], 11, FALSE) * ACT5Info[Intial Pay %]), "")</f>
        <v/>
      </c>
      <c r="BI7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70" s="1" t="str" cm="1">
        <f t="array" ref="BJ70">IF(VLOOKUP(ACT5Holdings[[#This Row],[Date]],Paysheet[], 2, FALSE) = "PAYDAY", (PayDistribution[[#This Row],[Pay Post Initial]] * ACT5Info[Remainder %]), "")</f>
        <v/>
      </c>
      <c r="BK7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71" spans="1:63" x14ac:dyDescent="0.25">
      <c r="A71" s="25">
        <v>45358</v>
      </c>
      <c r="B71" t="str">
        <f>IF(VLOOKUP(PayDistribution[[#This Row],[Date]],Paysheet[], 2, FALSE) = "PAYDAY", VLOOKUP(PayDistribution[[#This Row],[Date]],Paysheet[], 11, FALSE), "")</f>
        <v/>
      </c>
      <c r="C71" s="2" t="str">
        <f>ACT1Holdings[[#This Row],[Initial Pay Cut]]</f>
        <v/>
      </c>
      <c r="D71" s="2" t="str">
        <f>ACT2Holdings[[#This Row],[Initial Pay Cut]]</f>
        <v/>
      </c>
      <c r="E71" s="2" t="str">
        <f>ACT3Holdings[[#This Row],[Initial Pay Cut]]</f>
        <v/>
      </c>
      <c r="F71" s="2" t="str">
        <f>ACT4Holdings[[#This Row],[Initial Pay Cut]]</f>
        <v/>
      </c>
      <c r="G71" s="2" t="str">
        <f>ACT5Holdings[[#This Row],[Initial Pay Cut]]</f>
        <v/>
      </c>
      <c r="H71" t="str">
        <f>IF(PayDistribution[[#This Row],[Initial Paycheck]] = "", "", PayDistribution[[#This Row],[Initial Paycheck]] - SUM(PayDistribution[[#This Row],[Int ACT 1]:[Int ACT 5]]))</f>
        <v/>
      </c>
      <c r="I71" s="2" t="str">
        <f>ACT1Holdings[[#This Row],[Remainder Pay Cut]]</f>
        <v/>
      </c>
      <c r="J71" s="2" t="str">
        <f>ACT2Holdings[[#This Row],[Remainder Pay Cut]]</f>
        <v/>
      </c>
      <c r="K71" s="2" t="str">
        <f>ACT3Holdings[[#This Row],[Remainder Pay Cut]]</f>
        <v/>
      </c>
      <c r="L71" s="2" t="str">
        <f>ACT4Holdings[[#This Row],[Remainder Pay Cut]]</f>
        <v/>
      </c>
      <c r="M71" s="2" t="str">
        <f>ACT5Holdings[[#This Row],[Remainder Pay Cut]]</f>
        <v/>
      </c>
      <c r="O71" s="21">
        <v>45358</v>
      </c>
      <c r="P71" s="1" cm="1">
        <f t="array" ref="P71">IF(ISNUMBER(W70), W70, ACT1Info[Intial Amount])</f>
        <v>0</v>
      </c>
      <c r="Q71" s="1"/>
      <c r="R71" s="19" cm="1">
        <f t="array" ref="R71">IF(ACT1Holdings[[#This Row],[Intial Amount]] &gt; ACT1Info[Interest Rate 1 Cap], ACT1Info[Interest Rate 2], ACT1Info[Interest Rate])</f>
        <v>0</v>
      </c>
      <c r="S71" s="1"/>
      <c r="T71" s="24" t="str" cm="1">
        <f t="array" ref="T71">IF(VLOOKUP(ACT1Holdings[[#This Row],[Date]],Paysheet[], 2, FALSE) = "PAYDAY", (VLOOKUP(ACT1Holdings[[#This Row],[Date]],Paysheet[], 11, FALSE) * ACT1Info[Intial Pay %]), "")</f>
        <v/>
      </c>
      <c r="U7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71" s="1" t="str" cm="1">
        <f t="array" ref="V71">IF(VLOOKUP(ACT1Holdings[[#This Row],[Date]],Paysheet[], 2, FALSE) = "PAYDAY", (PayDistribution[[#This Row],[Pay Post Initial]] * ACT1Info[Remainder %]), "")</f>
        <v/>
      </c>
      <c r="W7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71" s="21">
        <v>45358</v>
      </c>
      <c r="Z71" s="1" cm="1">
        <f t="array" ref="Z71">IF(ISNUMBER(AG70), AG70, ACT2Info[Intial Amount])</f>
        <v>0</v>
      </c>
      <c r="AA71" s="1"/>
      <c r="AB71" s="19" cm="1">
        <f t="array" ref="AB71">IF(ACT2Holdings[[#This Row],[Intial Amount]] &gt; ACT2Info[Interest Rate 1 Cap], ACT2Info[Interest Rate 2], ACT2Info[Interest Rate])</f>
        <v>1.5E-3</v>
      </c>
      <c r="AC71" s="1"/>
      <c r="AD71" s="24" t="str" cm="1">
        <f t="array" ref="AD71">IF(VLOOKUP(ACT2Holdings[[#This Row],[Date]],Paysheet[], 2, FALSE) = "PAYDAY", (VLOOKUP(ACT2Holdings[[#This Row],[Date]],Paysheet[], 11, FALSE) * ACT2Info[Intial Pay %]), "")</f>
        <v/>
      </c>
      <c r="AE7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71" s="1" t="str" cm="1">
        <f t="array" ref="AF71">IF(VLOOKUP(ACT2Holdings[[#This Row],[Date]],Paysheet[], 2, FALSE) = "PAYDAY", (PayDistribution[[#This Row],[Pay Post Initial]] * ACT2Info[Remainder %]), "")</f>
        <v/>
      </c>
      <c r="AG7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71" s="21">
        <v>45358</v>
      </c>
      <c r="AJ71" s="1" cm="1">
        <f t="array" ref="AJ71">IF(ISNUMBER(AQ70), AQ70, ACT3Info[Intial Amount])</f>
        <v>0</v>
      </c>
      <c r="AK71" s="1"/>
      <c r="AL71" s="19" cm="1">
        <f t="array" ref="AL71">IF(ACT3Holdings[[#This Row],[Intial Amount]] &gt; ACT3Info[Interest Rate 1 Cap], ACT3Info[Interest Rate 2], ACT3Info[Interest Rate])</f>
        <v>0</v>
      </c>
      <c r="AM71" s="1"/>
      <c r="AN71" s="24" t="str" cm="1">
        <f t="array" ref="AN71">IF(VLOOKUP(ACT3Holdings[[#This Row],[Date]],Paysheet[], 2, FALSE) = "PAYDAY", (VLOOKUP(ACT3Holdings[[#This Row],[Date]],Paysheet[], 11, FALSE) * ACT3Info[Intial Pay %]), "")</f>
        <v/>
      </c>
      <c r="AO7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71" s="1" t="str" cm="1">
        <f t="array" ref="AP71">IF(VLOOKUP(ACT3Holdings[[#This Row],[Date]],Paysheet[], 2, FALSE) = "PAYDAY", (PayDistribution[[#This Row],[Pay Post Initial]] * ACT3Info[Remainder %]), "")</f>
        <v/>
      </c>
      <c r="AQ7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71" s="21">
        <v>45358</v>
      </c>
      <c r="AT71" s="1" cm="1">
        <f t="array" ref="AT71">IF(ISNUMBER(BA70), BA70, ACT4Info[Intial Amount])</f>
        <v>0</v>
      </c>
      <c r="AU71" s="1"/>
      <c r="AV71" s="19" cm="1">
        <f t="array" ref="AV71">IF(ACT4Holdings[[#This Row],[Intial Amount]] &gt; ACT4Info[Interest Rate 1 Cap], ACT4Info[Interest Rate 2], ACT4Info[Interest Rate])</f>
        <v>0</v>
      </c>
      <c r="AW71" s="1"/>
      <c r="AX71" s="24" t="str" cm="1">
        <f t="array" ref="AX71">IF(VLOOKUP(ACT4Holdings[[#This Row],[Date]],Paysheet[], 2, FALSE) = "PAYDAY", (VLOOKUP(ACT4Holdings[[#This Row],[Date]],Paysheet[], 11, FALSE) * ACT4Info[Intial Pay %]), "")</f>
        <v/>
      </c>
      <c r="AY7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71" s="1" t="str" cm="1">
        <f t="array" ref="AZ71">IF(VLOOKUP(ACT4Holdings[[#This Row],[Date]],Paysheet[], 2, FALSE) = "PAYDAY", (PayDistribution[[#This Row],[Pay Post Initial]] * ACT4Info[Remainder %]), "")</f>
        <v/>
      </c>
      <c r="BA7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71" s="21">
        <v>45358</v>
      </c>
      <c r="BD71" s="1" cm="1">
        <f t="array" ref="BD71">IF(ISNUMBER(BK70), BK70, ACT5Info[Intial Amount])</f>
        <v>0</v>
      </c>
      <c r="BE71" s="1"/>
      <c r="BF71" s="19" cm="1">
        <f t="array" ref="BF71">IF(ACT5Holdings[[#This Row],[Intial Amount]] &gt; ACT5Info[Interest Rate 1 Cap], ACT5Info[Interest Rate 2], ACT5Info[Interest Rate])</f>
        <v>0</v>
      </c>
      <c r="BG71" s="1"/>
      <c r="BH71" s="24" t="str" cm="1">
        <f t="array" ref="BH71">IF(VLOOKUP(ACT5Holdings[[#This Row],[Date]],Paysheet[], 2, FALSE) = "PAYDAY", (VLOOKUP(ACT5Holdings[[#This Row],[Date]],Paysheet[], 11, FALSE) * ACT5Info[Intial Pay %]), "")</f>
        <v/>
      </c>
      <c r="BI7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71" s="1" t="str" cm="1">
        <f t="array" ref="BJ71">IF(VLOOKUP(ACT5Holdings[[#This Row],[Date]],Paysheet[], 2, FALSE) = "PAYDAY", (PayDistribution[[#This Row],[Pay Post Initial]] * ACT5Info[Remainder %]), "")</f>
        <v/>
      </c>
      <c r="BK7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72" spans="1:63" x14ac:dyDescent="0.25">
      <c r="A72" s="25">
        <v>45359</v>
      </c>
      <c r="B72" t="str">
        <f>IF(VLOOKUP(PayDistribution[[#This Row],[Date]],Paysheet[], 2, FALSE) = "PAYDAY", VLOOKUP(PayDistribution[[#This Row],[Date]],Paysheet[], 11, FALSE), "")</f>
        <v/>
      </c>
      <c r="C72" s="2" t="str">
        <f>ACT1Holdings[[#This Row],[Initial Pay Cut]]</f>
        <v/>
      </c>
      <c r="D72" s="2" t="str">
        <f>ACT2Holdings[[#This Row],[Initial Pay Cut]]</f>
        <v/>
      </c>
      <c r="E72" s="2" t="str">
        <f>ACT3Holdings[[#This Row],[Initial Pay Cut]]</f>
        <v/>
      </c>
      <c r="F72" s="2" t="str">
        <f>ACT4Holdings[[#This Row],[Initial Pay Cut]]</f>
        <v/>
      </c>
      <c r="G72" s="2" t="str">
        <f>ACT5Holdings[[#This Row],[Initial Pay Cut]]</f>
        <v/>
      </c>
      <c r="H72" t="str">
        <f>IF(PayDistribution[[#This Row],[Initial Paycheck]] = "", "", PayDistribution[[#This Row],[Initial Paycheck]] - SUM(PayDistribution[[#This Row],[Int ACT 1]:[Int ACT 5]]))</f>
        <v/>
      </c>
      <c r="I72" s="2" t="str">
        <f>ACT1Holdings[[#This Row],[Remainder Pay Cut]]</f>
        <v/>
      </c>
      <c r="J72" s="2" t="str">
        <f>ACT2Holdings[[#This Row],[Remainder Pay Cut]]</f>
        <v/>
      </c>
      <c r="K72" s="2" t="str">
        <f>ACT3Holdings[[#This Row],[Remainder Pay Cut]]</f>
        <v/>
      </c>
      <c r="L72" s="2" t="str">
        <f>ACT4Holdings[[#This Row],[Remainder Pay Cut]]</f>
        <v/>
      </c>
      <c r="M72" s="2" t="str">
        <f>ACT5Holdings[[#This Row],[Remainder Pay Cut]]</f>
        <v/>
      </c>
      <c r="O72" s="21">
        <v>45359</v>
      </c>
      <c r="P72" s="1" cm="1">
        <f t="array" ref="P72">IF(ISNUMBER(W71), W71, ACT1Info[Intial Amount])</f>
        <v>0</v>
      </c>
      <c r="Q72" s="1"/>
      <c r="R72" s="19" cm="1">
        <f t="array" ref="R72">IF(ACT1Holdings[[#This Row],[Intial Amount]] &gt; ACT1Info[Interest Rate 1 Cap], ACT1Info[Interest Rate 2], ACT1Info[Interest Rate])</f>
        <v>0</v>
      </c>
      <c r="S72" s="1"/>
      <c r="T72" s="24" t="str" cm="1">
        <f t="array" ref="T72">IF(VLOOKUP(ACT1Holdings[[#This Row],[Date]],Paysheet[], 2, FALSE) = "PAYDAY", (VLOOKUP(ACT1Holdings[[#This Row],[Date]],Paysheet[], 11, FALSE) * ACT1Info[Intial Pay %]), "")</f>
        <v/>
      </c>
      <c r="U7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72" s="1" t="str" cm="1">
        <f t="array" ref="V72">IF(VLOOKUP(ACT1Holdings[[#This Row],[Date]],Paysheet[], 2, FALSE) = "PAYDAY", (PayDistribution[[#This Row],[Pay Post Initial]] * ACT1Info[Remainder %]), "")</f>
        <v/>
      </c>
      <c r="W7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72" s="21">
        <v>45359</v>
      </c>
      <c r="Z72" s="1" cm="1">
        <f t="array" ref="Z72">IF(ISNUMBER(AG71), AG71, ACT2Info[Intial Amount])</f>
        <v>0</v>
      </c>
      <c r="AA72" s="1"/>
      <c r="AB72" s="19" cm="1">
        <f t="array" ref="AB72">IF(ACT2Holdings[[#This Row],[Intial Amount]] &gt; ACT2Info[Interest Rate 1 Cap], ACT2Info[Interest Rate 2], ACT2Info[Interest Rate])</f>
        <v>1.5E-3</v>
      </c>
      <c r="AC72" s="1"/>
      <c r="AD72" s="24" t="str" cm="1">
        <f t="array" ref="AD72">IF(VLOOKUP(ACT2Holdings[[#This Row],[Date]],Paysheet[], 2, FALSE) = "PAYDAY", (VLOOKUP(ACT2Holdings[[#This Row],[Date]],Paysheet[], 11, FALSE) * ACT2Info[Intial Pay %]), "")</f>
        <v/>
      </c>
      <c r="AE7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72" s="1" t="str" cm="1">
        <f t="array" ref="AF72">IF(VLOOKUP(ACT2Holdings[[#This Row],[Date]],Paysheet[], 2, FALSE) = "PAYDAY", (PayDistribution[[#This Row],[Pay Post Initial]] * ACT2Info[Remainder %]), "")</f>
        <v/>
      </c>
      <c r="AG7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72" s="21">
        <v>45359</v>
      </c>
      <c r="AJ72" s="1" cm="1">
        <f t="array" ref="AJ72">IF(ISNUMBER(AQ71), AQ71, ACT3Info[Intial Amount])</f>
        <v>0</v>
      </c>
      <c r="AK72" s="1"/>
      <c r="AL72" s="19" cm="1">
        <f t="array" ref="AL72">IF(ACT3Holdings[[#This Row],[Intial Amount]] &gt; ACT3Info[Interest Rate 1 Cap], ACT3Info[Interest Rate 2], ACT3Info[Interest Rate])</f>
        <v>0</v>
      </c>
      <c r="AM72" s="1"/>
      <c r="AN72" s="24" t="str" cm="1">
        <f t="array" ref="AN72">IF(VLOOKUP(ACT3Holdings[[#This Row],[Date]],Paysheet[], 2, FALSE) = "PAYDAY", (VLOOKUP(ACT3Holdings[[#This Row],[Date]],Paysheet[], 11, FALSE) * ACT3Info[Intial Pay %]), "")</f>
        <v/>
      </c>
      <c r="AO7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72" s="1" t="str" cm="1">
        <f t="array" ref="AP72">IF(VLOOKUP(ACT3Holdings[[#This Row],[Date]],Paysheet[], 2, FALSE) = "PAYDAY", (PayDistribution[[#This Row],[Pay Post Initial]] * ACT3Info[Remainder %]), "")</f>
        <v/>
      </c>
      <c r="AQ7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72" s="21">
        <v>45359</v>
      </c>
      <c r="AT72" s="1" cm="1">
        <f t="array" ref="AT72">IF(ISNUMBER(BA71), BA71, ACT4Info[Intial Amount])</f>
        <v>0</v>
      </c>
      <c r="AU72" s="1"/>
      <c r="AV72" s="19" cm="1">
        <f t="array" ref="AV72">IF(ACT4Holdings[[#This Row],[Intial Amount]] &gt; ACT4Info[Interest Rate 1 Cap], ACT4Info[Interest Rate 2], ACT4Info[Interest Rate])</f>
        <v>0</v>
      </c>
      <c r="AW72" s="1"/>
      <c r="AX72" s="24" t="str" cm="1">
        <f t="array" ref="AX72">IF(VLOOKUP(ACT4Holdings[[#This Row],[Date]],Paysheet[], 2, FALSE) = "PAYDAY", (VLOOKUP(ACT4Holdings[[#This Row],[Date]],Paysheet[], 11, FALSE) * ACT4Info[Intial Pay %]), "")</f>
        <v/>
      </c>
      <c r="AY7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72" s="1" t="str" cm="1">
        <f t="array" ref="AZ72">IF(VLOOKUP(ACT4Holdings[[#This Row],[Date]],Paysheet[], 2, FALSE) = "PAYDAY", (PayDistribution[[#This Row],[Pay Post Initial]] * ACT4Info[Remainder %]), "")</f>
        <v/>
      </c>
      <c r="BA7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72" s="21">
        <v>45359</v>
      </c>
      <c r="BD72" s="1" cm="1">
        <f t="array" ref="BD72">IF(ISNUMBER(BK71), BK71, ACT5Info[Intial Amount])</f>
        <v>0</v>
      </c>
      <c r="BE72" s="1"/>
      <c r="BF72" s="19" cm="1">
        <f t="array" ref="BF72">IF(ACT5Holdings[[#This Row],[Intial Amount]] &gt; ACT5Info[Interest Rate 1 Cap], ACT5Info[Interest Rate 2], ACT5Info[Interest Rate])</f>
        <v>0</v>
      </c>
      <c r="BG72" s="1"/>
      <c r="BH72" s="24" t="str" cm="1">
        <f t="array" ref="BH72">IF(VLOOKUP(ACT5Holdings[[#This Row],[Date]],Paysheet[], 2, FALSE) = "PAYDAY", (VLOOKUP(ACT5Holdings[[#This Row],[Date]],Paysheet[], 11, FALSE) * ACT5Info[Intial Pay %]), "")</f>
        <v/>
      </c>
      <c r="BI7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72" s="1" t="str" cm="1">
        <f t="array" ref="BJ72">IF(VLOOKUP(ACT5Holdings[[#This Row],[Date]],Paysheet[], 2, FALSE) = "PAYDAY", (PayDistribution[[#This Row],[Pay Post Initial]] * ACT5Info[Remainder %]), "")</f>
        <v/>
      </c>
      <c r="BK7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73" spans="1:63" x14ac:dyDescent="0.25">
      <c r="A73" s="25">
        <v>45360</v>
      </c>
      <c r="B73" t="str">
        <f>IF(VLOOKUP(PayDistribution[[#This Row],[Date]],Paysheet[], 2, FALSE) = "PAYDAY", VLOOKUP(PayDistribution[[#This Row],[Date]],Paysheet[], 11, FALSE), "")</f>
        <v/>
      </c>
      <c r="C73" s="2" t="str">
        <f>ACT1Holdings[[#This Row],[Initial Pay Cut]]</f>
        <v/>
      </c>
      <c r="D73" s="2" t="str">
        <f>ACT2Holdings[[#This Row],[Initial Pay Cut]]</f>
        <v/>
      </c>
      <c r="E73" s="2" t="str">
        <f>ACT3Holdings[[#This Row],[Initial Pay Cut]]</f>
        <v/>
      </c>
      <c r="F73" s="2" t="str">
        <f>ACT4Holdings[[#This Row],[Initial Pay Cut]]</f>
        <v/>
      </c>
      <c r="G73" s="2" t="str">
        <f>ACT5Holdings[[#This Row],[Initial Pay Cut]]</f>
        <v/>
      </c>
      <c r="H73" t="str">
        <f>IF(PayDistribution[[#This Row],[Initial Paycheck]] = "", "", PayDistribution[[#This Row],[Initial Paycheck]] - SUM(PayDistribution[[#This Row],[Int ACT 1]:[Int ACT 5]]))</f>
        <v/>
      </c>
      <c r="I73" s="2" t="str">
        <f>ACT1Holdings[[#This Row],[Remainder Pay Cut]]</f>
        <v/>
      </c>
      <c r="J73" s="2" t="str">
        <f>ACT2Holdings[[#This Row],[Remainder Pay Cut]]</f>
        <v/>
      </c>
      <c r="K73" s="2" t="str">
        <f>ACT3Holdings[[#This Row],[Remainder Pay Cut]]</f>
        <v/>
      </c>
      <c r="L73" s="2" t="str">
        <f>ACT4Holdings[[#This Row],[Remainder Pay Cut]]</f>
        <v/>
      </c>
      <c r="M73" s="2" t="str">
        <f>ACT5Holdings[[#This Row],[Remainder Pay Cut]]</f>
        <v/>
      </c>
      <c r="O73" s="21">
        <v>45360</v>
      </c>
      <c r="P73" s="1" cm="1">
        <f t="array" ref="P73">IF(ISNUMBER(W72), W72, ACT1Info[Intial Amount])</f>
        <v>0</v>
      </c>
      <c r="Q73" s="1"/>
      <c r="R73" s="19" cm="1">
        <f t="array" ref="R73">IF(ACT1Holdings[[#This Row],[Intial Amount]] &gt; ACT1Info[Interest Rate 1 Cap], ACT1Info[Interest Rate 2], ACT1Info[Interest Rate])</f>
        <v>0</v>
      </c>
      <c r="S73" s="1"/>
      <c r="T73" s="24" t="str" cm="1">
        <f t="array" ref="T73">IF(VLOOKUP(ACT1Holdings[[#This Row],[Date]],Paysheet[], 2, FALSE) = "PAYDAY", (VLOOKUP(ACT1Holdings[[#This Row],[Date]],Paysheet[], 11, FALSE) * ACT1Info[Intial Pay %]), "")</f>
        <v/>
      </c>
      <c r="U7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73" s="1" t="str" cm="1">
        <f t="array" ref="V73">IF(VLOOKUP(ACT1Holdings[[#This Row],[Date]],Paysheet[], 2, FALSE) = "PAYDAY", (PayDistribution[[#This Row],[Pay Post Initial]] * ACT1Info[Remainder %]), "")</f>
        <v/>
      </c>
      <c r="W7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73" s="21">
        <v>45360</v>
      </c>
      <c r="Z73" s="1" cm="1">
        <f t="array" ref="Z73">IF(ISNUMBER(AG72), AG72, ACT2Info[Intial Amount])</f>
        <v>0</v>
      </c>
      <c r="AA73" s="1"/>
      <c r="AB73" s="19" cm="1">
        <f t="array" ref="AB73">IF(ACT2Holdings[[#This Row],[Intial Amount]] &gt; ACT2Info[Interest Rate 1 Cap], ACT2Info[Interest Rate 2], ACT2Info[Interest Rate])</f>
        <v>1.5E-3</v>
      </c>
      <c r="AC73" s="1"/>
      <c r="AD73" s="24" t="str" cm="1">
        <f t="array" ref="AD73">IF(VLOOKUP(ACT2Holdings[[#This Row],[Date]],Paysheet[], 2, FALSE) = "PAYDAY", (VLOOKUP(ACT2Holdings[[#This Row],[Date]],Paysheet[], 11, FALSE) * ACT2Info[Intial Pay %]), "")</f>
        <v/>
      </c>
      <c r="AE7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73" s="1" t="str" cm="1">
        <f t="array" ref="AF73">IF(VLOOKUP(ACT2Holdings[[#This Row],[Date]],Paysheet[], 2, FALSE) = "PAYDAY", (PayDistribution[[#This Row],[Pay Post Initial]] * ACT2Info[Remainder %]), "")</f>
        <v/>
      </c>
      <c r="AG7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73" s="21">
        <v>45360</v>
      </c>
      <c r="AJ73" s="1" cm="1">
        <f t="array" ref="AJ73">IF(ISNUMBER(AQ72), AQ72, ACT3Info[Intial Amount])</f>
        <v>0</v>
      </c>
      <c r="AK73" s="1"/>
      <c r="AL73" s="19" cm="1">
        <f t="array" ref="AL73">IF(ACT3Holdings[[#This Row],[Intial Amount]] &gt; ACT3Info[Interest Rate 1 Cap], ACT3Info[Interest Rate 2], ACT3Info[Interest Rate])</f>
        <v>0</v>
      </c>
      <c r="AM73" s="1"/>
      <c r="AN73" s="24" t="str" cm="1">
        <f t="array" ref="AN73">IF(VLOOKUP(ACT3Holdings[[#This Row],[Date]],Paysheet[], 2, FALSE) = "PAYDAY", (VLOOKUP(ACT3Holdings[[#This Row],[Date]],Paysheet[], 11, FALSE) * ACT3Info[Intial Pay %]), "")</f>
        <v/>
      </c>
      <c r="AO7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73" s="1" t="str" cm="1">
        <f t="array" ref="AP73">IF(VLOOKUP(ACT3Holdings[[#This Row],[Date]],Paysheet[], 2, FALSE) = "PAYDAY", (PayDistribution[[#This Row],[Pay Post Initial]] * ACT3Info[Remainder %]), "")</f>
        <v/>
      </c>
      <c r="AQ7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73" s="21">
        <v>45360</v>
      </c>
      <c r="AT73" s="1" cm="1">
        <f t="array" ref="AT73">IF(ISNUMBER(BA72), BA72, ACT4Info[Intial Amount])</f>
        <v>0</v>
      </c>
      <c r="AU73" s="1"/>
      <c r="AV73" s="19" cm="1">
        <f t="array" ref="AV73">IF(ACT4Holdings[[#This Row],[Intial Amount]] &gt; ACT4Info[Interest Rate 1 Cap], ACT4Info[Interest Rate 2], ACT4Info[Interest Rate])</f>
        <v>0</v>
      </c>
      <c r="AW73" s="1"/>
      <c r="AX73" s="24" t="str" cm="1">
        <f t="array" ref="AX73">IF(VLOOKUP(ACT4Holdings[[#This Row],[Date]],Paysheet[], 2, FALSE) = "PAYDAY", (VLOOKUP(ACT4Holdings[[#This Row],[Date]],Paysheet[], 11, FALSE) * ACT4Info[Intial Pay %]), "")</f>
        <v/>
      </c>
      <c r="AY7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73" s="1" t="str" cm="1">
        <f t="array" ref="AZ73">IF(VLOOKUP(ACT4Holdings[[#This Row],[Date]],Paysheet[], 2, FALSE) = "PAYDAY", (PayDistribution[[#This Row],[Pay Post Initial]] * ACT4Info[Remainder %]), "")</f>
        <v/>
      </c>
      <c r="BA7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73" s="21">
        <v>45360</v>
      </c>
      <c r="BD73" s="1" cm="1">
        <f t="array" ref="BD73">IF(ISNUMBER(BK72), BK72, ACT5Info[Intial Amount])</f>
        <v>0</v>
      </c>
      <c r="BE73" s="1"/>
      <c r="BF73" s="19" cm="1">
        <f t="array" ref="BF73">IF(ACT5Holdings[[#This Row],[Intial Amount]] &gt; ACT5Info[Interest Rate 1 Cap], ACT5Info[Interest Rate 2], ACT5Info[Interest Rate])</f>
        <v>0</v>
      </c>
      <c r="BG73" s="1"/>
      <c r="BH73" s="24" t="str" cm="1">
        <f t="array" ref="BH73">IF(VLOOKUP(ACT5Holdings[[#This Row],[Date]],Paysheet[], 2, FALSE) = "PAYDAY", (VLOOKUP(ACT5Holdings[[#This Row],[Date]],Paysheet[], 11, FALSE) * ACT5Info[Intial Pay %]), "")</f>
        <v/>
      </c>
      <c r="BI7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73" s="1" t="str" cm="1">
        <f t="array" ref="BJ73">IF(VLOOKUP(ACT5Holdings[[#This Row],[Date]],Paysheet[], 2, FALSE) = "PAYDAY", (PayDistribution[[#This Row],[Pay Post Initial]] * ACT5Info[Remainder %]), "")</f>
        <v/>
      </c>
      <c r="BK7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74" spans="1:63" x14ac:dyDescent="0.25">
      <c r="A74" s="25">
        <v>45361</v>
      </c>
      <c r="B74" t="str">
        <f>IF(VLOOKUP(PayDistribution[[#This Row],[Date]],Paysheet[], 2, FALSE) = "PAYDAY", VLOOKUP(PayDistribution[[#This Row],[Date]],Paysheet[], 11, FALSE), "")</f>
        <v/>
      </c>
      <c r="C74" s="2" t="str">
        <f>ACT1Holdings[[#This Row],[Initial Pay Cut]]</f>
        <v/>
      </c>
      <c r="D74" s="2" t="str">
        <f>ACT2Holdings[[#This Row],[Initial Pay Cut]]</f>
        <v/>
      </c>
      <c r="E74" s="2" t="str">
        <f>ACT3Holdings[[#This Row],[Initial Pay Cut]]</f>
        <v/>
      </c>
      <c r="F74" s="2" t="str">
        <f>ACT4Holdings[[#This Row],[Initial Pay Cut]]</f>
        <v/>
      </c>
      <c r="G74" s="2" t="str">
        <f>ACT5Holdings[[#This Row],[Initial Pay Cut]]</f>
        <v/>
      </c>
      <c r="H74" t="str">
        <f>IF(PayDistribution[[#This Row],[Initial Paycheck]] = "", "", PayDistribution[[#This Row],[Initial Paycheck]] - SUM(PayDistribution[[#This Row],[Int ACT 1]:[Int ACT 5]]))</f>
        <v/>
      </c>
      <c r="I74" s="2" t="str">
        <f>ACT1Holdings[[#This Row],[Remainder Pay Cut]]</f>
        <v/>
      </c>
      <c r="J74" s="2" t="str">
        <f>ACT2Holdings[[#This Row],[Remainder Pay Cut]]</f>
        <v/>
      </c>
      <c r="K74" s="2" t="str">
        <f>ACT3Holdings[[#This Row],[Remainder Pay Cut]]</f>
        <v/>
      </c>
      <c r="L74" s="2" t="str">
        <f>ACT4Holdings[[#This Row],[Remainder Pay Cut]]</f>
        <v/>
      </c>
      <c r="M74" s="2" t="str">
        <f>ACT5Holdings[[#This Row],[Remainder Pay Cut]]</f>
        <v/>
      </c>
      <c r="O74" s="21">
        <v>45361</v>
      </c>
      <c r="P74" s="1" cm="1">
        <f t="array" ref="P74">IF(ISNUMBER(W73), W73, ACT1Info[Intial Amount])</f>
        <v>0</v>
      </c>
      <c r="Q74" s="1"/>
      <c r="R74" s="19" cm="1">
        <f t="array" ref="R74">IF(ACT1Holdings[[#This Row],[Intial Amount]] &gt; ACT1Info[Interest Rate 1 Cap], ACT1Info[Interest Rate 2], ACT1Info[Interest Rate])</f>
        <v>0</v>
      </c>
      <c r="S74" s="1"/>
      <c r="T74" s="24" t="str" cm="1">
        <f t="array" ref="T74">IF(VLOOKUP(ACT1Holdings[[#This Row],[Date]],Paysheet[], 2, FALSE) = "PAYDAY", (VLOOKUP(ACT1Holdings[[#This Row],[Date]],Paysheet[], 11, FALSE) * ACT1Info[Intial Pay %]), "")</f>
        <v/>
      </c>
      <c r="U7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74" s="1" t="str" cm="1">
        <f t="array" ref="V74">IF(VLOOKUP(ACT1Holdings[[#This Row],[Date]],Paysheet[], 2, FALSE) = "PAYDAY", (PayDistribution[[#This Row],[Pay Post Initial]] * ACT1Info[Remainder %]), "")</f>
        <v/>
      </c>
      <c r="W7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74" s="21">
        <v>45361</v>
      </c>
      <c r="Z74" s="1" cm="1">
        <f t="array" ref="Z74">IF(ISNUMBER(AG73), AG73, ACT2Info[Intial Amount])</f>
        <v>0</v>
      </c>
      <c r="AA74" s="1"/>
      <c r="AB74" s="19" cm="1">
        <f t="array" ref="AB74">IF(ACT2Holdings[[#This Row],[Intial Amount]] &gt; ACT2Info[Interest Rate 1 Cap], ACT2Info[Interest Rate 2], ACT2Info[Interest Rate])</f>
        <v>1.5E-3</v>
      </c>
      <c r="AC74" s="1"/>
      <c r="AD74" s="24" t="str" cm="1">
        <f t="array" ref="AD74">IF(VLOOKUP(ACT2Holdings[[#This Row],[Date]],Paysheet[], 2, FALSE) = "PAYDAY", (VLOOKUP(ACT2Holdings[[#This Row],[Date]],Paysheet[], 11, FALSE) * ACT2Info[Intial Pay %]), "")</f>
        <v/>
      </c>
      <c r="AE7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74" s="1" t="str" cm="1">
        <f t="array" ref="AF74">IF(VLOOKUP(ACT2Holdings[[#This Row],[Date]],Paysheet[], 2, FALSE) = "PAYDAY", (PayDistribution[[#This Row],[Pay Post Initial]] * ACT2Info[Remainder %]), "")</f>
        <v/>
      </c>
      <c r="AG7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74" s="21">
        <v>45361</v>
      </c>
      <c r="AJ74" s="1" cm="1">
        <f t="array" ref="AJ74">IF(ISNUMBER(AQ73), AQ73, ACT3Info[Intial Amount])</f>
        <v>0</v>
      </c>
      <c r="AK74" s="1"/>
      <c r="AL74" s="19" cm="1">
        <f t="array" ref="AL74">IF(ACT3Holdings[[#This Row],[Intial Amount]] &gt; ACT3Info[Interest Rate 1 Cap], ACT3Info[Interest Rate 2], ACT3Info[Interest Rate])</f>
        <v>0</v>
      </c>
      <c r="AM74" s="1"/>
      <c r="AN74" s="24" t="str" cm="1">
        <f t="array" ref="AN74">IF(VLOOKUP(ACT3Holdings[[#This Row],[Date]],Paysheet[], 2, FALSE) = "PAYDAY", (VLOOKUP(ACT3Holdings[[#This Row],[Date]],Paysheet[], 11, FALSE) * ACT3Info[Intial Pay %]), "")</f>
        <v/>
      </c>
      <c r="AO7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74" s="1" t="str" cm="1">
        <f t="array" ref="AP74">IF(VLOOKUP(ACT3Holdings[[#This Row],[Date]],Paysheet[], 2, FALSE) = "PAYDAY", (PayDistribution[[#This Row],[Pay Post Initial]] * ACT3Info[Remainder %]), "")</f>
        <v/>
      </c>
      <c r="AQ7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74" s="21">
        <v>45361</v>
      </c>
      <c r="AT74" s="1" cm="1">
        <f t="array" ref="AT74">IF(ISNUMBER(BA73), BA73, ACT4Info[Intial Amount])</f>
        <v>0</v>
      </c>
      <c r="AU74" s="1"/>
      <c r="AV74" s="19" cm="1">
        <f t="array" ref="AV74">IF(ACT4Holdings[[#This Row],[Intial Amount]] &gt; ACT4Info[Interest Rate 1 Cap], ACT4Info[Interest Rate 2], ACT4Info[Interest Rate])</f>
        <v>0</v>
      </c>
      <c r="AW74" s="1"/>
      <c r="AX74" s="24" t="str" cm="1">
        <f t="array" ref="AX74">IF(VLOOKUP(ACT4Holdings[[#This Row],[Date]],Paysheet[], 2, FALSE) = "PAYDAY", (VLOOKUP(ACT4Holdings[[#This Row],[Date]],Paysheet[], 11, FALSE) * ACT4Info[Intial Pay %]), "")</f>
        <v/>
      </c>
      <c r="AY7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74" s="1" t="str" cm="1">
        <f t="array" ref="AZ74">IF(VLOOKUP(ACT4Holdings[[#This Row],[Date]],Paysheet[], 2, FALSE) = "PAYDAY", (PayDistribution[[#This Row],[Pay Post Initial]] * ACT4Info[Remainder %]), "")</f>
        <v/>
      </c>
      <c r="BA7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74" s="21">
        <v>45361</v>
      </c>
      <c r="BD74" s="1" cm="1">
        <f t="array" ref="BD74">IF(ISNUMBER(BK73), BK73, ACT5Info[Intial Amount])</f>
        <v>0</v>
      </c>
      <c r="BE74" s="1"/>
      <c r="BF74" s="19" cm="1">
        <f t="array" ref="BF74">IF(ACT5Holdings[[#This Row],[Intial Amount]] &gt; ACT5Info[Interest Rate 1 Cap], ACT5Info[Interest Rate 2], ACT5Info[Interest Rate])</f>
        <v>0</v>
      </c>
      <c r="BG74" s="1"/>
      <c r="BH74" s="24" t="str" cm="1">
        <f t="array" ref="BH74">IF(VLOOKUP(ACT5Holdings[[#This Row],[Date]],Paysheet[], 2, FALSE) = "PAYDAY", (VLOOKUP(ACT5Holdings[[#This Row],[Date]],Paysheet[], 11, FALSE) * ACT5Info[Intial Pay %]), "")</f>
        <v/>
      </c>
      <c r="BI7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74" s="1" t="str" cm="1">
        <f t="array" ref="BJ74">IF(VLOOKUP(ACT5Holdings[[#This Row],[Date]],Paysheet[], 2, FALSE) = "PAYDAY", (PayDistribution[[#This Row],[Pay Post Initial]] * ACT5Info[Remainder %]), "")</f>
        <v/>
      </c>
      <c r="BK7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75" spans="1:63" x14ac:dyDescent="0.25">
      <c r="A75" s="25">
        <v>45362</v>
      </c>
      <c r="B75" t="str">
        <f>IF(VLOOKUP(PayDistribution[[#This Row],[Date]],Paysheet[], 2, FALSE) = "PAYDAY", VLOOKUP(PayDistribution[[#This Row],[Date]],Paysheet[], 11, FALSE), "")</f>
        <v/>
      </c>
      <c r="C75" s="2" t="str">
        <f>ACT1Holdings[[#This Row],[Initial Pay Cut]]</f>
        <v/>
      </c>
      <c r="D75" s="2" t="str">
        <f>ACT2Holdings[[#This Row],[Initial Pay Cut]]</f>
        <v/>
      </c>
      <c r="E75" s="2" t="str">
        <f>ACT3Holdings[[#This Row],[Initial Pay Cut]]</f>
        <v/>
      </c>
      <c r="F75" s="2" t="str">
        <f>ACT4Holdings[[#This Row],[Initial Pay Cut]]</f>
        <v/>
      </c>
      <c r="G75" s="2" t="str">
        <f>ACT5Holdings[[#This Row],[Initial Pay Cut]]</f>
        <v/>
      </c>
      <c r="H75" t="str">
        <f>IF(PayDistribution[[#This Row],[Initial Paycheck]] = "", "", PayDistribution[[#This Row],[Initial Paycheck]] - SUM(PayDistribution[[#This Row],[Int ACT 1]:[Int ACT 5]]))</f>
        <v/>
      </c>
      <c r="I75" s="2" t="str">
        <f>ACT1Holdings[[#This Row],[Remainder Pay Cut]]</f>
        <v/>
      </c>
      <c r="J75" s="2" t="str">
        <f>ACT2Holdings[[#This Row],[Remainder Pay Cut]]</f>
        <v/>
      </c>
      <c r="K75" s="2" t="str">
        <f>ACT3Holdings[[#This Row],[Remainder Pay Cut]]</f>
        <v/>
      </c>
      <c r="L75" s="2" t="str">
        <f>ACT4Holdings[[#This Row],[Remainder Pay Cut]]</f>
        <v/>
      </c>
      <c r="M75" s="2" t="str">
        <f>ACT5Holdings[[#This Row],[Remainder Pay Cut]]</f>
        <v/>
      </c>
      <c r="O75" s="21">
        <v>45362</v>
      </c>
      <c r="P75" s="1" cm="1">
        <f t="array" ref="P75">IF(ISNUMBER(W74), W74, ACT1Info[Intial Amount])</f>
        <v>0</v>
      </c>
      <c r="Q75" s="1"/>
      <c r="R75" s="19" cm="1">
        <f t="array" ref="R75">IF(ACT1Holdings[[#This Row],[Intial Amount]] &gt; ACT1Info[Interest Rate 1 Cap], ACT1Info[Interest Rate 2], ACT1Info[Interest Rate])</f>
        <v>0</v>
      </c>
      <c r="S75" s="1"/>
      <c r="T75" s="24" t="str" cm="1">
        <f t="array" ref="T75">IF(VLOOKUP(ACT1Holdings[[#This Row],[Date]],Paysheet[], 2, FALSE) = "PAYDAY", (VLOOKUP(ACT1Holdings[[#This Row],[Date]],Paysheet[], 11, FALSE) * ACT1Info[Intial Pay %]), "")</f>
        <v/>
      </c>
      <c r="U7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75" s="1" t="str" cm="1">
        <f t="array" ref="V75">IF(VLOOKUP(ACT1Holdings[[#This Row],[Date]],Paysheet[], 2, FALSE) = "PAYDAY", (PayDistribution[[#This Row],[Pay Post Initial]] * ACT1Info[Remainder %]), "")</f>
        <v/>
      </c>
      <c r="W7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75" s="21">
        <v>45362</v>
      </c>
      <c r="Z75" s="1" cm="1">
        <f t="array" ref="Z75">IF(ISNUMBER(AG74), AG74, ACT2Info[Intial Amount])</f>
        <v>0</v>
      </c>
      <c r="AA75" s="1"/>
      <c r="AB75" s="19" cm="1">
        <f t="array" ref="AB75">IF(ACT2Holdings[[#This Row],[Intial Amount]] &gt; ACT2Info[Interest Rate 1 Cap], ACT2Info[Interest Rate 2], ACT2Info[Interest Rate])</f>
        <v>1.5E-3</v>
      </c>
      <c r="AC75" s="1"/>
      <c r="AD75" s="24" t="str" cm="1">
        <f t="array" ref="AD75">IF(VLOOKUP(ACT2Holdings[[#This Row],[Date]],Paysheet[], 2, FALSE) = "PAYDAY", (VLOOKUP(ACT2Holdings[[#This Row],[Date]],Paysheet[], 11, FALSE) * ACT2Info[Intial Pay %]), "")</f>
        <v/>
      </c>
      <c r="AE7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75" s="1" t="str" cm="1">
        <f t="array" ref="AF75">IF(VLOOKUP(ACT2Holdings[[#This Row],[Date]],Paysheet[], 2, FALSE) = "PAYDAY", (PayDistribution[[#This Row],[Pay Post Initial]] * ACT2Info[Remainder %]), "")</f>
        <v/>
      </c>
      <c r="AG7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75" s="21">
        <v>45362</v>
      </c>
      <c r="AJ75" s="1" cm="1">
        <f t="array" ref="AJ75">IF(ISNUMBER(AQ74), AQ74, ACT3Info[Intial Amount])</f>
        <v>0</v>
      </c>
      <c r="AK75" s="1"/>
      <c r="AL75" s="19" cm="1">
        <f t="array" ref="AL75">IF(ACT3Holdings[[#This Row],[Intial Amount]] &gt; ACT3Info[Interest Rate 1 Cap], ACT3Info[Interest Rate 2], ACT3Info[Interest Rate])</f>
        <v>0</v>
      </c>
      <c r="AM75" s="1"/>
      <c r="AN75" s="24" t="str" cm="1">
        <f t="array" ref="AN75">IF(VLOOKUP(ACT3Holdings[[#This Row],[Date]],Paysheet[], 2, FALSE) = "PAYDAY", (VLOOKUP(ACT3Holdings[[#This Row],[Date]],Paysheet[], 11, FALSE) * ACT3Info[Intial Pay %]), "")</f>
        <v/>
      </c>
      <c r="AO7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75" s="1" t="str" cm="1">
        <f t="array" ref="AP75">IF(VLOOKUP(ACT3Holdings[[#This Row],[Date]],Paysheet[], 2, FALSE) = "PAYDAY", (PayDistribution[[#This Row],[Pay Post Initial]] * ACT3Info[Remainder %]), "")</f>
        <v/>
      </c>
      <c r="AQ7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75" s="21">
        <v>45362</v>
      </c>
      <c r="AT75" s="1" cm="1">
        <f t="array" ref="AT75">IF(ISNUMBER(BA74), BA74, ACT4Info[Intial Amount])</f>
        <v>0</v>
      </c>
      <c r="AU75" s="1"/>
      <c r="AV75" s="19" cm="1">
        <f t="array" ref="AV75">IF(ACT4Holdings[[#This Row],[Intial Amount]] &gt; ACT4Info[Interest Rate 1 Cap], ACT4Info[Interest Rate 2], ACT4Info[Interest Rate])</f>
        <v>0</v>
      </c>
      <c r="AW75" s="1"/>
      <c r="AX75" s="24" t="str" cm="1">
        <f t="array" ref="AX75">IF(VLOOKUP(ACT4Holdings[[#This Row],[Date]],Paysheet[], 2, FALSE) = "PAYDAY", (VLOOKUP(ACT4Holdings[[#This Row],[Date]],Paysheet[], 11, FALSE) * ACT4Info[Intial Pay %]), "")</f>
        <v/>
      </c>
      <c r="AY7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75" s="1" t="str" cm="1">
        <f t="array" ref="AZ75">IF(VLOOKUP(ACT4Holdings[[#This Row],[Date]],Paysheet[], 2, FALSE) = "PAYDAY", (PayDistribution[[#This Row],[Pay Post Initial]] * ACT4Info[Remainder %]), "")</f>
        <v/>
      </c>
      <c r="BA7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75" s="21">
        <v>45362</v>
      </c>
      <c r="BD75" s="1" cm="1">
        <f t="array" ref="BD75">IF(ISNUMBER(BK74), BK74, ACT5Info[Intial Amount])</f>
        <v>0</v>
      </c>
      <c r="BE75" s="1"/>
      <c r="BF75" s="19" cm="1">
        <f t="array" ref="BF75">IF(ACT5Holdings[[#This Row],[Intial Amount]] &gt; ACT5Info[Interest Rate 1 Cap], ACT5Info[Interest Rate 2], ACT5Info[Interest Rate])</f>
        <v>0</v>
      </c>
      <c r="BG75" s="1"/>
      <c r="BH75" s="24" t="str" cm="1">
        <f t="array" ref="BH75">IF(VLOOKUP(ACT5Holdings[[#This Row],[Date]],Paysheet[], 2, FALSE) = "PAYDAY", (VLOOKUP(ACT5Holdings[[#This Row],[Date]],Paysheet[], 11, FALSE) * ACT5Info[Intial Pay %]), "")</f>
        <v/>
      </c>
      <c r="BI7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75" s="1" t="str" cm="1">
        <f t="array" ref="BJ75">IF(VLOOKUP(ACT5Holdings[[#This Row],[Date]],Paysheet[], 2, FALSE) = "PAYDAY", (PayDistribution[[#This Row],[Pay Post Initial]] * ACT5Info[Remainder %]), "")</f>
        <v/>
      </c>
      <c r="BK7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76" spans="1:63" x14ac:dyDescent="0.25">
      <c r="A76" s="25">
        <v>45363</v>
      </c>
      <c r="B76" t="str">
        <f>IF(VLOOKUP(PayDistribution[[#This Row],[Date]],Paysheet[], 2, FALSE) = "PAYDAY", VLOOKUP(PayDistribution[[#This Row],[Date]],Paysheet[], 11, FALSE), "")</f>
        <v/>
      </c>
      <c r="C76" s="2" t="str">
        <f>ACT1Holdings[[#This Row],[Initial Pay Cut]]</f>
        <v/>
      </c>
      <c r="D76" s="2" t="str">
        <f>ACT2Holdings[[#This Row],[Initial Pay Cut]]</f>
        <v/>
      </c>
      <c r="E76" s="2" t="str">
        <f>ACT3Holdings[[#This Row],[Initial Pay Cut]]</f>
        <v/>
      </c>
      <c r="F76" s="2" t="str">
        <f>ACT4Holdings[[#This Row],[Initial Pay Cut]]</f>
        <v/>
      </c>
      <c r="G76" s="2" t="str">
        <f>ACT5Holdings[[#This Row],[Initial Pay Cut]]</f>
        <v/>
      </c>
      <c r="H76" t="str">
        <f>IF(PayDistribution[[#This Row],[Initial Paycheck]] = "", "", PayDistribution[[#This Row],[Initial Paycheck]] - SUM(PayDistribution[[#This Row],[Int ACT 1]:[Int ACT 5]]))</f>
        <v/>
      </c>
      <c r="I76" s="2" t="str">
        <f>ACT1Holdings[[#This Row],[Remainder Pay Cut]]</f>
        <v/>
      </c>
      <c r="J76" s="2" t="str">
        <f>ACT2Holdings[[#This Row],[Remainder Pay Cut]]</f>
        <v/>
      </c>
      <c r="K76" s="2" t="str">
        <f>ACT3Holdings[[#This Row],[Remainder Pay Cut]]</f>
        <v/>
      </c>
      <c r="L76" s="2" t="str">
        <f>ACT4Holdings[[#This Row],[Remainder Pay Cut]]</f>
        <v/>
      </c>
      <c r="M76" s="2" t="str">
        <f>ACT5Holdings[[#This Row],[Remainder Pay Cut]]</f>
        <v/>
      </c>
      <c r="O76" s="21">
        <v>45363</v>
      </c>
      <c r="P76" s="1" cm="1">
        <f t="array" ref="P76">IF(ISNUMBER(W75), W75, ACT1Info[Intial Amount])</f>
        <v>0</v>
      </c>
      <c r="Q76" s="1"/>
      <c r="R76" s="19" cm="1">
        <f t="array" ref="R76">IF(ACT1Holdings[[#This Row],[Intial Amount]] &gt; ACT1Info[Interest Rate 1 Cap], ACT1Info[Interest Rate 2], ACT1Info[Interest Rate])</f>
        <v>0</v>
      </c>
      <c r="S76" s="1"/>
      <c r="T76" s="24" t="str" cm="1">
        <f t="array" ref="T76">IF(VLOOKUP(ACT1Holdings[[#This Row],[Date]],Paysheet[], 2, FALSE) = "PAYDAY", (VLOOKUP(ACT1Holdings[[#This Row],[Date]],Paysheet[], 11, FALSE) * ACT1Info[Intial Pay %]), "")</f>
        <v/>
      </c>
      <c r="U7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76" s="1" t="str" cm="1">
        <f t="array" ref="V76">IF(VLOOKUP(ACT1Holdings[[#This Row],[Date]],Paysheet[], 2, FALSE) = "PAYDAY", (PayDistribution[[#This Row],[Pay Post Initial]] * ACT1Info[Remainder %]), "")</f>
        <v/>
      </c>
      <c r="W7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76" s="21">
        <v>45363</v>
      </c>
      <c r="Z76" s="1" cm="1">
        <f t="array" ref="Z76">IF(ISNUMBER(AG75), AG75, ACT2Info[Intial Amount])</f>
        <v>0</v>
      </c>
      <c r="AA76" s="1"/>
      <c r="AB76" s="19" cm="1">
        <f t="array" ref="AB76">IF(ACT2Holdings[[#This Row],[Intial Amount]] &gt; ACT2Info[Interest Rate 1 Cap], ACT2Info[Interest Rate 2], ACT2Info[Interest Rate])</f>
        <v>1.5E-3</v>
      </c>
      <c r="AC76" s="1"/>
      <c r="AD76" s="24" t="str" cm="1">
        <f t="array" ref="AD76">IF(VLOOKUP(ACT2Holdings[[#This Row],[Date]],Paysheet[], 2, FALSE) = "PAYDAY", (VLOOKUP(ACT2Holdings[[#This Row],[Date]],Paysheet[], 11, FALSE) * ACT2Info[Intial Pay %]), "")</f>
        <v/>
      </c>
      <c r="AE7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76" s="1" t="str" cm="1">
        <f t="array" ref="AF76">IF(VLOOKUP(ACT2Holdings[[#This Row],[Date]],Paysheet[], 2, FALSE) = "PAYDAY", (PayDistribution[[#This Row],[Pay Post Initial]] * ACT2Info[Remainder %]), "")</f>
        <v/>
      </c>
      <c r="AG7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76" s="21">
        <v>45363</v>
      </c>
      <c r="AJ76" s="1" cm="1">
        <f t="array" ref="AJ76">IF(ISNUMBER(AQ75), AQ75, ACT3Info[Intial Amount])</f>
        <v>0</v>
      </c>
      <c r="AK76" s="1"/>
      <c r="AL76" s="19" cm="1">
        <f t="array" ref="AL76">IF(ACT3Holdings[[#This Row],[Intial Amount]] &gt; ACT3Info[Interest Rate 1 Cap], ACT3Info[Interest Rate 2], ACT3Info[Interest Rate])</f>
        <v>0</v>
      </c>
      <c r="AM76" s="1"/>
      <c r="AN76" s="24" t="str" cm="1">
        <f t="array" ref="AN76">IF(VLOOKUP(ACT3Holdings[[#This Row],[Date]],Paysheet[], 2, FALSE) = "PAYDAY", (VLOOKUP(ACT3Holdings[[#This Row],[Date]],Paysheet[], 11, FALSE) * ACT3Info[Intial Pay %]), "")</f>
        <v/>
      </c>
      <c r="AO7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76" s="1" t="str" cm="1">
        <f t="array" ref="AP76">IF(VLOOKUP(ACT3Holdings[[#This Row],[Date]],Paysheet[], 2, FALSE) = "PAYDAY", (PayDistribution[[#This Row],[Pay Post Initial]] * ACT3Info[Remainder %]), "")</f>
        <v/>
      </c>
      <c r="AQ7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76" s="21">
        <v>45363</v>
      </c>
      <c r="AT76" s="1" cm="1">
        <f t="array" ref="AT76">IF(ISNUMBER(BA75), BA75, ACT4Info[Intial Amount])</f>
        <v>0</v>
      </c>
      <c r="AU76" s="1"/>
      <c r="AV76" s="19" cm="1">
        <f t="array" ref="AV76">IF(ACT4Holdings[[#This Row],[Intial Amount]] &gt; ACT4Info[Interest Rate 1 Cap], ACT4Info[Interest Rate 2], ACT4Info[Interest Rate])</f>
        <v>0</v>
      </c>
      <c r="AW76" s="1"/>
      <c r="AX76" s="24" t="str" cm="1">
        <f t="array" ref="AX76">IF(VLOOKUP(ACT4Holdings[[#This Row],[Date]],Paysheet[], 2, FALSE) = "PAYDAY", (VLOOKUP(ACT4Holdings[[#This Row],[Date]],Paysheet[], 11, FALSE) * ACT4Info[Intial Pay %]), "")</f>
        <v/>
      </c>
      <c r="AY7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76" s="1" t="str" cm="1">
        <f t="array" ref="AZ76">IF(VLOOKUP(ACT4Holdings[[#This Row],[Date]],Paysheet[], 2, FALSE) = "PAYDAY", (PayDistribution[[#This Row],[Pay Post Initial]] * ACT4Info[Remainder %]), "")</f>
        <v/>
      </c>
      <c r="BA7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76" s="21">
        <v>45363</v>
      </c>
      <c r="BD76" s="1" cm="1">
        <f t="array" ref="BD76">IF(ISNUMBER(BK75), BK75, ACT5Info[Intial Amount])</f>
        <v>0</v>
      </c>
      <c r="BE76" s="1"/>
      <c r="BF76" s="19" cm="1">
        <f t="array" ref="BF76">IF(ACT5Holdings[[#This Row],[Intial Amount]] &gt; ACT5Info[Interest Rate 1 Cap], ACT5Info[Interest Rate 2], ACT5Info[Interest Rate])</f>
        <v>0</v>
      </c>
      <c r="BG76" s="1"/>
      <c r="BH76" s="24" t="str" cm="1">
        <f t="array" ref="BH76">IF(VLOOKUP(ACT5Holdings[[#This Row],[Date]],Paysheet[], 2, FALSE) = "PAYDAY", (VLOOKUP(ACT5Holdings[[#This Row],[Date]],Paysheet[], 11, FALSE) * ACT5Info[Intial Pay %]), "")</f>
        <v/>
      </c>
      <c r="BI7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76" s="1" t="str" cm="1">
        <f t="array" ref="BJ76">IF(VLOOKUP(ACT5Holdings[[#This Row],[Date]],Paysheet[], 2, FALSE) = "PAYDAY", (PayDistribution[[#This Row],[Pay Post Initial]] * ACT5Info[Remainder %]), "")</f>
        <v/>
      </c>
      <c r="BK7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77" spans="1:63" x14ac:dyDescent="0.25">
      <c r="A77" s="25">
        <v>45364</v>
      </c>
      <c r="B77" t="str">
        <f>IF(VLOOKUP(PayDistribution[[#This Row],[Date]],Paysheet[], 2, FALSE) = "PAYDAY", VLOOKUP(PayDistribution[[#This Row],[Date]],Paysheet[], 11, FALSE), "")</f>
        <v/>
      </c>
      <c r="C77" s="2" t="str">
        <f>ACT1Holdings[[#This Row],[Initial Pay Cut]]</f>
        <v/>
      </c>
      <c r="D77" s="2" t="str">
        <f>ACT2Holdings[[#This Row],[Initial Pay Cut]]</f>
        <v/>
      </c>
      <c r="E77" s="2" t="str">
        <f>ACT3Holdings[[#This Row],[Initial Pay Cut]]</f>
        <v/>
      </c>
      <c r="F77" s="2" t="str">
        <f>ACT4Holdings[[#This Row],[Initial Pay Cut]]</f>
        <v/>
      </c>
      <c r="G77" s="2" t="str">
        <f>ACT5Holdings[[#This Row],[Initial Pay Cut]]</f>
        <v/>
      </c>
      <c r="H77" t="str">
        <f>IF(PayDistribution[[#This Row],[Initial Paycheck]] = "", "", PayDistribution[[#This Row],[Initial Paycheck]] - SUM(PayDistribution[[#This Row],[Int ACT 1]:[Int ACT 5]]))</f>
        <v/>
      </c>
      <c r="I77" s="2" t="str">
        <f>ACT1Holdings[[#This Row],[Remainder Pay Cut]]</f>
        <v/>
      </c>
      <c r="J77" s="2" t="str">
        <f>ACT2Holdings[[#This Row],[Remainder Pay Cut]]</f>
        <v/>
      </c>
      <c r="K77" s="2" t="str">
        <f>ACT3Holdings[[#This Row],[Remainder Pay Cut]]</f>
        <v/>
      </c>
      <c r="L77" s="2" t="str">
        <f>ACT4Holdings[[#This Row],[Remainder Pay Cut]]</f>
        <v/>
      </c>
      <c r="M77" s="2" t="str">
        <f>ACT5Holdings[[#This Row],[Remainder Pay Cut]]</f>
        <v/>
      </c>
      <c r="O77" s="21">
        <v>45364</v>
      </c>
      <c r="P77" s="1" cm="1">
        <f t="array" ref="P77">IF(ISNUMBER(W76), W76, ACT1Info[Intial Amount])</f>
        <v>0</v>
      </c>
      <c r="Q77" s="1"/>
      <c r="R77" s="19" cm="1">
        <f t="array" ref="R77">IF(ACT1Holdings[[#This Row],[Intial Amount]] &gt; ACT1Info[Interest Rate 1 Cap], ACT1Info[Interest Rate 2], ACT1Info[Interest Rate])</f>
        <v>0</v>
      </c>
      <c r="S77" s="1"/>
      <c r="T77" s="24" t="str" cm="1">
        <f t="array" ref="T77">IF(VLOOKUP(ACT1Holdings[[#This Row],[Date]],Paysheet[], 2, FALSE) = "PAYDAY", (VLOOKUP(ACT1Holdings[[#This Row],[Date]],Paysheet[], 11, FALSE) * ACT1Info[Intial Pay %]), "")</f>
        <v/>
      </c>
      <c r="U7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77" s="1" t="str" cm="1">
        <f t="array" ref="V77">IF(VLOOKUP(ACT1Holdings[[#This Row],[Date]],Paysheet[], 2, FALSE) = "PAYDAY", (PayDistribution[[#This Row],[Pay Post Initial]] * ACT1Info[Remainder %]), "")</f>
        <v/>
      </c>
      <c r="W7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77" s="21">
        <v>45364</v>
      </c>
      <c r="Z77" s="1" cm="1">
        <f t="array" ref="Z77">IF(ISNUMBER(AG76), AG76, ACT2Info[Intial Amount])</f>
        <v>0</v>
      </c>
      <c r="AA77" s="1"/>
      <c r="AB77" s="19" cm="1">
        <f t="array" ref="AB77">IF(ACT2Holdings[[#This Row],[Intial Amount]] &gt; ACT2Info[Interest Rate 1 Cap], ACT2Info[Interest Rate 2], ACT2Info[Interest Rate])</f>
        <v>1.5E-3</v>
      </c>
      <c r="AC77" s="1"/>
      <c r="AD77" s="24" t="str" cm="1">
        <f t="array" ref="AD77">IF(VLOOKUP(ACT2Holdings[[#This Row],[Date]],Paysheet[], 2, FALSE) = "PAYDAY", (VLOOKUP(ACT2Holdings[[#This Row],[Date]],Paysheet[], 11, FALSE) * ACT2Info[Intial Pay %]), "")</f>
        <v/>
      </c>
      <c r="AE7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77" s="1" t="str" cm="1">
        <f t="array" ref="AF77">IF(VLOOKUP(ACT2Holdings[[#This Row],[Date]],Paysheet[], 2, FALSE) = "PAYDAY", (PayDistribution[[#This Row],[Pay Post Initial]] * ACT2Info[Remainder %]), "")</f>
        <v/>
      </c>
      <c r="AG7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77" s="21">
        <v>45364</v>
      </c>
      <c r="AJ77" s="1" cm="1">
        <f t="array" ref="AJ77">IF(ISNUMBER(AQ76), AQ76, ACT3Info[Intial Amount])</f>
        <v>0</v>
      </c>
      <c r="AK77" s="1"/>
      <c r="AL77" s="19" cm="1">
        <f t="array" ref="AL77">IF(ACT3Holdings[[#This Row],[Intial Amount]] &gt; ACT3Info[Interest Rate 1 Cap], ACT3Info[Interest Rate 2], ACT3Info[Interest Rate])</f>
        <v>0</v>
      </c>
      <c r="AM77" s="1"/>
      <c r="AN77" s="24" t="str" cm="1">
        <f t="array" ref="AN77">IF(VLOOKUP(ACT3Holdings[[#This Row],[Date]],Paysheet[], 2, FALSE) = "PAYDAY", (VLOOKUP(ACT3Holdings[[#This Row],[Date]],Paysheet[], 11, FALSE) * ACT3Info[Intial Pay %]), "")</f>
        <v/>
      </c>
      <c r="AO7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77" s="1" t="str" cm="1">
        <f t="array" ref="AP77">IF(VLOOKUP(ACT3Holdings[[#This Row],[Date]],Paysheet[], 2, FALSE) = "PAYDAY", (PayDistribution[[#This Row],[Pay Post Initial]] * ACT3Info[Remainder %]), "")</f>
        <v/>
      </c>
      <c r="AQ7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77" s="21">
        <v>45364</v>
      </c>
      <c r="AT77" s="1" cm="1">
        <f t="array" ref="AT77">IF(ISNUMBER(BA76), BA76, ACT4Info[Intial Amount])</f>
        <v>0</v>
      </c>
      <c r="AU77" s="1"/>
      <c r="AV77" s="19" cm="1">
        <f t="array" ref="AV77">IF(ACT4Holdings[[#This Row],[Intial Amount]] &gt; ACT4Info[Interest Rate 1 Cap], ACT4Info[Interest Rate 2], ACT4Info[Interest Rate])</f>
        <v>0</v>
      </c>
      <c r="AW77" s="1"/>
      <c r="AX77" s="24" t="str" cm="1">
        <f t="array" ref="AX77">IF(VLOOKUP(ACT4Holdings[[#This Row],[Date]],Paysheet[], 2, FALSE) = "PAYDAY", (VLOOKUP(ACT4Holdings[[#This Row],[Date]],Paysheet[], 11, FALSE) * ACT4Info[Intial Pay %]), "")</f>
        <v/>
      </c>
      <c r="AY7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77" s="1" t="str" cm="1">
        <f t="array" ref="AZ77">IF(VLOOKUP(ACT4Holdings[[#This Row],[Date]],Paysheet[], 2, FALSE) = "PAYDAY", (PayDistribution[[#This Row],[Pay Post Initial]] * ACT4Info[Remainder %]), "")</f>
        <v/>
      </c>
      <c r="BA7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77" s="21">
        <v>45364</v>
      </c>
      <c r="BD77" s="1" cm="1">
        <f t="array" ref="BD77">IF(ISNUMBER(BK76), BK76, ACT5Info[Intial Amount])</f>
        <v>0</v>
      </c>
      <c r="BE77" s="1"/>
      <c r="BF77" s="19" cm="1">
        <f t="array" ref="BF77">IF(ACT5Holdings[[#This Row],[Intial Amount]] &gt; ACT5Info[Interest Rate 1 Cap], ACT5Info[Interest Rate 2], ACT5Info[Interest Rate])</f>
        <v>0</v>
      </c>
      <c r="BG77" s="1"/>
      <c r="BH77" s="24" t="str" cm="1">
        <f t="array" ref="BH77">IF(VLOOKUP(ACT5Holdings[[#This Row],[Date]],Paysheet[], 2, FALSE) = "PAYDAY", (VLOOKUP(ACT5Holdings[[#This Row],[Date]],Paysheet[], 11, FALSE) * ACT5Info[Intial Pay %]), "")</f>
        <v/>
      </c>
      <c r="BI7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77" s="1" t="str" cm="1">
        <f t="array" ref="BJ77">IF(VLOOKUP(ACT5Holdings[[#This Row],[Date]],Paysheet[], 2, FALSE) = "PAYDAY", (PayDistribution[[#This Row],[Pay Post Initial]] * ACT5Info[Remainder %]), "")</f>
        <v/>
      </c>
      <c r="BK7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78" spans="1:63" x14ac:dyDescent="0.25">
      <c r="A78" s="25">
        <v>45365</v>
      </c>
      <c r="B78" t="str">
        <f>IF(VLOOKUP(PayDistribution[[#This Row],[Date]],Paysheet[], 2, FALSE) = "PAYDAY", VLOOKUP(PayDistribution[[#This Row],[Date]],Paysheet[], 11, FALSE), "")</f>
        <v/>
      </c>
      <c r="C78" s="2" t="str">
        <f>ACT1Holdings[[#This Row],[Initial Pay Cut]]</f>
        <v/>
      </c>
      <c r="D78" s="2" t="str">
        <f>ACT2Holdings[[#This Row],[Initial Pay Cut]]</f>
        <v/>
      </c>
      <c r="E78" s="2" t="str">
        <f>ACT3Holdings[[#This Row],[Initial Pay Cut]]</f>
        <v/>
      </c>
      <c r="F78" s="2" t="str">
        <f>ACT4Holdings[[#This Row],[Initial Pay Cut]]</f>
        <v/>
      </c>
      <c r="G78" s="2" t="str">
        <f>ACT5Holdings[[#This Row],[Initial Pay Cut]]</f>
        <v/>
      </c>
      <c r="H78" t="str">
        <f>IF(PayDistribution[[#This Row],[Initial Paycheck]] = "", "", PayDistribution[[#This Row],[Initial Paycheck]] - SUM(PayDistribution[[#This Row],[Int ACT 1]:[Int ACT 5]]))</f>
        <v/>
      </c>
      <c r="I78" s="2" t="str">
        <f>ACT1Holdings[[#This Row],[Remainder Pay Cut]]</f>
        <v/>
      </c>
      <c r="J78" s="2" t="str">
        <f>ACT2Holdings[[#This Row],[Remainder Pay Cut]]</f>
        <v/>
      </c>
      <c r="K78" s="2" t="str">
        <f>ACT3Holdings[[#This Row],[Remainder Pay Cut]]</f>
        <v/>
      </c>
      <c r="L78" s="2" t="str">
        <f>ACT4Holdings[[#This Row],[Remainder Pay Cut]]</f>
        <v/>
      </c>
      <c r="M78" s="2" t="str">
        <f>ACT5Holdings[[#This Row],[Remainder Pay Cut]]</f>
        <v/>
      </c>
      <c r="O78" s="21">
        <v>45365</v>
      </c>
      <c r="P78" s="1" cm="1">
        <f t="array" ref="P78">IF(ISNUMBER(W77), W77, ACT1Info[Intial Amount])</f>
        <v>0</v>
      </c>
      <c r="Q78" s="1"/>
      <c r="R78" s="19" cm="1">
        <f t="array" ref="R78">IF(ACT1Holdings[[#This Row],[Intial Amount]] &gt; ACT1Info[Interest Rate 1 Cap], ACT1Info[Interest Rate 2], ACT1Info[Interest Rate])</f>
        <v>0</v>
      </c>
      <c r="S78" s="1"/>
      <c r="T78" s="24" t="str" cm="1">
        <f t="array" ref="T78">IF(VLOOKUP(ACT1Holdings[[#This Row],[Date]],Paysheet[], 2, FALSE) = "PAYDAY", (VLOOKUP(ACT1Holdings[[#This Row],[Date]],Paysheet[], 11, FALSE) * ACT1Info[Intial Pay %]), "")</f>
        <v/>
      </c>
      <c r="U7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78" s="1" t="str" cm="1">
        <f t="array" ref="V78">IF(VLOOKUP(ACT1Holdings[[#This Row],[Date]],Paysheet[], 2, FALSE) = "PAYDAY", (PayDistribution[[#This Row],[Pay Post Initial]] * ACT1Info[Remainder %]), "")</f>
        <v/>
      </c>
      <c r="W7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78" s="21">
        <v>45365</v>
      </c>
      <c r="Z78" s="1" cm="1">
        <f t="array" ref="Z78">IF(ISNUMBER(AG77), AG77, ACT2Info[Intial Amount])</f>
        <v>0</v>
      </c>
      <c r="AA78" s="1"/>
      <c r="AB78" s="19" cm="1">
        <f t="array" ref="AB78">IF(ACT2Holdings[[#This Row],[Intial Amount]] &gt; ACT2Info[Interest Rate 1 Cap], ACT2Info[Interest Rate 2], ACT2Info[Interest Rate])</f>
        <v>1.5E-3</v>
      </c>
      <c r="AC78" s="1"/>
      <c r="AD78" s="24" t="str" cm="1">
        <f t="array" ref="AD78">IF(VLOOKUP(ACT2Holdings[[#This Row],[Date]],Paysheet[], 2, FALSE) = "PAYDAY", (VLOOKUP(ACT2Holdings[[#This Row],[Date]],Paysheet[], 11, FALSE) * ACT2Info[Intial Pay %]), "")</f>
        <v/>
      </c>
      <c r="AE7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78" s="1" t="str" cm="1">
        <f t="array" ref="AF78">IF(VLOOKUP(ACT2Holdings[[#This Row],[Date]],Paysheet[], 2, FALSE) = "PAYDAY", (PayDistribution[[#This Row],[Pay Post Initial]] * ACT2Info[Remainder %]), "")</f>
        <v/>
      </c>
      <c r="AG7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78" s="21">
        <v>45365</v>
      </c>
      <c r="AJ78" s="1" cm="1">
        <f t="array" ref="AJ78">IF(ISNUMBER(AQ77), AQ77, ACT3Info[Intial Amount])</f>
        <v>0</v>
      </c>
      <c r="AK78" s="1"/>
      <c r="AL78" s="19" cm="1">
        <f t="array" ref="AL78">IF(ACT3Holdings[[#This Row],[Intial Amount]] &gt; ACT3Info[Interest Rate 1 Cap], ACT3Info[Interest Rate 2], ACT3Info[Interest Rate])</f>
        <v>0</v>
      </c>
      <c r="AM78" s="1"/>
      <c r="AN78" s="24" t="str" cm="1">
        <f t="array" ref="AN78">IF(VLOOKUP(ACT3Holdings[[#This Row],[Date]],Paysheet[], 2, FALSE) = "PAYDAY", (VLOOKUP(ACT3Holdings[[#This Row],[Date]],Paysheet[], 11, FALSE) * ACT3Info[Intial Pay %]), "")</f>
        <v/>
      </c>
      <c r="AO7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78" s="1" t="str" cm="1">
        <f t="array" ref="AP78">IF(VLOOKUP(ACT3Holdings[[#This Row],[Date]],Paysheet[], 2, FALSE) = "PAYDAY", (PayDistribution[[#This Row],[Pay Post Initial]] * ACT3Info[Remainder %]), "")</f>
        <v/>
      </c>
      <c r="AQ7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78" s="21">
        <v>45365</v>
      </c>
      <c r="AT78" s="1" cm="1">
        <f t="array" ref="AT78">IF(ISNUMBER(BA77), BA77, ACT4Info[Intial Amount])</f>
        <v>0</v>
      </c>
      <c r="AU78" s="1"/>
      <c r="AV78" s="19" cm="1">
        <f t="array" ref="AV78">IF(ACT4Holdings[[#This Row],[Intial Amount]] &gt; ACT4Info[Interest Rate 1 Cap], ACT4Info[Interest Rate 2], ACT4Info[Interest Rate])</f>
        <v>0</v>
      </c>
      <c r="AW78" s="1"/>
      <c r="AX78" s="24" t="str" cm="1">
        <f t="array" ref="AX78">IF(VLOOKUP(ACT4Holdings[[#This Row],[Date]],Paysheet[], 2, FALSE) = "PAYDAY", (VLOOKUP(ACT4Holdings[[#This Row],[Date]],Paysheet[], 11, FALSE) * ACT4Info[Intial Pay %]), "")</f>
        <v/>
      </c>
      <c r="AY7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78" s="1" t="str" cm="1">
        <f t="array" ref="AZ78">IF(VLOOKUP(ACT4Holdings[[#This Row],[Date]],Paysheet[], 2, FALSE) = "PAYDAY", (PayDistribution[[#This Row],[Pay Post Initial]] * ACT4Info[Remainder %]), "")</f>
        <v/>
      </c>
      <c r="BA7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78" s="21">
        <v>45365</v>
      </c>
      <c r="BD78" s="1" cm="1">
        <f t="array" ref="BD78">IF(ISNUMBER(BK77), BK77, ACT5Info[Intial Amount])</f>
        <v>0</v>
      </c>
      <c r="BE78" s="1"/>
      <c r="BF78" s="19" cm="1">
        <f t="array" ref="BF78">IF(ACT5Holdings[[#This Row],[Intial Amount]] &gt; ACT5Info[Interest Rate 1 Cap], ACT5Info[Interest Rate 2], ACT5Info[Interest Rate])</f>
        <v>0</v>
      </c>
      <c r="BG78" s="1"/>
      <c r="BH78" s="24" t="str" cm="1">
        <f t="array" ref="BH78">IF(VLOOKUP(ACT5Holdings[[#This Row],[Date]],Paysheet[], 2, FALSE) = "PAYDAY", (VLOOKUP(ACT5Holdings[[#This Row],[Date]],Paysheet[], 11, FALSE) * ACT5Info[Intial Pay %]), "")</f>
        <v/>
      </c>
      <c r="BI7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78" s="1" t="str" cm="1">
        <f t="array" ref="BJ78">IF(VLOOKUP(ACT5Holdings[[#This Row],[Date]],Paysheet[], 2, FALSE) = "PAYDAY", (PayDistribution[[#This Row],[Pay Post Initial]] * ACT5Info[Remainder %]), "")</f>
        <v/>
      </c>
      <c r="BK7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79" spans="1:63" x14ac:dyDescent="0.25">
      <c r="A79" s="25">
        <v>45366</v>
      </c>
      <c r="B79">
        <f>IF(VLOOKUP(PayDistribution[[#This Row],[Date]],Paysheet[], 2, FALSE) = "PAYDAY", VLOOKUP(PayDistribution[[#This Row],[Date]],Paysheet[], 11, FALSE), "")</f>
        <v>0</v>
      </c>
      <c r="C79" s="2">
        <f>ACT1Holdings[[#This Row],[Initial Pay Cut]]</f>
        <v>0</v>
      </c>
      <c r="D79" s="2">
        <f>ACT2Holdings[[#This Row],[Initial Pay Cut]]</f>
        <v>0</v>
      </c>
      <c r="E79" s="2">
        <f>ACT3Holdings[[#This Row],[Initial Pay Cut]]</f>
        <v>0</v>
      </c>
      <c r="F79" s="2">
        <f>ACT4Holdings[[#This Row],[Initial Pay Cut]]</f>
        <v>0</v>
      </c>
      <c r="G79" s="2">
        <f>ACT5Holdings[[#This Row],[Initial Pay Cut]]</f>
        <v>0</v>
      </c>
      <c r="H79">
        <f>IF(PayDistribution[[#This Row],[Initial Paycheck]] = "", "", PayDistribution[[#This Row],[Initial Paycheck]] - SUM(PayDistribution[[#This Row],[Int ACT 1]:[Int ACT 5]]))</f>
        <v>0</v>
      </c>
      <c r="I79" s="2">
        <f>ACT1Holdings[[#This Row],[Remainder Pay Cut]]</f>
        <v>0</v>
      </c>
      <c r="J79" s="2">
        <f>ACT2Holdings[[#This Row],[Remainder Pay Cut]]</f>
        <v>0</v>
      </c>
      <c r="K79" s="2">
        <f>ACT3Holdings[[#This Row],[Remainder Pay Cut]]</f>
        <v>0</v>
      </c>
      <c r="L79" s="2">
        <f>ACT4Holdings[[#This Row],[Remainder Pay Cut]]</f>
        <v>0</v>
      </c>
      <c r="M79" s="2">
        <f>ACT5Holdings[[#This Row],[Remainder Pay Cut]]</f>
        <v>0</v>
      </c>
      <c r="O79" s="21">
        <v>45366</v>
      </c>
      <c r="P79" s="1" cm="1">
        <f t="array" ref="P79">IF(ISNUMBER(W78), W78, ACT1Info[Intial Amount])</f>
        <v>0</v>
      </c>
      <c r="Q79" s="1"/>
      <c r="R79" s="19" cm="1">
        <f t="array" ref="R79">IF(ACT1Holdings[[#This Row],[Intial Amount]] &gt; ACT1Info[Interest Rate 1 Cap], ACT1Info[Interest Rate 2], ACT1Info[Interest Rate])</f>
        <v>0</v>
      </c>
      <c r="S79" s="1"/>
      <c r="T79" s="24" cm="1">
        <f t="array" ref="T79">IF(VLOOKUP(ACT1Holdings[[#This Row],[Date]],Paysheet[], 2, FALSE) = "PAYDAY", (VLOOKUP(ACT1Holdings[[#This Row],[Date]],Paysheet[], 11, FALSE) * ACT1Info[Intial Pay %]), "")</f>
        <v>0</v>
      </c>
      <c r="U79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79" s="1" cm="1">
        <f t="array" ref="V79">IF(VLOOKUP(ACT1Holdings[[#This Row],[Date]],Paysheet[], 2, FALSE) = "PAYDAY", (PayDistribution[[#This Row],[Pay Post Initial]] * ACT1Info[Remainder %]), "")</f>
        <v>0</v>
      </c>
      <c r="W7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79" s="21">
        <v>45366</v>
      </c>
      <c r="Z79" s="1" cm="1">
        <f t="array" ref="Z79">IF(ISNUMBER(AG78), AG78, ACT2Info[Intial Amount])</f>
        <v>0</v>
      </c>
      <c r="AA79" s="1"/>
      <c r="AB79" s="19" cm="1">
        <f t="array" ref="AB79">IF(ACT2Holdings[[#This Row],[Intial Amount]] &gt; ACT2Info[Interest Rate 1 Cap], ACT2Info[Interest Rate 2], ACT2Info[Interest Rate])</f>
        <v>1.5E-3</v>
      </c>
      <c r="AC79" s="1"/>
      <c r="AD79" s="24" cm="1">
        <f t="array" ref="AD79">IF(VLOOKUP(ACT2Holdings[[#This Row],[Date]],Paysheet[], 2, FALSE) = "PAYDAY", (VLOOKUP(ACT2Holdings[[#This Row],[Date]],Paysheet[], 11, FALSE) * ACT2Info[Intial Pay %]), "")</f>
        <v>0</v>
      </c>
      <c r="AE79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79" s="1" cm="1">
        <f t="array" ref="AF79">IF(VLOOKUP(ACT2Holdings[[#This Row],[Date]],Paysheet[], 2, FALSE) = "PAYDAY", (PayDistribution[[#This Row],[Pay Post Initial]] * ACT2Info[Remainder %]), "")</f>
        <v>0</v>
      </c>
      <c r="AG7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79" s="21">
        <v>45366</v>
      </c>
      <c r="AJ79" s="1" cm="1">
        <f t="array" ref="AJ79">IF(ISNUMBER(AQ78), AQ78, ACT3Info[Intial Amount])</f>
        <v>0</v>
      </c>
      <c r="AK79" s="1"/>
      <c r="AL79" s="19" cm="1">
        <f t="array" ref="AL79">IF(ACT3Holdings[[#This Row],[Intial Amount]] &gt; ACT3Info[Interest Rate 1 Cap], ACT3Info[Interest Rate 2], ACT3Info[Interest Rate])</f>
        <v>0</v>
      </c>
      <c r="AM79" s="1"/>
      <c r="AN79" s="24" cm="1">
        <f t="array" ref="AN79">IF(VLOOKUP(ACT3Holdings[[#This Row],[Date]],Paysheet[], 2, FALSE) = "PAYDAY", (VLOOKUP(ACT3Holdings[[#This Row],[Date]],Paysheet[], 11, FALSE) * ACT3Info[Intial Pay %]), "")</f>
        <v>0</v>
      </c>
      <c r="AO79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79" s="1" cm="1">
        <f t="array" ref="AP79">IF(VLOOKUP(ACT3Holdings[[#This Row],[Date]],Paysheet[], 2, FALSE) = "PAYDAY", (PayDistribution[[#This Row],[Pay Post Initial]] * ACT3Info[Remainder %]), "")</f>
        <v>0</v>
      </c>
      <c r="AQ7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79" s="21">
        <v>45366</v>
      </c>
      <c r="AT79" s="1" cm="1">
        <f t="array" ref="AT79">IF(ISNUMBER(BA78), BA78, ACT4Info[Intial Amount])</f>
        <v>0</v>
      </c>
      <c r="AU79" s="1"/>
      <c r="AV79" s="19" cm="1">
        <f t="array" ref="AV79">IF(ACT4Holdings[[#This Row],[Intial Amount]] &gt; ACT4Info[Interest Rate 1 Cap], ACT4Info[Interest Rate 2], ACT4Info[Interest Rate])</f>
        <v>0</v>
      </c>
      <c r="AW79" s="1"/>
      <c r="AX79" s="24" cm="1">
        <f t="array" ref="AX79">IF(VLOOKUP(ACT4Holdings[[#This Row],[Date]],Paysheet[], 2, FALSE) = "PAYDAY", (VLOOKUP(ACT4Holdings[[#This Row],[Date]],Paysheet[], 11, FALSE) * ACT4Info[Intial Pay %]), "")</f>
        <v>0</v>
      </c>
      <c r="AY79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79" s="1" cm="1">
        <f t="array" ref="AZ79">IF(VLOOKUP(ACT4Holdings[[#This Row],[Date]],Paysheet[], 2, FALSE) = "PAYDAY", (PayDistribution[[#This Row],[Pay Post Initial]] * ACT4Info[Remainder %]), "")</f>
        <v>0</v>
      </c>
      <c r="BA7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79" s="21">
        <v>45366</v>
      </c>
      <c r="BD79" s="1" cm="1">
        <f t="array" ref="BD79">IF(ISNUMBER(BK78), BK78, ACT5Info[Intial Amount])</f>
        <v>0</v>
      </c>
      <c r="BE79" s="1"/>
      <c r="BF79" s="19" cm="1">
        <f t="array" ref="BF79">IF(ACT5Holdings[[#This Row],[Intial Amount]] &gt; ACT5Info[Interest Rate 1 Cap], ACT5Info[Interest Rate 2], ACT5Info[Interest Rate])</f>
        <v>0</v>
      </c>
      <c r="BG79" s="1"/>
      <c r="BH79" s="24" cm="1">
        <f t="array" ref="BH79">IF(VLOOKUP(ACT5Holdings[[#This Row],[Date]],Paysheet[], 2, FALSE) = "PAYDAY", (VLOOKUP(ACT5Holdings[[#This Row],[Date]],Paysheet[], 11, FALSE) * ACT5Info[Intial Pay %]), "")</f>
        <v>0</v>
      </c>
      <c r="BI79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79" s="1" cm="1">
        <f t="array" ref="BJ79">IF(VLOOKUP(ACT5Holdings[[#This Row],[Date]],Paysheet[], 2, FALSE) = "PAYDAY", (PayDistribution[[#This Row],[Pay Post Initial]] * ACT5Info[Remainder %]), "")</f>
        <v>0</v>
      </c>
      <c r="BK7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80" spans="1:63" x14ac:dyDescent="0.25">
      <c r="A80" s="25">
        <v>45367</v>
      </c>
      <c r="B80" t="str">
        <f>IF(VLOOKUP(PayDistribution[[#This Row],[Date]],Paysheet[], 2, FALSE) = "PAYDAY", VLOOKUP(PayDistribution[[#This Row],[Date]],Paysheet[], 11, FALSE), "")</f>
        <v/>
      </c>
      <c r="C80" s="2" t="str">
        <f>ACT1Holdings[[#This Row],[Initial Pay Cut]]</f>
        <v/>
      </c>
      <c r="D80" s="2" t="str">
        <f>ACT2Holdings[[#This Row],[Initial Pay Cut]]</f>
        <v/>
      </c>
      <c r="E80" s="2" t="str">
        <f>ACT3Holdings[[#This Row],[Initial Pay Cut]]</f>
        <v/>
      </c>
      <c r="F80" s="2" t="str">
        <f>ACT4Holdings[[#This Row],[Initial Pay Cut]]</f>
        <v/>
      </c>
      <c r="G80" s="2" t="str">
        <f>ACT5Holdings[[#This Row],[Initial Pay Cut]]</f>
        <v/>
      </c>
      <c r="H80" t="str">
        <f>IF(PayDistribution[[#This Row],[Initial Paycheck]] = "", "", PayDistribution[[#This Row],[Initial Paycheck]] - SUM(PayDistribution[[#This Row],[Int ACT 1]:[Int ACT 5]]))</f>
        <v/>
      </c>
      <c r="I80" s="2" t="str">
        <f>ACT1Holdings[[#This Row],[Remainder Pay Cut]]</f>
        <v/>
      </c>
      <c r="J80" s="2" t="str">
        <f>ACT2Holdings[[#This Row],[Remainder Pay Cut]]</f>
        <v/>
      </c>
      <c r="K80" s="2" t="str">
        <f>ACT3Holdings[[#This Row],[Remainder Pay Cut]]</f>
        <v/>
      </c>
      <c r="L80" s="2" t="str">
        <f>ACT4Holdings[[#This Row],[Remainder Pay Cut]]</f>
        <v/>
      </c>
      <c r="M80" s="2" t="str">
        <f>ACT5Holdings[[#This Row],[Remainder Pay Cut]]</f>
        <v/>
      </c>
      <c r="O80" s="21">
        <v>45367</v>
      </c>
      <c r="P80" s="1" cm="1">
        <f t="array" ref="P80">IF(ISNUMBER(W79), W79, ACT1Info[Intial Amount])</f>
        <v>0</v>
      </c>
      <c r="Q80" s="1"/>
      <c r="R80" s="19" cm="1">
        <f t="array" ref="R80">IF(ACT1Holdings[[#This Row],[Intial Amount]] &gt; ACT1Info[Interest Rate 1 Cap], ACT1Info[Interest Rate 2], ACT1Info[Interest Rate])</f>
        <v>0</v>
      </c>
      <c r="S80" s="1"/>
      <c r="T80" s="24" t="str" cm="1">
        <f t="array" ref="T80">IF(VLOOKUP(ACT1Holdings[[#This Row],[Date]],Paysheet[], 2, FALSE) = "PAYDAY", (VLOOKUP(ACT1Holdings[[#This Row],[Date]],Paysheet[], 11, FALSE) * ACT1Info[Intial Pay %]), "")</f>
        <v/>
      </c>
      <c r="U8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80" s="1" t="str" cm="1">
        <f t="array" ref="V80">IF(VLOOKUP(ACT1Holdings[[#This Row],[Date]],Paysheet[], 2, FALSE) = "PAYDAY", (PayDistribution[[#This Row],[Pay Post Initial]] * ACT1Info[Remainder %]), "")</f>
        <v/>
      </c>
      <c r="W8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80" s="21">
        <v>45367</v>
      </c>
      <c r="Z80" s="1" cm="1">
        <f t="array" ref="Z80">IF(ISNUMBER(AG79), AG79, ACT2Info[Intial Amount])</f>
        <v>0</v>
      </c>
      <c r="AA80" s="1"/>
      <c r="AB80" s="19" cm="1">
        <f t="array" ref="AB80">IF(ACT2Holdings[[#This Row],[Intial Amount]] &gt; ACT2Info[Interest Rate 1 Cap], ACT2Info[Interest Rate 2], ACT2Info[Interest Rate])</f>
        <v>1.5E-3</v>
      </c>
      <c r="AC80" s="1"/>
      <c r="AD80" s="24" t="str" cm="1">
        <f t="array" ref="AD80">IF(VLOOKUP(ACT2Holdings[[#This Row],[Date]],Paysheet[], 2, FALSE) = "PAYDAY", (VLOOKUP(ACT2Holdings[[#This Row],[Date]],Paysheet[], 11, FALSE) * ACT2Info[Intial Pay %]), "")</f>
        <v/>
      </c>
      <c r="AE8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80" s="1" t="str" cm="1">
        <f t="array" ref="AF80">IF(VLOOKUP(ACT2Holdings[[#This Row],[Date]],Paysheet[], 2, FALSE) = "PAYDAY", (PayDistribution[[#This Row],[Pay Post Initial]] * ACT2Info[Remainder %]), "")</f>
        <v/>
      </c>
      <c r="AG8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80" s="21">
        <v>45367</v>
      </c>
      <c r="AJ80" s="1" cm="1">
        <f t="array" ref="AJ80">IF(ISNUMBER(AQ79), AQ79, ACT3Info[Intial Amount])</f>
        <v>0</v>
      </c>
      <c r="AK80" s="1"/>
      <c r="AL80" s="19" cm="1">
        <f t="array" ref="AL80">IF(ACT3Holdings[[#This Row],[Intial Amount]] &gt; ACT3Info[Interest Rate 1 Cap], ACT3Info[Interest Rate 2], ACT3Info[Interest Rate])</f>
        <v>0</v>
      </c>
      <c r="AM80" s="1"/>
      <c r="AN80" s="24" t="str" cm="1">
        <f t="array" ref="AN80">IF(VLOOKUP(ACT3Holdings[[#This Row],[Date]],Paysheet[], 2, FALSE) = "PAYDAY", (VLOOKUP(ACT3Holdings[[#This Row],[Date]],Paysheet[], 11, FALSE) * ACT3Info[Intial Pay %]), "")</f>
        <v/>
      </c>
      <c r="AO8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80" s="1" t="str" cm="1">
        <f t="array" ref="AP80">IF(VLOOKUP(ACT3Holdings[[#This Row],[Date]],Paysheet[], 2, FALSE) = "PAYDAY", (PayDistribution[[#This Row],[Pay Post Initial]] * ACT3Info[Remainder %]), "")</f>
        <v/>
      </c>
      <c r="AQ8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80" s="21">
        <v>45367</v>
      </c>
      <c r="AT80" s="1" cm="1">
        <f t="array" ref="AT80">IF(ISNUMBER(BA79), BA79, ACT4Info[Intial Amount])</f>
        <v>0</v>
      </c>
      <c r="AU80" s="1"/>
      <c r="AV80" s="19" cm="1">
        <f t="array" ref="AV80">IF(ACT4Holdings[[#This Row],[Intial Amount]] &gt; ACT4Info[Interest Rate 1 Cap], ACT4Info[Interest Rate 2], ACT4Info[Interest Rate])</f>
        <v>0</v>
      </c>
      <c r="AW80" s="1"/>
      <c r="AX80" s="24" t="str" cm="1">
        <f t="array" ref="AX80">IF(VLOOKUP(ACT4Holdings[[#This Row],[Date]],Paysheet[], 2, FALSE) = "PAYDAY", (VLOOKUP(ACT4Holdings[[#This Row],[Date]],Paysheet[], 11, FALSE) * ACT4Info[Intial Pay %]), "")</f>
        <v/>
      </c>
      <c r="AY8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80" s="1" t="str" cm="1">
        <f t="array" ref="AZ80">IF(VLOOKUP(ACT4Holdings[[#This Row],[Date]],Paysheet[], 2, FALSE) = "PAYDAY", (PayDistribution[[#This Row],[Pay Post Initial]] * ACT4Info[Remainder %]), "")</f>
        <v/>
      </c>
      <c r="BA8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80" s="21">
        <v>45367</v>
      </c>
      <c r="BD80" s="1" cm="1">
        <f t="array" ref="BD80">IF(ISNUMBER(BK79), BK79, ACT5Info[Intial Amount])</f>
        <v>0</v>
      </c>
      <c r="BE80" s="1"/>
      <c r="BF80" s="19" cm="1">
        <f t="array" ref="BF80">IF(ACT5Holdings[[#This Row],[Intial Amount]] &gt; ACT5Info[Interest Rate 1 Cap], ACT5Info[Interest Rate 2], ACT5Info[Interest Rate])</f>
        <v>0</v>
      </c>
      <c r="BG80" s="1"/>
      <c r="BH80" s="24" t="str" cm="1">
        <f t="array" ref="BH80">IF(VLOOKUP(ACT5Holdings[[#This Row],[Date]],Paysheet[], 2, FALSE) = "PAYDAY", (VLOOKUP(ACT5Holdings[[#This Row],[Date]],Paysheet[], 11, FALSE) * ACT5Info[Intial Pay %]), "")</f>
        <v/>
      </c>
      <c r="BI8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80" s="1" t="str" cm="1">
        <f t="array" ref="BJ80">IF(VLOOKUP(ACT5Holdings[[#This Row],[Date]],Paysheet[], 2, FALSE) = "PAYDAY", (PayDistribution[[#This Row],[Pay Post Initial]] * ACT5Info[Remainder %]), "")</f>
        <v/>
      </c>
      <c r="BK8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81" spans="1:63" x14ac:dyDescent="0.25">
      <c r="A81" s="25">
        <v>45368</v>
      </c>
      <c r="B81" t="str">
        <f>IF(VLOOKUP(PayDistribution[[#This Row],[Date]],Paysheet[], 2, FALSE) = "PAYDAY", VLOOKUP(PayDistribution[[#This Row],[Date]],Paysheet[], 11, FALSE), "")</f>
        <v/>
      </c>
      <c r="C81" s="2" t="str">
        <f>ACT1Holdings[[#This Row],[Initial Pay Cut]]</f>
        <v/>
      </c>
      <c r="D81" s="2" t="str">
        <f>ACT2Holdings[[#This Row],[Initial Pay Cut]]</f>
        <v/>
      </c>
      <c r="E81" s="2" t="str">
        <f>ACT3Holdings[[#This Row],[Initial Pay Cut]]</f>
        <v/>
      </c>
      <c r="F81" s="2" t="str">
        <f>ACT4Holdings[[#This Row],[Initial Pay Cut]]</f>
        <v/>
      </c>
      <c r="G81" s="2" t="str">
        <f>ACT5Holdings[[#This Row],[Initial Pay Cut]]</f>
        <v/>
      </c>
      <c r="H81" t="str">
        <f>IF(PayDistribution[[#This Row],[Initial Paycheck]] = "", "", PayDistribution[[#This Row],[Initial Paycheck]] - SUM(PayDistribution[[#This Row],[Int ACT 1]:[Int ACT 5]]))</f>
        <v/>
      </c>
      <c r="I81" s="2" t="str">
        <f>ACT1Holdings[[#This Row],[Remainder Pay Cut]]</f>
        <v/>
      </c>
      <c r="J81" s="2" t="str">
        <f>ACT2Holdings[[#This Row],[Remainder Pay Cut]]</f>
        <v/>
      </c>
      <c r="K81" s="2" t="str">
        <f>ACT3Holdings[[#This Row],[Remainder Pay Cut]]</f>
        <v/>
      </c>
      <c r="L81" s="2" t="str">
        <f>ACT4Holdings[[#This Row],[Remainder Pay Cut]]</f>
        <v/>
      </c>
      <c r="M81" s="2" t="str">
        <f>ACT5Holdings[[#This Row],[Remainder Pay Cut]]</f>
        <v/>
      </c>
      <c r="O81" s="21">
        <v>45368</v>
      </c>
      <c r="P81" s="1" cm="1">
        <f t="array" ref="P81">IF(ISNUMBER(W80), W80, ACT1Info[Intial Amount])</f>
        <v>0</v>
      </c>
      <c r="Q81" s="1"/>
      <c r="R81" s="19" cm="1">
        <f t="array" ref="R81">IF(ACT1Holdings[[#This Row],[Intial Amount]] &gt; ACT1Info[Interest Rate 1 Cap], ACT1Info[Interest Rate 2], ACT1Info[Interest Rate])</f>
        <v>0</v>
      </c>
      <c r="S81" s="1"/>
      <c r="T81" s="24" t="str" cm="1">
        <f t="array" ref="T81">IF(VLOOKUP(ACT1Holdings[[#This Row],[Date]],Paysheet[], 2, FALSE) = "PAYDAY", (VLOOKUP(ACT1Holdings[[#This Row],[Date]],Paysheet[], 11, FALSE) * ACT1Info[Intial Pay %]), "")</f>
        <v/>
      </c>
      <c r="U8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81" s="1" t="str" cm="1">
        <f t="array" ref="V81">IF(VLOOKUP(ACT1Holdings[[#This Row],[Date]],Paysheet[], 2, FALSE) = "PAYDAY", (PayDistribution[[#This Row],[Pay Post Initial]] * ACT1Info[Remainder %]), "")</f>
        <v/>
      </c>
      <c r="W8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81" s="21">
        <v>45368</v>
      </c>
      <c r="Z81" s="1" cm="1">
        <f t="array" ref="Z81">IF(ISNUMBER(AG80), AG80, ACT2Info[Intial Amount])</f>
        <v>0</v>
      </c>
      <c r="AA81" s="1"/>
      <c r="AB81" s="19" cm="1">
        <f t="array" ref="AB81">IF(ACT2Holdings[[#This Row],[Intial Amount]] &gt; ACT2Info[Interest Rate 1 Cap], ACT2Info[Interest Rate 2], ACT2Info[Interest Rate])</f>
        <v>1.5E-3</v>
      </c>
      <c r="AC81" s="1"/>
      <c r="AD81" s="24" t="str" cm="1">
        <f t="array" ref="AD81">IF(VLOOKUP(ACT2Holdings[[#This Row],[Date]],Paysheet[], 2, FALSE) = "PAYDAY", (VLOOKUP(ACT2Holdings[[#This Row],[Date]],Paysheet[], 11, FALSE) * ACT2Info[Intial Pay %]), "")</f>
        <v/>
      </c>
      <c r="AE8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81" s="1" t="str" cm="1">
        <f t="array" ref="AF81">IF(VLOOKUP(ACT2Holdings[[#This Row],[Date]],Paysheet[], 2, FALSE) = "PAYDAY", (PayDistribution[[#This Row],[Pay Post Initial]] * ACT2Info[Remainder %]), "")</f>
        <v/>
      </c>
      <c r="AG8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81" s="21">
        <v>45368</v>
      </c>
      <c r="AJ81" s="1" cm="1">
        <f t="array" ref="AJ81">IF(ISNUMBER(AQ80), AQ80, ACT3Info[Intial Amount])</f>
        <v>0</v>
      </c>
      <c r="AK81" s="1"/>
      <c r="AL81" s="19" cm="1">
        <f t="array" ref="AL81">IF(ACT3Holdings[[#This Row],[Intial Amount]] &gt; ACT3Info[Interest Rate 1 Cap], ACT3Info[Interest Rate 2], ACT3Info[Interest Rate])</f>
        <v>0</v>
      </c>
      <c r="AM81" s="1"/>
      <c r="AN81" s="24" t="str" cm="1">
        <f t="array" ref="AN81">IF(VLOOKUP(ACT3Holdings[[#This Row],[Date]],Paysheet[], 2, FALSE) = "PAYDAY", (VLOOKUP(ACT3Holdings[[#This Row],[Date]],Paysheet[], 11, FALSE) * ACT3Info[Intial Pay %]), "")</f>
        <v/>
      </c>
      <c r="AO8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81" s="1" t="str" cm="1">
        <f t="array" ref="AP81">IF(VLOOKUP(ACT3Holdings[[#This Row],[Date]],Paysheet[], 2, FALSE) = "PAYDAY", (PayDistribution[[#This Row],[Pay Post Initial]] * ACT3Info[Remainder %]), "")</f>
        <v/>
      </c>
      <c r="AQ8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81" s="21">
        <v>45368</v>
      </c>
      <c r="AT81" s="1" cm="1">
        <f t="array" ref="AT81">IF(ISNUMBER(BA80), BA80, ACT4Info[Intial Amount])</f>
        <v>0</v>
      </c>
      <c r="AU81" s="1"/>
      <c r="AV81" s="19" cm="1">
        <f t="array" ref="AV81">IF(ACT4Holdings[[#This Row],[Intial Amount]] &gt; ACT4Info[Interest Rate 1 Cap], ACT4Info[Interest Rate 2], ACT4Info[Interest Rate])</f>
        <v>0</v>
      </c>
      <c r="AW81" s="1"/>
      <c r="AX81" s="24" t="str" cm="1">
        <f t="array" ref="AX81">IF(VLOOKUP(ACT4Holdings[[#This Row],[Date]],Paysheet[], 2, FALSE) = "PAYDAY", (VLOOKUP(ACT4Holdings[[#This Row],[Date]],Paysheet[], 11, FALSE) * ACT4Info[Intial Pay %]), "")</f>
        <v/>
      </c>
      <c r="AY8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81" s="1" t="str" cm="1">
        <f t="array" ref="AZ81">IF(VLOOKUP(ACT4Holdings[[#This Row],[Date]],Paysheet[], 2, FALSE) = "PAYDAY", (PayDistribution[[#This Row],[Pay Post Initial]] * ACT4Info[Remainder %]), "")</f>
        <v/>
      </c>
      <c r="BA8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81" s="21">
        <v>45368</v>
      </c>
      <c r="BD81" s="1" cm="1">
        <f t="array" ref="BD81">IF(ISNUMBER(BK80), BK80, ACT5Info[Intial Amount])</f>
        <v>0</v>
      </c>
      <c r="BE81" s="1"/>
      <c r="BF81" s="19" cm="1">
        <f t="array" ref="BF81">IF(ACT5Holdings[[#This Row],[Intial Amount]] &gt; ACT5Info[Interest Rate 1 Cap], ACT5Info[Interest Rate 2], ACT5Info[Interest Rate])</f>
        <v>0</v>
      </c>
      <c r="BG81" s="1"/>
      <c r="BH81" s="24" t="str" cm="1">
        <f t="array" ref="BH81">IF(VLOOKUP(ACT5Holdings[[#This Row],[Date]],Paysheet[], 2, FALSE) = "PAYDAY", (VLOOKUP(ACT5Holdings[[#This Row],[Date]],Paysheet[], 11, FALSE) * ACT5Info[Intial Pay %]), "")</f>
        <v/>
      </c>
      <c r="BI8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81" s="1" t="str" cm="1">
        <f t="array" ref="BJ81">IF(VLOOKUP(ACT5Holdings[[#This Row],[Date]],Paysheet[], 2, FALSE) = "PAYDAY", (PayDistribution[[#This Row],[Pay Post Initial]] * ACT5Info[Remainder %]), "")</f>
        <v/>
      </c>
      <c r="BK8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82" spans="1:63" x14ac:dyDescent="0.25">
      <c r="A82" s="25">
        <v>45369</v>
      </c>
      <c r="B82" t="str">
        <f>IF(VLOOKUP(PayDistribution[[#This Row],[Date]],Paysheet[], 2, FALSE) = "PAYDAY", VLOOKUP(PayDistribution[[#This Row],[Date]],Paysheet[], 11, FALSE), "")</f>
        <v/>
      </c>
      <c r="C82" s="2" t="str">
        <f>ACT1Holdings[[#This Row],[Initial Pay Cut]]</f>
        <v/>
      </c>
      <c r="D82" s="2" t="str">
        <f>ACT2Holdings[[#This Row],[Initial Pay Cut]]</f>
        <v/>
      </c>
      <c r="E82" s="2" t="str">
        <f>ACT3Holdings[[#This Row],[Initial Pay Cut]]</f>
        <v/>
      </c>
      <c r="F82" s="2" t="str">
        <f>ACT4Holdings[[#This Row],[Initial Pay Cut]]</f>
        <v/>
      </c>
      <c r="G82" s="2" t="str">
        <f>ACT5Holdings[[#This Row],[Initial Pay Cut]]</f>
        <v/>
      </c>
      <c r="H82" t="str">
        <f>IF(PayDistribution[[#This Row],[Initial Paycheck]] = "", "", PayDistribution[[#This Row],[Initial Paycheck]] - SUM(PayDistribution[[#This Row],[Int ACT 1]:[Int ACT 5]]))</f>
        <v/>
      </c>
      <c r="I82" s="2" t="str">
        <f>ACT1Holdings[[#This Row],[Remainder Pay Cut]]</f>
        <v/>
      </c>
      <c r="J82" s="2" t="str">
        <f>ACT2Holdings[[#This Row],[Remainder Pay Cut]]</f>
        <v/>
      </c>
      <c r="K82" s="2" t="str">
        <f>ACT3Holdings[[#This Row],[Remainder Pay Cut]]</f>
        <v/>
      </c>
      <c r="L82" s="2" t="str">
        <f>ACT4Holdings[[#This Row],[Remainder Pay Cut]]</f>
        <v/>
      </c>
      <c r="M82" s="2" t="str">
        <f>ACT5Holdings[[#This Row],[Remainder Pay Cut]]</f>
        <v/>
      </c>
      <c r="O82" s="21">
        <v>45369</v>
      </c>
      <c r="P82" s="1" cm="1">
        <f t="array" ref="P82">IF(ISNUMBER(W81), W81, ACT1Info[Intial Amount])</f>
        <v>0</v>
      </c>
      <c r="Q82" s="1"/>
      <c r="R82" s="19" cm="1">
        <f t="array" ref="R82">IF(ACT1Holdings[[#This Row],[Intial Amount]] &gt; ACT1Info[Interest Rate 1 Cap], ACT1Info[Interest Rate 2], ACT1Info[Interest Rate])</f>
        <v>0</v>
      </c>
      <c r="S82" s="1"/>
      <c r="T82" s="24" t="str" cm="1">
        <f t="array" ref="T82">IF(VLOOKUP(ACT1Holdings[[#This Row],[Date]],Paysheet[], 2, FALSE) = "PAYDAY", (VLOOKUP(ACT1Holdings[[#This Row],[Date]],Paysheet[], 11, FALSE) * ACT1Info[Intial Pay %]), "")</f>
        <v/>
      </c>
      <c r="U8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82" s="1" t="str" cm="1">
        <f t="array" ref="V82">IF(VLOOKUP(ACT1Holdings[[#This Row],[Date]],Paysheet[], 2, FALSE) = "PAYDAY", (PayDistribution[[#This Row],[Pay Post Initial]] * ACT1Info[Remainder %]), "")</f>
        <v/>
      </c>
      <c r="W8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82" s="21">
        <v>45369</v>
      </c>
      <c r="Z82" s="1" cm="1">
        <f t="array" ref="Z82">IF(ISNUMBER(AG81), AG81, ACT2Info[Intial Amount])</f>
        <v>0</v>
      </c>
      <c r="AA82" s="1"/>
      <c r="AB82" s="19" cm="1">
        <f t="array" ref="AB82">IF(ACT2Holdings[[#This Row],[Intial Amount]] &gt; ACT2Info[Interest Rate 1 Cap], ACT2Info[Interest Rate 2], ACT2Info[Interest Rate])</f>
        <v>1.5E-3</v>
      </c>
      <c r="AC82" s="1"/>
      <c r="AD82" s="24" t="str" cm="1">
        <f t="array" ref="AD82">IF(VLOOKUP(ACT2Holdings[[#This Row],[Date]],Paysheet[], 2, FALSE) = "PAYDAY", (VLOOKUP(ACT2Holdings[[#This Row],[Date]],Paysheet[], 11, FALSE) * ACT2Info[Intial Pay %]), "")</f>
        <v/>
      </c>
      <c r="AE8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82" s="1" t="str" cm="1">
        <f t="array" ref="AF82">IF(VLOOKUP(ACT2Holdings[[#This Row],[Date]],Paysheet[], 2, FALSE) = "PAYDAY", (PayDistribution[[#This Row],[Pay Post Initial]] * ACT2Info[Remainder %]), "")</f>
        <v/>
      </c>
      <c r="AG8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82" s="21">
        <v>45369</v>
      </c>
      <c r="AJ82" s="1" cm="1">
        <f t="array" ref="AJ82">IF(ISNUMBER(AQ81), AQ81, ACT3Info[Intial Amount])</f>
        <v>0</v>
      </c>
      <c r="AK82" s="1"/>
      <c r="AL82" s="19" cm="1">
        <f t="array" ref="AL82">IF(ACT3Holdings[[#This Row],[Intial Amount]] &gt; ACT3Info[Interest Rate 1 Cap], ACT3Info[Interest Rate 2], ACT3Info[Interest Rate])</f>
        <v>0</v>
      </c>
      <c r="AM82" s="1"/>
      <c r="AN82" s="24" t="str" cm="1">
        <f t="array" ref="AN82">IF(VLOOKUP(ACT3Holdings[[#This Row],[Date]],Paysheet[], 2, FALSE) = "PAYDAY", (VLOOKUP(ACT3Holdings[[#This Row],[Date]],Paysheet[], 11, FALSE) * ACT3Info[Intial Pay %]), "")</f>
        <v/>
      </c>
      <c r="AO8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82" s="1" t="str" cm="1">
        <f t="array" ref="AP82">IF(VLOOKUP(ACT3Holdings[[#This Row],[Date]],Paysheet[], 2, FALSE) = "PAYDAY", (PayDistribution[[#This Row],[Pay Post Initial]] * ACT3Info[Remainder %]), "")</f>
        <v/>
      </c>
      <c r="AQ8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82" s="21">
        <v>45369</v>
      </c>
      <c r="AT82" s="1" cm="1">
        <f t="array" ref="AT82">IF(ISNUMBER(BA81), BA81, ACT4Info[Intial Amount])</f>
        <v>0</v>
      </c>
      <c r="AU82" s="1"/>
      <c r="AV82" s="19" cm="1">
        <f t="array" ref="AV82">IF(ACT4Holdings[[#This Row],[Intial Amount]] &gt; ACT4Info[Interest Rate 1 Cap], ACT4Info[Interest Rate 2], ACT4Info[Interest Rate])</f>
        <v>0</v>
      </c>
      <c r="AW82" s="1"/>
      <c r="AX82" s="24" t="str" cm="1">
        <f t="array" ref="AX82">IF(VLOOKUP(ACT4Holdings[[#This Row],[Date]],Paysheet[], 2, FALSE) = "PAYDAY", (VLOOKUP(ACT4Holdings[[#This Row],[Date]],Paysheet[], 11, FALSE) * ACT4Info[Intial Pay %]), "")</f>
        <v/>
      </c>
      <c r="AY8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82" s="1" t="str" cm="1">
        <f t="array" ref="AZ82">IF(VLOOKUP(ACT4Holdings[[#This Row],[Date]],Paysheet[], 2, FALSE) = "PAYDAY", (PayDistribution[[#This Row],[Pay Post Initial]] * ACT4Info[Remainder %]), "")</f>
        <v/>
      </c>
      <c r="BA8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82" s="21">
        <v>45369</v>
      </c>
      <c r="BD82" s="1" cm="1">
        <f t="array" ref="BD82">IF(ISNUMBER(BK81), BK81, ACT5Info[Intial Amount])</f>
        <v>0</v>
      </c>
      <c r="BE82" s="1"/>
      <c r="BF82" s="19" cm="1">
        <f t="array" ref="BF82">IF(ACT5Holdings[[#This Row],[Intial Amount]] &gt; ACT5Info[Interest Rate 1 Cap], ACT5Info[Interest Rate 2], ACT5Info[Interest Rate])</f>
        <v>0</v>
      </c>
      <c r="BG82" s="1"/>
      <c r="BH82" s="24" t="str" cm="1">
        <f t="array" ref="BH82">IF(VLOOKUP(ACT5Holdings[[#This Row],[Date]],Paysheet[], 2, FALSE) = "PAYDAY", (VLOOKUP(ACT5Holdings[[#This Row],[Date]],Paysheet[], 11, FALSE) * ACT5Info[Intial Pay %]), "")</f>
        <v/>
      </c>
      <c r="BI8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82" s="1" t="str" cm="1">
        <f t="array" ref="BJ82">IF(VLOOKUP(ACT5Holdings[[#This Row],[Date]],Paysheet[], 2, FALSE) = "PAYDAY", (PayDistribution[[#This Row],[Pay Post Initial]] * ACT5Info[Remainder %]), "")</f>
        <v/>
      </c>
      <c r="BK8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83" spans="1:63" x14ac:dyDescent="0.25">
      <c r="A83" s="25">
        <v>45370</v>
      </c>
      <c r="B83" t="str">
        <f>IF(VLOOKUP(PayDistribution[[#This Row],[Date]],Paysheet[], 2, FALSE) = "PAYDAY", VLOOKUP(PayDistribution[[#This Row],[Date]],Paysheet[], 11, FALSE), "")</f>
        <v/>
      </c>
      <c r="C83" s="2" t="str">
        <f>ACT1Holdings[[#This Row],[Initial Pay Cut]]</f>
        <v/>
      </c>
      <c r="D83" s="2" t="str">
        <f>ACT2Holdings[[#This Row],[Initial Pay Cut]]</f>
        <v/>
      </c>
      <c r="E83" s="2" t="str">
        <f>ACT3Holdings[[#This Row],[Initial Pay Cut]]</f>
        <v/>
      </c>
      <c r="F83" s="2" t="str">
        <f>ACT4Holdings[[#This Row],[Initial Pay Cut]]</f>
        <v/>
      </c>
      <c r="G83" s="2" t="str">
        <f>ACT5Holdings[[#This Row],[Initial Pay Cut]]</f>
        <v/>
      </c>
      <c r="H83" t="str">
        <f>IF(PayDistribution[[#This Row],[Initial Paycheck]] = "", "", PayDistribution[[#This Row],[Initial Paycheck]] - SUM(PayDistribution[[#This Row],[Int ACT 1]:[Int ACT 5]]))</f>
        <v/>
      </c>
      <c r="I83" s="2" t="str">
        <f>ACT1Holdings[[#This Row],[Remainder Pay Cut]]</f>
        <v/>
      </c>
      <c r="J83" s="2" t="str">
        <f>ACT2Holdings[[#This Row],[Remainder Pay Cut]]</f>
        <v/>
      </c>
      <c r="K83" s="2" t="str">
        <f>ACT3Holdings[[#This Row],[Remainder Pay Cut]]</f>
        <v/>
      </c>
      <c r="L83" s="2" t="str">
        <f>ACT4Holdings[[#This Row],[Remainder Pay Cut]]</f>
        <v/>
      </c>
      <c r="M83" s="2" t="str">
        <f>ACT5Holdings[[#This Row],[Remainder Pay Cut]]</f>
        <v/>
      </c>
      <c r="O83" s="21">
        <v>45370</v>
      </c>
      <c r="P83" s="1" cm="1">
        <f t="array" ref="P83">IF(ISNUMBER(W82), W82, ACT1Info[Intial Amount])</f>
        <v>0</v>
      </c>
      <c r="Q83" s="1"/>
      <c r="R83" s="19" cm="1">
        <f t="array" ref="R83">IF(ACT1Holdings[[#This Row],[Intial Amount]] &gt; ACT1Info[Interest Rate 1 Cap], ACT1Info[Interest Rate 2], ACT1Info[Interest Rate])</f>
        <v>0</v>
      </c>
      <c r="S83" s="1"/>
      <c r="T83" s="24" t="str" cm="1">
        <f t="array" ref="T83">IF(VLOOKUP(ACT1Holdings[[#This Row],[Date]],Paysheet[], 2, FALSE) = "PAYDAY", (VLOOKUP(ACT1Holdings[[#This Row],[Date]],Paysheet[], 11, FALSE) * ACT1Info[Intial Pay %]), "")</f>
        <v/>
      </c>
      <c r="U8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83" s="1" t="str" cm="1">
        <f t="array" ref="V83">IF(VLOOKUP(ACT1Holdings[[#This Row],[Date]],Paysheet[], 2, FALSE) = "PAYDAY", (PayDistribution[[#This Row],[Pay Post Initial]] * ACT1Info[Remainder %]), "")</f>
        <v/>
      </c>
      <c r="W8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83" s="21">
        <v>45370</v>
      </c>
      <c r="Z83" s="1" cm="1">
        <f t="array" ref="Z83">IF(ISNUMBER(AG82), AG82, ACT2Info[Intial Amount])</f>
        <v>0</v>
      </c>
      <c r="AA83" s="1"/>
      <c r="AB83" s="19" cm="1">
        <f t="array" ref="AB83">IF(ACT2Holdings[[#This Row],[Intial Amount]] &gt; ACT2Info[Interest Rate 1 Cap], ACT2Info[Interest Rate 2], ACT2Info[Interest Rate])</f>
        <v>1.5E-3</v>
      </c>
      <c r="AC83" s="1"/>
      <c r="AD83" s="24" t="str" cm="1">
        <f t="array" ref="AD83">IF(VLOOKUP(ACT2Holdings[[#This Row],[Date]],Paysheet[], 2, FALSE) = "PAYDAY", (VLOOKUP(ACT2Holdings[[#This Row],[Date]],Paysheet[], 11, FALSE) * ACT2Info[Intial Pay %]), "")</f>
        <v/>
      </c>
      <c r="AE8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83" s="1" t="str" cm="1">
        <f t="array" ref="AF83">IF(VLOOKUP(ACT2Holdings[[#This Row],[Date]],Paysheet[], 2, FALSE) = "PAYDAY", (PayDistribution[[#This Row],[Pay Post Initial]] * ACT2Info[Remainder %]), "")</f>
        <v/>
      </c>
      <c r="AG8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83" s="21">
        <v>45370</v>
      </c>
      <c r="AJ83" s="1" cm="1">
        <f t="array" ref="AJ83">IF(ISNUMBER(AQ82), AQ82, ACT3Info[Intial Amount])</f>
        <v>0</v>
      </c>
      <c r="AK83" s="1"/>
      <c r="AL83" s="19" cm="1">
        <f t="array" ref="AL83">IF(ACT3Holdings[[#This Row],[Intial Amount]] &gt; ACT3Info[Interest Rate 1 Cap], ACT3Info[Interest Rate 2], ACT3Info[Interest Rate])</f>
        <v>0</v>
      </c>
      <c r="AM83" s="1"/>
      <c r="AN83" s="24" t="str" cm="1">
        <f t="array" ref="AN83">IF(VLOOKUP(ACT3Holdings[[#This Row],[Date]],Paysheet[], 2, FALSE) = "PAYDAY", (VLOOKUP(ACT3Holdings[[#This Row],[Date]],Paysheet[], 11, FALSE) * ACT3Info[Intial Pay %]), "")</f>
        <v/>
      </c>
      <c r="AO8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83" s="1" t="str" cm="1">
        <f t="array" ref="AP83">IF(VLOOKUP(ACT3Holdings[[#This Row],[Date]],Paysheet[], 2, FALSE) = "PAYDAY", (PayDistribution[[#This Row],[Pay Post Initial]] * ACT3Info[Remainder %]), "")</f>
        <v/>
      </c>
      <c r="AQ8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83" s="21">
        <v>45370</v>
      </c>
      <c r="AT83" s="1" cm="1">
        <f t="array" ref="AT83">IF(ISNUMBER(BA82), BA82, ACT4Info[Intial Amount])</f>
        <v>0</v>
      </c>
      <c r="AU83" s="1"/>
      <c r="AV83" s="19" cm="1">
        <f t="array" ref="AV83">IF(ACT4Holdings[[#This Row],[Intial Amount]] &gt; ACT4Info[Interest Rate 1 Cap], ACT4Info[Interest Rate 2], ACT4Info[Interest Rate])</f>
        <v>0</v>
      </c>
      <c r="AW83" s="1"/>
      <c r="AX83" s="24" t="str" cm="1">
        <f t="array" ref="AX83">IF(VLOOKUP(ACT4Holdings[[#This Row],[Date]],Paysheet[], 2, FALSE) = "PAYDAY", (VLOOKUP(ACT4Holdings[[#This Row],[Date]],Paysheet[], 11, FALSE) * ACT4Info[Intial Pay %]), "")</f>
        <v/>
      </c>
      <c r="AY8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83" s="1" t="str" cm="1">
        <f t="array" ref="AZ83">IF(VLOOKUP(ACT4Holdings[[#This Row],[Date]],Paysheet[], 2, FALSE) = "PAYDAY", (PayDistribution[[#This Row],[Pay Post Initial]] * ACT4Info[Remainder %]), "")</f>
        <v/>
      </c>
      <c r="BA8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83" s="21">
        <v>45370</v>
      </c>
      <c r="BD83" s="1" cm="1">
        <f t="array" ref="BD83">IF(ISNUMBER(BK82), BK82, ACT5Info[Intial Amount])</f>
        <v>0</v>
      </c>
      <c r="BE83" s="1"/>
      <c r="BF83" s="19" cm="1">
        <f t="array" ref="BF83">IF(ACT5Holdings[[#This Row],[Intial Amount]] &gt; ACT5Info[Interest Rate 1 Cap], ACT5Info[Interest Rate 2], ACT5Info[Interest Rate])</f>
        <v>0</v>
      </c>
      <c r="BG83" s="1"/>
      <c r="BH83" s="24" t="str" cm="1">
        <f t="array" ref="BH83">IF(VLOOKUP(ACT5Holdings[[#This Row],[Date]],Paysheet[], 2, FALSE) = "PAYDAY", (VLOOKUP(ACT5Holdings[[#This Row],[Date]],Paysheet[], 11, FALSE) * ACT5Info[Intial Pay %]), "")</f>
        <v/>
      </c>
      <c r="BI8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83" s="1" t="str" cm="1">
        <f t="array" ref="BJ83">IF(VLOOKUP(ACT5Holdings[[#This Row],[Date]],Paysheet[], 2, FALSE) = "PAYDAY", (PayDistribution[[#This Row],[Pay Post Initial]] * ACT5Info[Remainder %]), "")</f>
        <v/>
      </c>
      <c r="BK8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84" spans="1:63" x14ac:dyDescent="0.25">
      <c r="A84" s="25">
        <v>45371</v>
      </c>
      <c r="B84" t="str">
        <f>IF(VLOOKUP(PayDistribution[[#This Row],[Date]],Paysheet[], 2, FALSE) = "PAYDAY", VLOOKUP(PayDistribution[[#This Row],[Date]],Paysheet[], 11, FALSE), "")</f>
        <v/>
      </c>
      <c r="C84" s="2" t="str">
        <f>ACT1Holdings[[#This Row],[Initial Pay Cut]]</f>
        <v/>
      </c>
      <c r="D84" s="2" t="str">
        <f>ACT2Holdings[[#This Row],[Initial Pay Cut]]</f>
        <v/>
      </c>
      <c r="E84" s="2" t="str">
        <f>ACT3Holdings[[#This Row],[Initial Pay Cut]]</f>
        <v/>
      </c>
      <c r="F84" s="2" t="str">
        <f>ACT4Holdings[[#This Row],[Initial Pay Cut]]</f>
        <v/>
      </c>
      <c r="G84" s="2" t="str">
        <f>ACT5Holdings[[#This Row],[Initial Pay Cut]]</f>
        <v/>
      </c>
      <c r="H84" t="str">
        <f>IF(PayDistribution[[#This Row],[Initial Paycheck]] = "", "", PayDistribution[[#This Row],[Initial Paycheck]] - SUM(PayDistribution[[#This Row],[Int ACT 1]:[Int ACT 5]]))</f>
        <v/>
      </c>
      <c r="I84" s="2" t="str">
        <f>ACT1Holdings[[#This Row],[Remainder Pay Cut]]</f>
        <v/>
      </c>
      <c r="J84" s="2" t="str">
        <f>ACT2Holdings[[#This Row],[Remainder Pay Cut]]</f>
        <v/>
      </c>
      <c r="K84" s="2" t="str">
        <f>ACT3Holdings[[#This Row],[Remainder Pay Cut]]</f>
        <v/>
      </c>
      <c r="L84" s="2" t="str">
        <f>ACT4Holdings[[#This Row],[Remainder Pay Cut]]</f>
        <v/>
      </c>
      <c r="M84" s="2" t="str">
        <f>ACT5Holdings[[#This Row],[Remainder Pay Cut]]</f>
        <v/>
      </c>
      <c r="O84" s="21">
        <v>45371</v>
      </c>
      <c r="P84" s="1" cm="1">
        <f t="array" ref="P84">IF(ISNUMBER(W83), W83, ACT1Info[Intial Amount])</f>
        <v>0</v>
      </c>
      <c r="Q84" s="1"/>
      <c r="R84" s="19" cm="1">
        <f t="array" ref="R84">IF(ACT1Holdings[[#This Row],[Intial Amount]] &gt; ACT1Info[Interest Rate 1 Cap], ACT1Info[Interest Rate 2], ACT1Info[Interest Rate])</f>
        <v>0</v>
      </c>
      <c r="S84" s="1"/>
      <c r="T84" s="24" t="str" cm="1">
        <f t="array" ref="T84">IF(VLOOKUP(ACT1Holdings[[#This Row],[Date]],Paysheet[], 2, FALSE) = "PAYDAY", (VLOOKUP(ACT1Holdings[[#This Row],[Date]],Paysheet[], 11, FALSE) * ACT1Info[Intial Pay %]), "")</f>
        <v/>
      </c>
      <c r="U8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84" s="1" t="str" cm="1">
        <f t="array" ref="V84">IF(VLOOKUP(ACT1Holdings[[#This Row],[Date]],Paysheet[], 2, FALSE) = "PAYDAY", (PayDistribution[[#This Row],[Pay Post Initial]] * ACT1Info[Remainder %]), "")</f>
        <v/>
      </c>
      <c r="W8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84" s="21">
        <v>45371</v>
      </c>
      <c r="Z84" s="1" cm="1">
        <f t="array" ref="Z84">IF(ISNUMBER(AG83), AG83, ACT2Info[Intial Amount])</f>
        <v>0</v>
      </c>
      <c r="AA84" s="1"/>
      <c r="AB84" s="19" cm="1">
        <f t="array" ref="AB84">IF(ACT2Holdings[[#This Row],[Intial Amount]] &gt; ACT2Info[Interest Rate 1 Cap], ACT2Info[Interest Rate 2], ACT2Info[Interest Rate])</f>
        <v>1.5E-3</v>
      </c>
      <c r="AC84" s="1"/>
      <c r="AD84" s="24" t="str" cm="1">
        <f t="array" ref="AD84">IF(VLOOKUP(ACT2Holdings[[#This Row],[Date]],Paysheet[], 2, FALSE) = "PAYDAY", (VLOOKUP(ACT2Holdings[[#This Row],[Date]],Paysheet[], 11, FALSE) * ACT2Info[Intial Pay %]), "")</f>
        <v/>
      </c>
      <c r="AE8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84" s="1" t="str" cm="1">
        <f t="array" ref="AF84">IF(VLOOKUP(ACT2Holdings[[#This Row],[Date]],Paysheet[], 2, FALSE) = "PAYDAY", (PayDistribution[[#This Row],[Pay Post Initial]] * ACT2Info[Remainder %]), "")</f>
        <v/>
      </c>
      <c r="AG8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84" s="21">
        <v>45371</v>
      </c>
      <c r="AJ84" s="1" cm="1">
        <f t="array" ref="AJ84">IF(ISNUMBER(AQ83), AQ83, ACT3Info[Intial Amount])</f>
        <v>0</v>
      </c>
      <c r="AK84" s="1"/>
      <c r="AL84" s="19" cm="1">
        <f t="array" ref="AL84">IF(ACT3Holdings[[#This Row],[Intial Amount]] &gt; ACT3Info[Interest Rate 1 Cap], ACT3Info[Interest Rate 2], ACT3Info[Interest Rate])</f>
        <v>0</v>
      </c>
      <c r="AM84" s="1"/>
      <c r="AN84" s="24" t="str" cm="1">
        <f t="array" ref="AN84">IF(VLOOKUP(ACT3Holdings[[#This Row],[Date]],Paysheet[], 2, FALSE) = "PAYDAY", (VLOOKUP(ACT3Holdings[[#This Row],[Date]],Paysheet[], 11, FALSE) * ACT3Info[Intial Pay %]), "")</f>
        <v/>
      </c>
      <c r="AO8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84" s="1" t="str" cm="1">
        <f t="array" ref="AP84">IF(VLOOKUP(ACT3Holdings[[#This Row],[Date]],Paysheet[], 2, FALSE) = "PAYDAY", (PayDistribution[[#This Row],[Pay Post Initial]] * ACT3Info[Remainder %]), "")</f>
        <v/>
      </c>
      <c r="AQ8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84" s="21">
        <v>45371</v>
      </c>
      <c r="AT84" s="1" cm="1">
        <f t="array" ref="AT84">IF(ISNUMBER(BA83), BA83, ACT4Info[Intial Amount])</f>
        <v>0</v>
      </c>
      <c r="AU84" s="1"/>
      <c r="AV84" s="19" cm="1">
        <f t="array" ref="AV84">IF(ACT4Holdings[[#This Row],[Intial Amount]] &gt; ACT4Info[Interest Rate 1 Cap], ACT4Info[Interest Rate 2], ACT4Info[Interest Rate])</f>
        <v>0</v>
      </c>
      <c r="AW84" s="1"/>
      <c r="AX84" s="24" t="str" cm="1">
        <f t="array" ref="AX84">IF(VLOOKUP(ACT4Holdings[[#This Row],[Date]],Paysheet[], 2, FALSE) = "PAYDAY", (VLOOKUP(ACT4Holdings[[#This Row],[Date]],Paysheet[], 11, FALSE) * ACT4Info[Intial Pay %]), "")</f>
        <v/>
      </c>
      <c r="AY8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84" s="1" t="str" cm="1">
        <f t="array" ref="AZ84">IF(VLOOKUP(ACT4Holdings[[#This Row],[Date]],Paysheet[], 2, FALSE) = "PAYDAY", (PayDistribution[[#This Row],[Pay Post Initial]] * ACT4Info[Remainder %]), "")</f>
        <v/>
      </c>
      <c r="BA8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84" s="21">
        <v>45371</v>
      </c>
      <c r="BD84" s="1" cm="1">
        <f t="array" ref="BD84">IF(ISNUMBER(BK83), BK83, ACT5Info[Intial Amount])</f>
        <v>0</v>
      </c>
      <c r="BE84" s="1"/>
      <c r="BF84" s="19" cm="1">
        <f t="array" ref="BF84">IF(ACT5Holdings[[#This Row],[Intial Amount]] &gt; ACT5Info[Interest Rate 1 Cap], ACT5Info[Interest Rate 2], ACT5Info[Interest Rate])</f>
        <v>0</v>
      </c>
      <c r="BG84" s="1"/>
      <c r="BH84" s="24" t="str" cm="1">
        <f t="array" ref="BH84">IF(VLOOKUP(ACT5Holdings[[#This Row],[Date]],Paysheet[], 2, FALSE) = "PAYDAY", (VLOOKUP(ACT5Holdings[[#This Row],[Date]],Paysheet[], 11, FALSE) * ACT5Info[Intial Pay %]), "")</f>
        <v/>
      </c>
      <c r="BI8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84" s="1" t="str" cm="1">
        <f t="array" ref="BJ84">IF(VLOOKUP(ACT5Holdings[[#This Row],[Date]],Paysheet[], 2, FALSE) = "PAYDAY", (PayDistribution[[#This Row],[Pay Post Initial]] * ACT5Info[Remainder %]), "")</f>
        <v/>
      </c>
      <c r="BK8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85" spans="1:63" x14ac:dyDescent="0.25">
      <c r="A85" s="25">
        <v>45372</v>
      </c>
      <c r="B85" t="str">
        <f>IF(VLOOKUP(PayDistribution[[#This Row],[Date]],Paysheet[], 2, FALSE) = "PAYDAY", VLOOKUP(PayDistribution[[#This Row],[Date]],Paysheet[], 11, FALSE), "")</f>
        <v/>
      </c>
      <c r="C85" s="2" t="str">
        <f>ACT1Holdings[[#This Row],[Initial Pay Cut]]</f>
        <v/>
      </c>
      <c r="D85" s="2" t="str">
        <f>ACT2Holdings[[#This Row],[Initial Pay Cut]]</f>
        <v/>
      </c>
      <c r="E85" s="2" t="str">
        <f>ACT3Holdings[[#This Row],[Initial Pay Cut]]</f>
        <v/>
      </c>
      <c r="F85" s="2" t="str">
        <f>ACT4Holdings[[#This Row],[Initial Pay Cut]]</f>
        <v/>
      </c>
      <c r="G85" s="2" t="str">
        <f>ACT5Holdings[[#This Row],[Initial Pay Cut]]</f>
        <v/>
      </c>
      <c r="H85" t="str">
        <f>IF(PayDistribution[[#This Row],[Initial Paycheck]] = "", "", PayDistribution[[#This Row],[Initial Paycheck]] - SUM(PayDistribution[[#This Row],[Int ACT 1]:[Int ACT 5]]))</f>
        <v/>
      </c>
      <c r="I85" s="2" t="str">
        <f>ACT1Holdings[[#This Row],[Remainder Pay Cut]]</f>
        <v/>
      </c>
      <c r="J85" s="2" t="str">
        <f>ACT2Holdings[[#This Row],[Remainder Pay Cut]]</f>
        <v/>
      </c>
      <c r="K85" s="2" t="str">
        <f>ACT3Holdings[[#This Row],[Remainder Pay Cut]]</f>
        <v/>
      </c>
      <c r="L85" s="2" t="str">
        <f>ACT4Holdings[[#This Row],[Remainder Pay Cut]]</f>
        <v/>
      </c>
      <c r="M85" s="2" t="str">
        <f>ACT5Holdings[[#This Row],[Remainder Pay Cut]]</f>
        <v/>
      </c>
      <c r="O85" s="21">
        <v>45372</v>
      </c>
      <c r="P85" s="1" cm="1">
        <f t="array" ref="P85">IF(ISNUMBER(W84), W84, ACT1Info[Intial Amount])</f>
        <v>0</v>
      </c>
      <c r="Q85" s="1"/>
      <c r="R85" s="19" cm="1">
        <f t="array" ref="R85">IF(ACT1Holdings[[#This Row],[Intial Amount]] &gt; ACT1Info[Interest Rate 1 Cap], ACT1Info[Interest Rate 2], ACT1Info[Interest Rate])</f>
        <v>0</v>
      </c>
      <c r="S85" s="1"/>
      <c r="T85" s="24" t="str" cm="1">
        <f t="array" ref="T85">IF(VLOOKUP(ACT1Holdings[[#This Row],[Date]],Paysheet[], 2, FALSE) = "PAYDAY", (VLOOKUP(ACT1Holdings[[#This Row],[Date]],Paysheet[], 11, FALSE) * ACT1Info[Intial Pay %]), "")</f>
        <v/>
      </c>
      <c r="U8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85" s="1" t="str" cm="1">
        <f t="array" ref="V85">IF(VLOOKUP(ACT1Holdings[[#This Row],[Date]],Paysheet[], 2, FALSE) = "PAYDAY", (PayDistribution[[#This Row],[Pay Post Initial]] * ACT1Info[Remainder %]), "")</f>
        <v/>
      </c>
      <c r="W8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85" s="21">
        <v>45372</v>
      </c>
      <c r="Z85" s="1" cm="1">
        <f t="array" ref="Z85">IF(ISNUMBER(AG84), AG84, ACT2Info[Intial Amount])</f>
        <v>0</v>
      </c>
      <c r="AA85" s="1"/>
      <c r="AB85" s="19" cm="1">
        <f t="array" ref="AB85">IF(ACT2Holdings[[#This Row],[Intial Amount]] &gt; ACT2Info[Interest Rate 1 Cap], ACT2Info[Interest Rate 2], ACT2Info[Interest Rate])</f>
        <v>1.5E-3</v>
      </c>
      <c r="AC85" s="1"/>
      <c r="AD85" s="24" t="str" cm="1">
        <f t="array" ref="AD85">IF(VLOOKUP(ACT2Holdings[[#This Row],[Date]],Paysheet[], 2, FALSE) = "PAYDAY", (VLOOKUP(ACT2Holdings[[#This Row],[Date]],Paysheet[], 11, FALSE) * ACT2Info[Intial Pay %]), "")</f>
        <v/>
      </c>
      <c r="AE8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85" s="1" t="str" cm="1">
        <f t="array" ref="AF85">IF(VLOOKUP(ACT2Holdings[[#This Row],[Date]],Paysheet[], 2, FALSE) = "PAYDAY", (PayDistribution[[#This Row],[Pay Post Initial]] * ACT2Info[Remainder %]), "")</f>
        <v/>
      </c>
      <c r="AG8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85" s="21">
        <v>45372</v>
      </c>
      <c r="AJ85" s="1" cm="1">
        <f t="array" ref="AJ85">IF(ISNUMBER(AQ84), AQ84, ACT3Info[Intial Amount])</f>
        <v>0</v>
      </c>
      <c r="AK85" s="1"/>
      <c r="AL85" s="19" cm="1">
        <f t="array" ref="AL85">IF(ACT3Holdings[[#This Row],[Intial Amount]] &gt; ACT3Info[Interest Rate 1 Cap], ACT3Info[Interest Rate 2], ACT3Info[Interest Rate])</f>
        <v>0</v>
      </c>
      <c r="AM85" s="1"/>
      <c r="AN85" s="24" t="str" cm="1">
        <f t="array" ref="AN85">IF(VLOOKUP(ACT3Holdings[[#This Row],[Date]],Paysheet[], 2, FALSE) = "PAYDAY", (VLOOKUP(ACT3Holdings[[#This Row],[Date]],Paysheet[], 11, FALSE) * ACT3Info[Intial Pay %]), "")</f>
        <v/>
      </c>
      <c r="AO8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85" s="1" t="str" cm="1">
        <f t="array" ref="AP85">IF(VLOOKUP(ACT3Holdings[[#This Row],[Date]],Paysheet[], 2, FALSE) = "PAYDAY", (PayDistribution[[#This Row],[Pay Post Initial]] * ACT3Info[Remainder %]), "")</f>
        <v/>
      </c>
      <c r="AQ8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85" s="21">
        <v>45372</v>
      </c>
      <c r="AT85" s="1" cm="1">
        <f t="array" ref="AT85">IF(ISNUMBER(BA84), BA84, ACT4Info[Intial Amount])</f>
        <v>0</v>
      </c>
      <c r="AU85" s="1"/>
      <c r="AV85" s="19" cm="1">
        <f t="array" ref="AV85">IF(ACT4Holdings[[#This Row],[Intial Amount]] &gt; ACT4Info[Interest Rate 1 Cap], ACT4Info[Interest Rate 2], ACT4Info[Interest Rate])</f>
        <v>0</v>
      </c>
      <c r="AW85" s="1"/>
      <c r="AX85" s="24" t="str" cm="1">
        <f t="array" ref="AX85">IF(VLOOKUP(ACT4Holdings[[#This Row],[Date]],Paysheet[], 2, FALSE) = "PAYDAY", (VLOOKUP(ACT4Holdings[[#This Row],[Date]],Paysheet[], 11, FALSE) * ACT4Info[Intial Pay %]), "")</f>
        <v/>
      </c>
      <c r="AY8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85" s="1" t="str" cm="1">
        <f t="array" ref="AZ85">IF(VLOOKUP(ACT4Holdings[[#This Row],[Date]],Paysheet[], 2, FALSE) = "PAYDAY", (PayDistribution[[#This Row],[Pay Post Initial]] * ACT4Info[Remainder %]), "")</f>
        <v/>
      </c>
      <c r="BA8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85" s="21">
        <v>45372</v>
      </c>
      <c r="BD85" s="1" cm="1">
        <f t="array" ref="BD85">IF(ISNUMBER(BK84), BK84, ACT5Info[Intial Amount])</f>
        <v>0</v>
      </c>
      <c r="BE85" s="1"/>
      <c r="BF85" s="19" cm="1">
        <f t="array" ref="BF85">IF(ACT5Holdings[[#This Row],[Intial Amount]] &gt; ACT5Info[Interest Rate 1 Cap], ACT5Info[Interest Rate 2], ACT5Info[Interest Rate])</f>
        <v>0</v>
      </c>
      <c r="BG85" s="1"/>
      <c r="BH85" s="24" t="str" cm="1">
        <f t="array" ref="BH85">IF(VLOOKUP(ACT5Holdings[[#This Row],[Date]],Paysheet[], 2, FALSE) = "PAYDAY", (VLOOKUP(ACT5Holdings[[#This Row],[Date]],Paysheet[], 11, FALSE) * ACT5Info[Intial Pay %]), "")</f>
        <v/>
      </c>
      <c r="BI8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85" s="1" t="str" cm="1">
        <f t="array" ref="BJ85">IF(VLOOKUP(ACT5Holdings[[#This Row],[Date]],Paysheet[], 2, FALSE) = "PAYDAY", (PayDistribution[[#This Row],[Pay Post Initial]] * ACT5Info[Remainder %]), "")</f>
        <v/>
      </c>
      <c r="BK8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86" spans="1:63" x14ac:dyDescent="0.25">
      <c r="A86" s="25">
        <v>45373</v>
      </c>
      <c r="B86" t="str">
        <f>IF(VLOOKUP(PayDistribution[[#This Row],[Date]],Paysheet[], 2, FALSE) = "PAYDAY", VLOOKUP(PayDistribution[[#This Row],[Date]],Paysheet[], 11, FALSE), "")</f>
        <v/>
      </c>
      <c r="C86" s="2" t="str">
        <f>ACT1Holdings[[#This Row],[Initial Pay Cut]]</f>
        <v/>
      </c>
      <c r="D86" s="2" t="str">
        <f>ACT2Holdings[[#This Row],[Initial Pay Cut]]</f>
        <v/>
      </c>
      <c r="E86" s="2" t="str">
        <f>ACT3Holdings[[#This Row],[Initial Pay Cut]]</f>
        <v/>
      </c>
      <c r="F86" s="2" t="str">
        <f>ACT4Holdings[[#This Row],[Initial Pay Cut]]</f>
        <v/>
      </c>
      <c r="G86" s="2" t="str">
        <f>ACT5Holdings[[#This Row],[Initial Pay Cut]]</f>
        <v/>
      </c>
      <c r="H86" t="str">
        <f>IF(PayDistribution[[#This Row],[Initial Paycheck]] = "", "", PayDistribution[[#This Row],[Initial Paycheck]] - SUM(PayDistribution[[#This Row],[Int ACT 1]:[Int ACT 5]]))</f>
        <v/>
      </c>
      <c r="I86" s="2" t="str">
        <f>ACT1Holdings[[#This Row],[Remainder Pay Cut]]</f>
        <v/>
      </c>
      <c r="J86" s="2" t="str">
        <f>ACT2Holdings[[#This Row],[Remainder Pay Cut]]</f>
        <v/>
      </c>
      <c r="K86" s="2" t="str">
        <f>ACT3Holdings[[#This Row],[Remainder Pay Cut]]</f>
        <v/>
      </c>
      <c r="L86" s="2" t="str">
        <f>ACT4Holdings[[#This Row],[Remainder Pay Cut]]</f>
        <v/>
      </c>
      <c r="M86" s="2" t="str">
        <f>ACT5Holdings[[#This Row],[Remainder Pay Cut]]</f>
        <v/>
      </c>
      <c r="O86" s="21">
        <v>45373</v>
      </c>
      <c r="P86" s="1" cm="1">
        <f t="array" ref="P86">IF(ISNUMBER(W85), W85, ACT1Info[Intial Amount])</f>
        <v>0</v>
      </c>
      <c r="Q86" s="1"/>
      <c r="R86" s="19" cm="1">
        <f t="array" ref="R86">IF(ACT1Holdings[[#This Row],[Intial Amount]] &gt; ACT1Info[Interest Rate 1 Cap], ACT1Info[Interest Rate 2], ACT1Info[Interest Rate])</f>
        <v>0</v>
      </c>
      <c r="S86" s="1"/>
      <c r="T86" s="24" t="str" cm="1">
        <f t="array" ref="T86">IF(VLOOKUP(ACT1Holdings[[#This Row],[Date]],Paysheet[], 2, FALSE) = "PAYDAY", (VLOOKUP(ACT1Holdings[[#This Row],[Date]],Paysheet[], 11, FALSE) * ACT1Info[Intial Pay %]), "")</f>
        <v/>
      </c>
      <c r="U8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86" s="1" t="str" cm="1">
        <f t="array" ref="V86">IF(VLOOKUP(ACT1Holdings[[#This Row],[Date]],Paysheet[], 2, FALSE) = "PAYDAY", (PayDistribution[[#This Row],[Pay Post Initial]] * ACT1Info[Remainder %]), "")</f>
        <v/>
      </c>
      <c r="W8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86" s="21">
        <v>45373</v>
      </c>
      <c r="Z86" s="1" cm="1">
        <f t="array" ref="Z86">IF(ISNUMBER(AG85), AG85, ACT2Info[Intial Amount])</f>
        <v>0</v>
      </c>
      <c r="AA86" s="1"/>
      <c r="AB86" s="19" cm="1">
        <f t="array" ref="AB86">IF(ACT2Holdings[[#This Row],[Intial Amount]] &gt; ACT2Info[Interest Rate 1 Cap], ACT2Info[Interest Rate 2], ACT2Info[Interest Rate])</f>
        <v>1.5E-3</v>
      </c>
      <c r="AC86" s="1"/>
      <c r="AD86" s="24" t="str" cm="1">
        <f t="array" ref="AD86">IF(VLOOKUP(ACT2Holdings[[#This Row],[Date]],Paysheet[], 2, FALSE) = "PAYDAY", (VLOOKUP(ACT2Holdings[[#This Row],[Date]],Paysheet[], 11, FALSE) * ACT2Info[Intial Pay %]), "")</f>
        <v/>
      </c>
      <c r="AE8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86" s="1" t="str" cm="1">
        <f t="array" ref="AF86">IF(VLOOKUP(ACT2Holdings[[#This Row],[Date]],Paysheet[], 2, FALSE) = "PAYDAY", (PayDistribution[[#This Row],[Pay Post Initial]] * ACT2Info[Remainder %]), "")</f>
        <v/>
      </c>
      <c r="AG8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86" s="21">
        <v>45373</v>
      </c>
      <c r="AJ86" s="1" cm="1">
        <f t="array" ref="AJ86">IF(ISNUMBER(AQ85), AQ85, ACT3Info[Intial Amount])</f>
        <v>0</v>
      </c>
      <c r="AK86" s="1"/>
      <c r="AL86" s="19" cm="1">
        <f t="array" ref="AL86">IF(ACT3Holdings[[#This Row],[Intial Amount]] &gt; ACT3Info[Interest Rate 1 Cap], ACT3Info[Interest Rate 2], ACT3Info[Interest Rate])</f>
        <v>0</v>
      </c>
      <c r="AM86" s="1"/>
      <c r="AN86" s="24" t="str" cm="1">
        <f t="array" ref="AN86">IF(VLOOKUP(ACT3Holdings[[#This Row],[Date]],Paysheet[], 2, FALSE) = "PAYDAY", (VLOOKUP(ACT3Holdings[[#This Row],[Date]],Paysheet[], 11, FALSE) * ACT3Info[Intial Pay %]), "")</f>
        <v/>
      </c>
      <c r="AO8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86" s="1" t="str" cm="1">
        <f t="array" ref="AP86">IF(VLOOKUP(ACT3Holdings[[#This Row],[Date]],Paysheet[], 2, FALSE) = "PAYDAY", (PayDistribution[[#This Row],[Pay Post Initial]] * ACT3Info[Remainder %]), "")</f>
        <v/>
      </c>
      <c r="AQ8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86" s="21">
        <v>45373</v>
      </c>
      <c r="AT86" s="1" cm="1">
        <f t="array" ref="AT86">IF(ISNUMBER(BA85), BA85, ACT4Info[Intial Amount])</f>
        <v>0</v>
      </c>
      <c r="AU86" s="1"/>
      <c r="AV86" s="19" cm="1">
        <f t="array" ref="AV86">IF(ACT4Holdings[[#This Row],[Intial Amount]] &gt; ACT4Info[Interest Rate 1 Cap], ACT4Info[Interest Rate 2], ACT4Info[Interest Rate])</f>
        <v>0</v>
      </c>
      <c r="AW86" s="1"/>
      <c r="AX86" s="24" t="str" cm="1">
        <f t="array" ref="AX86">IF(VLOOKUP(ACT4Holdings[[#This Row],[Date]],Paysheet[], 2, FALSE) = "PAYDAY", (VLOOKUP(ACT4Holdings[[#This Row],[Date]],Paysheet[], 11, FALSE) * ACT4Info[Intial Pay %]), "")</f>
        <v/>
      </c>
      <c r="AY8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86" s="1" t="str" cm="1">
        <f t="array" ref="AZ86">IF(VLOOKUP(ACT4Holdings[[#This Row],[Date]],Paysheet[], 2, FALSE) = "PAYDAY", (PayDistribution[[#This Row],[Pay Post Initial]] * ACT4Info[Remainder %]), "")</f>
        <v/>
      </c>
      <c r="BA8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86" s="21">
        <v>45373</v>
      </c>
      <c r="BD86" s="1" cm="1">
        <f t="array" ref="BD86">IF(ISNUMBER(BK85), BK85, ACT5Info[Intial Amount])</f>
        <v>0</v>
      </c>
      <c r="BE86" s="1"/>
      <c r="BF86" s="19" cm="1">
        <f t="array" ref="BF86">IF(ACT5Holdings[[#This Row],[Intial Amount]] &gt; ACT5Info[Interest Rate 1 Cap], ACT5Info[Interest Rate 2], ACT5Info[Interest Rate])</f>
        <v>0</v>
      </c>
      <c r="BG86" s="1"/>
      <c r="BH86" s="24" t="str" cm="1">
        <f t="array" ref="BH86">IF(VLOOKUP(ACT5Holdings[[#This Row],[Date]],Paysheet[], 2, FALSE) = "PAYDAY", (VLOOKUP(ACT5Holdings[[#This Row],[Date]],Paysheet[], 11, FALSE) * ACT5Info[Intial Pay %]), "")</f>
        <v/>
      </c>
      <c r="BI8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86" s="1" t="str" cm="1">
        <f t="array" ref="BJ86">IF(VLOOKUP(ACT5Holdings[[#This Row],[Date]],Paysheet[], 2, FALSE) = "PAYDAY", (PayDistribution[[#This Row],[Pay Post Initial]] * ACT5Info[Remainder %]), "")</f>
        <v/>
      </c>
      <c r="BK8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87" spans="1:63" x14ac:dyDescent="0.25">
      <c r="A87" s="25">
        <v>45374</v>
      </c>
      <c r="B87" t="str">
        <f>IF(VLOOKUP(PayDistribution[[#This Row],[Date]],Paysheet[], 2, FALSE) = "PAYDAY", VLOOKUP(PayDistribution[[#This Row],[Date]],Paysheet[], 11, FALSE), "")</f>
        <v/>
      </c>
      <c r="C87" s="2" t="str">
        <f>ACT1Holdings[[#This Row],[Initial Pay Cut]]</f>
        <v/>
      </c>
      <c r="D87" s="2" t="str">
        <f>ACT2Holdings[[#This Row],[Initial Pay Cut]]</f>
        <v/>
      </c>
      <c r="E87" s="2" t="str">
        <f>ACT3Holdings[[#This Row],[Initial Pay Cut]]</f>
        <v/>
      </c>
      <c r="F87" s="2" t="str">
        <f>ACT4Holdings[[#This Row],[Initial Pay Cut]]</f>
        <v/>
      </c>
      <c r="G87" s="2" t="str">
        <f>ACT5Holdings[[#This Row],[Initial Pay Cut]]</f>
        <v/>
      </c>
      <c r="H87" t="str">
        <f>IF(PayDistribution[[#This Row],[Initial Paycheck]] = "", "", PayDistribution[[#This Row],[Initial Paycheck]] - SUM(PayDistribution[[#This Row],[Int ACT 1]:[Int ACT 5]]))</f>
        <v/>
      </c>
      <c r="I87" s="2" t="str">
        <f>ACT1Holdings[[#This Row],[Remainder Pay Cut]]</f>
        <v/>
      </c>
      <c r="J87" s="2" t="str">
        <f>ACT2Holdings[[#This Row],[Remainder Pay Cut]]</f>
        <v/>
      </c>
      <c r="K87" s="2" t="str">
        <f>ACT3Holdings[[#This Row],[Remainder Pay Cut]]</f>
        <v/>
      </c>
      <c r="L87" s="2" t="str">
        <f>ACT4Holdings[[#This Row],[Remainder Pay Cut]]</f>
        <v/>
      </c>
      <c r="M87" s="2" t="str">
        <f>ACT5Holdings[[#This Row],[Remainder Pay Cut]]</f>
        <v/>
      </c>
      <c r="O87" s="21">
        <v>45374</v>
      </c>
      <c r="P87" s="1" cm="1">
        <f t="array" ref="P87">IF(ISNUMBER(W86), W86, ACT1Info[Intial Amount])</f>
        <v>0</v>
      </c>
      <c r="Q87" s="1"/>
      <c r="R87" s="19" cm="1">
        <f t="array" ref="R87">IF(ACT1Holdings[[#This Row],[Intial Amount]] &gt; ACT1Info[Interest Rate 1 Cap], ACT1Info[Interest Rate 2], ACT1Info[Interest Rate])</f>
        <v>0</v>
      </c>
      <c r="S87" s="1"/>
      <c r="T87" s="24" t="str" cm="1">
        <f t="array" ref="T87">IF(VLOOKUP(ACT1Holdings[[#This Row],[Date]],Paysheet[], 2, FALSE) = "PAYDAY", (VLOOKUP(ACT1Holdings[[#This Row],[Date]],Paysheet[], 11, FALSE) * ACT1Info[Intial Pay %]), "")</f>
        <v/>
      </c>
      <c r="U8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87" s="1" t="str" cm="1">
        <f t="array" ref="V87">IF(VLOOKUP(ACT1Holdings[[#This Row],[Date]],Paysheet[], 2, FALSE) = "PAYDAY", (PayDistribution[[#This Row],[Pay Post Initial]] * ACT1Info[Remainder %]), "")</f>
        <v/>
      </c>
      <c r="W8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87" s="21">
        <v>45374</v>
      </c>
      <c r="Z87" s="1" cm="1">
        <f t="array" ref="Z87">IF(ISNUMBER(AG86), AG86, ACT2Info[Intial Amount])</f>
        <v>0</v>
      </c>
      <c r="AA87" s="1"/>
      <c r="AB87" s="19" cm="1">
        <f t="array" ref="AB87">IF(ACT2Holdings[[#This Row],[Intial Amount]] &gt; ACT2Info[Interest Rate 1 Cap], ACT2Info[Interest Rate 2], ACT2Info[Interest Rate])</f>
        <v>1.5E-3</v>
      </c>
      <c r="AC87" s="1"/>
      <c r="AD87" s="24" t="str" cm="1">
        <f t="array" ref="AD87">IF(VLOOKUP(ACT2Holdings[[#This Row],[Date]],Paysheet[], 2, FALSE) = "PAYDAY", (VLOOKUP(ACT2Holdings[[#This Row],[Date]],Paysheet[], 11, FALSE) * ACT2Info[Intial Pay %]), "")</f>
        <v/>
      </c>
      <c r="AE8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87" s="1" t="str" cm="1">
        <f t="array" ref="AF87">IF(VLOOKUP(ACT2Holdings[[#This Row],[Date]],Paysheet[], 2, FALSE) = "PAYDAY", (PayDistribution[[#This Row],[Pay Post Initial]] * ACT2Info[Remainder %]), "")</f>
        <v/>
      </c>
      <c r="AG8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87" s="21">
        <v>45374</v>
      </c>
      <c r="AJ87" s="1" cm="1">
        <f t="array" ref="AJ87">IF(ISNUMBER(AQ86), AQ86, ACT3Info[Intial Amount])</f>
        <v>0</v>
      </c>
      <c r="AK87" s="1"/>
      <c r="AL87" s="19" cm="1">
        <f t="array" ref="AL87">IF(ACT3Holdings[[#This Row],[Intial Amount]] &gt; ACT3Info[Interest Rate 1 Cap], ACT3Info[Interest Rate 2], ACT3Info[Interest Rate])</f>
        <v>0</v>
      </c>
      <c r="AM87" s="1"/>
      <c r="AN87" s="24" t="str" cm="1">
        <f t="array" ref="AN87">IF(VLOOKUP(ACT3Holdings[[#This Row],[Date]],Paysheet[], 2, FALSE) = "PAYDAY", (VLOOKUP(ACT3Holdings[[#This Row],[Date]],Paysheet[], 11, FALSE) * ACT3Info[Intial Pay %]), "")</f>
        <v/>
      </c>
      <c r="AO8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87" s="1" t="str" cm="1">
        <f t="array" ref="AP87">IF(VLOOKUP(ACT3Holdings[[#This Row],[Date]],Paysheet[], 2, FALSE) = "PAYDAY", (PayDistribution[[#This Row],[Pay Post Initial]] * ACT3Info[Remainder %]), "")</f>
        <v/>
      </c>
      <c r="AQ8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87" s="21">
        <v>45374</v>
      </c>
      <c r="AT87" s="1" cm="1">
        <f t="array" ref="AT87">IF(ISNUMBER(BA86), BA86, ACT4Info[Intial Amount])</f>
        <v>0</v>
      </c>
      <c r="AU87" s="1"/>
      <c r="AV87" s="19" cm="1">
        <f t="array" ref="AV87">IF(ACT4Holdings[[#This Row],[Intial Amount]] &gt; ACT4Info[Interest Rate 1 Cap], ACT4Info[Interest Rate 2], ACT4Info[Interest Rate])</f>
        <v>0</v>
      </c>
      <c r="AW87" s="1"/>
      <c r="AX87" s="24" t="str" cm="1">
        <f t="array" ref="AX87">IF(VLOOKUP(ACT4Holdings[[#This Row],[Date]],Paysheet[], 2, FALSE) = "PAYDAY", (VLOOKUP(ACT4Holdings[[#This Row],[Date]],Paysheet[], 11, FALSE) * ACT4Info[Intial Pay %]), "")</f>
        <v/>
      </c>
      <c r="AY8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87" s="1" t="str" cm="1">
        <f t="array" ref="AZ87">IF(VLOOKUP(ACT4Holdings[[#This Row],[Date]],Paysheet[], 2, FALSE) = "PAYDAY", (PayDistribution[[#This Row],[Pay Post Initial]] * ACT4Info[Remainder %]), "")</f>
        <v/>
      </c>
      <c r="BA8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87" s="21">
        <v>45374</v>
      </c>
      <c r="BD87" s="1" cm="1">
        <f t="array" ref="BD87">IF(ISNUMBER(BK86), BK86, ACT5Info[Intial Amount])</f>
        <v>0</v>
      </c>
      <c r="BE87" s="1"/>
      <c r="BF87" s="19" cm="1">
        <f t="array" ref="BF87">IF(ACT5Holdings[[#This Row],[Intial Amount]] &gt; ACT5Info[Interest Rate 1 Cap], ACT5Info[Interest Rate 2], ACT5Info[Interest Rate])</f>
        <v>0</v>
      </c>
      <c r="BG87" s="1"/>
      <c r="BH87" s="24" t="str" cm="1">
        <f t="array" ref="BH87">IF(VLOOKUP(ACT5Holdings[[#This Row],[Date]],Paysheet[], 2, FALSE) = "PAYDAY", (VLOOKUP(ACT5Holdings[[#This Row],[Date]],Paysheet[], 11, FALSE) * ACT5Info[Intial Pay %]), "")</f>
        <v/>
      </c>
      <c r="BI8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87" s="1" t="str" cm="1">
        <f t="array" ref="BJ87">IF(VLOOKUP(ACT5Holdings[[#This Row],[Date]],Paysheet[], 2, FALSE) = "PAYDAY", (PayDistribution[[#This Row],[Pay Post Initial]] * ACT5Info[Remainder %]), "")</f>
        <v/>
      </c>
      <c r="BK8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88" spans="1:63" x14ac:dyDescent="0.25">
      <c r="A88" s="25">
        <v>45375</v>
      </c>
      <c r="B88" t="str">
        <f>IF(VLOOKUP(PayDistribution[[#This Row],[Date]],Paysheet[], 2, FALSE) = "PAYDAY", VLOOKUP(PayDistribution[[#This Row],[Date]],Paysheet[], 11, FALSE), "")</f>
        <v/>
      </c>
      <c r="C88" s="2" t="str">
        <f>ACT1Holdings[[#This Row],[Initial Pay Cut]]</f>
        <v/>
      </c>
      <c r="D88" s="2" t="str">
        <f>ACT2Holdings[[#This Row],[Initial Pay Cut]]</f>
        <v/>
      </c>
      <c r="E88" s="2" t="str">
        <f>ACT3Holdings[[#This Row],[Initial Pay Cut]]</f>
        <v/>
      </c>
      <c r="F88" s="2" t="str">
        <f>ACT4Holdings[[#This Row],[Initial Pay Cut]]</f>
        <v/>
      </c>
      <c r="G88" s="2" t="str">
        <f>ACT5Holdings[[#This Row],[Initial Pay Cut]]</f>
        <v/>
      </c>
      <c r="H88" t="str">
        <f>IF(PayDistribution[[#This Row],[Initial Paycheck]] = "", "", PayDistribution[[#This Row],[Initial Paycheck]] - SUM(PayDistribution[[#This Row],[Int ACT 1]:[Int ACT 5]]))</f>
        <v/>
      </c>
      <c r="I88" s="2" t="str">
        <f>ACT1Holdings[[#This Row],[Remainder Pay Cut]]</f>
        <v/>
      </c>
      <c r="J88" s="2" t="str">
        <f>ACT2Holdings[[#This Row],[Remainder Pay Cut]]</f>
        <v/>
      </c>
      <c r="K88" s="2" t="str">
        <f>ACT3Holdings[[#This Row],[Remainder Pay Cut]]</f>
        <v/>
      </c>
      <c r="L88" s="2" t="str">
        <f>ACT4Holdings[[#This Row],[Remainder Pay Cut]]</f>
        <v/>
      </c>
      <c r="M88" s="2" t="str">
        <f>ACT5Holdings[[#This Row],[Remainder Pay Cut]]</f>
        <v/>
      </c>
      <c r="O88" s="21">
        <v>45375</v>
      </c>
      <c r="P88" s="1" cm="1">
        <f t="array" ref="P88">IF(ISNUMBER(W87), W87, ACT1Info[Intial Amount])</f>
        <v>0</v>
      </c>
      <c r="Q88" s="1"/>
      <c r="R88" s="19" cm="1">
        <f t="array" ref="R88">IF(ACT1Holdings[[#This Row],[Intial Amount]] &gt; ACT1Info[Interest Rate 1 Cap], ACT1Info[Interest Rate 2], ACT1Info[Interest Rate])</f>
        <v>0</v>
      </c>
      <c r="S88" s="1"/>
      <c r="T88" s="24" t="str" cm="1">
        <f t="array" ref="T88">IF(VLOOKUP(ACT1Holdings[[#This Row],[Date]],Paysheet[], 2, FALSE) = "PAYDAY", (VLOOKUP(ACT1Holdings[[#This Row],[Date]],Paysheet[], 11, FALSE) * ACT1Info[Intial Pay %]), "")</f>
        <v/>
      </c>
      <c r="U8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88" s="1" t="str" cm="1">
        <f t="array" ref="V88">IF(VLOOKUP(ACT1Holdings[[#This Row],[Date]],Paysheet[], 2, FALSE) = "PAYDAY", (PayDistribution[[#This Row],[Pay Post Initial]] * ACT1Info[Remainder %]), "")</f>
        <v/>
      </c>
      <c r="W8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88" s="21">
        <v>45375</v>
      </c>
      <c r="Z88" s="1" cm="1">
        <f t="array" ref="Z88">IF(ISNUMBER(AG87), AG87, ACT2Info[Intial Amount])</f>
        <v>0</v>
      </c>
      <c r="AA88" s="1"/>
      <c r="AB88" s="19" cm="1">
        <f t="array" ref="AB88">IF(ACT2Holdings[[#This Row],[Intial Amount]] &gt; ACT2Info[Interest Rate 1 Cap], ACT2Info[Interest Rate 2], ACT2Info[Interest Rate])</f>
        <v>1.5E-3</v>
      </c>
      <c r="AC88" s="1"/>
      <c r="AD88" s="24" t="str" cm="1">
        <f t="array" ref="AD88">IF(VLOOKUP(ACT2Holdings[[#This Row],[Date]],Paysheet[], 2, FALSE) = "PAYDAY", (VLOOKUP(ACT2Holdings[[#This Row],[Date]],Paysheet[], 11, FALSE) * ACT2Info[Intial Pay %]), "")</f>
        <v/>
      </c>
      <c r="AE8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88" s="1" t="str" cm="1">
        <f t="array" ref="AF88">IF(VLOOKUP(ACT2Holdings[[#This Row],[Date]],Paysheet[], 2, FALSE) = "PAYDAY", (PayDistribution[[#This Row],[Pay Post Initial]] * ACT2Info[Remainder %]), "")</f>
        <v/>
      </c>
      <c r="AG8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88" s="21">
        <v>45375</v>
      </c>
      <c r="AJ88" s="1" cm="1">
        <f t="array" ref="AJ88">IF(ISNUMBER(AQ87), AQ87, ACT3Info[Intial Amount])</f>
        <v>0</v>
      </c>
      <c r="AK88" s="1"/>
      <c r="AL88" s="19" cm="1">
        <f t="array" ref="AL88">IF(ACT3Holdings[[#This Row],[Intial Amount]] &gt; ACT3Info[Interest Rate 1 Cap], ACT3Info[Interest Rate 2], ACT3Info[Interest Rate])</f>
        <v>0</v>
      </c>
      <c r="AM88" s="1"/>
      <c r="AN88" s="24" t="str" cm="1">
        <f t="array" ref="AN88">IF(VLOOKUP(ACT3Holdings[[#This Row],[Date]],Paysheet[], 2, FALSE) = "PAYDAY", (VLOOKUP(ACT3Holdings[[#This Row],[Date]],Paysheet[], 11, FALSE) * ACT3Info[Intial Pay %]), "")</f>
        <v/>
      </c>
      <c r="AO8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88" s="1" t="str" cm="1">
        <f t="array" ref="AP88">IF(VLOOKUP(ACT3Holdings[[#This Row],[Date]],Paysheet[], 2, FALSE) = "PAYDAY", (PayDistribution[[#This Row],[Pay Post Initial]] * ACT3Info[Remainder %]), "")</f>
        <v/>
      </c>
      <c r="AQ8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88" s="21">
        <v>45375</v>
      </c>
      <c r="AT88" s="1" cm="1">
        <f t="array" ref="AT88">IF(ISNUMBER(BA87), BA87, ACT4Info[Intial Amount])</f>
        <v>0</v>
      </c>
      <c r="AU88" s="1"/>
      <c r="AV88" s="19" cm="1">
        <f t="array" ref="AV88">IF(ACT4Holdings[[#This Row],[Intial Amount]] &gt; ACT4Info[Interest Rate 1 Cap], ACT4Info[Interest Rate 2], ACT4Info[Interest Rate])</f>
        <v>0</v>
      </c>
      <c r="AW88" s="1"/>
      <c r="AX88" s="24" t="str" cm="1">
        <f t="array" ref="AX88">IF(VLOOKUP(ACT4Holdings[[#This Row],[Date]],Paysheet[], 2, FALSE) = "PAYDAY", (VLOOKUP(ACT4Holdings[[#This Row],[Date]],Paysheet[], 11, FALSE) * ACT4Info[Intial Pay %]), "")</f>
        <v/>
      </c>
      <c r="AY8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88" s="1" t="str" cm="1">
        <f t="array" ref="AZ88">IF(VLOOKUP(ACT4Holdings[[#This Row],[Date]],Paysheet[], 2, FALSE) = "PAYDAY", (PayDistribution[[#This Row],[Pay Post Initial]] * ACT4Info[Remainder %]), "")</f>
        <v/>
      </c>
      <c r="BA8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88" s="21">
        <v>45375</v>
      </c>
      <c r="BD88" s="1" cm="1">
        <f t="array" ref="BD88">IF(ISNUMBER(BK87), BK87, ACT5Info[Intial Amount])</f>
        <v>0</v>
      </c>
      <c r="BE88" s="1"/>
      <c r="BF88" s="19" cm="1">
        <f t="array" ref="BF88">IF(ACT5Holdings[[#This Row],[Intial Amount]] &gt; ACT5Info[Interest Rate 1 Cap], ACT5Info[Interest Rate 2], ACT5Info[Interest Rate])</f>
        <v>0</v>
      </c>
      <c r="BG88" s="1"/>
      <c r="BH88" s="24" t="str" cm="1">
        <f t="array" ref="BH88">IF(VLOOKUP(ACT5Holdings[[#This Row],[Date]],Paysheet[], 2, FALSE) = "PAYDAY", (VLOOKUP(ACT5Holdings[[#This Row],[Date]],Paysheet[], 11, FALSE) * ACT5Info[Intial Pay %]), "")</f>
        <v/>
      </c>
      <c r="BI8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88" s="1" t="str" cm="1">
        <f t="array" ref="BJ88">IF(VLOOKUP(ACT5Holdings[[#This Row],[Date]],Paysheet[], 2, FALSE) = "PAYDAY", (PayDistribution[[#This Row],[Pay Post Initial]] * ACT5Info[Remainder %]), "")</f>
        <v/>
      </c>
      <c r="BK8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89" spans="1:63" x14ac:dyDescent="0.25">
      <c r="A89" s="25">
        <v>45376</v>
      </c>
      <c r="B89" t="str">
        <f>IF(VLOOKUP(PayDistribution[[#This Row],[Date]],Paysheet[], 2, FALSE) = "PAYDAY", VLOOKUP(PayDistribution[[#This Row],[Date]],Paysheet[], 11, FALSE), "")</f>
        <v/>
      </c>
      <c r="C89" s="2" t="str">
        <f>ACT1Holdings[[#This Row],[Initial Pay Cut]]</f>
        <v/>
      </c>
      <c r="D89" s="2" t="str">
        <f>ACT2Holdings[[#This Row],[Initial Pay Cut]]</f>
        <v/>
      </c>
      <c r="E89" s="2" t="str">
        <f>ACT3Holdings[[#This Row],[Initial Pay Cut]]</f>
        <v/>
      </c>
      <c r="F89" s="2" t="str">
        <f>ACT4Holdings[[#This Row],[Initial Pay Cut]]</f>
        <v/>
      </c>
      <c r="G89" s="2" t="str">
        <f>ACT5Holdings[[#This Row],[Initial Pay Cut]]</f>
        <v/>
      </c>
      <c r="H89" t="str">
        <f>IF(PayDistribution[[#This Row],[Initial Paycheck]] = "", "", PayDistribution[[#This Row],[Initial Paycheck]] - SUM(PayDistribution[[#This Row],[Int ACT 1]:[Int ACT 5]]))</f>
        <v/>
      </c>
      <c r="I89" s="2" t="str">
        <f>ACT1Holdings[[#This Row],[Remainder Pay Cut]]</f>
        <v/>
      </c>
      <c r="J89" s="2" t="str">
        <f>ACT2Holdings[[#This Row],[Remainder Pay Cut]]</f>
        <v/>
      </c>
      <c r="K89" s="2" t="str">
        <f>ACT3Holdings[[#This Row],[Remainder Pay Cut]]</f>
        <v/>
      </c>
      <c r="L89" s="2" t="str">
        <f>ACT4Holdings[[#This Row],[Remainder Pay Cut]]</f>
        <v/>
      </c>
      <c r="M89" s="2" t="str">
        <f>ACT5Holdings[[#This Row],[Remainder Pay Cut]]</f>
        <v/>
      </c>
      <c r="O89" s="21">
        <v>45376</v>
      </c>
      <c r="P89" s="1" cm="1">
        <f t="array" ref="P89">IF(ISNUMBER(W88), W88, ACT1Info[Intial Amount])</f>
        <v>0</v>
      </c>
      <c r="Q89" s="1"/>
      <c r="R89" s="19" cm="1">
        <f t="array" ref="R89">IF(ACT1Holdings[[#This Row],[Intial Amount]] &gt; ACT1Info[Interest Rate 1 Cap], ACT1Info[Interest Rate 2], ACT1Info[Interest Rate])</f>
        <v>0</v>
      </c>
      <c r="S89" s="1"/>
      <c r="T89" s="24" t="str" cm="1">
        <f t="array" ref="T89">IF(VLOOKUP(ACT1Holdings[[#This Row],[Date]],Paysheet[], 2, FALSE) = "PAYDAY", (VLOOKUP(ACT1Holdings[[#This Row],[Date]],Paysheet[], 11, FALSE) * ACT1Info[Intial Pay %]), "")</f>
        <v/>
      </c>
      <c r="U8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89" s="1" t="str" cm="1">
        <f t="array" ref="V89">IF(VLOOKUP(ACT1Holdings[[#This Row],[Date]],Paysheet[], 2, FALSE) = "PAYDAY", (PayDistribution[[#This Row],[Pay Post Initial]] * ACT1Info[Remainder %]), "")</f>
        <v/>
      </c>
      <c r="W8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89" s="21">
        <v>45376</v>
      </c>
      <c r="Z89" s="1" cm="1">
        <f t="array" ref="Z89">IF(ISNUMBER(AG88), AG88, ACT2Info[Intial Amount])</f>
        <v>0</v>
      </c>
      <c r="AA89" s="1"/>
      <c r="AB89" s="19" cm="1">
        <f t="array" ref="AB89">IF(ACT2Holdings[[#This Row],[Intial Amount]] &gt; ACT2Info[Interest Rate 1 Cap], ACT2Info[Interest Rate 2], ACT2Info[Interest Rate])</f>
        <v>1.5E-3</v>
      </c>
      <c r="AC89" s="1"/>
      <c r="AD89" s="24" t="str" cm="1">
        <f t="array" ref="AD89">IF(VLOOKUP(ACT2Holdings[[#This Row],[Date]],Paysheet[], 2, FALSE) = "PAYDAY", (VLOOKUP(ACT2Holdings[[#This Row],[Date]],Paysheet[], 11, FALSE) * ACT2Info[Intial Pay %]), "")</f>
        <v/>
      </c>
      <c r="AE8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89" s="1" t="str" cm="1">
        <f t="array" ref="AF89">IF(VLOOKUP(ACT2Holdings[[#This Row],[Date]],Paysheet[], 2, FALSE) = "PAYDAY", (PayDistribution[[#This Row],[Pay Post Initial]] * ACT2Info[Remainder %]), "")</f>
        <v/>
      </c>
      <c r="AG8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89" s="21">
        <v>45376</v>
      </c>
      <c r="AJ89" s="1" cm="1">
        <f t="array" ref="AJ89">IF(ISNUMBER(AQ88), AQ88, ACT3Info[Intial Amount])</f>
        <v>0</v>
      </c>
      <c r="AK89" s="1"/>
      <c r="AL89" s="19" cm="1">
        <f t="array" ref="AL89">IF(ACT3Holdings[[#This Row],[Intial Amount]] &gt; ACT3Info[Interest Rate 1 Cap], ACT3Info[Interest Rate 2], ACT3Info[Interest Rate])</f>
        <v>0</v>
      </c>
      <c r="AM89" s="1"/>
      <c r="AN89" s="24" t="str" cm="1">
        <f t="array" ref="AN89">IF(VLOOKUP(ACT3Holdings[[#This Row],[Date]],Paysheet[], 2, FALSE) = "PAYDAY", (VLOOKUP(ACT3Holdings[[#This Row],[Date]],Paysheet[], 11, FALSE) * ACT3Info[Intial Pay %]), "")</f>
        <v/>
      </c>
      <c r="AO8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89" s="1" t="str" cm="1">
        <f t="array" ref="AP89">IF(VLOOKUP(ACT3Holdings[[#This Row],[Date]],Paysheet[], 2, FALSE) = "PAYDAY", (PayDistribution[[#This Row],[Pay Post Initial]] * ACT3Info[Remainder %]), "")</f>
        <v/>
      </c>
      <c r="AQ8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89" s="21">
        <v>45376</v>
      </c>
      <c r="AT89" s="1" cm="1">
        <f t="array" ref="AT89">IF(ISNUMBER(BA88), BA88, ACT4Info[Intial Amount])</f>
        <v>0</v>
      </c>
      <c r="AU89" s="1"/>
      <c r="AV89" s="19" cm="1">
        <f t="array" ref="AV89">IF(ACT4Holdings[[#This Row],[Intial Amount]] &gt; ACT4Info[Interest Rate 1 Cap], ACT4Info[Interest Rate 2], ACT4Info[Interest Rate])</f>
        <v>0</v>
      </c>
      <c r="AW89" s="1"/>
      <c r="AX89" s="24" t="str" cm="1">
        <f t="array" ref="AX89">IF(VLOOKUP(ACT4Holdings[[#This Row],[Date]],Paysheet[], 2, FALSE) = "PAYDAY", (VLOOKUP(ACT4Holdings[[#This Row],[Date]],Paysheet[], 11, FALSE) * ACT4Info[Intial Pay %]), "")</f>
        <v/>
      </c>
      <c r="AY8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89" s="1" t="str" cm="1">
        <f t="array" ref="AZ89">IF(VLOOKUP(ACT4Holdings[[#This Row],[Date]],Paysheet[], 2, FALSE) = "PAYDAY", (PayDistribution[[#This Row],[Pay Post Initial]] * ACT4Info[Remainder %]), "")</f>
        <v/>
      </c>
      <c r="BA8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89" s="21">
        <v>45376</v>
      </c>
      <c r="BD89" s="1" cm="1">
        <f t="array" ref="BD89">IF(ISNUMBER(BK88), BK88, ACT5Info[Intial Amount])</f>
        <v>0</v>
      </c>
      <c r="BE89" s="1"/>
      <c r="BF89" s="19" cm="1">
        <f t="array" ref="BF89">IF(ACT5Holdings[[#This Row],[Intial Amount]] &gt; ACT5Info[Interest Rate 1 Cap], ACT5Info[Interest Rate 2], ACT5Info[Interest Rate])</f>
        <v>0</v>
      </c>
      <c r="BG89" s="1"/>
      <c r="BH89" s="24" t="str" cm="1">
        <f t="array" ref="BH89">IF(VLOOKUP(ACT5Holdings[[#This Row],[Date]],Paysheet[], 2, FALSE) = "PAYDAY", (VLOOKUP(ACT5Holdings[[#This Row],[Date]],Paysheet[], 11, FALSE) * ACT5Info[Intial Pay %]), "")</f>
        <v/>
      </c>
      <c r="BI8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89" s="1" t="str" cm="1">
        <f t="array" ref="BJ89">IF(VLOOKUP(ACT5Holdings[[#This Row],[Date]],Paysheet[], 2, FALSE) = "PAYDAY", (PayDistribution[[#This Row],[Pay Post Initial]] * ACT5Info[Remainder %]), "")</f>
        <v/>
      </c>
      <c r="BK8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90" spans="1:63" x14ac:dyDescent="0.25">
      <c r="A90" s="25">
        <v>45377</v>
      </c>
      <c r="B90" t="str">
        <f>IF(VLOOKUP(PayDistribution[[#This Row],[Date]],Paysheet[], 2, FALSE) = "PAYDAY", VLOOKUP(PayDistribution[[#This Row],[Date]],Paysheet[], 11, FALSE), "")</f>
        <v/>
      </c>
      <c r="C90" s="2" t="str">
        <f>ACT1Holdings[[#This Row],[Initial Pay Cut]]</f>
        <v/>
      </c>
      <c r="D90" s="2" t="str">
        <f>ACT2Holdings[[#This Row],[Initial Pay Cut]]</f>
        <v/>
      </c>
      <c r="E90" s="2" t="str">
        <f>ACT3Holdings[[#This Row],[Initial Pay Cut]]</f>
        <v/>
      </c>
      <c r="F90" s="2" t="str">
        <f>ACT4Holdings[[#This Row],[Initial Pay Cut]]</f>
        <v/>
      </c>
      <c r="G90" s="2" t="str">
        <f>ACT5Holdings[[#This Row],[Initial Pay Cut]]</f>
        <v/>
      </c>
      <c r="H90" t="str">
        <f>IF(PayDistribution[[#This Row],[Initial Paycheck]] = "", "", PayDistribution[[#This Row],[Initial Paycheck]] - SUM(PayDistribution[[#This Row],[Int ACT 1]:[Int ACT 5]]))</f>
        <v/>
      </c>
      <c r="I90" s="2" t="str">
        <f>ACT1Holdings[[#This Row],[Remainder Pay Cut]]</f>
        <v/>
      </c>
      <c r="J90" s="2" t="str">
        <f>ACT2Holdings[[#This Row],[Remainder Pay Cut]]</f>
        <v/>
      </c>
      <c r="K90" s="2" t="str">
        <f>ACT3Holdings[[#This Row],[Remainder Pay Cut]]</f>
        <v/>
      </c>
      <c r="L90" s="2" t="str">
        <f>ACT4Holdings[[#This Row],[Remainder Pay Cut]]</f>
        <v/>
      </c>
      <c r="M90" s="2" t="str">
        <f>ACT5Holdings[[#This Row],[Remainder Pay Cut]]</f>
        <v/>
      </c>
      <c r="O90" s="21">
        <v>45377</v>
      </c>
      <c r="P90" s="1" cm="1">
        <f t="array" ref="P90">IF(ISNUMBER(W89), W89, ACT1Info[Intial Amount])</f>
        <v>0</v>
      </c>
      <c r="Q90" s="1"/>
      <c r="R90" s="19" cm="1">
        <f t="array" ref="R90">IF(ACT1Holdings[[#This Row],[Intial Amount]] &gt; ACT1Info[Interest Rate 1 Cap], ACT1Info[Interest Rate 2], ACT1Info[Interest Rate])</f>
        <v>0</v>
      </c>
      <c r="S90" s="1"/>
      <c r="T90" s="24" t="str" cm="1">
        <f t="array" ref="T90">IF(VLOOKUP(ACT1Holdings[[#This Row],[Date]],Paysheet[], 2, FALSE) = "PAYDAY", (VLOOKUP(ACT1Holdings[[#This Row],[Date]],Paysheet[], 11, FALSE) * ACT1Info[Intial Pay %]), "")</f>
        <v/>
      </c>
      <c r="U9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90" s="1" t="str" cm="1">
        <f t="array" ref="V90">IF(VLOOKUP(ACT1Holdings[[#This Row],[Date]],Paysheet[], 2, FALSE) = "PAYDAY", (PayDistribution[[#This Row],[Pay Post Initial]] * ACT1Info[Remainder %]), "")</f>
        <v/>
      </c>
      <c r="W9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90" s="21">
        <v>45377</v>
      </c>
      <c r="Z90" s="1" cm="1">
        <f t="array" ref="Z90">IF(ISNUMBER(AG89), AG89, ACT2Info[Intial Amount])</f>
        <v>0</v>
      </c>
      <c r="AA90" s="1"/>
      <c r="AB90" s="19" cm="1">
        <f t="array" ref="AB90">IF(ACT2Holdings[[#This Row],[Intial Amount]] &gt; ACT2Info[Interest Rate 1 Cap], ACT2Info[Interest Rate 2], ACT2Info[Interest Rate])</f>
        <v>1.5E-3</v>
      </c>
      <c r="AC90" s="1"/>
      <c r="AD90" s="24" t="str" cm="1">
        <f t="array" ref="AD90">IF(VLOOKUP(ACT2Holdings[[#This Row],[Date]],Paysheet[], 2, FALSE) = "PAYDAY", (VLOOKUP(ACT2Holdings[[#This Row],[Date]],Paysheet[], 11, FALSE) * ACT2Info[Intial Pay %]), "")</f>
        <v/>
      </c>
      <c r="AE9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90" s="1" t="str" cm="1">
        <f t="array" ref="AF90">IF(VLOOKUP(ACT2Holdings[[#This Row],[Date]],Paysheet[], 2, FALSE) = "PAYDAY", (PayDistribution[[#This Row],[Pay Post Initial]] * ACT2Info[Remainder %]), "")</f>
        <v/>
      </c>
      <c r="AG9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90" s="21">
        <v>45377</v>
      </c>
      <c r="AJ90" s="1" cm="1">
        <f t="array" ref="AJ90">IF(ISNUMBER(AQ89), AQ89, ACT3Info[Intial Amount])</f>
        <v>0</v>
      </c>
      <c r="AK90" s="1"/>
      <c r="AL90" s="19" cm="1">
        <f t="array" ref="AL90">IF(ACT3Holdings[[#This Row],[Intial Amount]] &gt; ACT3Info[Interest Rate 1 Cap], ACT3Info[Interest Rate 2], ACT3Info[Interest Rate])</f>
        <v>0</v>
      </c>
      <c r="AM90" s="1"/>
      <c r="AN90" s="24" t="str" cm="1">
        <f t="array" ref="AN90">IF(VLOOKUP(ACT3Holdings[[#This Row],[Date]],Paysheet[], 2, FALSE) = "PAYDAY", (VLOOKUP(ACT3Holdings[[#This Row],[Date]],Paysheet[], 11, FALSE) * ACT3Info[Intial Pay %]), "")</f>
        <v/>
      </c>
      <c r="AO9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90" s="1" t="str" cm="1">
        <f t="array" ref="AP90">IF(VLOOKUP(ACT3Holdings[[#This Row],[Date]],Paysheet[], 2, FALSE) = "PAYDAY", (PayDistribution[[#This Row],[Pay Post Initial]] * ACT3Info[Remainder %]), "")</f>
        <v/>
      </c>
      <c r="AQ9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90" s="21">
        <v>45377</v>
      </c>
      <c r="AT90" s="1" cm="1">
        <f t="array" ref="AT90">IF(ISNUMBER(BA89), BA89, ACT4Info[Intial Amount])</f>
        <v>0</v>
      </c>
      <c r="AU90" s="1"/>
      <c r="AV90" s="19" cm="1">
        <f t="array" ref="AV90">IF(ACT4Holdings[[#This Row],[Intial Amount]] &gt; ACT4Info[Interest Rate 1 Cap], ACT4Info[Interest Rate 2], ACT4Info[Interest Rate])</f>
        <v>0</v>
      </c>
      <c r="AW90" s="1"/>
      <c r="AX90" s="24" t="str" cm="1">
        <f t="array" ref="AX90">IF(VLOOKUP(ACT4Holdings[[#This Row],[Date]],Paysheet[], 2, FALSE) = "PAYDAY", (VLOOKUP(ACT4Holdings[[#This Row],[Date]],Paysheet[], 11, FALSE) * ACT4Info[Intial Pay %]), "")</f>
        <v/>
      </c>
      <c r="AY9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90" s="1" t="str" cm="1">
        <f t="array" ref="AZ90">IF(VLOOKUP(ACT4Holdings[[#This Row],[Date]],Paysheet[], 2, FALSE) = "PAYDAY", (PayDistribution[[#This Row],[Pay Post Initial]] * ACT4Info[Remainder %]), "")</f>
        <v/>
      </c>
      <c r="BA9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90" s="21">
        <v>45377</v>
      </c>
      <c r="BD90" s="1" cm="1">
        <f t="array" ref="BD90">IF(ISNUMBER(BK89), BK89, ACT5Info[Intial Amount])</f>
        <v>0</v>
      </c>
      <c r="BE90" s="1"/>
      <c r="BF90" s="19" cm="1">
        <f t="array" ref="BF90">IF(ACT5Holdings[[#This Row],[Intial Amount]] &gt; ACT5Info[Interest Rate 1 Cap], ACT5Info[Interest Rate 2], ACT5Info[Interest Rate])</f>
        <v>0</v>
      </c>
      <c r="BG90" s="1"/>
      <c r="BH90" s="24" t="str" cm="1">
        <f t="array" ref="BH90">IF(VLOOKUP(ACT5Holdings[[#This Row],[Date]],Paysheet[], 2, FALSE) = "PAYDAY", (VLOOKUP(ACT5Holdings[[#This Row],[Date]],Paysheet[], 11, FALSE) * ACT5Info[Intial Pay %]), "")</f>
        <v/>
      </c>
      <c r="BI9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90" s="1" t="str" cm="1">
        <f t="array" ref="BJ90">IF(VLOOKUP(ACT5Holdings[[#This Row],[Date]],Paysheet[], 2, FALSE) = "PAYDAY", (PayDistribution[[#This Row],[Pay Post Initial]] * ACT5Info[Remainder %]), "")</f>
        <v/>
      </c>
      <c r="BK9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91" spans="1:63" x14ac:dyDescent="0.25">
      <c r="A91" s="25">
        <v>45378</v>
      </c>
      <c r="B91" t="str">
        <f>IF(VLOOKUP(PayDistribution[[#This Row],[Date]],Paysheet[], 2, FALSE) = "PAYDAY", VLOOKUP(PayDistribution[[#This Row],[Date]],Paysheet[], 11, FALSE), "")</f>
        <v/>
      </c>
      <c r="C91" s="2" t="str">
        <f>ACT1Holdings[[#This Row],[Initial Pay Cut]]</f>
        <v/>
      </c>
      <c r="D91" s="2" t="str">
        <f>ACT2Holdings[[#This Row],[Initial Pay Cut]]</f>
        <v/>
      </c>
      <c r="E91" s="2" t="str">
        <f>ACT3Holdings[[#This Row],[Initial Pay Cut]]</f>
        <v/>
      </c>
      <c r="F91" s="2" t="str">
        <f>ACT4Holdings[[#This Row],[Initial Pay Cut]]</f>
        <v/>
      </c>
      <c r="G91" s="2" t="str">
        <f>ACT5Holdings[[#This Row],[Initial Pay Cut]]</f>
        <v/>
      </c>
      <c r="H91" t="str">
        <f>IF(PayDistribution[[#This Row],[Initial Paycheck]] = "", "", PayDistribution[[#This Row],[Initial Paycheck]] - SUM(PayDistribution[[#This Row],[Int ACT 1]:[Int ACT 5]]))</f>
        <v/>
      </c>
      <c r="I91" s="2" t="str">
        <f>ACT1Holdings[[#This Row],[Remainder Pay Cut]]</f>
        <v/>
      </c>
      <c r="J91" s="2" t="str">
        <f>ACT2Holdings[[#This Row],[Remainder Pay Cut]]</f>
        <v/>
      </c>
      <c r="K91" s="2" t="str">
        <f>ACT3Holdings[[#This Row],[Remainder Pay Cut]]</f>
        <v/>
      </c>
      <c r="L91" s="2" t="str">
        <f>ACT4Holdings[[#This Row],[Remainder Pay Cut]]</f>
        <v/>
      </c>
      <c r="M91" s="2" t="str">
        <f>ACT5Holdings[[#This Row],[Remainder Pay Cut]]</f>
        <v/>
      </c>
      <c r="O91" s="21">
        <v>45378</v>
      </c>
      <c r="P91" s="1" cm="1">
        <f t="array" ref="P91">IF(ISNUMBER(W90), W90, ACT1Info[Intial Amount])</f>
        <v>0</v>
      </c>
      <c r="Q91" s="1"/>
      <c r="R91" s="19" cm="1">
        <f t="array" ref="R91">IF(ACT1Holdings[[#This Row],[Intial Amount]] &gt; ACT1Info[Interest Rate 1 Cap], ACT1Info[Interest Rate 2], ACT1Info[Interest Rate])</f>
        <v>0</v>
      </c>
      <c r="S91" s="1"/>
      <c r="T91" s="24" t="str" cm="1">
        <f t="array" ref="T91">IF(VLOOKUP(ACT1Holdings[[#This Row],[Date]],Paysheet[], 2, FALSE) = "PAYDAY", (VLOOKUP(ACT1Holdings[[#This Row],[Date]],Paysheet[], 11, FALSE) * ACT1Info[Intial Pay %]), "")</f>
        <v/>
      </c>
      <c r="U9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91" s="1" t="str" cm="1">
        <f t="array" ref="V91">IF(VLOOKUP(ACT1Holdings[[#This Row],[Date]],Paysheet[], 2, FALSE) = "PAYDAY", (PayDistribution[[#This Row],[Pay Post Initial]] * ACT1Info[Remainder %]), "")</f>
        <v/>
      </c>
      <c r="W9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91" s="21">
        <v>45378</v>
      </c>
      <c r="Z91" s="1" cm="1">
        <f t="array" ref="Z91">IF(ISNUMBER(AG90), AG90, ACT2Info[Intial Amount])</f>
        <v>0</v>
      </c>
      <c r="AA91" s="1"/>
      <c r="AB91" s="19" cm="1">
        <f t="array" ref="AB91">IF(ACT2Holdings[[#This Row],[Intial Amount]] &gt; ACT2Info[Interest Rate 1 Cap], ACT2Info[Interest Rate 2], ACT2Info[Interest Rate])</f>
        <v>1.5E-3</v>
      </c>
      <c r="AC91" s="1"/>
      <c r="AD91" s="24" t="str" cm="1">
        <f t="array" ref="AD91">IF(VLOOKUP(ACT2Holdings[[#This Row],[Date]],Paysheet[], 2, FALSE) = "PAYDAY", (VLOOKUP(ACT2Holdings[[#This Row],[Date]],Paysheet[], 11, FALSE) * ACT2Info[Intial Pay %]), "")</f>
        <v/>
      </c>
      <c r="AE9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91" s="1" t="str" cm="1">
        <f t="array" ref="AF91">IF(VLOOKUP(ACT2Holdings[[#This Row],[Date]],Paysheet[], 2, FALSE) = "PAYDAY", (PayDistribution[[#This Row],[Pay Post Initial]] * ACT2Info[Remainder %]), "")</f>
        <v/>
      </c>
      <c r="AG9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91" s="21">
        <v>45378</v>
      </c>
      <c r="AJ91" s="1" cm="1">
        <f t="array" ref="AJ91">IF(ISNUMBER(AQ90), AQ90, ACT3Info[Intial Amount])</f>
        <v>0</v>
      </c>
      <c r="AK91" s="1"/>
      <c r="AL91" s="19" cm="1">
        <f t="array" ref="AL91">IF(ACT3Holdings[[#This Row],[Intial Amount]] &gt; ACT3Info[Interest Rate 1 Cap], ACT3Info[Interest Rate 2], ACT3Info[Interest Rate])</f>
        <v>0</v>
      </c>
      <c r="AM91" s="1"/>
      <c r="AN91" s="24" t="str" cm="1">
        <f t="array" ref="AN91">IF(VLOOKUP(ACT3Holdings[[#This Row],[Date]],Paysheet[], 2, FALSE) = "PAYDAY", (VLOOKUP(ACT3Holdings[[#This Row],[Date]],Paysheet[], 11, FALSE) * ACT3Info[Intial Pay %]), "")</f>
        <v/>
      </c>
      <c r="AO9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91" s="1" t="str" cm="1">
        <f t="array" ref="AP91">IF(VLOOKUP(ACT3Holdings[[#This Row],[Date]],Paysheet[], 2, FALSE) = "PAYDAY", (PayDistribution[[#This Row],[Pay Post Initial]] * ACT3Info[Remainder %]), "")</f>
        <v/>
      </c>
      <c r="AQ9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91" s="21">
        <v>45378</v>
      </c>
      <c r="AT91" s="1" cm="1">
        <f t="array" ref="AT91">IF(ISNUMBER(BA90), BA90, ACT4Info[Intial Amount])</f>
        <v>0</v>
      </c>
      <c r="AU91" s="1"/>
      <c r="AV91" s="19" cm="1">
        <f t="array" ref="AV91">IF(ACT4Holdings[[#This Row],[Intial Amount]] &gt; ACT4Info[Interest Rate 1 Cap], ACT4Info[Interest Rate 2], ACT4Info[Interest Rate])</f>
        <v>0</v>
      </c>
      <c r="AW91" s="1"/>
      <c r="AX91" s="24" t="str" cm="1">
        <f t="array" ref="AX91">IF(VLOOKUP(ACT4Holdings[[#This Row],[Date]],Paysheet[], 2, FALSE) = "PAYDAY", (VLOOKUP(ACT4Holdings[[#This Row],[Date]],Paysheet[], 11, FALSE) * ACT4Info[Intial Pay %]), "")</f>
        <v/>
      </c>
      <c r="AY9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91" s="1" t="str" cm="1">
        <f t="array" ref="AZ91">IF(VLOOKUP(ACT4Holdings[[#This Row],[Date]],Paysheet[], 2, FALSE) = "PAYDAY", (PayDistribution[[#This Row],[Pay Post Initial]] * ACT4Info[Remainder %]), "")</f>
        <v/>
      </c>
      <c r="BA9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91" s="21">
        <v>45378</v>
      </c>
      <c r="BD91" s="1" cm="1">
        <f t="array" ref="BD91">IF(ISNUMBER(BK90), BK90, ACT5Info[Intial Amount])</f>
        <v>0</v>
      </c>
      <c r="BE91" s="1"/>
      <c r="BF91" s="19" cm="1">
        <f t="array" ref="BF91">IF(ACT5Holdings[[#This Row],[Intial Amount]] &gt; ACT5Info[Interest Rate 1 Cap], ACT5Info[Interest Rate 2], ACT5Info[Interest Rate])</f>
        <v>0</v>
      </c>
      <c r="BG91" s="1"/>
      <c r="BH91" s="24" t="str" cm="1">
        <f t="array" ref="BH91">IF(VLOOKUP(ACT5Holdings[[#This Row],[Date]],Paysheet[], 2, FALSE) = "PAYDAY", (VLOOKUP(ACT5Holdings[[#This Row],[Date]],Paysheet[], 11, FALSE) * ACT5Info[Intial Pay %]), "")</f>
        <v/>
      </c>
      <c r="BI9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91" s="1" t="str" cm="1">
        <f t="array" ref="BJ91">IF(VLOOKUP(ACT5Holdings[[#This Row],[Date]],Paysheet[], 2, FALSE) = "PAYDAY", (PayDistribution[[#This Row],[Pay Post Initial]] * ACT5Info[Remainder %]), "")</f>
        <v/>
      </c>
      <c r="BK9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92" spans="1:63" x14ac:dyDescent="0.25">
      <c r="A92" s="25">
        <v>45379</v>
      </c>
      <c r="B92" t="str">
        <f>IF(VLOOKUP(PayDistribution[[#This Row],[Date]],Paysheet[], 2, FALSE) = "PAYDAY", VLOOKUP(PayDistribution[[#This Row],[Date]],Paysheet[], 11, FALSE), "")</f>
        <v/>
      </c>
      <c r="C92" s="2" t="str">
        <f>ACT1Holdings[[#This Row],[Initial Pay Cut]]</f>
        <v/>
      </c>
      <c r="D92" s="2" t="str">
        <f>ACT2Holdings[[#This Row],[Initial Pay Cut]]</f>
        <v/>
      </c>
      <c r="E92" s="2" t="str">
        <f>ACT3Holdings[[#This Row],[Initial Pay Cut]]</f>
        <v/>
      </c>
      <c r="F92" s="2" t="str">
        <f>ACT4Holdings[[#This Row],[Initial Pay Cut]]</f>
        <v/>
      </c>
      <c r="G92" s="2" t="str">
        <f>ACT5Holdings[[#This Row],[Initial Pay Cut]]</f>
        <v/>
      </c>
      <c r="H92" t="str">
        <f>IF(PayDistribution[[#This Row],[Initial Paycheck]] = "", "", PayDistribution[[#This Row],[Initial Paycheck]] - SUM(PayDistribution[[#This Row],[Int ACT 1]:[Int ACT 5]]))</f>
        <v/>
      </c>
      <c r="I92" s="2" t="str">
        <f>ACT1Holdings[[#This Row],[Remainder Pay Cut]]</f>
        <v/>
      </c>
      <c r="J92" s="2" t="str">
        <f>ACT2Holdings[[#This Row],[Remainder Pay Cut]]</f>
        <v/>
      </c>
      <c r="K92" s="2" t="str">
        <f>ACT3Holdings[[#This Row],[Remainder Pay Cut]]</f>
        <v/>
      </c>
      <c r="L92" s="2" t="str">
        <f>ACT4Holdings[[#This Row],[Remainder Pay Cut]]</f>
        <v/>
      </c>
      <c r="M92" s="2" t="str">
        <f>ACT5Holdings[[#This Row],[Remainder Pay Cut]]</f>
        <v/>
      </c>
      <c r="O92" s="21">
        <v>45379</v>
      </c>
      <c r="P92" s="1" cm="1">
        <f t="array" ref="P92">IF(ISNUMBER(W91), W91, ACT1Info[Intial Amount])</f>
        <v>0</v>
      </c>
      <c r="Q92" s="1"/>
      <c r="R92" s="19" cm="1">
        <f t="array" ref="R92">IF(ACT1Holdings[[#This Row],[Intial Amount]] &gt; ACT1Info[Interest Rate 1 Cap], ACT1Info[Interest Rate 2], ACT1Info[Interest Rate])</f>
        <v>0</v>
      </c>
      <c r="S92" s="1"/>
      <c r="T92" s="24" t="str" cm="1">
        <f t="array" ref="T92">IF(VLOOKUP(ACT1Holdings[[#This Row],[Date]],Paysheet[], 2, FALSE) = "PAYDAY", (VLOOKUP(ACT1Holdings[[#This Row],[Date]],Paysheet[], 11, FALSE) * ACT1Info[Intial Pay %]), "")</f>
        <v/>
      </c>
      <c r="U9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92" s="1" t="str" cm="1">
        <f t="array" ref="V92">IF(VLOOKUP(ACT1Holdings[[#This Row],[Date]],Paysheet[], 2, FALSE) = "PAYDAY", (PayDistribution[[#This Row],[Pay Post Initial]] * ACT1Info[Remainder %]), "")</f>
        <v/>
      </c>
      <c r="W9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92" s="21">
        <v>45379</v>
      </c>
      <c r="Z92" s="1" cm="1">
        <f t="array" ref="Z92">IF(ISNUMBER(AG91), AG91, ACT2Info[Intial Amount])</f>
        <v>0</v>
      </c>
      <c r="AA92" s="1"/>
      <c r="AB92" s="19" cm="1">
        <f t="array" ref="AB92">IF(ACT2Holdings[[#This Row],[Intial Amount]] &gt; ACT2Info[Interest Rate 1 Cap], ACT2Info[Interest Rate 2], ACT2Info[Interest Rate])</f>
        <v>1.5E-3</v>
      </c>
      <c r="AC92" s="1"/>
      <c r="AD92" s="24" t="str" cm="1">
        <f t="array" ref="AD92">IF(VLOOKUP(ACT2Holdings[[#This Row],[Date]],Paysheet[], 2, FALSE) = "PAYDAY", (VLOOKUP(ACT2Holdings[[#This Row],[Date]],Paysheet[], 11, FALSE) * ACT2Info[Intial Pay %]), "")</f>
        <v/>
      </c>
      <c r="AE9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92" s="1" t="str" cm="1">
        <f t="array" ref="AF92">IF(VLOOKUP(ACT2Holdings[[#This Row],[Date]],Paysheet[], 2, FALSE) = "PAYDAY", (PayDistribution[[#This Row],[Pay Post Initial]] * ACT2Info[Remainder %]), "")</f>
        <v/>
      </c>
      <c r="AG9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92" s="21">
        <v>45379</v>
      </c>
      <c r="AJ92" s="1" cm="1">
        <f t="array" ref="AJ92">IF(ISNUMBER(AQ91), AQ91, ACT3Info[Intial Amount])</f>
        <v>0</v>
      </c>
      <c r="AK92" s="1"/>
      <c r="AL92" s="19" cm="1">
        <f t="array" ref="AL92">IF(ACT3Holdings[[#This Row],[Intial Amount]] &gt; ACT3Info[Interest Rate 1 Cap], ACT3Info[Interest Rate 2], ACT3Info[Interest Rate])</f>
        <v>0</v>
      </c>
      <c r="AM92" s="1"/>
      <c r="AN92" s="24" t="str" cm="1">
        <f t="array" ref="AN92">IF(VLOOKUP(ACT3Holdings[[#This Row],[Date]],Paysheet[], 2, FALSE) = "PAYDAY", (VLOOKUP(ACT3Holdings[[#This Row],[Date]],Paysheet[], 11, FALSE) * ACT3Info[Intial Pay %]), "")</f>
        <v/>
      </c>
      <c r="AO9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92" s="1" t="str" cm="1">
        <f t="array" ref="AP92">IF(VLOOKUP(ACT3Holdings[[#This Row],[Date]],Paysheet[], 2, FALSE) = "PAYDAY", (PayDistribution[[#This Row],[Pay Post Initial]] * ACT3Info[Remainder %]), "")</f>
        <v/>
      </c>
      <c r="AQ9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92" s="21">
        <v>45379</v>
      </c>
      <c r="AT92" s="1" cm="1">
        <f t="array" ref="AT92">IF(ISNUMBER(BA91), BA91, ACT4Info[Intial Amount])</f>
        <v>0</v>
      </c>
      <c r="AU92" s="1"/>
      <c r="AV92" s="19" cm="1">
        <f t="array" ref="AV92">IF(ACT4Holdings[[#This Row],[Intial Amount]] &gt; ACT4Info[Interest Rate 1 Cap], ACT4Info[Interest Rate 2], ACT4Info[Interest Rate])</f>
        <v>0</v>
      </c>
      <c r="AW92" s="1"/>
      <c r="AX92" s="24" t="str" cm="1">
        <f t="array" ref="AX92">IF(VLOOKUP(ACT4Holdings[[#This Row],[Date]],Paysheet[], 2, FALSE) = "PAYDAY", (VLOOKUP(ACT4Holdings[[#This Row],[Date]],Paysheet[], 11, FALSE) * ACT4Info[Intial Pay %]), "")</f>
        <v/>
      </c>
      <c r="AY9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92" s="1" t="str" cm="1">
        <f t="array" ref="AZ92">IF(VLOOKUP(ACT4Holdings[[#This Row],[Date]],Paysheet[], 2, FALSE) = "PAYDAY", (PayDistribution[[#This Row],[Pay Post Initial]] * ACT4Info[Remainder %]), "")</f>
        <v/>
      </c>
      <c r="BA9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92" s="21">
        <v>45379</v>
      </c>
      <c r="BD92" s="1" cm="1">
        <f t="array" ref="BD92">IF(ISNUMBER(BK91), BK91, ACT5Info[Intial Amount])</f>
        <v>0</v>
      </c>
      <c r="BE92" s="1"/>
      <c r="BF92" s="19" cm="1">
        <f t="array" ref="BF92">IF(ACT5Holdings[[#This Row],[Intial Amount]] &gt; ACT5Info[Interest Rate 1 Cap], ACT5Info[Interest Rate 2], ACT5Info[Interest Rate])</f>
        <v>0</v>
      </c>
      <c r="BG92" s="1"/>
      <c r="BH92" s="24" t="str" cm="1">
        <f t="array" ref="BH92">IF(VLOOKUP(ACT5Holdings[[#This Row],[Date]],Paysheet[], 2, FALSE) = "PAYDAY", (VLOOKUP(ACT5Holdings[[#This Row],[Date]],Paysheet[], 11, FALSE) * ACT5Info[Intial Pay %]), "")</f>
        <v/>
      </c>
      <c r="BI9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92" s="1" t="str" cm="1">
        <f t="array" ref="BJ92">IF(VLOOKUP(ACT5Holdings[[#This Row],[Date]],Paysheet[], 2, FALSE) = "PAYDAY", (PayDistribution[[#This Row],[Pay Post Initial]] * ACT5Info[Remainder %]), "")</f>
        <v/>
      </c>
      <c r="BK9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93" spans="1:63" x14ac:dyDescent="0.25">
      <c r="A93" s="25">
        <v>45380</v>
      </c>
      <c r="B93">
        <f>IF(VLOOKUP(PayDistribution[[#This Row],[Date]],Paysheet[], 2, FALSE) = "PAYDAY", VLOOKUP(PayDistribution[[#This Row],[Date]],Paysheet[], 11, FALSE), "")</f>
        <v>0</v>
      </c>
      <c r="C93" s="2">
        <f>ACT1Holdings[[#This Row],[Initial Pay Cut]]</f>
        <v>0</v>
      </c>
      <c r="D93" s="2">
        <f>ACT2Holdings[[#This Row],[Initial Pay Cut]]</f>
        <v>0</v>
      </c>
      <c r="E93" s="2">
        <f>ACT3Holdings[[#This Row],[Initial Pay Cut]]</f>
        <v>0</v>
      </c>
      <c r="F93" s="2">
        <f>ACT4Holdings[[#This Row],[Initial Pay Cut]]</f>
        <v>0</v>
      </c>
      <c r="G93" s="2">
        <f>ACT5Holdings[[#This Row],[Initial Pay Cut]]</f>
        <v>0</v>
      </c>
      <c r="H93">
        <f>IF(PayDistribution[[#This Row],[Initial Paycheck]] = "", "", PayDistribution[[#This Row],[Initial Paycheck]] - SUM(PayDistribution[[#This Row],[Int ACT 1]:[Int ACT 5]]))</f>
        <v>0</v>
      </c>
      <c r="I93" s="2">
        <f>ACT1Holdings[[#This Row],[Remainder Pay Cut]]</f>
        <v>0</v>
      </c>
      <c r="J93" s="2">
        <f>ACT2Holdings[[#This Row],[Remainder Pay Cut]]</f>
        <v>0</v>
      </c>
      <c r="K93" s="2">
        <f>ACT3Holdings[[#This Row],[Remainder Pay Cut]]</f>
        <v>0</v>
      </c>
      <c r="L93" s="2">
        <f>ACT4Holdings[[#This Row],[Remainder Pay Cut]]</f>
        <v>0</v>
      </c>
      <c r="M93" s="2">
        <f>ACT5Holdings[[#This Row],[Remainder Pay Cut]]</f>
        <v>0</v>
      </c>
      <c r="O93" s="21">
        <v>45380</v>
      </c>
      <c r="P93" s="1" cm="1">
        <f t="array" ref="P93">IF(ISNUMBER(W92), W92, ACT1Info[Intial Amount])</f>
        <v>0</v>
      </c>
      <c r="Q93" s="1"/>
      <c r="R93" s="19" cm="1">
        <f t="array" ref="R93">IF(ACT1Holdings[[#This Row],[Intial Amount]] &gt; ACT1Info[Interest Rate 1 Cap], ACT1Info[Interest Rate 2], ACT1Info[Interest Rate])</f>
        <v>0</v>
      </c>
      <c r="S93" s="1"/>
      <c r="T93" s="24" cm="1">
        <f t="array" ref="T93">IF(VLOOKUP(ACT1Holdings[[#This Row],[Date]],Paysheet[], 2, FALSE) = "PAYDAY", (VLOOKUP(ACT1Holdings[[#This Row],[Date]],Paysheet[], 11, FALSE) * ACT1Info[Intial Pay %]), "")</f>
        <v>0</v>
      </c>
      <c r="U93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93" s="1" cm="1">
        <f t="array" ref="V93">IF(VLOOKUP(ACT1Holdings[[#This Row],[Date]],Paysheet[], 2, FALSE) = "PAYDAY", (PayDistribution[[#This Row],[Pay Post Initial]] * ACT1Info[Remainder %]), "")</f>
        <v>0</v>
      </c>
      <c r="W9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93" s="21">
        <v>45380</v>
      </c>
      <c r="Z93" s="1" cm="1">
        <f t="array" ref="Z93">IF(ISNUMBER(AG92), AG92, ACT2Info[Intial Amount])</f>
        <v>0</v>
      </c>
      <c r="AA93" s="1"/>
      <c r="AB93" s="19" cm="1">
        <f t="array" ref="AB93">IF(ACT2Holdings[[#This Row],[Intial Amount]] &gt; ACT2Info[Interest Rate 1 Cap], ACT2Info[Interest Rate 2], ACT2Info[Interest Rate])</f>
        <v>1.5E-3</v>
      </c>
      <c r="AC93" s="1"/>
      <c r="AD93" s="24" cm="1">
        <f t="array" ref="AD93">IF(VLOOKUP(ACT2Holdings[[#This Row],[Date]],Paysheet[], 2, FALSE) = "PAYDAY", (VLOOKUP(ACT2Holdings[[#This Row],[Date]],Paysheet[], 11, FALSE) * ACT2Info[Intial Pay %]), "")</f>
        <v>0</v>
      </c>
      <c r="AE93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93" s="1" cm="1">
        <f t="array" ref="AF93">IF(VLOOKUP(ACT2Holdings[[#This Row],[Date]],Paysheet[], 2, FALSE) = "PAYDAY", (PayDistribution[[#This Row],[Pay Post Initial]] * ACT2Info[Remainder %]), "")</f>
        <v>0</v>
      </c>
      <c r="AG9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93" s="21">
        <v>45380</v>
      </c>
      <c r="AJ93" s="1" cm="1">
        <f t="array" ref="AJ93">IF(ISNUMBER(AQ92), AQ92, ACT3Info[Intial Amount])</f>
        <v>0</v>
      </c>
      <c r="AK93" s="1"/>
      <c r="AL93" s="19" cm="1">
        <f t="array" ref="AL93">IF(ACT3Holdings[[#This Row],[Intial Amount]] &gt; ACT3Info[Interest Rate 1 Cap], ACT3Info[Interest Rate 2], ACT3Info[Interest Rate])</f>
        <v>0</v>
      </c>
      <c r="AM93" s="1"/>
      <c r="AN93" s="24" cm="1">
        <f t="array" ref="AN93">IF(VLOOKUP(ACT3Holdings[[#This Row],[Date]],Paysheet[], 2, FALSE) = "PAYDAY", (VLOOKUP(ACT3Holdings[[#This Row],[Date]],Paysheet[], 11, FALSE) * ACT3Info[Intial Pay %]), "")</f>
        <v>0</v>
      </c>
      <c r="AO93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93" s="1" cm="1">
        <f t="array" ref="AP93">IF(VLOOKUP(ACT3Holdings[[#This Row],[Date]],Paysheet[], 2, FALSE) = "PAYDAY", (PayDistribution[[#This Row],[Pay Post Initial]] * ACT3Info[Remainder %]), "")</f>
        <v>0</v>
      </c>
      <c r="AQ9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93" s="21">
        <v>45380</v>
      </c>
      <c r="AT93" s="1" cm="1">
        <f t="array" ref="AT93">IF(ISNUMBER(BA92), BA92, ACT4Info[Intial Amount])</f>
        <v>0</v>
      </c>
      <c r="AU93" s="1"/>
      <c r="AV93" s="19" cm="1">
        <f t="array" ref="AV93">IF(ACT4Holdings[[#This Row],[Intial Amount]] &gt; ACT4Info[Interest Rate 1 Cap], ACT4Info[Interest Rate 2], ACT4Info[Interest Rate])</f>
        <v>0</v>
      </c>
      <c r="AW93" s="1"/>
      <c r="AX93" s="24" cm="1">
        <f t="array" ref="AX93">IF(VLOOKUP(ACT4Holdings[[#This Row],[Date]],Paysheet[], 2, FALSE) = "PAYDAY", (VLOOKUP(ACT4Holdings[[#This Row],[Date]],Paysheet[], 11, FALSE) * ACT4Info[Intial Pay %]), "")</f>
        <v>0</v>
      </c>
      <c r="AY93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93" s="1" cm="1">
        <f t="array" ref="AZ93">IF(VLOOKUP(ACT4Holdings[[#This Row],[Date]],Paysheet[], 2, FALSE) = "PAYDAY", (PayDistribution[[#This Row],[Pay Post Initial]] * ACT4Info[Remainder %]), "")</f>
        <v>0</v>
      </c>
      <c r="BA9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93" s="21">
        <v>45380</v>
      </c>
      <c r="BD93" s="1" cm="1">
        <f t="array" ref="BD93">IF(ISNUMBER(BK92), BK92, ACT5Info[Intial Amount])</f>
        <v>0</v>
      </c>
      <c r="BE93" s="1"/>
      <c r="BF93" s="19" cm="1">
        <f t="array" ref="BF93">IF(ACT5Holdings[[#This Row],[Intial Amount]] &gt; ACT5Info[Interest Rate 1 Cap], ACT5Info[Interest Rate 2], ACT5Info[Interest Rate])</f>
        <v>0</v>
      </c>
      <c r="BG93" s="1"/>
      <c r="BH93" s="24" cm="1">
        <f t="array" ref="BH93">IF(VLOOKUP(ACT5Holdings[[#This Row],[Date]],Paysheet[], 2, FALSE) = "PAYDAY", (VLOOKUP(ACT5Holdings[[#This Row],[Date]],Paysheet[], 11, FALSE) * ACT5Info[Intial Pay %]), "")</f>
        <v>0</v>
      </c>
      <c r="BI93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93" s="1" cm="1">
        <f t="array" ref="BJ93">IF(VLOOKUP(ACT5Holdings[[#This Row],[Date]],Paysheet[], 2, FALSE) = "PAYDAY", (PayDistribution[[#This Row],[Pay Post Initial]] * ACT5Info[Remainder %]), "")</f>
        <v>0</v>
      </c>
      <c r="BK9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94" spans="1:63" x14ac:dyDescent="0.25">
      <c r="A94" s="25">
        <v>45381</v>
      </c>
      <c r="B94" t="str">
        <f>IF(VLOOKUP(PayDistribution[[#This Row],[Date]],Paysheet[], 2, FALSE) = "PAYDAY", VLOOKUP(PayDistribution[[#This Row],[Date]],Paysheet[], 11, FALSE), "")</f>
        <v/>
      </c>
      <c r="C94" s="2" t="str">
        <f>ACT1Holdings[[#This Row],[Initial Pay Cut]]</f>
        <v/>
      </c>
      <c r="D94" s="2" t="str">
        <f>ACT2Holdings[[#This Row],[Initial Pay Cut]]</f>
        <v/>
      </c>
      <c r="E94" s="2" t="str">
        <f>ACT3Holdings[[#This Row],[Initial Pay Cut]]</f>
        <v/>
      </c>
      <c r="F94" s="2" t="str">
        <f>ACT4Holdings[[#This Row],[Initial Pay Cut]]</f>
        <v/>
      </c>
      <c r="G94" s="2" t="str">
        <f>ACT5Holdings[[#This Row],[Initial Pay Cut]]</f>
        <v/>
      </c>
      <c r="H94" t="str">
        <f>IF(PayDistribution[[#This Row],[Initial Paycheck]] = "", "", PayDistribution[[#This Row],[Initial Paycheck]] - SUM(PayDistribution[[#This Row],[Int ACT 1]:[Int ACT 5]]))</f>
        <v/>
      </c>
      <c r="I94" s="2" t="str">
        <f>ACT1Holdings[[#This Row],[Remainder Pay Cut]]</f>
        <v/>
      </c>
      <c r="J94" s="2" t="str">
        <f>ACT2Holdings[[#This Row],[Remainder Pay Cut]]</f>
        <v/>
      </c>
      <c r="K94" s="2" t="str">
        <f>ACT3Holdings[[#This Row],[Remainder Pay Cut]]</f>
        <v/>
      </c>
      <c r="L94" s="2" t="str">
        <f>ACT4Holdings[[#This Row],[Remainder Pay Cut]]</f>
        <v/>
      </c>
      <c r="M94" s="2" t="str">
        <f>ACT5Holdings[[#This Row],[Remainder Pay Cut]]</f>
        <v/>
      </c>
      <c r="O94" s="21">
        <v>45381</v>
      </c>
      <c r="P94" s="1" cm="1">
        <f t="array" ref="P94">IF(ISNUMBER(W93), W93, ACT1Info[Intial Amount])</f>
        <v>0</v>
      </c>
      <c r="Q94" s="1"/>
      <c r="R94" s="19" cm="1">
        <f t="array" ref="R94">IF(ACT1Holdings[[#This Row],[Intial Amount]] &gt; ACT1Info[Interest Rate 1 Cap], ACT1Info[Interest Rate 2], ACT1Info[Interest Rate])</f>
        <v>0</v>
      </c>
      <c r="S94" s="1"/>
      <c r="T94" s="24" t="str" cm="1">
        <f t="array" ref="T94">IF(VLOOKUP(ACT1Holdings[[#This Row],[Date]],Paysheet[], 2, FALSE) = "PAYDAY", (VLOOKUP(ACT1Holdings[[#This Row],[Date]],Paysheet[], 11, FALSE) * ACT1Info[Intial Pay %]), "")</f>
        <v/>
      </c>
      <c r="U9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94" s="1" t="str" cm="1">
        <f t="array" ref="V94">IF(VLOOKUP(ACT1Holdings[[#This Row],[Date]],Paysheet[], 2, FALSE) = "PAYDAY", (PayDistribution[[#This Row],[Pay Post Initial]] * ACT1Info[Remainder %]), "")</f>
        <v/>
      </c>
      <c r="W9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94" s="21">
        <v>45381</v>
      </c>
      <c r="Z94" s="1" cm="1">
        <f t="array" ref="Z94">IF(ISNUMBER(AG93), AG93, ACT2Info[Intial Amount])</f>
        <v>0</v>
      </c>
      <c r="AA94" s="1"/>
      <c r="AB94" s="19" cm="1">
        <f t="array" ref="AB94">IF(ACT2Holdings[[#This Row],[Intial Amount]] &gt; ACT2Info[Interest Rate 1 Cap], ACT2Info[Interest Rate 2], ACT2Info[Interest Rate])</f>
        <v>1.5E-3</v>
      </c>
      <c r="AC94" s="1"/>
      <c r="AD94" s="24" t="str" cm="1">
        <f t="array" ref="AD94">IF(VLOOKUP(ACT2Holdings[[#This Row],[Date]],Paysheet[], 2, FALSE) = "PAYDAY", (VLOOKUP(ACT2Holdings[[#This Row],[Date]],Paysheet[], 11, FALSE) * ACT2Info[Intial Pay %]), "")</f>
        <v/>
      </c>
      <c r="AE9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94" s="1" t="str" cm="1">
        <f t="array" ref="AF94">IF(VLOOKUP(ACT2Holdings[[#This Row],[Date]],Paysheet[], 2, FALSE) = "PAYDAY", (PayDistribution[[#This Row],[Pay Post Initial]] * ACT2Info[Remainder %]), "")</f>
        <v/>
      </c>
      <c r="AG9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94" s="21">
        <v>45381</v>
      </c>
      <c r="AJ94" s="1" cm="1">
        <f t="array" ref="AJ94">IF(ISNUMBER(AQ93), AQ93, ACT3Info[Intial Amount])</f>
        <v>0</v>
      </c>
      <c r="AK94" s="1"/>
      <c r="AL94" s="19" cm="1">
        <f t="array" ref="AL94">IF(ACT3Holdings[[#This Row],[Intial Amount]] &gt; ACT3Info[Interest Rate 1 Cap], ACT3Info[Interest Rate 2], ACT3Info[Interest Rate])</f>
        <v>0</v>
      </c>
      <c r="AM94" s="1"/>
      <c r="AN94" s="24" t="str" cm="1">
        <f t="array" ref="AN94">IF(VLOOKUP(ACT3Holdings[[#This Row],[Date]],Paysheet[], 2, FALSE) = "PAYDAY", (VLOOKUP(ACT3Holdings[[#This Row],[Date]],Paysheet[], 11, FALSE) * ACT3Info[Intial Pay %]), "")</f>
        <v/>
      </c>
      <c r="AO9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94" s="1" t="str" cm="1">
        <f t="array" ref="AP94">IF(VLOOKUP(ACT3Holdings[[#This Row],[Date]],Paysheet[], 2, FALSE) = "PAYDAY", (PayDistribution[[#This Row],[Pay Post Initial]] * ACT3Info[Remainder %]), "")</f>
        <v/>
      </c>
      <c r="AQ9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94" s="21">
        <v>45381</v>
      </c>
      <c r="AT94" s="1" cm="1">
        <f t="array" ref="AT94">IF(ISNUMBER(BA93), BA93, ACT4Info[Intial Amount])</f>
        <v>0</v>
      </c>
      <c r="AU94" s="1"/>
      <c r="AV94" s="19" cm="1">
        <f t="array" ref="AV94">IF(ACT4Holdings[[#This Row],[Intial Amount]] &gt; ACT4Info[Interest Rate 1 Cap], ACT4Info[Interest Rate 2], ACT4Info[Interest Rate])</f>
        <v>0</v>
      </c>
      <c r="AW94" s="1"/>
      <c r="AX94" s="24" t="str" cm="1">
        <f t="array" ref="AX94">IF(VLOOKUP(ACT4Holdings[[#This Row],[Date]],Paysheet[], 2, FALSE) = "PAYDAY", (VLOOKUP(ACT4Holdings[[#This Row],[Date]],Paysheet[], 11, FALSE) * ACT4Info[Intial Pay %]), "")</f>
        <v/>
      </c>
      <c r="AY9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94" s="1" t="str" cm="1">
        <f t="array" ref="AZ94">IF(VLOOKUP(ACT4Holdings[[#This Row],[Date]],Paysheet[], 2, FALSE) = "PAYDAY", (PayDistribution[[#This Row],[Pay Post Initial]] * ACT4Info[Remainder %]), "")</f>
        <v/>
      </c>
      <c r="BA9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94" s="21">
        <v>45381</v>
      </c>
      <c r="BD94" s="1" cm="1">
        <f t="array" ref="BD94">IF(ISNUMBER(BK93), BK93, ACT5Info[Intial Amount])</f>
        <v>0</v>
      </c>
      <c r="BE94" s="1"/>
      <c r="BF94" s="19" cm="1">
        <f t="array" ref="BF94">IF(ACT5Holdings[[#This Row],[Intial Amount]] &gt; ACT5Info[Interest Rate 1 Cap], ACT5Info[Interest Rate 2], ACT5Info[Interest Rate])</f>
        <v>0</v>
      </c>
      <c r="BG94" s="1"/>
      <c r="BH94" s="24" t="str" cm="1">
        <f t="array" ref="BH94">IF(VLOOKUP(ACT5Holdings[[#This Row],[Date]],Paysheet[], 2, FALSE) = "PAYDAY", (VLOOKUP(ACT5Holdings[[#This Row],[Date]],Paysheet[], 11, FALSE) * ACT5Info[Intial Pay %]), "")</f>
        <v/>
      </c>
      <c r="BI9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94" s="1" t="str" cm="1">
        <f t="array" ref="BJ94">IF(VLOOKUP(ACT5Holdings[[#This Row],[Date]],Paysheet[], 2, FALSE) = "PAYDAY", (PayDistribution[[#This Row],[Pay Post Initial]] * ACT5Info[Remainder %]), "")</f>
        <v/>
      </c>
      <c r="BK9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95" spans="1:63" x14ac:dyDescent="0.25">
      <c r="A95" s="25">
        <v>45382</v>
      </c>
      <c r="B95" t="str">
        <f>IF(VLOOKUP(PayDistribution[[#This Row],[Date]],Paysheet[], 2, FALSE) = "PAYDAY", VLOOKUP(PayDistribution[[#This Row],[Date]],Paysheet[], 11, FALSE), "")</f>
        <v/>
      </c>
      <c r="C95" s="2" t="str">
        <f>ACT1Holdings[[#This Row],[Initial Pay Cut]]</f>
        <v/>
      </c>
      <c r="D95" s="2" t="str">
        <f>ACT2Holdings[[#This Row],[Initial Pay Cut]]</f>
        <v/>
      </c>
      <c r="E95" s="2" t="str">
        <f>ACT3Holdings[[#This Row],[Initial Pay Cut]]</f>
        <v/>
      </c>
      <c r="F95" s="2" t="str">
        <f>ACT4Holdings[[#This Row],[Initial Pay Cut]]</f>
        <v/>
      </c>
      <c r="G95" s="2" t="str">
        <f>ACT5Holdings[[#This Row],[Initial Pay Cut]]</f>
        <v/>
      </c>
      <c r="H95" t="str">
        <f>IF(PayDistribution[[#This Row],[Initial Paycheck]] = "", "", PayDistribution[[#This Row],[Initial Paycheck]] - SUM(PayDistribution[[#This Row],[Int ACT 1]:[Int ACT 5]]))</f>
        <v/>
      </c>
      <c r="I95" s="2" t="str">
        <f>ACT1Holdings[[#This Row],[Remainder Pay Cut]]</f>
        <v/>
      </c>
      <c r="J95" s="2" t="str">
        <f>ACT2Holdings[[#This Row],[Remainder Pay Cut]]</f>
        <v/>
      </c>
      <c r="K95" s="2" t="str">
        <f>ACT3Holdings[[#This Row],[Remainder Pay Cut]]</f>
        <v/>
      </c>
      <c r="L95" s="2" t="str">
        <f>ACT4Holdings[[#This Row],[Remainder Pay Cut]]</f>
        <v/>
      </c>
      <c r="M95" s="2" t="str">
        <f>ACT5Holdings[[#This Row],[Remainder Pay Cut]]</f>
        <v/>
      </c>
      <c r="O95" s="21">
        <v>45382</v>
      </c>
      <c r="P95" s="1" cm="1">
        <f t="array" ref="P95">IF(ISNUMBER(W94), W94, ACT1Info[Intial Amount])</f>
        <v>0</v>
      </c>
      <c r="Q95" s="1"/>
      <c r="R95" s="19" cm="1">
        <f t="array" ref="R95">IF(ACT1Holdings[[#This Row],[Intial Amount]] &gt; ACT1Info[Interest Rate 1 Cap], ACT1Info[Interest Rate 2], ACT1Info[Interest Rate])</f>
        <v>0</v>
      </c>
      <c r="S95" s="1">
        <f>AVERAGE(P5:P95) * ACT1Holdings[[#This Row],[Current Interest Rate]]</f>
        <v>0</v>
      </c>
      <c r="T95" s="24" t="str" cm="1">
        <f t="array" ref="T95">IF(VLOOKUP(ACT1Holdings[[#This Row],[Date]],Paysheet[], 2, FALSE) = "PAYDAY", (VLOOKUP(ACT1Holdings[[#This Row],[Date]],Paysheet[], 11, FALSE) * ACT1Info[Intial Pay %]), "")</f>
        <v/>
      </c>
      <c r="U9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95" s="1" t="str" cm="1">
        <f t="array" ref="V95">IF(VLOOKUP(ACT1Holdings[[#This Row],[Date]],Paysheet[], 2, FALSE) = "PAYDAY", (PayDistribution[[#This Row],[Pay Post Initial]] * ACT1Info[Remainder %]), "")</f>
        <v/>
      </c>
      <c r="W9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95" s="21">
        <v>45382</v>
      </c>
      <c r="Z95" s="1" cm="1">
        <f t="array" ref="Z95">IF(ISNUMBER(AG94), AG94, ACT2Info[Intial Amount])</f>
        <v>0</v>
      </c>
      <c r="AA95" s="1"/>
      <c r="AB95" s="19" cm="1">
        <f t="array" ref="AB95">IF(ACT2Holdings[[#This Row],[Intial Amount]] &gt; ACT2Info[Interest Rate 1 Cap], ACT2Info[Interest Rate 2], ACT2Info[Interest Rate])</f>
        <v>1.5E-3</v>
      </c>
      <c r="AC95" s="1">
        <f>AVERAGE(Z5:Z95) * ACT2Holdings[[#This Row],[Current Interest Rate]]</f>
        <v>0</v>
      </c>
      <c r="AD95" s="24" t="str" cm="1">
        <f t="array" ref="AD95">IF(VLOOKUP(ACT2Holdings[[#This Row],[Date]],Paysheet[], 2, FALSE) = "PAYDAY", (VLOOKUP(ACT2Holdings[[#This Row],[Date]],Paysheet[], 11, FALSE) * ACT2Info[Intial Pay %]), "")</f>
        <v/>
      </c>
      <c r="AE9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95" s="1" t="str" cm="1">
        <f t="array" ref="AF95">IF(VLOOKUP(ACT2Holdings[[#This Row],[Date]],Paysheet[], 2, FALSE) = "PAYDAY", (PayDistribution[[#This Row],[Pay Post Initial]] * ACT2Info[Remainder %]), "")</f>
        <v/>
      </c>
      <c r="AG9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95" s="21">
        <v>45382</v>
      </c>
      <c r="AJ95" s="1" cm="1">
        <f t="array" ref="AJ95">IF(ISNUMBER(AQ94), AQ94, ACT3Info[Intial Amount])</f>
        <v>0</v>
      </c>
      <c r="AK95" s="1"/>
      <c r="AL95" s="19" cm="1">
        <f t="array" ref="AL95">IF(ACT3Holdings[[#This Row],[Intial Amount]] &gt; ACT3Info[Interest Rate 1 Cap], ACT3Info[Interest Rate 2], ACT3Info[Interest Rate])</f>
        <v>0</v>
      </c>
      <c r="AM95" s="1">
        <f>AVERAGE(AJ5:AJ95) * ACT3Holdings[[#This Row],[Current Interest Rate]]</f>
        <v>0</v>
      </c>
      <c r="AN95" s="24" t="str" cm="1">
        <f t="array" ref="AN95">IF(VLOOKUP(ACT3Holdings[[#This Row],[Date]],Paysheet[], 2, FALSE) = "PAYDAY", (VLOOKUP(ACT3Holdings[[#This Row],[Date]],Paysheet[], 11, FALSE) * ACT3Info[Intial Pay %]), "")</f>
        <v/>
      </c>
      <c r="AO9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95" s="1" t="str" cm="1">
        <f t="array" ref="AP95">IF(VLOOKUP(ACT3Holdings[[#This Row],[Date]],Paysheet[], 2, FALSE) = "PAYDAY", (PayDistribution[[#This Row],[Pay Post Initial]] * ACT3Info[Remainder %]), "")</f>
        <v/>
      </c>
      <c r="AQ9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95" s="21">
        <v>45382</v>
      </c>
      <c r="AT95" s="1" cm="1">
        <f t="array" ref="AT95">IF(ISNUMBER(BA94), BA94, ACT4Info[Intial Amount])</f>
        <v>0</v>
      </c>
      <c r="AU95" s="1"/>
      <c r="AV95" s="19" cm="1">
        <f t="array" ref="AV95">IF(ACT4Holdings[[#This Row],[Intial Amount]] &gt; ACT4Info[Interest Rate 1 Cap], ACT4Info[Interest Rate 2], ACT4Info[Interest Rate])</f>
        <v>0</v>
      </c>
      <c r="AW95" s="1">
        <f>AVERAGE(AT5:AT95) * ACT4Holdings[[#This Row],[Current Interest Rate]]</f>
        <v>0</v>
      </c>
      <c r="AX95" s="24" t="str" cm="1">
        <f t="array" ref="AX95">IF(VLOOKUP(ACT4Holdings[[#This Row],[Date]],Paysheet[], 2, FALSE) = "PAYDAY", (VLOOKUP(ACT4Holdings[[#This Row],[Date]],Paysheet[], 11, FALSE) * ACT4Info[Intial Pay %]), "")</f>
        <v/>
      </c>
      <c r="AY9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95" s="1" t="str" cm="1">
        <f t="array" ref="AZ95">IF(VLOOKUP(ACT4Holdings[[#This Row],[Date]],Paysheet[], 2, FALSE) = "PAYDAY", (PayDistribution[[#This Row],[Pay Post Initial]] * ACT4Info[Remainder %]), "")</f>
        <v/>
      </c>
      <c r="BA9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95" s="21">
        <v>45382</v>
      </c>
      <c r="BD95" s="1" cm="1">
        <f t="array" ref="BD95">IF(ISNUMBER(BK94), BK94, ACT5Info[Intial Amount])</f>
        <v>0</v>
      </c>
      <c r="BE95" s="1"/>
      <c r="BF95" s="19" cm="1">
        <f t="array" ref="BF95">IF(ACT5Holdings[[#This Row],[Intial Amount]] &gt; ACT5Info[Interest Rate 1 Cap], ACT5Info[Interest Rate 2], ACT5Info[Interest Rate])</f>
        <v>0</v>
      </c>
      <c r="BG95" s="1">
        <f>AVERAGE(BD5:BD95) * ACT5Holdings[[#This Row],[Current Interest Rate]]</f>
        <v>0</v>
      </c>
      <c r="BH95" s="24" t="str" cm="1">
        <f t="array" ref="BH95">IF(VLOOKUP(ACT5Holdings[[#This Row],[Date]],Paysheet[], 2, FALSE) = "PAYDAY", (VLOOKUP(ACT5Holdings[[#This Row],[Date]],Paysheet[], 11, FALSE) * ACT5Info[Intial Pay %]), "")</f>
        <v/>
      </c>
      <c r="BI9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95" s="1" t="str" cm="1">
        <f t="array" ref="BJ95">IF(VLOOKUP(ACT5Holdings[[#This Row],[Date]],Paysheet[], 2, FALSE) = "PAYDAY", (PayDistribution[[#This Row],[Pay Post Initial]] * ACT5Info[Remainder %]), "")</f>
        <v/>
      </c>
      <c r="BK9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96" spans="1:63" x14ac:dyDescent="0.25">
      <c r="A96" s="26">
        <v>45383</v>
      </c>
      <c r="B96" t="str">
        <f>IF(VLOOKUP(PayDistribution[[#This Row],[Date]],Paysheet[], 2, FALSE) = "PAYDAY", VLOOKUP(PayDistribution[[#This Row],[Date]],Paysheet[], 11, FALSE), "")</f>
        <v/>
      </c>
      <c r="C96" s="2" t="str">
        <f>ACT1Holdings[[#This Row],[Initial Pay Cut]]</f>
        <v/>
      </c>
      <c r="D96" s="2" t="str">
        <f>ACT2Holdings[[#This Row],[Initial Pay Cut]]</f>
        <v/>
      </c>
      <c r="E96" s="2" t="str">
        <f>ACT3Holdings[[#This Row],[Initial Pay Cut]]</f>
        <v/>
      </c>
      <c r="F96" s="2" t="str">
        <f>ACT4Holdings[[#This Row],[Initial Pay Cut]]</f>
        <v/>
      </c>
      <c r="G96" s="2" t="str">
        <f>ACT5Holdings[[#This Row],[Initial Pay Cut]]</f>
        <v/>
      </c>
      <c r="H96" t="str">
        <f>IF(PayDistribution[[#This Row],[Initial Paycheck]] = "", "", PayDistribution[[#This Row],[Initial Paycheck]] - SUM(PayDistribution[[#This Row],[Int ACT 1]:[Int ACT 5]]))</f>
        <v/>
      </c>
      <c r="I96" s="2" t="str">
        <f>ACT1Holdings[[#This Row],[Remainder Pay Cut]]</f>
        <v/>
      </c>
      <c r="J96" s="2" t="str">
        <f>ACT2Holdings[[#This Row],[Remainder Pay Cut]]</f>
        <v/>
      </c>
      <c r="K96" s="2" t="str">
        <f>ACT3Holdings[[#This Row],[Remainder Pay Cut]]</f>
        <v/>
      </c>
      <c r="L96" s="2" t="str">
        <f>ACT4Holdings[[#This Row],[Remainder Pay Cut]]</f>
        <v/>
      </c>
      <c r="M96" s="2" t="str">
        <f>ACT5Holdings[[#This Row],[Remainder Pay Cut]]</f>
        <v/>
      </c>
      <c r="O96" s="20">
        <v>45383</v>
      </c>
      <c r="P96" s="1" cm="1">
        <f t="array" ref="P96">IF(ISNUMBER(W95), W95, ACT1Info[Intial Amount])</f>
        <v>0</v>
      </c>
      <c r="Q96" s="1"/>
      <c r="R96" s="19" cm="1">
        <f t="array" ref="R96">IF(ACT1Holdings[[#This Row],[Intial Amount]] &gt; ACT1Info[Interest Rate 1 Cap], ACT1Info[Interest Rate 2], ACT1Info[Interest Rate])</f>
        <v>0</v>
      </c>
      <c r="S96" s="1"/>
      <c r="T96" s="24" t="str" cm="1">
        <f t="array" ref="T96">IF(VLOOKUP(ACT1Holdings[[#This Row],[Date]],Paysheet[], 2, FALSE) = "PAYDAY", (VLOOKUP(ACT1Holdings[[#This Row],[Date]],Paysheet[], 11, FALSE) * ACT1Info[Intial Pay %]), "")</f>
        <v/>
      </c>
      <c r="U9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96" s="1" t="str" cm="1">
        <f t="array" ref="V96">IF(VLOOKUP(ACT1Holdings[[#This Row],[Date]],Paysheet[], 2, FALSE) = "PAYDAY", (PayDistribution[[#This Row],[Pay Post Initial]] * ACT1Info[Remainder %]), "")</f>
        <v/>
      </c>
      <c r="W9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96" s="20">
        <v>45383</v>
      </c>
      <c r="Z96" s="1" cm="1">
        <f t="array" ref="Z96">IF(ISNUMBER(AG95), AG95, ACT2Info[Intial Amount])</f>
        <v>0</v>
      </c>
      <c r="AA96" s="1"/>
      <c r="AB96" s="19" cm="1">
        <f t="array" ref="AB96">IF(ACT2Holdings[[#This Row],[Intial Amount]] &gt; ACT2Info[Interest Rate 1 Cap], ACT2Info[Interest Rate 2], ACT2Info[Interest Rate])</f>
        <v>1.5E-3</v>
      </c>
      <c r="AC96" s="1"/>
      <c r="AD96" s="24" t="str" cm="1">
        <f t="array" ref="AD96">IF(VLOOKUP(ACT2Holdings[[#This Row],[Date]],Paysheet[], 2, FALSE) = "PAYDAY", (VLOOKUP(ACT2Holdings[[#This Row],[Date]],Paysheet[], 11, FALSE) * ACT2Info[Intial Pay %]), "")</f>
        <v/>
      </c>
      <c r="AE9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96" s="1" t="str" cm="1">
        <f t="array" ref="AF96">IF(VLOOKUP(ACT2Holdings[[#This Row],[Date]],Paysheet[], 2, FALSE) = "PAYDAY", (PayDistribution[[#This Row],[Pay Post Initial]] * ACT2Info[Remainder %]), "")</f>
        <v/>
      </c>
      <c r="AG9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96" s="20">
        <v>45383</v>
      </c>
      <c r="AJ96" s="1" cm="1">
        <f t="array" ref="AJ96">IF(ISNUMBER(AQ95), AQ95, ACT3Info[Intial Amount])</f>
        <v>0</v>
      </c>
      <c r="AK96" s="1"/>
      <c r="AL96" s="19" cm="1">
        <f t="array" ref="AL96">IF(ACT3Holdings[[#This Row],[Intial Amount]] &gt; ACT3Info[Interest Rate 1 Cap], ACT3Info[Interest Rate 2], ACT3Info[Interest Rate])</f>
        <v>0</v>
      </c>
      <c r="AM96" s="1"/>
      <c r="AN96" s="24" t="str" cm="1">
        <f t="array" ref="AN96">IF(VLOOKUP(ACT3Holdings[[#This Row],[Date]],Paysheet[], 2, FALSE) = "PAYDAY", (VLOOKUP(ACT3Holdings[[#This Row],[Date]],Paysheet[], 11, FALSE) * ACT3Info[Intial Pay %]), "")</f>
        <v/>
      </c>
      <c r="AO9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96" s="1" t="str" cm="1">
        <f t="array" ref="AP96">IF(VLOOKUP(ACT3Holdings[[#This Row],[Date]],Paysheet[], 2, FALSE) = "PAYDAY", (PayDistribution[[#This Row],[Pay Post Initial]] * ACT3Info[Remainder %]), "")</f>
        <v/>
      </c>
      <c r="AQ9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96" s="20">
        <v>45383</v>
      </c>
      <c r="AT96" s="1" cm="1">
        <f t="array" ref="AT96">IF(ISNUMBER(BA95), BA95, ACT4Info[Intial Amount])</f>
        <v>0</v>
      </c>
      <c r="AU96" s="1"/>
      <c r="AV96" s="19" cm="1">
        <f t="array" ref="AV96">IF(ACT4Holdings[[#This Row],[Intial Amount]] &gt; ACT4Info[Interest Rate 1 Cap], ACT4Info[Interest Rate 2], ACT4Info[Interest Rate])</f>
        <v>0</v>
      </c>
      <c r="AW96" s="1"/>
      <c r="AX96" s="24" t="str" cm="1">
        <f t="array" ref="AX96">IF(VLOOKUP(ACT4Holdings[[#This Row],[Date]],Paysheet[], 2, FALSE) = "PAYDAY", (VLOOKUP(ACT4Holdings[[#This Row],[Date]],Paysheet[], 11, FALSE) * ACT4Info[Intial Pay %]), "")</f>
        <v/>
      </c>
      <c r="AY9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96" s="1" t="str" cm="1">
        <f t="array" ref="AZ96">IF(VLOOKUP(ACT4Holdings[[#This Row],[Date]],Paysheet[], 2, FALSE) = "PAYDAY", (PayDistribution[[#This Row],[Pay Post Initial]] * ACT4Info[Remainder %]), "")</f>
        <v/>
      </c>
      <c r="BA9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96" s="20">
        <v>45383</v>
      </c>
      <c r="BD96" s="1" cm="1">
        <f t="array" ref="BD96">IF(ISNUMBER(BK95), BK95, ACT5Info[Intial Amount])</f>
        <v>0</v>
      </c>
      <c r="BE96" s="1"/>
      <c r="BF96" s="19" cm="1">
        <f t="array" ref="BF96">IF(ACT5Holdings[[#This Row],[Intial Amount]] &gt; ACT5Info[Interest Rate 1 Cap], ACT5Info[Interest Rate 2], ACT5Info[Interest Rate])</f>
        <v>0</v>
      </c>
      <c r="BG96" s="1"/>
      <c r="BH96" s="24" t="str" cm="1">
        <f t="array" ref="BH96">IF(VLOOKUP(ACT5Holdings[[#This Row],[Date]],Paysheet[], 2, FALSE) = "PAYDAY", (VLOOKUP(ACT5Holdings[[#This Row],[Date]],Paysheet[], 11, FALSE) * ACT5Info[Intial Pay %]), "")</f>
        <v/>
      </c>
      <c r="BI9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96" s="1" t="str" cm="1">
        <f t="array" ref="BJ96">IF(VLOOKUP(ACT5Holdings[[#This Row],[Date]],Paysheet[], 2, FALSE) = "PAYDAY", (PayDistribution[[#This Row],[Pay Post Initial]] * ACT5Info[Remainder %]), "")</f>
        <v/>
      </c>
      <c r="BK9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97" spans="1:63" x14ac:dyDescent="0.25">
      <c r="A97" s="26">
        <v>45384</v>
      </c>
      <c r="B97" t="str">
        <f>IF(VLOOKUP(PayDistribution[[#This Row],[Date]],Paysheet[], 2, FALSE) = "PAYDAY", VLOOKUP(PayDistribution[[#This Row],[Date]],Paysheet[], 11, FALSE), "")</f>
        <v/>
      </c>
      <c r="C97" s="2" t="str">
        <f>ACT1Holdings[[#This Row],[Initial Pay Cut]]</f>
        <v/>
      </c>
      <c r="D97" s="2" t="str">
        <f>ACT2Holdings[[#This Row],[Initial Pay Cut]]</f>
        <v/>
      </c>
      <c r="E97" s="2" t="str">
        <f>ACT3Holdings[[#This Row],[Initial Pay Cut]]</f>
        <v/>
      </c>
      <c r="F97" s="2" t="str">
        <f>ACT4Holdings[[#This Row],[Initial Pay Cut]]</f>
        <v/>
      </c>
      <c r="G97" s="2" t="str">
        <f>ACT5Holdings[[#This Row],[Initial Pay Cut]]</f>
        <v/>
      </c>
      <c r="H97" t="str">
        <f>IF(PayDistribution[[#This Row],[Initial Paycheck]] = "", "", PayDistribution[[#This Row],[Initial Paycheck]] - SUM(PayDistribution[[#This Row],[Int ACT 1]:[Int ACT 5]]))</f>
        <v/>
      </c>
      <c r="I97" s="2" t="str">
        <f>ACT1Holdings[[#This Row],[Remainder Pay Cut]]</f>
        <v/>
      </c>
      <c r="J97" s="2" t="str">
        <f>ACT2Holdings[[#This Row],[Remainder Pay Cut]]</f>
        <v/>
      </c>
      <c r="K97" s="2" t="str">
        <f>ACT3Holdings[[#This Row],[Remainder Pay Cut]]</f>
        <v/>
      </c>
      <c r="L97" s="2" t="str">
        <f>ACT4Holdings[[#This Row],[Remainder Pay Cut]]</f>
        <v/>
      </c>
      <c r="M97" s="2" t="str">
        <f>ACT5Holdings[[#This Row],[Remainder Pay Cut]]</f>
        <v/>
      </c>
      <c r="O97" s="20">
        <v>45384</v>
      </c>
      <c r="P97" s="1" cm="1">
        <f t="array" ref="P97">IF(ISNUMBER(W96), W96, ACT1Info[Intial Amount])</f>
        <v>0</v>
      </c>
      <c r="Q97" s="1"/>
      <c r="R97" s="19" cm="1">
        <f t="array" ref="R97">IF(ACT1Holdings[[#This Row],[Intial Amount]] &gt; ACT1Info[Interest Rate 1 Cap], ACT1Info[Interest Rate 2], ACT1Info[Interest Rate])</f>
        <v>0</v>
      </c>
      <c r="S97" s="1"/>
      <c r="T97" s="24" t="str" cm="1">
        <f t="array" ref="T97">IF(VLOOKUP(ACT1Holdings[[#This Row],[Date]],Paysheet[], 2, FALSE) = "PAYDAY", (VLOOKUP(ACT1Holdings[[#This Row],[Date]],Paysheet[], 11, FALSE) * ACT1Info[Intial Pay %]), "")</f>
        <v/>
      </c>
      <c r="U9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97" s="1" t="str" cm="1">
        <f t="array" ref="V97">IF(VLOOKUP(ACT1Holdings[[#This Row],[Date]],Paysheet[], 2, FALSE) = "PAYDAY", (PayDistribution[[#This Row],[Pay Post Initial]] * ACT1Info[Remainder %]), "")</f>
        <v/>
      </c>
      <c r="W9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97" s="20">
        <v>45384</v>
      </c>
      <c r="Z97" s="1" cm="1">
        <f t="array" ref="Z97">IF(ISNUMBER(AG96), AG96, ACT2Info[Intial Amount])</f>
        <v>0</v>
      </c>
      <c r="AA97" s="1"/>
      <c r="AB97" s="19" cm="1">
        <f t="array" ref="AB97">IF(ACT2Holdings[[#This Row],[Intial Amount]] &gt; ACT2Info[Interest Rate 1 Cap], ACT2Info[Interest Rate 2], ACT2Info[Interest Rate])</f>
        <v>1.5E-3</v>
      </c>
      <c r="AC97" s="1"/>
      <c r="AD97" s="24" t="str" cm="1">
        <f t="array" ref="AD97">IF(VLOOKUP(ACT2Holdings[[#This Row],[Date]],Paysheet[], 2, FALSE) = "PAYDAY", (VLOOKUP(ACT2Holdings[[#This Row],[Date]],Paysheet[], 11, FALSE) * ACT2Info[Intial Pay %]), "")</f>
        <v/>
      </c>
      <c r="AE9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97" s="1" t="str" cm="1">
        <f t="array" ref="AF97">IF(VLOOKUP(ACT2Holdings[[#This Row],[Date]],Paysheet[], 2, FALSE) = "PAYDAY", (PayDistribution[[#This Row],[Pay Post Initial]] * ACT2Info[Remainder %]), "")</f>
        <v/>
      </c>
      <c r="AG9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97" s="20">
        <v>45384</v>
      </c>
      <c r="AJ97" s="1" cm="1">
        <f t="array" ref="AJ97">IF(ISNUMBER(AQ96), AQ96, ACT3Info[Intial Amount])</f>
        <v>0</v>
      </c>
      <c r="AK97" s="1"/>
      <c r="AL97" s="19" cm="1">
        <f t="array" ref="AL97">IF(ACT3Holdings[[#This Row],[Intial Amount]] &gt; ACT3Info[Interest Rate 1 Cap], ACT3Info[Interest Rate 2], ACT3Info[Interest Rate])</f>
        <v>0</v>
      </c>
      <c r="AM97" s="1"/>
      <c r="AN97" s="24" t="str" cm="1">
        <f t="array" ref="AN97">IF(VLOOKUP(ACT3Holdings[[#This Row],[Date]],Paysheet[], 2, FALSE) = "PAYDAY", (VLOOKUP(ACT3Holdings[[#This Row],[Date]],Paysheet[], 11, FALSE) * ACT3Info[Intial Pay %]), "")</f>
        <v/>
      </c>
      <c r="AO9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97" s="1" t="str" cm="1">
        <f t="array" ref="AP97">IF(VLOOKUP(ACT3Holdings[[#This Row],[Date]],Paysheet[], 2, FALSE) = "PAYDAY", (PayDistribution[[#This Row],[Pay Post Initial]] * ACT3Info[Remainder %]), "")</f>
        <v/>
      </c>
      <c r="AQ9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97" s="20">
        <v>45384</v>
      </c>
      <c r="AT97" s="1" cm="1">
        <f t="array" ref="AT97">IF(ISNUMBER(BA96), BA96, ACT4Info[Intial Amount])</f>
        <v>0</v>
      </c>
      <c r="AU97" s="1"/>
      <c r="AV97" s="19" cm="1">
        <f t="array" ref="AV97">IF(ACT4Holdings[[#This Row],[Intial Amount]] &gt; ACT4Info[Interest Rate 1 Cap], ACT4Info[Interest Rate 2], ACT4Info[Interest Rate])</f>
        <v>0</v>
      </c>
      <c r="AW97" s="1"/>
      <c r="AX97" s="24" t="str" cm="1">
        <f t="array" ref="AX97">IF(VLOOKUP(ACT4Holdings[[#This Row],[Date]],Paysheet[], 2, FALSE) = "PAYDAY", (VLOOKUP(ACT4Holdings[[#This Row],[Date]],Paysheet[], 11, FALSE) * ACT4Info[Intial Pay %]), "")</f>
        <v/>
      </c>
      <c r="AY9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97" s="1" t="str" cm="1">
        <f t="array" ref="AZ97">IF(VLOOKUP(ACT4Holdings[[#This Row],[Date]],Paysheet[], 2, FALSE) = "PAYDAY", (PayDistribution[[#This Row],[Pay Post Initial]] * ACT4Info[Remainder %]), "")</f>
        <v/>
      </c>
      <c r="BA9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97" s="20">
        <v>45384</v>
      </c>
      <c r="BD97" s="1" cm="1">
        <f t="array" ref="BD97">IF(ISNUMBER(BK96), BK96, ACT5Info[Intial Amount])</f>
        <v>0</v>
      </c>
      <c r="BE97" s="1"/>
      <c r="BF97" s="19" cm="1">
        <f t="array" ref="BF97">IF(ACT5Holdings[[#This Row],[Intial Amount]] &gt; ACT5Info[Interest Rate 1 Cap], ACT5Info[Interest Rate 2], ACT5Info[Interest Rate])</f>
        <v>0</v>
      </c>
      <c r="BG97" s="1"/>
      <c r="BH97" s="24" t="str" cm="1">
        <f t="array" ref="BH97">IF(VLOOKUP(ACT5Holdings[[#This Row],[Date]],Paysheet[], 2, FALSE) = "PAYDAY", (VLOOKUP(ACT5Holdings[[#This Row],[Date]],Paysheet[], 11, FALSE) * ACT5Info[Intial Pay %]), "")</f>
        <v/>
      </c>
      <c r="BI9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97" s="1" t="str" cm="1">
        <f t="array" ref="BJ97">IF(VLOOKUP(ACT5Holdings[[#This Row],[Date]],Paysheet[], 2, FALSE) = "PAYDAY", (PayDistribution[[#This Row],[Pay Post Initial]] * ACT5Info[Remainder %]), "")</f>
        <v/>
      </c>
      <c r="BK9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98" spans="1:63" x14ac:dyDescent="0.25">
      <c r="A98" s="26">
        <v>45385</v>
      </c>
      <c r="B98" t="str">
        <f>IF(VLOOKUP(PayDistribution[[#This Row],[Date]],Paysheet[], 2, FALSE) = "PAYDAY", VLOOKUP(PayDistribution[[#This Row],[Date]],Paysheet[], 11, FALSE), "")</f>
        <v/>
      </c>
      <c r="C98" s="2" t="str">
        <f>ACT1Holdings[[#This Row],[Initial Pay Cut]]</f>
        <v/>
      </c>
      <c r="D98" s="2" t="str">
        <f>ACT2Holdings[[#This Row],[Initial Pay Cut]]</f>
        <v/>
      </c>
      <c r="E98" s="2" t="str">
        <f>ACT3Holdings[[#This Row],[Initial Pay Cut]]</f>
        <v/>
      </c>
      <c r="F98" s="2" t="str">
        <f>ACT4Holdings[[#This Row],[Initial Pay Cut]]</f>
        <v/>
      </c>
      <c r="G98" s="2" t="str">
        <f>ACT5Holdings[[#This Row],[Initial Pay Cut]]</f>
        <v/>
      </c>
      <c r="H98" t="str">
        <f>IF(PayDistribution[[#This Row],[Initial Paycheck]] = "", "", PayDistribution[[#This Row],[Initial Paycheck]] - SUM(PayDistribution[[#This Row],[Int ACT 1]:[Int ACT 5]]))</f>
        <v/>
      </c>
      <c r="I98" s="2" t="str">
        <f>ACT1Holdings[[#This Row],[Remainder Pay Cut]]</f>
        <v/>
      </c>
      <c r="J98" s="2" t="str">
        <f>ACT2Holdings[[#This Row],[Remainder Pay Cut]]</f>
        <v/>
      </c>
      <c r="K98" s="2" t="str">
        <f>ACT3Holdings[[#This Row],[Remainder Pay Cut]]</f>
        <v/>
      </c>
      <c r="L98" s="2" t="str">
        <f>ACT4Holdings[[#This Row],[Remainder Pay Cut]]</f>
        <v/>
      </c>
      <c r="M98" s="2" t="str">
        <f>ACT5Holdings[[#This Row],[Remainder Pay Cut]]</f>
        <v/>
      </c>
      <c r="O98" s="20">
        <v>45385</v>
      </c>
      <c r="P98" s="1" cm="1">
        <f t="array" ref="P98">IF(ISNUMBER(W97), W97, ACT1Info[Intial Amount])</f>
        <v>0</v>
      </c>
      <c r="Q98" s="1"/>
      <c r="R98" s="19" cm="1">
        <f t="array" ref="R98">IF(ACT1Holdings[[#This Row],[Intial Amount]] &gt; ACT1Info[Interest Rate 1 Cap], ACT1Info[Interest Rate 2], ACT1Info[Interest Rate])</f>
        <v>0</v>
      </c>
      <c r="S98" s="1"/>
      <c r="T98" s="24" t="str" cm="1">
        <f t="array" ref="T98">IF(VLOOKUP(ACT1Holdings[[#This Row],[Date]],Paysheet[], 2, FALSE) = "PAYDAY", (VLOOKUP(ACT1Holdings[[#This Row],[Date]],Paysheet[], 11, FALSE) * ACT1Info[Intial Pay %]), "")</f>
        <v/>
      </c>
      <c r="U9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98" s="1" t="str" cm="1">
        <f t="array" ref="V98">IF(VLOOKUP(ACT1Holdings[[#This Row],[Date]],Paysheet[], 2, FALSE) = "PAYDAY", (PayDistribution[[#This Row],[Pay Post Initial]] * ACT1Info[Remainder %]), "")</f>
        <v/>
      </c>
      <c r="W9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98" s="20">
        <v>45385</v>
      </c>
      <c r="Z98" s="1" cm="1">
        <f t="array" ref="Z98">IF(ISNUMBER(AG97), AG97, ACT2Info[Intial Amount])</f>
        <v>0</v>
      </c>
      <c r="AA98" s="1"/>
      <c r="AB98" s="19" cm="1">
        <f t="array" ref="AB98">IF(ACT2Holdings[[#This Row],[Intial Amount]] &gt; ACT2Info[Interest Rate 1 Cap], ACT2Info[Interest Rate 2], ACT2Info[Interest Rate])</f>
        <v>1.5E-3</v>
      </c>
      <c r="AC98" s="1"/>
      <c r="AD98" s="24" t="str" cm="1">
        <f t="array" ref="AD98">IF(VLOOKUP(ACT2Holdings[[#This Row],[Date]],Paysheet[], 2, FALSE) = "PAYDAY", (VLOOKUP(ACT2Holdings[[#This Row],[Date]],Paysheet[], 11, FALSE) * ACT2Info[Intial Pay %]), "")</f>
        <v/>
      </c>
      <c r="AE9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98" s="1" t="str" cm="1">
        <f t="array" ref="AF98">IF(VLOOKUP(ACT2Holdings[[#This Row],[Date]],Paysheet[], 2, FALSE) = "PAYDAY", (PayDistribution[[#This Row],[Pay Post Initial]] * ACT2Info[Remainder %]), "")</f>
        <v/>
      </c>
      <c r="AG9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98" s="20">
        <v>45385</v>
      </c>
      <c r="AJ98" s="1" cm="1">
        <f t="array" ref="AJ98">IF(ISNUMBER(AQ97), AQ97, ACT3Info[Intial Amount])</f>
        <v>0</v>
      </c>
      <c r="AK98" s="1"/>
      <c r="AL98" s="19" cm="1">
        <f t="array" ref="AL98">IF(ACT3Holdings[[#This Row],[Intial Amount]] &gt; ACT3Info[Interest Rate 1 Cap], ACT3Info[Interest Rate 2], ACT3Info[Interest Rate])</f>
        <v>0</v>
      </c>
      <c r="AM98" s="1"/>
      <c r="AN98" s="24" t="str" cm="1">
        <f t="array" ref="AN98">IF(VLOOKUP(ACT3Holdings[[#This Row],[Date]],Paysheet[], 2, FALSE) = "PAYDAY", (VLOOKUP(ACT3Holdings[[#This Row],[Date]],Paysheet[], 11, FALSE) * ACT3Info[Intial Pay %]), "")</f>
        <v/>
      </c>
      <c r="AO9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98" s="1" t="str" cm="1">
        <f t="array" ref="AP98">IF(VLOOKUP(ACT3Holdings[[#This Row],[Date]],Paysheet[], 2, FALSE) = "PAYDAY", (PayDistribution[[#This Row],[Pay Post Initial]] * ACT3Info[Remainder %]), "")</f>
        <v/>
      </c>
      <c r="AQ9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98" s="20">
        <v>45385</v>
      </c>
      <c r="AT98" s="1" cm="1">
        <f t="array" ref="AT98">IF(ISNUMBER(BA97), BA97, ACT4Info[Intial Amount])</f>
        <v>0</v>
      </c>
      <c r="AU98" s="1"/>
      <c r="AV98" s="19" cm="1">
        <f t="array" ref="AV98">IF(ACT4Holdings[[#This Row],[Intial Amount]] &gt; ACT4Info[Interest Rate 1 Cap], ACT4Info[Interest Rate 2], ACT4Info[Interest Rate])</f>
        <v>0</v>
      </c>
      <c r="AW98" s="1"/>
      <c r="AX98" s="24" t="str" cm="1">
        <f t="array" ref="AX98">IF(VLOOKUP(ACT4Holdings[[#This Row],[Date]],Paysheet[], 2, FALSE) = "PAYDAY", (VLOOKUP(ACT4Holdings[[#This Row],[Date]],Paysheet[], 11, FALSE) * ACT4Info[Intial Pay %]), "")</f>
        <v/>
      </c>
      <c r="AY9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98" s="1" t="str" cm="1">
        <f t="array" ref="AZ98">IF(VLOOKUP(ACT4Holdings[[#This Row],[Date]],Paysheet[], 2, FALSE) = "PAYDAY", (PayDistribution[[#This Row],[Pay Post Initial]] * ACT4Info[Remainder %]), "")</f>
        <v/>
      </c>
      <c r="BA9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98" s="20">
        <v>45385</v>
      </c>
      <c r="BD98" s="1" cm="1">
        <f t="array" ref="BD98">IF(ISNUMBER(BK97), BK97, ACT5Info[Intial Amount])</f>
        <v>0</v>
      </c>
      <c r="BE98" s="1"/>
      <c r="BF98" s="19" cm="1">
        <f t="array" ref="BF98">IF(ACT5Holdings[[#This Row],[Intial Amount]] &gt; ACT5Info[Interest Rate 1 Cap], ACT5Info[Interest Rate 2], ACT5Info[Interest Rate])</f>
        <v>0</v>
      </c>
      <c r="BG98" s="1"/>
      <c r="BH98" s="24" t="str" cm="1">
        <f t="array" ref="BH98">IF(VLOOKUP(ACT5Holdings[[#This Row],[Date]],Paysheet[], 2, FALSE) = "PAYDAY", (VLOOKUP(ACT5Holdings[[#This Row],[Date]],Paysheet[], 11, FALSE) * ACT5Info[Intial Pay %]), "")</f>
        <v/>
      </c>
      <c r="BI9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98" s="1" t="str" cm="1">
        <f t="array" ref="BJ98">IF(VLOOKUP(ACT5Holdings[[#This Row],[Date]],Paysheet[], 2, FALSE) = "PAYDAY", (PayDistribution[[#This Row],[Pay Post Initial]] * ACT5Info[Remainder %]), "")</f>
        <v/>
      </c>
      <c r="BK9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99" spans="1:63" x14ac:dyDescent="0.25">
      <c r="A99" s="26">
        <v>45386</v>
      </c>
      <c r="B99" t="str">
        <f>IF(VLOOKUP(PayDistribution[[#This Row],[Date]],Paysheet[], 2, FALSE) = "PAYDAY", VLOOKUP(PayDistribution[[#This Row],[Date]],Paysheet[], 11, FALSE), "")</f>
        <v/>
      </c>
      <c r="C99" s="2" t="str">
        <f>ACT1Holdings[[#This Row],[Initial Pay Cut]]</f>
        <v/>
      </c>
      <c r="D99" s="2" t="str">
        <f>ACT2Holdings[[#This Row],[Initial Pay Cut]]</f>
        <v/>
      </c>
      <c r="E99" s="2" t="str">
        <f>ACT3Holdings[[#This Row],[Initial Pay Cut]]</f>
        <v/>
      </c>
      <c r="F99" s="2" t="str">
        <f>ACT4Holdings[[#This Row],[Initial Pay Cut]]</f>
        <v/>
      </c>
      <c r="G99" s="2" t="str">
        <f>ACT5Holdings[[#This Row],[Initial Pay Cut]]</f>
        <v/>
      </c>
      <c r="H99" t="str">
        <f>IF(PayDistribution[[#This Row],[Initial Paycheck]] = "", "", PayDistribution[[#This Row],[Initial Paycheck]] - SUM(PayDistribution[[#This Row],[Int ACT 1]:[Int ACT 5]]))</f>
        <v/>
      </c>
      <c r="I99" s="2" t="str">
        <f>ACT1Holdings[[#This Row],[Remainder Pay Cut]]</f>
        <v/>
      </c>
      <c r="J99" s="2" t="str">
        <f>ACT2Holdings[[#This Row],[Remainder Pay Cut]]</f>
        <v/>
      </c>
      <c r="K99" s="2" t="str">
        <f>ACT3Holdings[[#This Row],[Remainder Pay Cut]]</f>
        <v/>
      </c>
      <c r="L99" s="2" t="str">
        <f>ACT4Holdings[[#This Row],[Remainder Pay Cut]]</f>
        <v/>
      </c>
      <c r="M99" s="2" t="str">
        <f>ACT5Holdings[[#This Row],[Remainder Pay Cut]]</f>
        <v/>
      </c>
      <c r="O99" s="20">
        <v>45386</v>
      </c>
      <c r="P99" s="1" cm="1">
        <f t="array" ref="P99">IF(ISNUMBER(W98), W98, ACT1Info[Intial Amount])</f>
        <v>0</v>
      </c>
      <c r="Q99" s="1"/>
      <c r="R99" s="19" cm="1">
        <f t="array" ref="R99">IF(ACT1Holdings[[#This Row],[Intial Amount]] &gt; ACT1Info[Interest Rate 1 Cap], ACT1Info[Interest Rate 2], ACT1Info[Interest Rate])</f>
        <v>0</v>
      </c>
      <c r="S99" s="1"/>
      <c r="T99" s="24" t="str" cm="1">
        <f t="array" ref="T99">IF(VLOOKUP(ACT1Holdings[[#This Row],[Date]],Paysheet[], 2, FALSE) = "PAYDAY", (VLOOKUP(ACT1Holdings[[#This Row],[Date]],Paysheet[], 11, FALSE) * ACT1Info[Intial Pay %]), "")</f>
        <v/>
      </c>
      <c r="U9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99" s="1" t="str" cm="1">
        <f t="array" ref="V99">IF(VLOOKUP(ACT1Holdings[[#This Row],[Date]],Paysheet[], 2, FALSE) = "PAYDAY", (PayDistribution[[#This Row],[Pay Post Initial]] * ACT1Info[Remainder %]), "")</f>
        <v/>
      </c>
      <c r="W9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99" s="20">
        <v>45386</v>
      </c>
      <c r="Z99" s="1" cm="1">
        <f t="array" ref="Z99">IF(ISNUMBER(AG98), AG98, ACT2Info[Intial Amount])</f>
        <v>0</v>
      </c>
      <c r="AA99" s="1"/>
      <c r="AB99" s="19" cm="1">
        <f t="array" ref="AB99">IF(ACT2Holdings[[#This Row],[Intial Amount]] &gt; ACT2Info[Interest Rate 1 Cap], ACT2Info[Interest Rate 2], ACT2Info[Interest Rate])</f>
        <v>1.5E-3</v>
      </c>
      <c r="AC99" s="1"/>
      <c r="AD99" s="24" t="str" cm="1">
        <f t="array" ref="AD99">IF(VLOOKUP(ACT2Holdings[[#This Row],[Date]],Paysheet[], 2, FALSE) = "PAYDAY", (VLOOKUP(ACT2Holdings[[#This Row],[Date]],Paysheet[], 11, FALSE) * ACT2Info[Intial Pay %]), "")</f>
        <v/>
      </c>
      <c r="AE9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99" s="1" t="str" cm="1">
        <f t="array" ref="AF99">IF(VLOOKUP(ACT2Holdings[[#This Row],[Date]],Paysheet[], 2, FALSE) = "PAYDAY", (PayDistribution[[#This Row],[Pay Post Initial]] * ACT2Info[Remainder %]), "")</f>
        <v/>
      </c>
      <c r="AG9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99" s="20">
        <v>45386</v>
      </c>
      <c r="AJ99" s="1" cm="1">
        <f t="array" ref="AJ99">IF(ISNUMBER(AQ98), AQ98, ACT3Info[Intial Amount])</f>
        <v>0</v>
      </c>
      <c r="AK99" s="1"/>
      <c r="AL99" s="19" cm="1">
        <f t="array" ref="AL99">IF(ACT3Holdings[[#This Row],[Intial Amount]] &gt; ACT3Info[Interest Rate 1 Cap], ACT3Info[Interest Rate 2], ACT3Info[Interest Rate])</f>
        <v>0</v>
      </c>
      <c r="AM99" s="1"/>
      <c r="AN99" s="24" t="str" cm="1">
        <f t="array" ref="AN99">IF(VLOOKUP(ACT3Holdings[[#This Row],[Date]],Paysheet[], 2, FALSE) = "PAYDAY", (VLOOKUP(ACT3Holdings[[#This Row],[Date]],Paysheet[], 11, FALSE) * ACT3Info[Intial Pay %]), "")</f>
        <v/>
      </c>
      <c r="AO9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99" s="1" t="str" cm="1">
        <f t="array" ref="AP99">IF(VLOOKUP(ACT3Holdings[[#This Row],[Date]],Paysheet[], 2, FALSE) = "PAYDAY", (PayDistribution[[#This Row],[Pay Post Initial]] * ACT3Info[Remainder %]), "")</f>
        <v/>
      </c>
      <c r="AQ9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99" s="20">
        <v>45386</v>
      </c>
      <c r="AT99" s="1" cm="1">
        <f t="array" ref="AT99">IF(ISNUMBER(BA98), BA98, ACT4Info[Intial Amount])</f>
        <v>0</v>
      </c>
      <c r="AU99" s="1"/>
      <c r="AV99" s="19" cm="1">
        <f t="array" ref="AV99">IF(ACT4Holdings[[#This Row],[Intial Amount]] &gt; ACT4Info[Interest Rate 1 Cap], ACT4Info[Interest Rate 2], ACT4Info[Interest Rate])</f>
        <v>0</v>
      </c>
      <c r="AW99" s="1"/>
      <c r="AX99" s="24" t="str" cm="1">
        <f t="array" ref="AX99">IF(VLOOKUP(ACT4Holdings[[#This Row],[Date]],Paysheet[], 2, FALSE) = "PAYDAY", (VLOOKUP(ACT4Holdings[[#This Row],[Date]],Paysheet[], 11, FALSE) * ACT4Info[Intial Pay %]), "")</f>
        <v/>
      </c>
      <c r="AY9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99" s="1" t="str" cm="1">
        <f t="array" ref="AZ99">IF(VLOOKUP(ACT4Holdings[[#This Row],[Date]],Paysheet[], 2, FALSE) = "PAYDAY", (PayDistribution[[#This Row],[Pay Post Initial]] * ACT4Info[Remainder %]), "")</f>
        <v/>
      </c>
      <c r="BA9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99" s="20">
        <v>45386</v>
      </c>
      <c r="BD99" s="1" cm="1">
        <f t="array" ref="BD99">IF(ISNUMBER(BK98), BK98, ACT5Info[Intial Amount])</f>
        <v>0</v>
      </c>
      <c r="BE99" s="1"/>
      <c r="BF99" s="19" cm="1">
        <f t="array" ref="BF99">IF(ACT5Holdings[[#This Row],[Intial Amount]] &gt; ACT5Info[Interest Rate 1 Cap], ACT5Info[Interest Rate 2], ACT5Info[Interest Rate])</f>
        <v>0</v>
      </c>
      <c r="BG99" s="1"/>
      <c r="BH99" s="24" t="str" cm="1">
        <f t="array" ref="BH99">IF(VLOOKUP(ACT5Holdings[[#This Row],[Date]],Paysheet[], 2, FALSE) = "PAYDAY", (VLOOKUP(ACT5Holdings[[#This Row],[Date]],Paysheet[], 11, FALSE) * ACT5Info[Intial Pay %]), "")</f>
        <v/>
      </c>
      <c r="BI9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99" s="1" t="str" cm="1">
        <f t="array" ref="BJ99">IF(VLOOKUP(ACT5Holdings[[#This Row],[Date]],Paysheet[], 2, FALSE) = "PAYDAY", (PayDistribution[[#This Row],[Pay Post Initial]] * ACT5Info[Remainder %]), "")</f>
        <v/>
      </c>
      <c r="BK9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00" spans="1:63" x14ac:dyDescent="0.25">
      <c r="A100" s="26">
        <v>45387</v>
      </c>
      <c r="B100" t="str">
        <f>IF(VLOOKUP(PayDistribution[[#This Row],[Date]],Paysheet[], 2, FALSE) = "PAYDAY", VLOOKUP(PayDistribution[[#This Row],[Date]],Paysheet[], 11, FALSE), "")</f>
        <v/>
      </c>
      <c r="C100" s="2" t="str">
        <f>ACT1Holdings[[#This Row],[Initial Pay Cut]]</f>
        <v/>
      </c>
      <c r="D100" s="2" t="str">
        <f>ACT2Holdings[[#This Row],[Initial Pay Cut]]</f>
        <v/>
      </c>
      <c r="E100" s="2" t="str">
        <f>ACT3Holdings[[#This Row],[Initial Pay Cut]]</f>
        <v/>
      </c>
      <c r="F100" s="2" t="str">
        <f>ACT4Holdings[[#This Row],[Initial Pay Cut]]</f>
        <v/>
      </c>
      <c r="G100" s="2" t="str">
        <f>ACT5Holdings[[#This Row],[Initial Pay Cut]]</f>
        <v/>
      </c>
      <c r="H100" t="str">
        <f>IF(PayDistribution[[#This Row],[Initial Paycheck]] = "", "", PayDistribution[[#This Row],[Initial Paycheck]] - SUM(PayDistribution[[#This Row],[Int ACT 1]:[Int ACT 5]]))</f>
        <v/>
      </c>
      <c r="I100" s="2" t="str">
        <f>ACT1Holdings[[#This Row],[Remainder Pay Cut]]</f>
        <v/>
      </c>
      <c r="J100" s="2" t="str">
        <f>ACT2Holdings[[#This Row],[Remainder Pay Cut]]</f>
        <v/>
      </c>
      <c r="K100" s="2" t="str">
        <f>ACT3Holdings[[#This Row],[Remainder Pay Cut]]</f>
        <v/>
      </c>
      <c r="L100" s="2" t="str">
        <f>ACT4Holdings[[#This Row],[Remainder Pay Cut]]</f>
        <v/>
      </c>
      <c r="M100" s="2" t="str">
        <f>ACT5Holdings[[#This Row],[Remainder Pay Cut]]</f>
        <v/>
      </c>
      <c r="O100" s="20">
        <v>45387</v>
      </c>
      <c r="P100" s="1" cm="1">
        <f t="array" ref="P100">IF(ISNUMBER(W99), W99, ACT1Info[Intial Amount])</f>
        <v>0</v>
      </c>
      <c r="Q100" s="1"/>
      <c r="R100" s="19" cm="1">
        <f t="array" ref="R100">IF(ACT1Holdings[[#This Row],[Intial Amount]] &gt; ACT1Info[Interest Rate 1 Cap], ACT1Info[Interest Rate 2], ACT1Info[Interest Rate])</f>
        <v>0</v>
      </c>
      <c r="S100" s="1"/>
      <c r="T100" s="24" t="str" cm="1">
        <f t="array" ref="T100">IF(VLOOKUP(ACT1Holdings[[#This Row],[Date]],Paysheet[], 2, FALSE) = "PAYDAY", (VLOOKUP(ACT1Holdings[[#This Row],[Date]],Paysheet[], 11, FALSE) * ACT1Info[Intial Pay %]), "")</f>
        <v/>
      </c>
      <c r="U10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00" s="1" t="str" cm="1">
        <f t="array" ref="V100">IF(VLOOKUP(ACT1Holdings[[#This Row],[Date]],Paysheet[], 2, FALSE) = "PAYDAY", (PayDistribution[[#This Row],[Pay Post Initial]] * ACT1Info[Remainder %]), "")</f>
        <v/>
      </c>
      <c r="W10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00" s="20">
        <v>45387</v>
      </c>
      <c r="Z100" s="1" cm="1">
        <f t="array" ref="Z100">IF(ISNUMBER(AG99), AG99, ACT2Info[Intial Amount])</f>
        <v>0</v>
      </c>
      <c r="AA100" s="1"/>
      <c r="AB100" s="19" cm="1">
        <f t="array" ref="AB100">IF(ACT2Holdings[[#This Row],[Intial Amount]] &gt; ACT2Info[Interest Rate 1 Cap], ACT2Info[Interest Rate 2], ACT2Info[Interest Rate])</f>
        <v>1.5E-3</v>
      </c>
      <c r="AC100" s="1"/>
      <c r="AD100" s="24" t="str" cm="1">
        <f t="array" ref="AD100">IF(VLOOKUP(ACT2Holdings[[#This Row],[Date]],Paysheet[], 2, FALSE) = "PAYDAY", (VLOOKUP(ACT2Holdings[[#This Row],[Date]],Paysheet[], 11, FALSE) * ACT2Info[Intial Pay %]), "")</f>
        <v/>
      </c>
      <c r="AE10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00" s="1" t="str" cm="1">
        <f t="array" ref="AF100">IF(VLOOKUP(ACT2Holdings[[#This Row],[Date]],Paysheet[], 2, FALSE) = "PAYDAY", (PayDistribution[[#This Row],[Pay Post Initial]] * ACT2Info[Remainder %]), "")</f>
        <v/>
      </c>
      <c r="AG10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00" s="20">
        <v>45387</v>
      </c>
      <c r="AJ100" s="1" cm="1">
        <f t="array" ref="AJ100">IF(ISNUMBER(AQ99), AQ99, ACT3Info[Intial Amount])</f>
        <v>0</v>
      </c>
      <c r="AK100" s="1"/>
      <c r="AL100" s="19" cm="1">
        <f t="array" ref="AL100">IF(ACT3Holdings[[#This Row],[Intial Amount]] &gt; ACT3Info[Interest Rate 1 Cap], ACT3Info[Interest Rate 2], ACT3Info[Interest Rate])</f>
        <v>0</v>
      </c>
      <c r="AM100" s="1"/>
      <c r="AN100" s="24" t="str" cm="1">
        <f t="array" ref="AN100">IF(VLOOKUP(ACT3Holdings[[#This Row],[Date]],Paysheet[], 2, FALSE) = "PAYDAY", (VLOOKUP(ACT3Holdings[[#This Row],[Date]],Paysheet[], 11, FALSE) * ACT3Info[Intial Pay %]), "")</f>
        <v/>
      </c>
      <c r="AO10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00" s="1" t="str" cm="1">
        <f t="array" ref="AP100">IF(VLOOKUP(ACT3Holdings[[#This Row],[Date]],Paysheet[], 2, FALSE) = "PAYDAY", (PayDistribution[[#This Row],[Pay Post Initial]] * ACT3Info[Remainder %]), "")</f>
        <v/>
      </c>
      <c r="AQ10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00" s="20">
        <v>45387</v>
      </c>
      <c r="AT100" s="1" cm="1">
        <f t="array" ref="AT100">IF(ISNUMBER(BA99), BA99, ACT4Info[Intial Amount])</f>
        <v>0</v>
      </c>
      <c r="AU100" s="1"/>
      <c r="AV100" s="19" cm="1">
        <f t="array" ref="AV100">IF(ACT4Holdings[[#This Row],[Intial Amount]] &gt; ACT4Info[Interest Rate 1 Cap], ACT4Info[Interest Rate 2], ACT4Info[Interest Rate])</f>
        <v>0</v>
      </c>
      <c r="AW100" s="1"/>
      <c r="AX100" s="24" t="str" cm="1">
        <f t="array" ref="AX100">IF(VLOOKUP(ACT4Holdings[[#This Row],[Date]],Paysheet[], 2, FALSE) = "PAYDAY", (VLOOKUP(ACT4Holdings[[#This Row],[Date]],Paysheet[], 11, FALSE) * ACT4Info[Intial Pay %]), "")</f>
        <v/>
      </c>
      <c r="AY10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00" s="1" t="str" cm="1">
        <f t="array" ref="AZ100">IF(VLOOKUP(ACT4Holdings[[#This Row],[Date]],Paysheet[], 2, FALSE) = "PAYDAY", (PayDistribution[[#This Row],[Pay Post Initial]] * ACT4Info[Remainder %]), "")</f>
        <v/>
      </c>
      <c r="BA10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00" s="20">
        <v>45387</v>
      </c>
      <c r="BD100" s="1" cm="1">
        <f t="array" ref="BD100">IF(ISNUMBER(BK99), BK99, ACT5Info[Intial Amount])</f>
        <v>0</v>
      </c>
      <c r="BE100" s="1"/>
      <c r="BF100" s="19" cm="1">
        <f t="array" ref="BF100">IF(ACT5Holdings[[#This Row],[Intial Amount]] &gt; ACT5Info[Interest Rate 1 Cap], ACT5Info[Interest Rate 2], ACT5Info[Interest Rate])</f>
        <v>0</v>
      </c>
      <c r="BG100" s="1"/>
      <c r="BH100" s="24" t="str" cm="1">
        <f t="array" ref="BH100">IF(VLOOKUP(ACT5Holdings[[#This Row],[Date]],Paysheet[], 2, FALSE) = "PAYDAY", (VLOOKUP(ACT5Holdings[[#This Row],[Date]],Paysheet[], 11, FALSE) * ACT5Info[Intial Pay %]), "")</f>
        <v/>
      </c>
      <c r="BI10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00" s="1" t="str" cm="1">
        <f t="array" ref="BJ100">IF(VLOOKUP(ACT5Holdings[[#This Row],[Date]],Paysheet[], 2, FALSE) = "PAYDAY", (PayDistribution[[#This Row],[Pay Post Initial]] * ACT5Info[Remainder %]), "")</f>
        <v/>
      </c>
      <c r="BK10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01" spans="1:63" x14ac:dyDescent="0.25">
      <c r="A101" s="26">
        <v>45388</v>
      </c>
      <c r="B101" t="str">
        <f>IF(VLOOKUP(PayDistribution[[#This Row],[Date]],Paysheet[], 2, FALSE) = "PAYDAY", VLOOKUP(PayDistribution[[#This Row],[Date]],Paysheet[], 11, FALSE), "")</f>
        <v/>
      </c>
      <c r="C101" s="2" t="str">
        <f>ACT1Holdings[[#This Row],[Initial Pay Cut]]</f>
        <v/>
      </c>
      <c r="D101" s="2" t="str">
        <f>ACT2Holdings[[#This Row],[Initial Pay Cut]]</f>
        <v/>
      </c>
      <c r="E101" s="2" t="str">
        <f>ACT3Holdings[[#This Row],[Initial Pay Cut]]</f>
        <v/>
      </c>
      <c r="F101" s="2" t="str">
        <f>ACT4Holdings[[#This Row],[Initial Pay Cut]]</f>
        <v/>
      </c>
      <c r="G101" s="2" t="str">
        <f>ACT5Holdings[[#This Row],[Initial Pay Cut]]</f>
        <v/>
      </c>
      <c r="H101" t="str">
        <f>IF(PayDistribution[[#This Row],[Initial Paycheck]] = "", "", PayDistribution[[#This Row],[Initial Paycheck]] - SUM(PayDistribution[[#This Row],[Int ACT 1]:[Int ACT 5]]))</f>
        <v/>
      </c>
      <c r="I101" s="2" t="str">
        <f>ACT1Holdings[[#This Row],[Remainder Pay Cut]]</f>
        <v/>
      </c>
      <c r="J101" s="2" t="str">
        <f>ACT2Holdings[[#This Row],[Remainder Pay Cut]]</f>
        <v/>
      </c>
      <c r="K101" s="2" t="str">
        <f>ACT3Holdings[[#This Row],[Remainder Pay Cut]]</f>
        <v/>
      </c>
      <c r="L101" s="2" t="str">
        <f>ACT4Holdings[[#This Row],[Remainder Pay Cut]]</f>
        <v/>
      </c>
      <c r="M101" s="2" t="str">
        <f>ACT5Holdings[[#This Row],[Remainder Pay Cut]]</f>
        <v/>
      </c>
      <c r="O101" s="20">
        <v>45388</v>
      </c>
      <c r="P101" s="1" cm="1">
        <f t="array" ref="P101">IF(ISNUMBER(W100), W100, ACT1Info[Intial Amount])</f>
        <v>0</v>
      </c>
      <c r="Q101" s="1"/>
      <c r="R101" s="19" cm="1">
        <f t="array" ref="R101">IF(ACT1Holdings[[#This Row],[Intial Amount]] &gt; ACT1Info[Interest Rate 1 Cap], ACT1Info[Interest Rate 2], ACT1Info[Interest Rate])</f>
        <v>0</v>
      </c>
      <c r="S101" s="1"/>
      <c r="T101" s="24" t="str" cm="1">
        <f t="array" ref="T101">IF(VLOOKUP(ACT1Holdings[[#This Row],[Date]],Paysheet[], 2, FALSE) = "PAYDAY", (VLOOKUP(ACT1Holdings[[#This Row],[Date]],Paysheet[], 11, FALSE) * ACT1Info[Intial Pay %]), "")</f>
        <v/>
      </c>
      <c r="U10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01" s="1" t="str" cm="1">
        <f t="array" ref="V101">IF(VLOOKUP(ACT1Holdings[[#This Row],[Date]],Paysheet[], 2, FALSE) = "PAYDAY", (PayDistribution[[#This Row],[Pay Post Initial]] * ACT1Info[Remainder %]), "")</f>
        <v/>
      </c>
      <c r="W10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01" s="20">
        <v>45388</v>
      </c>
      <c r="Z101" s="1" cm="1">
        <f t="array" ref="Z101">IF(ISNUMBER(AG100), AG100, ACT2Info[Intial Amount])</f>
        <v>0</v>
      </c>
      <c r="AA101" s="1"/>
      <c r="AB101" s="19" cm="1">
        <f t="array" ref="AB101">IF(ACT2Holdings[[#This Row],[Intial Amount]] &gt; ACT2Info[Interest Rate 1 Cap], ACT2Info[Interest Rate 2], ACT2Info[Interest Rate])</f>
        <v>1.5E-3</v>
      </c>
      <c r="AC101" s="1"/>
      <c r="AD101" s="24" t="str" cm="1">
        <f t="array" ref="AD101">IF(VLOOKUP(ACT2Holdings[[#This Row],[Date]],Paysheet[], 2, FALSE) = "PAYDAY", (VLOOKUP(ACT2Holdings[[#This Row],[Date]],Paysheet[], 11, FALSE) * ACT2Info[Intial Pay %]), "")</f>
        <v/>
      </c>
      <c r="AE10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01" s="1" t="str" cm="1">
        <f t="array" ref="AF101">IF(VLOOKUP(ACT2Holdings[[#This Row],[Date]],Paysheet[], 2, FALSE) = "PAYDAY", (PayDistribution[[#This Row],[Pay Post Initial]] * ACT2Info[Remainder %]), "")</f>
        <v/>
      </c>
      <c r="AG10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01" s="20">
        <v>45388</v>
      </c>
      <c r="AJ101" s="1" cm="1">
        <f t="array" ref="AJ101">IF(ISNUMBER(AQ100), AQ100, ACT3Info[Intial Amount])</f>
        <v>0</v>
      </c>
      <c r="AK101" s="1"/>
      <c r="AL101" s="19" cm="1">
        <f t="array" ref="AL101">IF(ACT3Holdings[[#This Row],[Intial Amount]] &gt; ACT3Info[Interest Rate 1 Cap], ACT3Info[Interest Rate 2], ACT3Info[Interest Rate])</f>
        <v>0</v>
      </c>
      <c r="AM101" s="1"/>
      <c r="AN101" s="24" t="str" cm="1">
        <f t="array" ref="AN101">IF(VLOOKUP(ACT3Holdings[[#This Row],[Date]],Paysheet[], 2, FALSE) = "PAYDAY", (VLOOKUP(ACT3Holdings[[#This Row],[Date]],Paysheet[], 11, FALSE) * ACT3Info[Intial Pay %]), "")</f>
        <v/>
      </c>
      <c r="AO10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01" s="1" t="str" cm="1">
        <f t="array" ref="AP101">IF(VLOOKUP(ACT3Holdings[[#This Row],[Date]],Paysheet[], 2, FALSE) = "PAYDAY", (PayDistribution[[#This Row],[Pay Post Initial]] * ACT3Info[Remainder %]), "")</f>
        <v/>
      </c>
      <c r="AQ10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01" s="20">
        <v>45388</v>
      </c>
      <c r="AT101" s="1" cm="1">
        <f t="array" ref="AT101">IF(ISNUMBER(BA100), BA100, ACT4Info[Intial Amount])</f>
        <v>0</v>
      </c>
      <c r="AU101" s="1"/>
      <c r="AV101" s="19" cm="1">
        <f t="array" ref="AV101">IF(ACT4Holdings[[#This Row],[Intial Amount]] &gt; ACT4Info[Interest Rate 1 Cap], ACT4Info[Interest Rate 2], ACT4Info[Interest Rate])</f>
        <v>0</v>
      </c>
      <c r="AW101" s="1"/>
      <c r="AX101" s="24" t="str" cm="1">
        <f t="array" ref="AX101">IF(VLOOKUP(ACT4Holdings[[#This Row],[Date]],Paysheet[], 2, FALSE) = "PAYDAY", (VLOOKUP(ACT4Holdings[[#This Row],[Date]],Paysheet[], 11, FALSE) * ACT4Info[Intial Pay %]), "")</f>
        <v/>
      </c>
      <c r="AY10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01" s="1" t="str" cm="1">
        <f t="array" ref="AZ101">IF(VLOOKUP(ACT4Holdings[[#This Row],[Date]],Paysheet[], 2, FALSE) = "PAYDAY", (PayDistribution[[#This Row],[Pay Post Initial]] * ACT4Info[Remainder %]), "")</f>
        <v/>
      </c>
      <c r="BA10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01" s="20">
        <v>45388</v>
      </c>
      <c r="BD101" s="1" cm="1">
        <f t="array" ref="BD101">IF(ISNUMBER(BK100), BK100, ACT5Info[Intial Amount])</f>
        <v>0</v>
      </c>
      <c r="BE101" s="1"/>
      <c r="BF101" s="19" cm="1">
        <f t="array" ref="BF101">IF(ACT5Holdings[[#This Row],[Intial Amount]] &gt; ACT5Info[Interest Rate 1 Cap], ACT5Info[Interest Rate 2], ACT5Info[Interest Rate])</f>
        <v>0</v>
      </c>
      <c r="BG101" s="1"/>
      <c r="BH101" s="24" t="str" cm="1">
        <f t="array" ref="BH101">IF(VLOOKUP(ACT5Holdings[[#This Row],[Date]],Paysheet[], 2, FALSE) = "PAYDAY", (VLOOKUP(ACT5Holdings[[#This Row],[Date]],Paysheet[], 11, FALSE) * ACT5Info[Intial Pay %]), "")</f>
        <v/>
      </c>
      <c r="BI10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01" s="1" t="str" cm="1">
        <f t="array" ref="BJ101">IF(VLOOKUP(ACT5Holdings[[#This Row],[Date]],Paysheet[], 2, FALSE) = "PAYDAY", (PayDistribution[[#This Row],[Pay Post Initial]] * ACT5Info[Remainder %]), "")</f>
        <v/>
      </c>
      <c r="BK10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02" spans="1:63" x14ac:dyDescent="0.25">
      <c r="A102" s="26">
        <v>45389</v>
      </c>
      <c r="B102" t="str">
        <f>IF(VLOOKUP(PayDistribution[[#This Row],[Date]],Paysheet[], 2, FALSE) = "PAYDAY", VLOOKUP(PayDistribution[[#This Row],[Date]],Paysheet[], 11, FALSE), "")</f>
        <v/>
      </c>
      <c r="C102" s="2" t="str">
        <f>ACT1Holdings[[#This Row],[Initial Pay Cut]]</f>
        <v/>
      </c>
      <c r="D102" s="2" t="str">
        <f>ACT2Holdings[[#This Row],[Initial Pay Cut]]</f>
        <v/>
      </c>
      <c r="E102" s="2" t="str">
        <f>ACT3Holdings[[#This Row],[Initial Pay Cut]]</f>
        <v/>
      </c>
      <c r="F102" s="2" t="str">
        <f>ACT4Holdings[[#This Row],[Initial Pay Cut]]</f>
        <v/>
      </c>
      <c r="G102" s="2" t="str">
        <f>ACT5Holdings[[#This Row],[Initial Pay Cut]]</f>
        <v/>
      </c>
      <c r="H102" t="str">
        <f>IF(PayDistribution[[#This Row],[Initial Paycheck]] = "", "", PayDistribution[[#This Row],[Initial Paycheck]] - SUM(PayDistribution[[#This Row],[Int ACT 1]:[Int ACT 5]]))</f>
        <v/>
      </c>
      <c r="I102" s="2" t="str">
        <f>ACT1Holdings[[#This Row],[Remainder Pay Cut]]</f>
        <v/>
      </c>
      <c r="J102" s="2" t="str">
        <f>ACT2Holdings[[#This Row],[Remainder Pay Cut]]</f>
        <v/>
      </c>
      <c r="K102" s="2" t="str">
        <f>ACT3Holdings[[#This Row],[Remainder Pay Cut]]</f>
        <v/>
      </c>
      <c r="L102" s="2" t="str">
        <f>ACT4Holdings[[#This Row],[Remainder Pay Cut]]</f>
        <v/>
      </c>
      <c r="M102" s="2" t="str">
        <f>ACT5Holdings[[#This Row],[Remainder Pay Cut]]</f>
        <v/>
      </c>
      <c r="O102" s="20">
        <v>45389</v>
      </c>
      <c r="P102" s="1" cm="1">
        <f t="array" ref="P102">IF(ISNUMBER(W101), W101, ACT1Info[Intial Amount])</f>
        <v>0</v>
      </c>
      <c r="Q102" s="1"/>
      <c r="R102" s="19" cm="1">
        <f t="array" ref="R102">IF(ACT1Holdings[[#This Row],[Intial Amount]] &gt; ACT1Info[Interest Rate 1 Cap], ACT1Info[Interest Rate 2], ACT1Info[Interest Rate])</f>
        <v>0</v>
      </c>
      <c r="S102" s="1"/>
      <c r="T102" s="24" t="str" cm="1">
        <f t="array" ref="T102">IF(VLOOKUP(ACT1Holdings[[#This Row],[Date]],Paysheet[], 2, FALSE) = "PAYDAY", (VLOOKUP(ACT1Holdings[[#This Row],[Date]],Paysheet[], 11, FALSE) * ACT1Info[Intial Pay %]), "")</f>
        <v/>
      </c>
      <c r="U10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02" s="1" t="str" cm="1">
        <f t="array" ref="V102">IF(VLOOKUP(ACT1Holdings[[#This Row],[Date]],Paysheet[], 2, FALSE) = "PAYDAY", (PayDistribution[[#This Row],[Pay Post Initial]] * ACT1Info[Remainder %]), "")</f>
        <v/>
      </c>
      <c r="W10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02" s="20">
        <v>45389</v>
      </c>
      <c r="Z102" s="1" cm="1">
        <f t="array" ref="Z102">IF(ISNUMBER(AG101), AG101, ACT2Info[Intial Amount])</f>
        <v>0</v>
      </c>
      <c r="AA102" s="1"/>
      <c r="AB102" s="19" cm="1">
        <f t="array" ref="AB102">IF(ACT2Holdings[[#This Row],[Intial Amount]] &gt; ACT2Info[Interest Rate 1 Cap], ACT2Info[Interest Rate 2], ACT2Info[Interest Rate])</f>
        <v>1.5E-3</v>
      </c>
      <c r="AC102" s="1"/>
      <c r="AD102" s="24" t="str" cm="1">
        <f t="array" ref="AD102">IF(VLOOKUP(ACT2Holdings[[#This Row],[Date]],Paysheet[], 2, FALSE) = "PAYDAY", (VLOOKUP(ACT2Holdings[[#This Row],[Date]],Paysheet[], 11, FALSE) * ACT2Info[Intial Pay %]), "")</f>
        <v/>
      </c>
      <c r="AE10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02" s="1" t="str" cm="1">
        <f t="array" ref="AF102">IF(VLOOKUP(ACT2Holdings[[#This Row],[Date]],Paysheet[], 2, FALSE) = "PAYDAY", (PayDistribution[[#This Row],[Pay Post Initial]] * ACT2Info[Remainder %]), "")</f>
        <v/>
      </c>
      <c r="AG10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02" s="20">
        <v>45389</v>
      </c>
      <c r="AJ102" s="1" cm="1">
        <f t="array" ref="AJ102">IF(ISNUMBER(AQ101), AQ101, ACT3Info[Intial Amount])</f>
        <v>0</v>
      </c>
      <c r="AK102" s="1"/>
      <c r="AL102" s="19" cm="1">
        <f t="array" ref="AL102">IF(ACT3Holdings[[#This Row],[Intial Amount]] &gt; ACT3Info[Interest Rate 1 Cap], ACT3Info[Interest Rate 2], ACT3Info[Interest Rate])</f>
        <v>0</v>
      </c>
      <c r="AM102" s="1"/>
      <c r="AN102" s="24" t="str" cm="1">
        <f t="array" ref="AN102">IF(VLOOKUP(ACT3Holdings[[#This Row],[Date]],Paysheet[], 2, FALSE) = "PAYDAY", (VLOOKUP(ACT3Holdings[[#This Row],[Date]],Paysheet[], 11, FALSE) * ACT3Info[Intial Pay %]), "")</f>
        <v/>
      </c>
      <c r="AO10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02" s="1" t="str" cm="1">
        <f t="array" ref="AP102">IF(VLOOKUP(ACT3Holdings[[#This Row],[Date]],Paysheet[], 2, FALSE) = "PAYDAY", (PayDistribution[[#This Row],[Pay Post Initial]] * ACT3Info[Remainder %]), "")</f>
        <v/>
      </c>
      <c r="AQ10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02" s="20">
        <v>45389</v>
      </c>
      <c r="AT102" s="1" cm="1">
        <f t="array" ref="AT102">IF(ISNUMBER(BA101), BA101, ACT4Info[Intial Amount])</f>
        <v>0</v>
      </c>
      <c r="AU102" s="1"/>
      <c r="AV102" s="19" cm="1">
        <f t="array" ref="AV102">IF(ACT4Holdings[[#This Row],[Intial Amount]] &gt; ACT4Info[Interest Rate 1 Cap], ACT4Info[Interest Rate 2], ACT4Info[Interest Rate])</f>
        <v>0</v>
      </c>
      <c r="AW102" s="1"/>
      <c r="AX102" s="24" t="str" cm="1">
        <f t="array" ref="AX102">IF(VLOOKUP(ACT4Holdings[[#This Row],[Date]],Paysheet[], 2, FALSE) = "PAYDAY", (VLOOKUP(ACT4Holdings[[#This Row],[Date]],Paysheet[], 11, FALSE) * ACT4Info[Intial Pay %]), "")</f>
        <v/>
      </c>
      <c r="AY10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02" s="1" t="str" cm="1">
        <f t="array" ref="AZ102">IF(VLOOKUP(ACT4Holdings[[#This Row],[Date]],Paysheet[], 2, FALSE) = "PAYDAY", (PayDistribution[[#This Row],[Pay Post Initial]] * ACT4Info[Remainder %]), "")</f>
        <v/>
      </c>
      <c r="BA10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02" s="20">
        <v>45389</v>
      </c>
      <c r="BD102" s="1" cm="1">
        <f t="array" ref="BD102">IF(ISNUMBER(BK101), BK101, ACT5Info[Intial Amount])</f>
        <v>0</v>
      </c>
      <c r="BE102" s="1"/>
      <c r="BF102" s="19" cm="1">
        <f t="array" ref="BF102">IF(ACT5Holdings[[#This Row],[Intial Amount]] &gt; ACT5Info[Interest Rate 1 Cap], ACT5Info[Interest Rate 2], ACT5Info[Interest Rate])</f>
        <v>0</v>
      </c>
      <c r="BG102" s="1"/>
      <c r="BH102" s="24" t="str" cm="1">
        <f t="array" ref="BH102">IF(VLOOKUP(ACT5Holdings[[#This Row],[Date]],Paysheet[], 2, FALSE) = "PAYDAY", (VLOOKUP(ACT5Holdings[[#This Row],[Date]],Paysheet[], 11, FALSE) * ACT5Info[Intial Pay %]), "")</f>
        <v/>
      </c>
      <c r="BI10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02" s="1" t="str" cm="1">
        <f t="array" ref="BJ102">IF(VLOOKUP(ACT5Holdings[[#This Row],[Date]],Paysheet[], 2, FALSE) = "PAYDAY", (PayDistribution[[#This Row],[Pay Post Initial]] * ACT5Info[Remainder %]), "")</f>
        <v/>
      </c>
      <c r="BK10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03" spans="1:63" x14ac:dyDescent="0.25">
      <c r="A103" s="26">
        <v>45390</v>
      </c>
      <c r="B103" t="str">
        <f>IF(VLOOKUP(PayDistribution[[#This Row],[Date]],Paysheet[], 2, FALSE) = "PAYDAY", VLOOKUP(PayDistribution[[#This Row],[Date]],Paysheet[], 11, FALSE), "")</f>
        <v/>
      </c>
      <c r="C103" s="2" t="str">
        <f>ACT1Holdings[[#This Row],[Initial Pay Cut]]</f>
        <v/>
      </c>
      <c r="D103" s="2" t="str">
        <f>ACT2Holdings[[#This Row],[Initial Pay Cut]]</f>
        <v/>
      </c>
      <c r="E103" s="2" t="str">
        <f>ACT3Holdings[[#This Row],[Initial Pay Cut]]</f>
        <v/>
      </c>
      <c r="F103" s="2" t="str">
        <f>ACT4Holdings[[#This Row],[Initial Pay Cut]]</f>
        <v/>
      </c>
      <c r="G103" s="2" t="str">
        <f>ACT5Holdings[[#This Row],[Initial Pay Cut]]</f>
        <v/>
      </c>
      <c r="H103" t="str">
        <f>IF(PayDistribution[[#This Row],[Initial Paycheck]] = "", "", PayDistribution[[#This Row],[Initial Paycheck]] - SUM(PayDistribution[[#This Row],[Int ACT 1]:[Int ACT 5]]))</f>
        <v/>
      </c>
      <c r="I103" s="2" t="str">
        <f>ACT1Holdings[[#This Row],[Remainder Pay Cut]]</f>
        <v/>
      </c>
      <c r="J103" s="2" t="str">
        <f>ACT2Holdings[[#This Row],[Remainder Pay Cut]]</f>
        <v/>
      </c>
      <c r="K103" s="2" t="str">
        <f>ACT3Holdings[[#This Row],[Remainder Pay Cut]]</f>
        <v/>
      </c>
      <c r="L103" s="2" t="str">
        <f>ACT4Holdings[[#This Row],[Remainder Pay Cut]]</f>
        <v/>
      </c>
      <c r="M103" s="2" t="str">
        <f>ACT5Holdings[[#This Row],[Remainder Pay Cut]]</f>
        <v/>
      </c>
      <c r="O103" s="20">
        <v>45390</v>
      </c>
      <c r="P103" s="1" cm="1">
        <f t="array" ref="P103">IF(ISNUMBER(W102), W102, ACT1Info[Intial Amount])</f>
        <v>0</v>
      </c>
      <c r="Q103" s="1"/>
      <c r="R103" s="19" cm="1">
        <f t="array" ref="R103">IF(ACT1Holdings[[#This Row],[Intial Amount]] &gt; ACT1Info[Interest Rate 1 Cap], ACT1Info[Interest Rate 2], ACT1Info[Interest Rate])</f>
        <v>0</v>
      </c>
      <c r="S103" s="1"/>
      <c r="T103" s="24" t="str" cm="1">
        <f t="array" ref="T103">IF(VLOOKUP(ACT1Holdings[[#This Row],[Date]],Paysheet[], 2, FALSE) = "PAYDAY", (VLOOKUP(ACT1Holdings[[#This Row],[Date]],Paysheet[], 11, FALSE) * ACT1Info[Intial Pay %]), "")</f>
        <v/>
      </c>
      <c r="U10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03" s="1" t="str" cm="1">
        <f t="array" ref="V103">IF(VLOOKUP(ACT1Holdings[[#This Row],[Date]],Paysheet[], 2, FALSE) = "PAYDAY", (PayDistribution[[#This Row],[Pay Post Initial]] * ACT1Info[Remainder %]), "")</f>
        <v/>
      </c>
      <c r="W10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03" s="20">
        <v>45390</v>
      </c>
      <c r="Z103" s="1" cm="1">
        <f t="array" ref="Z103">IF(ISNUMBER(AG102), AG102, ACT2Info[Intial Amount])</f>
        <v>0</v>
      </c>
      <c r="AA103" s="1"/>
      <c r="AB103" s="19" cm="1">
        <f t="array" ref="AB103">IF(ACT2Holdings[[#This Row],[Intial Amount]] &gt; ACT2Info[Interest Rate 1 Cap], ACT2Info[Interest Rate 2], ACT2Info[Interest Rate])</f>
        <v>1.5E-3</v>
      </c>
      <c r="AC103" s="1"/>
      <c r="AD103" s="24" t="str" cm="1">
        <f t="array" ref="AD103">IF(VLOOKUP(ACT2Holdings[[#This Row],[Date]],Paysheet[], 2, FALSE) = "PAYDAY", (VLOOKUP(ACT2Holdings[[#This Row],[Date]],Paysheet[], 11, FALSE) * ACT2Info[Intial Pay %]), "")</f>
        <v/>
      </c>
      <c r="AE10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03" s="1" t="str" cm="1">
        <f t="array" ref="AF103">IF(VLOOKUP(ACT2Holdings[[#This Row],[Date]],Paysheet[], 2, FALSE) = "PAYDAY", (PayDistribution[[#This Row],[Pay Post Initial]] * ACT2Info[Remainder %]), "")</f>
        <v/>
      </c>
      <c r="AG10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03" s="20">
        <v>45390</v>
      </c>
      <c r="AJ103" s="1" cm="1">
        <f t="array" ref="AJ103">IF(ISNUMBER(AQ102), AQ102, ACT3Info[Intial Amount])</f>
        <v>0</v>
      </c>
      <c r="AK103" s="1"/>
      <c r="AL103" s="19" cm="1">
        <f t="array" ref="AL103">IF(ACT3Holdings[[#This Row],[Intial Amount]] &gt; ACT3Info[Interest Rate 1 Cap], ACT3Info[Interest Rate 2], ACT3Info[Interest Rate])</f>
        <v>0</v>
      </c>
      <c r="AM103" s="1"/>
      <c r="AN103" s="24" t="str" cm="1">
        <f t="array" ref="AN103">IF(VLOOKUP(ACT3Holdings[[#This Row],[Date]],Paysheet[], 2, FALSE) = "PAYDAY", (VLOOKUP(ACT3Holdings[[#This Row],[Date]],Paysheet[], 11, FALSE) * ACT3Info[Intial Pay %]), "")</f>
        <v/>
      </c>
      <c r="AO10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03" s="1" t="str" cm="1">
        <f t="array" ref="AP103">IF(VLOOKUP(ACT3Holdings[[#This Row],[Date]],Paysheet[], 2, FALSE) = "PAYDAY", (PayDistribution[[#This Row],[Pay Post Initial]] * ACT3Info[Remainder %]), "")</f>
        <v/>
      </c>
      <c r="AQ10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03" s="20">
        <v>45390</v>
      </c>
      <c r="AT103" s="1" cm="1">
        <f t="array" ref="AT103">IF(ISNUMBER(BA102), BA102, ACT4Info[Intial Amount])</f>
        <v>0</v>
      </c>
      <c r="AU103" s="1"/>
      <c r="AV103" s="19" cm="1">
        <f t="array" ref="AV103">IF(ACT4Holdings[[#This Row],[Intial Amount]] &gt; ACT4Info[Interest Rate 1 Cap], ACT4Info[Interest Rate 2], ACT4Info[Interest Rate])</f>
        <v>0</v>
      </c>
      <c r="AW103" s="1"/>
      <c r="AX103" s="24" t="str" cm="1">
        <f t="array" ref="AX103">IF(VLOOKUP(ACT4Holdings[[#This Row],[Date]],Paysheet[], 2, FALSE) = "PAYDAY", (VLOOKUP(ACT4Holdings[[#This Row],[Date]],Paysheet[], 11, FALSE) * ACT4Info[Intial Pay %]), "")</f>
        <v/>
      </c>
      <c r="AY10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03" s="1" t="str" cm="1">
        <f t="array" ref="AZ103">IF(VLOOKUP(ACT4Holdings[[#This Row],[Date]],Paysheet[], 2, FALSE) = "PAYDAY", (PayDistribution[[#This Row],[Pay Post Initial]] * ACT4Info[Remainder %]), "")</f>
        <v/>
      </c>
      <c r="BA10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03" s="20">
        <v>45390</v>
      </c>
      <c r="BD103" s="1" cm="1">
        <f t="array" ref="BD103">IF(ISNUMBER(BK102), BK102, ACT5Info[Intial Amount])</f>
        <v>0</v>
      </c>
      <c r="BE103" s="1"/>
      <c r="BF103" s="19" cm="1">
        <f t="array" ref="BF103">IF(ACT5Holdings[[#This Row],[Intial Amount]] &gt; ACT5Info[Interest Rate 1 Cap], ACT5Info[Interest Rate 2], ACT5Info[Interest Rate])</f>
        <v>0</v>
      </c>
      <c r="BG103" s="1"/>
      <c r="BH103" s="24" t="str" cm="1">
        <f t="array" ref="BH103">IF(VLOOKUP(ACT5Holdings[[#This Row],[Date]],Paysheet[], 2, FALSE) = "PAYDAY", (VLOOKUP(ACT5Holdings[[#This Row],[Date]],Paysheet[], 11, FALSE) * ACT5Info[Intial Pay %]), "")</f>
        <v/>
      </c>
      <c r="BI10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03" s="1" t="str" cm="1">
        <f t="array" ref="BJ103">IF(VLOOKUP(ACT5Holdings[[#This Row],[Date]],Paysheet[], 2, FALSE) = "PAYDAY", (PayDistribution[[#This Row],[Pay Post Initial]] * ACT5Info[Remainder %]), "")</f>
        <v/>
      </c>
      <c r="BK10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04" spans="1:63" x14ac:dyDescent="0.25">
      <c r="A104" s="26">
        <v>45391</v>
      </c>
      <c r="B104" t="str">
        <f>IF(VLOOKUP(PayDistribution[[#This Row],[Date]],Paysheet[], 2, FALSE) = "PAYDAY", VLOOKUP(PayDistribution[[#This Row],[Date]],Paysheet[], 11, FALSE), "")</f>
        <v/>
      </c>
      <c r="C104" s="2" t="str">
        <f>ACT1Holdings[[#This Row],[Initial Pay Cut]]</f>
        <v/>
      </c>
      <c r="D104" s="2" t="str">
        <f>ACT2Holdings[[#This Row],[Initial Pay Cut]]</f>
        <v/>
      </c>
      <c r="E104" s="2" t="str">
        <f>ACT3Holdings[[#This Row],[Initial Pay Cut]]</f>
        <v/>
      </c>
      <c r="F104" s="2" t="str">
        <f>ACT4Holdings[[#This Row],[Initial Pay Cut]]</f>
        <v/>
      </c>
      <c r="G104" s="2" t="str">
        <f>ACT5Holdings[[#This Row],[Initial Pay Cut]]</f>
        <v/>
      </c>
      <c r="H104" t="str">
        <f>IF(PayDistribution[[#This Row],[Initial Paycheck]] = "", "", PayDistribution[[#This Row],[Initial Paycheck]] - SUM(PayDistribution[[#This Row],[Int ACT 1]:[Int ACT 5]]))</f>
        <v/>
      </c>
      <c r="I104" s="2" t="str">
        <f>ACT1Holdings[[#This Row],[Remainder Pay Cut]]</f>
        <v/>
      </c>
      <c r="J104" s="2" t="str">
        <f>ACT2Holdings[[#This Row],[Remainder Pay Cut]]</f>
        <v/>
      </c>
      <c r="K104" s="2" t="str">
        <f>ACT3Holdings[[#This Row],[Remainder Pay Cut]]</f>
        <v/>
      </c>
      <c r="L104" s="2" t="str">
        <f>ACT4Holdings[[#This Row],[Remainder Pay Cut]]</f>
        <v/>
      </c>
      <c r="M104" s="2" t="str">
        <f>ACT5Holdings[[#This Row],[Remainder Pay Cut]]</f>
        <v/>
      </c>
      <c r="O104" s="20">
        <v>45391</v>
      </c>
      <c r="P104" s="1" cm="1">
        <f t="array" ref="P104">IF(ISNUMBER(W103), W103, ACT1Info[Intial Amount])</f>
        <v>0</v>
      </c>
      <c r="Q104" s="1"/>
      <c r="R104" s="19" cm="1">
        <f t="array" ref="R104">IF(ACT1Holdings[[#This Row],[Intial Amount]] &gt; ACT1Info[Interest Rate 1 Cap], ACT1Info[Interest Rate 2], ACT1Info[Interest Rate])</f>
        <v>0</v>
      </c>
      <c r="S104" s="1"/>
      <c r="T104" s="24" t="str" cm="1">
        <f t="array" ref="T104">IF(VLOOKUP(ACT1Holdings[[#This Row],[Date]],Paysheet[], 2, FALSE) = "PAYDAY", (VLOOKUP(ACT1Holdings[[#This Row],[Date]],Paysheet[], 11, FALSE) * ACT1Info[Intial Pay %]), "")</f>
        <v/>
      </c>
      <c r="U10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04" s="1" t="str" cm="1">
        <f t="array" ref="V104">IF(VLOOKUP(ACT1Holdings[[#This Row],[Date]],Paysheet[], 2, FALSE) = "PAYDAY", (PayDistribution[[#This Row],[Pay Post Initial]] * ACT1Info[Remainder %]), "")</f>
        <v/>
      </c>
      <c r="W10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04" s="20">
        <v>45391</v>
      </c>
      <c r="Z104" s="1" cm="1">
        <f t="array" ref="Z104">IF(ISNUMBER(AG103), AG103, ACT2Info[Intial Amount])</f>
        <v>0</v>
      </c>
      <c r="AA104" s="1"/>
      <c r="AB104" s="19" cm="1">
        <f t="array" ref="AB104">IF(ACT2Holdings[[#This Row],[Intial Amount]] &gt; ACT2Info[Interest Rate 1 Cap], ACT2Info[Interest Rate 2], ACT2Info[Interest Rate])</f>
        <v>1.5E-3</v>
      </c>
      <c r="AC104" s="1"/>
      <c r="AD104" s="24" t="str" cm="1">
        <f t="array" ref="AD104">IF(VLOOKUP(ACT2Holdings[[#This Row],[Date]],Paysheet[], 2, FALSE) = "PAYDAY", (VLOOKUP(ACT2Holdings[[#This Row],[Date]],Paysheet[], 11, FALSE) * ACT2Info[Intial Pay %]), "")</f>
        <v/>
      </c>
      <c r="AE10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04" s="1" t="str" cm="1">
        <f t="array" ref="AF104">IF(VLOOKUP(ACT2Holdings[[#This Row],[Date]],Paysheet[], 2, FALSE) = "PAYDAY", (PayDistribution[[#This Row],[Pay Post Initial]] * ACT2Info[Remainder %]), "")</f>
        <v/>
      </c>
      <c r="AG10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04" s="20">
        <v>45391</v>
      </c>
      <c r="AJ104" s="1" cm="1">
        <f t="array" ref="AJ104">IF(ISNUMBER(AQ103), AQ103, ACT3Info[Intial Amount])</f>
        <v>0</v>
      </c>
      <c r="AK104" s="1"/>
      <c r="AL104" s="19" cm="1">
        <f t="array" ref="AL104">IF(ACT3Holdings[[#This Row],[Intial Amount]] &gt; ACT3Info[Interest Rate 1 Cap], ACT3Info[Interest Rate 2], ACT3Info[Interest Rate])</f>
        <v>0</v>
      </c>
      <c r="AM104" s="1"/>
      <c r="AN104" s="24" t="str" cm="1">
        <f t="array" ref="AN104">IF(VLOOKUP(ACT3Holdings[[#This Row],[Date]],Paysheet[], 2, FALSE) = "PAYDAY", (VLOOKUP(ACT3Holdings[[#This Row],[Date]],Paysheet[], 11, FALSE) * ACT3Info[Intial Pay %]), "")</f>
        <v/>
      </c>
      <c r="AO10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04" s="1" t="str" cm="1">
        <f t="array" ref="AP104">IF(VLOOKUP(ACT3Holdings[[#This Row],[Date]],Paysheet[], 2, FALSE) = "PAYDAY", (PayDistribution[[#This Row],[Pay Post Initial]] * ACT3Info[Remainder %]), "")</f>
        <v/>
      </c>
      <c r="AQ10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04" s="20">
        <v>45391</v>
      </c>
      <c r="AT104" s="1" cm="1">
        <f t="array" ref="AT104">IF(ISNUMBER(BA103), BA103, ACT4Info[Intial Amount])</f>
        <v>0</v>
      </c>
      <c r="AU104" s="1"/>
      <c r="AV104" s="19" cm="1">
        <f t="array" ref="AV104">IF(ACT4Holdings[[#This Row],[Intial Amount]] &gt; ACT4Info[Interest Rate 1 Cap], ACT4Info[Interest Rate 2], ACT4Info[Interest Rate])</f>
        <v>0</v>
      </c>
      <c r="AW104" s="1"/>
      <c r="AX104" s="24" t="str" cm="1">
        <f t="array" ref="AX104">IF(VLOOKUP(ACT4Holdings[[#This Row],[Date]],Paysheet[], 2, FALSE) = "PAYDAY", (VLOOKUP(ACT4Holdings[[#This Row],[Date]],Paysheet[], 11, FALSE) * ACT4Info[Intial Pay %]), "")</f>
        <v/>
      </c>
      <c r="AY10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04" s="1" t="str" cm="1">
        <f t="array" ref="AZ104">IF(VLOOKUP(ACT4Holdings[[#This Row],[Date]],Paysheet[], 2, FALSE) = "PAYDAY", (PayDistribution[[#This Row],[Pay Post Initial]] * ACT4Info[Remainder %]), "")</f>
        <v/>
      </c>
      <c r="BA10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04" s="20">
        <v>45391</v>
      </c>
      <c r="BD104" s="1" cm="1">
        <f t="array" ref="BD104">IF(ISNUMBER(BK103), BK103, ACT5Info[Intial Amount])</f>
        <v>0</v>
      </c>
      <c r="BE104" s="1"/>
      <c r="BF104" s="19" cm="1">
        <f t="array" ref="BF104">IF(ACT5Holdings[[#This Row],[Intial Amount]] &gt; ACT5Info[Interest Rate 1 Cap], ACT5Info[Interest Rate 2], ACT5Info[Interest Rate])</f>
        <v>0</v>
      </c>
      <c r="BG104" s="1"/>
      <c r="BH104" s="24" t="str" cm="1">
        <f t="array" ref="BH104">IF(VLOOKUP(ACT5Holdings[[#This Row],[Date]],Paysheet[], 2, FALSE) = "PAYDAY", (VLOOKUP(ACT5Holdings[[#This Row],[Date]],Paysheet[], 11, FALSE) * ACT5Info[Intial Pay %]), "")</f>
        <v/>
      </c>
      <c r="BI10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04" s="1" t="str" cm="1">
        <f t="array" ref="BJ104">IF(VLOOKUP(ACT5Holdings[[#This Row],[Date]],Paysheet[], 2, FALSE) = "PAYDAY", (PayDistribution[[#This Row],[Pay Post Initial]] * ACT5Info[Remainder %]), "")</f>
        <v/>
      </c>
      <c r="BK10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05" spans="1:63" x14ac:dyDescent="0.25">
      <c r="A105" s="26">
        <v>45392</v>
      </c>
      <c r="B105" t="str">
        <f>IF(VLOOKUP(PayDistribution[[#This Row],[Date]],Paysheet[], 2, FALSE) = "PAYDAY", VLOOKUP(PayDistribution[[#This Row],[Date]],Paysheet[], 11, FALSE), "")</f>
        <v/>
      </c>
      <c r="C105" s="2" t="str">
        <f>ACT1Holdings[[#This Row],[Initial Pay Cut]]</f>
        <v/>
      </c>
      <c r="D105" s="2" t="str">
        <f>ACT2Holdings[[#This Row],[Initial Pay Cut]]</f>
        <v/>
      </c>
      <c r="E105" s="2" t="str">
        <f>ACT3Holdings[[#This Row],[Initial Pay Cut]]</f>
        <v/>
      </c>
      <c r="F105" s="2" t="str">
        <f>ACT4Holdings[[#This Row],[Initial Pay Cut]]</f>
        <v/>
      </c>
      <c r="G105" s="2" t="str">
        <f>ACT5Holdings[[#This Row],[Initial Pay Cut]]</f>
        <v/>
      </c>
      <c r="H105" t="str">
        <f>IF(PayDistribution[[#This Row],[Initial Paycheck]] = "", "", PayDistribution[[#This Row],[Initial Paycheck]] - SUM(PayDistribution[[#This Row],[Int ACT 1]:[Int ACT 5]]))</f>
        <v/>
      </c>
      <c r="I105" s="2" t="str">
        <f>ACT1Holdings[[#This Row],[Remainder Pay Cut]]</f>
        <v/>
      </c>
      <c r="J105" s="2" t="str">
        <f>ACT2Holdings[[#This Row],[Remainder Pay Cut]]</f>
        <v/>
      </c>
      <c r="K105" s="2" t="str">
        <f>ACT3Holdings[[#This Row],[Remainder Pay Cut]]</f>
        <v/>
      </c>
      <c r="L105" s="2" t="str">
        <f>ACT4Holdings[[#This Row],[Remainder Pay Cut]]</f>
        <v/>
      </c>
      <c r="M105" s="2" t="str">
        <f>ACT5Holdings[[#This Row],[Remainder Pay Cut]]</f>
        <v/>
      </c>
      <c r="O105" s="20">
        <v>45392</v>
      </c>
      <c r="P105" s="1" cm="1">
        <f t="array" ref="P105">IF(ISNUMBER(W104), W104, ACT1Info[Intial Amount])</f>
        <v>0</v>
      </c>
      <c r="Q105" s="1"/>
      <c r="R105" s="19" cm="1">
        <f t="array" ref="R105">IF(ACT1Holdings[[#This Row],[Intial Amount]] &gt; ACT1Info[Interest Rate 1 Cap], ACT1Info[Interest Rate 2], ACT1Info[Interest Rate])</f>
        <v>0</v>
      </c>
      <c r="S105" s="1"/>
      <c r="T105" s="24" t="str" cm="1">
        <f t="array" ref="T105">IF(VLOOKUP(ACT1Holdings[[#This Row],[Date]],Paysheet[], 2, FALSE) = "PAYDAY", (VLOOKUP(ACT1Holdings[[#This Row],[Date]],Paysheet[], 11, FALSE) * ACT1Info[Intial Pay %]), "")</f>
        <v/>
      </c>
      <c r="U10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05" s="1" t="str" cm="1">
        <f t="array" ref="V105">IF(VLOOKUP(ACT1Holdings[[#This Row],[Date]],Paysheet[], 2, FALSE) = "PAYDAY", (PayDistribution[[#This Row],[Pay Post Initial]] * ACT1Info[Remainder %]), "")</f>
        <v/>
      </c>
      <c r="W10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05" s="20">
        <v>45392</v>
      </c>
      <c r="Z105" s="1" cm="1">
        <f t="array" ref="Z105">IF(ISNUMBER(AG104), AG104, ACT2Info[Intial Amount])</f>
        <v>0</v>
      </c>
      <c r="AA105" s="1"/>
      <c r="AB105" s="19" cm="1">
        <f t="array" ref="AB105">IF(ACT2Holdings[[#This Row],[Intial Amount]] &gt; ACT2Info[Interest Rate 1 Cap], ACT2Info[Interest Rate 2], ACT2Info[Interest Rate])</f>
        <v>1.5E-3</v>
      </c>
      <c r="AC105" s="1"/>
      <c r="AD105" s="24" t="str" cm="1">
        <f t="array" ref="AD105">IF(VLOOKUP(ACT2Holdings[[#This Row],[Date]],Paysheet[], 2, FALSE) = "PAYDAY", (VLOOKUP(ACT2Holdings[[#This Row],[Date]],Paysheet[], 11, FALSE) * ACT2Info[Intial Pay %]), "")</f>
        <v/>
      </c>
      <c r="AE10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05" s="1" t="str" cm="1">
        <f t="array" ref="AF105">IF(VLOOKUP(ACT2Holdings[[#This Row],[Date]],Paysheet[], 2, FALSE) = "PAYDAY", (PayDistribution[[#This Row],[Pay Post Initial]] * ACT2Info[Remainder %]), "")</f>
        <v/>
      </c>
      <c r="AG10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05" s="20">
        <v>45392</v>
      </c>
      <c r="AJ105" s="1" cm="1">
        <f t="array" ref="AJ105">IF(ISNUMBER(AQ104), AQ104, ACT3Info[Intial Amount])</f>
        <v>0</v>
      </c>
      <c r="AK105" s="1"/>
      <c r="AL105" s="19" cm="1">
        <f t="array" ref="AL105">IF(ACT3Holdings[[#This Row],[Intial Amount]] &gt; ACT3Info[Interest Rate 1 Cap], ACT3Info[Interest Rate 2], ACT3Info[Interest Rate])</f>
        <v>0</v>
      </c>
      <c r="AM105" s="1"/>
      <c r="AN105" s="24" t="str" cm="1">
        <f t="array" ref="AN105">IF(VLOOKUP(ACT3Holdings[[#This Row],[Date]],Paysheet[], 2, FALSE) = "PAYDAY", (VLOOKUP(ACT3Holdings[[#This Row],[Date]],Paysheet[], 11, FALSE) * ACT3Info[Intial Pay %]), "")</f>
        <v/>
      </c>
      <c r="AO10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05" s="1" t="str" cm="1">
        <f t="array" ref="AP105">IF(VLOOKUP(ACT3Holdings[[#This Row],[Date]],Paysheet[], 2, FALSE) = "PAYDAY", (PayDistribution[[#This Row],[Pay Post Initial]] * ACT3Info[Remainder %]), "")</f>
        <v/>
      </c>
      <c r="AQ10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05" s="20">
        <v>45392</v>
      </c>
      <c r="AT105" s="1" cm="1">
        <f t="array" ref="AT105">IF(ISNUMBER(BA104), BA104, ACT4Info[Intial Amount])</f>
        <v>0</v>
      </c>
      <c r="AU105" s="1"/>
      <c r="AV105" s="19" cm="1">
        <f t="array" ref="AV105">IF(ACT4Holdings[[#This Row],[Intial Amount]] &gt; ACT4Info[Interest Rate 1 Cap], ACT4Info[Interest Rate 2], ACT4Info[Interest Rate])</f>
        <v>0</v>
      </c>
      <c r="AW105" s="1"/>
      <c r="AX105" s="24" t="str" cm="1">
        <f t="array" ref="AX105">IF(VLOOKUP(ACT4Holdings[[#This Row],[Date]],Paysheet[], 2, FALSE) = "PAYDAY", (VLOOKUP(ACT4Holdings[[#This Row],[Date]],Paysheet[], 11, FALSE) * ACT4Info[Intial Pay %]), "")</f>
        <v/>
      </c>
      <c r="AY10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05" s="1" t="str" cm="1">
        <f t="array" ref="AZ105">IF(VLOOKUP(ACT4Holdings[[#This Row],[Date]],Paysheet[], 2, FALSE) = "PAYDAY", (PayDistribution[[#This Row],[Pay Post Initial]] * ACT4Info[Remainder %]), "")</f>
        <v/>
      </c>
      <c r="BA10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05" s="20">
        <v>45392</v>
      </c>
      <c r="BD105" s="1" cm="1">
        <f t="array" ref="BD105">IF(ISNUMBER(BK104), BK104, ACT5Info[Intial Amount])</f>
        <v>0</v>
      </c>
      <c r="BE105" s="1"/>
      <c r="BF105" s="19" cm="1">
        <f t="array" ref="BF105">IF(ACT5Holdings[[#This Row],[Intial Amount]] &gt; ACT5Info[Interest Rate 1 Cap], ACT5Info[Interest Rate 2], ACT5Info[Interest Rate])</f>
        <v>0</v>
      </c>
      <c r="BG105" s="1"/>
      <c r="BH105" s="24" t="str" cm="1">
        <f t="array" ref="BH105">IF(VLOOKUP(ACT5Holdings[[#This Row],[Date]],Paysheet[], 2, FALSE) = "PAYDAY", (VLOOKUP(ACT5Holdings[[#This Row],[Date]],Paysheet[], 11, FALSE) * ACT5Info[Intial Pay %]), "")</f>
        <v/>
      </c>
      <c r="BI10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05" s="1" t="str" cm="1">
        <f t="array" ref="BJ105">IF(VLOOKUP(ACT5Holdings[[#This Row],[Date]],Paysheet[], 2, FALSE) = "PAYDAY", (PayDistribution[[#This Row],[Pay Post Initial]] * ACT5Info[Remainder %]), "")</f>
        <v/>
      </c>
      <c r="BK10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06" spans="1:63" x14ac:dyDescent="0.25">
      <c r="A106" s="26">
        <v>45393</v>
      </c>
      <c r="B106" t="str">
        <f>IF(VLOOKUP(PayDistribution[[#This Row],[Date]],Paysheet[], 2, FALSE) = "PAYDAY", VLOOKUP(PayDistribution[[#This Row],[Date]],Paysheet[], 11, FALSE), "")</f>
        <v/>
      </c>
      <c r="C106" s="2" t="str">
        <f>ACT1Holdings[[#This Row],[Initial Pay Cut]]</f>
        <v/>
      </c>
      <c r="D106" s="2" t="str">
        <f>ACT2Holdings[[#This Row],[Initial Pay Cut]]</f>
        <v/>
      </c>
      <c r="E106" s="2" t="str">
        <f>ACT3Holdings[[#This Row],[Initial Pay Cut]]</f>
        <v/>
      </c>
      <c r="F106" s="2" t="str">
        <f>ACT4Holdings[[#This Row],[Initial Pay Cut]]</f>
        <v/>
      </c>
      <c r="G106" s="2" t="str">
        <f>ACT5Holdings[[#This Row],[Initial Pay Cut]]</f>
        <v/>
      </c>
      <c r="H106" t="str">
        <f>IF(PayDistribution[[#This Row],[Initial Paycheck]] = "", "", PayDistribution[[#This Row],[Initial Paycheck]] - SUM(PayDistribution[[#This Row],[Int ACT 1]:[Int ACT 5]]))</f>
        <v/>
      </c>
      <c r="I106" s="2" t="str">
        <f>ACT1Holdings[[#This Row],[Remainder Pay Cut]]</f>
        <v/>
      </c>
      <c r="J106" s="2" t="str">
        <f>ACT2Holdings[[#This Row],[Remainder Pay Cut]]</f>
        <v/>
      </c>
      <c r="K106" s="2" t="str">
        <f>ACT3Holdings[[#This Row],[Remainder Pay Cut]]</f>
        <v/>
      </c>
      <c r="L106" s="2" t="str">
        <f>ACT4Holdings[[#This Row],[Remainder Pay Cut]]</f>
        <v/>
      </c>
      <c r="M106" s="2" t="str">
        <f>ACT5Holdings[[#This Row],[Remainder Pay Cut]]</f>
        <v/>
      </c>
      <c r="O106" s="20">
        <v>45393</v>
      </c>
      <c r="P106" s="1" cm="1">
        <f t="array" ref="P106">IF(ISNUMBER(W105), W105, ACT1Info[Intial Amount])</f>
        <v>0</v>
      </c>
      <c r="Q106" s="1"/>
      <c r="R106" s="19" cm="1">
        <f t="array" ref="R106">IF(ACT1Holdings[[#This Row],[Intial Amount]] &gt; ACT1Info[Interest Rate 1 Cap], ACT1Info[Interest Rate 2], ACT1Info[Interest Rate])</f>
        <v>0</v>
      </c>
      <c r="S106" s="1"/>
      <c r="T106" s="24" t="str" cm="1">
        <f t="array" ref="T106">IF(VLOOKUP(ACT1Holdings[[#This Row],[Date]],Paysheet[], 2, FALSE) = "PAYDAY", (VLOOKUP(ACT1Holdings[[#This Row],[Date]],Paysheet[], 11, FALSE) * ACT1Info[Intial Pay %]), "")</f>
        <v/>
      </c>
      <c r="U10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06" s="1" t="str" cm="1">
        <f t="array" ref="V106">IF(VLOOKUP(ACT1Holdings[[#This Row],[Date]],Paysheet[], 2, FALSE) = "PAYDAY", (PayDistribution[[#This Row],[Pay Post Initial]] * ACT1Info[Remainder %]), "")</f>
        <v/>
      </c>
      <c r="W10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06" s="20">
        <v>45393</v>
      </c>
      <c r="Z106" s="1" cm="1">
        <f t="array" ref="Z106">IF(ISNUMBER(AG105), AG105, ACT2Info[Intial Amount])</f>
        <v>0</v>
      </c>
      <c r="AA106" s="1"/>
      <c r="AB106" s="19" cm="1">
        <f t="array" ref="AB106">IF(ACT2Holdings[[#This Row],[Intial Amount]] &gt; ACT2Info[Interest Rate 1 Cap], ACT2Info[Interest Rate 2], ACT2Info[Interest Rate])</f>
        <v>1.5E-3</v>
      </c>
      <c r="AC106" s="1"/>
      <c r="AD106" s="24" t="str" cm="1">
        <f t="array" ref="AD106">IF(VLOOKUP(ACT2Holdings[[#This Row],[Date]],Paysheet[], 2, FALSE) = "PAYDAY", (VLOOKUP(ACT2Holdings[[#This Row],[Date]],Paysheet[], 11, FALSE) * ACT2Info[Intial Pay %]), "")</f>
        <v/>
      </c>
      <c r="AE10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06" s="1" t="str" cm="1">
        <f t="array" ref="AF106">IF(VLOOKUP(ACT2Holdings[[#This Row],[Date]],Paysheet[], 2, FALSE) = "PAYDAY", (PayDistribution[[#This Row],[Pay Post Initial]] * ACT2Info[Remainder %]), "")</f>
        <v/>
      </c>
      <c r="AG10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06" s="20">
        <v>45393</v>
      </c>
      <c r="AJ106" s="1" cm="1">
        <f t="array" ref="AJ106">IF(ISNUMBER(AQ105), AQ105, ACT3Info[Intial Amount])</f>
        <v>0</v>
      </c>
      <c r="AK106" s="1"/>
      <c r="AL106" s="19" cm="1">
        <f t="array" ref="AL106">IF(ACT3Holdings[[#This Row],[Intial Amount]] &gt; ACT3Info[Interest Rate 1 Cap], ACT3Info[Interest Rate 2], ACT3Info[Interest Rate])</f>
        <v>0</v>
      </c>
      <c r="AM106" s="1"/>
      <c r="AN106" s="24" t="str" cm="1">
        <f t="array" ref="AN106">IF(VLOOKUP(ACT3Holdings[[#This Row],[Date]],Paysheet[], 2, FALSE) = "PAYDAY", (VLOOKUP(ACT3Holdings[[#This Row],[Date]],Paysheet[], 11, FALSE) * ACT3Info[Intial Pay %]), "")</f>
        <v/>
      </c>
      <c r="AO10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06" s="1" t="str" cm="1">
        <f t="array" ref="AP106">IF(VLOOKUP(ACT3Holdings[[#This Row],[Date]],Paysheet[], 2, FALSE) = "PAYDAY", (PayDistribution[[#This Row],[Pay Post Initial]] * ACT3Info[Remainder %]), "")</f>
        <v/>
      </c>
      <c r="AQ10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06" s="20">
        <v>45393</v>
      </c>
      <c r="AT106" s="1" cm="1">
        <f t="array" ref="AT106">IF(ISNUMBER(BA105), BA105, ACT4Info[Intial Amount])</f>
        <v>0</v>
      </c>
      <c r="AU106" s="1"/>
      <c r="AV106" s="19" cm="1">
        <f t="array" ref="AV106">IF(ACT4Holdings[[#This Row],[Intial Amount]] &gt; ACT4Info[Interest Rate 1 Cap], ACT4Info[Interest Rate 2], ACT4Info[Interest Rate])</f>
        <v>0</v>
      </c>
      <c r="AW106" s="1"/>
      <c r="AX106" s="24" t="str" cm="1">
        <f t="array" ref="AX106">IF(VLOOKUP(ACT4Holdings[[#This Row],[Date]],Paysheet[], 2, FALSE) = "PAYDAY", (VLOOKUP(ACT4Holdings[[#This Row],[Date]],Paysheet[], 11, FALSE) * ACT4Info[Intial Pay %]), "")</f>
        <v/>
      </c>
      <c r="AY10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06" s="1" t="str" cm="1">
        <f t="array" ref="AZ106">IF(VLOOKUP(ACT4Holdings[[#This Row],[Date]],Paysheet[], 2, FALSE) = "PAYDAY", (PayDistribution[[#This Row],[Pay Post Initial]] * ACT4Info[Remainder %]), "")</f>
        <v/>
      </c>
      <c r="BA10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06" s="20">
        <v>45393</v>
      </c>
      <c r="BD106" s="1" cm="1">
        <f t="array" ref="BD106">IF(ISNUMBER(BK105), BK105, ACT5Info[Intial Amount])</f>
        <v>0</v>
      </c>
      <c r="BE106" s="1"/>
      <c r="BF106" s="19" cm="1">
        <f t="array" ref="BF106">IF(ACT5Holdings[[#This Row],[Intial Amount]] &gt; ACT5Info[Interest Rate 1 Cap], ACT5Info[Interest Rate 2], ACT5Info[Interest Rate])</f>
        <v>0</v>
      </c>
      <c r="BG106" s="1"/>
      <c r="BH106" s="24" t="str" cm="1">
        <f t="array" ref="BH106">IF(VLOOKUP(ACT5Holdings[[#This Row],[Date]],Paysheet[], 2, FALSE) = "PAYDAY", (VLOOKUP(ACT5Holdings[[#This Row],[Date]],Paysheet[], 11, FALSE) * ACT5Info[Intial Pay %]), "")</f>
        <v/>
      </c>
      <c r="BI10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06" s="1" t="str" cm="1">
        <f t="array" ref="BJ106">IF(VLOOKUP(ACT5Holdings[[#This Row],[Date]],Paysheet[], 2, FALSE) = "PAYDAY", (PayDistribution[[#This Row],[Pay Post Initial]] * ACT5Info[Remainder %]), "")</f>
        <v/>
      </c>
      <c r="BK10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07" spans="1:63" x14ac:dyDescent="0.25">
      <c r="A107" s="26">
        <v>45394</v>
      </c>
      <c r="B107">
        <f>IF(VLOOKUP(PayDistribution[[#This Row],[Date]],Paysheet[], 2, FALSE) = "PAYDAY", VLOOKUP(PayDistribution[[#This Row],[Date]],Paysheet[], 11, FALSE), "")</f>
        <v>0</v>
      </c>
      <c r="C107" s="2">
        <f>ACT1Holdings[[#This Row],[Initial Pay Cut]]</f>
        <v>0</v>
      </c>
      <c r="D107" s="2">
        <f>ACT2Holdings[[#This Row],[Initial Pay Cut]]</f>
        <v>0</v>
      </c>
      <c r="E107" s="2">
        <f>ACT3Holdings[[#This Row],[Initial Pay Cut]]</f>
        <v>0</v>
      </c>
      <c r="F107" s="2">
        <f>ACT4Holdings[[#This Row],[Initial Pay Cut]]</f>
        <v>0</v>
      </c>
      <c r="G107" s="2">
        <f>ACT5Holdings[[#This Row],[Initial Pay Cut]]</f>
        <v>0</v>
      </c>
      <c r="H107">
        <f>IF(PayDistribution[[#This Row],[Initial Paycheck]] = "", "", PayDistribution[[#This Row],[Initial Paycheck]] - SUM(PayDistribution[[#This Row],[Int ACT 1]:[Int ACT 5]]))</f>
        <v>0</v>
      </c>
      <c r="I107" s="2">
        <f>ACT1Holdings[[#This Row],[Remainder Pay Cut]]</f>
        <v>0</v>
      </c>
      <c r="J107" s="2">
        <f>ACT2Holdings[[#This Row],[Remainder Pay Cut]]</f>
        <v>0</v>
      </c>
      <c r="K107" s="2">
        <f>ACT3Holdings[[#This Row],[Remainder Pay Cut]]</f>
        <v>0</v>
      </c>
      <c r="L107" s="2">
        <f>ACT4Holdings[[#This Row],[Remainder Pay Cut]]</f>
        <v>0</v>
      </c>
      <c r="M107" s="2">
        <f>ACT5Holdings[[#This Row],[Remainder Pay Cut]]</f>
        <v>0</v>
      </c>
      <c r="O107" s="20">
        <v>45394</v>
      </c>
      <c r="P107" s="1" cm="1">
        <f t="array" ref="P107">IF(ISNUMBER(W106), W106, ACT1Info[Intial Amount])</f>
        <v>0</v>
      </c>
      <c r="Q107" s="1"/>
      <c r="R107" s="19" cm="1">
        <f t="array" ref="R107">IF(ACT1Holdings[[#This Row],[Intial Amount]] &gt; ACT1Info[Interest Rate 1 Cap], ACT1Info[Interest Rate 2], ACT1Info[Interest Rate])</f>
        <v>0</v>
      </c>
      <c r="S107" s="1"/>
      <c r="T107" s="24" cm="1">
        <f t="array" ref="T107">IF(VLOOKUP(ACT1Holdings[[#This Row],[Date]],Paysheet[], 2, FALSE) = "PAYDAY", (VLOOKUP(ACT1Holdings[[#This Row],[Date]],Paysheet[], 11, FALSE) * ACT1Info[Intial Pay %]), "")</f>
        <v>0</v>
      </c>
      <c r="U107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107" s="1" cm="1">
        <f t="array" ref="V107">IF(VLOOKUP(ACT1Holdings[[#This Row],[Date]],Paysheet[], 2, FALSE) = "PAYDAY", (PayDistribution[[#This Row],[Pay Post Initial]] * ACT1Info[Remainder %]), "")</f>
        <v>0</v>
      </c>
      <c r="W10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07" s="20">
        <v>45394</v>
      </c>
      <c r="Z107" s="1" cm="1">
        <f t="array" ref="Z107">IF(ISNUMBER(AG106), AG106, ACT2Info[Intial Amount])</f>
        <v>0</v>
      </c>
      <c r="AA107" s="1"/>
      <c r="AB107" s="19" cm="1">
        <f t="array" ref="AB107">IF(ACT2Holdings[[#This Row],[Intial Amount]] &gt; ACT2Info[Interest Rate 1 Cap], ACT2Info[Interest Rate 2], ACT2Info[Interest Rate])</f>
        <v>1.5E-3</v>
      </c>
      <c r="AC107" s="1"/>
      <c r="AD107" s="24" cm="1">
        <f t="array" ref="AD107">IF(VLOOKUP(ACT2Holdings[[#This Row],[Date]],Paysheet[], 2, FALSE) = "PAYDAY", (VLOOKUP(ACT2Holdings[[#This Row],[Date]],Paysheet[], 11, FALSE) * ACT2Info[Intial Pay %]), "")</f>
        <v>0</v>
      </c>
      <c r="AE107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107" s="1" cm="1">
        <f t="array" ref="AF107">IF(VLOOKUP(ACT2Holdings[[#This Row],[Date]],Paysheet[], 2, FALSE) = "PAYDAY", (PayDistribution[[#This Row],[Pay Post Initial]] * ACT2Info[Remainder %]), "")</f>
        <v>0</v>
      </c>
      <c r="AG10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07" s="20">
        <v>45394</v>
      </c>
      <c r="AJ107" s="1" cm="1">
        <f t="array" ref="AJ107">IF(ISNUMBER(AQ106), AQ106, ACT3Info[Intial Amount])</f>
        <v>0</v>
      </c>
      <c r="AK107" s="1"/>
      <c r="AL107" s="19" cm="1">
        <f t="array" ref="AL107">IF(ACT3Holdings[[#This Row],[Intial Amount]] &gt; ACT3Info[Interest Rate 1 Cap], ACT3Info[Interest Rate 2], ACT3Info[Interest Rate])</f>
        <v>0</v>
      </c>
      <c r="AM107" s="1"/>
      <c r="AN107" s="24" cm="1">
        <f t="array" ref="AN107">IF(VLOOKUP(ACT3Holdings[[#This Row],[Date]],Paysheet[], 2, FALSE) = "PAYDAY", (VLOOKUP(ACT3Holdings[[#This Row],[Date]],Paysheet[], 11, FALSE) * ACT3Info[Intial Pay %]), "")</f>
        <v>0</v>
      </c>
      <c r="AO107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107" s="1" cm="1">
        <f t="array" ref="AP107">IF(VLOOKUP(ACT3Holdings[[#This Row],[Date]],Paysheet[], 2, FALSE) = "PAYDAY", (PayDistribution[[#This Row],[Pay Post Initial]] * ACT3Info[Remainder %]), "")</f>
        <v>0</v>
      </c>
      <c r="AQ10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07" s="20">
        <v>45394</v>
      </c>
      <c r="AT107" s="1" cm="1">
        <f t="array" ref="AT107">IF(ISNUMBER(BA106), BA106, ACT4Info[Intial Amount])</f>
        <v>0</v>
      </c>
      <c r="AU107" s="1"/>
      <c r="AV107" s="19" cm="1">
        <f t="array" ref="AV107">IF(ACT4Holdings[[#This Row],[Intial Amount]] &gt; ACT4Info[Interest Rate 1 Cap], ACT4Info[Interest Rate 2], ACT4Info[Interest Rate])</f>
        <v>0</v>
      </c>
      <c r="AW107" s="1"/>
      <c r="AX107" s="24" cm="1">
        <f t="array" ref="AX107">IF(VLOOKUP(ACT4Holdings[[#This Row],[Date]],Paysheet[], 2, FALSE) = "PAYDAY", (VLOOKUP(ACT4Holdings[[#This Row],[Date]],Paysheet[], 11, FALSE) * ACT4Info[Intial Pay %]), "")</f>
        <v>0</v>
      </c>
      <c r="AY107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107" s="1" cm="1">
        <f t="array" ref="AZ107">IF(VLOOKUP(ACT4Holdings[[#This Row],[Date]],Paysheet[], 2, FALSE) = "PAYDAY", (PayDistribution[[#This Row],[Pay Post Initial]] * ACT4Info[Remainder %]), "")</f>
        <v>0</v>
      </c>
      <c r="BA10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07" s="20">
        <v>45394</v>
      </c>
      <c r="BD107" s="1" cm="1">
        <f t="array" ref="BD107">IF(ISNUMBER(BK106), BK106, ACT5Info[Intial Amount])</f>
        <v>0</v>
      </c>
      <c r="BE107" s="1"/>
      <c r="BF107" s="19" cm="1">
        <f t="array" ref="BF107">IF(ACT5Holdings[[#This Row],[Intial Amount]] &gt; ACT5Info[Interest Rate 1 Cap], ACT5Info[Interest Rate 2], ACT5Info[Interest Rate])</f>
        <v>0</v>
      </c>
      <c r="BG107" s="1"/>
      <c r="BH107" s="24" cm="1">
        <f t="array" ref="BH107">IF(VLOOKUP(ACT5Holdings[[#This Row],[Date]],Paysheet[], 2, FALSE) = "PAYDAY", (VLOOKUP(ACT5Holdings[[#This Row],[Date]],Paysheet[], 11, FALSE) * ACT5Info[Intial Pay %]), "")</f>
        <v>0</v>
      </c>
      <c r="BI107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107" s="1" cm="1">
        <f t="array" ref="BJ107">IF(VLOOKUP(ACT5Holdings[[#This Row],[Date]],Paysheet[], 2, FALSE) = "PAYDAY", (PayDistribution[[#This Row],[Pay Post Initial]] * ACT5Info[Remainder %]), "")</f>
        <v>0</v>
      </c>
      <c r="BK10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08" spans="1:63" x14ac:dyDescent="0.25">
      <c r="A108" s="26">
        <v>45395</v>
      </c>
      <c r="B108" t="str">
        <f>IF(VLOOKUP(PayDistribution[[#This Row],[Date]],Paysheet[], 2, FALSE) = "PAYDAY", VLOOKUP(PayDistribution[[#This Row],[Date]],Paysheet[], 11, FALSE), "")</f>
        <v/>
      </c>
      <c r="C108" s="2" t="str">
        <f>ACT1Holdings[[#This Row],[Initial Pay Cut]]</f>
        <v/>
      </c>
      <c r="D108" s="2" t="str">
        <f>ACT2Holdings[[#This Row],[Initial Pay Cut]]</f>
        <v/>
      </c>
      <c r="E108" s="2" t="str">
        <f>ACT3Holdings[[#This Row],[Initial Pay Cut]]</f>
        <v/>
      </c>
      <c r="F108" s="2" t="str">
        <f>ACT4Holdings[[#This Row],[Initial Pay Cut]]</f>
        <v/>
      </c>
      <c r="G108" s="2" t="str">
        <f>ACT5Holdings[[#This Row],[Initial Pay Cut]]</f>
        <v/>
      </c>
      <c r="H108" t="str">
        <f>IF(PayDistribution[[#This Row],[Initial Paycheck]] = "", "", PayDistribution[[#This Row],[Initial Paycheck]] - SUM(PayDistribution[[#This Row],[Int ACT 1]:[Int ACT 5]]))</f>
        <v/>
      </c>
      <c r="I108" s="2" t="str">
        <f>ACT1Holdings[[#This Row],[Remainder Pay Cut]]</f>
        <v/>
      </c>
      <c r="J108" s="2" t="str">
        <f>ACT2Holdings[[#This Row],[Remainder Pay Cut]]</f>
        <v/>
      </c>
      <c r="K108" s="2" t="str">
        <f>ACT3Holdings[[#This Row],[Remainder Pay Cut]]</f>
        <v/>
      </c>
      <c r="L108" s="2" t="str">
        <f>ACT4Holdings[[#This Row],[Remainder Pay Cut]]</f>
        <v/>
      </c>
      <c r="M108" s="2" t="str">
        <f>ACT5Holdings[[#This Row],[Remainder Pay Cut]]</f>
        <v/>
      </c>
      <c r="O108" s="20">
        <v>45395</v>
      </c>
      <c r="P108" s="1" cm="1">
        <f t="array" ref="P108">IF(ISNUMBER(W107), W107, ACT1Info[Intial Amount])</f>
        <v>0</v>
      </c>
      <c r="Q108" s="1"/>
      <c r="R108" s="19" cm="1">
        <f t="array" ref="R108">IF(ACT1Holdings[[#This Row],[Intial Amount]] &gt; ACT1Info[Interest Rate 1 Cap], ACT1Info[Interest Rate 2], ACT1Info[Interest Rate])</f>
        <v>0</v>
      </c>
      <c r="S108" s="1"/>
      <c r="T108" s="24" t="str" cm="1">
        <f t="array" ref="T108">IF(VLOOKUP(ACT1Holdings[[#This Row],[Date]],Paysheet[], 2, FALSE) = "PAYDAY", (VLOOKUP(ACT1Holdings[[#This Row],[Date]],Paysheet[], 11, FALSE) * ACT1Info[Intial Pay %]), "")</f>
        <v/>
      </c>
      <c r="U10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08" s="1" t="str" cm="1">
        <f t="array" ref="V108">IF(VLOOKUP(ACT1Holdings[[#This Row],[Date]],Paysheet[], 2, FALSE) = "PAYDAY", (PayDistribution[[#This Row],[Pay Post Initial]] * ACT1Info[Remainder %]), "")</f>
        <v/>
      </c>
      <c r="W10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08" s="20">
        <v>45395</v>
      </c>
      <c r="Z108" s="1" cm="1">
        <f t="array" ref="Z108">IF(ISNUMBER(AG107), AG107, ACT2Info[Intial Amount])</f>
        <v>0</v>
      </c>
      <c r="AA108" s="1"/>
      <c r="AB108" s="19" cm="1">
        <f t="array" ref="AB108">IF(ACT2Holdings[[#This Row],[Intial Amount]] &gt; ACT2Info[Interest Rate 1 Cap], ACT2Info[Interest Rate 2], ACT2Info[Interest Rate])</f>
        <v>1.5E-3</v>
      </c>
      <c r="AC108" s="1"/>
      <c r="AD108" s="24" t="str" cm="1">
        <f t="array" ref="AD108">IF(VLOOKUP(ACT2Holdings[[#This Row],[Date]],Paysheet[], 2, FALSE) = "PAYDAY", (VLOOKUP(ACT2Holdings[[#This Row],[Date]],Paysheet[], 11, FALSE) * ACT2Info[Intial Pay %]), "")</f>
        <v/>
      </c>
      <c r="AE10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08" s="1" t="str" cm="1">
        <f t="array" ref="AF108">IF(VLOOKUP(ACT2Holdings[[#This Row],[Date]],Paysheet[], 2, FALSE) = "PAYDAY", (PayDistribution[[#This Row],[Pay Post Initial]] * ACT2Info[Remainder %]), "")</f>
        <v/>
      </c>
      <c r="AG10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08" s="20">
        <v>45395</v>
      </c>
      <c r="AJ108" s="1" cm="1">
        <f t="array" ref="AJ108">IF(ISNUMBER(AQ107), AQ107, ACT3Info[Intial Amount])</f>
        <v>0</v>
      </c>
      <c r="AK108" s="1"/>
      <c r="AL108" s="19" cm="1">
        <f t="array" ref="AL108">IF(ACT3Holdings[[#This Row],[Intial Amount]] &gt; ACT3Info[Interest Rate 1 Cap], ACT3Info[Interest Rate 2], ACT3Info[Interest Rate])</f>
        <v>0</v>
      </c>
      <c r="AM108" s="1"/>
      <c r="AN108" s="24" t="str" cm="1">
        <f t="array" ref="AN108">IF(VLOOKUP(ACT3Holdings[[#This Row],[Date]],Paysheet[], 2, FALSE) = "PAYDAY", (VLOOKUP(ACT3Holdings[[#This Row],[Date]],Paysheet[], 11, FALSE) * ACT3Info[Intial Pay %]), "")</f>
        <v/>
      </c>
      <c r="AO10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08" s="1" t="str" cm="1">
        <f t="array" ref="AP108">IF(VLOOKUP(ACT3Holdings[[#This Row],[Date]],Paysheet[], 2, FALSE) = "PAYDAY", (PayDistribution[[#This Row],[Pay Post Initial]] * ACT3Info[Remainder %]), "")</f>
        <v/>
      </c>
      <c r="AQ10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08" s="20">
        <v>45395</v>
      </c>
      <c r="AT108" s="1" cm="1">
        <f t="array" ref="AT108">IF(ISNUMBER(BA107), BA107, ACT4Info[Intial Amount])</f>
        <v>0</v>
      </c>
      <c r="AU108" s="1"/>
      <c r="AV108" s="19" cm="1">
        <f t="array" ref="AV108">IF(ACT4Holdings[[#This Row],[Intial Amount]] &gt; ACT4Info[Interest Rate 1 Cap], ACT4Info[Interest Rate 2], ACT4Info[Interest Rate])</f>
        <v>0</v>
      </c>
      <c r="AW108" s="1"/>
      <c r="AX108" s="24" t="str" cm="1">
        <f t="array" ref="AX108">IF(VLOOKUP(ACT4Holdings[[#This Row],[Date]],Paysheet[], 2, FALSE) = "PAYDAY", (VLOOKUP(ACT4Holdings[[#This Row],[Date]],Paysheet[], 11, FALSE) * ACT4Info[Intial Pay %]), "")</f>
        <v/>
      </c>
      <c r="AY10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08" s="1" t="str" cm="1">
        <f t="array" ref="AZ108">IF(VLOOKUP(ACT4Holdings[[#This Row],[Date]],Paysheet[], 2, FALSE) = "PAYDAY", (PayDistribution[[#This Row],[Pay Post Initial]] * ACT4Info[Remainder %]), "")</f>
        <v/>
      </c>
      <c r="BA10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08" s="20">
        <v>45395</v>
      </c>
      <c r="BD108" s="1" cm="1">
        <f t="array" ref="BD108">IF(ISNUMBER(BK107), BK107, ACT5Info[Intial Amount])</f>
        <v>0</v>
      </c>
      <c r="BE108" s="1"/>
      <c r="BF108" s="19" cm="1">
        <f t="array" ref="BF108">IF(ACT5Holdings[[#This Row],[Intial Amount]] &gt; ACT5Info[Interest Rate 1 Cap], ACT5Info[Interest Rate 2], ACT5Info[Interest Rate])</f>
        <v>0</v>
      </c>
      <c r="BG108" s="1"/>
      <c r="BH108" s="24" t="str" cm="1">
        <f t="array" ref="BH108">IF(VLOOKUP(ACT5Holdings[[#This Row],[Date]],Paysheet[], 2, FALSE) = "PAYDAY", (VLOOKUP(ACT5Holdings[[#This Row],[Date]],Paysheet[], 11, FALSE) * ACT5Info[Intial Pay %]), "")</f>
        <v/>
      </c>
      <c r="BI10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08" s="1" t="str" cm="1">
        <f t="array" ref="BJ108">IF(VLOOKUP(ACT5Holdings[[#This Row],[Date]],Paysheet[], 2, FALSE) = "PAYDAY", (PayDistribution[[#This Row],[Pay Post Initial]] * ACT5Info[Remainder %]), "")</f>
        <v/>
      </c>
      <c r="BK10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09" spans="1:63" x14ac:dyDescent="0.25">
      <c r="A109" s="26">
        <v>45396</v>
      </c>
      <c r="B109" t="str">
        <f>IF(VLOOKUP(PayDistribution[[#This Row],[Date]],Paysheet[], 2, FALSE) = "PAYDAY", VLOOKUP(PayDistribution[[#This Row],[Date]],Paysheet[], 11, FALSE), "")</f>
        <v/>
      </c>
      <c r="C109" s="2" t="str">
        <f>ACT1Holdings[[#This Row],[Initial Pay Cut]]</f>
        <v/>
      </c>
      <c r="D109" s="2" t="str">
        <f>ACT2Holdings[[#This Row],[Initial Pay Cut]]</f>
        <v/>
      </c>
      <c r="E109" s="2" t="str">
        <f>ACT3Holdings[[#This Row],[Initial Pay Cut]]</f>
        <v/>
      </c>
      <c r="F109" s="2" t="str">
        <f>ACT4Holdings[[#This Row],[Initial Pay Cut]]</f>
        <v/>
      </c>
      <c r="G109" s="2" t="str">
        <f>ACT5Holdings[[#This Row],[Initial Pay Cut]]</f>
        <v/>
      </c>
      <c r="H109" t="str">
        <f>IF(PayDistribution[[#This Row],[Initial Paycheck]] = "", "", PayDistribution[[#This Row],[Initial Paycheck]] - SUM(PayDistribution[[#This Row],[Int ACT 1]:[Int ACT 5]]))</f>
        <v/>
      </c>
      <c r="I109" s="2" t="str">
        <f>ACT1Holdings[[#This Row],[Remainder Pay Cut]]</f>
        <v/>
      </c>
      <c r="J109" s="2" t="str">
        <f>ACT2Holdings[[#This Row],[Remainder Pay Cut]]</f>
        <v/>
      </c>
      <c r="K109" s="2" t="str">
        <f>ACT3Holdings[[#This Row],[Remainder Pay Cut]]</f>
        <v/>
      </c>
      <c r="L109" s="2" t="str">
        <f>ACT4Holdings[[#This Row],[Remainder Pay Cut]]</f>
        <v/>
      </c>
      <c r="M109" s="2" t="str">
        <f>ACT5Holdings[[#This Row],[Remainder Pay Cut]]</f>
        <v/>
      </c>
      <c r="O109" s="20">
        <v>45396</v>
      </c>
      <c r="P109" s="1" cm="1">
        <f t="array" ref="P109">IF(ISNUMBER(W108), W108, ACT1Info[Intial Amount])</f>
        <v>0</v>
      </c>
      <c r="Q109" s="1"/>
      <c r="R109" s="19" cm="1">
        <f t="array" ref="R109">IF(ACT1Holdings[[#This Row],[Intial Amount]] &gt; ACT1Info[Interest Rate 1 Cap], ACT1Info[Interest Rate 2], ACT1Info[Interest Rate])</f>
        <v>0</v>
      </c>
      <c r="S109" s="1"/>
      <c r="T109" s="24" t="str" cm="1">
        <f t="array" ref="T109">IF(VLOOKUP(ACT1Holdings[[#This Row],[Date]],Paysheet[], 2, FALSE) = "PAYDAY", (VLOOKUP(ACT1Holdings[[#This Row],[Date]],Paysheet[], 11, FALSE) * ACT1Info[Intial Pay %]), "")</f>
        <v/>
      </c>
      <c r="U10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09" s="1" t="str" cm="1">
        <f t="array" ref="V109">IF(VLOOKUP(ACT1Holdings[[#This Row],[Date]],Paysheet[], 2, FALSE) = "PAYDAY", (PayDistribution[[#This Row],[Pay Post Initial]] * ACT1Info[Remainder %]), "")</f>
        <v/>
      </c>
      <c r="W10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09" s="20">
        <v>45396</v>
      </c>
      <c r="Z109" s="1" cm="1">
        <f t="array" ref="Z109">IF(ISNUMBER(AG108), AG108, ACT2Info[Intial Amount])</f>
        <v>0</v>
      </c>
      <c r="AA109" s="1"/>
      <c r="AB109" s="19" cm="1">
        <f t="array" ref="AB109">IF(ACT2Holdings[[#This Row],[Intial Amount]] &gt; ACT2Info[Interest Rate 1 Cap], ACT2Info[Interest Rate 2], ACT2Info[Interest Rate])</f>
        <v>1.5E-3</v>
      </c>
      <c r="AC109" s="1"/>
      <c r="AD109" s="24" t="str" cm="1">
        <f t="array" ref="AD109">IF(VLOOKUP(ACT2Holdings[[#This Row],[Date]],Paysheet[], 2, FALSE) = "PAYDAY", (VLOOKUP(ACT2Holdings[[#This Row],[Date]],Paysheet[], 11, FALSE) * ACT2Info[Intial Pay %]), "")</f>
        <v/>
      </c>
      <c r="AE10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09" s="1" t="str" cm="1">
        <f t="array" ref="AF109">IF(VLOOKUP(ACT2Holdings[[#This Row],[Date]],Paysheet[], 2, FALSE) = "PAYDAY", (PayDistribution[[#This Row],[Pay Post Initial]] * ACT2Info[Remainder %]), "")</f>
        <v/>
      </c>
      <c r="AG10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09" s="20">
        <v>45396</v>
      </c>
      <c r="AJ109" s="1" cm="1">
        <f t="array" ref="AJ109">IF(ISNUMBER(AQ108), AQ108, ACT3Info[Intial Amount])</f>
        <v>0</v>
      </c>
      <c r="AK109" s="1"/>
      <c r="AL109" s="19" cm="1">
        <f t="array" ref="AL109">IF(ACT3Holdings[[#This Row],[Intial Amount]] &gt; ACT3Info[Interest Rate 1 Cap], ACT3Info[Interest Rate 2], ACT3Info[Interest Rate])</f>
        <v>0</v>
      </c>
      <c r="AM109" s="1"/>
      <c r="AN109" s="24" t="str" cm="1">
        <f t="array" ref="AN109">IF(VLOOKUP(ACT3Holdings[[#This Row],[Date]],Paysheet[], 2, FALSE) = "PAYDAY", (VLOOKUP(ACT3Holdings[[#This Row],[Date]],Paysheet[], 11, FALSE) * ACT3Info[Intial Pay %]), "")</f>
        <v/>
      </c>
      <c r="AO10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09" s="1" t="str" cm="1">
        <f t="array" ref="AP109">IF(VLOOKUP(ACT3Holdings[[#This Row],[Date]],Paysheet[], 2, FALSE) = "PAYDAY", (PayDistribution[[#This Row],[Pay Post Initial]] * ACT3Info[Remainder %]), "")</f>
        <v/>
      </c>
      <c r="AQ10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09" s="20">
        <v>45396</v>
      </c>
      <c r="AT109" s="1" cm="1">
        <f t="array" ref="AT109">IF(ISNUMBER(BA108), BA108, ACT4Info[Intial Amount])</f>
        <v>0</v>
      </c>
      <c r="AU109" s="1"/>
      <c r="AV109" s="19" cm="1">
        <f t="array" ref="AV109">IF(ACT4Holdings[[#This Row],[Intial Amount]] &gt; ACT4Info[Interest Rate 1 Cap], ACT4Info[Interest Rate 2], ACT4Info[Interest Rate])</f>
        <v>0</v>
      </c>
      <c r="AW109" s="1"/>
      <c r="AX109" s="24" t="str" cm="1">
        <f t="array" ref="AX109">IF(VLOOKUP(ACT4Holdings[[#This Row],[Date]],Paysheet[], 2, FALSE) = "PAYDAY", (VLOOKUP(ACT4Holdings[[#This Row],[Date]],Paysheet[], 11, FALSE) * ACT4Info[Intial Pay %]), "")</f>
        <v/>
      </c>
      <c r="AY10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09" s="1" t="str" cm="1">
        <f t="array" ref="AZ109">IF(VLOOKUP(ACT4Holdings[[#This Row],[Date]],Paysheet[], 2, FALSE) = "PAYDAY", (PayDistribution[[#This Row],[Pay Post Initial]] * ACT4Info[Remainder %]), "")</f>
        <v/>
      </c>
      <c r="BA10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09" s="20">
        <v>45396</v>
      </c>
      <c r="BD109" s="1" cm="1">
        <f t="array" ref="BD109">IF(ISNUMBER(BK108), BK108, ACT5Info[Intial Amount])</f>
        <v>0</v>
      </c>
      <c r="BE109" s="1"/>
      <c r="BF109" s="19" cm="1">
        <f t="array" ref="BF109">IF(ACT5Holdings[[#This Row],[Intial Amount]] &gt; ACT5Info[Interest Rate 1 Cap], ACT5Info[Interest Rate 2], ACT5Info[Interest Rate])</f>
        <v>0</v>
      </c>
      <c r="BG109" s="1"/>
      <c r="BH109" s="24" t="str" cm="1">
        <f t="array" ref="BH109">IF(VLOOKUP(ACT5Holdings[[#This Row],[Date]],Paysheet[], 2, FALSE) = "PAYDAY", (VLOOKUP(ACT5Holdings[[#This Row],[Date]],Paysheet[], 11, FALSE) * ACT5Info[Intial Pay %]), "")</f>
        <v/>
      </c>
      <c r="BI10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09" s="1" t="str" cm="1">
        <f t="array" ref="BJ109">IF(VLOOKUP(ACT5Holdings[[#This Row],[Date]],Paysheet[], 2, FALSE) = "PAYDAY", (PayDistribution[[#This Row],[Pay Post Initial]] * ACT5Info[Remainder %]), "")</f>
        <v/>
      </c>
      <c r="BK10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10" spans="1:63" x14ac:dyDescent="0.25">
      <c r="A110" s="26">
        <v>45397</v>
      </c>
      <c r="B110" t="str">
        <f>IF(VLOOKUP(PayDistribution[[#This Row],[Date]],Paysheet[], 2, FALSE) = "PAYDAY", VLOOKUP(PayDistribution[[#This Row],[Date]],Paysheet[], 11, FALSE), "")</f>
        <v/>
      </c>
      <c r="C110" s="2" t="str">
        <f>ACT1Holdings[[#This Row],[Initial Pay Cut]]</f>
        <v/>
      </c>
      <c r="D110" s="2" t="str">
        <f>ACT2Holdings[[#This Row],[Initial Pay Cut]]</f>
        <v/>
      </c>
      <c r="E110" s="2" t="str">
        <f>ACT3Holdings[[#This Row],[Initial Pay Cut]]</f>
        <v/>
      </c>
      <c r="F110" s="2" t="str">
        <f>ACT4Holdings[[#This Row],[Initial Pay Cut]]</f>
        <v/>
      </c>
      <c r="G110" s="2" t="str">
        <f>ACT5Holdings[[#This Row],[Initial Pay Cut]]</f>
        <v/>
      </c>
      <c r="H110" t="str">
        <f>IF(PayDistribution[[#This Row],[Initial Paycheck]] = "", "", PayDistribution[[#This Row],[Initial Paycheck]] - SUM(PayDistribution[[#This Row],[Int ACT 1]:[Int ACT 5]]))</f>
        <v/>
      </c>
      <c r="I110" s="2" t="str">
        <f>ACT1Holdings[[#This Row],[Remainder Pay Cut]]</f>
        <v/>
      </c>
      <c r="J110" s="2" t="str">
        <f>ACT2Holdings[[#This Row],[Remainder Pay Cut]]</f>
        <v/>
      </c>
      <c r="K110" s="2" t="str">
        <f>ACT3Holdings[[#This Row],[Remainder Pay Cut]]</f>
        <v/>
      </c>
      <c r="L110" s="2" t="str">
        <f>ACT4Holdings[[#This Row],[Remainder Pay Cut]]</f>
        <v/>
      </c>
      <c r="M110" s="2" t="str">
        <f>ACT5Holdings[[#This Row],[Remainder Pay Cut]]</f>
        <v/>
      </c>
      <c r="O110" s="20">
        <v>45397</v>
      </c>
      <c r="P110" s="1" cm="1">
        <f t="array" ref="P110">IF(ISNUMBER(W109), W109, ACT1Info[Intial Amount])</f>
        <v>0</v>
      </c>
      <c r="Q110" s="1"/>
      <c r="R110" s="19" cm="1">
        <f t="array" ref="R110">IF(ACT1Holdings[[#This Row],[Intial Amount]] &gt; ACT1Info[Interest Rate 1 Cap], ACT1Info[Interest Rate 2], ACT1Info[Interest Rate])</f>
        <v>0</v>
      </c>
      <c r="S110" s="1"/>
      <c r="T110" s="24" t="str" cm="1">
        <f t="array" ref="T110">IF(VLOOKUP(ACT1Holdings[[#This Row],[Date]],Paysheet[], 2, FALSE) = "PAYDAY", (VLOOKUP(ACT1Holdings[[#This Row],[Date]],Paysheet[], 11, FALSE) * ACT1Info[Intial Pay %]), "")</f>
        <v/>
      </c>
      <c r="U11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10" s="1" t="str" cm="1">
        <f t="array" ref="V110">IF(VLOOKUP(ACT1Holdings[[#This Row],[Date]],Paysheet[], 2, FALSE) = "PAYDAY", (PayDistribution[[#This Row],[Pay Post Initial]] * ACT1Info[Remainder %]), "")</f>
        <v/>
      </c>
      <c r="W11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10" s="20">
        <v>45397</v>
      </c>
      <c r="Z110" s="1" cm="1">
        <f t="array" ref="Z110">IF(ISNUMBER(AG109), AG109, ACT2Info[Intial Amount])</f>
        <v>0</v>
      </c>
      <c r="AA110" s="1"/>
      <c r="AB110" s="19" cm="1">
        <f t="array" ref="AB110">IF(ACT2Holdings[[#This Row],[Intial Amount]] &gt; ACT2Info[Interest Rate 1 Cap], ACT2Info[Interest Rate 2], ACT2Info[Interest Rate])</f>
        <v>1.5E-3</v>
      </c>
      <c r="AC110" s="1"/>
      <c r="AD110" s="24" t="str" cm="1">
        <f t="array" ref="AD110">IF(VLOOKUP(ACT2Holdings[[#This Row],[Date]],Paysheet[], 2, FALSE) = "PAYDAY", (VLOOKUP(ACT2Holdings[[#This Row],[Date]],Paysheet[], 11, FALSE) * ACT2Info[Intial Pay %]), "")</f>
        <v/>
      </c>
      <c r="AE11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10" s="1" t="str" cm="1">
        <f t="array" ref="AF110">IF(VLOOKUP(ACT2Holdings[[#This Row],[Date]],Paysheet[], 2, FALSE) = "PAYDAY", (PayDistribution[[#This Row],[Pay Post Initial]] * ACT2Info[Remainder %]), "")</f>
        <v/>
      </c>
      <c r="AG11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10" s="20">
        <v>45397</v>
      </c>
      <c r="AJ110" s="1" cm="1">
        <f t="array" ref="AJ110">IF(ISNUMBER(AQ109), AQ109, ACT3Info[Intial Amount])</f>
        <v>0</v>
      </c>
      <c r="AK110" s="1"/>
      <c r="AL110" s="19" cm="1">
        <f t="array" ref="AL110">IF(ACT3Holdings[[#This Row],[Intial Amount]] &gt; ACT3Info[Interest Rate 1 Cap], ACT3Info[Interest Rate 2], ACT3Info[Interest Rate])</f>
        <v>0</v>
      </c>
      <c r="AM110" s="1"/>
      <c r="AN110" s="24" t="str" cm="1">
        <f t="array" ref="AN110">IF(VLOOKUP(ACT3Holdings[[#This Row],[Date]],Paysheet[], 2, FALSE) = "PAYDAY", (VLOOKUP(ACT3Holdings[[#This Row],[Date]],Paysheet[], 11, FALSE) * ACT3Info[Intial Pay %]), "")</f>
        <v/>
      </c>
      <c r="AO11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10" s="1" t="str" cm="1">
        <f t="array" ref="AP110">IF(VLOOKUP(ACT3Holdings[[#This Row],[Date]],Paysheet[], 2, FALSE) = "PAYDAY", (PayDistribution[[#This Row],[Pay Post Initial]] * ACT3Info[Remainder %]), "")</f>
        <v/>
      </c>
      <c r="AQ11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10" s="20">
        <v>45397</v>
      </c>
      <c r="AT110" s="1" cm="1">
        <f t="array" ref="AT110">IF(ISNUMBER(BA109), BA109, ACT4Info[Intial Amount])</f>
        <v>0</v>
      </c>
      <c r="AU110" s="1"/>
      <c r="AV110" s="19" cm="1">
        <f t="array" ref="AV110">IF(ACT4Holdings[[#This Row],[Intial Amount]] &gt; ACT4Info[Interest Rate 1 Cap], ACT4Info[Interest Rate 2], ACT4Info[Interest Rate])</f>
        <v>0</v>
      </c>
      <c r="AW110" s="1"/>
      <c r="AX110" s="24" t="str" cm="1">
        <f t="array" ref="AX110">IF(VLOOKUP(ACT4Holdings[[#This Row],[Date]],Paysheet[], 2, FALSE) = "PAYDAY", (VLOOKUP(ACT4Holdings[[#This Row],[Date]],Paysheet[], 11, FALSE) * ACT4Info[Intial Pay %]), "")</f>
        <v/>
      </c>
      <c r="AY11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10" s="1" t="str" cm="1">
        <f t="array" ref="AZ110">IF(VLOOKUP(ACT4Holdings[[#This Row],[Date]],Paysheet[], 2, FALSE) = "PAYDAY", (PayDistribution[[#This Row],[Pay Post Initial]] * ACT4Info[Remainder %]), "")</f>
        <v/>
      </c>
      <c r="BA11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10" s="20">
        <v>45397</v>
      </c>
      <c r="BD110" s="1" cm="1">
        <f t="array" ref="BD110">IF(ISNUMBER(BK109), BK109, ACT5Info[Intial Amount])</f>
        <v>0</v>
      </c>
      <c r="BE110" s="1"/>
      <c r="BF110" s="19" cm="1">
        <f t="array" ref="BF110">IF(ACT5Holdings[[#This Row],[Intial Amount]] &gt; ACT5Info[Interest Rate 1 Cap], ACT5Info[Interest Rate 2], ACT5Info[Interest Rate])</f>
        <v>0</v>
      </c>
      <c r="BG110" s="1"/>
      <c r="BH110" s="24" t="str" cm="1">
        <f t="array" ref="BH110">IF(VLOOKUP(ACT5Holdings[[#This Row],[Date]],Paysheet[], 2, FALSE) = "PAYDAY", (VLOOKUP(ACT5Holdings[[#This Row],[Date]],Paysheet[], 11, FALSE) * ACT5Info[Intial Pay %]), "")</f>
        <v/>
      </c>
      <c r="BI11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10" s="1" t="str" cm="1">
        <f t="array" ref="BJ110">IF(VLOOKUP(ACT5Holdings[[#This Row],[Date]],Paysheet[], 2, FALSE) = "PAYDAY", (PayDistribution[[#This Row],[Pay Post Initial]] * ACT5Info[Remainder %]), "")</f>
        <v/>
      </c>
      <c r="BK11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11" spans="1:63" x14ac:dyDescent="0.25">
      <c r="A111" s="26">
        <v>45398</v>
      </c>
      <c r="B111" t="str">
        <f>IF(VLOOKUP(PayDistribution[[#This Row],[Date]],Paysheet[], 2, FALSE) = "PAYDAY", VLOOKUP(PayDistribution[[#This Row],[Date]],Paysheet[], 11, FALSE), "")</f>
        <v/>
      </c>
      <c r="C111" s="2" t="str">
        <f>ACT1Holdings[[#This Row],[Initial Pay Cut]]</f>
        <v/>
      </c>
      <c r="D111" s="2" t="str">
        <f>ACT2Holdings[[#This Row],[Initial Pay Cut]]</f>
        <v/>
      </c>
      <c r="E111" s="2" t="str">
        <f>ACT3Holdings[[#This Row],[Initial Pay Cut]]</f>
        <v/>
      </c>
      <c r="F111" s="2" t="str">
        <f>ACT4Holdings[[#This Row],[Initial Pay Cut]]</f>
        <v/>
      </c>
      <c r="G111" s="2" t="str">
        <f>ACT5Holdings[[#This Row],[Initial Pay Cut]]</f>
        <v/>
      </c>
      <c r="H111" t="str">
        <f>IF(PayDistribution[[#This Row],[Initial Paycheck]] = "", "", PayDistribution[[#This Row],[Initial Paycheck]] - SUM(PayDistribution[[#This Row],[Int ACT 1]:[Int ACT 5]]))</f>
        <v/>
      </c>
      <c r="I111" s="2" t="str">
        <f>ACT1Holdings[[#This Row],[Remainder Pay Cut]]</f>
        <v/>
      </c>
      <c r="J111" s="2" t="str">
        <f>ACT2Holdings[[#This Row],[Remainder Pay Cut]]</f>
        <v/>
      </c>
      <c r="K111" s="2" t="str">
        <f>ACT3Holdings[[#This Row],[Remainder Pay Cut]]</f>
        <v/>
      </c>
      <c r="L111" s="2" t="str">
        <f>ACT4Holdings[[#This Row],[Remainder Pay Cut]]</f>
        <v/>
      </c>
      <c r="M111" s="2" t="str">
        <f>ACT5Holdings[[#This Row],[Remainder Pay Cut]]</f>
        <v/>
      </c>
      <c r="O111" s="20">
        <v>45398</v>
      </c>
      <c r="P111" s="1" cm="1">
        <f t="array" ref="P111">IF(ISNUMBER(W110), W110, ACT1Info[Intial Amount])</f>
        <v>0</v>
      </c>
      <c r="Q111" s="1"/>
      <c r="R111" s="19" cm="1">
        <f t="array" ref="R111">IF(ACT1Holdings[[#This Row],[Intial Amount]] &gt; ACT1Info[Interest Rate 1 Cap], ACT1Info[Interest Rate 2], ACT1Info[Interest Rate])</f>
        <v>0</v>
      </c>
      <c r="S111" s="1"/>
      <c r="T111" s="24" t="str" cm="1">
        <f t="array" ref="T111">IF(VLOOKUP(ACT1Holdings[[#This Row],[Date]],Paysheet[], 2, FALSE) = "PAYDAY", (VLOOKUP(ACT1Holdings[[#This Row],[Date]],Paysheet[], 11, FALSE) * ACT1Info[Intial Pay %]), "")</f>
        <v/>
      </c>
      <c r="U11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11" s="1" t="str" cm="1">
        <f t="array" ref="V111">IF(VLOOKUP(ACT1Holdings[[#This Row],[Date]],Paysheet[], 2, FALSE) = "PAYDAY", (PayDistribution[[#This Row],[Pay Post Initial]] * ACT1Info[Remainder %]), "")</f>
        <v/>
      </c>
      <c r="W11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11" s="20">
        <v>45398</v>
      </c>
      <c r="Z111" s="1" cm="1">
        <f t="array" ref="Z111">IF(ISNUMBER(AG110), AG110, ACT2Info[Intial Amount])</f>
        <v>0</v>
      </c>
      <c r="AA111" s="1"/>
      <c r="AB111" s="19" cm="1">
        <f t="array" ref="AB111">IF(ACT2Holdings[[#This Row],[Intial Amount]] &gt; ACT2Info[Interest Rate 1 Cap], ACT2Info[Interest Rate 2], ACT2Info[Interest Rate])</f>
        <v>1.5E-3</v>
      </c>
      <c r="AC111" s="1"/>
      <c r="AD111" s="24" t="str" cm="1">
        <f t="array" ref="AD111">IF(VLOOKUP(ACT2Holdings[[#This Row],[Date]],Paysheet[], 2, FALSE) = "PAYDAY", (VLOOKUP(ACT2Holdings[[#This Row],[Date]],Paysheet[], 11, FALSE) * ACT2Info[Intial Pay %]), "")</f>
        <v/>
      </c>
      <c r="AE11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11" s="1" t="str" cm="1">
        <f t="array" ref="AF111">IF(VLOOKUP(ACT2Holdings[[#This Row],[Date]],Paysheet[], 2, FALSE) = "PAYDAY", (PayDistribution[[#This Row],[Pay Post Initial]] * ACT2Info[Remainder %]), "")</f>
        <v/>
      </c>
      <c r="AG11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11" s="20">
        <v>45398</v>
      </c>
      <c r="AJ111" s="1" cm="1">
        <f t="array" ref="AJ111">IF(ISNUMBER(AQ110), AQ110, ACT3Info[Intial Amount])</f>
        <v>0</v>
      </c>
      <c r="AK111" s="1"/>
      <c r="AL111" s="19" cm="1">
        <f t="array" ref="AL111">IF(ACT3Holdings[[#This Row],[Intial Amount]] &gt; ACT3Info[Interest Rate 1 Cap], ACT3Info[Interest Rate 2], ACT3Info[Interest Rate])</f>
        <v>0</v>
      </c>
      <c r="AM111" s="1"/>
      <c r="AN111" s="24" t="str" cm="1">
        <f t="array" ref="AN111">IF(VLOOKUP(ACT3Holdings[[#This Row],[Date]],Paysheet[], 2, FALSE) = "PAYDAY", (VLOOKUP(ACT3Holdings[[#This Row],[Date]],Paysheet[], 11, FALSE) * ACT3Info[Intial Pay %]), "")</f>
        <v/>
      </c>
      <c r="AO11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11" s="1" t="str" cm="1">
        <f t="array" ref="AP111">IF(VLOOKUP(ACT3Holdings[[#This Row],[Date]],Paysheet[], 2, FALSE) = "PAYDAY", (PayDistribution[[#This Row],[Pay Post Initial]] * ACT3Info[Remainder %]), "")</f>
        <v/>
      </c>
      <c r="AQ11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11" s="20">
        <v>45398</v>
      </c>
      <c r="AT111" s="1" cm="1">
        <f t="array" ref="AT111">IF(ISNUMBER(BA110), BA110, ACT4Info[Intial Amount])</f>
        <v>0</v>
      </c>
      <c r="AU111" s="1"/>
      <c r="AV111" s="19" cm="1">
        <f t="array" ref="AV111">IF(ACT4Holdings[[#This Row],[Intial Amount]] &gt; ACT4Info[Interest Rate 1 Cap], ACT4Info[Interest Rate 2], ACT4Info[Interest Rate])</f>
        <v>0</v>
      </c>
      <c r="AW111" s="1"/>
      <c r="AX111" s="24" t="str" cm="1">
        <f t="array" ref="AX111">IF(VLOOKUP(ACT4Holdings[[#This Row],[Date]],Paysheet[], 2, FALSE) = "PAYDAY", (VLOOKUP(ACT4Holdings[[#This Row],[Date]],Paysheet[], 11, FALSE) * ACT4Info[Intial Pay %]), "")</f>
        <v/>
      </c>
      <c r="AY11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11" s="1" t="str" cm="1">
        <f t="array" ref="AZ111">IF(VLOOKUP(ACT4Holdings[[#This Row],[Date]],Paysheet[], 2, FALSE) = "PAYDAY", (PayDistribution[[#This Row],[Pay Post Initial]] * ACT4Info[Remainder %]), "")</f>
        <v/>
      </c>
      <c r="BA11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11" s="20">
        <v>45398</v>
      </c>
      <c r="BD111" s="1" cm="1">
        <f t="array" ref="BD111">IF(ISNUMBER(BK110), BK110, ACT5Info[Intial Amount])</f>
        <v>0</v>
      </c>
      <c r="BE111" s="1"/>
      <c r="BF111" s="19" cm="1">
        <f t="array" ref="BF111">IF(ACT5Holdings[[#This Row],[Intial Amount]] &gt; ACT5Info[Interest Rate 1 Cap], ACT5Info[Interest Rate 2], ACT5Info[Interest Rate])</f>
        <v>0</v>
      </c>
      <c r="BG111" s="1"/>
      <c r="BH111" s="24" t="str" cm="1">
        <f t="array" ref="BH111">IF(VLOOKUP(ACT5Holdings[[#This Row],[Date]],Paysheet[], 2, FALSE) = "PAYDAY", (VLOOKUP(ACT5Holdings[[#This Row],[Date]],Paysheet[], 11, FALSE) * ACT5Info[Intial Pay %]), "")</f>
        <v/>
      </c>
      <c r="BI11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11" s="1" t="str" cm="1">
        <f t="array" ref="BJ111">IF(VLOOKUP(ACT5Holdings[[#This Row],[Date]],Paysheet[], 2, FALSE) = "PAYDAY", (PayDistribution[[#This Row],[Pay Post Initial]] * ACT5Info[Remainder %]), "")</f>
        <v/>
      </c>
      <c r="BK11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12" spans="1:63" x14ac:dyDescent="0.25">
      <c r="A112" s="26">
        <v>45399</v>
      </c>
      <c r="B112" t="str">
        <f>IF(VLOOKUP(PayDistribution[[#This Row],[Date]],Paysheet[], 2, FALSE) = "PAYDAY", VLOOKUP(PayDistribution[[#This Row],[Date]],Paysheet[], 11, FALSE), "")</f>
        <v/>
      </c>
      <c r="C112" s="2" t="str">
        <f>ACT1Holdings[[#This Row],[Initial Pay Cut]]</f>
        <v/>
      </c>
      <c r="D112" s="2" t="str">
        <f>ACT2Holdings[[#This Row],[Initial Pay Cut]]</f>
        <v/>
      </c>
      <c r="E112" s="2" t="str">
        <f>ACT3Holdings[[#This Row],[Initial Pay Cut]]</f>
        <v/>
      </c>
      <c r="F112" s="2" t="str">
        <f>ACT4Holdings[[#This Row],[Initial Pay Cut]]</f>
        <v/>
      </c>
      <c r="G112" s="2" t="str">
        <f>ACT5Holdings[[#This Row],[Initial Pay Cut]]</f>
        <v/>
      </c>
      <c r="H112" t="str">
        <f>IF(PayDistribution[[#This Row],[Initial Paycheck]] = "", "", PayDistribution[[#This Row],[Initial Paycheck]] - SUM(PayDistribution[[#This Row],[Int ACT 1]:[Int ACT 5]]))</f>
        <v/>
      </c>
      <c r="I112" s="2" t="str">
        <f>ACT1Holdings[[#This Row],[Remainder Pay Cut]]</f>
        <v/>
      </c>
      <c r="J112" s="2" t="str">
        <f>ACT2Holdings[[#This Row],[Remainder Pay Cut]]</f>
        <v/>
      </c>
      <c r="K112" s="2" t="str">
        <f>ACT3Holdings[[#This Row],[Remainder Pay Cut]]</f>
        <v/>
      </c>
      <c r="L112" s="2" t="str">
        <f>ACT4Holdings[[#This Row],[Remainder Pay Cut]]</f>
        <v/>
      </c>
      <c r="M112" s="2" t="str">
        <f>ACT5Holdings[[#This Row],[Remainder Pay Cut]]</f>
        <v/>
      </c>
      <c r="O112" s="20">
        <v>45399</v>
      </c>
      <c r="P112" s="1" cm="1">
        <f t="array" ref="P112">IF(ISNUMBER(W111), W111, ACT1Info[Intial Amount])</f>
        <v>0</v>
      </c>
      <c r="Q112" s="1"/>
      <c r="R112" s="19" cm="1">
        <f t="array" ref="R112">IF(ACT1Holdings[[#This Row],[Intial Amount]] &gt; ACT1Info[Interest Rate 1 Cap], ACT1Info[Interest Rate 2], ACT1Info[Interest Rate])</f>
        <v>0</v>
      </c>
      <c r="S112" s="1"/>
      <c r="T112" s="24" t="str" cm="1">
        <f t="array" ref="T112">IF(VLOOKUP(ACT1Holdings[[#This Row],[Date]],Paysheet[], 2, FALSE) = "PAYDAY", (VLOOKUP(ACT1Holdings[[#This Row],[Date]],Paysheet[], 11, FALSE) * ACT1Info[Intial Pay %]), "")</f>
        <v/>
      </c>
      <c r="U11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12" s="1" t="str" cm="1">
        <f t="array" ref="V112">IF(VLOOKUP(ACT1Holdings[[#This Row],[Date]],Paysheet[], 2, FALSE) = "PAYDAY", (PayDistribution[[#This Row],[Pay Post Initial]] * ACT1Info[Remainder %]), "")</f>
        <v/>
      </c>
      <c r="W11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12" s="20">
        <v>45399</v>
      </c>
      <c r="Z112" s="1" cm="1">
        <f t="array" ref="Z112">IF(ISNUMBER(AG111), AG111, ACT2Info[Intial Amount])</f>
        <v>0</v>
      </c>
      <c r="AA112" s="1"/>
      <c r="AB112" s="19" cm="1">
        <f t="array" ref="AB112">IF(ACT2Holdings[[#This Row],[Intial Amount]] &gt; ACT2Info[Interest Rate 1 Cap], ACT2Info[Interest Rate 2], ACT2Info[Interest Rate])</f>
        <v>1.5E-3</v>
      </c>
      <c r="AC112" s="1"/>
      <c r="AD112" s="24" t="str" cm="1">
        <f t="array" ref="AD112">IF(VLOOKUP(ACT2Holdings[[#This Row],[Date]],Paysheet[], 2, FALSE) = "PAYDAY", (VLOOKUP(ACT2Holdings[[#This Row],[Date]],Paysheet[], 11, FALSE) * ACT2Info[Intial Pay %]), "")</f>
        <v/>
      </c>
      <c r="AE11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12" s="1" t="str" cm="1">
        <f t="array" ref="AF112">IF(VLOOKUP(ACT2Holdings[[#This Row],[Date]],Paysheet[], 2, FALSE) = "PAYDAY", (PayDistribution[[#This Row],[Pay Post Initial]] * ACT2Info[Remainder %]), "")</f>
        <v/>
      </c>
      <c r="AG11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12" s="20">
        <v>45399</v>
      </c>
      <c r="AJ112" s="1" cm="1">
        <f t="array" ref="AJ112">IF(ISNUMBER(AQ111), AQ111, ACT3Info[Intial Amount])</f>
        <v>0</v>
      </c>
      <c r="AK112" s="1"/>
      <c r="AL112" s="19" cm="1">
        <f t="array" ref="AL112">IF(ACT3Holdings[[#This Row],[Intial Amount]] &gt; ACT3Info[Interest Rate 1 Cap], ACT3Info[Interest Rate 2], ACT3Info[Interest Rate])</f>
        <v>0</v>
      </c>
      <c r="AM112" s="1"/>
      <c r="AN112" s="24" t="str" cm="1">
        <f t="array" ref="AN112">IF(VLOOKUP(ACT3Holdings[[#This Row],[Date]],Paysheet[], 2, FALSE) = "PAYDAY", (VLOOKUP(ACT3Holdings[[#This Row],[Date]],Paysheet[], 11, FALSE) * ACT3Info[Intial Pay %]), "")</f>
        <v/>
      </c>
      <c r="AO11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12" s="1" t="str" cm="1">
        <f t="array" ref="AP112">IF(VLOOKUP(ACT3Holdings[[#This Row],[Date]],Paysheet[], 2, FALSE) = "PAYDAY", (PayDistribution[[#This Row],[Pay Post Initial]] * ACT3Info[Remainder %]), "")</f>
        <v/>
      </c>
      <c r="AQ11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12" s="20">
        <v>45399</v>
      </c>
      <c r="AT112" s="1" cm="1">
        <f t="array" ref="AT112">IF(ISNUMBER(BA111), BA111, ACT4Info[Intial Amount])</f>
        <v>0</v>
      </c>
      <c r="AU112" s="1"/>
      <c r="AV112" s="19" cm="1">
        <f t="array" ref="AV112">IF(ACT4Holdings[[#This Row],[Intial Amount]] &gt; ACT4Info[Interest Rate 1 Cap], ACT4Info[Interest Rate 2], ACT4Info[Interest Rate])</f>
        <v>0</v>
      </c>
      <c r="AW112" s="1"/>
      <c r="AX112" s="24" t="str" cm="1">
        <f t="array" ref="AX112">IF(VLOOKUP(ACT4Holdings[[#This Row],[Date]],Paysheet[], 2, FALSE) = "PAYDAY", (VLOOKUP(ACT4Holdings[[#This Row],[Date]],Paysheet[], 11, FALSE) * ACT4Info[Intial Pay %]), "")</f>
        <v/>
      </c>
      <c r="AY11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12" s="1" t="str" cm="1">
        <f t="array" ref="AZ112">IF(VLOOKUP(ACT4Holdings[[#This Row],[Date]],Paysheet[], 2, FALSE) = "PAYDAY", (PayDistribution[[#This Row],[Pay Post Initial]] * ACT4Info[Remainder %]), "")</f>
        <v/>
      </c>
      <c r="BA11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12" s="20">
        <v>45399</v>
      </c>
      <c r="BD112" s="1" cm="1">
        <f t="array" ref="BD112">IF(ISNUMBER(BK111), BK111, ACT5Info[Intial Amount])</f>
        <v>0</v>
      </c>
      <c r="BE112" s="1"/>
      <c r="BF112" s="19" cm="1">
        <f t="array" ref="BF112">IF(ACT5Holdings[[#This Row],[Intial Amount]] &gt; ACT5Info[Interest Rate 1 Cap], ACT5Info[Interest Rate 2], ACT5Info[Interest Rate])</f>
        <v>0</v>
      </c>
      <c r="BG112" s="1"/>
      <c r="BH112" s="24" t="str" cm="1">
        <f t="array" ref="BH112">IF(VLOOKUP(ACT5Holdings[[#This Row],[Date]],Paysheet[], 2, FALSE) = "PAYDAY", (VLOOKUP(ACT5Holdings[[#This Row],[Date]],Paysheet[], 11, FALSE) * ACT5Info[Intial Pay %]), "")</f>
        <v/>
      </c>
      <c r="BI11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12" s="1" t="str" cm="1">
        <f t="array" ref="BJ112">IF(VLOOKUP(ACT5Holdings[[#This Row],[Date]],Paysheet[], 2, FALSE) = "PAYDAY", (PayDistribution[[#This Row],[Pay Post Initial]] * ACT5Info[Remainder %]), "")</f>
        <v/>
      </c>
      <c r="BK11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13" spans="1:63" x14ac:dyDescent="0.25">
      <c r="A113" s="26">
        <v>45400</v>
      </c>
      <c r="B113" t="str">
        <f>IF(VLOOKUP(PayDistribution[[#This Row],[Date]],Paysheet[], 2, FALSE) = "PAYDAY", VLOOKUP(PayDistribution[[#This Row],[Date]],Paysheet[], 11, FALSE), "")</f>
        <v/>
      </c>
      <c r="C113" s="2" t="str">
        <f>ACT1Holdings[[#This Row],[Initial Pay Cut]]</f>
        <v/>
      </c>
      <c r="D113" s="2" t="str">
        <f>ACT2Holdings[[#This Row],[Initial Pay Cut]]</f>
        <v/>
      </c>
      <c r="E113" s="2" t="str">
        <f>ACT3Holdings[[#This Row],[Initial Pay Cut]]</f>
        <v/>
      </c>
      <c r="F113" s="2" t="str">
        <f>ACT4Holdings[[#This Row],[Initial Pay Cut]]</f>
        <v/>
      </c>
      <c r="G113" s="2" t="str">
        <f>ACT5Holdings[[#This Row],[Initial Pay Cut]]</f>
        <v/>
      </c>
      <c r="H113" t="str">
        <f>IF(PayDistribution[[#This Row],[Initial Paycheck]] = "", "", PayDistribution[[#This Row],[Initial Paycheck]] - SUM(PayDistribution[[#This Row],[Int ACT 1]:[Int ACT 5]]))</f>
        <v/>
      </c>
      <c r="I113" s="2" t="str">
        <f>ACT1Holdings[[#This Row],[Remainder Pay Cut]]</f>
        <v/>
      </c>
      <c r="J113" s="2" t="str">
        <f>ACT2Holdings[[#This Row],[Remainder Pay Cut]]</f>
        <v/>
      </c>
      <c r="K113" s="2" t="str">
        <f>ACT3Holdings[[#This Row],[Remainder Pay Cut]]</f>
        <v/>
      </c>
      <c r="L113" s="2" t="str">
        <f>ACT4Holdings[[#This Row],[Remainder Pay Cut]]</f>
        <v/>
      </c>
      <c r="M113" s="2" t="str">
        <f>ACT5Holdings[[#This Row],[Remainder Pay Cut]]</f>
        <v/>
      </c>
      <c r="O113" s="20">
        <v>45400</v>
      </c>
      <c r="P113" s="1" cm="1">
        <f t="array" ref="P113">IF(ISNUMBER(W112), W112, ACT1Info[Intial Amount])</f>
        <v>0</v>
      </c>
      <c r="Q113" s="1"/>
      <c r="R113" s="19" cm="1">
        <f t="array" ref="R113">IF(ACT1Holdings[[#This Row],[Intial Amount]] &gt; ACT1Info[Interest Rate 1 Cap], ACT1Info[Interest Rate 2], ACT1Info[Interest Rate])</f>
        <v>0</v>
      </c>
      <c r="S113" s="1"/>
      <c r="T113" s="24" t="str" cm="1">
        <f t="array" ref="T113">IF(VLOOKUP(ACT1Holdings[[#This Row],[Date]],Paysheet[], 2, FALSE) = "PAYDAY", (VLOOKUP(ACT1Holdings[[#This Row],[Date]],Paysheet[], 11, FALSE) * ACT1Info[Intial Pay %]), "")</f>
        <v/>
      </c>
      <c r="U11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13" s="1" t="str" cm="1">
        <f t="array" ref="V113">IF(VLOOKUP(ACT1Holdings[[#This Row],[Date]],Paysheet[], 2, FALSE) = "PAYDAY", (PayDistribution[[#This Row],[Pay Post Initial]] * ACT1Info[Remainder %]), "")</f>
        <v/>
      </c>
      <c r="W11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13" s="20">
        <v>45400</v>
      </c>
      <c r="Z113" s="1" cm="1">
        <f t="array" ref="Z113">IF(ISNUMBER(AG112), AG112, ACT2Info[Intial Amount])</f>
        <v>0</v>
      </c>
      <c r="AA113" s="1"/>
      <c r="AB113" s="19" cm="1">
        <f t="array" ref="AB113">IF(ACT2Holdings[[#This Row],[Intial Amount]] &gt; ACT2Info[Interest Rate 1 Cap], ACT2Info[Interest Rate 2], ACT2Info[Interest Rate])</f>
        <v>1.5E-3</v>
      </c>
      <c r="AC113" s="1"/>
      <c r="AD113" s="24" t="str" cm="1">
        <f t="array" ref="AD113">IF(VLOOKUP(ACT2Holdings[[#This Row],[Date]],Paysheet[], 2, FALSE) = "PAYDAY", (VLOOKUP(ACT2Holdings[[#This Row],[Date]],Paysheet[], 11, FALSE) * ACT2Info[Intial Pay %]), "")</f>
        <v/>
      </c>
      <c r="AE11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13" s="1" t="str" cm="1">
        <f t="array" ref="AF113">IF(VLOOKUP(ACT2Holdings[[#This Row],[Date]],Paysheet[], 2, FALSE) = "PAYDAY", (PayDistribution[[#This Row],[Pay Post Initial]] * ACT2Info[Remainder %]), "")</f>
        <v/>
      </c>
      <c r="AG11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13" s="20">
        <v>45400</v>
      </c>
      <c r="AJ113" s="1" cm="1">
        <f t="array" ref="AJ113">IF(ISNUMBER(AQ112), AQ112, ACT3Info[Intial Amount])</f>
        <v>0</v>
      </c>
      <c r="AK113" s="1"/>
      <c r="AL113" s="19" cm="1">
        <f t="array" ref="AL113">IF(ACT3Holdings[[#This Row],[Intial Amount]] &gt; ACT3Info[Interest Rate 1 Cap], ACT3Info[Interest Rate 2], ACT3Info[Interest Rate])</f>
        <v>0</v>
      </c>
      <c r="AM113" s="1"/>
      <c r="AN113" s="24" t="str" cm="1">
        <f t="array" ref="AN113">IF(VLOOKUP(ACT3Holdings[[#This Row],[Date]],Paysheet[], 2, FALSE) = "PAYDAY", (VLOOKUP(ACT3Holdings[[#This Row],[Date]],Paysheet[], 11, FALSE) * ACT3Info[Intial Pay %]), "")</f>
        <v/>
      </c>
      <c r="AO11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13" s="1" t="str" cm="1">
        <f t="array" ref="AP113">IF(VLOOKUP(ACT3Holdings[[#This Row],[Date]],Paysheet[], 2, FALSE) = "PAYDAY", (PayDistribution[[#This Row],[Pay Post Initial]] * ACT3Info[Remainder %]), "")</f>
        <v/>
      </c>
      <c r="AQ11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13" s="20">
        <v>45400</v>
      </c>
      <c r="AT113" s="1" cm="1">
        <f t="array" ref="AT113">IF(ISNUMBER(BA112), BA112, ACT4Info[Intial Amount])</f>
        <v>0</v>
      </c>
      <c r="AU113" s="1"/>
      <c r="AV113" s="19" cm="1">
        <f t="array" ref="AV113">IF(ACT4Holdings[[#This Row],[Intial Amount]] &gt; ACT4Info[Interest Rate 1 Cap], ACT4Info[Interest Rate 2], ACT4Info[Interest Rate])</f>
        <v>0</v>
      </c>
      <c r="AW113" s="1"/>
      <c r="AX113" s="24" t="str" cm="1">
        <f t="array" ref="AX113">IF(VLOOKUP(ACT4Holdings[[#This Row],[Date]],Paysheet[], 2, FALSE) = "PAYDAY", (VLOOKUP(ACT4Holdings[[#This Row],[Date]],Paysheet[], 11, FALSE) * ACT4Info[Intial Pay %]), "")</f>
        <v/>
      </c>
      <c r="AY11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13" s="1" t="str" cm="1">
        <f t="array" ref="AZ113">IF(VLOOKUP(ACT4Holdings[[#This Row],[Date]],Paysheet[], 2, FALSE) = "PAYDAY", (PayDistribution[[#This Row],[Pay Post Initial]] * ACT4Info[Remainder %]), "")</f>
        <v/>
      </c>
      <c r="BA11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13" s="20">
        <v>45400</v>
      </c>
      <c r="BD113" s="1" cm="1">
        <f t="array" ref="BD113">IF(ISNUMBER(BK112), BK112, ACT5Info[Intial Amount])</f>
        <v>0</v>
      </c>
      <c r="BE113" s="1"/>
      <c r="BF113" s="19" cm="1">
        <f t="array" ref="BF113">IF(ACT5Holdings[[#This Row],[Intial Amount]] &gt; ACT5Info[Interest Rate 1 Cap], ACT5Info[Interest Rate 2], ACT5Info[Interest Rate])</f>
        <v>0</v>
      </c>
      <c r="BG113" s="1"/>
      <c r="BH113" s="24" t="str" cm="1">
        <f t="array" ref="BH113">IF(VLOOKUP(ACT5Holdings[[#This Row],[Date]],Paysheet[], 2, FALSE) = "PAYDAY", (VLOOKUP(ACT5Holdings[[#This Row],[Date]],Paysheet[], 11, FALSE) * ACT5Info[Intial Pay %]), "")</f>
        <v/>
      </c>
      <c r="BI11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13" s="1" t="str" cm="1">
        <f t="array" ref="BJ113">IF(VLOOKUP(ACT5Holdings[[#This Row],[Date]],Paysheet[], 2, FALSE) = "PAYDAY", (PayDistribution[[#This Row],[Pay Post Initial]] * ACT5Info[Remainder %]), "")</f>
        <v/>
      </c>
      <c r="BK11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14" spans="1:63" x14ac:dyDescent="0.25">
      <c r="A114" s="26">
        <v>45401</v>
      </c>
      <c r="B114" t="str">
        <f>IF(VLOOKUP(PayDistribution[[#This Row],[Date]],Paysheet[], 2, FALSE) = "PAYDAY", VLOOKUP(PayDistribution[[#This Row],[Date]],Paysheet[], 11, FALSE), "")</f>
        <v/>
      </c>
      <c r="C114" s="2" t="str">
        <f>ACT1Holdings[[#This Row],[Initial Pay Cut]]</f>
        <v/>
      </c>
      <c r="D114" s="2" t="str">
        <f>ACT2Holdings[[#This Row],[Initial Pay Cut]]</f>
        <v/>
      </c>
      <c r="E114" s="2" t="str">
        <f>ACT3Holdings[[#This Row],[Initial Pay Cut]]</f>
        <v/>
      </c>
      <c r="F114" s="2" t="str">
        <f>ACT4Holdings[[#This Row],[Initial Pay Cut]]</f>
        <v/>
      </c>
      <c r="G114" s="2" t="str">
        <f>ACT5Holdings[[#This Row],[Initial Pay Cut]]</f>
        <v/>
      </c>
      <c r="H114" t="str">
        <f>IF(PayDistribution[[#This Row],[Initial Paycheck]] = "", "", PayDistribution[[#This Row],[Initial Paycheck]] - SUM(PayDistribution[[#This Row],[Int ACT 1]:[Int ACT 5]]))</f>
        <v/>
      </c>
      <c r="I114" s="2" t="str">
        <f>ACT1Holdings[[#This Row],[Remainder Pay Cut]]</f>
        <v/>
      </c>
      <c r="J114" s="2" t="str">
        <f>ACT2Holdings[[#This Row],[Remainder Pay Cut]]</f>
        <v/>
      </c>
      <c r="K114" s="2" t="str">
        <f>ACT3Holdings[[#This Row],[Remainder Pay Cut]]</f>
        <v/>
      </c>
      <c r="L114" s="2" t="str">
        <f>ACT4Holdings[[#This Row],[Remainder Pay Cut]]</f>
        <v/>
      </c>
      <c r="M114" s="2" t="str">
        <f>ACT5Holdings[[#This Row],[Remainder Pay Cut]]</f>
        <v/>
      </c>
      <c r="O114" s="20">
        <v>45401</v>
      </c>
      <c r="P114" s="1" cm="1">
        <f t="array" ref="P114">IF(ISNUMBER(W113), W113, ACT1Info[Intial Amount])</f>
        <v>0</v>
      </c>
      <c r="Q114" s="1"/>
      <c r="R114" s="19" cm="1">
        <f t="array" ref="R114">IF(ACT1Holdings[[#This Row],[Intial Amount]] &gt; ACT1Info[Interest Rate 1 Cap], ACT1Info[Interest Rate 2], ACT1Info[Interest Rate])</f>
        <v>0</v>
      </c>
      <c r="S114" s="1"/>
      <c r="T114" s="24" t="str" cm="1">
        <f t="array" ref="T114">IF(VLOOKUP(ACT1Holdings[[#This Row],[Date]],Paysheet[], 2, FALSE) = "PAYDAY", (VLOOKUP(ACT1Holdings[[#This Row],[Date]],Paysheet[], 11, FALSE) * ACT1Info[Intial Pay %]), "")</f>
        <v/>
      </c>
      <c r="U11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14" s="1" t="str" cm="1">
        <f t="array" ref="V114">IF(VLOOKUP(ACT1Holdings[[#This Row],[Date]],Paysheet[], 2, FALSE) = "PAYDAY", (PayDistribution[[#This Row],[Pay Post Initial]] * ACT1Info[Remainder %]), "")</f>
        <v/>
      </c>
      <c r="W11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14" s="20">
        <v>45401</v>
      </c>
      <c r="Z114" s="1" cm="1">
        <f t="array" ref="Z114">IF(ISNUMBER(AG113), AG113, ACT2Info[Intial Amount])</f>
        <v>0</v>
      </c>
      <c r="AA114" s="1"/>
      <c r="AB114" s="19" cm="1">
        <f t="array" ref="AB114">IF(ACT2Holdings[[#This Row],[Intial Amount]] &gt; ACT2Info[Interest Rate 1 Cap], ACT2Info[Interest Rate 2], ACT2Info[Interest Rate])</f>
        <v>1.5E-3</v>
      </c>
      <c r="AC114" s="1"/>
      <c r="AD114" s="24" t="str" cm="1">
        <f t="array" ref="AD114">IF(VLOOKUP(ACT2Holdings[[#This Row],[Date]],Paysheet[], 2, FALSE) = "PAYDAY", (VLOOKUP(ACT2Holdings[[#This Row],[Date]],Paysheet[], 11, FALSE) * ACT2Info[Intial Pay %]), "")</f>
        <v/>
      </c>
      <c r="AE11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14" s="1" t="str" cm="1">
        <f t="array" ref="AF114">IF(VLOOKUP(ACT2Holdings[[#This Row],[Date]],Paysheet[], 2, FALSE) = "PAYDAY", (PayDistribution[[#This Row],[Pay Post Initial]] * ACT2Info[Remainder %]), "")</f>
        <v/>
      </c>
      <c r="AG11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14" s="20">
        <v>45401</v>
      </c>
      <c r="AJ114" s="1" cm="1">
        <f t="array" ref="AJ114">IF(ISNUMBER(AQ113), AQ113, ACT3Info[Intial Amount])</f>
        <v>0</v>
      </c>
      <c r="AK114" s="1"/>
      <c r="AL114" s="19" cm="1">
        <f t="array" ref="AL114">IF(ACT3Holdings[[#This Row],[Intial Amount]] &gt; ACT3Info[Interest Rate 1 Cap], ACT3Info[Interest Rate 2], ACT3Info[Interest Rate])</f>
        <v>0</v>
      </c>
      <c r="AM114" s="1"/>
      <c r="AN114" s="24" t="str" cm="1">
        <f t="array" ref="AN114">IF(VLOOKUP(ACT3Holdings[[#This Row],[Date]],Paysheet[], 2, FALSE) = "PAYDAY", (VLOOKUP(ACT3Holdings[[#This Row],[Date]],Paysheet[], 11, FALSE) * ACT3Info[Intial Pay %]), "")</f>
        <v/>
      </c>
      <c r="AO11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14" s="1" t="str" cm="1">
        <f t="array" ref="AP114">IF(VLOOKUP(ACT3Holdings[[#This Row],[Date]],Paysheet[], 2, FALSE) = "PAYDAY", (PayDistribution[[#This Row],[Pay Post Initial]] * ACT3Info[Remainder %]), "")</f>
        <v/>
      </c>
      <c r="AQ11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14" s="20">
        <v>45401</v>
      </c>
      <c r="AT114" s="1" cm="1">
        <f t="array" ref="AT114">IF(ISNUMBER(BA113), BA113, ACT4Info[Intial Amount])</f>
        <v>0</v>
      </c>
      <c r="AU114" s="1"/>
      <c r="AV114" s="19" cm="1">
        <f t="array" ref="AV114">IF(ACT4Holdings[[#This Row],[Intial Amount]] &gt; ACT4Info[Interest Rate 1 Cap], ACT4Info[Interest Rate 2], ACT4Info[Interest Rate])</f>
        <v>0</v>
      </c>
      <c r="AW114" s="1"/>
      <c r="AX114" s="24" t="str" cm="1">
        <f t="array" ref="AX114">IF(VLOOKUP(ACT4Holdings[[#This Row],[Date]],Paysheet[], 2, FALSE) = "PAYDAY", (VLOOKUP(ACT4Holdings[[#This Row],[Date]],Paysheet[], 11, FALSE) * ACT4Info[Intial Pay %]), "")</f>
        <v/>
      </c>
      <c r="AY11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14" s="1" t="str" cm="1">
        <f t="array" ref="AZ114">IF(VLOOKUP(ACT4Holdings[[#This Row],[Date]],Paysheet[], 2, FALSE) = "PAYDAY", (PayDistribution[[#This Row],[Pay Post Initial]] * ACT4Info[Remainder %]), "")</f>
        <v/>
      </c>
      <c r="BA11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14" s="20">
        <v>45401</v>
      </c>
      <c r="BD114" s="1" cm="1">
        <f t="array" ref="BD114">IF(ISNUMBER(BK113), BK113, ACT5Info[Intial Amount])</f>
        <v>0</v>
      </c>
      <c r="BE114" s="1"/>
      <c r="BF114" s="19" cm="1">
        <f t="array" ref="BF114">IF(ACT5Holdings[[#This Row],[Intial Amount]] &gt; ACT5Info[Interest Rate 1 Cap], ACT5Info[Interest Rate 2], ACT5Info[Interest Rate])</f>
        <v>0</v>
      </c>
      <c r="BG114" s="1"/>
      <c r="BH114" s="24" t="str" cm="1">
        <f t="array" ref="BH114">IF(VLOOKUP(ACT5Holdings[[#This Row],[Date]],Paysheet[], 2, FALSE) = "PAYDAY", (VLOOKUP(ACT5Holdings[[#This Row],[Date]],Paysheet[], 11, FALSE) * ACT5Info[Intial Pay %]), "")</f>
        <v/>
      </c>
      <c r="BI11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14" s="1" t="str" cm="1">
        <f t="array" ref="BJ114">IF(VLOOKUP(ACT5Holdings[[#This Row],[Date]],Paysheet[], 2, FALSE) = "PAYDAY", (PayDistribution[[#This Row],[Pay Post Initial]] * ACT5Info[Remainder %]), "")</f>
        <v/>
      </c>
      <c r="BK11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15" spans="1:63" x14ac:dyDescent="0.25">
      <c r="A115" s="26">
        <v>45402</v>
      </c>
      <c r="B115" t="str">
        <f>IF(VLOOKUP(PayDistribution[[#This Row],[Date]],Paysheet[], 2, FALSE) = "PAYDAY", VLOOKUP(PayDistribution[[#This Row],[Date]],Paysheet[], 11, FALSE), "")</f>
        <v/>
      </c>
      <c r="C115" s="2" t="str">
        <f>ACT1Holdings[[#This Row],[Initial Pay Cut]]</f>
        <v/>
      </c>
      <c r="D115" s="2" t="str">
        <f>ACT2Holdings[[#This Row],[Initial Pay Cut]]</f>
        <v/>
      </c>
      <c r="E115" s="2" t="str">
        <f>ACT3Holdings[[#This Row],[Initial Pay Cut]]</f>
        <v/>
      </c>
      <c r="F115" s="2" t="str">
        <f>ACT4Holdings[[#This Row],[Initial Pay Cut]]</f>
        <v/>
      </c>
      <c r="G115" s="2" t="str">
        <f>ACT5Holdings[[#This Row],[Initial Pay Cut]]</f>
        <v/>
      </c>
      <c r="H115" t="str">
        <f>IF(PayDistribution[[#This Row],[Initial Paycheck]] = "", "", PayDistribution[[#This Row],[Initial Paycheck]] - SUM(PayDistribution[[#This Row],[Int ACT 1]:[Int ACT 5]]))</f>
        <v/>
      </c>
      <c r="I115" s="2" t="str">
        <f>ACT1Holdings[[#This Row],[Remainder Pay Cut]]</f>
        <v/>
      </c>
      <c r="J115" s="2" t="str">
        <f>ACT2Holdings[[#This Row],[Remainder Pay Cut]]</f>
        <v/>
      </c>
      <c r="K115" s="2" t="str">
        <f>ACT3Holdings[[#This Row],[Remainder Pay Cut]]</f>
        <v/>
      </c>
      <c r="L115" s="2" t="str">
        <f>ACT4Holdings[[#This Row],[Remainder Pay Cut]]</f>
        <v/>
      </c>
      <c r="M115" s="2" t="str">
        <f>ACT5Holdings[[#This Row],[Remainder Pay Cut]]</f>
        <v/>
      </c>
      <c r="O115" s="20">
        <v>45402</v>
      </c>
      <c r="P115" s="1" cm="1">
        <f t="array" ref="P115">IF(ISNUMBER(W114), W114, ACT1Info[Intial Amount])</f>
        <v>0</v>
      </c>
      <c r="Q115" s="1"/>
      <c r="R115" s="19" cm="1">
        <f t="array" ref="R115">IF(ACT1Holdings[[#This Row],[Intial Amount]] &gt; ACT1Info[Interest Rate 1 Cap], ACT1Info[Interest Rate 2], ACT1Info[Interest Rate])</f>
        <v>0</v>
      </c>
      <c r="S115" s="1"/>
      <c r="T115" s="24" t="str" cm="1">
        <f t="array" ref="T115">IF(VLOOKUP(ACT1Holdings[[#This Row],[Date]],Paysheet[], 2, FALSE) = "PAYDAY", (VLOOKUP(ACT1Holdings[[#This Row],[Date]],Paysheet[], 11, FALSE) * ACT1Info[Intial Pay %]), "")</f>
        <v/>
      </c>
      <c r="U11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15" s="1" t="str" cm="1">
        <f t="array" ref="V115">IF(VLOOKUP(ACT1Holdings[[#This Row],[Date]],Paysheet[], 2, FALSE) = "PAYDAY", (PayDistribution[[#This Row],[Pay Post Initial]] * ACT1Info[Remainder %]), "")</f>
        <v/>
      </c>
      <c r="W11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15" s="20">
        <v>45402</v>
      </c>
      <c r="Z115" s="1" cm="1">
        <f t="array" ref="Z115">IF(ISNUMBER(AG114), AG114, ACT2Info[Intial Amount])</f>
        <v>0</v>
      </c>
      <c r="AA115" s="1"/>
      <c r="AB115" s="19" cm="1">
        <f t="array" ref="AB115">IF(ACT2Holdings[[#This Row],[Intial Amount]] &gt; ACT2Info[Interest Rate 1 Cap], ACT2Info[Interest Rate 2], ACT2Info[Interest Rate])</f>
        <v>1.5E-3</v>
      </c>
      <c r="AC115" s="1"/>
      <c r="AD115" s="24" t="str" cm="1">
        <f t="array" ref="AD115">IF(VLOOKUP(ACT2Holdings[[#This Row],[Date]],Paysheet[], 2, FALSE) = "PAYDAY", (VLOOKUP(ACT2Holdings[[#This Row],[Date]],Paysheet[], 11, FALSE) * ACT2Info[Intial Pay %]), "")</f>
        <v/>
      </c>
      <c r="AE11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15" s="1" t="str" cm="1">
        <f t="array" ref="AF115">IF(VLOOKUP(ACT2Holdings[[#This Row],[Date]],Paysheet[], 2, FALSE) = "PAYDAY", (PayDistribution[[#This Row],[Pay Post Initial]] * ACT2Info[Remainder %]), "")</f>
        <v/>
      </c>
      <c r="AG11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15" s="20">
        <v>45402</v>
      </c>
      <c r="AJ115" s="1" cm="1">
        <f t="array" ref="AJ115">IF(ISNUMBER(AQ114), AQ114, ACT3Info[Intial Amount])</f>
        <v>0</v>
      </c>
      <c r="AK115" s="1"/>
      <c r="AL115" s="19" cm="1">
        <f t="array" ref="AL115">IF(ACT3Holdings[[#This Row],[Intial Amount]] &gt; ACT3Info[Interest Rate 1 Cap], ACT3Info[Interest Rate 2], ACT3Info[Interest Rate])</f>
        <v>0</v>
      </c>
      <c r="AM115" s="1"/>
      <c r="AN115" s="24" t="str" cm="1">
        <f t="array" ref="AN115">IF(VLOOKUP(ACT3Holdings[[#This Row],[Date]],Paysheet[], 2, FALSE) = "PAYDAY", (VLOOKUP(ACT3Holdings[[#This Row],[Date]],Paysheet[], 11, FALSE) * ACT3Info[Intial Pay %]), "")</f>
        <v/>
      </c>
      <c r="AO11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15" s="1" t="str" cm="1">
        <f t="array" ref="AP115">IF(VLOOKUP(ACT3Holdings[[#This Row],[Date]],Paysheet[], 2, FALSE) = "PAYDAY", (PayDistribution[[#This Row],[Pay Post Initial]] * ACT3Info[Remainder %]), "")</f>
        <v/>
      </c>
      <c r="AQ11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15" s="20">
        <v>45402</v>
      </c>
      <c r="AT115" s="1" cm="1">
        <f t="array" ref="AT115">IF(ISNUMBER(BA114), BA114, ACT4Info[Intial Amount])</f>
        <v>0</v>
      </c>
      <c r="AU115" s="1"/>
      <c r="AV115" s="19" cm="1">
        <f t="array" ref="AV115">IF(ACT4Holdings[[#This Row],[Intial Amount]] &gt; ACT4Info[Interest Rate 1 Cap], ACT4Info[Interest Rate 2], ACT4Info[Interest Rate])</f>
        <v>0</v>
      </c>
      <c r="AW115" s="1"/>
      <c r="AX115" s="24" t="str" cm="1">
        <f t="array" ref="AX115">IF(VLOOKUP(ACT4Holdings[[#This Row],[Date]],Paysheet[], 2, FALSE) = "PAYDAY", (VLOOKUP(ACT4Holdings[[#This Row],[Date]],Paysheet[], 11, FALSE) * ACT4Info[Intial Pay %]), "")</f>
        <v/>
      </c>
      <c r="AY11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15" s="1" t="str" cm="1">
        <f t="array" ref="AZ115">IF(VLOOKUP(ACT4Holdings[[#This Row],[Date]],Paysheet[], 2, FALSE) = "PAYDAY", (PayDistribution[[#This Row],[Pay Post Initial]] * ACT4Info[Remainder %]), "")</f>
        <v/>
      </c>
      <c r="BA11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15" s="20">
        <v>45402</v>
      </c>
      <c r="BD115" s="1" cm="1">
        <f t="array" ref="BD115">IF(ISNUMBER(BK114), BK114, ACT5Info[Intial Amount])</f>
        <v>0</v>
      </c>
      <c r="BE115" s="1"/>
      <c r="BF115" s="19" cm="1">
        <f t="array" ref="BF115">IF(ACT5Holdings[[#This Row],[Intial Amount]] &gt; ACT5Info[Interest Rate 1 Cap], ACT5Info[Interest Rate 2], ACT5Info[Interest Rate])</f>
        <v>0</v>
      </c>
      <c r="BG115" s="1"/>
      <c r="BH115" s="24" t="str" cm="1">
        <f t="array" ref="BH115">IF(VLOOKUP(ACT5Holdings[[#This Row],[Date]],Paysheet[], 2, FALSE) = "PAYDAY", (VLOOKUP(ACT5Holdings[[#This Row],[Date]],Paysheet[], 11, FALSE) * ACT5Info[Intial Pay %]), "")</f>
        <v/>
      </c>
      <c r="BI11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15" s="1" t="str" cm="1">
        <f t="array" ref="BJ115">IF(VLOOKUP(ACT5Holdings[[#This Row],[Date]],Paysheet[], 2, FALSE) = "PAYDAY", (PayDistribution[[#This Row],[Pay Post Initial]] * ACT5Info[Remainder %]), "")</f>
        <v/>
      </c>
      <c r="BK11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16" spans="1:63" x14ac:dyDescent="0.25">
      <c r="A116" s="26">
        <v>45403</v>
      </c>
      <c r="B116" t="str">
        <f>IF(VLOOKUP(PayDistribution[[#This Row],[Date]],Paysheet[], 2, FALSE) = "PAYDAY", VLOOKUP(PayDistribution[[#This Row],[Date]],Paysheet[], 11, FALSE), "")</f>
        <v/>
      </c>
      <c r="C116" s="2" t="str">
        <f>ACT1Holdings[[#This Row],[Initial Pay Cut]]</f>
        <v/>
      </c>
      <c r="D116" s="2" t="str">
        <f>ACT2Holdings[[#This Row],[Initial Pay Cut]]</f>
        <v/>
      </c>
      <c r="E116" s="2" t="str">
        <f>ACT3Holdings[[#This Row],[Initial Pay Cut]]</f>
        <v/>
      </c>
      <c r="F116" s="2" t="str">
        <f>ACT4Holdings[[#This Row],[Initial Pay Cut]]</f>
        <v/>
      </c>
      <c r="G116" s="2" t="str">
        <f>ACT5Holdings[[#This Row],[Initial Pay Cut]]</f>
        <v/>
      </c>
      <c r="H116" t="str">
        <f>IF(PayDistribution[[#This Row],[Initial Paycheck]] = "", "", PayDistribution[[#This Row],[Initial Paycheck]] - SUM(PayDistribution[[#This Row],[Int ACT 1]:[Int ACT 5]]))</f>
        <v/>
      </c>
      <c r="I116" s="2" t="str">
        <f>ACT1Holdings[[#This Row],[Remainder Pay Cut]]</f>
        <v/>
      </c>
      <c r="J116" s="2" t="str">
        <f>ACT2Holdings[[#This Row],[Remainder Pay Cut]]</f>
        <v/>
      </c>
      <c r="K116" s="2" t="str">
        <f>ACT3Holdings[[#This Row],[Remainder Pay Cut]]</f>
        <v/>
      </c>
      <c r="L116" s="2" t="str">
        <f>ACT4Holdings[[#This Row],[Remainder Pay Cut]]</f>
        <v/>
      </c>
      <c r="M116" s="2" t="str">
        <f>ACT5Holdings[[#This Row],[Remainder Pay Cut]]</f>
        <v/>
      </c>
      <c r="O116" s="20">
        <v>45403</v>
      </c>
      <c r="P116" s="1" cm="1">
        <f t="array" ref="P116">IF(ISNUMBER(W115), W115, ACT1Info[Intial Amount])</f>
        <v>0</v>
      </c>
      <c r="Q116" s="1"/>
      <c r="R116" s="19" cm="1">
        <f t="array" ref="R116">IF(ACT1Holdings[[#This Row],[Intial Amount]] &gt; ACT1Info[Interest Rate 1 Cap], ACT1Info[Interest Rate 2], ACT1Info[Interest Rate])</f>
        <v>0</v>
      </c>
      <c r="S116" s="1"/>
      <c r="T116" s="24" t="str" cm="1">
        <f t="array" ref="T116">IF(VLOOKUP(ACT1Holdings[[#This Row],[Date]],Paysheet[], 2, FALSE) = "PAYDAY", (VLOOKUP(ACT1Holdings[[#This Row],[Date]],Paysheet[], 11, FALSE) * ACT1Info[Intial Pay %]), "")</f>
        <v/>
      </c>
      <c r="U11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16" s="1" t="str" cm="1">
        <f t="array" ref="V116">IF(VLOOKUP(ACT1Holdings[[#This Row],[Date]],Paysheet[], 2, FALSE) = "PAYDAY", (PayDistribution[[#This Row],[Pay Post Initial]] * ACT1Info[Remainder %]), "")</f>
        <v/>
      </c>
      <c r="W11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16" s="20">
        <v>45403</v>
      </c>
      <c r="Z116" s="1" cm="1">
        <f t="array" ref="Z116">IF(ISNUMBER(AG115), AG115, ACT2Info[Intial Amount])</f>
        <v>0</v>
      </c>
      <c r="AA116" s="1"/>
      <c r="AB116" s="19" cm="1">
        <f t="array" ref="AB116">IF(ACT2Holdings[[#This Row],[Intial Amount]] &gt; ACT2Info[Interest Rate 1 Cap], ACT2Info[Interest Rate 2], ACT2Info[Interest Rate])</f>
        <v>1.5E-3</v>
      </c>
      <c r="AC116" s="1"/>
      <c r="AD116" s="24" t="str" cm="1">
        <f t="array" ref="AD116">IF(VLOOKUP(ACT2Holdings[[#This Row],[Date]],Paysheet[], 2, FALSE) = "PAYDAY", (VLOOKUP(ACT2Holdings[[#This Row],[Date]],Paysheet[], 11, FALSE) * ACT2Info[Intial Pay %]), "")</f>
        <v/>
      </c>
      <c r="AE11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16" s="1" t="str" cm="1">
        <f t="array" ref="AF116">IF(VLOOKUP(ACT2Holdings[[#This Row],[Date]],Paysheet[], 2, FALSE) = "PAYDAY", (PayDistribution[[#This Row],[Pay Post Initial]] * ACT2Info[Remainder %]), "")</f>
        <v/>
      </c>
      <c r="AG11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16" s="20">
        <v>45403</v>
      </c>
      <c r="AJ116" s="1" cm="1">
        <f t="array" ref="AJ116">IF(ISNUMBER(AQ115), AQ115, ACT3Info[Intial Amount])</f>
        <v>0</v>
      </c>
      <c r="AK116" s="1"/>
      <c r="AL116" s="19" cm="1">
        <f t="array" ref="AL116">IF(ACT3Holdings[[#This Row],[Intial Amount]] &gt; ACT3Info[Interest Rate 1 Cap], ACT3Info[Interest Rate 2], ACT3Info[Interest Rate])</f>
        <v>0</v>
      </c>
      <c r="AM116" s="1"/>
      <c r="AN116" s="24" t="str" cm="1">
        <f t="array" ref="AN116">IF(VLOOKUP(ACT3Holdings[[#This Row],[Date]],Paysheet[], 2, FALSE) = "PAYDAY", (VLOOKUP(ACT3Holdings[[#This Row],[Date]],Paysheet[], 11, FALSE) * ACT3Info[Intial Pay %]), "")</f>
        <v/>
      </c>
      <c r="AO11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16" s="1" t="str" cm="1">
        <f t="array" ref="AP116">IF(VLOOKUP(ACT3Holdings[[#This Row],[Date]],Paysheet[], 2, FALSE) = "PAYDAY", (PayDistribution[[#This Row],[Pay Post Initial]] * ACT3Info[Remainder %]), "")</f>
        <v/>
      </c>
      <c r="AQ11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16" s="20">
        <v>45403</v>
      </c>
      <c r="AT116" s="1" cm="1">
        <f t="array" ref="AT116">IF(ISNUMBER(BA115), BA115, ACT4Info[Intial Amount])</f>
        <v>0</v>
      </c>
      <c r="AU116" s="1"/>
      <c r="AV116" s="19" cm="1">
        <f t="array" ref="AV116">IF(ACT4Holdings[[#This Row],[Intial Amount]] &gt; ACT4Info[Interest Rate 1 Cap], ACT4Info[Interest Rate 2], ACT4Info[Interest Rate])</f>
        <v>0</v>
      </c>
      <c r="AW116" s="1"/>
      <c r="AX116" s="24" t="str" cm="1">
        <f t="array" ref="AX116">IF(VLOOKUP(ACT4Holdings[[#This Row],[Date]],Paysheet[], 2, FALSE) = "PAYDAY", (VLOOKUP(ACT4Holdings[[#This Row],[Date]],Paysheet[], 11, FALSE) * ACT4Info[Intial Pay %]), "")</f>
        <v/>
      </c>
      <c r="AY11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16" s="1" t="str" cm="1">
        <f t="array" ref="AZ116">IF(VLOOKUP(ACT4Holdings[[#This Row],[Date]],Paysheet[], 2, FALSE) = "PAYDAY", (PayDistribution[[#This Row],[Pay Post Initial]] * ACT4Info[Remainder %]), "")</f>
        <v/>
      </c>
      <c r="BA11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16" s="20">
        <v>45403</v>
      </c>
      <c r="BD116" s="1" cm="1">
        <f t="array" ref="BD116">IF(ISNUMBER(BK115), BK115, ACT5Info[Intial Amount])</f>
        <v>0</v>
      </c>
      <c r="BE116" s="1"/>
      <c r="BF116" s="19" cm="1">
        <f t="array" ref="BF116">IF(ACT5Holdings[[#This Row],[Intial Amount]] &gt; ACT5Info[Interest Rate 1 Cap], ACT5Info[Interest Rate 2], ACT5Info[Interest Rate])</f>
        <v>0</v>
      </c>
      <c r="BG116" s="1"/>
      <c r="BH116" s="24" t="str" cm="1">
        <f t="array" ref="BH116">IF(VLOOKUP(ACT5Holdings[[#This Row],[Date]],Paysheet[], 2, FALSE) = "PAYDAY", (VLOOKUP(ACT5Holdings[[#This Row],[Date]],Paysheet[], 11, FALSE) * ACT5Info[Intial Pay %]), "")</f>
        <v/>
      </c>
      <c r="BI11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16" s="1" t="str" cm="1">
        <f t="array" ref="BJ116">IF(VLOOKUP(ACT5Holdings[[#This Row],[Date]],Paysheet[], 2, FALSE) = "PAYDAY", (PayDistribution[[#This Row],[Pay Post Initial]] * ACT5Info[Remainder %]), "")</f>
        <v/>
      </c>
      <c r="BK11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17" spans="1:63" x14ac:dyDescent="0.25">
      <c r="A117" s="26">
        <v>45404</v>
      </c>
      <c r="B117" t="str">
        <f>IF(VLOOKUP(PayDistribution[[#This Row],[Date]],Paysheet[], 2, FALSE) = "PAYDAY", VLOOKUP(PayDistribution[[#This Row],[Date]],Paysheet[], 11, FALSE), "")</f>
        <v/>
      </c>
      <c r="C117" s="2" t="str">
        <f>ACT1Holdings[[#This Row],[Initial Pay Cut]]</f>
        <v/>
      </c>
      <c r="D117" s="2" t="str">
        <f>ACT2Holdings[[#This Row],[Initial Pay Cut]]</f>
        <v/>
      </c>
      <c r="E117" s="2" t="str">
        <f>ACT3Holdings[[#This Row],[Initial Pay Cut]]</f>
        <v/>
      </c>
      <c r="F117" s="2" t="str">
        <f>ACT4Holdings[[#This Row],[Initial Pay Cut]]</f>
        <v/>
      </c>
      <c r="G117" s="2" t="str">
        <f>ACT5Holdings[[#This Row],[Initial Pay Cut]]</f>
        <v/>
      </c>
      <c r="H117" t="str">
        <f>IF(PayDistribution[[#This Row],[Initial Paycheck]] = "", "", PayDistribution[[#This Row],[Initial Paycheck]] - SUM(PayDistribution[[#This Row],[Int ACT 1]:[Int ACT 5]]))</f>
        <v/>
      </c>
      <c r="I117" s="2" t="str">
        <f>ACT1Holdings[[#This Row],[Remainder Pay Cut]]</f>
        <v/>
      </c>
      <c r="J117" s="2" t="str">
        <f>ACT2Holdings[[#This Row],[Remainder Pay Cut]]</f>
        <v/>
      </c>
      <c r="K117" s="2" t="str">
        <f>ACT3Holdings[[#This Row],[Remainder Pay Cut]]</f>
        <v/>
      </c>
      <c r="L117" s="2" t="str">
        <f>ACT4Holdings[[#This Row],[Remainder Pay Cut]]</f>
        <v/>
      </c>
      <c r="M117" s="2" t="str">
        <f>ACT5Holdings[[#This Row],[Remainder Pay Cut]]</f>
        <v/>
      </c>
      <c r="O117" s="20">
        <v>45404</v>
      </c>
      <c r="P117" s="1" cm="1">
        <f t="array" ref="P117">IF(ISNUMBER(W116), W116, ACT1Info[Intial Amount])</f>
        <v>0</v>
      </c>
      <c r="Q117" s="1"/>
      <c r="R117" s="19" cm="1">
        <f t="array" ref="R117">IF(ACT1Holdings[[#This Row],[Intial Amount]] &gt; ACT1Info[Interest Rate 1 Cap], ACT1Info[Interest Rate 2], ACT1Info[Interest Rate])</f>
        <v>0</v>
      </c>
      <c r="S117" s="1"/>
      <c r="T117" s="24" t="str" cm="1">
        <f t="array" ref="T117">IF(VLOOKUP(ACT1Holdings[[#This Row],[Date]],Paysheet[], 2, FALSE) = "PAYDAY", (VLOOKUP(ACT1Holdings[[#This Row],[Date]],Paysheet[], 11, FALSE) * ACT1Info[Intial Pay %]), "")</f>
        <v/>
      </c>
      <c r="U11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17" s="1" t="str" cm="1">
        <f t="array" ref="V117">IF(VLOOKUP(ACT1Holdings[[#This Row],[Date]],Paysheet[], 2, FALSE) = "PAYDAY", (PayDistribution[[#This Row],[Pay Post Initial]] * ACT1Info[Remainder %]), "")</f>
        <v/>
      </c>
      <c r="W11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17" s="20">
        <v>45404</v>
      </c>
      <c r="Z117" s="1" cm="1">
        <f t="array" ref="Z117">IF(ISNUMBER(AG116), AG116, ACT2Info[Intial Amount])</f>
        <v>0</v>
      </c>
      <c r="AA117" s="1"/>
      <c r="AB117" s="19" cm="1">
        <f t="array" ref="AB117">IF(ACT2Holdings[[#This Row],[Intial Amount]] &gt; ACT2Info[Interest Rate 1 Cap], ACT2Info[Interest Rate 2], ACT2Info[Interest Rate])</f>
        <v>1.5E-3</v>
      </c>
      <c r="AC117" s="1"/>
      <c r="AD117" s="24" t="str" cm="1">
        <f t="array" ref="AD117">IF(VLOOKUP(ACT2Holdings[[#This Row],[Date]],Paysheet[], 2, FALSE) = "PAYDAY", (VLOOKUP(ACT2Holdings[[#This Row],[Date]],Paysheet[], 11, FALSE) * ACT2Info[Intial Pay %]), "")</f>
        <v/>
      </c>
      <c r="AE11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17" s="1" t="str" cm="1">
        <f t="array" ref="AF117">IF(VLOOKUP(ACT2Holdings[[#This Row],[Date]],Paysheet[], 2, FALSE) = "PAYDAY", (PayDistribution[[#This Row],[Pay Post Initial]] * ACT2Info[Remainder %]), "")</f>
        <v/>
      </c>
      <c r="AG11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17" s="20">
        <v>45404</v>
      </c>
      <c r="AJ117" s="1" cm="1">
        <f t="array" ref="AJ117">IF(ISNUMBER(AQ116), AQ116, ACT3Info[Intial Amount])</f>
        <v>0</v>
      </c>
      <c r="AK117" s="1"/>
      <c r="AL117" s="19" cm="1">
        <f t="array" ref="AL117">IF(ACT3Holdings[[#This Row],[Intial Amount]] &gt; ACT3Info[Interest Rate 1 Cap], ACT3Info[Interest Rate 2], ACT3Info[Interest Rate])</f>
        <v>0</v>
      </c>
      <c r="AM117" s="1"/>
      <c r="AN117" s="24" t="str" cm="1">
        <f t="array" ref="AN117">IF(VLOOKUP(ACT3Holdings[[#This Row],[Date]],Paysheet[], 2, FALSE) = "PAYDAY", (VLOOKUP(ACT3Holdings[[#This Row],[Date]],Paysheet[], 11, FALSE) * ACT3Info[Intial Pay %]), "")</f>
        <v/>
      </c>
      <c r="AO11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17" s="1" t="str" cm="1">
        <f t="array" ref="AP117">IF(VLOOKUP(ACT3Holdings[[#This Row],[Date]],Paysheet[], 2, FALSE) = "PAYDAY", (PayDistribution[[#This Row],[Pay Post Initial]] * ACT3Info[Remainder %]), "")</f>
        <v/>
      </c>
      <c r="AQ11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17" s="20">
        <v>45404</v>
      </c>
      <c r="AT117" s="1" cm="1">
        <f t="array" ref="AT117">IF(ISNUMBER(BA116), BA116, ACT4Info[Intial Amount])</f>
        <v>0</v>
      </c>
      <c r="AU117" s="1"/>
      <c r="AV117" s="19" cm="1">
        <f t="array" ref="AV117">IF(ACT4Holdings[[#This Row],[Intial Amount]] &gt; ACT4Info[Interest Rate 1 Cap], ACT4Info[Interest Rate 2], ACT4Info[Interest Rate])</f>
        <v>0</v>
      </c>
      <c r="AW117" s="1"/>
      <c r="AX117" s="24" t="str" cm="1">
        <f t="array" ref="AX117">IF(VLOOKUP(ACT4Holdings[[#This Row],[Date]],Paysheet[], 2, FALSE) = "PAYDAY", (VLOOKUP(ACT4Holdings[[#This Row],[Date]],Paysheet[], 11, FALSE) * ACT4Info[Intial Pay %]), "")</f>
        <v/>
      </c>
      <c r="AY11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17" s="1" t="str" cm="1">
        <f t="array" ref="AZ117">IF(VLOOKUP(ACT4Holdings[[#This Row],[Date]],Paysheet[], 2, FALSE) = "PAYDAY", (PayDistribution[[#This Row],[Pay Post Initial]] * ACT4Info[Remainder %]), "")</f>
        <v/>
      </c>
      <c r="BA11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17" s="20">
        <v>45404</v>
      </c>
      <c r="BD117" s="1" cm="1">
        <f t="array" ref="BD117">IF(ISNUMBER(BK116), BK116, ACT5Info[Intial Amount])</f>
        <v>0</v>
      </c>
      <c r="BE117" s="1"/>
      <c r="BF117" s="19" cm="1">
        <f t="array" ref="BF117">IF(ACT5Holdings[[#This Row],[Intial Amount]] &gt; ACT5Info[Interest Rate 1 Cap], ACT5Info[Interest Rate 2], ACT5Info[Interest Rate])</f>
        <v>0</v>
      </c>
      <c r="BG117" s="1"/>
      <c r="BH117" s="24" t="str" cm="1">
        <f t="array" ref="BH117">IF(VLOOKUP(ACT5Holdings[[#This Row],[Date]],Paysheet[], 2, FALSE) = "PAYDAY", (VLOOKUP(ACT5Holdings[[#This Row],[Date]],Paysheet[], 11, FALSE) * ACT5Info[Intial Pay %]), "")</f>
        <v/>
      </c>
      <c r="BI11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17" s="1" t="str" cm="1">
        <f t="array" ref="BJ117">IF(VLOOKUP(ACT5Holdings[[#This Row],[Date]],Paysheet[], 2, FALSE) = "PAYDAY", (PayDistribution[[#This Row],[Pay Post Initial]] * ACT5Info[Remainder %]), "")</f>
        <v/>
      </c>
      <c r="BK11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18" spans="1:63" x14ac:dyDescent="0.25">
      <c r="A118" s="26">
        <v>45405</v>
      </c>
      <c r="B118" t="str">
        <f>IF(VLOOKUP(PayDistribution[[#This Row],[Date]],Paysheet[], 2, FALSE) = "PAYDAY", VLOOKUP(PayDistribution[[#This Row],[Date]],Paysheet[], 11, FALSE), "")</f>
        <v/>
      </c>
      <c r="C118" s="2" t="str">
        <f>ACT1Holdings[[#This Row],[Initial Pay Cut]]</f>
        <v/>
      </c>
      <c r="D118" s="2" t="str">
        <f>ACT2Holdings[[#This Row],[Initial Pay Cut]]</f>
        <v/>
      </c>
      <c r="E118" s="2" t="str">
        <f>ACT3Holdings[[#This Row],[Initial Pay Cut]]</f>
        <v/>
      </c>
      <c r="F118" s="2" t="str">
        <f>ACT4Holdings[[#This Row],[Initial Pay Cut]]</f>
        <v/>
      </c>
      <c r="G118" s="2" t="str">
        <f>ACT5Holdings[[#This Row],[Initial Pay Cut]]</f>
        <v/>
      </c>
      <c r="H118" t="str">
        <f>IF(PayDistribution[[#This Row],[Initial Paycheck]] = "", "", PayDistribution[[#This Row],[Initial Paycheck]] - SUM(PayDistribution[[#This Row],[Int ACT 1]:[Int ACT 5]]))</f>
        <v/>
      </c>
      <c r="I118" s="2" t="str">
        <f>ACT1Holdings[[#This Row],[Remainder Pay Cut]]</f>
        <v/>
      </c>
      <c r="J118" s="2" t="str">
        <f>ACT2Holdings[[#This Row],[Remainder Pay Cut]]</f>
        <v/>
      </c>
      <c r="K118" s="2" t="str">
        <f>ACT3Holdings[[#This Row],[Remainder Pay Cut]]</f>
        <v/>
      </c>
      <c r="L118" s="2" t="str">
        <f>ACT4Holdings[[#This Row],[Remainder Pay Cut]]</f>
        <v/>
      </c>
      <c r="M118" s="2" t="str">
        <f>ACT5Holdings[[#This Row],[Remainder Pay Cut]]</f>
        <v/>
      </c>
      <c r="O118" s="20">
        <v>45405</v>
      </c>
      <c r="P118" s="1" cm="1">
        <f t="array" ref="P118">IF(ISNUMBER(W117), W117, ACT1Info[Intial Amount])</f>
        <v>0</v>
      </c>
      <c r="Q118" s="1"/>
      <c r="R118" s="19" cm="1">
        <f t="array" ref="R118">IF(ACT1Holdings[[#This Row],[Intial Amount]] &gt; ACT1Info[Interest Rate 1 Cap], ACT1Info[Interest Rate 2], ACT1Info[Interest Rate])</f>
        <v>0</v>
      </c>
      <c r="S118" s="1"/>
      <c r="T118" s="24" t="str" cm="1">
        <f t="array" ref="T118">IF(VLOOKUP(ACT1Holdings[[#This Row],[Date]],Paysheet[], 2, FALSE) = "PAYDAY", (VLOOKUP(ACT1Holdings[[#This Row],[Date]],Paysheet[], 11, FALSE) * ACT1Info[Intial Pay %]), "")</f>
        <v/>
      </c>
      <c r="U11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18" s="1" t="str" cm="1">
        <f t="array" ref="V118">IF(VLOOKUP(ACT1Holdings[[#This Row],[Date]],Paysheet[], 2, FALSE) = "PAYDAY", (PayDistribution[[#This Row],[Pay Post Initial]] * ACT1Info[Remainder %]), "")</f>
        <v/>
      </c>
      <c r="W11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18" s="20">
        <v>45405</v>
      </c>
      <c r="Z118" s="1" cm="1">
        <f t="array" ref="Z118">IF(ISNUMBER(AG117), AG117, ACT2Info[Intial Amount])</f>
        <v>0</v>
      </c>
      <c r="AA118" s="1"/>
      <c r="AB118" s="19" cm="1">
        <f t="array" ref="AB118">IF(ACT2Holdings[[#This Row],[Intial Amount]] &gt; ACT2Info[Interest Rate 1 Cap], ACT2Info[Interest Rate 2], ACT2Info[Interest Rate])</f>
        <v>1.5E-3</v>
      </c>
      <c r="AC118" s="1"/>
      <c r="AD118" s="24" t="str" cm="1">
        <f t="array" ref="AD118">IF(VLOOKUP(ACT2Holdings[[#This Row],[Date]],Paysheet[], 2, FALSE) = "PAYDAY", (VLOOKUP(ACT2Holdings[[#This Row],[Date]],Paysheet[], 11, FALSE) * ACT2Info[Intial Pay %]), "")</f>
        <v/>
      </c>
      <c r="AE11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18" s="1" t="str" cm="1">
        <f t="array" ref="AF118">IF(VLOOKUP(ACT2Holdings[[#This Row],[Date]],Paysheet[], 2, FALSE) = "PAYDAY", (PayDistribution[[#This Row],[Pay Post Initial]] * ACT2Info[Remainder %]), "")</f>
        <v/>
      </c>
      <c r="AG11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18" s="20">
        <v>45405</v>
      </c>
      <c r="AJ118" s="1" cm="1">
        <f t="array" ref="AJ118">IF(ISNUMBER(AQ117), AQ117, ACT3Info[Intial Amount])</f>
        <v>0</v>
      </c>
      <c r="AK118" s="1"/>
      <c r="AL118" s="19" cm="1">
        <f t="array" ref="AL118">IF(ACT3Holdings[[#This Row],[Intial Amount]] &gt; ACT3Info[Interest Rate 1 Cap], ACT3Info[Interest Rate 2], ACT3Info[Interest Rate])</f>
        <v>0</v>
      </c>
      <c r="AM118" s="1"/>
      <c r="AN118" s="24" t="str" cm="1">
        <f t="array" ref="AN118">IF(VLOOKUP(ACT3Holdings[[#This Row],[Date]],Paysheet[], 2, FALSE) = "PAYDAY", (VLOOKUP(ACT3Holdings[[#This Row],[Date]],Paysheet[], 11, FALSE) * ACT3Info[Intial Pay %]), "")</f>
        <v/>
      </c>
      <c r="AO11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18" s="1" t="str" cm="1">
        <f t="array" ref="AP118">IF(VLOOKUP(ACT3Holdings[[#This Row],[Date]],Paysheet[], 2, FALSE) = "PAYDAY", (PayDistribution[[#This Row],[Pay Post Initial]] * ACT3Info[Remainder %]), "")</f>
        <v/>
      </c>
      <c r="AQ11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18" s="20">
        <v>45405</v>
      </c>
      <c r="AT118" s="1" cm="1">
        <f t="array" ref="AT118">IF(ISNUMBER(BA117), BA117, ACT4Info[Intial Amount])</f>
        <v>0</v>
      </c>
      <c r="AU118" s="1"/>
      <c r="AV118" s="19" cm="1">
        <f t="array" ref="AV118">IF(ACT4Holdings[[#This Row],[Intial Amount]] &gt; ACT4Info[Interest Rate 1 Cap], ACT4Info[Interest Rate 2], ACT4Info[Interest Rate])</f>
        <v>0</v>
      </c>
      <c r="AW118" s="1"/>
      <c r="AX118" s="24" t="str" cm="1">
        <f t="array" ref="AX118">IF(VLOOKUP(ACT4Holdings[[#This Row],[Date]],Paysheet[], 2, FALSE) = "PAYDAY", (VLOOKUP(ACT4Holdings[[#This Row],[Date]],Paysheet[], 11, FALSE) * ACT4Info[Intial Pay %]), "")</f>
        <v/>
      </c>
      <c r="AY11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18" s="1" t="str" cm="1">
        <f t="array" ref="AZ118">IF(VLOOKUP(ACT4Holdings[[#This Row],[Date]],Paysheet[], 2, FALSE) = "PAYDAY", (PayDistribution[[#This Row],[Pay Post Initial]] * ACT4Info[Remainder %]), "")</f>
        <v/>
      </c>
      <c r="BA11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18" s="20">
        <v>45405</v>
      </c>
      <c r="BD118" s="1" cm="1">
        <f t="array" ref="BD118">IF(ISNUMBER(BK117), BK117, ACT5Info[Intial Amount])</f>
        <v>0</v>
      </c>
      <c r="BE118" s="1"/>
      <c r="BF118" s="19" cm="1">
        <f t="array" ref="BF118">IF(ACT5Holdings[[#This Row],[Intial Amount]] &gt; ACT5Info[Interest Rate 1 Cap], ACT5Info[Interest Rate 2], ACT5Info[Interest Rate])</f>
        <v>0</v>
      </c>
      <c r="BG118" s="1"/>
      <c r="BH118" s="24" t="str" cm="1">
        <f t="array" ref="BH118">IF(VLOOKUP(ACT5Holdings[[#This Row],[Date]],Paysheet[], 2, FALSE) = "PAYDAY", (VLOOKUP(ACT5Holdings[[#This Row],[Date]],Paysheet[], 11, FALSE) * ACT5Info[Intial Pay %]), "")</f>
        <v/>
      </c>
      <c r="BI11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18" s="1" t="str" cm="1">
        <f t="array" ref="BJ118">IF(VLOOKUP(ACT5Holdings[[#This Row],[Date]],Paysheet[], 2, FALSE) = "PAYDAY", (PayDistribution[[#This Row],[Pay Post Initial]] * ACT5Info[Remainder %]), "")</f>
        <v/>
      </c>
      <c r="BK11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19" spans="1:63" x14ac:dyDescent="0.25">
      <c r="A119" s="26">
        <v>45406</v>
      </c>
      <c r="B119" t="str">
        <f>IF(VLOOKUP(PayDistribution[[#This Row],[Date]],Paysheet[], 2, FALSE) = "PAYDAY", VLOOKUP(PayDistribution[[#This Row],[Date]],Paysheet[], 11, FALSE), "")</f>
        <v/>
      </c>
      <c r="C119" s="2" t="str">
        <f>ACT1Holdings[[#This Row],[Initial Pay Cut]]</f>
        <v/>
      </c>
      <c r="D119" s="2" t="str">
        <f>ACT2Holdings[[#This Row],[Initial Pay Cut]]</f>
        <v/>
      </c>
      <c r="E119" s="2" t="str">
        <f>ACT3Holdings[[#This Row],[Initial Pay Cut]]</f>
        <v/>
      </c>
      <c r="F119" s="2" t="str">
        <f>ACT4Holdings[[#This Row],[Initial Pay Cut]]</f>
        <v/>
      </c>
      <c r="G119" s="2" t="str">
        <f>ACT5Holdings[[#This Row],[Initial Pay Cut]]</f>
        <v/>
      </c>
      <c r="H119" t="str">
        <f>IF(PayDistribution[[#This Row],[Initial Paycheck]] = "", "", PayDistribution[[#This Row],[Initial Paycheck]] - SUM(PayDistribution[[#This Row],[Int ACT 1]:[Int ACT 5]]))</f>
        <v/>
      </c>
      <c r="I119" s="2" t="str">
        <f>ACT1Holdings[[#This Row],[Remainder Pay Cut]]</f>
        <v/>
      </c>
      <c r="J119" s="2" t="str">
        <f>ACT2Holdings[[#This Row],[Remainder Pay Cut]]</f>
        <v/>
      </c>
      <c r="K119" s="2" t="str">
        <f>ACT3Holdings[[#This Row],[Remainder Pay Cut]]</f>
        <v/>
      </c>
      <c r="L119" s="2" t="str">
        <f>ACT4Holdings[[#This Row],[Remainder Pay Cut]]</f>
        <v/>
      </c>
      <c r="M119" s="2" t="str">
        <f>ACT5Holdings[[#This Row],[Remainder Pay Cut]]</f>
        <v/>
      </c>
      <c r="O119" s="20">
        <v>45406</v>
      </c>
      <c r="P119" s="1" cm="1">
        <f t="array" ref="P119">IF(ISNUMBER(W118), W118, ACT1Info[Intial Amount])</f>
        <v>0</v>
      </c>
      <c r="Q119" s="1"/>
      <c r="R119" s="19" cm="1">
        <f t="array" ref="R119">IF(ACT1Holdings[[#This Row],[Intial Amount]] &gt; ACT1Info[Interest Rate 1 Cap], ACT1Info[Interest Rate 2], ACT1Info[Interest Rate])</f>
        <v>0</v>
      </c>
      <c r="S119" s="1"/>
      <c r="T119" s="24" t="str" cm="1">
        <f t="array" ref="T119">IF(VLOOKUP(ACT1Holdings[[#This Row],[Date]],Paysheet[], 2, FALSE) = "PAYDAY", (VLOOKUP(ACT1Holdings[[#This Row],[Date]],Paysheet[], 11, FALSE) * ACT1Info[Intial Pay %]), "")</f>
        <v/>
      </c>
      <c r="U11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19" s="1" t="str" cm="1">
        <f t="array" ref="V119">IF(VLOOKUP(ACT1Holdings[[#This Row],[Date]],Paysheet[], 2, FALSE) = "PAYDAY", (PayDistribution[[#This Row],[Pay Post Initial]] * ACT1Info[Remainder %]), "")</f>
        <v/>
      </c>
      <c r="W11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19" s="20">
        <v>45406</v>
      </c>
      <c r="Z119" s="1" cm="1">
        <f t="array" ref="Z119">IF(ISNUMBER(AG118), AG118, ACT2Info[Intial Amount])</f>
        <v>0</v>
      </c>
      <c r="AA119" s="1"/>
      <c r="AB119" s="19" cm="1">
        <f t="array" ref="AB119">IF(ACT2Holdings[[#This Row],[Intial Amount]] &gt; ACT2Info[Interest Rate 1 Cap], ACT2Info[Interest Rate 2], ACT2Info[Interest Rate])</f>
        <v>1.5E-3</v>
      </c>
      <c r="AC119" s="1"/>
      <c r="AD119" s="24" t="str" cm="1">
        <f t="array" ref="AD119">IF(VLOOKUP(ACT2Holdings[[#This Row],[Date]],Paysheet[], 2, FALSE) = "PAYDAY", (VLOOKUP(ACT2Holdings[[#This Row],[Date]],Paysheet[], 11, FALSE) * ACT2Info[Intial Pay %]), "")</f>
        <v/>
      </c>
      <c r="AE11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19" s="1" t="str" cm="1">
        <f t="array" ref="AF119">IF(VLOOKUP(ACT2Holdings[[#This Row],[Date]],Paysheet[], 2, FALSE) = "PAYDAY", (PayDistribution[[#This Row],[Pay Post Initial]] * ACT2Info[Remainder %]), "")</f>
        <v/>
      </c>
      <c r="AG11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19" s="20">
        <v>45406</v>
      </c>
      <c r="AJ119" s="1" cm="1">
        <f t="array" ref="AJ119">IF(ISNUMBER(AQ118), AQ118, ACT3Info[Intial Amount])</f>
        <v>0</v>
      </c>
      <c r="AK119" s="1"/>
      <c r="AL119" s="19" cm="1">
        <f t="array" ref="AL119">IF(ACT3Holdings[[#This Row],[Intial Amount]] &gt; ACT3Info[Interest Rate 1 Cap], ACT3Info[Interest Rate 2], ACT3Info[Interest Rate])</f>
        <v>0</v>
      </c>
      <c r="AM119" s="1"/>
      <c r="AN119" s="24" t="str" cm="1">
        <f t="array" ref="AN119">IF(VLOOKUP(ACT3Holdings[[#This Row],[Date]],Paysheet[], 2, FALSE) = "PAYDAY", (VLOOKUP(ACT3Holdings[[#This Row],[Date]],Paysheet[], 11, FALSE) * ACT3Info[Intial Pay %]), "")</f>
        <v/>
      </c>
      <c r="AO11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19" s="1" t="str" cm="1">
        <f t="array" ref="AP119">IF(VLOOKUP(ACT3Holdings[[#This Row],[Date]],Paysheet[], 2, FALSE) = "PAYDAY", (PayDistribution[[#This Row],[Pay Post Initial]] * ACT3Info[Remainder %]), "")</f>
        <v/>
      </c>
      <c r="AQ11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19" s="20">
        <v>45406</v>
      </c>
      <c r="AT119" s="1" cm="1">
        <f t="array" ref="AT119">IF(ISNUMBER(BA118), BA118, ACT4Info[Intial Amount])</f>
        <v>0</v>
      </c>
      <c r="AU119" s="1"/>
      <c r="AV119" s="19" cm="1">
        <f t="array" ref="AV119">IF(ACT4Holdings[[#This Row],[Intial Amount]] &gt; ACT4Info[Interest Rate 1 Cap], ACT4Info[Interest Rate 2], ACT4Info[Interest Rate])</f>
        <v>0</v>
      </c>
      <c r="AW119" s="1"/>
      <c r="AX119" s="24" t="str" cm="1">
        <f t="array" ref="AX119">IF(VLOOKUP(ACT4Holdings[[#This Row],[Date]],Paysheet[], 2, FALSE) = "PAYDAY", (VLOOKUP(ACT4Holdings[[#This Row],[Date]],Paysheet[], 11, FALSE) * ACT4Info[Intial Pay %]), "")</f>
        <v/>
      </c>
      <c r="AY11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19" s="1" t="str" cm="1">
        <f t="array" ref="AZ119">IF(VLOOKUP(ACT4Holdings[[#This Row],[Date]],Paysheet[], 2, FALSE) = "PAYDAY", (PayDistribution[[#This Row],[Pay Post Initial]] * ACT4Info[Remainder %]), "")</f>
        <v/>
      </c>
      <c r="BA11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19" s="20">
        <v>45406</v>
      </c>
      <c r="BD119" s="1" cm="1">
        <f t="array" ref="BD119">IF(ISNUMBER(BK118), BK118, ACT5Info[Intial Amount])</f>
        <v>0</v>
      </c>
      <c r="BE119" s="1"/>
      <c r="BF119" s="19" cm="1">
        <f t="array" ref="BF119">IF(ACT5Holdings[[#This Row],[Intial Amount]] &gt; ACT5Info[Interest Rate 1 Cap], ACT5Info[Interest Rate 2], ACT5Info[Interest Rate])</f>
        <v>0</v>
      </c>
      <c r="BG119" s="1"/>
      <c r="BH119" s="24" t="str" cm="1">
        <f t="array" ref="BH119">IF(VLOOKUP(ACT5Holdings[[#This Row],[Date]],Paysheet[], 2, FALSE) = "PAYDAY", (VLOOKUP(ACT5Holdings[[#This Row],[Date]],Paysheet[], 11, FALSE) * ACT5Info[Intial Pay %]), "")</f>
        <v/>
      </c>
      <c r="BI11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19" s="1" t="str" cm="1">
        <f t="array" ref="BJ119">IF(VLOOKUP(ACT5Holdings[[#This Row],[Date]],Paysheet[], 2, FALSE) = "PAYDAY", (PayDistribution[[#This Row],[Pay Post Initial]] * ACT5Info[Remainder %]), "")</f>
        <v/>
      </c>
      <c r="BK11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20" spans="1:63" x14ac:dyDescent="0.25">
      <c r="A120" s="26">
        <v>45407</v>
      </c>
      <c r="B120" t="str">
        <f>IF(VLOOKUP(PayDistribution[[#This Row],[Date]],Paysheet[], 2, FALSE) = "PAYDAY", VLOOKUP(PayDistribution[[#This Row],[Date]],Paysheet[], 11, FALSE), "")</f>
        <v/>
      </c>
      <c r="C120" s="2" t="str">
        <f>ACT1Holdings[[#This Row],[Initial Pay Cut]]</f>
        <v/>
      </c>
      <c r="D120" s="2" t="str">
        <f>ACT2Holdings[[#This Row],[Initial Pay Cut]]</f>
        <v/>
      </c>
      <c r="E120" s="2" t="str">
        <f>ACT3Holdings[[#This Row],[Initial Pay Cut]]</f>
        <v/>
      </c>
      <c r="F120" s="2" t="str">
        <f>ACT4Holdings[[#This Row],[Initial Pay Cut]]</f>
        <v/>
      </c>
      <c r="G120" s="2" t="str">
        <f>ACT5Holdings[[#This Row],[Initial Pay Cut]]</f>
        <v/>
      </c>
      <c r="H120" t="str">
        <f>IF(PayDistribution[[#This Row],[Initial Paycheck]] = "", "", PayDistribution[[#This Row],[Initial Paycheck]] - SUM(PayDistribution[[#This Row],[Int ACT 1]:[Int ACT 5]]))</f>
        <v/>
      </c>
      <c r="I120" s="2" t="str">
        <f>ACT1Holdings[[#This Row],[Remainder Pay Cut]]</f>
        <v/>
      </c>
      <c r="J120" s="2" t="str">
        <f>ACT2Holdings[[#This Row],[Remainder Pay Cut]]</f>
        <v/>
      </c>
      <c r="K120" s="2" t="str">
        <f>ACT3Holdings[[#This Row],[Remainder Pay Cut]]</f>
        <v/>
      </c>
      <c r="L120" s="2" t="str">
        <f>ACT4Holdings[[#This Row],[Remainder Pay Cut]]</f>
        <v/>
      </c>
      <c r="M120" s="2" t="str">
        <f>ACT5Holdings[[#This Row],[Remainder Pay Cut]]</f>
        <v/>
      </c>
      <c r="O120" s="20">
        <v>45407</v>
      </c>
      <c r="P120" s="1" cm="1">
        <f t="array" ref="P120">IF(ISNUMBER(W119), W119, ACT1Info[Intial Amount])</f>
        <v>0</v>
      </c>
      <c r="Q120" s="1"/>
      <c r="R120" s="19" cm="1">
        <f t="array" ref="R120">IF(ACT1Holdings[[#This Row],[Intial Amount]] &gt; ACT1Info[Interest Rate 1 Cap], ACT1Info[Interest Rate 2], ACT1Info[Interest Rate])</f>
        <v>0</v>
      </c>
      <c r="S120" s="1"/>
      <c r="T120" s="24" t="str" cm="1">
        <f t="array" ref="T120">IF(VLOOKUP(ACT1Holdings[[#This Row],[Date]],Paysheet[], 2, FALSE) = "PAYDAY", (VLOOKUP(ACT1Holdings[[#This Row],[Date]],Paysheet[], 11, FALSE) * ACT1Info[Intial Pay %]), "")</f>
        <v/>
      </c>
      <c r="U12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20" s="1" t="str" cm="1">
        <f t="array" ref="V120">IF(VLOOKUP(ACT1Holdings[[#This Row],[Date]],Paysheet[], 2, FALSE) = "PAYDAY", (PayDistribution[[#This Row],[Pay Post Initial]] * ACT1Info[Remainder %]), "")</f>
        <v/>
      </c>
      <c r="W12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20" s="20">
        <v>45407</v>
      </c>
      <c r="Z120" s="1" cm="1">
        <f t="array" ref="Z120">IF(ISNUMBER(AG119), AG119, ACT2Info[Intial Amount])</f>
        <v>0</v>
      </c>
      <c r="AA120" s="1"/>
      <c r="AB120" s="19" cm="1">
        <f t="array" ref="AB120">IF(ACT2Holdings[[#This Row],[Intial Amount]] &gt; ACT2Info[Interest Rate 1 Cap], ACT2Info[Interest Rate 2], ACT2Info[Interest Rate])</f>
        <v>1.5E-3</v>
      </c>
      <c r="AC120" s="1"/>
      <c r="AD120" s="24" t="str" cm="1">
        <f t="array" ref="AD120">IF(VLOOKUP(ACT2Holdings[[#This Row],[Date]],Paysheet[], 2, FALSE) = "PAYDAY", (VLOOKUP(ACT2Holdings[[#This Row],[Date]],Paysheet[], 11, FALSE) * ACT2Info[Intial Pay %]), "")</f>
        <v/>
      </c>
      <c r="AE12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20" s="1" t="str" cm="1">
        <f t="array" ref="AF120">IF(VLOOKUP(ACT2Holdings[[#This Row],[Date]],Paysheet[], 2, FALSE) = "PAYDAY", (PayDistribution[[#This Row],[Pay Post Initial]] * ACT2Info[Remainder %]), "")</f>
        <v/>
      </c>
      <c r="AG12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20" s="20">
        <v>45407</v>
      </c>
      <c r="AJ120" s="1" cm="1">
        <f t="array" ref="AJ120">IF(ISNUMBER(AQ119), AQ119, ACT3Info[Intial Amount])</f>
        <v>0</v>
      </c>
      <c r="AK120" s="1"/>
      <c r="AL120" s="19" cm="1">
        <f t="array" ref="AL120">IF(ACT3Holdings[[#This Row],[Intial Amount]] &gt; ACT3Info[Interest Rate 1 Cap], ACT3Info[Interest Rate 2], ACT3Info[Interest Rate])</f>
        <v>0</v>
      </c>
      <c r="AM120" s="1"/>
      <c r="AN120" s="24" t="str" cm="1">
        <f t="array" ref="AN120">IF(VLOOKUP(ACT3Holdings[[#This Row],[Date]],Paysheet[], 2, FALSE) = "PAYDAY", (VLOOKUP(ACT3Holdings[[#This Row],[Date]],Paysheet[], 11, FALSE) * ACT3Info[Intial Pay %]), "")</f>
        <v/>
      </c>
      <c r="AO12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20" s="1" t="str" cm="1">
        <f t="array" ref="AP120">IF(VLOOKUP(ACT3Holdings[[#This Row],[Date]],Paysheet[], 2, FALSE) = "PAYDAY", (PayDistribution[[#This Row],[Pay Post Initial]] * ACT3Info[Remainder %]), "")</f>
        <v/>
      </c>
      <c r="AQ12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20" s="20">
        <v>45407</v>
      </c>
      <c r="AT120" s="1" cm="1">
        <f t="array" ref="AT120">IF(ISNUMBER(BA119), BA119, ACT4Info[Intial Amount])</f>
        <v>0</v>
      </c>
      <c r="AU120" s="1"/>
      <c r="AV120" s="19" cm="1">
        <f t="array" ref="AV120">IF(ACT4Holdings[[#This Row],[Intial Amount]] &gt; ACT4Info[Interest Rate 1 Cap], ACT4Info[Interest Rate 2], ACT4Info[Interest Rate])</f>
        <v>0</v>
      </c>
      <c r="AW120" s="1"/>
      <c r="AX120" s="24" t="str" cm="1">
        <f t="array" ref="AX120">IF(VLOOKUP(ACT4Holdings[[#This Row],[Date]],Paysheet[], 2, FALSE) = "PAYDAY", (VLOOKUP(ACT4Holdings[[#This Row],[Date]],Paysheet[], 11, FALSE) * ACT4Info[Intial Pay %]), "")</f>
        <v/>
      </c>
      <c r="AY12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20" s="1" t="str" cm="1">
        <f t="array" ref="AZ120">IF(VLOOKUP(ACT4Holdings[[#This Row],[Date]],Paysheet[], 2, FALSE) = "PAYDAY", (PayDistribution[[#This Row],[Pay Post Initial]] * ACT4Info[Remainder %]), "")</f>
        <v/>
      </c>
      <c r="BA12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20" s="20">
        <v>45407</v>
      </c>
      <c r="BD120" s="1" cm="1">
        <f t="array" ref="BD120">IF(ISNUMBER(BK119), BK119, ACT5Info[Intial Amount])</f>
        <v>0</v>
      </c>
      <c r="BE120" s="1"/>
      <c r="BF120" s="19" cm="1">
        <f t="array" ref="BF120">IF(ACT5Holdings[[#This Row],[Intial Amount]] &gt; ACT5Info[Interest Rate 1 Cap], ACT5Info[Interest Rate 2], ACT5Info[Interest Rate])</f>
        <v>0</v>
      </c>
      <c r="BG120" s="1"/>
      <c r="BH120" s="24" t="str" cm="1">
        <f t="array" ref="BH120">IF(VLOOKUP(ACT5Holdings[[#This Row],[Date]],Paysheet[], 2, FALSE) = "PAYDAY", (VLOOKUP(ACT5Holdings[[#This Row],[Date]],Paysheet[], 11, FALSE) * ACT5Info[Intial Pay %]), "")</f>
        <v/>
      </c>
      <c r="BI12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20" s="1" t="str" cm="1">
        <f t="array" ref="BJ120">IF(VLOOKUP(ACT5Holdings[[#This Row],[Date]],Paysheet[], 2, FALSE) = "PAYDAY", (PayDistribution[[#This Row],[Pay Post Initial]] * ACT5Info[Remainder %]), "")</f>
        <v/>
      </c>
      <c r="BK12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21" spans="1:63" x14ac:dyDescent="0.25">
      <c r="A121" s="26">
        <v>45408</v>
      </c>
      <c r="B121">
        <f>IF(VLOOKUP(PayDistribution[[#This Row],[Date]],Paysheet[], 2, FALSE) = "PAYDAY", VLOOKUP(PayDistribution[[#This Row],[Date]],Paysheet[], 11, FALSE), "")</f>
        <v>0</v>
      </c>
      <c r="C121" s="2">
        <f>ACT1Holdings[[#This Row],[Initial Pay Cut]]</f>
        <v>0</v>
      </c>
      <c r="D121" s="2">
        <f>ACT2Holdings[[#This Row],[Initial Pay Cut]]</f>
        <v>0</v>
      </c>
      <c r="E121" s="2">
        <f>ACT3Holdings[[#This Row],[Initial Pay Cut]]</f>
        <v>0</v>
      </c>
      <c r="F121" s="2">
        <f>ACT4Holdings[[#This Row],[Initial Pay Cut]]</f>
        <v>0</v>
      </c>
      <c r="G121" s="2">
        <f>ACT5Holdings[[#This Row],[Initial Pay Cut]]</f>
        <v>0</v>
      </c>
      <c r="H121">
        <f>IF(PayDistribution[[#This Row],[Initial Paycheck]] = "", "", PayDistribution[[#This Row],[Initial Paycheck]] - SUM(PayDistribution[[#This Row],[Int ACT 1]:[Int ACT 5]]))</f>
        <v>0</v>
      </c>
      <c r="I121" s="2">
        <f>ACT1Holdings[[#This Row],[Remainder Pay Cut]]</f>
        <v>0</v>
      </c>
      <c r="J121" s="2">
        <f>ACT2Holdings[[#This Row],[Remainder Pay Cut]]</f>
        <v>0</v>
      </c>
      <c r="K121" s="2">
        <f>ACT3Holdings[[#This Row],[Remainder Pay Cut]]</f>
        <v>0</v>
      </c>
      <c r="L121" s="2">
        <f>ACT4Holdings[[#This Row],[Remainder Pay Cut]]</f>
        <v>0</v>
      </c>
      <c r="M121" s="2">
        <f>ACT5Holdings[[#This Row],[Remainder Pay Cut]]</f>
        <v>0</v>
      </c>
      <c r="O121" s="20">
        <v>45408</v>
      </c>
      <c r="P121" s="1" cm="1">
        <f t="array" ref="P121">IF(ISNUMBER(W120), W120, ACT1Info[Intial Amount])</f>
        <v>0</v>
      </c>
      <c r="Q121" s="1"/>
      <c r="R121" s="19" cm="1">
        <f t="array" ref="R121">IF(ACT1Holdings[[#This Row],[Intial Amount]] &gt; ACT1Info[Interest Rate 1 Cap], ACT1Info[Interest Rate 2], ACT1Info[Interest Rate])</f>
        <v>0</v>
      </c>
      <c r="S121" s="1"/>
      <c r="T121" s="24" cm="1">
        <f t="array" ref="T121">IF(VLOOKUP(ACT1Holdings[[#This Row],[Date]],Paysheet[], 2, FALSE) = "PAYDAY", (VLOOKUP(ACT1Holdings[[#This Row],[Date]],Paysheet[], 11, FALSE) * ACT1Info[Intial Pay %]), "")</f>
        <v>0</v>
      </c>
      <c r="U121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121" s="1" cm="1">
        <f t="array" ref="V121">IF(VLOOKUP(ACT1Holdings[[#This Row],[Date]],Paysheet[], 2, FALSE) = "PAYDAY", (PayDistribution[[#This Row],[Pay Post Initial]] * ACT1Info[Remainder %]), "")</f>
        <v>0</v>
      </c>
      <c r="W12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21" s="20">
        <v>45408</v>
      </c>
      <c r="Z121" s="1" cm="1">
        <f t="array" ref="Z121">IF(ISNUMBER(AG120), AG120, ACT2Info[Intial Amount])</f>
        <v>0</v>
      </c>
      <c r="AA121" s="1"/>
      <c r="AB121" s="19" cm="1">
        <f t="array" ref="AB121">IF(ACT2Holdings[[#This Row],[Intial Amount]] &gt; ACT2Info[Interest Rate 1 Cap], ACT2Info[Interest Rate 2], ACT2Info[Interest Rate])</f>
        <v>1.5E-3</v>
      </c>
      <c r="AC121" s="1"/>
      <c r="AD121" s="24" cm="1">
        <f t="array" ref="AD121">IF(VLOOKUP(ACT2Holdings[[#This Row],[Date]],Paysheet[], 2, FALSE) = "PAYDAY", (VLOOKUP(ACT2Holdings[[#This Row],[Date]],Paysheet[], 11, FALSE) * ACT2Info[Intial Pay %]), "")</f>
        <v>0</v>
      </c>
      <c r="AE121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121" s="1" cm="1">
        <f t="array" ref="AF121">IF(VLOOKUP(ACT2Holdings[[#This Row],[Date]],Paysheet[], 2, FALSE) = "PAYDAY", (PayDistribution[[#This Row],[Pay Post Initial]] * ACT2Info[Remainder %]), "")</f>
        <v>0</v>
      </c>
      <c r="AG12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21" s="20">
        <v>45408</v>
      </c>
      <c r="AJ121" s="1" cm="1">
        <f t="array" ref="AJ121">IF(ISNUMBER(AQ120), AQ120, ACT3Info[Intial Amount])</f>
        <v>0</v>
      </c>
      <c r="AK121" s="1"/>
      <c r="AL121" s="19" cm="1">
        <f t="array" ref="AL121">IF(ACT3Holdings[[#This Row],[Intial Amount]] &gt; ACT3Info[Interest Rate 1 Cap], ACT3Info[Interest Rate 2], ACT3Info[Interest Rate])</f>
        <v>0</v>
      </c>
      <c r="AM121" s="1"/>
      <c r="AN121" s="24" cm="1">
        <f t="array" ref="AN121">IF(VLOOKUP(ACT3Holdings[[#This Row],[Date]],Paysheet[], 2, FALSE) = "PAYDAY", (VLOOKUP(ACT3Holdings[[#This Row],[Date]],Paysheet[], 11, FALSE) * ACT3Info[Intial Pay %]), "")</f>
        <v>0</v>
      </c>
      <c r="AO121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121" s="1" cm="1">
        <f t="array" ref="AP121">IF(VLOOKUP(ACT3Holdings[[#This Row],[Date]],Paysheet[], 2, FALSE) = "PAYDAY", (PayDistribution[[#This Row],[Pay Post Initial]] * ACT3Info[Remainder %]), "")</f>
        <v>0</v>
      </c>
      <c r="AQ12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21" s="20">
        <v>45408</v>
      </c>
      <c r="AT121" s="1" cm="1">
        <f t="array" ref="AT121">IF(ISNUMBER(BA120), BA120, ACT4Info[Intial Amount])</f>
        <v>0</v>
      </c>
      <c r="AU121" s="1"/>
      <c r="AV121" s="19" cm="1">
        <f t="array" ref="AV121">IF(ACT4Holdings[[#This Row],[Intial Amount]] &gt; ACT4Info[Interest Rate 1 Cap], ACT4Info[Interest Rate 2], ACT4Info[Interest Rate])</f>
        <v>0</v>
      </c>
      <c r="AW121" s="1"/>
      <c r="AX121" s="24" cm="1">
        <f t="array" ref="AX121">IF(VLOOKUP(ACT4Holdings[[#This Row],[Date]],Paysheet[], 2, FALSE) = "PAYDAY", (VLOOKUP(ACT4Holdings[[#This Row],[Date]],Paysheet[], 11, FALSE) * ACT4Info[Intial Pay %]), "")</f>
        <v>0</v>
      </c>
      <c r="AY121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121" s="1" cm="1">
        <f t="array" ref="AZ121">IF(VLOOKUP(ACT4Holdings[[#This Row],[Date]],Paysheet[], 2, FALSE) = "PAYDAY", (PayDistribution[[#This Row],[Pay Post Initial]] * ACT4Info[Remainder %]), "")</f>
        <v>0</v>
      </c>
      <c r="BA12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21" s="20">
        <v>45408</v>
      </c>
      <c r="BD121" s="1" cm="1">
        <f t="array" ref="BD121">IF(ISNUMBER(BK120), BK120, ACT5Info[Intial Amount])</f>
        <v>0</v>
      </c>
      <c r="BE121" s="1"/>
      <c r="BF121" s="19" cm="1">
        <f t="array" ref="BF121">IF(ACT5Holdings[[#This Row],[Intial Amount]] &gt; ACT5Info[Interest Rate 1 Cap], ACT5Info[Interest Rate 2], ACT5Info[Interest Rate])</f>
        <v>0</v>
      </c>
      <c r="BG121" s="1"/>
      <c r="BH121" s="24" cm="1">
        <f t="array" ref="BH121">IF(VLOOKUP(ACT5Holdings[[#This Row],[Date]],Paysheet[], 2, FALSE) = "PAYDAY", (VLOOKUP(ACT5Holdings[[#This Row],[Date]],Paysheet[], 11, FALSE) * ACT5Info[Intial Pay %]), "")</f>
        <v>0</v>
      </c>
      <c r="BI121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121" s="1" cm="1">
        <f t="array" ref="BJ121">IF(VLOOKUP(ACT5Holdings[[#This Row],[Date]],Paysheet[], 2, FALSE) = "PAYDAY", (PayDistribution[[#This Row],[Pay Post Initial]] * ACT5Info[Remainder %]), "")</f>
        <v>0</v>
      </c>
      <c r="BK12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22" spans="1:63" x14ac:dyDescent="0.25">
      <c r="A122" s="26">
        <v>45409</v>
      </c>
      <c r="B122" t="str">
        <f>IF(VLOOKUP(PayDistribution[[#This Row],[Date]],Paysheet[], 2, FALSE) = "PAYDAY", VLOOKUP(PayDistribution[[#This Row],[Date]],Paysheet[], 11, FALSE), "")</f>
        <v/>
      </c>
      <c r="C122" s="2" t="str">
        <f>ACT1Holdings[[#This Row],[Initial Pay Cut]]</f>
        <v/>
      </c>
      <c r="D122" s="2" t="str">
        <f>ACT2Holdings[[#This Row],[Initial Pay Cut]]</f>
        <v/>
      </c>
      <c r="E122" s="2" t="str">
        <f>ACT3Holdings[[#This Row],[Initial Pay Cut]]</f>
        <v/>
      </c>
      <c r="F122" s="2" t="str">
        <f>ACT4Holdings[[#This Row],[Initial Pay Cut]]</f>
        <v/>
      </c>
      <c r="G122" s="2" t="str">
        <f>ACT5Holdings[[#This Row],[Initial Pay Cut]]</f>
        <v/>
      </c>
      <c r="H122" t="str">
        <f>IF(PayDistribution[[#This Row],[Initial Paycheck]] = "", "", PayDistribution[[#This Row],[Initial Paycheck]] - SUM(PayDistribution[[#This Row],[Int ACT 1]:[Int ACT 5]]))</f>
        <v/>
      </c>
      <c r="I122" s="2" t="str">
        <f>ACT1Holdings[[#This Row],[Remainder Pay Cut]]</f>
        <v/>
      </c>
      <c r="J122" s="2" t="str">
        <f>ACT2Holdings[[#This Row],[Remainder Pay Cut]]</f>
        <v/>
      </c>
      <c r="K122" s="2" t="str">
        <f>ACT3Holdings[[#This Row],[Remainder Pay Cut]]</f>
        <v/>
      </c>
      <c r="L122" s="2" t="str">
        <f>ACT4Holdings[[#This Row],[Remainder Pay Cut]]</f>
        <v/>
      </c>
      <c r="M122" s="2" t="str">
        <f>ACT5Holdings[[#This Row],[Remainder Pay Cut]]</f>
        <v/>
      </c>
      <c r="O122" s="20">
        <v>45409</v>
      </c>
      <c r="P122" s="1" cm="1">
        <f t="array" ref="P122">IF(ISNUMBER(W121), W121, ACT1Info[Intial Amount])</f>
        <v>0</v>
      </c>
      <c r="Q122" s="1"/>
      <c r="R122" s="19" cm="1">
        <f t="array" ref="R122">IF(ACT1Holdings[[#This Row],[Intial Amount]] &gt; ACT1Info[Interest Rate 1 Cap], ACT1Info[Interest Rate 2], ACT1Info[Interest Rate])</f>
        <v>0</v>
      </c>
      <c r="S122" s="1"/>
      <c r="T122" s="24" t="str" cm="1">
        <f t="array" ref="T122">IF(VLOOKUP(ACT1Holdings[[#This Row],[Date]],Paysheet[], 2, FALSE) = "PAYDAY", (VLOOKUP(ACT1Holdings[[#This Row],[Date]],Paysheet[], 11, FALSE) * ACT1Info[Intial Pay %]), "")</f>
        <v/>
      </c>
      <c r="U12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22" s="1" t="str" cm="1">
        <f t="array" ref="V122">IF(VLOOKUP(ACT1Holdings[[#This Row],[Date]],Paysheet[], 2, FALSE) = "PAYDAY", (PayDistribution[[#This Row],[Pay Post Initial]] * ACT1Info[Remainder %]), "")</f>
        <v/>
      </c>
      <c r="W12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22" s="20">
        <v>45409</v>
      </c>
      <c r="Z122" s="1" cm="1">
        <f t="array" ref="Z122">IF(ISNUMBER(AG121), AG121, ACT2Info[Intial Amount])</f>
        <v>0</v>
      </c>
      <c r="AA122" s="1"/>
      <c r="AB122" s="19" cm="1">
        <f t="array" ref="AB122">IF(ACT2Holdings[[#This Row],[Intial Amount]] &gt; ACT2Info[Interest Rate 1 Cap], ACT2Info[Interest Rate 2], ACT2Info[Interest Rate])</f>
        <v>1.5E-3</v>
      </c>
      <c r="AC122" s="1"/>
      <c r="AD122" s="24" t="str" cm="1">
        <f t="array" ref="AD122">IF(VLOOKUP(ACT2Holdings[[#This Row],[Date]],Paysheet[], 2, FALSE) = "PAYDAY", (VLOOKUP(ACT2Holdings[[#This Row],[Date]],Paysheet[], 11, FALSE) * ACT2Info[Intial Pay %]), "")</f>
        <v/>
      </c>
      <c r="AE12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22" s="1" t="str" cm="1">
        <f t="array" ref="AF122">IF(VLOOKUP(ACT2Holdings[[#This Row],[Date]],Paysheet[], 2, FALSE) = "PAYDAY", (PayDistribution[[#This Row],[Pay Post Initial]] * ACT2Info[Remainder %]), "")</f>
        <v/>
      </c>
      <c r="AG12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22" s="20">
        <v>45409</v>
      </c>
      <c r="AJ122" s="1" cm="1">
        <f t="array" ref="AJ122">IF(ISNUMBER(AQ121), AQ121, ACT3Info[Intial Amount])</f>
        <v>0</v>
      </c>
      <c r="AK122" s="1"/>
      <c r="AL122" s="19" cm="1">
        <f t="array" ref="AL122">IF(ACT3Holdings[[#This Row],[Intial Amount]] &gt; ACT3Info[Interest Rate 1 Cap], ACT3Info[Interest Rate 2], ACT3Info[Interest Rate])</f>
        <v>0</v>
      </c>
      <c r="AM122" s="1"/>
      <c r="AN122" s="24" t="str" cm="1">
        <f t="array" ref="AN122">IF(VLOOKUP(ACT3Holdings[[#This Row],[Date]],Paysheet[], 2, FALSE) = "PAYDAY", (VLOOKUP(ACT3Holdings[[#This Row],[Date]],Paysheet[], 11, FALSE) * ACT3Info[Intial Pay %]), "")</f>
        <v/>
      </c>
      <c r="AO12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22" s="1" t="str" cm="1">
        <f t="array" ref="AP122">IF(VLOOKUP(ACT3Holdings[[#This Row],[Date]],Paysheet[], 2, FALSE) = "PAYDAY", (PayDistribution[[#This Row],[Pay Post Initial]] * ACT3Info[Remainder %]), "")</f>
        <v/>
      </c>
      <c r="AQ12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22" s="20">
        <v>45409</v>
      </c>
      <c r="AT122" s="1" cm="1">
        <f t="array" ref="AT122">IF(ISNUMBER(BA121), BA121, ACT4Info[Intial Amount])</f>
        <v>0</v>
      </c>
      <c r="AU122" s="1"/>
      <c r="AV122" s="19" cm="1">
        <f t="array" ref="AV122">IF(ACT4Holdings[[#This Row],[Intial Amount]] &gt; ACT4Info[Interest Rate 1 Cap], ACT4Info[Interest Rate 2], ACT4Info[Interest Rate])</f>
        <v>0</v>
      </c>
      <c r="AW122" s="1"/>
      <c r="AX122" s="24" t="str" cm="1">
        <f t="array" ref="AX122">IF(VLOOKUP(ACT4Holdings[[#This Row],[Date]],Paysheet[], 2, FALSE) = "PAYDAY", (VLOOKUP(ACT4Holdings[[#This Row],[Date]],Paysheet[], 11, FALSE) * ACT4Info[Intial Pay %]), "")</f>
        <v/>
      </c>
      <c r="AY12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22" s="1" t="str" cm="1">
        <f t="array" ref="AZ122">IF(VLOOKUP(ACT4Holdings[[#This Row],[Date]],Paysheet[], 2, FALSE) = "PAYDAY", (PayDistribution[[#This Row],[Pay Post Initial]] * ACT4Info[Remainder %]), "")</f>
        <v/>
      </c>
      <c r="BA12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22" s="20">
        <v>45409</v>
      </c>
      <c r="BD122" s="1" cm="1">
        <f t="array" ref="BD122">IF(ISNUMBER(BK121), BK121, ACT5Info[Intial Amount])</f>
        <v>0</v>
      </c>
      <c r="BE122" s="1"/>
      <c r="BF122" s="19" cm="1">
        <f t="array" ref="BF122">IF(ACT5Holdings[[#This Row],[Intial Amount]] &gt; ACT5Info[Interest Rate 1 Cap], ACT5Info[Interest Rate 2], ACT5Info[Interest Rate])</f>
        <v>0</v>
      </c>
      <c r="BG122" s="1"/>
      <c r="BH122" s="24" t="str" cm="1">
        <f t="array" ref="BH122">IF(VLOOKUP(ACT5Holdings[[#This Row],[Date]],Paysheet[], 2, FALSE) = "PAYDAY", (VLOOKUP(ACT5Holdings[[#This Row],[Date]],Paysheet[], 11, FALSE) * ACT5Info[Intial Pay %]), "")</f>
        <v/>
      </c>
      <c r="BI12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22" s="1" t="str" cm="1">
        <f t="array" ref="BJ122">IF(VLOOKUP(ACT5Holdings[[#This Row],[Date]],Paysheet[], 2, FALSE) = "PAYDAY", (PayDistribution[[#This Row],[Pay Post Initial]] * ACT5Info[Remainder %]), "")</f>
        <v/>
      </c>
      <c r="BK12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23" spans="1:63" x14ac:dyDescent="0.25">
      <c r="A123" s="26">
        <v>45410</v>
      </c>
      <c r="B123" t="str">
        <f>IF(VLOOKUP(PayDistribution[[#This Row],[Date]],Paysheet[], 2, FALSE) = "PAYDAY", VLOOKUP(PayDistribution[[#This Row],[Date]],Paysheet[], 11, FALSE), "")</f>
        <v/>
      </c>
      <c r="C123" s="2" t="str">
        <f>ACT1Holdings[[#This Row],[Initial Pay Cut]]</f>
        <v/>
      </c>
      <c r="D123" s="2" t="str">
        <f>ACT2Holdings[[#This Row],[Initial Pay Cut]]</f>
        <v/>
      </c>
      <c r="E123" s="2" t="str">
        <f>ACT3Holdings[[#This Row],[Initial Pay Cut]]</f>
        <v/>
      </c>
      <c r="F123" s="2" t="str">
        <f>ACT4Holdings[[#This Row],[Initial Pay Cut]]</f>
        <v/>
      </c>
      <c r="G123" s="2" t="str">
        <f>ACT5Holdings[[#This Row],[Initial Pay Cut]]</f>
        <v/>
      </c>
      <c r="H123" t="str">
        <f>IF(PayDistribution[[#This Row],[Initial Paycheck]] = "", "", PayDistribution[[#This Row],[Initial Paycheck]] - SUM(PayDistribution[[#This Row],[Int ACT 1]:[Int ACT 5]]))</f>
        <v/>
      </c>
      <c r="I123" s="2" t="str">
        <f>ACT1Holdings[[#This Row],[Remainder Pay Cut]]</f>
        <v/>
      </c>
      <c r="J123" s="2" t="str">
        <f>ACT2Holdings[[#This Row],[Remainder Pay Cut]]</f>
        <v/>
      </c>
      <c r="K123" s="2" t="str">
        <f>ACT3Holdings[[#This Row],[Remainder Pay Cut]]</f>
        <v/>
      </c>
      <c r="L123" s="2" t="str">
        <f>ACT4Holdings[[#This Row],[Remainder Pay Cut]]</f>
        <v/>
      </c>
      <c r="M123" s="2" t="str">
        <f>ACT5Holdings[[#This Row],[Remainder Pay Cut]]</f>
        <v/>
      </c>
      <c r="O123" s="20">
        <v>45410</v>
      </c>
      <c r="P123" s="1" cm="1">
        <f t="array" ref="P123">IF(ISNUMBER(W122), W122, ACT1Info[Intial Amount])</f>
        <v>0</v>
      </c>
      <c r="Q123" s="1"/>
      <c r="R123" s="19" cm="1">
        <f t="array" ref="R123">IF(ACT1Holdings[[#This Row],[Intial Amount]] &gt; ACT1Info[Interest Rate 1 Cap], ACT1Info[Interest Rate 2], ACT1Info[Interest Rate])</f>
        <v>0</v>
      </c>
      <c r="S123" s="1"/>
      <c r="T123" s="24" t="str" cm="1">
        <f t="array" ref="T123">IF(VLOOKUP(ACT1Holdings[[#This Row],[Date]],Paysheet[], 2, FALSE) = "PAYDAY", (VLOOKUP(ACT1Holdings[[#This Row],[Date]],Paysheet[], 11, FALSE) * ACT1Info[Intial Pay %]), "")</f>
        <v/>
      </c>
      <c r="U12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23" s="1" t="str" cm="1">
        <f t="array" ref="V123">IF(VLOOKUP(ACT1Holdings[[#This Row],[Date]],Paysheet[], 2, FALSE) = "PAYDAY", (PayDistribution[[#This Row],[Pay Post Initial]] * ACT1Info[Remainder %]), "")</f>
        <v/>
      </c>
      <c r="W12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23" s="20">
        <v>45410</v>
      </c>
      <c r="Z123" s="1" cm="1">
        <f t="array" ref="Z123">IF(ISNUMBER(AG122), AG122, ACT2Info[Intial Amount])</f>
        <v>0</v>
      </c>
      <c r="AA123" s="1"/>
      <c r="AB123" s="19" cm="1">
        <f t="array" ref="AB123">IF(ACT2Holdings[[#This Row],[Intial Amount]] &gt; ACT2Info[Interest Rate 1 Cap], ACT2Info[Interest Rate 2], ACT2Info[Interest Rate])</f>
        <v>1.5E-3</v>
      </c>
      <c r="AC123" s="1"/>
      <c r="AD123" s="24" t="str" cm="1">
        <f t="array" ref="AD123">IF(VLOOKUP(ACT2Holdings[[#This Row],[Date]],Paysheet[], 2, FALSE) = "PAYDAY", (VLOOKUP(ACT2Holdings[[#This Row],[Date]],Paysheet[], 11, FALSE) * ACT2Info[Intial Pay %]), "")</f>
        <v/>
      </c>
      <c r="AE12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23" s="1" t="str" cm="1">
        <f t="array" ref="AF123">IF(VLOOKUP(ACT2Holdings[[#This Row],[Date]],Paysheet[], 2, FALSE) = "PAYDAY", (PayDistribution[[#This Row],[Pay Post Initial]] * ACT2Info[Remainder %]), "")</f>
        <v/>
      </c>
      <c r="AG12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23" s="20">
        <v>45410</v>
      </c>
      <c r="AJ123" s="1" cm="1">
        <f t="array" ref="AJ123">IF(ISNUMBER(AQ122), AQ122, ACT3Info[Intial Amount])</f>
        <v>0</v>
      </c>
      <c r="AK123" s="1"/>
      <c r="AL123" s="19" cm="1">
        <f t="array" ref="AL123">IF(ACT3Holdings[[#This Row],[Intial Amount]] &gt; ACT3Info[Interest Rate 1 Cap], ACT3Info[Interest Rate 2], ACT3Info[Interest Rate])</f>
        <v>0</v>
      </c>
      <c r="AM123" s="1"/>
      <c r="AN123" s="24" t="str" cm="1">
        <f t="array" ref="AN123">IF(VLOOKUP(ACT3Holdings[[#This Row],[Date]],Paysheet[], 2, FALSE) = "PAYDAY", (VLOOKUP(ACT3Holdings[[#This Row],[Date]],Paysheet[], 11, FALSE) * ACT3Info[Intial Pay %]), "")</f>
        <v/>
      </c>
      <c r="AO12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23" s="1" t="str" cm="1">
        <f t="array" ref="AP123">IF(VLOOKUP(ACT3Holdings[[#This Row],[Date]],Paysheet[], 2, FALSE) = "PAYDAY", (PayDistribution[[#This Row],[Pay Post Initial]] * ACT3Info[Remainder %]), "")</f>
        <v/>
      </c>
      <c r="AQ12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23" s="20">
        <v>45410</v>
      </c>
      <c r="AT123" s="1" cm="1">
        <f t="array" ref="AT123">IF(ISNUMBER(BA122), BA122, ACT4Info[Intial Amount])</f>
        <v>0</v>
      </c>
      <c r="AU123" s="1"/>
      <c r="AV123" s="19" cm="1">
        <f t="array" ref="AV123">IF(ACT4Holdings[[#This Row],[Intial Amount]] &gt; ACT4Info[Interest Rate 1 Cap], ACT4Info[Interest Rate 2], ACT4Info[Interest Rate])</f>
        <v>0</v>
      </c>
      <c r="AW123" s="1"/>
      <c r="AX123" s="24" t="str" cm="1">
        <f t="array" ref="AX123">IF(VLOOKUP(ACT4Holdings[[#This Row],[Date]],Paysheet[], 2, FALSE) = "PAYDAY", (VLOOKUP(ACT4Holdings[[#This Row],[Date]],Paysheet[], 11, FALSE) * ACT4Info[Intial Pay %]), "")</f>
        <v/>
      </c>
      <c r="AY12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23" s="1" t="str" cm="1">
        <f t="array" ref="AZ123">IF(VLOOKUP(ACT4Holdings[[#This Row],[Date]],Paysheet[], 2, FALSE) = "PAYDAY", (PayDistribution[[#This Row],[Pay Post Initial]] * ACT4Info[Remainder %]), "")</f>
        <v/>
      </c>
      <c r="BA12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23" s="20">
        <v>45410</v>
      </c>
      <c r="BD123" s="1" cm="1">
        <f t="array" ref="BD123">IF(ISNUMBER(BK122), BK122, ACT5Info[Intial Amount])</f>
        <v>0</v>
      </c>
      <c r="BE123" s="1"/>
      <c r="BF123" s="19" cm="1">
        <f t="array" ref="BF123">IF(ACT5Holdings[[#This Row],[Intial Amount]] &gt; ACT5Info[Interest Rate 1 Cap], ACT5Info[Interest Rate 2], ACT5Info[Interest Rate])</f>
        <v>0</v>
      </c>
      <c r="BG123" s="1"/>
      <c r="BH123" s="24" t="str" cm="1">
        <f t="array" ref="BH123">IF(VLOOKUP(ACT5Holdings[[#This Row],[Date]],Paysheet[], 2, FALSE) = "PAYDAY", (VLOOKUP(ACT5Holdings[[#This Row],[Date]],Paysheet[], 11, FALSE) * ACT5Info[Intial Pay %]), "")</f>
        <v/>
      </c>
      <c r="BI12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23" s="1" t="str" cm="1">
        <f t="array" ref="BJ123">IF(VLOOKUP(ACT5Holdings[[#This Row],[Date]],Paysheet[], 2, FALSE) = "PAYDAY", (PayDistribution[[#This Row],[Pay Post Initial]] * ACT5Info[Remainder %]), "")</f>
        <v/>
      </c>
      <c r="BK12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24" spans="1:63" x14ac:dyDescent="0.25">
      <c r="A124" s="26">
        <v>45411</v>
      </c>
      <c r="B124" t="str">
        <f>IF(VLOOKUP(PayDistribution[[#This Row],[Date]],Paysheet[], 2, FALSE) = "PAYDAY", VLOOKUP(PayDistribution[[#This Row],[Date]],Paysheet[], 11, FALSE), "")</f>
        <v/>
      </c>
      <c r="C124" s="2" t="str">
        <f>ACT1Holdings[[#This Row],[Initial Pay Cut]]</f>
        <v/>
      </c>
      <c r="D124" s="2" t="str">
        <f>ACT2Holdings[[#This Row],[Initial Pay Cut]]</f>
        <v/>
      </c>
      <c r="E124" s="2" t="str">
        <f>ACT3Holdings[[#This Row],[Initial Pay Cut]]</f>
        <v/>
      </c>
      <c r="F124" s="2" t="str">
        <f>ACT4Holdings[[#This Row],[Initial Pay Cut]]</f>
        <v/>
      </c>
      <c r="G124" s="2" t="str">
        <f>ACT5Holdings[[#This Row],[Initial Pay Cut]]</f>
        <v/>
      </c>
      <c r="H124" t="str">
        <f>IF(PayDistribution[[#This Row],[Initial Paycheck]] = "", "", PayDistribution[[#This Row],[Initial Paycheck]] - SUM(PayDistribution[[#This Row],[Int ACT 1]:[Int ACT 5]]))</f>
        <v/>
      </c>
      <c r="I124" s="2" t="str">
        <f>ACT1Holdings[[#This Row],[Remainder Pay Cut]]</f>
        <v/>
      </c>
      <c r="J124" s="2" t="str">
        <f>ACT2Holdings[[#This Row],[Remainder Pay Cut]]</f>
        <v/>
      </c>
      <c r="K124" s="2" t="str">
        <f>ACT3Holdings[[#This Row],[Remainder Pay Cut]]</f>
        <v/>
      </c>
      <c r="L124" s="2" t="str">
        <f>ACT4Holdings[[#This Row],[Remainder Pay Cut]]</f>
        <v/>
      </c>
      <c r="M124" s="2" t="str">
        <f>ACT5Holdings[[#This Row],[Remainder Pay Cut]]</f>
        <v/>
      </c>
      <c r="O124" s="20">
        <v>45411</v>
      </c>
      <c r="P124" s="1" cm="1">
        <f t="array" ref="P124">IF(ISNUMBER(W123), W123, ACT1Info[Intial Amount])</f>
        <v>0</v>
      </c>
      <c r="Q124" s="1"/>
      <c r="R124" s="19" cm="1">
        <f t="array" ref="R124">IF(ACT1Holdings[[#This Row],[Intial Amount]] &gt; ACT1Info[Interest Rate 1 Cap], ACT1Info[Interest Rate 2], ACT1Info[Interest Rate])</f>
        <v>0</v>
      </c>
      <c r="S124" s="1"/>
      <c r="T124" s="24" t="str" cm="1">
        <f t="array" ref="T124">IF(VLOOKUP(ACT1Holdings[[#This Row],[Date]],Paysheet[], 2, FALSE) = "PAYDAY", (VLOOKUP(ACT1Holdings[[#This Row],[Date]],Paysheet[], 11, FALSE) * ACT1Info[Intial Pay %]), "")</f>
        <v/>
      </c>
      <c r="U12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24" s="1" t="str" cm="1">
        <f t="array" ref="V124">IF(VLOOKUP(ACT1Holdings[[#This Row],[Date]],Paysheet[], 2, FALSE) = "PAYDAY", (PayDistribution[[#This Row],[Pay Post Initial]] * ACT1Info[Remainder %]), "")</f>
        <v/>
      </c>
      <c r="W12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24" s="20">
        <v>45411</v>
      </c>
      <c r="Z124" s="1" cm="1">
        <f t="array" ref="Z124">IF(ISNUMBER(AG123), AG123, ACT2Info[Intial Amount])</f>
        <v>0</v>
      </c>
      <c r="AA124" s="1"/>
      <c r="AB124" s="19" cm="1">
        <f t="array" ref="AB124">IF(ACT2Holdings[[#This Row],[Intial Amount]] &gt; ACT2Info[Interest Rate 1 Cap], ACT2Info[Interest Rate 2], ACT2Info[Interest Rate])</f>
        <v>1.5E-3</v>
      </c>
      <c r="AC124" s="1"/>
      <c r="AD124" s="24" t="str" cm="1">
        <f t="array" ref="AD124">IF(VLOOKUP(ACT2Holdings[[#This Row],[Date]],Paysheet[], 2, FALSE) = "PAYDAY", (VLOOKUP(ACT2Holdings[[#This Row],[Date]],Paysheet[], 11, FALSE) * ACT2Info[Intial Pay %]), "")</f>
        <v/>
      </c>
      <c r="AE12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24" s="1" t="str" cm="1">
        <f t="array" ref="AF124">IF(VLOOKUP(ACT2Holdings[[#This Row],[Date]],Paysheet[], 2, FALSE) = "PAYDAY", (PayDistribution[[#This Row],[Pay Post Initial]] * ACT2Info[Remainder %]), "")</f>
        <v/>
      </c>
      <c r="AG12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24" s="20">
        <v>45411</v>
      </c>
      <c r="AJ124" s="1" cm="1">
        <f t="array" ref="AJ124">IF(ISNUMBER(AQ123), AQ123, ACT3Info[Intial Amount])</f>
        <v>0</v>
      </c>
      <c r="AK124" s="1"/>
      <c r="AL124" s="19" cm="1">
        <f t="array" ref="AL124">IF(ACT3Holdings[[#This Row],[Intial Amount]] &gt; ACT3Info[Interest Rate 1 Cap], ACT3Info[Interest Rate 2], ACT3Info[Interest Rate])</f>
        <v>0</v>
      </c>
      <c r="AM124" s="1"/>
      <c r="AN124" s="24" t="str" cm="1">
        <f t="array" ref="AN124">IF(VLOOKUP(ACT3Holdings[[#This Row],[Date]],Paysheet[], 2, FALSE) = "PAYDAY", (VLOOKUP(ACT3Holdings[[#This Row],[Date]],Paysheet[], 11, FALSE) * ACT3Info[Intial Pay %]), "")</f>
        <v/>
      </c>
      <c r="AO12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24" s="1" t="str" cm="1">
        <f t="array" ref="AP124">IF(VLOOKUP(ACT3Holdings[[#This Row],[Date]],Paysheet[], 2, FALSE) = "PAYDAY", (PayDistribution[[#This Row],[Pay Post Initial]] * ACT3Info[Remainder %]), "")</f>
        <v/>
      </c>
      <c r="AQ12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24" s="20">
        <v>45411</v>
      </c>
      <c r="AT124" s="1" cm="1">
        <f t="array" ref="AT124">IF(ISNUMBER(BA123), BA123, ACT4Info[Intial Amount])</f>
        <v>0</v>
      </c>
      <c r="AU124" s="1"/>
      <c r="AV124" s="19" cm="1">
        <f t="array" ref="AV124">IF(ACT4Holdings[[#This Row],[Intial Amount]] &gt; ACT4Info[Interest Rate 1 Cap], ACT4Info[Interest Rate 2], ACT4Info[Interest Rate])</f>
        <v>0</v>
      </c>
      <c r="AW124" s="1"/>
      <c r="AX124" s="24" t="str" cm="1">
        <f t="array" ref="AX124">IF(VLOOKUP(ACT4Holdings[[#This Row],[Date]],Paysheet[], 2, FALSE) = "PAYDAY", (VLOOKUP(ACT4Holdings[[#This Row],[Date]],Paysheet[], 11, FALSE) * ACT4Info[Intial Pay %]), "")</f>
        <v/>
      </c>
      <c r="AY12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24" s="1" t="str" cm="1">
        <f t="array" ref="AZ124">IF(VLOOKUP(ACT4Holdings[[#This Row],[Date]],Paysheet[], 2, FALSE) = "PAYDAY", (PayDistribution[[#This Row],[Pay Post Initial]] * ACT4Info[Remainder %]), "")</f>
        <v/>
      </c>
      <c r="BA12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24" s="20">
        <v>45411</v>
      </c>
      <c r="BD124" s="1" cm="1">
        <f t="array" ref="BD124">IF(ISNUMBER(BK123), BK123, ACT5Info[Intial Amount])</f>
        <v>0</v>
      </c>
      <c r="BE124" s="1"/>
      <c r="BF124" s="19" cm="1">
        <f t="array" ref="BF124">IF(ACT5Holdings[[#This Row],[Intial Amount]] &gt; ACT5Info[Interest Rate 1 Cap], ACT5Info[Interest Rate 2], ACT5Info[Interest Rate])</f>
        <v>0</v>
      </c>
      <c r="BG124" s="1"/>
      <c r="BH124" s="24" t="str" cm="1">
        <f t="array" ref="BH124">IF(VLOOKUP(ACT5Holdings[[#This Row],[Date]],Paysheet[], 2, FALSE) = "PAYDAY", (VLOOKUP(ACT5Holdings[[#This Row],[Date]],Paysheet[], 11, FALSE) * ACT5Info[Intial Pay %]), "")</f>
        <v/>
      </c>
      <c r="BI12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24" s="1" t="str" cm="1">
        <f t="array" ref="BJ124">IF(VLOOKUP(ACT5Holdings[[#This Row],[Date]],Paysheet[], 2, FALSE) = "PAYDAY", (PayDistribution[[#This Row],[Pay Post Initial]] * ACT5Info[Remainder %]), "")</f>
        <v/>
      </c>
      <c r="BK12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25" spans="1:63" x14ac:dyDescent="0.25">
      <c r="A125" s="26">
        <v>45412</v>
      </c>
      <c r="B125" t="str">
        <f>IF(VLOOKUP(PayDistribution[[#This Row],[Date]],Paysheet[], 2, FALSE) = "PAYDAY", VLOOKUP(PayDistribution[[#This Row],[Date]],Paysheet[], 11, FALSE), "")</f>
        <v/>
      </c>
      <c r="C125" s="2" t="str">
        <f>ACT1Holdings[[#This Row],[Initial Pay Cut]]</f>
        <v/>
      </c>
      <c r="D125" s="2" t="str">
        <f>ACT2Holdings[[#This Row],[Initial Pay Cut]]</f>
        <v/>
      </c>
      <c r="E125" s="2" t="str">
        <f>ACT3Holdings[[#This Row],[Initial Pay Cut]]</f>
        <v/>
      </c>
      <c r="F125" s="2" t="str">
        <f>ACT4Holdings[[#This Row],[Initial Pay Cut]]</f>
        <v/>
      </c>
      <c r="G125" s="2" t="str">
        <f>ACT5Holdings[[#This Row],[Initial Pay Cut]]</f>
        <v/>
      </c>
      <c r="H125" t="str">
        <f>IF(PayDistribution[[#This Row],[Initial Paycheck]] = "", "", PayDistribution[[#This Row],[Initial Paycheck]] - SUM(PayDistribution[[#This Row],[Int ACT 1]:[Int ACT 5]]))</f>
        <v/>
      </c>
      <c r="I125" s="2" t="str">
        <f>ACT1Holdings[[#This Row],[Remainder Pay Cut]]</f>
        <v/>
      </c>
      <c r="J125" s="2" t="str">
        <f>ACT2Holdings[[#This Row],[Remainder Pay Cut]]</f>
        <v/>
      </c>
      <c r="K125" s="2" t="str">
        <f>ACT3Holdings[[#This Row],[Remainder Pay Cut]]</f>
        <v/>
      </c>
      <c r="L125" s="2" t="str">
        <f>ACT4Holdings[[#This Row],[Remainder Pay Cut]]</f>
        <v/>
      </c>
      <c r="M125" s="2" t="str">
        <f>ACT5Holdings[[#This Row],[Remainder Pay Cut]]</f>
        <v/>
      </c>
      <c r="O125" s="20">
        <v>45412</v>
      </c>
      <c r="P125" s="1" cm="1">
        <f t="array" ref="P125">IF(ISNUMBER(W124), W124, ACT1Info[Intial Amount])</f>
        <v>0</v>
      </c>
      <c r="Q125" s="1"/>
      <c r="R125" s="19" cm="1">
        <f t="array" ref="R125">IF(ACT1Holdings[[#This Row],[Intial Amount]] &gt; ACT1Info[Interest Rate 1 Cap], ACT1Info[Interest Rate 2], ACT1Info[Interest Rate])</f>
        <v>0</v>
      </c>
      <c r="S125" s="1"/>
      <c r="T125" s="24" t="str" cm="1">
        <f t="array" ref="T125">IF(VLOOKUP(ACT1Holdings[[#This Row],[Date]],Paysheet[], 2, FALSE) = "PAYDAY", (VLOOKUP(ACT1Holdings[[#This Row],[Date]],Paysheet[], 11, FALSE) * ACT1Info[Intial Pay %]), "")</f>
        <v/>
      </c>
      <c r="U12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25" s="1" t="str" cm="1">
        <f t="array" ref="V125">IF(VLOOKUP(ACT1Holdings[[#This Row],[Date]],Paysheet[], 2, FALSE) = "PAYDAY", (PayDistribution[[#This Row],[Pay Post Initial]] * ACT1Info[Remainder %]), "")</f>
        <v/>
      </c>
      <c r="W12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25" s="20">
        <v>45412</v>
      </c>
      <c r="Z125" s="1" cm="1">
        <f t="array" ref="Z125">IF(ISNUMBER(AG124), AG124, ACT2Info[Intial Amount])</f>
        <v>0</v>
      </c>
      <c r="AA125" s="1"/>
      <c r="AB125" s="19" cm="1">
        <f t="array" ref="AB125">IF(ACT2Holdings[[#This Row],[Intial Amount]] &gt; ACT2Info[Interest Rate 1 Cap], ACT2Info[Interest Rate 2], ACT2Info[Interest Rate])</f>
        <v>1.5E-3</v>
      </c>
      <c r="AC125" s="1"/>
      <c r="AD125" s="24" t="str" cm="1">
        <f t="array" ref="AD125">IF(VLOOKUP(ACT2Holdings[[#This Row],[Date]],Paysheet[], 2, FALSE) = "PAYDAY", (VLOOKUP(ACT2Holdings[[#This Row],[Date]],Paysheet[], 11, FALSE) * ACT2Info[Intial Pay %]), "")</f>
        <v/>
      </c>
      <c r="AE12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25" s="1" t="str" cm="1">
        <f t="array" ref="AF125">IF(VLOOKUP(ACT2Holdings[[#This Row],[Date]],Paysheet[], 2, FALSE) = "PAYDAY", (PayDistribution[[#This Row],[Pay Post Initial]] * ACT2Info[Remainder %]), "")</f>
        <v/>
      </c>
      <c r="AG12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25" s="20">
        <v>45412</v>
      </c>
      <c r="AJ125" s="1" cm="1">
        <f t="array" ref="AJ125">IF(ISNUMBER(AQ124), AQ124, ACT3Info[Intial Amount])</f>
        <v>0</v>
      </c>
      <c r="AK125" s="1"/>
      <c r="AL125" s="19" cm="1">
        <f t="array" ref="AL125">IF(ACT3Holdings[[#This Row],[Intial Amount]] &gt; ACT3Info[Interest Rate 1 Cap], ACT3Info[Interest Rate 2], ACT3Info[Interest Rate])</f>
        <v>0</v>
      </c>
      <c r="AM125" s="1"/>
      <c r="AN125" s="24" t="str" cm="1">
        <f t="array" ref="AN125">IF(VLOOKUP(ACT3Holdings[[#This Row],[Date]],Paysheet[], 2, FALSE) = "PAYDAY", (VLOOKUP(ACT3Holdings[[#This Row],[Date]],Paysheet[], 11, FALSE) * ACT3Info[Intial Pay %]), "")</f>
        <v/>
      </c>
      <c r="AO12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25" s="1" t="str" cm="1">
        <f t="array" ref="AP125">IF(VLOOKUP(ACT3Holdings[[#This Row],[Date]],Paysheet[], 2, FALSE) = "PAYDAY", (PayDistribution[[#This Row],[Pay Post Initial]] * ACT3Info[Remainder %]), "")</f>
        <v/>
      </c>
      <c r="AQ12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25" s="20">
        <v>45412</v>
      </c>
      <c r="AT125" s="1" cm="1">
        <f t="array" ref="AT125">IF(ISNUMBER(BA124), BA124, ACT4Info[Intial Amount])</f>
        <v>0</v>
      </c>
      <c r="AU125" s="1"/>
      <c r="AV125" s="19" cm="1">
        <f t="array" ref="AV125">IF(ACT4Holdings[[#This Row],[Intial Amount]] &gt; ACT4Info[Interest Rate 1 Cap], ACT4Info[Interest Rate 2], ACT4Info[Interest Rate])</f>
        <v>0</v>
      </c>
      <c r="AW125" s="1"/>
      <c r="AX125" s="24" t="str" cm="1">
        <f t="array" ref="AX125">IF(VLOOKUP(ACT4Holdings[[#This Row],[Date]],Paysheet[], 2, FALSE) = "PAYDAY", (VLOOKUP(ACT4Holdings[[#This Row],[Date]],Paysheet[], 11, FALSE) * ACT4Info[Intial Pay %]), "")</f>
        <v/>
      </c>
      <c r="AY12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25" s="1" t="str" cm="1">
        <f t="array" ref="AZ125">IF(VLOOKUP(ACT4Holdings[[#This Row],[Date]],Paysheet[], 2, FALSE) = "PAYDAY", (PayDistribution[[#This Row],[Pay Post Initial]] * ACT4Info[Remainder %]), "")</f>
        <v/>
      </c>
      <c r="BA12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25" s="20">
        <v>45412</v>
      </c>
      <c r="BD125" s="1" cm="1">
        <f t="array" ref="BD125">IF(ISNUMBER(BK124), BK124, ACT5Info[Intial Amount])</f>
        <v>0</v>
      </c>
      <c r="BE125" s="1"/>
      <c r="BF125" s="19" cm="1">
        <f t="array" ref="BF125">IF(ACT5Holdings[[#This Row],[Intial Amount]] &gt; ACT5Info[Interest Rate 1 Cap], ACT5Info[Interest Rate 2], ACT5Info[Interest Rate])</f>
        <v>0</v>
      </c>
      <c r="BG125" s="1"/>
      <c r="BH125" s="24" t="str" cm="1">
        <f t="array" ref="BH125">IF(VLOOKUP(ACT5Holdings[[#This Row],[Date]],Paysheet[], 2, FALSE) = "PAYDAY", (VLOOKUP(ACT5Holdings[[#This Row],[Date]],Paysheet[], 11, FALSE) * ACT5Info[Intial Pay %]), "")</f>
        <v/>
      </c>
      <c r="BI12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25" s="1" t="str" cm="1">
        <f t="array" ref="BJ125">IF(VLOOKUP(ACT5Holdings[[#This Row],[Date]],Paysheet[], 2, FALSE) = "PAYDAY", (PayDistribution[[#This Row],[Pay Post Initial]] * ACT5Info[Remainder %]), "")</f>
        <v/>
      </c>
      <c r="BK12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26" spans="1:63" x14ac:dyDescent="0.25">
      <c r="A126" s="26">
        <v>45413</v>
      </c>
      <c r="B126" t="str">
        <f>IF(VLOOKUP(PayDistribution[[#This Row],[Date]],Paysheet[], 2, FALSE) = "PAYDAY", VLOOKUP(PayDistribution[[#This Row],[Date]],Paysheet[], 11, FALSE), "")</f>
        <v/>
      </c>
      <c r="C126" s="2" t="str">
        <f>ACT1Holdings[[#This Row],[Initial Pay Cut]]</f>
        <v/>
      </c>
      <c r="D126" s="2" t="str">
        <f>ACT2Holdings[[#This Row],[Initial Pay Cut]]</f>
        <v/>
      </c>
      <c r="E126" s="2" t="str">
        <f>ACT3Holdings[[#This Row],[Initial Pay Cut]]</f>
        <v/>
      </c>
      <c r="F126" s="2" t="str">
        <f>ACT4Holdings[[#This Row],[Initial Pay Cut]]</f>
        <v/>
      </c>
      <c r="G126" s="2" t="str">
        <f>ACT5Holdings[[#This Row],[Initial Pay Cut]]</f>
        <v/>
      </c>
      <c r="H126" t="str">
        <f>IF(PayDistribution[[#This Row],[Initial Paycheck]] = "", "", PayDistribution[[#This Row],[Initial Paycheck]] - SUM(PayDistribution[[#This Row],[Int ACT 1]:[Int ACT 5]]))</f>
        <v/>
      </c>
      <c r="I126" s="2" t="str">
        <f>ACT1Holdings[[#This Row],[Remainder Pay Cut]]</f>
        <v/>
      </c>
      <c r="J126" s="2" t="str">
        <f>ACT2Holdings[[#This Row],[Remainder Pay Cut]]</f>
        <v/>
      </c>
      <c r="K126" s="2" t="str">
        <f>ACT3Holdings[[#This Row],[Remainder Pay Cut]]</f>
        <v/>
      </c>
      <c r="L126" s="2" t="str">
        <f>ACT4Holdings[[#This Row],[Remainder Pay Cut]]</f>
        <v/>
      </c>
      <c r="M126" s="2" t="str">
        <f>ACT5Holdings[[#This Row],[Remainder Pay Cut]]</f>
        <v/>
      </c>
      <c r="O126" s="20">
        <v>45413</v>
      </c>
      <c r="P126" s="1" cm="1">
        <f t="array" ref="P126">IF(ISNUMBER(W125), W125, ACT1Info[Intial Amount])</f>
        <v>0</v>
      </c>
      <c r="Q126" s="1"/>
      <c r="R126" s="19" cm="1">
        <f t="array" ref="R126">IF(ACT1Holdings[[#This Row],[Intial Amount]] &gt; ACT1Info[Interest Rate 1 Cap], ACT1Info[Interest Rate 2], ACT1Info[Interest Rate])</f>
        <v>0</v>
      </c>
      <c r="S126" s="1"/>
      <c r="T126" s="24" t="str" cm="1">
        <f t="array" ref="T126">IF(VLOOKUP(ACT1Holdings[[#This Row],[Date]],Paysheet[], 2, FALSE) = "PAYDAY", (VLOOKUP(ACT1Holdings[[#This Row],[Date]],Paysheet[], 11, FALSE) * ACT1Info[Intial Pay %]), "")</f>
        <v/>
      </c>
      <c r="U12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26" s="1" t="str" cm="1">
        <f t="array" ref="V126">IF(VLOOKUP(ACT1Holdings[[#This Row],[Date]],Paysheet[], 2, FALSE) = "PAYDAY", (PayDistribution[[#This Row],[Pay Post Initial]] * ACT1Info[Remainder %]), "")</f>
        <v/>
      </c>
      <c r="W12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26" s="20">
        <v>45413</v>
      </c>
      <c r="Z126" s="1" cm="1">
        <f t="array" ref="Z126">IF(ISNUMBER(AG125), AG125, ACT2Info[Intial Amount])</f>
        <v>0</v>
      </c>
      <c r="AA126" s="1"/>
      <c r="AB126" s="19" cm="1">
        <f t="array" ref="AB126">IF(ACT2Holdings[[#This Row],[Intial Amount]] &gt; ACT2Info[Interest Rate 1 Cap], ACT2Info[Interest Rate 2], ACT2Info[Interest Rate])</f>
        <v>1.5E-3</v>
      </c>
      <c r="AC126" s="1"/>
      <c r="AD126" s="24" t="str" cm="1">
        <f t="array" ref="AD126">IF(VLOOKUP(ACT2Holdings[[#This Row],[Date]],Paysheet[], 2, FALSE) = "PAYDAY", (VLOOKUP(ACT2Holdings[[#This Row],[Date]],Paysheet[], 11, FALSE) * ACT2Info[Intial Pay %]), "")</f>
        <v/>
      </c>
      <c r="AE12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26" s="1" t="str" cm="1">
        <f t="array" ref="AF126">IF(VLOOKUP(ACT2Holdings[[#This Row],[Date]],Paysheet[], 2, FALSE) = "PAYDAY", (PayDistribution[[#This Row],[Pay Post Initial]] * ACT2Info[Remainder %]), "")</f>
        <v/>
      </c>
      <c r="AG12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26" s="20">
        <v>45413</v>
      </c>
      <c r="AJ126" s="1" cm="1">
        <f t="array" ref="AJ126">IF(ISNUMBER(AQ125), AQ125, ACT3Info[Intial Amount])</f>
        <v>0</v>
      </c>
      <c r="AK126" s="1"/>
      <c r="AL126" s="19" cm="1">
        <f t="array" ref="AL126">IF(ACT3Holdings[[#This Row],[Intial Amount]] &gt; ACT3Info[Interest Rate 1 Cap], ACT3Info[Interest Rate 2], ACT3Info[Interest Rate])</f>
        <v>0</v>
      </c>
      <c r="AM126" s="1"/>
      <c r="AN126" s="24" t="str" cm="1">
        <f t="array" ref="AN126">IF(VLOOKUP(ACT3Holdings[[#This Row],[Date]],Paysheet[], 2, FALSE) = "PAYDAY", (VLOOKUP(ACT3Holdings[[#This Row],[Date]],Paysheet[], 11, FALSE) * ACT3Info[Intial Pay %]), "")</f>
        <v/>
      </c>
      <c r="AO12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26" s="1" t="str" cm="1">
        <f t="array" ref="AP126">IF(VLOOKUP(ACT3Holdings[[#This Row],[Date]],Paysheet[], 2, FALSE) = "PAYDAY", (PayDistribution[[#This Row],[Pay Post Initial]] * ACT3Info[Remainder %]), "")</f>
        <v/>
      </c>
      <c r="AQ12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26" s="20">
        <v>45413</v>
      </c>
      <c r="AT126" s="1" cm="1">
        <f t="array" ref="AT126">IF(ISNUMBER(BA125), BA125, ACT4Info[Intial Amount])</f>
        <v>0</v>
      </c>
      <c r="AU126" s="1"/>
      <c r="AV126" s="19" cm="1">
        <f t="array" ref="AV126">IF(ACT4Holdings[[#This Row],[Intial Amount]] &gt; ACT4Info[Interest Rate 1 Cap], ACT4Info[Interest Rate 2], ACT4Info[Interest Rate])</f>
        <v>0</v>
      </c>
      <c r="AW126" s="1"/>
      <c r="AX126" s="24" t="str" cm="1">
        <f t="array" ref="AX126">IF(VLOOKUP(ACT4Holdings[[#This Row],[Date]],Paysheet[], 2, FALSE) = "PAYDAY", (VLOOKUP(ACT4Holdings[[#This Row],[Date]],Paysheet[], 11, FALSE) * ACT4Info[Intial Pay %]), "")</f>
        <v/>
      </c>
      <c r="AY12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26" s="1" t="str" cm="1">
        <f t="array" ref="AZ126">IF(VLOOKUP(ACT4Holdings[[#This Row],[Date]],Paysheet[], 2, FALSE) = "PAYDAY", (PayDistribution[[#This Row],[Pay Post Initial]] * ACT4Info[Remainder %]), "")</f>
        <v/>
      </c>
      <c r="BA12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26" s="20">
        <v>45413</v>
      </c>
      <c r="BD126" s="1" cm="1">
        <f t="array" ref="BD126">IF(ISNUMBER(BK125), BK125, ACT5Info[Intial Amount])</f>
        <v>0</v>
      </c>
      <c r="BE126" s="1"/>
      <c r="BF126" s="19" cm="1">
        <f t="array" ref="BF126">IF(ACT5Holdings[[#This Row],[Intial Amount]] &gt; ACT5Info[Interest Rate 1 Cap], ACT5Info[Interest Rate 2], ACT5Info[Interest Rate])</f>
        <v>0</v>
      </c>
      <c r="BG126" s="1"/>
      <c r="BH126" s="24" t="str" cm="1">
        <f t="array" ref="BH126">IF(VLOOKUP(ACT5Holdings[[#This Row],[Date]],Paysheet[], 2, FALSE) = "PAYDAY", (VLOOKUP(ACT5Holdings[[#This Row],[Date]],Paysheet[], 11, FALSE) * ACT5Info[Intial Pay %]), "")</f>
        <v/>
      </c>
      <c r="BI12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26" s="1" t="str" cm="1">
        <f t="array" ref="BJ126">IF(VLOOKUP(ACT5Holdings[[#This Row],[Date]],Paysheet[], 2, FALSE) = "PAYDAY", (PayDistribution[[#This Row],[Pay Post Initial]] * ACT5Info[Remainder %]), "")</f>
        <v/>
      </c>
      <c r="BK12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27" spans="1:63" x14ac:dyDescent="0.25">
      <c r="A127" s="26">
        <v>45414</v>
      </c>
      <c r="B127" t="str">
        <f>IF(VLOOKUP(PayDistribution[[#This Row],[Date]],Paysheet[], 2, FALSE) = "PAYDAY", VLOOKUP(PayDistribution[[#This Row],[Date]],Paysheet[], 11, FALSE), "")</f>
        <v/>
      </c>
      <c r="C127" s="2" t="str">
        <f>ACT1Holdings[[#This Row],[Initial Pay Cut]]</f>
        <v/>
      </c>
      <c r="D127" s="2" t="str">
        <f>ACT2Holdings[[#This Row],[Initial Pay Cut]]</f>
        <v/>
      </c>
      <c r="E127" s="2" t="str">
        <f>ACT3Holdings[[#This Row],[Initial Pay Cut]]</f>
        <v/>
      </c>
      <c r="F127" s="2" t="str">
        <f>ACT4Holdings[[#This Row],[Initial Pay Cut]]</f>
        <v/>
      </c>
      <c r="G127" s="2" t="str">
        <f>ACT5Holdings[[#This Row],[Initial Pay Cut]]</f>
        <v/>
      </c>
      <c r="H127" t="str">
        <f>IF(PayDistribution[[#This Row],[Initial Paycheck]] = "", "", PayDistribution[[#This Row],[Initial Paycheck]] - SUM(PayDistribution[[#This Row],[Int ACT 1]:[Int ACT 5]]))</f>
        <v/>
      </c>
      <c r="I127" s="2" t="str">
        <f>ACT1Holdings[[#This Row],[Remainder Pay Cut]]</f>
        <v/>
      </c>
      <c r="J127" s="2" t="str">
        <f>ACT2Holdings[[#This Row],[Remainder Pay Cut]]</f>
        <v/>
      </c>
      <c r="K127" s="2" t="str">
        <f>ACT3Holdings[[#This Row],[Remainder Pay Cut]]</f>
        <v/>
      </c>
      <c r="L127" s="2" t="str">
        <f>ACT4Holdings[[#This Row],[Remainder Pay Cut]]</f>
        <v/>
      </c>
      <c r="M127" s="2" t="str">
        <f>ACT5Holdings[[#This Row],[Remainder Pay Cut]]</f>
        <v/>
      </c>
      <c r="O127" s="20">
        <v>45414</v>
      </c>
      <c r="P127" s="1" cm="1">
        <f t="array" ref="P127">IF(ISNUMBER(W126), W126, ACT1Info[Intial Amount])</f>
        <v>0</v>
      </c>
      <c r="Q127" s="1"/>
      <c r="R127" s="19" cm="1">
        <f t="array" ref="R127">IF(ACT1Holdings[[#This Row],[Intial Amount]] &gt; ACT1Info[Interest Rate 1 Cap], ACT1Info[Interest Rate 2], ACT1Info[Interest Rate])</f>
        <v>0</v>
      </c>
      <c r="S127" s="1"/>
      <c r="T127" s="24" t="str" cm="1">
        <f t="array" ref="T127">IF(VLOOKUP(ACT1Holdings[[#This Row],[Date]],Paysheet[], 2, FALSE) = "PAYDAY", (VLOOKUP(ACT1Holdings[[#This Row],[Date]],Paysheet[], 11, FALSE) * ACT1Info[Intial Pay %]), "")</f>
        <v/>
      </c>
      <c r="U12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27" s="1" t="str" cm="1">
        <f t="array" ref="V127">IF(VLOOKUP(ACT1Holdings[[#This Row],[Date]],Paysheet[], 2, FALSE) = "PAYDAY", (PayDistribution[[#This Row],[Pay Post Initial]] * ACT1Info[Remainder %]), "")</f>
        <v/>
      </c>
      <c r="W12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27" s="20">
        <v>45414</v>
      </c>
      <c r="Z127" s="1" cm="1">
        <f t="array" ref="Z127">IF(ISNUMBER(AG126), AG126, ACT2Info[Intial Amount])</f>
        <v>0</v>
      </c>
      <c r="AA127" s="1"/>
      <c r="AB127" s="19" cm="1">
        <f t="array" ref="AB127">IF(ACT2Holdings[[#This Row],[Intial Amount]] &gt; ACT2Info[Interest Rate 1 Cap], ACT2Info[Interest Rate 2], ACT2Info[Interest Rate])</f>
        <v>1.5E-3</v>
      </c>
      <c r="AC127" s="1"/>
      <c r="AD127" s="24" t="str" cm="1">
        <f t="array" ref="AD127">IF(VLOOKUP(ACT2Holdings[[#This Row],[Date]],Paysheet[], 2, FALSE) = "PAYDAY", (VLOOKUP(ACT2Holdings[[#This Row],[Date]],Paysheet[], 11, FALSE) * ACT2Info[Intial Pay %]), "")</f>
        <v/>
      </c>
      <c r="AE12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27" s="1" t="str" cm="1">
        <f t="array" ref="AF127">IF(VLOOKUP(ACT2Holdings[[#This Row],[Date]],Paysheet[], 2, FALSE) = "PAYDAY", (PayDistribution[[#This Row],[Pay Post Initial]] * ACT2Info[Remainder %]), "")</f>
        <v/>
      </c>
      <c r="AG12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27" s="20">
        <v>45414</v>
      </c>
      <c r="AJ127" s="1" cm="1">
        <f t="array" ref="AJ127">IF(ISNUMBER(AQ126), AQ126, ACT3Info[Intial Amount])</f>
        <v>0</v>
      </c>
      <c r="AK127" s="1"/>
      <c r="AL127" s="19" cm="1">
        <f t="array" ref="AL127">IF(ACT3Holdings[[#This Row],[Intial Amount]] &gt; ACT3Info[Interest Rate 1 Cap], ACT3Info[Interest Rate 2], ACT3Info[Interest Rate])</f>
        <v>0</v>
      </c>
      <c r="AM127" s="1"/>
      <c r="AN127" s="24" t="str" cm="1">
        <f t="array" ref="AN127">IF(VLOOKUP(ACT3Holdings[[#This Row],[Date]],Paysheet[], 2, FALSE) = "PAYDAY", (VLOOKUP(ACT3Holdings[[#This Row],[Date]],Paysheet[], 11, FALSE) * ACT3Info[Intial Pay %]), "")</f>
        <v/>
      </c>
      <c r="AO12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27" s="1" t="str" cm="1">
        <f t="array" ref="AP127">IF(VLOOKUP(ACT3Holdings[[#This Row],[Date]],Paysheet[], 2, FALSE) = "PAYDAY", (PayDistribution[[#This Row],[Pay Post Initial]] * ACT3Info[Remainder %]), "")</f>
        <v/>
      </c>
      <c r="AQ12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27" s="20">
        <v>45414</v>
      </c>
      <c r="AT127" s="1" cm="1">
        <f t="array" ref="AT127">IF(ISNUMBER(BA126), BA126, ACT4Info[Intial Amount])</f>
        <v>0</v>
      </c>
      <c r="AU127" s="1"/>
      <c r="AV127" s="19" cm="1">
        <f t="array" ref="AV127">IF(ACT4Holdings[[#This Row],[Intial Amount]] &gt; ACT4Info[Interest Rate 1 Cap], ACT4Info[Interest Rate 2], ACT4Info[Interest Rate])</f>
        <v>0</v>
      </c>
      <c r="AW127" s="1"/>
      <c r="AX127" s="24" t="str" cm="1">
        <f t="array" ref="AX127">IF(VLOOKUP(ACT4Holdings[[#This Row],[Date]],Paysheet[], 2, FALSE) = "PAYDAY", (VLOOKUP(ACT4Holdings[[#This Row],[Date]],Paysheet[], 11, FALSE) * ACT4Info[Intial Pay %]), "")</f>
        <v/>
      </c>
      <c r="AY12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27" s="1" t="str" cm="1">
        <f t="array" ref="AZ127">IF(VLOOKUP(ACT4Holdings[[#This Row],[Date]],Paysheet[], 2, FALSE) = "PAYDAY", (PayDistribution[[#This Row],[Pay Post Initial]] * ACT4Info[Remainder %]), "")</f>
        <v/>
      </c>
      <c r="BA12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27" s="20">
        <v>45414</v>
      </c>
      <c r="BD127" s="1" cm="1">
        <f t="array" ref="BD127">IF(ISNUMBER(BK126), BK126, ACT5Info[Intial Amount])</f>
        <v>0</v>
      </c>
      <c r="BE127" s="1"/>
      <c r="BF127" s="19" cm="1">
        <f t="array" ref="BF127">IF(ACT5Holdings[[#This Row],[Intial Amount]] &gt; ACT5Info[Interest Rate 1 Cap], ACT5Info[Interest Rate 2], ACT5Info[Interest Rate])</f>
        <v>0</v>
      </c>
      <c r="BG127" s="1"/>
      <c r="BH127" s="24" t="str" cm="1">
        <f t="array" ref="BH127">IF(VLOOKUP(ACT5Holdings[[#This Row],[Date]],Paysheet[], 2, FALSE) = "PAYDAY", (VLOOKUP(ACT5Holdings[[#This Row],[Date]],Paysheet[], 11, FALSE) * ACT5Info[Intial Pay %]), "")</f>
        <v/>
      </c>
      <c r="BI12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27" s="1" t="str" cm="1">
        <f t="array" ref="BJ127">IF(VLOOKUP(ACT5Holdings[[#This Row],[Date]],Paysheet[], 2, FALSE) = "PAYDAY", (PayDistribution[[#This Row],[Pay Post Initial]] * ACT5Info[Remainder %]), "")</f>
        <v/>
      </c>
      <c r="BK12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28" spans="1:63" x14ac:dyDescent="0.25">
      <c r="A128" s="26">
        <v>45415</v>
      </c>
      <c r="B128" t="str">
        <f>IF(VLOOKUP(PayDistribution[[#This Row],[Date]],Paysheet[], 2, FALSE) = "PAYDAY", VLOOKUP(PayDistribution[[#This Row],[Date]],Paysheet[], 11, FALSE), "")</f>
        <v/>
      </c>
      <c r="C128" s="2" t="str">
        <f>ACT1Holdings[[#This Row],[Initial Pay Cut]]</f>
        <v/>
      </c>
      <c r="D128" s="2" t="str">
        <f>ACT2Holdings[[#This Row],[Initial Pay Cut]]</f>
        <v/>
      </c>
      <c r="E128" s="2" t="str">
        <f>ACT3Holdings[[#This Row],[Initial Pay Cut]]</f>
        <v/>
      </c>
      <c r="F128" s="2" t="str">
        <f>ACT4Holdings[[#This Row],[Initial Pay Cut]]</f>
        <v/>
      </c>
      <c r="G128" s="2" t="str">
        <f>ACT5Holdings[[#This Row],[Initial Pay Cut]]</f>
        <v/>
      </c>
      <c r="H128" t="str">
        <f>IF(PayDistribution[[#This Row],[Initial Paycheck]] = "", "", PayDistribution[[#This Row],[Initial Paycheck]] - SUM(PayDistribution[[#This Row],[Int ACT 1]:[Int ACT 5]]))</f>
        <v/>
      </c>
      <c r="I128" s="2" t="str">
        <f>ACT1Holdings[[#This Row],[Remainder Pay Cut]]</f>
        <v/>
      </c>
      <c r="J128" s="2" t="str">
        <f>ACT2Holdings[[#This Row],[Remainder Pay Cut]]</f>
        <v/>
      </c>
      <c r="K128" s="2" t="str">
        <f>ACT3Holdings[[#This Row],[Remainder Pay Cut]]</f>
        <v/>
      </c>
      <c r="L128" s="2" t="str">
        <f>ACT4Holdings[[#This Row],[Remainder Pay Cut]]</f>
        <v/>
      </c>
      <c r="M128" s="2" t="str">
        <f>ACT5Holdings[[#This Row],[Remainder Pay Cut]]</f>
        <v/>
      </c>
      <c r="O128" s="20">
        <v>45415</v>
      </c>
      <c r="P128" s="1" cm="1">
        <f t="array" ref="P128">IF(ISNUMBER(W127), W127, ACT1Info[Intial Amount])</f>
        <v>0</v>
      </c>
      <c r="Q128" s="1"/>
      <c r="R128" s="19" cm="1">
        <f t="array" ref="R128">IF(ACT1Holdings[[#This Row],[Intial Amount]] &gt; ACT1Info[Interest Rate 1 Cap], ACT1Info[Interest Rate 2], ACT1Info[Interest Rate])</f>
        <v>0</v>
      </c>
      <c r="S128" s="1"/>
      <c r="T128" s="24" t="str" cm="1">
        <f t="array" ref="T128">IF(VLOOKUP(ACT1Holdings[[#This Row],[Date]],Paysheet[], 2, FALSE) = "PAYDAY", (VLOOKUP(ACT1Holdings[[#This Row],[Date]],Paysheet[], 11, FALSE) * ACT1Info[Intial Pay %]), "")</f>
        <v/>
      </c>
      <c r="U12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28" s="1" t="str" cm="1">
        <f t="array" ref="V128">IF(VLOOKUP(ACT1Holdings[[#This Row],[Date]],Paysheet[], 2, FALSE) = "PAYDAY", (PayDistribution[[#This Row],[Pay Post Initial]] * ACT1Info[Remainder %]), "")</f>
        <v/>
      </c>
      <c r="W12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28" s="20">
        <v>45415</v>
      </c>
      <c r="Z128" s="1" cm="1">
        <f t="array" ref="Z128">IF(ISNUMBER(AG127), AG127, ACT2Info[Intial Amount])</f>
        <v>0</v>
      </c>
      <c r="AA128" s="1"/>
      <c r="AB128" s="19" cm="1">
        <f t="array" ref="AB128">IF(ACT2Holdings[[#This Row],[Intial Amount]] &gt; ACT2Info[Interest Rate 1 Cap], ACT2Info[Interest Rate 2], ACT2Info[Interest Rate])</f>
        <v>1.5E-3</v>
      </c>
      <c r="AC128" s="1"/>
      <c r="AD128" s="24" t="str" cm="1">
        <f t="array" ref="AD128">IF(VLOOKUP(ACT2Holdings[[#This Row],[Date]],Paysheet[], 2, FALSE) = "PAYDAY", (VLOOKUP(ACT2Holdings[[#This Row],[Date]],Paysheet[], 11, FALSE) * ACT2Info[Intial Pay %]), "")</f>
        <v/>
      </c>
      <c r="AE12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28" s="1" t="str" cm="1">
        <f t="array" ref="AF128">IF(VLOOKUP(ACT2Holdings[[#This Row],[Date]],Paysheet[], 2, FALSE) = "PAYDAY", (PayDistribution[[#This Row],[Pay Post Initial]] * ACT2Info[Remainder %]), "")</f>
        <v/>
      </c>
      <c r="AG12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28" s="20">
        <v>45415</v>
      </c>
      <c r="AJ128" s="1" cm="1">
        <f t="array" ref="AJ128">IF(ISNUMBER(AQ127), AQ127, ACT3Info[Intial Amount])</f>
        <v>0</v>
      </c>
      <c r="AK128" s="1"/>
      <c r="AL128" s="19" cm="1">
        <f t="array" ref="AL128">IF(ACT3Holdings[[#This Row],[Intial Amount]] &gt; ACT3Info[Interest Rate 1 Cap], ACT3Info[Interest Rate 2], ACT3Info[Interest Rate])</f>
        <v>0</v>
      </c>
      <c r="AM128" s="1"/>
      <c r="AN128" s="24" t="str" cm="1">
        <f t="array" ref="AN128">IF(VLOOKUP(ACT3Holdings[[#This Row],[Date]],Paysheet[], 2, FALSE) = "PAYDAY", (VLOOKUP(ACT3Holdings[[#This Row],[Date]],Paysheet[], 11, FALSE) * ACT3Info[Intial Pay %]), "")</f>
        <v/>
      </c>
      <c r="AO12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28" s="1" t="str" cm="1">
        <f t="array" ref="AP128">IF(VLOOKUP(ACT3Holdings[[#This Row],[Date]],Paysheet[], 2, FALSE) = "PAYDAY", (PayDistribution[[#This Row],[Pay Post Initial]] * ACT3Info[Remainder %]), "")</f>
        <v/>
      </c>
      <c r="AQ12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28" s="20">
        <v>45415</v>
      </c>
      <c r="AT128" s="1" cm="1">
        <f t="array" ref="AT128">IF(ISNUMBER(BA127), BA127, ACT4Info[Intial Amount])</f>
        <v>0</v>
      </c>
      <c r="AU128" s="1"/>
      <c r="AV128" s="19" cm="1">
        <f t="array" ref="AV128">IF(ACT4Holdings[[#This Row],[Intial Amount]] &gt; ACT4Info[Interest Rate 1 Cap], ACT4Info[Interest Rate 2], ACT4Info[Interest Rate])</f>
        <v>0</v>
      </c>
      <c r="AW128" s="1"/>
      <c r="AX128" s="24" t="str" cm="1">
        <f t="array" ref="AX128">IF(VLOOKUP(ACT4Holdings[[#This Row],[Date]],Paysheet[], 2, FALSE) = "PAYDAY", (VLOOKUP(ACT4Holdings[[#This Row],[Date]],Paysheet[], 11, FALSE) * ACT4Info[Intial Pay %]), "")</f>
        <v/>
      </c>
      <c r="AY12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28" s="1" t="str" cm="1">
        <f t="array" ref="AZ128">IF(VLOOKUP(ACT4Holdings[[#This Row],[Date]],Paysheet[], 2, FALSE) = "PAYDAY", (PayDistribution[[#This Row],[Pay Post Initial]] * ACT4Info[Remainder %]), "")</f>
        <v/>
      </c>
      <c r="BA12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28" s="20">
        <v>45415</v>
      </c>
      <c r="BD128" s="1" cm="1">
        <f t="array" ref="BD128">IF(ISNUMBER(BK127), BK127, ACT5Info[Intial Amount])</f>
        <v>0</v>
      </c>
      <c r="BE128" s="1"/>
      <c r="BF128" s="19" cm="1">
        <f t="array" ref="BF128">IF(ACT5Holdings[[#This Row],[Intial Amount]] &gt; ACT5Info[Interest Rate 1 Cap], ACT5Info[Interest Rate 2], ACT5Info[Interest Rate])</f>
        <v>0</v>
      </c>
      <c r="BG128" s="1"/>
      <c r="BH128" s="24" t="str" cm="1">
        <f t="array" ref="BH128">IF(VLOOKUP(ACT5Holdings[[#This Row],[Date]],Paysheet[], 2, FALSE) = "PAYDAY", (VLOOKUP(ACT5Holdings[[#This Row],[Date]],Paysheet[], 11, FALSE) * ACT5Info[Intial Pay %]), "")</f>
        <v/>
      </c>
      <c r="BI12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28" s="1" t="str" cm="1">
        <f t="array" ref="BJ128">IF(VLOOKUP(ACT5Holdings[[#This Row],[Date]],Paysheet[], 2, FALSE) = "PAYDAY", (PayDistribution[[#This Row],[Pay Post Initial]] * ACT5Info[Remainder %]), "")</f>
        <v/>
      </c>
      <c r="BK12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29" spans="1:63" x14ac:dyDescent="0.25">
      <c r="A129" s="26">
        <v>45416</v>
      </c>
      <c r="B129" t="str">
        <f>IF(VLOOKUP(PayDistribution[[#This Row],[Date]],Paysheet[], 2, FALSE) = "PAYDAY", VLOOKUP(PayDistribution[[#This Row],[Date]],Paysheet[], 11, FALSE), "")</f>
        <v/>
      </c>
      <c r="C129" s="2" t="str">
        <f>ACT1Holdings[[#This Row],[Initial Pay Cut]]</f>
        <v/>
      </c>
      <c r="D129" s="2" t="str">
        <f>ACT2Holdings[[#This Row],[Initial Pay Cut]]</f>
        <v/>
      </c>
      <c r="E129" s="2" t="str">
        <f>ACT3Holdings[[#This Row],[Initial Pay Cut]]</f>
        <v/>
      </c>
      <c r="F129" s="2" t="str">
        <f>ACT4Holdings[[#This Row],[Initial Pay Cut]]</f>
        <v/>
      </c>
      <c r="G129" s="2" t="str">
        <f>ACT5Holdings[[#This Row],[Initial Pay Cut]]</f>
        <v/>
      </c>
      <c r="H129" t="str">
        <f>IF(PayDistribution[[#This Row],[Initial Paycheck]] = "", "", PayDistribution[[#This Row],[Initial Paycheck]] - SUM(PayDistribution[[#This Row],[Int ACT 1]:[Int ACT 5]]))</f>
        <v/>
      </c>
      <c r="I129" s="2" t="str">
        <f>ACT1Holdings[[#This Row],[Remainder Pay Cut]]</f>
        <v/>
      </c>
      <c r="J129" s="2" t="str">
        <f>ACT2Holdings[[#This Row],[Remainder Pay Cut]]</f>
        <v/>
      </c>
      <c r="K129" s="2" t="str">
        <f>ACT3Holdings[[#This Row],[Remainder Pay Cut]]</f>
        <v/>
      </c>
      <c r="L129" s="2" t="str">
        <f>ACT4Holdings[[#This Row],[Remainder Pay Cut]]</f>
        <v/>
      </c>
      <c r="M129" s="2" t="str">
        <f>ACT5Holdings[[#This Row],[Remainder Pay Cut]]</f>
        <v/>
      </c>
      <c r="O129" s="20">
        <v>45416</v>
      </c>
      <c r="P129" s="1" cm="1">
        <f t="array" ref="P129">IF(ISNUMBER(W128), W128, ACT1Info[Intial Amount])</f>
        <v>0</v>
      </c>
      <c r="Q129" s="1"/>
      <c r="R129" s="19" cm="1">
        <f t="array" ref="R129">IF(ACT1Holdings[[#This Row],[Intial Amount]] &gt; ACT1Info[Interest Rate 1 Cap], ACT1Info[Interest Rate 2], ACT1Info[Interest Rate])</f>
        <v>0</v>
      </c>
      <c r="S129" s="1"/>
      <c r="T129" s="24" t="str" cm="1">
        <f t="array" ref="T129">IF(VLOOKUP(ACT1Holdings[[#This Row],[Date]],Paysheet[], 2, FALSE) = "PAYDAY", (VLOOKUP(ACT1Holdings[[#This Row],[Date]],Paysheet[], 11, FALSE) * ACT1Info[Intial Pay %]), "")</f>
        <v/>
      </c>
      <c r="U12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29" s="1" t="str" cm="1">
        <f t="array" ref="V129">IF(VLOOKUP(ACT1Holdings[[#This Row],[Date]],Paysheet[], 2, FALSE) = "PAYDAY", (PayDistribution[[#This Row],[Pay Post Initial]] * ACT1Info[Remainder %]), "")</f>
        <v/>
      </c>
      <c r="W12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29" s="20">
        <v>45416</v>
      </c>
      <c r="Z129" s="1" cm="1">
        <f t="array" ref="Z129">IF(ISNUMBER(AG128), AG128, ACT2Info[Intial Amount])</f>
        <v>0</v>
      </c>
      <c r="AA129" s="1"/>
      <c r="AB129" s="19" cm="1">
        <f t="array" ref="AB129">IF(ACT2Holdings[[#This Row],[Intial Amount]] &gt; ACT2Info[Interest Rate 1 Cap], ACT2Info[Interest Rate 2], ACT2Info[Interest Rate])</f>
        <v>1.5E-3</v>
      </c>
      <c r="AC129" s="1"/>
      <c r="AD129" s="24" t="str" cm="1">
        <f t="array" ref="AD129">IF(VLOOKUP(ACT2Holdings[[#This Row],[Date]],Paysheet[], 2, FALSE) = "PAYDAY", (VLOOKUP(ACT2Holdings[[#This Row],[Date]],Paysheet[], 11, FALSE) * ACT2Info[Intial Pay %]), "")</f>
        <v/>
      </c>
      <c r="AE12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29" s="1" t="str" cm="1">
        <f t="array" ref="AF129">IF(VLOOKUP(ACT2Holdings[[#This Row],[Date]],Paysheet[], 2, FALSE) = "PAYDAY", (PayDistribution[[#This Row],[Pay Post Initial]] * ACT2Info[Remainder %]), "")</f>
        <v/>
      </c>
      <c r="AG12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29" s="20">
        <v>45416</v>
      </c>
      <c r="AJ129" s="1" cm="1">
        <f t="array" ref="AJ129">IF(ISNUMBER(AQ128), AQ128, ACT3Info[Intial Amount])</f>
        <v>0</v>
      </c>
      <c r="AK129" s="1"/>
      <c r="AL129" s="19" cm="1">
        <f t="array" ref="AL129">IF(ACT3Holdings[[#This Row],[Intial Amount]] &gt; ACT3Info[Interest Rate 1 Cap], ACT3Info[Interest Rate 2], ACT3Info[Interest Rate])</f>
        <v>0</v>
      </c>
      <c r="AM129" s="1"/>
      <c r="AN129" s="24" t="str" cm="1">
        <f t="array" ref="AN129">IF(VLOOKUP(ACT3Holdings[[#This Row],[Date]],Paysheet[], 2, FALSE) = "PAYDAY", (VLOOKUP(ACT3Holdings[[#This Row],[Date]],Paysheet[], 11, FALSE) * ACT3Info[Intial Pay %]), "")</f>
        <v/>
      </c>
      <c r="AO12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29" s="1" t="str" cm="1">
        <f t="array" ref="AP129">IF(VLOOKUP(ACT3Holdings[[#This Row],[Date]],Paysheet[], 2, FALSE) = "PAYDAY", (PayDistribution[[#This Row],[Pay Post Initial]] * ACT3Info[Remainder %]), "")</f>
        <v/>
      </c>
      <c r="AQ12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29" s="20">
        <v>45416</v>
      </c>
      <c r="AT129" s="1" cm="1">
        <f t="array" ref="AT129">IF(ISNUMBER(BA128), BA128, ACT4Info[Intial Amount])</f>
        <v>0</v>
      </c>
      <c r="AU129" s="1"/>
      <c r="AV129" s="19" cm="1">
        <f t="array" ref="AV129">IF(ACT4Holdings[[#This Row],[Intial Amount]] &gt; ACT4Info[Interest Rate 1 Cap], ACT4Info[Interest Rate 2], ACT4Info[Interest Rate])</f>
        <v>0</v>
      </c>
      <c r="AW129" s="1"/>
      <c r="AX129" s="24" t="str" cm="1">
        <f t="array" ref="AX129">IF(VLOOKUP(ACT4Holdings[[#This Row],[Date]],Paysheet[], 2, FALSE) = "PAYDAY", (VLOOKUP(ACT4Holdings[[#This Row],[Date]],Paysheet[], 11, FALSE) * ACT4Info[Intial Pay %]), "")</f>
        <v/>
      </c>
      <c r="AY12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29" s="1" t="str" cm="1">
        <f t="array" ref="AZ129">IF(VLOOKUP(ACT4Holdings[[#This Row],[Date]],Paysheet[], 2, FALSE) = "PAYDAY", (PayDistribution[[#This Row],[Pay Post Initial]] * ACT4Info[Remainder %]), "")</f>
        <v/>
      </c>
      <c r="BA12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29" s="20">
        <v>45416</v>
      </c>
      <c r="BD129" s="1" cm="1">
        <f t="array" ref="BD129">IF(ISNUMBER(BK128), BK128, ACT5Info[Intial Amount])</f>
        <v>0</v>
      </c>
      <c r="BE129" s="1"/>
      <c r="BF129" s="19" cm="1">
        <f t="array" ref="BF129">IF(ACT5Holdings[[#This Row],[Intial Amount]] &gt; ACT5Info[Interest Rate 1 Cap], ACT5Info[Interest Rate 2], ACT5Info[Interest Rate])</f>
        <v>0</v>
      </c>
      <c r="BG129" s="1"/>
      <c r="BH129" s="24" t="str" cm="1">
        <f t="array" ref="BH129">IF(VLOOKUP(ACT5Holdings[[#This Row],[Date]],Paysheet[], 2, FALSE) = "PAYDAY", (VLOOKUP(ACT5Holdings[[#This Row],[Date]],Paysheet[], 11, FALSE) * ACT5Info[Intial Pay %]), "")</f>
        <v/>
      </c>
      <c r="BI12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29" s="1" t="str" cm="1">
        <f t="array" ref="BJ129">IF(VLOOKUP(ACT5Holdings[[#This Row],[Date]],Paysheet[], 2, FALSE) = "PAYDAY", (PayDistribution[[#This Row],[Pay Post Initial]] * ACT5Info[Remainder %]), "")</f>
        <v/>
      </c>
      <c r="BK12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30" spans="1:63" x14ac:dyDescent="0.25">
      <c r="A130" s="26">
        <v>45417</v>
      </c>
      <c r="B130" t="str">
        <f>IF(VLOOKUP(PayDistribution[[#This Row],[Date]],Paysheet[], 2, FALSE) = "PAYDAY", VLOOKUP(PayDistribution[[#This Row],[Date]],Paysheet[], 11, FALSE), "")</f>
        <v/>
      </c>
      <c r="C130" s="2" t="str">
        <f>ACT1Holdings[[#This Row],[Initial Pay Cut]]</f>
        <v/>
      </c>
      <c r="D130" s="2" t="str">
        <f>ACT2Holdings[[#This Row],[Initial Pay Cut]]</f>
        <v/>
      </c>
      <c r="E130" s="2" t="str">
        <f>ACT3Holdings[[#This Row],[Initial Pay Cut]]</f>
        <v/>
      </c>
      <c r="F130" s="2" t="str">
        <f>ACT4Holdings[[#This Row],[Initial Pay Cut]]</f>
        <v/>
      </c>
      <c r="G130" s="2" t="str">
        <f>ACT5Holdings[[#This Row],[Initial Pay Cut]]</f>
        <v/>
      </c>
      <c r="H130" t="str">
        <f>IF(PayDistribution[[#This Row],[Initial Paycheck]] = "", "", PayDistribution[[#This Row],[Initial Paycheck]] - SUM(PayDistribution[[#This Row],[Int ACT 1]:[Int ACT 5]]))</f>
        <v/>
      </c>
      <c r="I130" s="2" t="str">
        <f>ACT1Holdings[[#This Row],[Remainder Pay Cut]]</f>
        <v/>
      </c>
      <c r="J130" s="2" t="str">
        <f>ACT2Holdings[[#This Row],[Remainder Pay Cut]]</f>
        <v/>
      </c>
      <c r="K130" s="2" t="str">
        <f>ACT3Holdings[[#This Row],[Remainder Pay Cut]]</f>
        <v/>
      </c>
      <c r="L130" s="2" t="str">
        <f>ACT4Holdings[[#This Row],[Remainder Pay Cut]]</f>
        <v/>
      </c>
      <c r="M130" s="2" t="str">
        <f>ACT5Holdings[[#This Row],[Remainder Pay Cut]]</f>
        <v/>
      </c>
      <c r="O130" s="20">
        <v>45417</v>
      </c>
      <c r="P130" s="1" cm="1">
        <f t="array" ref="P130">IF(ISNUMBER(W129), W129, ACT1Info[Intial Amount])</f>
        <v>0</v>
      </c>
      <c r="Q130" s="1"/>
      <c r="R130" s="19" cm="1">
        <f t="array" ref="R130">IF(ACT1Holdings[[#This Row],[Intial Amount]] &gt; ACT1Info[Interest Rate 1 Cap], ACT1Info[Interest Rate 2], ACT1Info[Interest Rate])</f>
        <v>0</v>
      </c>
      <c r="S130" s="1"/>
      <c r="T130" s="24" t="str" cm="1">
        <f t="array" ref="T130">IF(VLOOKUP(ACT1Holdings[[#This Row],[Date]],Paysheet[], 2, FALSE) = "PAYDAY", (VLOOKUP(ACT1Holdings[[#This Row],[Date]],Paysheet[], 11, FALSE) * ACT1Info[Intial Pay %]), "")</f>
        <v/>
      </c>
      <c r="U13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30" s="1" t="str" cm="1">
        <f t="array" ref="V130">IF(VLOOKUP(ACT1Holdings[[#This Row],[Date]],Paysheet[], 2, FALSE) = "PAYDAY", (PayDistribution[[#This Row],[Pay Post Initial]] * ACT1Info[Remainder %]), "")</f>
        <v/>
      </c>
      <c r="W13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30" s="20">
        <v>45417</v>
      </c>
      <c r="Z130" s="1" cm="1">
        <f t="array" ref="Z130">IF(ISNUMBER(AG129), AG129, ACT2Info[Intial Amount])</f>
        <v>0</v>
      </c>
      <c r="AA130" s="1"/>
      <c r="AB130" s="19" cm="1">
        <f t="array" ref="AB130">IF(ACT2Holdings[[#This Row],[Intial Amount]] &gt; ACT2Info[Interest Rate 1 Cap], ACT2Info[Interest Rate 2], ACT2Info[Interest Rate])</f>
        <v>1.5E-3</v>
      </c>
      <c r="AC130" s="1"/>
      <c r="AD130" s="24" t="str" cm="1">
        <f t="array" ref="AD130">IF(VLOOKUP(ACT2Holdings[[#This Row],[Date]],Paysheet[], 2, FALSE) = "PAYDAY", (VLOOKUP(ACT2Holdings[[#This Row],[Date]],Paysheet[], 11, FALSE) * ACT2Info[Intial Pay %]), "")</f>
        <v/>
      </c>
      <c r="AE13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30" s="1" t="str" cm="1">
        <f t="array" ref="AF130">IF(VLOOKUP(ACT2Holdings[[#This Row],[Date]],Paysheet[], 2, FALSE) = "PAYDAY", (PayDistribution[[#This Row],[Pay Post Initial]] * ACT2Info[Remainder %]), "")</f>
        <v/>
      </c>
      <c r="AG13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30" s="20">
        <v>45417</v>
      </c>
      <c r="AJ130" s="1" cm="1">
        <f t="array" ref="AJ130">IF(ISNUMBER(AQ129), AQ129, ACT3Info[Intial Amount])</f>
        <v>0</v>
      </c>
      <c r="AK130" s="1"/>
      <c r="AL130" s="19" cm="1">
        <f t="array" ref="AL130">IF(ACT3Holdings[[#This Row],[Intial Amount]] &gt; ACT3Info[Interest Rate 1 Cap], ACT3Info[Interest Rate 2], ACT3Info[Interest Rate])</f>
        <v>0</v>
      </c>
      <c r="AM130" s="1"/>
      <c r="AN130" s="24" t="str" cm="1">
        <f t="array" ref="AN130">IF(VLOOKUP(ACT3Holdings[[#This Row],[Date]],Paysheet[], 2, FALSE) = "PAYDAY", (VLOOKUP(ACT3Holdings[[#This Row],[Date]],Paysheet[], 11, FALSE) * ACT3Info[Intial Pay %]), "")</f>
        <v/>
      </c>
      <c r="AO13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30" s="1" t="str" cm="1">
        <f t="array" ref="AP130">IF(VLOOKUP(ACT3Holdings[[#This Row],[Date]],Paysheet[], 2, FALSE) = "PAYDAY", (PayDistribution[[#This Row],[Pay Post Initial]] * ACT3Info[Remainder %]), "")</f>
        <v/>
      </c>
      <c r="AQ13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30" s="20">
        <v>45417</v>
      </c>
      <c r="AT130" s="1" cm="1">
        <f t="array" ref="AT130">IF(ISNUMBER(BA129), BA129, ACT4Info[Intial Amount])</f>
        <v>0</v>
      </c>
      <c r="AU130" s="1"/>
      <c r="AV130" s="19" cm="1">
        <f t="array" ref="AV130">IF(ACT4Holdings[[#This Row],[Intial Amount]] &gt; ACT4Info[Interest Rate 1 Cap], ACT4Info[Interest Rate 2], ACT4Info[Interest Rate])</f>
        <v>0</v>
      </c>
      <c r="AW130" s="1"/>
      <c r="AX130" s="24" t="str" cm="1">
        <f t="array" ref="AX130">IF(VLOOKUP(ACT4Holdings[[#This Row],[Date]],Paysheet[], 2, FALSE) = "PAYDAY", (VLOOKUP(ACT4Holdings[[#This Row],[Date]],Paysheet[], 11, FALSE) * ACT4Info[Intial Pay %]), "")</f>
        <v/>
      </c>
      <c r="AY13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30" s="1" t="str" cm="1">
        <f t="array" ref="AZ130">IF(VLOOKUP(ACT4Holdings[[#This Row],[Date]],Paysheet[], 2, FALSE) = "PAYDAY", (PayDistribution[[#This Row],[Pay Post Initial]] * ACT4Info[Remainder %]), "")</f>
        <v/>
      </c>
      <c r="BA13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30" s="20">
        <v>45417</v>
      </c>
      <c r="BD130" s="1" cm="1">
        <f t="array" ref="BD130">IF(ISNUMBER(BK129), BK129, ACT5Info[Intial Amount])</f>
        <v>0</v>
      </c>
      <c r="BE130" s="1"/>
      <c r="BF130" s="19" cm="1">
        <f t="array" ref="BF130">IF(ACT5Holdings[[#This Row],[Intial Amount]] &gt; ACT5Info[Interest Rate 1 Cap], ACT5Info[Interest Rate 2], ACT5Info[Interest Rate])</f>
        <v>0</v>
      </c>
      <c r="BG130" s="1"/>
      <c r="BH130" s="24" t="str" cm="1">
        <f t="array" ref="BH130">IF(VLOOKUP(ACT5Holdings[[#This Row],[Date]],Paysheet[], 2, FALSE) = "PAYDAY", (VLOOKUP(ACT5Holdings[[#This Row],[Date]],Paysheet[], 11, FALSE) * ACT5Info[Intial Pay %]), "")</f>
        <v/>
      </c>
      <c r="BI13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30" s="1" t="str" cm="1">
        <f t="array" ref="BJ130">IF(VLOOKUP(ACT5Holdings[[#This Row],[Date]],Paysheet[], 2, FALSE) = "PAYDAY", (PayDistribution[[#This Row],[Pay Post Initial]] * ACT5Info[Remainder %]), "")</f>
        <v/>
      </c>
      <c r="BK13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31" spans="1:63" x14ac:dyDescent="0.25">
      <c r="A131" s="26">
        <v>45418</v>
      </c>
      <c r="B131" t="str">
        <f>IF(VLOOKUP(PayDistribution[[#This Row],[Date]],Paysheet[], 2, FALSE) = "PAYDAY", VLOOKUP(PayDistribution[[#This Row],[Date]],Paysheet[], 11, FALSE), "")</f>
        <v/>
      </c>
      <c r="C131" s="2" t="str">
        <f>ACT1Holdings[[#This Row],[Initial Pay Cut]]</f>
        <v/>
      </c>
      <c r="D131" s="2" t="str">
        <f>ACT2Holdings[[#This Row],[Initial Pay Cut]]</f>
        <v/>
      </c>
      <c r="E131" s="2" t="str">
        <f>ACT3Holdings[[#This Row],[Initial Pay Cut]]</f>
        <v/>
      </c>
      <c r="F131" s="2" t="str">
        <f>ACT4Holdings[[#This Row],[Initial Pay Cut]]</f>
        <v/>
      </c>
      <c r="G131" s="2" t="str">
        <f>ACT5Holdings[[#This Row],[Initial Pay Cut]]</f>
        <v/>
      </c>
      <c r="H131" t="str">
        <f>IF(PayDistribution[[#This Row],[Initial Paycheck]] = "", "", PayDistribution[[#This Row],[Initial Paycheck]] - SUM(PayDistribution[[#This Row],[Int ACT 1]:[Int ACT 5]]))</f>
        <v/>
      </c>
      <c r="I131" s="2" t="str">
        <f>ACT1Holdings[[#This Row],[Remainder Pay Cut]]</f>
        <v/>
      </c>
      <c r="J131" s="2" t="str">
        <f>ACT2Holdings[[#This Row],[Remainder Pay Cut]]</f>
        <v/>
      </c>
      <c r="K131" s="2" t="str">
        <f>ACT3Holdings[[#This Row],[Remainder Pay Cut]]</f>
        <v/>
      </c>
      <c r="L131" s="2" t="str">
        <f>ACT4Holdings[[#This Row],[Remainder Pay Cut]]</f>
        <v/>
      </c>
      <c r="M131" s="2" t="str">
        <f>ACT5Holdings[[#This Row],[Remainder Pay Cut]]</f>
        <v/>
      </c>
      <c r="O131" s="20">
        <v>45418</v>
      </c>
      <c r="P131" s="1" cm="1">
        <f t="array" ref="P131">IF(ISNUMBER(W130), W130, ACT1Info[Intial Amount])</f>
        <v>0</v>
      </c>
      <c r="Q131" s="1"/>
      <c r="R131" s="19" cm="1">
        <f t="array" ref="R131">IF(ACT1Holdings[[#This Row],[Intial Amount]] &gt; ACT1Info[Interest Rate 1 Cap], ACT1Info[Interest Rate 2], ACT1Info[Interest Rate])</f>
        <v>0</v>
      </c>
      <c r="S131" s="1"/>
      <c r="T131" s="24" t="str" cm="1">
        <f t="array" ref="T131">IF(VLOOKUP(ACT1Holdings[[#This Row],[Date]],Paysheet[], 2, FALSE) = "PAYDAY", (VLOOKUP(ACT1Holdings[[#This Row],[Date]],Paysheet[], 11, FALSE) * ACT1Info[Intial Pay %]), "")</f>
        <v/>
      </c>
      <c r="U13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31" s="1" t="str" cm="1">
        <f t="array" ref="V131">IF(VLOOKUP(ACT1Holdings[[#This Row],[Date]],Paysheet[], 2, FALSE) = "PAYDAY", (PayDistribution[[#This Row],[Pay Post Initial]] * ACT1Info[Remainder %]), "")</f>
        <v/>
      </c>
      <c r="W13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31" s="20">
        <v>45418</v>
      </c>
      <c r="Z131" s="1" cm="1">
        <f t="array" ref="Z131">IF(ISNUMBER(AG130), AG130, ACT2Info[Intial Amount])</f>
        <v>0</v>
      </c>
      <c r="AA131" s="1"/>
      <c r="AB131" s="19" cm="1">
        <f t="array" ref="AB131">IF(ACT2Holdings[[#This Row],[Intial Amount]] &gt; ACT2Info[Interest Rate 1 Cap], ACT2Info[Interest Rate 2], ACT2Info[Interest Rate])</f>
        <v>1.5E-3</v>
      </c>
      <c r="AC131" s="1"/>
      <c r="AD131" s="24" t="str" cm="1">
        <f t="array" ref="AD131">IF(VLOOKUP(ACT2Holdings[[#This Row],[Date]],Paysheet[], 2, FALSE) = "PAYDAY", (VLOOKUP(ACT2Holdings[[#This Row],[Date]],Paysheet[], 11, FALSE) * ACT2Info[Intial Pay %]), "")</f>
        <v/>
      </c>
      <c r="AE13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31" s="1" t="str" cm="1">
        <f t="array" ref="AF131">IF(VLOOKUP(ACT2Holdings[[#This Row],[Date]],Paysheet[], 2, FALSE) = "PAYDAY", (PayDistribution[[#This Row],[Pay Post Initial]] * ACT2Info[Remainder %]), "")</f>
        <v/>
      </c>
      <c r="AG13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31" s="20">
        <v>45418</v>
      </c>
      <c r="AJ131" s="1" cm="1">
        <f t="array" ref="AJ131">IF(ISNUMBER(AQ130), AQ130, ACT3Info[Intial Amount])</f>
        <v>0</v>
      </c>
      <c r="AK131" s="1"/>
      <c r="AL131" s="19" cm="1">
        <f t="array" ref="AL131">IF(ACT3Holdings[[#This Row],[Intial Amount]] &gt; ACT3Info[Interest Rate 1 Cap], ACT3Info[Interest Rate 2], ACT3Info[Interest Rate])</f>
        <v>0</v>
      </c>
      <c r="AM131" s="1"/>
      <c r="AN131" s="24" t="str" cm="1">
        <f t="array" ref="AN131">IF(VLOOKUP(ACT3Holdings[[#This Row],[Date]],Paysheet[], 2, FALSE) = "PAYDAY", (VLOOKUP(ACT3Holdings[[#This Row],[Date]],Paysheet[], 11, FALSE) * ACT3Info[Intial Pay %]), "")</f>
        <v/>
      </c>
      <c r="AO13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31" s="1" t="str" cm="1">
        <f t="array" ref="AP131">IF(VLOOKUP(ACT3Holdings[[#This Row],[Date]],Paysheet[], 2, FALSE) = "PAYDAY", (PayDistribution[[#This Row],[Pay Post Initial]] * ACT3Info[Remainder %]), "")</f>
        <v/>
      </c>
      <c r="AQ13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31" s="20">
        <v>45418</v>
      </c>
      <c r="AT131" s="1" cm="1">
        <f t="array" ref="AT131">IF(ISNUMBER(BA130), BA130, ACT4Info[Intial Amount])</f>
        <v>0</v>
      </c>
      <c r="AU131" s="1"/>
      <c r="AV131" s="19" cm="1">
        <f t="array" ref="AV131">IF(ACT4Holdings[[#This Row],[Intial Amount]] &gt; ACT4Info[Interest Rate 1 Cap], ACT4Info[Interest Rate 2], ACT4Info[Interest Rate])</f>
        <v>0</v>
      </c>
      <c r="AW131" s="1"/>
      <c r="AX131" s="24" t="str" cm="1">
        <f t="array" ref="AX131">IF(VLOOKUP(ACT4Holdings[[#This Row],[Date]],Paysheet[], 2, FALSE) = "PAYDAY", (VLOOKUP(ACT4Holdings[[#This Row],[Date]],Paysheet[], 11, FALSE) * ACT4Info[Intial Pay %]), "")</f>
        <v/>
      </c>
      <c r="AY13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31" s="1" t="str" cm="1">
        <f t="array" ref="AZ131">IF(VLOOKUP(ACT4Holdings[[#This Row],[Date]],Paysheet[], 2, FALSE) = "PAYDAY", (PayDistribution[[#This Row],[Pay Post Initial]] * ACT4Info[Remainder %]), "")</f>
        <v/>
      </c>
      <c r="BA13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31" s="20">
        <v>45418</v>
      </c>
      <c r="BD131" s="1" cm="1">
        <f t="array" ref="BD131">IF(ISNUMBER(BK130), BK130, ACT5Info[Intial Amount])</f>
        <v>0</v>
      </c>
      <c r="BE131" s="1"/>
      <c r="BF131" s="19" cm="1">
        <f t="array" ref="BF131">IF(ACT5Holdings[[#This Row],[Intial Amount]] &gt; ACT5Info[Interest Rate 1 Cap], ACT5Info[Interest Rate 2], ACT5Info[Interest Rate])</f>
        <v>0</v>
      </c>
      <c r="BG131" s="1"/>
      <c r="BH131" s="24" t="str" cm="1">
        <f t="array" ref="BH131">IF(VLOOKUP(ACT5Holdings[[#This Row],[Date]],Paysheet[], 2, FALSE) = "PAYDAY", (VLOOKUP(ACT5Holdings[[#This Row],[Date]],Paysheet[], 11, FALSE) * ACT5Info[Intial Pay %]), "")</f>
        <v/>
      </c>
      <c r="BI13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31" s="1" t="str" cm="1">
        <f t="array" ref="BJ131">IF(VLOOKUP(ACT5Holdings[[#This Row],[Date]],Paysheet[], 2, FALSE) = "PAYDAY", (PayDistribution[[#This Row],[Pay Post Initial]] * ACT5Info[Remainder %]), "")</f>
        <v/>
      </c>
      <c r="BK13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32" spans="1:63" x14ac:dyDescent="0.25">
      <c r="A132" s="26">
        <v>45419</v>
      </c>
      <c r="B132" t="str">
        <f>IF(VLOOKUP(PayDistribution[[#This Row],[Date]],Paysheet[], 2, FALSE) = "PAYDAY", VLOOKUP(PayDistribution[[#This Row],[Date]],Paysheet[], 11, FALSE), "")</f>
        <v/>
      </c>
      <c r="C132" s="2" t="str">
        <f>ACT1Holdings[[#This Row],[Initial Pay Cut]]</f>
        <v/>
      </c>
      <c r="D132" s="2" t="str">
        <f>ACT2Holdings[[#This Row],[Initial Pay Cut]]</f>
        <v/>
      </c>
      <c r="E132" s="2" t="str">
        <f>ACT3Holdings[[#This Row],[Initial Pay Cut]]</f>
        <v/>
      </c>
      <c r="F132" s="2" t="str">
        <f>ACT4Holdings[[#This Row],[Initial Pay Cut]]</f>
        <v/>
      </c>
      <c r="G132" s="2" t="str">
        <f>ACT5Holdings[[#This Row],[Initial Pay Cut]]</f>
        <v/>
      </c>
      <c r="H132" t="str">
        <f>IF(PayDistribution[[#This Row],[Initial Paycheck]] = "", "", PayDistribution[[#This Row],[Initial Paycheck]] - SUM(PayDistribution[[#This Row],[Int ACT 1]:[Int ACT 5]]))</f>
        <v/>
      </c>
      <c r="I132" s="2" t="str">
        <f>ACT1Holdings[[#This Row],[Remainder Pay Cut]]</f>
        <v/>
      </c>
      <c r="J132" s="2" t="str">
        <f>ACT2Holdings[[#This Row],[Remainder Pay Cut]]</f>
        <v/>
      </c>
      <c r="K132" s="2" t="str">
        <f>ACT3Holdings[[#This Row],[Remainder Pay Cut]]</f>
        <v/>
      </c>
      <c r="L132" s="2" t="str">
        <f>ACT4Holdings[[#This Row],[Remainder Pay Cut]]</f>
        <v/>
      </c>
      <c r="M132" s="2" t="str">
        <f>ACT5Holdings[[#This Row],[Remainder Pay Cut]]</f>
        <v/>
      </c>
      <c r="O132" s="20">
        <v>45419</v>
      </c>
      <c r="P132" s="1" cm="1">
        <f t="array" ref="P132">IF(ISNUMBER(W131), W131, ACT1Info[Intial Amount])</f>
        <v>0</v>
      </c>
      <c r="Q132" s="1"/>
      <c r="R132" s="19" cm="1">
        <f t="array" ref="R132">IF(ACT1Holdings[[#This Row],[Intial Amount]] &gt; ACT1Info[Interest Rate 1 Cap], ACT1Info[Interest Rate 2], ACT1Info[Interest Rate])</f>
        <v>0</v>
      </c>
      <c r="S132" s="1"/>
      <c r="T132" s="24" t="str" cm="1">
        <f t="array" ref="T132">IF(VLOOKUP(ACT1Holdings[[#This Row],[Date]],Paysheet[], 2, FALSE) = "PAYDAY", (VLOOKUP(ACT1Holdings[[#This Row],[Date]],Paysheet[], 11, FALSE) * ACT1Info[Intial Pay %]), "")</f>
        <v/>
      </c>
      <c r="U13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32" s="1" t="str" cm="1">
        <f t="array" ref="V132">IF(VLOOKUP(ACT1Holdings[[#This Row],[Date]],Paysheet[], 2, FALSE) = "PAYDAY", (PayDistribution[[#This Row],[Pay Post Initial]] * ACT1Info[Remainder %]), "")</f>
        <v/>
      </c>
      <c r="W13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32" s="20">
        <v>45419</v>
      </c>
      <c r="Z132" s="1" cm="1">
        <f t="array" ref="Z132">IF(ISNUMBER(AG131), AG131, ACT2Info[Intial Amount])</f>
        <v>0</v>
      </c>
      <c r="AA132" s="1"/>
      <c r="AB132" s="19" cm="1">
        <f t="array" ref="AB132">IF(ACT2Holdings[[#This Row],[Intial Amount]] &gt; ACT2Info[Interest Rate 1 Cap], ACT2Info[Interest Rate 2], ACT2Info[Interest Rate])</f>
        <v>1.5E-3</v>
      </c>
      <c r="AC132" s="1"/>
      <c r="AD132" s="24" t="str" cm="1">
        <f t="array" ref="AD132">IF(VLOOKUP(ACT2Holdings[[#This Row],[Date]],Paysheet[], 2, FALSE) = "PAYDAY", (VLOOKUP(ACT2Holdings[[#This Row],[Date]],Paysheet[], 11, FALSE) * ACT2Info[Intial Pay %]), "")</f>
        <v/>
      </c>
      <c r="AE13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32" s="1" t="str" cm="1">
        <f t="array" ref="AF132">IF(VLOOKUP(ACT2Holdings[[#This Row],[Date]],Paysheet[], 2, FALSE) = "PAYDAY", (PayDistribution[[#This Row],[Pay Post Initial]] * ACT2Info[Remainder %]), "")</f>
        <v/>
      </c>
      <c r="AG13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32" s="20">
        <v>45419</v>
      </c>
      <c r="AJ132" s="1" cm="1">
        <f t="array" ref="AJ132">IF(ISNUMBER(AQ131), AQ131, ACT3Info[Intial Amount])</f>
        <v>0</v>
      </c>
      <c r="AK132" s="1"/>
      <c r="AL132" s="19" cm="1">
        <f t="array" ref="AL132">IF(ACT3Holdings[[#This Row],[Intial Amount]] &gt; ACT3Info[Interest Rate 1 Cap], ACT3Info[Interest Rate 2], ACT3Info[Interest Rate])</f>
        <v>0</v>
      </c>
      <c r="AM132" s="1"/>
      <c r="AN132" s="24" t="str" cm="1">
        <f t="array" ref="AN132">IF(VLOOKUP(ACT3Holdings[[#This Row],[Date]],Paysheet[], 2, FALSE) = "PAYDAY", (VLOOKUP(ACT3Holdings[[#This Row],[Date]],Paysheet[], 11, FALSE) * ACT3Info[Intial Pay %]), "")</f>
        <v/>
      </c>
      <c r="AO13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32" s="1" t="str" cm="1">
        <f t="array" ref="AP132">IF(VLOOKUP(ACT3Holdings[[#This Row],[Date]],Paysheet[], 2, FALSE) = "PAYDAY", (PayDistribution[[#This Row],[Pay Post Initial]] * ACT3Info[Remainder %]), "")</f>
        <v/>
      </c>
      <c r="AQ13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32" s="20">
        <v>45419</v>
      </c>
      <c r="AT132" s="1" cm="1">
        <f t="array" ref="AT132">IF(ISNUMBER(BA131), BA131, ACT4Info[Intial Amount])</f>
        <v>0</v>
      </c>
      <c r="AU132" s="1"/>
      <c r="AV132" s="19" cm="1">
        <f t="array" ref="AV132">IF(ACT4Holdings[[#This Row],[Intial Amount]] &gt; ACT4Info[Interest Rate 1 Cap], ACT4Info[Interest Rate 2], ACT4Info[Interest Rate])</f>
        <v>0</v>
      </c>
      <c r="AW132" s="1"/>
      <c r="AX132" s="24" t="str" cm="1">
        <f t="array" ref="AX132">IF(VLOOKUP(ACT4Holdings[[#This Row],[Date]],Paysheet[], 2, FALSE) = "PAYDAY", (VLOOKUP(ACT4Holdings[[#This Row],[Date]],Paysheet[], 11, FALSE) * ACT4Info[Intial Pay %]), "")</f>
        <v/>
      </c>
      <c r="AY13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32" s="1" t="str" cm="1">
        <f t="array" ref="AZ132">IF(VLOOKUP(ACT4Holdings[[#This Row],[Date]],Paysheet[], 2, FALSE) = "PAYDAY", (PayDistribution[[#This Row],[Pay Post Initial]] * ACT4Info[Remainder %]), "")</f>
        <v/>
      </c>
      <c r="BA13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32" s="20">
        <v>45419</v>
      </c>
      <c r="BD132" s="1" cm="1">
        <f t="array" ref="BD132">IF(ISNUMBER(BK131), BK131, ACT5Info[Intial Amount])</f>
        <v>0</v>
      </c>
      <c r="BE132" s="1"/>
      <c r="BF132" s="19" cm="1">
        <f t="array" ref="BF132">IF(ACT5Holdings[[#This Row],[Intial Amount]] &gt; ACT5Info[Interest Rate 1 Cap], ACT5Info[Interest Rate 2], ACT5Info[Interest Rate])</f>
        <v>0</v>
      </c>
      <c r="BG132" s="1"/>
      <c r="BH132" s="24" t="str" cm="1">
        <f t="array" ref="BH132">IF(VLOOKUP(ACT5Holdings[[#This Row],[Date]],Paysheet[], 2, FALSE) = "PAYDAY", (VLOOKUP(ACT5Holdings[[#This Row],[Date]],Paysheet[], 11, FALSE) * ACT5Info[Intial Pay %]), "")</f>
        <v/>
      </c>
      <c r="BI13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32" s="1" t="str" cm="1">
        <f t="array" ref="BJ132">IF(VLOOKUP(ACT5Holdings[[#This Row],[Date]],Paysheet[], 2, FALSE) = "PAYDAY", (PayDistribution[[#This Row],[Pay Post Initial]] * ACT5Info[Remainder %]), "")</f>
        <v/>
      </c>
      <c r="BK13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33" spans="1:63" x14ac:dyDescent="0.25">
      <c r="A133" s="26">
        <v>45420</v>
      </c>
      <c r="B133" t="str">
        <f>IF(VLOOKUP(PayDistribution[[#This Row],[Date]],Paysheet[], 2, FALSE) = "PAYDAY", VLOOKUP(PayDistribution[[#This Row],[Date]],Paysheet[], 11, FALSE), "")</f>
        <v/>
      </c>
      <c r="C133" s="2" t="str">
        <f>ACT1Holdings[[#This Row],[Initial Pay Cut]]</f>
        <v/>
      </c>
      <c r="D133" s="2" t="str">
        <f>ACT2Holdings[[#This Row],[Initial Pay Cut]]</f>
        <v/>
      </c>
      <c r="E133" s="2" t="str">
        <f>ACT3Holdings[[#This Row],[Initial Pay Cut]]</f>
        <v/>
      </c>
      <c r="F133" s="2" t="str">
        <f>ACT4Holdings[[#This Row],[Initial Pay Cut]]</f>
        <v/>
      </c>
      <c r="G133" s="2" t="str">
        <f>ACT5Holdings[[#This Row],[Initial Pay Cut]]</f>
        <v/>
      </c>
      <c r="H133" t="str">
        <f>IF(PayDistribution[[#This Row],[Initial Paycheck]] = "", "", PayDistribution[[#This Row],[Initial Paycheck]] - SUM(PayDistribution[[#This Row],[Int ACT 1]:[Int ACT 5]]))</f>
        <v/>
      </c>
      <c r="I133" s="2" t="str">
        <f>ACT1Holdings[[#This Row],[Remainder Pay Cut]]</f>
        <v/>
      </c>
      <c r="J133" s="2" t="str">
        <f>ACT2Holdings[[#This Row],[Remainder Pay Cut]]</f>
        <v/>
      </c>
      <c r="K133" s="2" t="str">
        <f>ACT3Holdings[[#This Row],[Remainder Pay Cut]]</f>
        <v/>
      </c>
      <c r="L133" s="2" t="str">
        <f>ACT4Holdings[[#This Row],[Remainder Pay Cut]]</f>
        <v/>
      </c>
      <c r="M133" s="2" t="str">
        <f>ACT5Holdings[[#This Row],[Remainder Pay Cut]]</f>
        <v/>
      </c>
      <c r="O133" s="20">
        <v>45420</v>
      </c>
      <c r="P133" s="1" cm="1">
        <f t="array" ref="P133">IF(ISNUMBER(W132), W132, ACT1Info[Intial Amount])</f>
        <v>0</v>
      </c>
      <c r="Q133" s="1"/>
      <c r="R133" s="19" cm="1">
        <f t="array" ref="R133">IF(ACT1Holdings[[#This Row],[Intial Amount]] &gt; ACT1Info[Interest Rate 1 Cap], ACT1Info[Interest Rate 2], ACT1Info[Interest Rate])</f>
        <v>0</v>
      </c>
      <c r="S133" s="1"/>
      <c r="T133" s="24" t="str" cm="1">
        <f t="array" ref="T133">IF(VLOOKUP(ACT1Holdings[[#This Row],[Date]],Paysheet[], 2, FALSE) = "PAYDAY", (VLOOKUP(ACT1Holdings[[#This Row],[Date]],Paysheet[], 11, FALSE) * ACT1Info[Intial Pay %]), "")</f>
        <v/>
      </c>
      <c r="U13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33" s="1" t="str" cm="1">
        <f t="array" ref="V133">IF(VLOOKUP(ACT1Holdings[[#This Row],[Date]],Paysheet[], 2, FALSE) = "PAYDAY", (PayDistribution[[#This Row],[Pay Post Initial]] * ACT1Info[Remainder %]), "")</f>
        <v/>
      </c>
      <c r="W13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33" s="20">
        <v>45420</v>
      </c>
      <c r="Z133" s="1" cm="1">
        <f t="array" ref="Z133">IF(ISNUMBER(AG132), AG132, ACT2Info[Intial Amount])</f>
        <v>0</v>
      </c>
      <c r="AA133" s="1"/>
      <c r="AB133" s="19" cm="1">
        <f t="array" ref="AB133">IF(ACT2Holdings[[#This Row],[Intial Amount]] &gt; ACT2Info[Interest Rate 1 Cap], ACT2Info[Interest Rate 2], ACT2Info[Interest Rate])</f>
        <v>1.5E-3</v>
      </c>
      <c r="AC133" s="1"/>
      <c r="AD133" s="24" t="str" cm="1">
        <f t="array" ref="AD133">IF(VLOOKUP(ACT2Holdings[[#This Row],[Date]],Paysheet[], 2, FALSE) = "PAYDAY", (VLOOKUP(ACT2Holdings[[#This Row],[Date]],Paysheet[], 11, FALSE) * ACT2Info[Intial Pay %]), "")</f>
        <v/>
      </c>
      <c r="AE13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33" s="1" t="str" cm="1">
        <f t="array" ref="AF133">IF(VLOOKUP(ACT2Holdings[[#This Row],[Date]],Paysheet[], 2, FALSE) = "PAYDAY", (PayDistribution[[#This Row],[Pay Post Initial]] * ACT2Info[Remainder %]), "")</f>
        <v/>
      </c>
      <c r="AG13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33" s="20">
        <v>45420</v>
      </c>
      <c r="AJ133" s="1" cm="1">
        <f t="array" ref="AJ133">IF(ISNUMBER(AQ132), AQ132, ACT3Info[Intial Amount])</f>
        <v>0</v>
      </c>
      <c r="AK133" s="1"/>
      <c r="AL133" s="19" cm="1">
        <f t="array" ref="AL133">IF(ACT3Holdings[[#This Row],[Intial Amount]] &gt; ACT3Info[Interest Rate 1 Cap], ACT3Info[Interest Rate 2], ACT3Info[Interest Rate])</f>
        <v>0</v>
      </c>
      <c r="AM133" s="1"/>
      <c r="AN133" s="24" t="str" cm="1">
        <f t="array" ref="AN133">IF(VLOOKUP(ACT3Holdings[[#This Row],[Date]],Paysheet[], 2, FALSE) = "PAYDAY", (VLOOKUP(ACT3Holdings[[#This Row],[Date]],Paysheet[], 11, FALSE) * ACT3Info[Intial Pay %]), "")</f>
        <v/>
      </c>
      <c r="AO13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33" s="1" t="str" cm="1">
        <f t="array" ref="AP133">IF(VLOOKUP(ACT3Holdings[[#This Row],[Date]],Paysheet[], 2, FALSE) = "PAYDAY", (PayDistribution[[#This Row],[Pay Post Initial]] * ACT3Info[Remainder %]), "")</f>
        <v/>
      </c>
      <c r="AQ13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33" s="20">
        <v>45420</v>
      </c>
      <c r="AT133" s="1" cm="1">
        <f t="array" ref="AT133">IF(ISNUMBER(BA132), BA132, ACT4Info[Intial Amount])</f>
        <v>0</v>
      </c>
      <c r="AU133" s="1"/>
      <c r="AV133" s="19" cm="1">
        <f t="array" ref="AV133">IF(ACT4Holdings[[#This Row],[Intial Amount]] &gt; ACT4Info[Interest Rate 1 Cap], ACT4Info[Interest Rate 2], ACT4Info[Interest Rate])</f>
        <v>0</v>
      </c>
      <c r="AW133" s="1"/>
      <c r="AX133" s="24" t="str" cm="1">
        <f t="array" ref="AX133">IF(VLOOKUP(ACT4Holdings[[#This Row],[Date]],Paysheet[], 2, FALSE) = "PAYDAY", (VLOOKUP(ACT4Holdings[[#This Row],[Date]],Paysheet[], 11, FALSE) * ACT4Info[Intial Pay %]), "")</f>
        <v/>
      </c>
      <c r="AY13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33" s="1" t="str" cm="1">
        <f t="array" ref="AZ133">IF(VLOOKUP(ACT4Holdings[[#This Row],[Date]],Paysheet[], 2, FALSE) = "PAYDAY", (PayDistribution[[#This Row],[Pay Post Initial]] * ACT4Info[Remainder %]), "")</f>
        <v/>
      </c>
      <c r="BA13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33" s="20">
        <v>45420</v>
      </c>
      <c r="BD133" s="1" cm="1">
        <f t="array" ref="BD133">IF(ISNUMBER(BK132), BK132, ACT5Info[Intial Amount])</f>
        <v>0</v>
      </c>
      <c r="BE133" s="1"/>
      <c r="BF133" s="19" cm="1">
        <f t="array" ref="BF133">IF(ACT5Holdings[[#This Row],[Intial Amount]] &gt; ACT5Info[Interest Rate 1 Cap], ACT5Info[Interest Rate 2], ACT5Info[Interest Rate])</f>
        <v>0</v>
      </c>
      <c r="BG133" s="1"/>
      <c r="BH133" s="24" t="str" cm="1">
        <f t="array" ref="BH133">IF(VLOOKUP(ACT5Holdings[[#This Row],[Date]],Paysheet[], 2, FALSE) = "PAYDAY", (VLOOKUP(ACT5Holdings[[#This Row],[Date]],Paysheet[], 11, FALSE) * ACT5Info[Intial Pay %]), "")</f>
        <v/>
      </c>
      <c r="BI13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33" s="1" t="str" cm="1">
        <f t="array" ref="BJ133">IF(VLOOKUP(ACT5Holdings[[#This Row],[Date]],Paysheet[], 2, FALSE) = "PAYDAY", (PayDistribution[[#This Row],[Pay Post Initial]] * ACT5Info[Remainder %]), "")</f>
        <v/>
      </c>
      <c r="BK13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34" spans="1:63" x14ac:dyDescent="0.25">
      <c r="A134" s="26">
        <v>45421</v>
      </c>
      <c r="B134" t="str">
        <f>IF(VLOOKUP(PayDistribution[[#This Row],[Date]],Paysheet[], 2, FALSE) = "PAYDAY", VLOOKUP(PayDistribution[[#This Row],[Date]],Paysheet[], 11, FALSE), "")</f>
        <v/>
      </c>
      <c r="C134" s="2" t="str">
        <f>ACT1Holdings[[#This Row],[Initial Pay Cut]]</f>
        <v/>
      </c>
      <c r="D134" s="2" t="str">
        <f>ACT2Holdings[[#This Row],[Initial Pay Cut]]</f>
        <v/>
      </c>
      <c r="E134" s="2" t="str">
        <f>ACT3Holdings[[#This Row],[Initial Pay Cut]]</f>
        <v/>
      </c>
      <c r="F134" s="2" t="str">
        <f>ACT4Holdings[[#This Row],[Initial Pay Cut]]</f>
        <v/>
      </c>
      <c r="G134" s="2" t="str">
        <f>ACT5Holdings[[#This Row],[Initial Pay Cut]]</f>
        <v/>
      </c>
      <c r="H134" t="str">
        <f>IF(PayDistribution[[#This Row],[Initial Paycheck]] = "", "", PayDistribution[[#This Row],[Initial Paycheck]] - SUM(PayDistribution[[#This Row],[Int ACT 1]:[Int ACT 5]]))</f>
        <v/>
      </c>
      <c r="I134" s="2" t="str">
        <f>ACT1Holdings[[#This Row],[Remainder Pay Cut]]</f>
        <v/>
      </c>
      <c r="J134" s="2" t="str">
        <f>ACT2Holdings[[#This Row],[Remainder Pay Cut]]</f>
        <v/>
      </c>
      <c r="K134" s="2" t="str">
        <f>ACT3Holdings[[#This Row],[Remainder Pay Cut]]</f>
        <v/>
      </c>
      <c r="L134" s="2" t="str">
        <f>ACT4Holdings[[#This Row],[Remainder Pay Cut]]</f>
        <v/>
      </c>
      <c r="M134" s="2" t="str">
        <f>ACT5Holdings[[#This Row],[Remainder Pay Cut]]</f>
        <v/>
      </c>
      <c r="O134" s="20">
        <v>45421</v>
      </c>
      <c r="P134" s="1" cm="1">
        <f t="array" ref="P134">IF(ISNUMBER(W133), W133, ACT1Info[Intial Amount])</f>
        <v>0</v>
      </c>
      <c r="Q134" s="1"/>
      <c r="R134" s="19" cm="1">
        <f t="array" ref="R134">IF(ACT1Holdings[[#This Row],[Intial Amount]] &gt; ACT1Info[Interest Rate 1 Cap], ACT1Info[Interest Rate 2], ACT1Info[Interest Rate])</f>
        <v>0</v>
      </c>
      <c r="S134" s="1"/>
      <c r="T134" s="24" t="str" cm="1">
        <f t="array" ref="T134">IF(VLOOKUP(ACT1Holdings[[#This Row],[Date]],Paysheet[], 2, FALSE) = "PAYDAY", (VLOOKUP(ACT1Holdings[[#This Row],[Date]],Paysheet[], 11, FALSE) * ACT1Info[Intial Pay %]), "")</f>
        <v/>
      </c>
      <c r="U13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34" s="1" t="str" cm="1">
        <f t="array" ref="V134">IF(VLOOKUP(ACT1Holdings[[#This Row],[Date]],Paysheet[], 2, FALSE) = "PAYDAY", (PayDistribution[[#This Row],[Pay Post Initial]] * ACT1Info[Remainder %]), "")</f>
        <v/>
      </c>
      <c r="W13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34" s="20">
        <v>45421</v>
      </c>
      <c r="Z134" s="1" cm="1">
        <f t="array" ref="Z134">IF(ISNUMBER(AG133), AG133, ACT2Info[Intial Amount])</f>
        <v>0</v>
      </c>
      <c r="AA134" s="1"/>
      <c r="AB134" s="19" cm="1">
        <f t="array" ref="AB134">IF(ACT2Holdings[[#This Row],[Intial Amount]] &gt; ACT2Info[Interest Rate 1 Cap], ACT2Info[Interest Rate 2], ACT2Info[Interest Rate])</f>
        <v>1.5E-3</v>
      </c>
      <c r="AC134" s="1"/>
      <c r="AD134" s="24" t="str" cm="1">
        <f t="array" ref="AD134">IF(VLOOKUP(ACT2Holdings[[#This Row],[Date]],Paysheet[], 2, FALSE) = "PAYDAY", (VLOOKUP(ACT2Holdings[[#This Row],[Date]],Paysheet[], 11, FALSE) * ACT2Info[Intial Pay %]), "")</f>
        <v/>
      </c>
      <c r="AE13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34" s="1" t="str" cm="1">
        <f t="array" ref="AF134">IF(VLOOKUP(ACT2Holdings[[#This Row],[Date]],Paysheet[], 2, FALSE) = "PAYDAY", (PayDistribution[[#This Row],[Pay Post Initial]] * ACT2Info[Remainder %]), "")</f>
        <v/>
      </c>
      <c r="AG13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34" s="20">
        <v>45421</v>
      </c>
      <c r="AJ134" s="1" cm="1">
        <f t="array" ref="AJ134">IF(ISNUMBER(AQ133), AQ133, ACT3Info[Intial Amount])</f>
        <v>0</v>
      </c>
      <c r="AK134" s="1"/>
      <c r="AL134" s="19" cm="1">
        <f t="array" ref="AL134">IF(ACT3Holdings[[#This Row],[Intial Amount]] &gt; ACT3Info[Interest Rate 1 Cap], ACT3Info[Interest Rate 2], ACT3Info[Interest Rate])</f>
        <v>0</v>
      </c>
      <c r="AM134" s="1"/>
      <c r="AN134" s="24" t="str" cm="1">
        <f t="array" ref="AN134">IF(VLOOKUP(ACT3Holdings[[#This Row],[Date]],Paysheet[], 2, FALSE) = "PAYDAY", (VLOOKUP(ACT3Holdings[[#This Row],[Date]],Paysheet[], 11, FALSE) * ACT3Info[Intial Pay %]), "")</f>
        <v/>
      </c>
      <c r="AO13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34" s="1" t="str" cm="1">
        <f t="array" ref="AP134">IF(VLOOKUP(ACT3Holdings[[#This Row],[Date]],Paysheet[], 2, FALSE) = "PAYDAY", (PayDistribution[[#This Row],[Pay Post Initial]] * ACT3Info[Remainder %]), "")</f>
        <v/>
      </c>
      <c r="AQ13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34" s="20">
        <v>45421</v>
      </c>
      <c r="AT134" s="1" cm="1">
        <f t="array" ref="AT134">IF(ISNUMBER(BA133), BA133, ACT4Info[Intial Amount])</f>
        <v>0</v>
      </c>
      <c r="AU134" s="1"/>
      <c r="AV134" s="19" cm="1">
        <f t="array" ref="AV134">IF(ACT4Holdings[[#This Row],[Intial Amount]] &gt; ACT4Info[Interest Rate 1 Cap], ACT4Info[Interest Rate 2], ACT4Info[Interest Rate])</f>
        <v>0</v>
      </c>
      <c r="AW134" s="1"/>
      <c r="AX134" s="24" t="str" cm="1">
        <f t="array" ref="AX134">IF(VLOOKUP(ACT4Holdings[[#This Row],[Date]],Paysheet[], 2, FALSE) = "PAYDAY", (VLOOKUP(ACT4Holdings[[#This Row],[Date]],Paysheet[], 11, FALSE) * ACT4Info[Intial Pay %]), "")</f>
        <v/>
      </c>
      <c r="AY13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34" s="1" t="str" cm="1">
        <f t="array" ref="AZ134">IF(VLOOKUP(ACT4Holdings[[#This Row],[Date]],Paysheet[], 2, FALSE) = "PAYDAY", (PayDistribution[[#This Row],[Pay Post Initial]] * ACT4Info[Remainder %]), "")</f>
        <v/>
      </c>
      <c r="BA13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34" s="20">
        <v>45421</v>
      </c>
      <c r="BD134" s="1" cm="1">
        <f t="array" ref="BD134">IF(ISNUMBER(BK133), BK133, ACT5Info[Intial Amount])</f>
        <v>0</v>
      </c>
      <c r="BE134" s="1"/>
      <c r="BF134" s="19" cm="1">
        <f t="array" ref="BF134">IF(ACT5Holdings[[#This Row],[Intial Amount]] &gt; ACT5Info[Interest Rate 1 Cap], ACT5Info[Interest Rate 2], ACT5Info[Interest Rate])</f>
        <v>0</v>
      </c>
      <c r="BG134" s="1"/>
      <c r="BH134" s="24" t="str" cm="1">
        <f t="array" ref="BH134">IF(VLOOKUP(ACT5Holdings[[#This Row],[Date]],Paysheet[], 2, FALSE) = "PAYDAY", (VLOOKUP(ACT5Holdings[[#This Row],[Date]],Paysheet[], 11, FALSE) * ACT5Info[Intial Pay %]), "")</f>
        <v/>
      </c>
      <c r="BI13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34" s="1" t="str" cm="1">
        <f t="array" ref="BJ134">IF(VLOOKUP(ACT5Holdings[[#This Row],[Date]],Paysheet[], 2, FALSE) = "PAYDAY", (PayDistribution[[#This Row],[Pay Post Initial]] * ACT5Info[Remainder %]), "")</f>
        <v/>
      </c>
      <c r="BK13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35" spans="1:63" x14ac:dyDescent="0.25">
      <c r="A135" s="26">
        <v>45422</v>
      </c>
      <c r="B135">
        <f>IF(VLOOKUP(PayDistribution[[#This Row],[Date]],Paysheet[], 2, FALSE) = "PAYDAY", VLOOKUP(PayDistribution[[#This Row],[Date]],Paysheet[], 11, FALSE), "")</f>
        <v>0</v>
      </c>
      <c r="C135" s="2">
        <f>ACT1Holdings[[#This Row],[Initial Pay Cut]]</f>
        <v>0</v>
      </c>
      <c r="D135" s="2">
        <f>ACT2Holdings[[#This Row],[Initial Pay Cut]]</f>
        <v>0</v>
      </c>
      <c r="E135" s="2">
        <f>ACT3Holdings[[#This Row],[Initial Pay Cut]]</f>
        <v>0</v>
      </c>
      <c r="F135" s="2">
        <f>ACT4Holdings[[#This Row],[Initial Pay Cut]]</f>
        <v>0</v>
      </c>
      <c r="G135" s="2">
        <f>ACT5Holdings[[#This Row],[Initial Pay Cut]]</f>
        <v>0</v>
      </c>
      <c r="H135">
        <f>IF(PayDistribution[[#This Row],[Initial Paycheck]] = "", "", PayDistribution[[#This Row],[Initial Paycheck]] - SUM(PayDistribution[[#This Row],[Int ACT 1]:[Int ACT 5]]))</f>
        <v>0</v>
      </c>
      <c r="I135" s="2">
        <f>ACT1Holdings[[#This Row],[Remainder Pay Cut]]</f>
        <v>0</v>
      </c>
      <c r="J135" s="2">
        <f>ACT2Holdings[[#This Row],[Remainder Pay Cut]]</f>
        <v>0</v>
      </c>
      <c r="K135" s="2">
        <f>ACT3Holdings[[#This Row],[Remainder Pay Cut]]</f>
        <v>0</v>
      </c>
      <c r="L135" s="2">
        <f>ACT4Holdings[[#This Row],[Remainder Pay Cut]]</f>
        <v>0</v>
      </c>
      <c r="M135" s="2">
        <f>ACT5Holdings[[#This Row],[Remainder Pay Cut]]</f>
        <v>0</v>
      </c>
      <c r="O135" s="20">
        <v>45422</v>
      </c>
      <c r="P135" s="1" cm="1">
        <f t="array" ref="P135">IF(ISNUMBER(W134), W134, ACT1Info[Intial Amount])</f>
        <v>0</v>
      </c>
      <c r="Q135" s="1"/>
      <c r="R135" s="19" cm="1">
        <f t="array" ref="R135">IF(ACT1Holdings[[#This Row],[Intial Amount]] &gt; ACT1Info[Interest Rate 1 Cap], ACT1Info[Interest Rate 2], ACT1Info[Interest Rate])</f>
        <v>0</v>
      </c>
      <c r="S135" s="1"/>
      <c r="T135" s="24" cm="1">
        <f t="array" ref="T135">IF(VLOOKUP(ACT1Holdings[[#This Row],[Date]],Paysheet[], 2, FALSE) = "PAYDAY", (VLOOKUP(ACT1Holdings[[#This Row],[Date]],Paysheet[], 11, FALSE) * ACT1Info[Intial Pay %]), "")</f>
        <v>0</v>
      </c>
      <c r="U135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135" s="1" cm="1">
        <f t="array" ref="V135">IF(VLOOKUP(ACT1Holdings[[#This Row],[Date]],Paysheet[], 2, FALSE) = "PAYDAY", (PayDistribution[[#This Row],[Pay Post Initial]] * ACT1Info[Remainder %]), "")</f>
        <v>0</v>
      </c>
      <c r="W13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35" s="20">
        <v>45422</v>
      </c>
      <c r="Z135" s="1" cm="1">
        <f t="array" ref="Z135">IF(ISNUMBER(AG134), AG134, ACT2Info[Intial Amount])</f>
        <v>0</v>
      </c>
      <c r="AA135" s="1"/>
      <c r="AB135" s="19" cm="1">
        <f t="array" ref="AB135">IF(ACT2Holdings[[#This Row],[Intial Amount]] &gt; ACT2Info[Interest Rate 1 Cap], ACT2Info[Interest Rate 2], ACT2Info[Interest Rate])</f>
        <v>1.5E-3</v>
      </c>
      <c r="AC135" s="1"/>
      <c r="AD135" s="24" cm="1">
        <f t="array" ref="AD135">IF(VLOOKUP(ACT2Holdings[[#This Row],[Date]],Paysheet[], 2, FALSE) = "PAYDAY", (VLOOKUP(ACT2Holdings[[#This Row],[Date]],Paysheet[], 11, FALSE) * ACT2Info[Intial Pay %]), "")</f>
        <v>0</v>
      </c>
      <c r="AE135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135" s="1" cm="1">
        <f t="array" ref="AF135">IF(VLOOKUP(ACT2Holdings[[#This Row],[Date]],Paysheet[], 2, FALSE) = "PAYDAY", (PayDistribution[[#This Row],[Pay Post Initial]] * ACT2Info[Remainder %]), "")</f>
        <v>0</v>
      </c>
      <c r="AG13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35" s="20">
        <v>45422</v>
      </c>
      <c r="AJ135" s="1" cm="1">
        <f t="array" ref="AJ135">IF(ISNUMBER(AQ134), AQ134, ACT3Info[Intial Amount])</f>
        <v>0</v>
      </c>
      <c r="AK135" s="1"/>
      <c r="AL135" s="19" cm="1">
        <f t="array" ref="AL135">IF(ACT3Holdings[[#This Row],[Intial Amount]] &gt; ACT3Info[Interest Rate 1 Cap], ACT3Info[Interest Rate 2], ACT3Info[Interest Rate])</f>
        <v>0</v>
      </c>
      <c r="AM135" s="1"/>
      <c r="AN135" s="24" cm="1">
        <f t="array" ref="AN135">IF(VLOOKUP(ACT3Holdings[[#This Row],[Date]],Paysheet[], 2, FALSE) = "PAYDAY", (VLOOKUP(ACT3Holdings[[#This Row],[Date]],Paysheet[], 11, FALSE) * ACT3Info[Intial Pay %]), "")</f>
        <v>0</v>
      </c>
      <c r="AO135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135" s="1" cm="1">
        <f t="array" ref="AP135">IF(VLOOKUP(ACT3Holdings[[#This Row],[Date]],Paysheet[], 2, FALSE) = "PAYDAY", (PayDistribution[[#This Row],[Pay Post Initial]] * ACT3Info[Remainder %]), "")</f>
        <v>0</v>
      </c>
      <c r="AQ13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35" s="20">
        <v>45422</v>
      </c>
      <c r="AT135" s="1" cm="1">
        <f t="array" ref="AT135">IF(ISNUMBER(BA134), BA134, ACT4Info[Intial Amount])</f>
        <v>0</v>
      </c>
      <c r="AU135" s="1"/>
      <c r="AV135" s="19" cm="1">
        <f t="array" ref="AV135">IF(ACT4Holdings[[#This Row],[Intial Amount]] &gt; ACT4Info[Interest Rate 1 Cap], ACT4Info[Interest Rate 2], ACT4Info[Interest Rate])</f>
        <v>0</v>
      </c>
      <c r="AW135" s="1"/>
      <c r="AX135" s="24" cm="1">
        <f t="array" ref="AX135">IF(VLOOKUP(ACT4Holdings[[#This Row],[Date]],Paysheet[], 2, FALSE) = "PAYDAY", (VLOOKUP(ACT4Holdings[[#This Row],[Date]],Paysheet[], 11, FALSE) * ACT4Info[Intial Pay %]), "")</f>
        <v>0</v>
      </c>
      <c r="AY135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135" s="1" cm="1">
        <f t="array" ref="AZ135">IF(VLOOKUP(ACT4Holdings[[#This Row],[Date]],Paysheet[], 2, FALSE) = "PAYDAY", (PayDistribution[[#This Row],[Pay Post Initial]] * ACT4Info[Remainder %]), "")</f>
        <v>0</v>
      </c>
      <c r="BA13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35" s="20">
        <v>45422</v>
      </c>
      <c r="BD135" s="1" cm="1">
        <f t="array" ref="BD135">IF(ISNUMBER(BK134), BK134, ACT5Info[Intial Amount])</f>
        <v>0</v>
      </c>
      <c r="BE135" s="1"/>
      <c r="BF135" s="19" cm="1">
        <f t="array" ref="BF135">IF(ACT5Holdings[[#This Row],[Intial Amount]] &gt; ACT5Info[Interest Rate 1 Cap], ACT5Info[Interest Rate 2], ACT5Info[Interest Rate])</f>
        <v>0</v>
      </c>
      <c r="BG135" s="1"/>
      <c r="BH135" s="24" cm="1">
        <f t="array" ref="BH135">IF(VLOOKUP(ACT5Holdings[[#This Row],[Date]],Paysheet[], 2, FALSE) = "PAYDAY", (VLOOKUP(ACT5Holdings[[#This Row],[Date]],Paysheet[], 11, FALSE) * ACT5Info[Intial Pay %]), "")</f>
        <v>0</v>
      </c>
      <c r="BI135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135" s="1" cm="1">
        <f t="array" ref="BJ135">IF(VLOOKUP(ACT5Holdings[[#This Row],[Date]],Paysheet[], 2, FALSE) = "PAYDAY", (PayDistribution[[#This Row],[Pay Post Initial]] * ACT5Info[Remainder %]), "")</f>
        <v>0</v>
      </c>
      <c r="BK13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36" spans="1:63" x14ac:dyDescent="0.25">
      <c r="A136" s="26">
        <v>45423</v>
      </c>
      <c r="B136" t="str">
        <f>IF(VLOOKUP(PayDistribution[[#This Row],[Date]],Paysheet[], 2, FALSE) = "PAYDAY", VLOOKUP(PayDistribution[[#This Row],[Date]],Paysheet[], 11, FALSE), "")</f>
        <v/>
      </c>
      <c r="C136" s="2" t="str">
        <f>ACT1Holdings[[#This Row],[Initial Pay Cut]]</f>
        <v/>
      </c>
      <c r="D136" s="2" t="str">
        <f>ACT2Holdings[[#This Row],[Initial Pay Cut]]</f>
        <v/>
      </c>
      <c r="E136" s="2" t="str">
        <f>ACT3Holdings[[#This Row],[Initial Pay Cut]]</f>
        <v/>
      </c>
      <c r="F136" s="2" t="str">
        <f>ACT4Holdings[[#This Row],[Initial Pay Cut]]</f>
        <v/>
      </c>
      <c r="G136" s="2" t="str">
        <f>ACT5Holdings[[#This Row],[Initial Pay Cut]]</f>
        <v/>
      </c>
      <c r="H136" t="str">
        <f>IF(PayDistribution[[#This Row],[Initial Paycheck]] = "", "", PayDistribution[[#This Row],[Initial Paycheck]] - SUM(PayDistribution[[#This Row],[Int ACT 1]:[Int ACT 5]]))</f>
        <v/>
      </c>
      <c r="I136" s="2" t="str">
        <f>ACT1Holdings[[#This Row],[Remainder Pay Cut]]</f>
        <v/>
      </c>
      <c r="J136" s="2" t="str">
        <f>ACT2Holdings[[#This Row],[Remainder Pay Cut]]</f>
        <v/>
      </c>
      <c r="K136" s="2" t="str">
        <f>ACT3Holdings[[#This Row],[Remainder Pay Cut]]</f>
        <v/>
      </c>
      <c r="L136" s="2" t="str">
        <f>ACT4Holdings[[#This Row],[Remainder Pay Cut]]</f>
        <v/>
      </c>
      <c r="M136" s="2" t="str">
        <f>ACT5Holdings[[#This Row],[Remainder Pay Cut]]</f>
        <v/>
      </c>
      <c r="O136" s="20">
        <v>45423</v>
      </c>
      <c r="P136" s="1" cm="1">
        <f t="array" ref="P136">IF(ISNUMBER(W135), W135, ACT1Info[Intial Amount])</f>
        <v>0</v>
      </c>
      <c r="Q136" s="1"/>
      <c r="R136" s="19" cm="1">
        <f t="array" ref="R136">IF(ACT1Holdings[[#This Row],[Intial Amount]] &gt; ACT1Info[Interest Rate 1 Cap], ACT1Info[Interest Rate 2], ACT1Info[Interest Rate])</f>
        <v>0</v>
      </c>
      <c r="S136" s="1"/>
      <c r="T136" s="24" t="str" cm="1">
        <f t="array" ref="T136">IF(VLOOKUP(ACT1Holdings[[#This Row],[Date]],Paysheet[], 2, FALSE) = "PAYDAY", (VLOOKUP(ACT1Holdings[[#This Row],[Date]],Paysheet[], 11, FALSE) * ACT1Info[Intial Pay %]), "")</f>
        <v/>
      </c>
      <c r="U13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36" s="1" t="str" cm="1">
        <f t="array" ref="V136">IF(VLOOKUP(ACT1Holdings[[#This Row],[Date]],Paysheet[], 2, FALSE) = "PAYDAY", (PayDistribution[[#This Row],[Pay Post Initial]] * ACT1Info[Remainder %]), "")</f>
        <v/>
      </c>
      <c r="W13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36" s="20">
        <v>45423</v>
      </c>
      <c r="Z136" s="1" cm="1">
        <f t="array" ref="Z136">IF(ISNUMBER(AG135), AG135, ACT2Info[Intial Amount])</f>
        <v>0</v>
      </c>
      <c r="AA136" s="1"/>
      <c r="AB136" s="19" cm="1">
        <f t="array" ref="AB136">IF(ACT2Holdings[[#This Row],[Intial Amount]] &gt; ACT2Info[Interest Rate 1 Cap], ACT2Info[Interest Rate 2], ACT2Info[Interest Rate])</f>
        <v>1.5E-3</v>
      </c>
      <c r="AC136" s="1"/>
      <c r="AD136" s="24" t="str" cm="1">
        <f t="array" ref="AD136">IF(VLOOKUP(ACT2Holdings[[#This Row],[Date]],Paysheet[], 2, FALSE) = "PAYDAY", (VLOOKUP(ACT2Holdings[[#This Row],[Date]],Paysheet[], 11, FALSE) * ACT2Info[Intial Pay %]), "")</f>
        <v/>
      </c>
      <c r="AE13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36" s="1" t="str" cm="1">
        <f t="array" ref="AF136">IF(VLOOKUP(ACT2Holdings[[#This Row],[Date]],Paysheet[], 2, FALSE) = "PAYDAY", (PayDistribution[[#This Row],[Pay Post Initial]] * ACT2Info[Remainder %]), "")</f>
        <v/>
      </c>
      <c r="AG13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36" s="20">
        <v>45423</v>
      </c>
      <c r="AJ136" s="1" cm="1">
        <f t="array" ref="AJ136">IF(ISNUMBER(AQ135), AQ135, ACT3Info[Intial Amount])</f>
        <v>0</v>
      </c>
      <c r="AK136" s="1"/>
      <c r="AL136" s="19" cm="1">
        <f t="array" ref="AL136">IF(ACT3Holdings[[#This Row],[Intial Amount]] &gt; ACT3Info[Interest Rate 1 Cap], ACT3Info[Interest Rate 2], ACT3Info[Interest Rate])</f>
        <v>0</v>
      </c>
      <c r="AM136" s="1"/>
      <c r="AN136" s="24" t="str" cm="1">
        <f t="array" ref="AN136">IF(VLOOKUP(ACT3Holdings[[#This Row],[Date]],Paysheet[], 2, FALSE) = "PAYDAY", (VLOOKUP(ACT3Holdings[[#This Row],[Date]],Paysheet[], 11, FALSE) * ACT3Info[Intial Pay %]), "")</f>
        <v/>
      </c>
      <c r="AO13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36" s="1" t="str" cm="1">
        <f t="array" ref="AP136">IF(VLOOKUP(ACT3Holdings[[#This Row],[Date]],Paysheet[], 2, FALSE) = "PAYDAY", (PayDistribution[[#This Row],[Pay Post Initial]] * ACT3Info[Remainder %]), "")</f>
        <v/>
      </c>
      <c r="AQ13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36" s="20">
        <v>45423</v>
      </c>
      <c r="AT136" s="1" cm="1">
        <f t="array" ref="AT136">IF(ISNUMBER(BA135), BA135, ACT4Info[Intial Amount])</f>
        <v>0</v>
      </c>
      <c r="AU136" s="1"/>
      <c r="AV136" s="19" cm="1">
        <f t="array" ref="AV136">IF(ACT4Holdings[[#This Row],[Intial Amount]] &gt; ACT4Info[Interest Rate 1 Cap], ACT4Info[Interest Rate 2], ACT4Info[Interest Rate])</f>
        <v>0</v>
      </c>
      <c r="AW136" s="1"/>
      <c r="AX136" s="24" t="str" cm="1">
        <f t="array" ref="AX136">IF(VLOOKUP(ACT4Holdings[[#This Row],[Date]],Paysheet[], 2, FALSE) = "PAYDAY", (VLOOKUP(ACT4Holdings[[#This Row],[Date]],Paysheet[], 11, FALSE) * ACT4Info[Intial Pay %]), "")</f>
        <v/>
      </c>
      <c r="AY13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36" s="1" t="str" cm="1">
        <f t="array" ref="AZ136">IF(VLOOKUP(ACT4Holdings[[#This Row],[Date]],Paysheet[], 2, FALSE) = "PAYDAY", (PayDistribution[[#This Row],[Pay Post Initial]] * ACT4Info[Remainder %]), "")</f>
        <v/>
      </c>
      <c r="BA13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36" s="20">
        <v>45423</v>
      </c>
      <c r="BD136" s="1" cm="1">
        <f t="array" ref="BD136">IF(ISNUMBER(BK135), BK135, ACT5Info[Intial Amount])</f>
        <v>0</v>
      </c>
      <c r="BE136" s="1"/>
      <c r="BF136" s="19" cm="1">
        <f t="array" ref="BF136">IF(ACT5Holdings[[#This Row],[Intial Amount]] &gt; ACT5Info[Interest Rate 1 Cap], ACT5Info[Interest Rate 2], ACT5Info[Interest Rate])</f>
        <v>0</v>
      </c>
      <c r="BG136" s="1"/>
      <c r="BH136" s="24" t="str" cm="1">
        <f t="array" ref="BH136">IF(VLOOKUP(ACT5Holdings[[#This Row],[Date]],Paysheet[], 2, FALSE) = "PAYDAY", (VLOOKUP(ACT5Holdings[[#This Row],[Date]],Paysheet[], 11, FALSE) * ACT5Info[Intial Pay %]), "")</f>
        <v/>
      </c>
      <c r="BI13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36" s="1" t="str" cm="1">
        <f t="array" ref="BJ136">IF(VLOOKUP(ACT5Holdings[[#This Row],[Date]],Paysheet[], 2, FALSE) = "PAYDAY", (PayDistribution[[#This Row],[Pay Post Initial]] * ACT5Info[Remainder %]), "")</f>
        <v/>
      </c>
      <c r="BK13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37" spans="1:63" x14ac:dyDescent="0.25">
      <c r="A137" s="26">
        <v>45424</v>
      </c>
      <c r="B137" t="str">
        <f>IF(VLOOKUP(PayDistribution[[#This Row],[Date]],Paysheet[], 2, FALSE) = "PAYDAY", VLOOKUP(PayDistribution[[#This Row],[Date]],Paysheet[], 11, FALSE), "")</f>
        <v/>
      </c>
      <c r="C137" s="2" t="str">
        <f>ACT1Holdings[[#This Row],[Initial Pay Cut]]</f>
        <v/>
      </c>
      <c r="D137" s="2" t="str">
        <f>ACT2Holdings[[#This Row],[Initial Pay Cut]]</f>
        <v/>
      </c>
      <c r="E137" s="2" t="str">
        <f>ACT3Holdings[[#This Row],[Initial Pay Cut]]</f>
        <v/>
      </c>
      <c r="F137" s="2" t="str">
        <f>ACT4Holdings[[#This Row],[Initial Pay Cut]]</f>
        <v/>
      </c>
      <c r="G137" s="2" t="str">
        <f>ACT5Holdings[[#This Row],[Initial Pay Cut]]</f>
        <v/>
      </c>
      <c r="H137" t="str">
        <f>IF(PayDistribution[[#This Row],[Initial Paycheck]] = "", "", PayDistribution[[#This Row],[Initial Paycheck]] - SUM(PayDistribution[[#This Row],[Int ACT 1]:[Int ACT 5]]))</f>
        <v/>
      </c>
      <c r="I137" s="2" t="str">
        <f>ACT1Holdings[[#This Row],[Remainder Pay Cut]]</f>
        <v/>
      </c>
      <c r="J137" s="2" t="str">
        <f>ACT2Holdings[[#This Row],[Remainder Pay Cut]]</f>
        <v/>
      </c>
      <c r="K137" s="2" t="str">
        <f>ACT3Holdings[[#This Row],[Remainder Pay Cut]]</f>
        <v/>
      </c>
      <c r="L137" s="2" t="str">
        <f>ACT4Holdings[[#This Row],[Remainder Pay Cut]]</f>
        <v/>
      </c>
      <c r="M137" s="2" t="str">
        <f>ACT5Holdings[[#This Row],[Remainder Pay Cut]]</f>
        <v/>
      </c>
      <c r="O137" s="20">
        <v>45424</v>
      </c>
      <c r="P137" s="1" cm="1">
        <f t="array" ref="P137">IF(ISNUMBER(W136), W136, ACT1Info[Intial Amount])</f>
        <v>0</v>
      </c>
      <c r="Q137" s="1"/>
      <c r="R137" s="19" cm="1">
        <f t="array" ref="R137">IF(ACT1Holdings[[#This Row],[Intial Amount]] &gt; ACT1Info[Interest Rate 1 Cap], ACT1Info[Interest Rate 2], ACT1Info[Interest Rate])</f>
        <v>0</v>
      </c>
      <c r="S137" s="1"/>
      <c r="T137" s="24" t="str" cm="1">
        <f t="array" ref="T137">IF(VLOOKUP(ACT1Holdings[[#This Row],[Date]],Paysheet[], 2, FALSE) = "PAYDAY", (VLOOKUP(ACT1Holdings[[#This Row],[Date]],Paysheet[], 11, FALSE) * ACT1Info[Intial Pay %]), "")</f>
        <v/>
      </c>
      <c r="U13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37" s="1" t="str" cm="1">
        <f t="array" ref="V137">IF(VLOOKUP(ACT1Holdings[[#This Row],[Date]],Paysheet[], 2, FALSE) = "PAYDAY", (PayDistribution[[#This Row],[Pay Post Initial]] * ACT1Info[Remainder %]), "")</f>
        <v/>
      </c>
      <c r="W13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37" s="20">
        <v>45424</v>
      </c>
      <c r="Z137" s="1" cm="1">
        <f t="array" ref="Z137">IF(ISNUMBER(AG136), AG136, ACT2Info[Intial Amount])</f>
        <v>0</v>
      </c>
      <c r="AA137" s="1"/>
      <c r="AB137" s="19" cm="1">
        <f t="array" ref="AB137">IF(ACT2Holdings[[#This Row],[Intial Amount]] &gt; ACT2Info[Interest Rate 1 Cap], ACT2Info[Interest Rate 2], ACT2Info[Interest Rate])</f>
        <v>1.5E-3</v>
      </c>
      <c r="AC137" s="1"/>
      <c r="AD137" s="24" t="str" cm="1">
        <f t="array" ref="AD137">IF(VLOOKUP(ACT2Holdings[[#This Row],[Date]],Paysheet[], 2, FALSE) = "PAYDAY", (VLOOKUP(ACT2Holdings[[#This Row],[Date]],Paysheet[], 11, FALSE) * ACT2Info[Intial Pay %]), "")</f>
        <v/>
      </c>
      <c r="AE13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37" s="1" t="str" cm="1">
        <f t="array" ref="AF137">IF(VLOOKUP(ACT2Holdings[[#This Row],[Date]],Paysheet[], 2, FALSE) = "PAYDAY", (PayDistribution[[#This Row],[Pay Post Initial]] * ACT2Info[Remainder %]), "")</f>
        <v/>
      </c>
      <c r="AG13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37" s="20">
        <v>45424</v>
      </c>
      <c r="AJ137" s="1" cm="1">
        <f t="array" ref="AJ137">IF(ISNUMBER(AQ136), AQ136, ACT3Info[Intial Amount])</f>
        <v>0</v>
      </c>
      <c r="AK137" s="1"/>
      <c r="AL137" s="19" cm="1">
        <f t="array" ref="AL137">IF(ACT3Holdings[[#This Row],[Intial Amount]] &gt; ACT3Info[Interest Rate 1 Cap], ACT3Info[Interest Rate 2], ACT3Info[Interest Rate])</f>
        <v>0</v>
      </c>
      <c r="AM137" s="1"/>
      <c r="AN137" s="24" t="str" cm="1">
        <f t="array" ref="AN137">IF(VLOOKUP(ACT3Holdings[[#This Row],[Date]],Paysheet[], 2, FALSE) = "PAYDAY", (VLOOKUP(ACT3Holdings[[#This Row],[Date]],Paysheet[], 11, FALSE) * ACT3Info[Intial Pay %]), "")</f>
        <v/>
      </c>
      <c r="AO13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37" s="1" t="str" cm="1">
        <f t="array" ref="AP137">IF(VLOOKUP(ACT3Holdings[[#This Row],[Date]],Paysheet[], 2, FALSE) = "PAYDAY", (PayDistribution[[#This Row],[Pay Post Initial]] * ACT3Info[Remainder %]), "")</f>
        <v/>
      </c>
      <c r="AQ13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37" s="20">
        <v>45424</v>
      </c>
      <c r="AT137" s="1" cm="1">
        <f t="array" ref="AT137">IF(ISNUMBER(BA136), BA136, ACT4Info[Intial Amount])</f>
        <v>0</v>
      </c>
      <c r="AU137" s="1"/>
      <c r="AV137" s="19" cm="1">
        <f t="array" ref="AV137">IF(ACT4Holdings[[#This Row],[Intial Amount]] &gt; ACT4Info[Interest Rate 1 Cap], ACT4Info[Interest Rate 2], ACT4Info[Interest Rate])</f>
        <v>0</v>
      </c>
      <c r="AW137" s="1"/>
      <c r="AX137" s="24" t="str" cm="1">
        <f t="array" ref="AX137">IF(VLOOKUP(ACT4Holdings[[#This Row],[Date]],Paysheet[], 2, FALSE) = "PAYDAY", (VLOOKUP(ACT4Holdings[[#This Row],[Date]],Paysheet[], 11, FALSE) * ACT4Info[Intial Pay %]), "")</f>
        <v/>
      </c>
      <c r="AY13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37" s="1" t="str" cm="1">
        <f t="array" ref="AZ137">IF(VLOOKUP(ACT4Holdings[[#This Row],[Date]],Paysheet[], 2, FALSE) = "PAYDAY", (PayDistribution[[#This Row],[Pay Post Initial]] * ACT4Info[Remainder %]), "")</f>
        <v/>
      </c>
      <c r="BA13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37" s="20">
        <v>45424</v>
      </c>
      <c r="BD137" s="1" cm="1">
        <f t="array" ref="BD137">IF(ISNUMBER(BK136), BK136, ACT5Info[Intial Amount])</f>
        <v>0</v>
      </c>
      <c r="BE137" s="1"/>
      <c r="BF137" s="19" cm="1">
        <f t="array" ref="BF137">IF(ACT5Holdings[[#This Row],[Intial Amount]] &gt; ACT5Info[Interest Rate 1 Cap], ACT5Info[Interest Rate 2], ACT5Info[Interest Rate])</f>
        <v>0</v>
      </c>
      <c r="BG137" s="1"/>
      <c r="BH137" s="24" t="str" cm="1">
        <f t="array" ref="BH137">IF(VLOOKUP(ACT5Holdings[[#This Row],[Date]],Paysheet[], 2, FALSE) = "PAYDAY", (VLOOKUP(ACT5Holdings[[#This Row],[Date]],Paysheet[], 11, FALSE) * ACT5Info[Intial Pay %]), "")</f>
        <v/>
      </c>
      <c r="BI13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37" s="1" t="str" cm="1">
        <f t="array" ref="BJ137">IF(VLOOKUP(ACT5Holdings[[#This Row],[Date]],Paysheet[], 2, FALSE) = "PAYDAY", (PayDistribution[[#This Row],[Pay Post Initial]] * ACT5Info[Remainder %]), "")</f>
        <v/>
      </c>
      <c r="BK13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38" spans="1:63" x14ac:dyDescent="0.25">
      <c r="A138" s="26">
        <v>45425</v>
      </c>
      <c r="B138" t="str">
        <f>IF(VLOOKUP(PayDistribution[[#This Row],[Date]],Paysheet[], 2, FALSE) = "PAYDAY", VLOOKUP(PayDistribution[[#This Row],[Date]],Paysheet[], 11, FALSE), "")</f>
        <v/>
      </c>
      <c r="C138" s="2" t="str">
        <f>ACT1Holdings[[#This Row],[Initial Pay Cut]]</f>
        <v/>
      </c>
      <c r="D138" s="2" t="str">
        <f>ACT2Holdings[[#This Row],[Initial Pay Cut]]</f>
        <v/>
      </c>
      <c r="E138" s="2" t="str">
        <f>ACT3Holdings[[#This Row],[Initial Pay Cut]]</f>
        <v/>
      </c>
      <c r="F138" s="2" t="str">
        <f>ACT4Holdings[[#This Row],[Initial Pay Cut]]</f>
        <v/>
      </c>
      <c r="G138" s="2" t="str">
        <f>ACT5Holdings[[#This Row],[Initial Pay Cut]]</f>
        <v/>
      </c>
      <c r="H138" t="str">
        <f>IF(PayDistribution[[#This Row],[Initial Paycheck]] = "", "", PayDistribution[[#This Row],[Initial Paycheck]] - SUM(PayDistribution[[#This Row],[Int ACT 1]:[Int ACT 5]]))</f>
        <v/>
      </c>
      <c r="I138" s="2" t="str">
        <f>ACT1Holdings[[#This Row],[Remainder Pay Cut]]</f>
        <v/>
      </c>
      <c r="J138" s="2" t="str">
        <f>ACT2Holdings[[#This Row],[Remainder Pay Cut]]</f>
        <v/>
      </c>
      <c r="K138" s="2" t="str">
        <f>ACT3Holdings[[#This Row],[Remainder Pay Cut]]</f>
        <v/>
      </c>
      <c r="L138" s="2" t="str">
        <f>ACT4Holdings[[#This Row],[Remainder Pay Cut]]</f>
        <v/>
      </c>
      <c r="M138" s="2" t="str">
        <f>ACT5Holdings[[#This Row],[Remainder Pay Cut]]</f>
        <v/>
      </c>
      <c r="O138" s="20">
        <v>45425</v>
      </c>
      <c r="P138" s="1" cm="1">
        <f t="array" ref="P138">IF(ISNUMBER(W137), W137, ACT1Info[Intial Amount])</f>
        <v>0</v>
      </c>
      <c r="Q138" s="1"/>
      <c r="R138" s="19" cm="1">
        <f t="array" ref="R138">IF(ACT1Holdings[[#This Row],[Intial Amount]] &gt; ACT1Info[Interest Rate 1 Cap], ACT1Info[Interest Rate 2], ACT1Info[Interest Rate])</f>
        <v>0</v>
      </c>
      <c r="S138" s="1"/>
      <c r="T138" s="24" t="str" cm="1">
        <f t="array" ref="T138">IF(VLOOKUP(ACT1Holdings[[#This Row],[Date]],Paysheet[], 2, FALSE) = "PAYDAY", (VLOOKUP(ACT1Holdings[[#This Row],[Date]],Paysheet[], 11, FALSE) * ACT1Info[Intial Pay %]), "")</f>
        <v/>
      </c>
      <c r="U13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38" s="1" t="str" cm="1">
        <f t="array" ref="V138">IF(VLOOKUP(ACT1Holdings[[#This Row],[Date]],Paysheet[], 2, FALSE) = "PAYDAY", (PayDistribution[[#This Row],[Pay Post Initial]] * ACT1Info[Remainder %]), "")</f>
        <v/>
      </c>
      <c r="W13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38" s="20">
        <v>45425</v>
      </c>
      <c r="Z138" s="1" cm="1">
        <f t="array" ref="Z138">IF(ISNUMBER(AG137), AG137, ACT2Info[Intial Amount])</f>
        <v>0</v>
      </c>
      <c r="AA138" s="1"/>
      <c r="AB138" s="19" cm="1">
        <f t="array" ref="AB138">IF(ACT2Holdings[[#This Row],[Intial Amount]] &gt; ACT2Info[Interest Rate 1 Cap], ACT2Info[Interest Rate 2], ACT2Info[Interest Rate])</f>
        <v>1.5E-3</v>
      </c>
      <c r="AC138" s="1"/>
      <c r="AD138" s="24" t="str" cm="1">
        <f t="array" ref="AD138">IF(VLOOKUP(ACT2Holdings[[#This Row],[Date]],Paysheet[], 2, FALSE) = "PAYDAY", (VLOOKUP(ACT2Holdings[[#This Row],[Date]],Paysheet[], 11, FALSE) * ACT2Info[Intial Pay %]), "")</f>
        <v/>
      </c>
      <c r="AE13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38" s="1" t="str" cm="1">
        <f t="array" ref="AF138">IF(VLOOKUP(ACT2Holdings[[#This Row],[Date]],Paysheet[], 2, FALSE) = "PAYDAY", (PayDistribution[[#This Row],[Pay Post Initial]] * ACT2Info[Remainder %]), "")</f>
        <v/>
      </c>
      <c r="AG13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38" s="20">
        <v>45425</v>
      </c>
      <c r="AJ138" s="1" cm="1">
        <f t="array" ref="AJ138">IF(ISNUMBER(AQ137), AQ137, ACT3Info[Intial Amount])</f>
        <v>0</v>
      </c>
      <c r="AK138" s="1"/>
      <c r="AL138" s="19" cm="1">
        <f t="array" ref="AL138">IF(ACT3Holdings[[#This Row],[Intial Amount]] &gt; ACT3Info[Interest Rate 1 Cap], ACT3Info[Interest Rate 2], ACT3Info[Interest Rate])</f>
        <v>0</v>
      </c>
      <c r="AM138" s="1"/>
      <c r="AN138" s="24" t="str" cm="1">
        <f t="array" ref="AN138">IF(VLOOKUP(ACT3Holdings[[#This Row],[Date]],Paysheet[], 2, FALSE) = "PAYDAY", (VLOOKUP(ACT3Holdings[[#This Row],[Date]],Paysheet[], 11, FALSE) * ACT3Info[Intial Pay %]), "")</f>
        <v/>
      </c>
      <c r="AO13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38" s="1" t="str" cm="1">
        <f t="array" ref="AP138">IF(VLOOKUP(ACT3Holdings[[#This Row],[Date]],Paysheet[], 2, FALSE) = "PAYDAY", (PayDistribution[[#This Row],[Pay Post Initial]] * ACT3Info[Remainder %]), "")</f>
        <v/>
      </c>
      <c r="AQ13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38" s="20">
        <v>45425</v>
      </c>
      <c r="AT138" s="1" cm="1">
        <f t="array" ref="AT138">IF(ISNUMBER(BA137), BA137, ACT4Info[Intial Amount])</f>
        <v>0</v>
      </c>
      <c r="AU138" s="1"/>
      <c r="AV138" s="19" cm="1">
        <f t="array" ref="AV138">IF(ACT4Holdings[[#This Row],[Intial Amount]] &gt; ACT4Info[Interest Rate 1 Cap], ACT4Info[Interest Rate 2], ACT4Info[Interest Rate])</f>
        <v>0</v>
      </c>
      <c r="AW138" s="1"/>
      <c r="AX138" s="24" t="str" cm="1">
        <f t="array" ref="AX138">IF(VLOOKUP(ACT4Holdings[[#This Row],[Date]],Paysheet[], 2, FALSE) = "PAYDAY", (VLOOKUP(ACT4Holdings[[#This Row],[Date]],Paysheet[], 11, FALSE) * ACT4Info[Intial Pay %]), "")</f>
        <v/>
      </c>
      <c r="AY13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38" s="1" t="str" cm="1">
        <f t="array" ref="AZ138">IF(VLOOKUP(ACT4Holdings[[#This Row],[Date]],Paysheet[], 2, FALSE) = "PAYDAY", (PayDistribution[[#This Row],[Pay Post Initial]] * ACT4Info[Remainder %]), "")</f>
        <v/>
      </c>
      <c r="BA13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38" s="20">
        <v>45425</v>
      </c>
      <c r="BD138" s="1" cm="1">
        <f t="array" ref="BD138">IF(ISNUMBER(BK137), BK137, ACT5Info[Intial Amount])</f>
        <v>0</v>
      </c>
      <c r="BE138" s="1"/>
      <c r="BF138" s="19" cm="1">
        <f t="array" ref="BF138">IF(ACT5Holdings[[#This Row],[Intial Amount]] &gt; ACT5Info[Interest Rate 1 Cap], ACT5Info[Interest Rate 2], ACT5Info[Interest Rate])</f>
        <v>0</v>
      </c>
      <c r="BG138" s="1"/>
      <c r="BH138" s="24" t="str" cm="1">
        <f t="array" ref="BH138">IF(VLOOKUP(ACT5Holdings[[#This Row],[Date]],Paysheet[], 2, FALSE) = "PAYDAY", (VLOOKUP(ACT5Holdings[[#This Row],[Date]],Paysheet[], 11, FALSE) * ACT5Info[Intial Pay %]), "")</f>
        <v/>
      </c>
      <c r="BI13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38" s="1" t="str" cm="1">
        <f t="array" ref="BJ138">IF(VLOOKUP(ACT5Holdings[[#This Row],[Date]],Paysheet[], 2, FALSE) = "PAYDAY", (PayDistribution[[#This Row],[Pay Post Initial]] * ACT5Info[Remainder %]), "")</f>
        <v/>
      </c>
      <c r="BK13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39" spans="1:63" x14ac:dyDescent="0.25">
      <c r="A139" s="26">
        <v>45426</v>
      </c>
      <c r="B139" t="str">
        <f>IF(VLOOKUP(PayDistribution[[#This Row],[Date]],Paysheet[], 2, FALSE) = "PAYDAY", VLOOKUP(PayDistribution[[#This Row],[Date]],Paysheet[], 11, FALSE), "")</f>
        <v/>
      </c>
      <c r="C139" s="2" t="str">
        <f>ACT1Holdings[[#This Row],[Initial Pay Cut]]</f>
        <v/>
      </c>
      <c r="D139" s="2" t="str">
        <f>ACT2Holdings[[#This Row],[Initial Pay Cut]]</f>
        <v/>
      </c>
      <c r="E139" s="2" t="str">
        <f>ACT3Holdings[[#This Row],[Initial Pay Cut]]</f>
        <v/>
      </c>
      <c r="F139" s="2" t="str">
        <f>ACT4Holdings[[#This Row],[Initial Pay Cut]]</f>
        <v/>
      </c>
      <c r="G139" s="2" t="str">
        <f>ACT5Holdings[[#This Row],[Initial Pay Cut]]</f>
        <v/>
      </c>
      <c r="H139" t="str">
        <f>IF(PayDistribution[[#This Row],[Initial Paycheck]] = "", "", PayDistribution[[#This Row],[Initial Paycheck]] - SUM(PayDistribution[[#This Row],[Int ACT 1]:[Int ACT 5]]))</f>
        <v/>
      </c>
      <c r="I139" s="2" t="str">
        <f>ACT1Holdings[[#This Row],[Remainder Pay Cut]]</f>
        <v/>
      </c>
      <c r="J139" s="2" t="str">
        <f>ACT2Holdings[[#This Row],[Remainder Pay Cut]]</f>
        <v/>
      </c>
      <c r="K139" s="2" t="str">
        <f>ACT3Holdings[[#This Row],[Remainder Pay Cut]]</f>
        <v/>
      </c>
      <c r="L139" s="2" t="str">
        <f>ACT4Holdings[[#This Row],[Remainder Pay Cut]]</f>
        <v/>
      </c>
      <c r="M139" s="2" t="str">
        <f>ACT5Holdings[[#This Row],[Remainder Pay Cut]]</f>
        <v/>
      </c>
      <c r="O139" s="20">
        <v>45426</v>
      </c>
      <c r="P139" s="1" cm="1">
        <f t="array" ref="P139">IF(ISNUMBER(W138), W138, ACT1Info[Intial Amount])</f>
        <v>0</v>
      </c>
      <c r="Q139" s="1"/>
      <c r="R139" s="19" cm="1">
        <f t="array" ref="R139">IF(ACT1Holdings[[#This Row],[Intial Amount]] &gt; ACT1Info[Interest Rate 1 Cap], ACT1Info[Interest Rate 2], ACT1Info[Interest Rate])</f>
        <v>0</v>
      </c>
      <c r="S139" s="1"/>
      <c r="T139" s="24" t="str" cm="1">
        <f t="array" ref="T139">IF(VLOOKUP(ACT1Holdings[[#This Row],[Date]],Paysheet[], 2, FALSE) = "PAYDAY", (VLOOKUP(ACT1Holdings[[#This Row],[Date]],Paysheet[], 11, FALSE) * ACT1Info[Intial Pay %]), "")</f>
        <v/>
      </c>
      <c r="U13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39" s="1" t="str" cm="1">
        <f t="array" ref="V139">IF(VLOOKUP(ACT1Holdings[[#This Row],[Date]],Paysheet[], 2, FALSE) = "PAYDAY", (PayDistribution[[#This Row],[Pay Post Initial]] * ACT1Info[Remainder %]), "")</f>
        <v/>
      </c>
      <c r="W13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39" s="20">
        <v>45426</v>
      </c>
      <c r="Z139" s="1" cm="1">
        <f t="array" ref="Z139">IF(ISNUMBER(AG138), AG138, ACT2Info[Intial Amount])</f>
        <v>0</v>
      </c>
      <c r="AA139" s="1"/>
      <c r="AB139" s="19" cm="1">
        <f t="array" ref="AB139">IF(ACT2Holdings[[#This Row],[Intial Amount]] &gt; ACT2Info[Interest Rate 1 Cap], ACT2Info[Interest Rate 2], ACT2Info[Interest Rate])</f>
        <v>1.5E-3</v>
      </c>
      <c r="AC139" s="1"/>
      <c r="AD139" s="24" t="str" cm="1">
        <f t="array" ref="AD139">IF(VLOOKUP(ACT2Holdings[[#This Row],[Date]],Paysheet[], 2, FALSE) = "PAYDAY", (VLOOKUP(ACT2Holdings[[#This Row],[Date]],Paysheet[], 11, FALSE) * ACT2Info[Intial Pay %]), "")</f>
        <v/>
      </c>
      <c r="AE13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39" s="1" t="str" cm="1">
        <f t="array" ref="AF139">IF(VLOOKUP(ACT2Holdings[[#This Row],[Date]],Paysheet[], 2, FALSE) = "PAYDAY", (PayDistribution[[#This Row],[Pay Post Initial]] * ACT2Info[Remainder %]), "")</f>
        <v/>
      </c>
      <c r="AG13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39" s="20">
        <v>45426</v>
      </c>
      <c r="AJ139" s="1" cm="1">
        <f t="array" ref="AJ139">IF(ISNUMBER(AQ138), AQ138, ACT3Info[Intial Amount])</f>
        <v>0</v>
      </c>
      <c r="AK139" s="1"/>
      <c r="AL139" s="19" cm="1">
        <f t="array" ref="AL139">IF(ACT3Holdings[[#This Row],[Intial Amount]] &gt; ACT3Info[Interest Rate 1 Cap], ACT3Info[Interest Rate 2], ACT3Info[Interest Rate])</f>
        <v>0</v>
      </c>
      <c r="AM139" s="1"/>
      <c r="AN139" s="24" t="str" cm="1">
        <f t="array" ref="AN139">IF(VLOOKUP(ACT3Holdings[[#This Row],[Date]],Paysheet[], 2, FALSE) = "PAYDAY", (VLOOKUP(ACT3Holdings[[#This Row],[Date]],Paysheet[], 11, FALSE) * ACT3Info[Intial Pay %]), "")</f>
        <v/>
      </c>
      <c r="AO13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39" s="1" t="str" cm="1">
        <f t="array" ref="AP139">IF(VLOOKUP(ACT3Holdings[[#This Row],[Date]],Paysheet[], 2, FALSE) = "PAYDAY", (PayDistribution[[#This Row],[Pay Post Initial]] * ACT3Info[Remainder %]), "")</f>
        <v/>
      </c>
      <c r="AQ13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39" s="20">
        <v>45426</v>
      </c>
      <c r="AT139" s="1" cm="1">
        <f t="array" ref="AT139">IF(ISNUMBER(BA138), BA138, ACT4Info[Intial Amount])</f>
        <v>0</v>
      </c>
      <c r="AU139" s="1"/>
      <c r="AV139" s="19" cm="1">
        <f t="array" ref="AV139">IF(ACT4Holdings[[#This Row],[Intial Amount]] &gt; ACT4Info[Interest Rate 1 Cap], ACT4Info[Interest Rate 2], ACT4Info[Interest Rate])</f>
        <v>0</v>
      </c>
      <c r="AW139" s="1"/>
      <c r="AX139" s="24" t="str" cm="1">
        <f t="array" ref="AX139">IF(VLOOKUP(ACT4Holdings[[#This Row],[Date]],Paysheet[], 2, FALSE) = "PAYDAY", (VLOOKUP(ACT4Holdings[[#This Row],[Date]],Paysheet[], 11, FALSE) * ACT4Info[Intial Pay %]), "")</f>
        <v/>
      </c>
      <c r="AY13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39" s="1" t="str" cm="1">
        <f t="array" ref="AZ139">IF(VLOOKUP(ACT4Holdings[[#This Row],[Date]],Paysheet[], 2, FALSE) = "PAYDAY", (PayDistribution[[#This Row],[Pay Post Initial]] * ACT4Info[Remainder %]), "")</f>
        <v/>
      </c>
      <c r="BA13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39" s="20">
        <v>45426</v>
      </c>
      <c r="BD139" s="1" cm="1">
        <f t="array" ref="BD139">IF(ISNUMBER(BK138), BK138, ACT5Info[Intial Amount])</f>
        <v>0</v>
      </c>
      <c r="BE139" s="1"/>
      <c r="BF139" s="19" cm="1">
        <f t="array" ref="BF139">IF(ACT5Holdings[[#This Row],[Intial Amount]] &gt; ACT5Info[Interest Rate 1 Cap], ACT5Info[Interest Rate 2], ACT5Info[Interest Rate])</f>
        <v>0</v>
      </c>
      <c r="BG139" s="1"/>
      <c r="BH139" s="24" t="str" cm="1">
        <f t="array" ref="BH139">IF(VLOOKUP(ACT5Holdings[[#This Row],[Date]],Paysheet[], 2, FALSE) = "PAYDAY", (VLOOKUP(ACT5Holdings[[#This Row],[Date]],Paysheet[], 11, FALSE) * ACT5Info[Intial Pay %]), "")</f>
        <v/>
      </c>
      <c r="BI13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39" s="1" t="str" cm="1">
        <f t="array" ref="BJ139">IF(VLOOKUP(ACT5Holdings[[#This Row],[Date]],Paysheet[], 2, FALSE) = "PAYDAY", (PayDistribution[[#This Row],[Pay Post Initial]] * ACT5Info[Remainder %]), "")</f>
        <v/>
      </c>
      <c r="BK13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40" spans="1:63" x14ac:dyDescent="0.25">
      <c r="A140" s="26">
        <v>45427</v>
      </c>
      <c r="B140" t="str">
        <f>IF(VLOOKUP(PayDistribution[[#This Row],[Date]],Paysheet[], 2, FALSE) = "PAYDAY", VLOOKUP(PayDistribution[[#This Row],[Date]],Paysheet[], 11, FALSE), "")</f>
        <v/>
      </c>
      <c r="C140" s="2" t="str">
        <f>ACT1Holdings[[#This Row],[Initial Pay Cut]]</f>
        <v/>
      </c>
      <c r="D140" s="2" t="str">
        <f>ACT2Holdings[[#This Row],[Initial Pay Cut]]</f>
        <v/>
      </c>
      <c r="E140" s="2" t="str">
        <f>ACT3Holdings[[#This Row],[Initial Pay Cut]]</f>
        <v/>
      </c>
      <c r="F140" s="2" t="str">
        <f>ACT4Holdings[[#This Row],[Initial Pay Cut]]</f>
        <v/>
      </c>
      <c r="G140" s="2" t="str">
        <f>ACT5Holdings[[#This Row],[Initial Pay Cut]]</f>
        <v/>
      </c>
      <c r="H140" t="str">
        <f>IF(PayDistribution[[#This Row],[Initial Paycheck]] = "", "", PayDistribution[[#This Row],[Initial Paycheck]] - SUM(PayDistribution[[#This Row],[Int ACT 1]:[Int ACT 5]]))</f>
        <v/>
      </c>
      <c r="I140" s="2" t="str">
        <f>ACT1Holdings[[#This Row],[Remainder Pay Cut]]</f>
        <v/>
      </c>
      <c r="J140" s="2" t="str">
        <f>ACT2Holdings[[#This Row],[Remainder Pay Cut]]</f>
        <v/>
      </c>
      <c r="K140" s="2" t="str">
        <f>ACT3Holdings[[#This Row],[Remainder Pay Cut]]</f>
        <v/>
      </c>
      <c r="L140" s="2" t="str">
        <f>ACT4Holdings[[#This Row],[Remainder Pay Cut]]</f>
        <v/>
      </c>
      <c r="M140" s="2" t="str">
        <f>ACT5Holdings[[#This Row],[Remainder Pay Cut]]</f>
        <v/>
      </c>
      <c r="O140" s="20">
        <v>45427</v>
      </c>
      <c r="P140" s="1" cm="1">
        <f t="array" ref="P140">IF(ISNUMBER(W139), W139, ACT1Info[Intial Amount])</f>
        <v>0</v>
      </c>
      <c r="Q140" s="1"/>
      <c r="R140" s="19" cm="1">
        <f t="array" ref="R140">IF(ACT1Holdings[[#This Row],[Intial Amount]] &gt; ACT1Info[Interest Rate 1 Cap], ACT1Info[Interest Rate 2], ACT1Info[Interest Rate])</f>
        <v>0</v>
      </c>
      <c r="S140" s="1"/>
      <c r="T140" s="24" t="str" cm="1">
        <f t="array" ref="T140">IF(VLOOKUP(ACT1Holdings[[#This Row],[Date]],Paysheet[], 2, FALSE) = "PAYDAY", (VLOOKUP(ACT1Holdings[[#This Row],[Date]],Paysheet[], 11, FALSE) * ACT1Info[Intial Pay %]), "")</f>
        <v/>
      </c>
      <c r="U14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40" s="1" t="str" cm="1">
        <f t="array" ref="V140">IF(VLOOKUP(ACT1Holdings[[#This Row],[Date]],Paysheet[], 2, FALSE) = "PAYDAY", (PayDistribution[[#This Row],[Pay Post Initial]] * ACT1Info[Remainder %]), "")</f>
        <v/>
      </c>
      <c r="W14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40" s="20">
        <v>45427</v>
      </c>
      <c r="Z140" s="1" cm="1">
        <f t="array" ref="Z140">IF(ISNUMBER(AG139), AG139, ACT2Info[Intial Amount])</f>
        <v>0</v>
      </c>
      <c r="AA140" s="1"/>
      <c r="AB140" s="19" cm="1">
        <f t="array" ref="AB140">IF(ACT2Holdings[[#This Row],[Intial Amount]] &gt; ACT2Info[Interest Rate 1 Cap], ACT2Info[Interest Rate 2], ACT2Info[Interest Rate])</f>
        <v>1.5E-3</v>
      </c>
      <c r="AC140" s="1"/>
      <c r="AD140" s="24" t="str" cm="1">
        <f t="array" ref="AD140">IF(VLOOKUP(ACT2Holdings[[#This Row],[Date]],Paysheet[], 2, FALSE) = "PAYDAY", (VLOOKUP(ACT2Holdings[[#This Row],[Date]],Paysheet[], 11, FALSE) * ACT2Info[Intial Pay %]), "")</f>
        <v/>
      </c>
      <c r="AE14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40" s="1" t="str" cm="1">
        <f t="array" ref="AF140">IF(VLOOKUP(ACT2Holdings[[#This Row],[Date]],Paysheet[], 2, FALSE) = "PAYDAY", (PayDistribution[[#This Row],[Pay Post Initial]] * ACT2Info[Remainder %]), "")</f>
        <v/>
      </c>
      <c r="AG14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40" s="20">
        <v>45427</v>
      </c>
      <c r="AJ140" s="1" cm="1">
        <f t="array" ref="AJ140">IF(ISNUMBER(AQ139), AQ139, ACT3Info[Intial Amount])</f>
        <v>0</v>
      </c>
      <c r="AK140" s="1"/>
      <c r="AL140" s="19" cm="1">
        <f t="array" ref="AL140">IF(ACT3Holdings[[#This Row],[Intial Amount]] &gt; ACT3Info[Interest Rate 1 Cap], ACT3Info[Interest Rate 2], ACT3Info[Interest Rate])</f>
        <v>0</v>
      </c>
      <c r="AM140" s="1"/>
      <c r="AN140" s="24" t="str" cm="1">
        <f t="array" ref="AN140">IF(VLOOKUP(ACT3Holdings[[#This Row],[Date]],Paysheet[], 2, FALSE) = "PAYDAY", (VLOOKUP(ACT3Holdings[[#This Row],[Date]],Paysheet[], 11, FALSE) * ACT3Info[Intial Pay %]), "")</f>
        <v/>
      </c>
      <c r="AO14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40" s="1" t="str" cm="1">
        <f t="array" ref="AP140">IF(VLOOKUP(ACT3Holdings[[#This Row],[Date]],Paysheet[], 2, FALSE) = "PAYDAY", (PayDistribution[[#This Row],[Pay Post Initial]] * ACT3Info[Remainder %]), "")</f>
        <v/>
      </c>
      <c r="AQ14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40" s="20">
        <v>45427</v>
      </c>
      <c r="AT140" s="1" cm="1">
        <f t="array" ref="AT140">IF(ISNUMBER(BA139), BA139, ACT4Info[Intial Amount])</f>
        <v>0</v>
      </c>
      <c r="AU140" s="1"/>
      <c r="AV140" s="19" cm="1">
        <f t="array" ref="AV140">IF(ACT4Holdings[[#This Row],[Intial Amount]] &gt; ACT4Info[Interest Rate 1 Cap], ACT4Info[Interest Rate 2], ACT4Info[Interest Rate])</f>
        <v>0</v>
      </c>
      <c r="AW140" s="1"/>
      <c r="AX140" s="24" t="str" cm="1">
        <f t="array" ref="AX140">IF(VLOOKUP(ACT4Holdings[[#This Row],[Date]],Paysheet[], 2, FALSE) = "PAYDAY", (VLOOKUP(ACT4Holdings[[#This Row],[Date]],Paysheet[], 11, FALSE) * ACT4Info[Intial Pay %]), "")</f>
        <v/>
      </c>
      <c r="AY14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40" s="1" t="str" cm="1">
        <f t="array" ref="AZ140">IF(VLOOKUP(ACT4Holdings[[#This Row],[Date]],Paysheet[], 2, FALSE) = "PAYDAY", (PayDistribution[[#This Row],[Pay Post Initial]] * ACT4Info[Remainder %]), "")</f>
        <v/>
      </c>
      <c r="BA14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40" s="20">
        <v>45427</v>
      </c>
      <c r="BD140" s="1" cm="1">
        <f t="array" ref="BD140">IF(ISNUMBER(BK139), BK139, ACT5Info[Intial Amount])</f>
        <v>0</v>
      </c>
      <c r="BE140" s="1"/>
      <c r="BF140" s="19" cm="1">
        <f t="array" ref="BF140">IF(ACT5Holdings[[#This Row],[Intial Amount]] &gt; ACT5Info[Interest Rate 1 Cap], ACT5Info[Interest Rate 2], ACT5Info[Interest Rate])</f>
        <v>0</v>
      </c>
      <c r="BG140" s="1"/>
      <c r="BH140" s="24" t="str" cm="1">
        <f t="array" ref="BH140">IF(VLOOKUP(ACT5Holdings[[#This Row],[Date]],Paysheet[], 2, FALSE) = "PAYDAY", (VLOOKUP(ACT5Holdings[[#This Row],[Date]],Paysheet[], 11, FALSE) * ACT5Info[Intial Pay %]), "")</f>
        <v/>
      </c>
      <c r="BI14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40" s="1" t="str" cm="1">
        <f t="array" ref="BJ140">IF(VLOOKUP(ACT5Holdings[[#This Row],[Date]],Paysheet[], 2, FALSE) = "PAYDAY", (PayDistribution[[#This Row],[Pay Post Initial]] * ACT5Info[Remainder %]), "")</f>
        <v/>
      </c>
      <c r="BK14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41" spans="1:63" x14ac:dyDescent="0.25">
      <c r="A141" s="26">
        <v>45428</v>
      </c>
      <c r="B141" t="str">
        <f>IF(VLOOKUP(PayDistribution[[#This Row],[Date]],Paysheet[], 2, FALSE) = "PAYDAY", VLOOKUP(PayDistribution[[#This Row],[Date]],Paysheet[], 11, FALSE), "")</f>
        <v/>
      </c>
      <c r="C141" s="2" t="str">
        <f>ACT1Holdings[[#This Row],[Initial Pay Cut]]</f>
        <v/>
      </c>
      <c r="D141" s="2" t="str">
        <f>ACT2Holdings[[#This Row],[Initial Pay Cut]]</f>
        <v/>
      </c>
      <c r="E141" s="2" t="str">
        <f>ACT3Holdings[[#This Row],[Initial Pay Cut]]</f>
        <v/>
      </c>
      <c r="F141" s="2" t="str">
        <f>ACT4Holdings[[#This Row],[Initial Pay Cut]]</f>
        <v/>
      </c>
      <c r="G141" s="2" t="str">
        <f>ACT5Holdings[[#This Row],[Initial Pay Cut]]</f>
        <v/>
      </c>
      <c r="H141" t="str">
        <f>IF(PayDistribution[[#This Row],[Initial Paycheck]] = "", "", PayDistribution[[#This Row],[Initial Paycheck]] - SUM(PayDistribution[[#This Row],[Int ACT 1]:[Int ACT 5]]))</f>
        <v/>
      </c>
      <c r="I141" s="2" t="str">
        <f>ACT1Holdings[[#This Row],[Remainder Pay Cut]]</f>
        <v/>
      </c>
      <c r="J141" s="2" t="str">
        <f>ACT2Holdings[[#This Row],[Remainder Pay Cut]]</f>
        <v/>
      </c>
      <c r="K141" s="2" t="str">
        <f>ACT3Holdings[[#This Row],[Remainder Pay Cut]]</f>
        <v/>
      </c>
      <c r="L141" s="2" t="str">
        <f>ACT4Holdings[[#This Row],[Remainder Pay Cut]]</f>
        <v/>
      </c>
      <c r="M141" s="2" t="str">
        <f>ACT5Holdings[[#This Row],[Remainder Pay Cut]]</f>
        <v/>
      </c>
      <c r="O141" s="20">
        <v>45428</v>
      </c>
      <c r="P141" s="1" cm="1">
        <f t="array" ref="P141">IF(ISNUMBER(W140), W140, ACT1Info[Intial Amount])</f>
        <v>0</v>
      </c>
      <c r="Q141" s="1"/>
      <c r="R141" s="19" cm="1">
        <f t="array" ref="R141">IF(ACT1Holdings[[#This Row],[Intial Amount]] &gt; ACT1Info[Interest Rate 1 Cap], ACT1Info[Interest Rate 2], ACT1Info[Interest Rate])</f>
        <v>0</v>
      </c>
      <c r="S141" s="1"/>
      <c r="T141" s="24" t="str" cm="1">
        <f t="array" ref="T141">IF(VLOOKUP(ACT1Holdings[[#This Row],[Date]],Paysheet[], 2, FALSE) = "PAYDAY", (VLOOKUP(ACT1Holdings[[#This Row],[Date]],Paysheet[], 11, FALSE) * ACT1Info[Intial Pay %]), "")</f>
        <v/>
      </c>
      <c r="U14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41" s="1" t="str" cm="1">
        <f t="array" ref="V141">IF(VLOOKUP(ACT1Holdings[[#This Row],[Date]],Paysheet[], 2, FALSE) = "PAYDAY", (PayDistribution[[#This Row],[Pay Post Initial]] * ACT1Info[Remainder %]), "")</f>
        <v/>
      </c>
      <c r="W14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41" s="20">
        <v>45428</v>
      </c>
      <c r="Z141" s="1" cm="1">
        <f t="array" ref="Z141">IF(ISNUMBER(AG140), AG140, ACT2Info[Intial Amount])</f>
        <v>0</v>
      </c>
      <c r="AA141" s="1"/>
      <c r="AB141" s="19" cm="1">
        <f t="array" ref="AB141">IF(ACT2Holdings[[#This Row],[Intial Amount]] &gt; ACT2Info[Interest Rate 1 Cap], ACT2Info[Interest Rate 2], ACT2Info[Interest Rate])</f>
        <v>1.5E-3</v>
      </c>
      <c r="AC141" s="1"/>
      <c r="AD141" s="24" t="str" cm="1">
        <f t="array" ref="AD141">IF(VLOOKUP(ACT2Holdings[[#This Row],[Date]],Paysheet[], 2, FALSE) = "PAYDAY", (VLOOKUP(ACT2Holdings[[#This Row],[Date]],Paysheet[], 11, FALSE) * ACT2Info[Intial Pay %]), "")</f>
        <v/>
      </c>
      <c r="AE14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41" s="1" t="str" cm="1">
        <f t="array" ref="AF141">IF(VLOOKUP(ACT2Holdings[[#This Row],[Date]],Paysheet[], 2, FALSE) = "PAYDAY", (PayDistribution[[#This Row],[Pay Post Initial]] * ACT2Info[Remainder %]), "")</f>
        <v/>
      </c>
      <c r="AG14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41" s="20">
        <v>45428</v>
      </c>
      <c r="AJ141" s="1" cm="1">
        <f t="array" ref="AJ141">IF(ISNUMBER(AQ140), AQ140, ACT3Info[Intial Amount])</f>
        <v>0</v>
      </c>
      <c r="AK141" s="1"/>
      <c r="AL141" s="19" cm="1">
        <f t="array" ref="AL141">IF(ACT3Holdings[[#This Row],[Intial Amount]] &gt; ACT3Info[Interest Rate 1 Cap], ACT3Info[Interest Rate 2], ACT3Info[Interest Rate])</f>
        <v>0</v>
      </c>
      <c r="AM141" s="1"/>
      <c r="AN141" s="24" t="str" cm="1">
        <f t="array" ref="AN141">IF(VLOOKUP(ACT3Holdings[[#This Row],[Date]],Paysheet[], 2, FALSE) = "PAYDAY", (VLOOKUP(ACT3Holdings[[#This Row],[Date]],Paysheet[], 11, FALSE) * ACT3Info[Intial Pay %]), "")</f>
        <v/>
      </c>
      <c r="AO14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41" s="1" t="str" cm="1">
        <f t="array" ref="AP141">IF(VLOOKUP(ACT3Holdings[[#This Row],[Date]],Paysheet[], 2, FALSE) = "PAYDAY", (PayDistribution[[#This Row],[Pay Post Initial]] * ACT3Info[Remainder %]), "")</f>
        <v/>
      </c>
      <c r="AQ14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41" s="20">
        <v>45428</v>
      </c>
      <c r="AT141" s="1" cm="1">
        <f t="array" ref="AT141">IF(ISNUMBER(BA140), BA140, ACT4Info[Intial Amount])</f>
        <v>0</v>
      </c>
      <c r="AU141" s="1"/>
      <c r="AV141" s="19" cm="1">
        <f t="array" ref="AV141">IF(ACT4Holdings[[#This Row],[Intial Amount]] &gt; ACT4Info[Interest Rate 1 Cap], ACT4Info[Interest Rate 2], ACT4Info[Interest Rate])</f>
        <v>0</v>
      </c>
      <c r="AW141" s="1"/>
      <c r="AX141" s="24" t="str" cm="1">
        <f t="array" ref="AX141">IF(VLOOKUP(ACT4Holdings[[#This Row],[Date]],Paysheet[], 2, FALSE) = "PAYDAY", (VLOOKUP(ACT4Holdings[[#This Row],[Date]],Paysheet[], 11, FALSE) * ACT4Info[Intial Pay %]), "")</f>
        <v/>
      </c>
      <c r="AY14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41" s="1" t="str" cm="1">
        <f t="array" ref="AZ141">IF(VLOOKUP(ACT4Holdings[[#This Row],[Date]],Paysheet[], 2, FALSE) = "PAYDAY", (PayDistribution[[#This Row],[Pay Post Initial]] * ACT4Info[Remainder %]), "")</f>
        <v/>
      </c>
      <c r="BA14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41" s="20">
        <v>45428</v>
      </c>
      <c r="BD141" s="1" cm="1">
        <f t="array" ref="BD141">IF(ISNUMBER(BK140), BK140, ACT5Info[Intial Amount])</f>
        <v>0</v>
      </c>
      <c r="BE141" s="1"/>
      <c r="BF141" s="19" cm="1">
        <f t="array" ref="BF141">IF(ACT5Holdings[[#This Row],[Intial Amount]] &gt; ACT5Info[Interest Rate 1 Cap], ACT5Info[Interest Rate 2], ACT5Info[Interest Rate])</f>
        <v>0</v>
      </c>
      <c r="BG141" s="1"/>
      <c r="BH141" s="24" t="str" cm="1">
        <f t="array" ref="BH141">IF(VLOOKUP(ACT5Holdings[[#This Row],[Date]],Paysheet[], 2, FALSE) = "PAYDAY", (VLOOKUP(ACT5Holdings[[#This Row],[Date]],Paysheet[], 11, FALSE) * ACT5Info[Intial Pay %]), "")</f>
        <v/>
      </c>
      <c r="BI14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41" s="1" t="str" cm="1">
        <f t="array" ref="BJ141">IF(VLOOKUP(ACT5Holdings[[#This Row],[Date]],Paysheet[], 2, FALSE) = "PAYDAY", (PayDistribution[[#This Row],[Pay Post Initial]] * ACT5Info[Remainder %]), "")</f>
        <v/>
      </c>
      <c r="BK14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42" spans="1:63" x14ac:dyDescent="0.25">
      <c r="A142" s="26">
        <v>45429</v>
      </c>
      <c r="B142" t="str">
        <f>IF(VLOOKUP(PayDistribution[[#This Row],[Date]],Paysheet[], 2, FALSE) = "PAYDAY", VLOOKUP(PayDistribution[[#This Row],[Date]],Paysheet[], 11, FALSE), "")</f>
        <v/>
      </c>
      <c r="C142" s="2" t="str">
        <f>ACT1Holdings[[#This Row],[Initial Pay Cut]]</f>
        <v/>
      </c>
      <c r="D142" s="2" t="str">
        <f>ACT2Holdings[[#This Row],[Initial Pay Cut]]</f>
        <v/>
      </c>
      <c r="E142" s="2" t="str">
        <f>ACT3Holdings[[#This Row],[Initial Pay Cut]]</f>
        <v/>
      </c>
      <c r="F142" s="2" t="str">
        <f>ACT4Holdings[[#This Row],[Initial Pay Cut]]</f>
        <v/>
      </c>
      <c r="G142" s="2" t="str">
        <f>ACT5Holdings[[#This Row],[Initial Pay Cut]]</f>
        <v/>
      </c>
      <c r="H142" t="str">
        <f>IF(PayDistribution[[#This Row],[Initial Paycheck]] = "", "", PayDistribution[[#This Row],[Initial Paycheck]] - SUM(PayDistribution[[#This Row],[Int ACT 1]:[Int ACT 5]]))</f>
        <v/>
      </c>
      <c r="I142" s="2" t="str">
        <f>ACT1Holdings[[#This Row],[Remainder Pay Cut]]</f>
        <v/>
      </c>
      <c r="J142" s="2" t="str">
        <f>ACT2Holdings[[#This Row],[Remainder Pay Cut]]</f>
        <v/>
      </c>
      <c r="K142" s="2" t="str">
        <f>ACT3Holdings[[#This Row],[Remainder Pay Cut]]</f>
        <v/>
      </c>
      <c r="L142" s="2" t="str">
        <f>ACT4Holdings[[#This Row],[Remainder Pay Cut]]</f>
        <v/>
      </c>
      <c r="M142" s="2" t="str">
        <f>ACT5Holdings[[#This Row],[Remainder Pay Cut]]</f>
        <v/>
      </c>
      <c r="O142" s="20">
        <v>45429</v>
      </c>
      <c r="P142" s="1" cm="1">
        <f t="array" ref="P142">IF(ISNUMBER(W141), W141, ACT1Info[Intial Amount])</f>
        <v>0</v>
      </c>
      <c r="Q142" s="1"/>
      <c r="R142" s="19" cm="1">
        <f t="array" ref="R142">IF(ACT1Holdings[[#This Row],[Intial Amount]] &gt; ACT1Info[Interest Rate 1 Cap], ACT1Info[Interest Rate 2], ACT1Info[Interest Rate])</f>
        <v>0</v>
      </c>
      <c r="S142" s="1"/>
      <c r="T142" s="24" t="str" cm="1">
        <f t="array" ref="T142">IF(VLOOKUP(ACT1Holdings[[#This Row],[Date]],Paysheet[], 2, FALSE) = "PAYDAY", (VLOOKUP(ACT1Holdings[[#This Row],[Date]],Paysheet[], 11, FALSE) * ACT1Info[Intial Pay %]), "")</f>
        <v/>
      </c>
      <c r="U14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42" s="1" t="str" cm="1">
        <f t="array" ref="V142">IF(VLOOKUP(ACT1Holdings[[#This Row],[Date]],Paysheet[], 2, FALSE) = "PAYDAY", (PayDistribution[[#This Row],[Pay Post Initial]] * ACT1Info[Remainder %]), "")</f>
        <v/>
      </c>
      <c r="W14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42" s="20">
        <v>45429</v>
      </c>
      <c r="Z142" s="1" cm="1">
        <f t="array" ref="Z142">IF(ISNUMBER(AG141), AG141, ACT2Info[Intial Amount])</f>
        <v>0</v>
      </c>
      <c r="AA142" s="1"/>
      <c r="AB142" s="19" cm="1">
        <f t="array" ref="AB142">IF(ACT2Holdings[[#This Row],[Intial Amount]] &gt; ACT2Info[Interest Rate 1 Cap], ACT2Info[Interest Rate 2], ACT2Info[Interest Rate])</f>
        <v>1.5E-3</v>
      </c>
      <c r="AC142" s="1"/>
      <c r="AD142" s="24" t="str" cm="1">
        <f t="array" ref="AD142">IF(VLOOKUP(ACT2Holdings[[#This Row],[Date]],Paysheet[], 2, FALSE) = "PAYDAY", (VLOOKUP(ACT2Holdings[[#This Row],[Date]],Paysheet[], 11, FALSE) * ACT2Info[Intial Pay %]), "")</f>
        <v/>
      </c>
      <c r="AE14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42" s="1" t="str" cm="1">
        <f t="array" ref="AF142">IF(VLOOKUP(ACT2Holdings[[#This Row],[Date]],Paysheet[], 2, FALSE) = "PAYDAY", (PayDistribution[[#This Row],[Pay Post Initial]] * ACT2Info[Remainder %]), "")</f>
        <v/>
      </c>
      <c r="AG14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42" s="20">
        <v>45429</v>
      </c>
      <c r="AJ142" s="1" cm="1">
        <f t="array" ref="AJ142">IF(ISNUMBER(AQ141), AQ141, ACT3Info[Intial Amount])</f>
        <v>0</v>
      </c>
      <c r="AK142" s="1"/>
      <c r="AL142" s="19" cm="1">
        <f t="array" ref="AL142">IF(ACT3Holdings[[#This Row],[Intial Amount]] &gt; ACT3Info[Interest Rate 1 Cap], ACT3Info[Interest Rate 2], ACT3Info[Interest Rate])</f>
        <v>0</v>
      </c>
      <c r="AM142" s="1"/>
      <c r="AN142" s="24" t="str" cm="1">
        <f t="array" ref="AN142">IF(VLOOKUP(ACT3Holdings[[#This Row],[Date]],Paysheet[], 2, FALSE) = "PAYDAY", (VLOOKUP(ACT3Holdings[[#This Row],[Date]],Paysheet[], 11, FALSE) * ACT3Info[Intial Pay %]), "")</f>
        <v/>
      </c>
      <c r="AO14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42" s="1" t="str" cm="1">
        <f t="array" ref="AP142">IF(VLOOKUP(ACT3Holdings[[#This Row],[Date]],Paysheet[], 2, FALSE) = "PAYDAY", (PayDistribution[[#This Row],[Pay Post Initial]] * ACT3Info[Remainder %]), "")</f>
        <v/>
      </c>
      <c r="AQ14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42" s="20">
        <v>45429</v>
      </c>
      <c r="AT142" s="1" cm="1">
        <f t="array" ref="AT142">IF(ISNUMBER(BA141), BA141, ACT4Info[Intial Amount])</f>
        <v>0</v>
      </c>
      <c r="AU142" s="1"/>
      <c r="AV142" s="19" cm="1">
        <f t="array" ref="AV142">IF(ACT4Holdings[[#This Row],[Intial Amount]] &gt; ACT4Info[Interest Rate 1 Cap], ACT4Info[Interest Rate 2], ACT4Info[Interest Rate])</f>
        <v>0</v>
      </c>
      <c r="AW142" s="1"/>
      <c r="AX142" s="24" t="str" cm="1">
        <f t="array" ref="AX142">IF(VLOOKUP(ACT4Holdings[[#This Row],[Date]],Paysheet[], 2, FALSE) = "PAYDAY", (VLOOKUP(ACT4Holdings[[#This Row],[Date]],Paysheet[], 11, FALSE) * ACT4Info[Intial Pay %]), "")</f>
        <v/>
      </c>
      <c r="AY14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42" s="1" t="str" cm="1">
        <f t="array" ref="AZ142">IF(VLOOKUP(ACT4Holdings[[#This Row],[Date]],Paysheet[], 2, FALSE) = "PAYDAY", (PayDistribution[[#This Row],[Pay Post Initial]] * ACT4Info[Remainder %]), "")</f>
        <v/>
      </c>
      <c r="BA14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42" s="20">
        <v>45429</v>
      </c>
      <c r="BD142" s="1" cm="1">
        <f t="array" ref="BD142">IF(ISNUMBER(BK141), BK141, ACT5Info[Intial Amount])</f>
        <v>0</v>
      </c>
      <c r="BE142" s="1"/>
      <c r="BF142" s="19" cm="1">
        <f t="array" ref="BF142">IF(ACT5Holdings[[#This Row],[Intial Amount]] &gt; ACT5Info[Interest Rate 1 Cap], ACT5Info[Interest Rate 2], ACT5Info[Interest Rate])</f>
        <v>0</v>
      </c>
      <c r="BG142" s="1"/>
      <c r="BH142" s="24" t="str" cm="1">
        <f t="array" ref="BH142">IF(VLOOKUP(ACT5Holdings[[#This Row],[Date]],Paysheet[], 2, FALSE) = "PAYDAY", (VLOOKUP(ACT5Holdings[[#This Row],[Date]],Paysheet[], 11, FALSE) * ACT5Info[Intial Pay %]), "")</f>
        <v/>
      </c>
      <c r="BI14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42" s="1" t="str" cm="1">
        <f t="array" ref="BJ142">IF(VLOOKUP(ACT5Holdings[[#This Row],[Date]],Paysheet[], 2, FALSE) = "PAYDAY", (PayDistribution[[#This Row],[Pay Post Initial]] * ACT5Info[Remainder %]), "")</f>
        <v/>
      </c>
      <c r="BK14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43" spans="1:63" x14ac:dyDescent="0.25">
      <c r="A143" s="26">
        <v>45430</v>
      </c>
      <c r="B143" t="str">
        <f>IF(VLOOKUP(PayDistribution[[#This Row],[Date]],Paysheet[], 2, FALSE) = "PAYDAY", VLOOKUP(PayDistribution[[#This Row],[Date]],Paysheet[], 11, FALSE), "")</f>
        <v/>
      </c>
      <c r="C143" s="2" t="str">
        <f>ACT1Holdings[[#This Row],[Initial Pay Cut]]</f>
        <v/>
      </c>
      <c r="D143" s="2" t="str">
        <f>ACT2Holdings[[#This Row],[Initial Pay Cut]]</f>
        <v/>
      </c>
      <c r="E143" s="2" t="str">
        <f>ACT3Holdings[[#This Row],[Initial Pay Cut]]</f>
        <v/>
      </c>
      <c r="F143" s="2" t="str">
        <f>ACT4Holdings[[#This Row],[Initial Pay Cut]]</f>
        <v/>
      </c>
      <c r="G143" s="2" t="str">
        <f>ACT5Holdings[[#This Row],[Initial Pay Cut]]</f>
        <v/>
      </c>
      <c r="H143" t="str">
        <f>IF(PayDistribution[[#This Row],[Initial Paycheck]] = "", "", PayDistribution[[#This Row],[Initial Paycheck]] - SUM(PayDistribution[[#This Row],[Int ACT 1]:[Int ACT 5]]))</f>
        <v/>
      </c>
      <c r="I143" s="2" t="str">
        <f>ACT1Holdings[[#This Row],[Remainder Pay Cut]]</f>
        <v/>
      </c>
      <c r="J143" s="2" t="str">
        <f>ACT2Holdings[[#This Row],[Remainder Pay Cut]]</f>
        <v/>
      </c>
      <c r="K143" s="2" t="str">
        <f>ACT3Holdings[[#This Row],[Remainder Pay Cut]]</f>
        <v/>
      </c>
      <c r="L143" s="2" t="str">
        <f>ACT4Holdings[[#This Row],[Remainder Pay Cut]]</f>
        <v/>
      </c>
      <c r="M143" s="2" t="str">
        <f>ACT5Holdings[[#This Row],[Remainder Pay Cut]]</f>
        <v/>
      </c>
      <c r="O143" s="20">
        <v>45430</v>
      </c>
      <c r="P143" s="1" cm="1">
        <f t="array" ref="P143">IF(ISNUMBER(W142), W142, ACT1Info[Intial Amount])</f>
        <v>0</v>
      </c>
      <c r="Q143" s="1"/>
      <c r="R143" s="19" cm="1">
        <f t="array" ref="R143">IF(ACT1Holdings[[#This Row],[Intial Amount]] &gt; ACT1Info[Interest Rate 1 Cap], ACT1Info[Interest Rate 2], ACT1Info[Interest Rate])</f>
        <v>0</v>
      </c>
      <c r="S143" s="1"/>
      <c r="T143" s="24" t="str" cm="1">
        <f t="array" ref="T143">IF(VLOOKUP(ACT1Holdings[[#This Row],[Date]],Paysheet[], 2, FALSE) = "PAYDAY", (VLOOKUP(ACT1Holdings[[#This Row],[Date]],Paysheet[], 11, FALSE) * ACT1Info[Intial Pay %]), "")</f>
        <v/>
      </c>
      <c r="U14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43" s="1" t="str" cm="1">
        <f t="array" ref="V143">IF(VLOOKUP(ACT1Holdings[[#This Row],[Date]],Paysheet[], 2, FALSE) = "PAYDAY", (PayDistribution[[#This Row],[Pay Post Initial]] * ACT1Info[Remainder %]), "")</f>
        <v/>
      </c>
      <c r="W14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43" s="20">
        <v>45430</v>
      </c>
      <c r="Z143" s="1" cm="1">
        <f t="array" ref="Z143">IF(ISNUMBER(AG142), AG142, ACT2Info[Intial Amount])</f>
        <v>0</v>
      </c>
      <c r="AA143" s="1"/>
      <c r="AB143" s="19" cm="1">
        <f t="array" ref="AB143">IF(ACT2Holdings[[#This Row],[Intial Amount]] &gt; ACT2Info[Interest Rate 1 Cap], ACT2Info[Interest Rate 2], ACT2Info[Interest Rate])</f>
        <v>1.5E-3</v>
      </c>
      <c r="AC143" s="1"/>
      <c r="AD143" s="24" t="str" cm="1">
        <f t="array" ref="AD143">IF(VLOOKUP(ACT2Holdings[[#This Row],[Date]],Paysheet[], 2, FALSE) = "PAYDAY", (VLOOKUP(ACT2Holdings[[#This Row],[Date]],Paysheet[], 11, FALSE) * ACT2Info[Intial Pay %]), "")</f>
        <v/>
      </c>
      <c r="AE14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43" s="1" t="str" cm="1">
        <f t="array" ref="AF143">IF(VLOOKUP(ACT2Holdings[[#This Row],[Date]],Paysheet[], 2, FALSE) = "PAYDAY", (PayDistribution[[#This Row],[Pay Post Initial]] * ACT2Info[Remainder %]), "")</f>
        <v/>
      </c>
      <c r="AG14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43" s="20">
        <v>45430</v>
      </c>
      <c r="AJ143" s="1" cm="1">
        <f t="array" ref="AJ143">IF(ISNUMBER(AQ142), AQ142, ACT3Info[Intial Amount])</f>
        <v>0</v>
      </c>
      <c r="AK143" s="1"/>
      <c r="AL143" s="19" cm="1">
        <f t="array" ref="AL143">IF(ACT3Holdings[[#This Row],[Intial Amount]] &gt; ACT3Info[Interest Rate 1 Cap], ACT3Info[Interest Rate 2], ACT3Info[Interest Rate])</f>
        <v>0</v>
      </c>
      <c r="AM143" s="1"/>
      <c r="AN143" s="24" t="str" cm="1">
        <f t="array" ref="AN143">IF(VLOOKUP(ACT3Holdings[[#This Row],[Date]],Paysheet[], 2, FALSE) = "PAYDAY", (VLOOKUP(ACT3Holdings[[#This Row],[Date]],Paysheet[], 11, FALSE) * ACT3Info[Intial Pay %]), "")</f>
        <v/>
      </c>
      <c r="AO14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43" s="1" t="str" cm="1">
        <f t="array" ref="AP143">IF(VLOOKUP(ACT3Holdings[[#This Row],[Date]],Paysheet[], 2, FALSE) = "PAYDAY", (PayDistribution[[#This Row],[Pay Post Initial]] * ACT3Info[Remainder %]), "")</f>
        <v/>
      </c>
      <c r="AQ14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43" s="20">
        <v>45430</v>
      </c>
      <c r="AT143" s="1" cm="1">
        <f t="array" ref="AT143">IF(ISNUMBER(BA142), BA142, ACT4Info[Intial Amount])</f>
        <v>0</v>
      </c>
      <c r="AU143" s="1"/>
      <c r="AV143" s="19" cm="1">
        <f t="array" ref="AV143">IF(ACT4Holdings[[#This Row],[Intial Amount]] &gt; ACT4Info[Interest Rate 1 Cap], ACT4Info[Interest Rate 2], ACT4Info[Interest Rate])</f>
        <v>0</v>
      </c>
      <c r="AW143" s="1"/>
      <c r="AX143" s="24" t="str" cm="1">
        <f t="array" ref="AX143">IF(VLOOKUP(ACT4Holdings[[#This Row],[Date]],Paysheet[], 2, FALSE) = "PAYDAY", (VLOOKUP(ACT4Holdings[[#This Row],[Date]],Paysheet[], 11, FALSE) * ACT4Info[Intial Pay %]), "")</f>
        <v/>
      </c>
      <c r="AY14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43" s="1" t="str" cm="1">
        <f t="array" ref="AZ143">IF(VLOOKUP(ACT4Holdings[[#This Row],[Date]],Paysheet[], 2, FALSE) = "PAYDAY", (PayDistribution[[#This Row],[Pay Post Initial]] * ACT4Info[Remainder %]), "")</f>
        <v/>
      </c>
      <c r="BA14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43" s="20">
        <v>45430</v>
      </c>
      <c r="BD143" s="1" cm="1">
        <f t="array" ref="BD143">IF(ISNUMBER(BK142), BK142, ACT5Info[Intial Amount])</f>
        <v>0</v>
      </c>
      <c r="BE143" s="1"/>
      <c r="BF143" s="19" cm="1">
        <f t="array" ref="BF143">IF(ACT5Holdings[[#This Row],[Intial Amount]] &gt; ACT5Info[Interest Rate 1 Cap], ACT5Info[Interest Rate 2], ACT5Info[Interest Rate])</f>
        <v>0</v>
      </c>
      <c r="BG143" s="1"/>
      <c r="BH143" s="24" t="str" cm="1">
        <f t="array" ref="BH143">IF(VLOOKUP(ACT5Holdings[[#This Row],[Date]],Paysheet[], 2, FALSE) = "PAYDAY", (VLOOKUP(ACT5Holdings[[#This Row],[Date]],Paysheet[], 11, FALSE) * ACT5Info[Intial Pay %]), "")</f>
        <v/>
      </c>
      <c r="BI14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43" s="1" t="str" cm="1">
        <f t="array" ref="BJ143">IF(VLOOKUP(ACT5Holdings[[#This Row],[Date]],Paysheet[], 2, FALSE) = "PAYDAY", (PayDistribution[[#This Row],[Pay Post Initial]] * ACT5Info[Remainder %]), "")</f>
        <v/>
      </c>
      <c r="BK14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44" spans="1:63" x14ac:dyDescent="0.25">
      <c r="A144" s="26">
        <v>45431</v>
      </c>
      <c r="B144" t="str">
        <f>IF(VLOOKUP(PayDistribution[[#This Row],[Date]],Paysheet[], 2, FALSE) = "PAYDAY", VLOOKUP(PayDistribution[[#This Row],[Date]],Paysheet[], 11, FALSE), "")</f>
        <v/>
      </c>
      <c r="C144" s="2" t="str">
        <f>ACT1Holdings[[#This Row],[Initial Pay Cut]]</f>
        <v/>
      </c>
      <c r="D144" s="2" t="str">
        <f>ACT2Holdings[[#This Row],[Initial Pay Cut]]</f>
        <v/>
      </c>
      <c r="E144" s="2" t="str">
        <f>ACT3Holdings[[#This Row],[Initial Pay Cut]]</f>
        <v/>
      </c>
      <c r="F144" s="2" t="str">
        <f>ACT4Holdings[[#This Row],[Initial Pay Cut]]</f>
        <v/>
      </c>
      <c r="G144" s="2" t="str">
        <f>ACT5Holdings[[#This Row],[Initial Pay Cut]]</f>
        <v/>
      </c>
      <c r="H144" t="str">
        <f>IF(PayDistribution[[#This Row],[Initial Paycheck]] = "", "", PayDistribution[[#This Row],[Initial Paycheck]] - SUM(PayDistribution[[#This Row],[Int ACT 1]:[Int ACT 5]]))</f>
        <v/>
      </c>
      <c r="I144" s="2" t="str">
        <f>ACT1Holdings[[#This Row],[Remainder Pay Cut]]</f>
        <v/>
      </c>
      <c r="J144" s="2" t="str">
        <f>ACT2Holdings[[#This Row],[Remainder Pay Cut]]</f>
        <v/>
      </c>
      <c r="K144" s="2" t="str">
        <f>ACT3Holdings[[#This Row],[Remainder Pay Cut]]</f>
        <v/>
      </c>
      <c r="L144" s="2" t="str">
        <f>ACT4Holdings[[#This Row],[Remainder Pay Cut]]</f>
        <v/>
      </c>
      <c r="M144" s="2" t="str">
        <f>ACT5Holdings[[#This Row],[Remainder Pay Cut]]</f>
        <v/>
      </c>
      <c r="O144" s="20">
        <v>45431</v>
      </c>
      <c r="P144" s="1" cm="1">
        <f t="array" ref="P144">IF(ISNUMBER(W143), W143, ACT1Info[Intial Amount])</f>
        <v>0</v>
      </c>
      <c r="Q144" s="1"/>
      <c r="R144" s="19" cm="1">
        <f t="array" ref="R144">IF(ACT1Holdings[[#This Row],[Intial Amount]] &gt; ACT1Info[Interest Rate 1 Cap], ACT1Info[Interest Rate 2], ACT1Info[Interest Rate])</f>
        <v>0</v>
      </c>
      <c r="S144" s="1"/>
      <c r="T144" s="24" t="str" cm="1">
        <f t="array" ref="T144">IF(VLOOKUP(ACT1Holdings[[#This Row],[Date]],Paysheet[], 2, FALSE) = "PAYDAY", (VLOOKUP(ACT1Holdings[[#This Row],[Date]],Paysheet[], 11, FALSE) * ACT1Info[Intial Pay %]), "")</f>
        <v/>
      </c>
      <c r="U14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44" s="1" t="str" cm="1">
        <f t="array" ref="V144">IF(VLOOKUP(ACT1Holdings[[#This Row],[Date]],Paysheet[], 2, FALSE) = "PAYDAY", (PayDistribution[[#This Row],[Pay Post Initial]] * ACT1Info[Remainder %]), "")</f>
        <v/>
      </c>
      <c r="W14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44" s="20">
        <v>45431</v>
      </c>
      <c r="Z144" s="1" cm="1">
        <f t="array" ref="Z144">IF(ISNUMBER(AG143), AG143, ACT2Info[Intial Amount])</f>
        <v>0</v>
      </c>
      <c r="AA144" s="1"/>
      <c r="AB144" s="19" cm="1">
        <f t="array" ref="AB144">IF(ACT2Holdings[[#This Row],[Intial Amount]] &gt; ACT2Info[Interest Rate 1 Cap], ACT2Info[Interest Rate 2], ACT2Info[Interest Rate])</f>
        <v>1.5E-3</v>
      </c>
      <c r="AC144" s="1"/>
      <c r="AD144" s="24" t="str" cm="1">
        <f t="array" ref="AD144">IF(VLOOKUP(ACT2Holdings[[#This Row],[Date]],Paysheet[], 2, FALSE) = "PAYDAY", (VLOOKUP(ACT2Holdings[[#This Row],[Date]],Paysheet[], 11, FALSE) * ACT2Info[Intial Pay %]), "")</f>
        <v/>
      </c>
      <c r="AE14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44" s="1" t="str" cm="1">
        <f t="array" ref="AF144">IF(VLOOKUP(ACT2Holdings[[#This Row],[Date]],Paysheet[], 2, FALSE) = "PAYDAY", (PayDistribution[[#This Row],[Pay Post Initial]] * ACT2Info[Remainder %]), "")</f>
        <v/>
      </c>
      <c r="AG14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44" s="20">
        <v>45431</v>
      </c>
      <c r="AJ144" s="1" cm="1">
        <f t="array" ref="AJ144">IF(ISNUMBER(AQ143), AQ143, ACT3Info[Intial Amount])</f>
        <v>0</v>
      </c>
      <c r="AK144" s="1"/>
      <c r="AL144" s="19" cm="1">
        <f t="array" ref="AL144">IF(ACT3Holdings[[#This Row],[Intial Amount]] &gt; ACT3Info[Interest Rate 1 Cap], ACT3Info[Interest Rate 2], ACT3Info[Interest Rate])</f>
        <v>0</v>
      </c>
      <c r="AM144" s="1"/>
      <c r="AN144" s="24" t="str" cm="1">
        <f t="array" ref="AN144">IF(VLOOKUP(ACT3Holdings[[#This Row],[Date]],Paysheet[], 2, FALSE) = "PAYDAY", (VLOOKUP(ACT3Holdings[[#This Row],[Date]],Paysheet[], 11, FALSE) * ACT3Info[Intial Pay %]), "")</f>
        <v/>
      </c>
      <c r="AO14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44" s="1" t="str" cm="1">
        <f t="array" ref="AP144">IF(VLOOKUP(ACT3Holdings[[#This Row],[Date]],Paysheet[], 2, FALSE) = "PAYDAY", (PayDistribution[[#This Row],[Pay Post Initial]] * ACT3Info[Remainder %]), "")</f>
        <v/>
      </c>
      <c r="AQ14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44" s="20">
        <v>45431</v>
      </c>
      <c r="AT144" s="1" cm="1">
        <f t="array" ref="AT144">IF(ISNUMBER(BA143), BA143, ACT4Info[Intial Amount])</f>
        <v>0</v>
      </c>
      <c r="AU144" s="1"/>
      <c r="AV144" s="19" cm="1">
        <f t="array" ref="AV144">IF(ACT4Holdings[[#This Row],[Intial Amount]] &gt; ACT4Info[Interest Rate 1 Cap], ACT4Info[Interest Rate 2], ACT4Info[Interest Rate])</f>
        <v>0</v>
      </c>
      <c r="AW144" s="1"/>
      <c r="AX144" s="24" t="str" cm="1">
        <f t="array" ref="AX144">IF(VLOOKUP(ACT4Holdings[[#This Row],[Date]],Paysheet[], 2, FALSE) = "PAYDAY", (VLOOKUP(ACT4Holdings[[#This Row],[Date]],Paysheet[], 11, FALSE) * ACT4Info[Intial Pay %]), "")</f>
        <v/>
      </c>
      <c r="AY14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44" s="1" t="str" cm="1">
        <f t="array" ref="AZ144">IF(VLOOKUP(ACT4Holdings[[#This Row],[Date]],Paysheet[], 2, FALSE) = "PAYDAY", (PayDistribution[[#This Row],[Pay Post Initial]] * ACT4Info[Remainder %]), "")</f>
        <v/>
      </c>
      <c r="BA14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44" s="20">
        <v>45431</v>
      </c>
      <c r="BD144" s="1" cm="1">
        <f t="array" ref="BD144">IF(ISNUMBER(BK143), BK143, ACT5Info[Intial Amount])</f>
        <v>0</v>
      </c>
      <c r="BE144" s="1"/>
      <c r="BF144" s="19" cm="1">
        <f t="array" ref="BF144">IF(ACT5Holdings[[#This Row],[Intial Amount]] &gt; ACT5Info[Interest Rate 1 Cap], ACT5Info[Interest Rate 2], ACT5Info[Interest Rate])</f>
        <v>0</v>
      </c>
      <c r="BG144" s="1"/>
      <c r="BH144" s="24" t="str" cm="1">
        <f t="array" ref="BH144">IF(VLOOKUP(ACT5Holdings[[#This Row],[Date]],Paysheet[], 2, FALSE) = "PAYDAY", (VLOOKUP(ACT5Holdings[[#This Row],[Date]],Paysheet[], 11, FALSE) * ACT5Info[Intial Pay %]), "")</f>
        <v/>
      </c>
      <c r="BI14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44" s="1" t="str" cm="1">
        <f t="array" ref="BJ144">IF(VLOOKUP(ACT5Holdings[[#This Row],[Date]],Paysheet[], 2, FALSE) = "PAYDAY", (PayDistribution[[#This Row],[Pay Post Initial]] * ACT5Info[Remainder %]), "")</f>
        <v/>
      </c>
      <c r="BK14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45" spans="1:63" x14ac:dyDescent="0.25">
      <c r="A145" s="26">
        <v>45432</v>
      </c>
      <c r="B145" t="str">
        <f>IF(VLOOKUP(PayDistribution[[#This Row],[Date]],Paysheet[], 2, FALSE) = "PAYDAY", VLOOKUP(PayDistribution[[#This Row],[Date]],Paysheet[], 11, FALSE), "")</f>
        <v/>
      </c>
      <c r="C145" s="2" t="str">
        <f>ACT1Holdings[[#This Row],[Initial Pay Cut]]</f>
        <v/>
      </c>
      <c r="D145" s="2" t="str">
        <f>ACT2Holdings[[#This Row],[Initial Pay Cut]]</f>
        <v/>
      </c>
      <c r="E145" s="2" t="str">
        <f>ACT3Holdings[[#This Row],[Initial Pay Cut]]</f>
        <v/>
      </c>
      <c r="F145" s="2" t="str">
        <f>ACT4Holdings[[#This Row],[Initial Pay Cut]]</f>
        <v/>
      </c>
      <c r="G145" s="2" t="str">
        <f>ACT5Holdings[[#This Row],[Initial Pay Cut]]</f>
        <v/>
      </c>
      <c r="H145" t="str">
        <f>IF(PayDistribution[[#This Row],[Initial Paycheck]] = "", "", PayDistribution[[#This Row],[Initial Paycheck]] - SUM(PayDistribution[[#This Row],[Int ACT 1]:[Int ACT 5]]))</f>
        <v/>
      </c>
      <c r="I145" s="2" t="str">
        <f>ACT1Holdings[[#This Row],[Remainder Pay Cut]]</f>
        <v/>
      </c>
      <c r="J145" s="2" t="str">
        <f>ACT2Holdings[[#This Row],[Remainder Pay Cut]]</f>
        <v/>
      </c>
      <c r="K145" s="2" t="str">
        <f>ACT3Holdings[[#This Row],[Remainder Pay Cut]]</f>
        <v/>
      </c>
      <c r="L145" s="2" t="str">
        <f>ACT4Holdings[[#This Row],[Remainder Pay Cut]]</f>
        <v/>
      </c>
      <c r="M145" s="2" t="str">
        <f>ACT5Holdings[[#This Row],[Remainder Pay Cut]]</f>
        <v/>
      </c>
      <c r="O145" s="20">
        <v>45432</v>
      </c>
      <c r="P145" s="1" cm="1">
        <f t="array" ref="P145">IF(ISNUMBER(W144), W144, ACT1Info[Intial Amount])</f>
        <v>0</v>
      </c>
      <c r="Q145" s="1"/>
      <c r="R145" s="19" cm="1">
        <f t="array" ref="R145">IF(ACT1Holdings[[#This Row],[Intial Amount]] &gt; ACT1Info[Interest Rate 1 Cap], ACT1Info[Interest Rate 2], ACT1Info[Interest Rate])</f>
        <v>0</v>
      </c>
      <c r="S145" s="1"/>
      <c r="T145" s="24" t="str" cm="1">
        <f t="array" ref="T145">IF(VLOOKUP(ACT1Holdings[[#This Row],[Date]],Paysheet[], 2, FALSE) = "PAYDAY", (VLOOKUP(ACT1Holdings[[#This Row],[Date]],Paysheet[], 11, FALSE) * ACT1Info[Intial Pay %]), "")</f>
        <v/>
      </c>
      <c r="U14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45" s="1" t="str" cm="1">
        <f t="array" ref="V145">IF(VLOOKUP(ACT1Holdings[[#This Row],[Date]],Paysheet[], 2, FALSE) = "PAYDAY", (PayDistribution[[#This Row],[Pay Post Initial]] * ACT1Info[Remainder %]), "")</f>
        <v/>
      </c>
      <c r="W14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45" s="20">
        <v>45432</v>
      </c>
      <c r="Z145" s="1" cm="1">
        <f t="array" ref="Z145">IF(ISNUMBER(AG144), AG144, ACT2Info[Intial Amount])</f>
        <v>0</v>
      </c>
      <c r="AA145" s="1"/>
      <c r="AB145" s="19" cm="1">
        <f t="array" ref="AB145">IF(ACT2Holdings[[#This Row],[Intial Amount]] &gt; ACT2Info[Interest Rate 1 Cap], ACT2Info[Interest Rate 2], ACT2Info[Interest Rate])</f>
        <v>1.5E-3</v>
      </c>
      <c r="AC145" s="1"/>
      <c r="AD145" s="24" t="str" cm="1">
        <f t="array" ref="AD145">IF(VLOOKUP(ACT2Holdings[[#This Row],[Date]],Paysheet[], 2, FALSE) = "PAYDAY", (VLOOKUP(ACT2Holdings[[#This Row],[Date]],Paysheet[], 11, FALSE) * ACT2Info[Intial Pay %]), "")</f>
        <v/>
      </c>
      <c r="AE14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45" s="1" t="str" cm="1">
        <f t="array" ref="AF145">IF(VLOOKUP(ACT2Holdings[[#This Row],[Date]],Paysheet[], 2, FALSE) = "PAYDAY", (PayDistribution[[#This Row],[Pay Post Initial]] * ACT2Info[Remainder %]), "")</f>
        <v/>
      </c>
      <c r="AG14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45" s="20">
        <v>45432</v>
      </c>
      <c r="AJ145" s="1" cm="1">
        <f t="array" ref="AJ145">IF(ISNUMBER(AQ144), AQ144, ACT3Info[Intial Amount])</f>
        <v>0</v>
      </c>
      <c r="AK145" s="1"/>
      <c r="AL145" s="19" cm="1">
        <f t="array" ref="AL145">IF(ACT3Holdings[[#This Row],[Intial Amount]] &gt; ACT3Info[Interest Rate 1 Cap], ACT3Info[Interest Rate 2], ACT3Info[Interest Rate])</f>
        <v>0</v>
      </c>
      <c r="AM145" s="1"/>
      <c r="AN145" s="24" t="str" cm="1">
        <f t="array" ref="AN145">IF(VLOOKUP(ACT3Holdings[[#This Row],[Date]],Paysheet[], 2, FALSE) = "PAYDAY", (VLOOKUP(ACT3Holdings[[#This Row],[Date]],Paysheet[], 11, FALSE) * ACT3Info[Intial Pay %]), "")</f>
        <v/>
      </c>
      <c r="AO14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45" s="1" t="str" cm="1">
        <f t="array" ref="AP145">IF(VLOOKUP(ACT3Holdings[[#This Row],[Date]],Paysheet[], 2, FALSE) = "PAYDAY", (PayDistribution[[#This Row],[Pay Post Initial]] * ACT3Info[Remainder %]), "")</f>
        <v/>
      </c>
      <c r="AQ14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45" s="20">
        <v>45432</v>
      </c>
      <c r="AT145" s="1" cm="1">
        <f t="array" ref="AT145">IF(ISNUMBER(BA144), BA144, ACT4Info[Intial Amount])</f>
        <v>0</v>
      </c>
      <c r="AU145" s="1"/>
      <c r="AV145" s="19" cm="1">
        <f t="array" ref="AV145">IF(ACT4Holdings[[#This Row],[Intial Amount]] &gt; ACT4Info[Interest Rate 1 Cap], ACT4Info[Interest Rate 2], ACT4Info[Interest Rate])</f>
        <v>0</v>
      </c>
      <c r="AW145" s="1"/>
      <c r="AX145" s="24" t="str" cm="1">
        <f t="array" ref="AX145">IF(VLOOKUP(ACT4Holdings[[#This Row],[Date]],Paysheet[], 2, FALSE) = "PAYDAY", (VLOOKUP(ACT4Holdings[[#This Row],[Date]],Paysheet[], 11, FALSE) * ACT4Info[Intial Pay %]), "")</f>
        <v/>
      </c>
      <c r="AY14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45" s="1" t="str" cm="1">
        <f t="array" ref="AZ145">IF(VLOOKUP(ACT4Holdings[[#This Row],[Date]],Paysheet[], 2, FALSE) = "PAYDAY", (PayDistribution[[#This Row],[Pay Post Initial]] * ACT4Info[Remainder %]), "")</f>
        <v/>
      </c>
      <c r="BA14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45" s="20">
        <v>45432</v>
      </c>
      <c r="BD145" s="1" cm="1">
        <f t="array" ref="BD145">IF(ISNUMBER(BK144), BK144, ACT5Info[Intial Amount])</f>
        <v>0</v>
      </c>
      <c r="BE145" s="1"/>
      <c r="BF145" s="19" cm="1">
        <f t="array" ref="BF145">IF(ACT5Holdings[[#This Row],[Intial Amount]] &gt; ACT5Info[Interest Rate 1 Cap], ACT5Info[Interest Rate 2], ACT5Info[Interest Rate])</f>
        <v>0</v>
      </c>
      <c r="BG145" s="1"/>
      <c r="BH145" s="24" t="str" cm="1">
        <f t="array" ref="BH145">IF(VLOOKUP(ACT5Holdings[[#This Row],[Date]],Paysheet[], 2, FALSE) = "PAYDAY", (VLOOKUP(ACT5Holdings[[#This Row],[Date]],Paysheet[], 11, FALSE) * ACT5Info[Intial Pay %]), "")</f>
        <v/>
      </c>
      <c r="BI14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45" s="1" t="str" cm="1">
        <f t="array" ref="BJ145">IF(VLOOKUP(ACT5Holdings[[#This Row],[Date]],Paysheet[], 2, FALSE) = "PAYDAY", (PayDistribution[[#This Row],[Pay Post Initial]] * ACT5Info[Remainder %]), "")</f>
        <v/>
      </c>
      <c r="BK14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46" spans="1:63" x14ac:dyDescent="0.25">
      <c r="A146" s="26">
        <v>45433</v>
      </c>
      <c r="B146" t="str">
        <f>IF(VLOOKUP(PayDistribution[[#This Row],[Date]],Paysheet[], 2, FALSE) = "PAYDAY", VLOOKUP(PayDistribution[[#This Row],[Date]],Paysheet[], 11, FALSE), "")</f>
        <v/>
      </c>
      <c r="C146" s="2" t="str">
        <f>ACT1Holdings[[#This Row],[Initial Pay Cut]]</f>
        <v/>
      </c>
      <c r="D146" s="2" t="str">
        <f>ACT2Holdings[[#This Row],[Initial Pay Cut]]</f>
        <v/>
      </c>
      <c r="E146" s="2" t="str">
        <f>ACT3Holdings[[#This Row],[Initial Pay Cut]]</f>
        <v/>
      </c>
      <c r="F146" s="2" t="str">
        <f>ACT4Holdings[[#This Row],[Initial Pay Cut]]</f>
        <v/>
      </c>
      <c r="G146" s="2" t="str">
        <f>ACT5Holdings[[#This Row],[Initial Pay Cut]]</f>
        <v/>
      </c>
      <c r="H146" t="str">
        <f>IF(PayDistribution[[#This Row],[Initial Paycheck]] = "", "", PayDistribution[[#This Row],[Initial Paycheck]] - SUM(PayDistribution[[#This Row],[Int ACT 1]:[Int ACT 5]]))</f>
        <v/>
      </c>
      <c r="I146" s="2" t="str">
        <f>ACT1Holdings[[#This Row],[Remainder Pay Cut]]</f>
        <v/>
      </c>
      <c r="J146" s="2" t="str">
        <f>ACT2Holdings[[#This Row],[Remainder Pay Cut]]</f>
        <v/>
      </c>
      <c r="K146" s="2" t="str">
        <f>ACT3Holdings[[#This Row],[Remainder Pay Cut]]</f>
        <v/>
      </c>
      <c r="L146" s="2" t="str">
        <f>ACT4Holdings[[#This Row],[Remainder Pay Cut]]</f>
        <v/>
      </c>
      <c r="M146" s="2" t="str">
        <f>ACT5Holdings[[#This Row],[Remainder Pay Cut]]</f>
        <v/>
      </c>
      <c r="O146" s="20">
        <v>45433</v>
      </c>
      <c r="P146" s="1" cm="1">
        <f t="array" ref="P146">IF(ISNUMBER(W145), W145, ACT1Info[Intial Amount])</f>
        <v>0</v>
      </c>
      <c r="Q146" s="1"/>
      <c r="R146" s="19" cm="1">
        <f t="array" ref="R146">IF(ACT1Holdings[[#This Row],[Intial Amount]] &gt; ACT1Info[Interest Rate 1 Cap], ACT1Info[Interest Rate 2], ACT1Info[Interest Rate])</f>
        <v>0</v>
      </c>
      <c r="S146" s="1"/>
      <c r="T146" s="24" t="str" cm="1">
        <f t="array" ref="T146">IF(VLOOKUP(ACT1Holdings[[#This Row],[Date]],Paysheet[], 2, FALSE) = "PAYDAY", (VLOOKUP(ACT1Holdings[[#This Row],[Date]],Paysheet[], 11, FALSE) * ACT1Info[Intial Pay %]), "")</f>
        <v/>
      </c>
      <c r="U14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46" s="1" t="str" cm="1">
        <f t="array" ref="V146">IF(VLOOKUP(ACT1Holdings[[#This Row],[Date]],Paysheet[], 2, FALSE) = "PAYDAY", (PayDistribution[[#This Row],[Pay Post Initial]] * ACT1Info[Remainder %]), "")</f>
        <v/>
      </c>
      <c r="W14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46" s="20">
        <v>45433</v>
      </c>
      <c r="Z146" s="1" cm="1">
        <f t="array" ref="Z146">IF(ISNUMBER(AG145), AG145, ACT2Info[Intial Amount])</f>
        <v>0</v>
      </c>
      <c r="AA146" s="1"/>
      <c r="AB146" s="19" cm="1">
        <f t="array" ref="AB146">IF(ACT2Holdings[[#This Row],[Intial Amount]] &gt; ACT2Info[Interest Rate 1 Cap], ACT2Info[Interest Rate 2], ACT2Info[Interest Rate])</f>
        <v>1.5E-3</v>
      </c>
      <c r="AC146" s="1"/>
      <c r="AD146" s="24" t="str" cm="1">
        <f t="array" ref="AD146">IF(VLOOKUP(ACT2Holdings[[#This Row],[Date]],Paysheet[], 2, FALSE) = "PAYDAY", (VLOOKUP(ACT2Holdings[[#This Row],[Date]],Paysheet[], 11, FALSE) * ACT2Info[Intial Pay %]), "")</f>
        <v/>
      </c>
      <c r="AE14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46" s="1" t="str" cm="1">
        <f t="array" ref="AF146">IF(VLOOKUP(ACT2Holdings[[#This Row],[Date]],Paysheet[], 2, FALSE) = "PAYDAY", (PayDistribution[[#This Row],[Pay Post Initial]] * ACT2Info[Remainder %]), "")</f>
        <v/>
      </c>
      <c r="AG14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46" s="20">
        <v>45433</v>
      </c>
      <c r="AJ146" s="1" cm="1">
        <f t="array" ref="AJ146">IF(ISNUMBER(AQ145), AQ145, ACT3Info[Intial Amount])</f>
        <v>0</v>
      </c>
      <c r="AK146" s="1"/>
      <c r="AL146" s="19" cm="1">
        <f t="array" ref="AL146">IF(ACT3Holdings[[#This Row],[Intial Amount]] &gt; ACT3Info[Interest Rate 1 Cap], ACT3Info[Interest Rate 2], ACT3Info[Interest Rate])</f>
        <v>0</v>
      </c>
      <c r="AM146" s="1"/>
      <c r="AN146" s="24" t="str" cm="1">
        <f t="array" ref="AN146">IF(VLOOKUP(ACT3Holdings[[#This Row],[Date]],Paysheet[], 2, FALSE) = "PAYDAY", (VLOOKUP(ACT3Holdings[[#This Row],[Date]],Paysheet[], 11, FALSE) * ACT3Info[Intial Pay %]), "")</f>
        <v/>
      </c>
      <c r="AO14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46" s="1" t="str" cm="1">
        <f t="array" ref="AP146">IF(VLOOKUP(ACT3Holdings[[#This Row],[Date]],Paysheet[], 2, FALSE) = "PAYDAY", (PayDistribution[[#This Row],[Pay Post Initial]] * ACT3Info[Remainder %]), "")</f>
        <v/>
      </c>
      <c r="AQ14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46" s="20">
        <v>45433</v>
      </c>
      <c r="AT146" s="1" cm="1">
        <f t="array" ref="AT146">IF(ISNUMBER(BA145), BA145, ACT4Info[Intial Amount])</f>
        <v>0</v>
      </c>
      <c r="AU146" s="1"/>
      <c r="AV146" s="19" cm="1">
        <f t="array" ref="AV146">IF(ACT4Holdings[[#This Row],[Intial Amount]] &gt; ACT4Info[Interest Rate 1 Cap], ACT4Info[Interest Rate 2], ACT4Info[Interest Rate])</f>
        <v>0</v>
      </c>
      <c r="AW146" s="1"/>
      <c r="AX146" s="24" t="str" cm="1">
        <f t="array" ref="AX146">IF(VLOOKUP(ACT4Holdings[[#This Row],[Date]],Paysheet[], 2, FALSE) = "PAYDAY", (VLOOKUP(ACT4Holdings[[#This Row],[Date]],Paysheet[], 11, FALSE) * ACT4Info[Intial Pay %]), "")</f>
        <v/>
      </c>
      <c r="AY14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46" s="1" t="str" cm="1">
        <f t="array" ref="AZ146">IF(VLOOKUP(ACT4Holdings[[#This Row],[Date]],Paysheet[], 2, FALSE) = "PAYDAY", (PayDistribution[[#This Row],[Pay Post Initial]] * ACT4Info[Remainder %]), "")</f>
        <v/>
      </c>
      <c r="BA14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46" s="20">
        <v>45433</v>
      </c>
      <c r="BD146" s="1" cm="1">
        <f t="array" ref="BD146">IF(ISNUMBER(BK145), BK145, ACT5Info[Intial Amount])</f>
        <v>0</v>
      </c>
      <c r="BE146" s="1"/>
      <c r="BF146" s="19" cm="1">
        <f t="array" ref="BF146">IF(ACT5Holdings[[#This Row],[Intial Amount]] &gt; ACT5Info[Interest Rate 1 Cap], ACT5Info[Interest Rate 2], ACT5Info[Interest Rate])</f>
        <v>0</v>
      </c>
      <c r="BG146" s="1"/>
      <c r="BH146" s="24" t="str" cm="1">
        <f t="array" ref="BH146">IF(VLOOKUP(ACT5Holdings[[#This Row],[Date]],Paysheet[], 2, FALSE) = "PAYDAY", (VLOOKUP(ACT5Holdings[[#This Row],[Date]],Paysheet[], 11, FALSE) * ACT5Info[Intial Pay %]), "")</f>
        <v/>
      </c>
      <c r="BI14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46" s="1" t="str" cm="1">
        <f t="array" ref="BJ146">IF(VLOOKUP(ACT5Holdings[[#This Row],[Date]],Paysheet[], 2, FALSE) = "PAYDAY", (PayDistribution[[#This Row],[Pay Post Initial]] * ACT5Info[Remainder %]), "")</f>
        <v/>
      </c>
      <c r="BK14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47" spans="1:63" x14ac:dyDescent="0.25">
      <c r="A147" s="26">
        <v>45434</v>
      </c>
      <c r="B147" t="str">
        <f>IF(VLOOKUP(PayDistribution[[#This Row],[Date]],Paysheet[], 2, FALSE) = "PAYDAY", VLOOKUP(PayDistribution[[#This Row],[Date]],Paysheet[], 11, FALSE), "")</f>
        <v/>
      </c>
      <c r="C147" s="2" t="str">
        <f>ACT1Holdings[[#This Row],[Initial Pay Cut]]</f>
        <v/>
      </c>
      <c r="D147" s="2" t="str">
        <f>ACT2Holdings[[#This Row],[Initial Pay Cut]]</f>
        <v/>
      </c>
      <c r="E147" s="2" t="str">
        <f>ACT3Holdings[[#This Row],[Initial Pay Cut]]</f>
        <v/>
      </c>
      <c r="F147" s="2" t="str">
        <f>ACT4Holdings[[#This Row],[Initial Pay Cut]]</f>
        <v/>
      </c>
      <c r="G147" s="2" t="str">
        <f>ACT5Holdings[[#This Row],[Initial Pay Cut]]</f>
        <v/>
      </c>
      <c r="H147" t="str">
        <f>IF(PayDistribution[[#This Row],[Initial Paycheck]] = "", "", PayDistribution[[#This Row],[Initial Paycheck]] - SUM(PayDistribution[[#This Row],[Int ACT 1]:[Int ACT 5]]))</f>
        <v/>
      </c>
      <c r="I147" s="2" t="str">
        <f>ACT1Holdings[[#This Row],[Remainder Pay Cut]]</f>
        <v/>
      </c>
      <c r="J147" s="2" t="str">
        <f>ACT2Holdings[[#This Row],[Remainder Pay Cut]]</f>
        <v/>
      </c>
      <c r="K147" s="2" t="str">
        <f>ACT3Holdings[[#This Row],[Remainder Pay Cut]]</f>
        <v/>
      </c>
      <c r="L147" s="2" t="str">
        <f>ACT4Holdings[[#This Row],[Remainder Pay Cut]]</f>
        <v/>
      </c>
      <c r="M147" s="2" t="str">
        <f>ACT5Holdings[[#This Row],[Remainder Pay Cut]]</f>
        <v/>
      </c>
      <c r="O147" s="20">
        <v>45434</v>
      </c>
      <c r="P147" s="1" cm="1">
        <f t="array" ref="P147">IF(ISNUMBER(W146), W146, ACT1Info[Intial Amount])</f>
        <v>0</v>
      </c>
      <c r="Q147" s="1"/>
      <c r="R147" s="19" cm="1">
        <f t="array" ref="R147">IF(ACT1Holdings[[#This Row],[Intial Amount]] &gt; ACT1Info[Interest Rate 1 Cap], ACT1Info[Interest Rate 2], ACT1Info[Interest Rate])</f>
        <v>0</v>
      </c>
      <c r="S147" s="1"/>
      <c r="T147" s="24" t="str" cm="1">
        <f t="array" ref="T147">IF(VLOOKUP(ACT1Holdings[[#This Row],[Date]],Paysheet[], 2, FALSE) = "PAYDAY", (VLOOKUP(ACT1Holdings[[#This Row],[Date]],Paysheet[], 11, FALSE) * ACT1Info[Intial Pay %]), "")</f>
        <v/>
      </c>
      <c r="U14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47" s="1" t="str" cm="1">
        <f t="array" ref="V147">IF(VLOOKUP(ACT1Holdings[[#This Row],[Date]],Paysheet[], 2, FALSE) = "PAYDAY", (PayDistribution[[#This Row],[Pay Post Initial]] * ACT1Info[Remainder %]), "")</f>
        <v/>
      </c>
      <c r="W14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47" s="20">
        <v>45434</v>
      </c>
      <c r="Z147" s="1" cm="1">
        <f t="array" ref="Z147">IF(ISNUMBER(AG146), AG146, ACT2Info[Intial Amount])</f>
        <v>0</v>
      </c>
      <c r="AA147" s="1"/>
      <c r="AB147" s="19" cm="1">
        <f t="array" ref="AB147">IF(ACT2Holdings[[#This Row],[Intial Amount]] &gt; ACT2Info[Interest Rate 1 Cap], ACT2Info[Interest Rate 2], ACT2Info[Interest Rate])</f>
        <v>1.5E-3</v>
      </c>
      <c r="AC147" s="1"/>
      <c r="AD147" s="24" t="str" cm="1">
        <f t="array" ref="AD147">IF(VLOOKUP(ACT2Holdings[[#This Row],[Date]],Paysheet[], 2, FALSE) = "PAYDAY", (VLOOKUP(ACT2Holdings[[#This Row],[Date]],Paysheet[], 11, FALSE) * ACT2Info[Intial Pay %]), "")</f>
        <v/>
      </c>
      <c r="AE14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47" s="1" t="str" cm="1">
        <f t="array" ref="AF147">IF(VLOOKUP(ACT2Holdings[[#This Row],[Date]],Paysheet[], 2, FALSE) = "PAYDAY", (PayDistribution[[#This Row],[Pay Post Initial]] * ACT2Info[Remainder %]), "")</f>
        <v/>
      </c>
      <c r="AG14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47" s="20">
        <v>45434</v>
      </c>
      <c r="AJ147" s="1" cm="1">
        <f t="array" ref="AJ147">IF(ISNUMBER(AQ146), AQ146, ACT3Info[Intial Amount])</f>
        <v>0</v>
      </c>
      <c r="AK147" s="1"/>
      <c r="AL147" s="19" cm="1">
        <f t="array" ref="AL147">IF(ACT3Holdings[[#This Row],[Intial Amount]] &gt; ACT3Info[Interest Rate 1 Cap], ACT3Info[Interest Rate 2], ACT3Info[Interest Rate])</f>
        <v>0</v>
      </c>
      <c r="AM147" s="1"/>
      <c r="AN147" s="24" t="str" cm="1">
        <f t="array" ref="AN147">IF(VLOOKUP(ACT3Holdings[[#This Row],[Date]],Paysheet[], 2, FALSE) = "PAYDAY", (VLOOKUP(ACT3Holdings[[#This Row],[Date]],Paysheet[], 11, FALSE) * ACT3Info[Intial Pay %]), "")</f>
        <v/>
      </c>
      <c r="AO14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47" s="1" t="str" cm="1">
        <f t="array" ref="AP147">IF(VLOOKUP(ACT3Holdings[[#This Row],[Date]],Paysheet[], 2, FALSE) = "PAYDAY", (PayDistribution[[#This Row],[Pay Post Initial]] * ACT3Info[Remainder %]), "")</f>
        <v/>
      </c>
      <c r="AQ14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47" s="20">
        <v>45434</v>
      </c>
      <c r="AT147" s="1" cm="1">
        <f t="array" ref="AT147">IF(ISNUMBER(BA146), BA146, ACT4Info[Intial Amount])</f>
        <v>0</v>
      </c>
      <c r="AU147" s="1"/>
      <c r="AV147" s="19" cm="1">
        <f t="array" ref="AV147">IF(ACT4Holdings[[#This Row],[Intial Amount]] &gt; ACT4Info[Interest Rate 1 Cap], ACT4Info[Interest Rate 2], ACT4Info[Interest Rate])</f>
        <v>0</v>
      </c>
      <c r="AW147" s="1"/>
      <c r="AX147" s="24" t="str" cm="1">
        <f t="array" ref="AX147">IF(VLOOKUP(ACT4Holdings[[#This Row],[Date]],Paysheet[], 2, FALSE) = "PAYDAY", (VLOOKUP(ACT4Holdings[[#This Row],[Date]],Paysheet[], 11, FALSE) * ACT4Info[Intial Pay %]), "")</f>
        <v/>
      </c>
      <c r="AY14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47" s="1" t="str" cm="1">
        <f t="array" ref="AZ147">IF(VLOOKUP(ACT4Holdings[[#This Row],[Date]],Paysheet[], 2, FALSE) = "PAYDAY", (PayDistribution[[#This Row],[Pay Post Initial]] * ACT4Info[Remainder %]), "")</f>
        <v/>
      </c>
      <c r="BA14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47" s="20">
        <v>45434</v>
      </c>
      <c r="BD147" s="1" cm="1">
        <f t="array" ref="BD147">IF(ISNUMBER(BK146), BK146, ACT5Info[Intial Amount])</f>
        <v>0</v>
      </c>
      <c r="BE147" s="1"/>
      <c r="BF147" s="19" cm="1">
        <f t="array" ref="BF147">IF(ACT5Holdings[[#This Row],[Intial Amount]] &gt; ACT5Info[Interest Rate 1 Cap], ACT5Info[Interest Rate 2], ACT5Info[Interest Rate])</f>
        <v>0</v>
      </c>
      <c r="BG147" s="1"/>
      <c r="BH147" s="24" t="str" cm="1">
        <f t="array" ref="BH147">IF(VLOOKUP(ACT5Holdings[[#This Row],[Date]],Paysheet[], 2, FALSE) = "PAYDAY", (VLOOKUP(ACT5Holdings[[#This Row],[Date]],Paysheet[], 11, FALSE) * ACT5Info[Intial Pay %]), "")</f>
        <v/>
      </c>
      <c r="BI14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47" s="1" t="str" cm="1">
        <f t="array" ref="BJ147">IF(VLOOKUP(ACT5Holdings[[#This Row],[Date]],Paysheet[], 2, FALSE) = "PAYDAY", (PayDistribution[[#This Row],[Pay Post Initial]] * ACT5Info[Remainder %]), "")</f>
        <v/>
      </c>
      <c r="BK14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48" spans="1:63" x14ac:dyDescent="0.25">
      <c r="A148" s="26">
        <v>45435</v>
      </c>
      <c r="B148" t="str">
        <f>IF(VLOOKUP(PayDistribution[[#This Row],[Date]],Paysheet[], 2, FALSE) = "PAYDAY", VLOOKUP(PayDistribution[[#This Row],[Date]],Paysheet[], 11, FALSE), "")</f>
        <v/>
      </c>
      <c r="C148" s="2" t="str">
        <f>ACT1Holdings[[#This Row],[Initial Pay Cut]]</f>
        <v/>
      </c>
      <c r="D148" s="2" t="str">
        <f>ACT2Holdings[[#This Row],[Initial Pay Cut]]</f>
        <v/>
      </c>
      <c r="E148" s="2" t="str">
        <f>ACT3Holdings[[#This Row],[Initial Pay Cut]]</f>
        <v/>
      </c>
      <c r="F148" s="2" t="str">
        <f>ACT4Holdings[[#This Row],[Initial Pay Cut]]</f>
        <v/>
      </c>
      <c r="G148" s="2" t="str">
        <f>ACT5Holdings[[#This Row],[Initial Pay Cut]]</f>
        <v/>
      </c>
      <c r="H148" t="str">
        <f>IF(PayDistribution[[#This Row],[Initial Paycheck]] = "", "", PayDistribution[[#This Row],[Initial Paycheck]] - SUM(PayDistribution[[#This Row],[Int ACT 1]:[Int ACT 5]]))</f>
        <v/>
      </c>
      <c r="I148" s="2" t="str">
        <f>ACT1Holdings[[#This Row],[Remainder Pay Cut]]</f>
        <v/>
      </c>
      <c r="J148" s="2" t="str">
        <f>ACT2Holdings[[#This Row],[Remainder Pay Cut]]</f>
        <v/>
      </c>
      <c r="K148" s="2" t="str">
        <f>ACT3Holdings[[#This Row],[Remainder Pay Cut]]</f>
        <v/>
      </c>
      <c r="L148" s="2" t="str">
        <f>ACT4Holdings[[#This Row],[Remainder Pay Cut]]</f>
        <v/>
      </c>
      <c r="M148" s="2" t="str">
        <f>ACT5Holdings[[#This Row],[Remainder Pay Cut]]</f>
        <v/>
      </c>
      <c r="O148" s="20">
        <v>45435</v>
      </c>
      <c r="P148" s="1" cm="1">
        <f t="array" ref="P148">IF(ISNUMBER(W147), W147, ACT1Info[Intial Amount])</f>
        <v>0</v>
      </c>
      <c r="Q148" s="1"/>
      <c r="R148" s="19" cm="1">
        <f t="array" ref="R148">IF(ACT1Holdings[[#This Row],[Intial Amount]] &gt; ACT1Info[Interest Rate 1 Cap], ACT1Info[Interest Rate 2], ACT1Info[Interest Rate])</f>
        <v>0</v>
      </c>
      <c r="S148" s="1"/>
      <c r="T148" s="24" t="str" cm="1">
        <f t="array" ref="T148">IF(VLOOKUP(ACT1Holdings[[#This Row],[Date]],Paysheet[], 2, FALSE) = "PAYDAY", (VLOOKUP(ACT1Holdings[[#This Row],[Date]],Paysheet[], 11, FALSE) * ACT1Info[Intial Pay %]), "")</f>
        <v/>
      </c>
      <c r="U14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48" s="1" t="str" cm="1">
        <f t="array" ref="V148">IF(VLOOKUP(ACT1Holdings[[#This Row],[Date]],Paysheet[], 2, FALSE) = "PAYDAY", (PayDistribution[[#This Row],[Pay Post Initial]] * ACT1Info[Remainder %]), "")</f>
        <v/>
      </c>
      <c r="W14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48" s="20">
        <v>45435</v>
      </c>
      <c r="Z148" s="1" cm="1">
        <f t="array" ref="Z148">IF(ISNUMBER(AG147), AG147, ACT2Info[Intial Amount])</f>
        <v>0</v>
      </c>
      <c r="AA148" s="1"/>
      <c r="AB148" s="19" cm="1">
        <f t="array" ref="AB148">IF(ACT2Holdings[[#This Row],[Intial Amount]] &gt; ACT2Info[Interest Rate 1 Cap], ACT2Info[Interest Rate 2], ACT2Info[Interest Rate])</f>
        <v>1.5E-3</v>
      </c>
      <c r="AC148" s="1"/>
      <c r="AD148" s="24" t="str" cm="1">
        <f t="array" ref="AD148">IF(VLOOKUP(ACT2Holdings[[#This Row],[Date]],Paysheet[], 2, FALSE) = "PAYDAY", (VLOOKUP(ACT2Holdings[[#This Row],[Date]],Paysheet[], 11, FALSE) * ACT2Info[Intial Pay %]), "")</f>
        <v/>
      </c>
      <c r="AE14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48" s="1" t="str" cm="1">
        <f t="array" ref="AF148">IF(VLOOKUP(ACT2Holdings[[#This Row],[Date]],Paysheet[], 2, FALSE) = "PAYDAY", (PayDistribution[[#This Row],[Pay Post Initial]] * ACT2Info[Remainder %]), "")</f>
        <v/>
      </c>
      <c r="AG14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48" s="20">
        <v>45435</v>
      </c>
      <c r="AJ148" s="1" cm="1">
        <f t="array" ref="AJ148">IF(ISNUMBER(AQ147), AQ147, ACT3Info[Intial Amount])</f>
        <v>0</v>
      </c>
      <c r="AK148" s="1"/>
      <c r="AL148" s="19" cm="1">
        <f t="array" ref="AL148">IF(ACT3Holdings[[#This Row],[Intial Amount]] &gt; ACT3Info[Interest Rate 1 Cap], ACT3Info[Interest Rate 2], ACT3Info[Interest Rate])</f>
        <v>0</v>
      </c>
      <c r="AM148" s="1"/>
      <c r="AN148" s="24" t="str" cm="1">
        <f t="array" ref="AN148">IF(VLOOKUP(ACT3Holdings[[#This Row],[Date]],Paysheet[], 2, FALSE) = "PAYDAY", (VLOOKUP(ACT3Holdings[[#This Row],[Date]],Paysheet[], 11, FALSE) * ACT3Info[Intial Pay %]), "")</f>
        <v/>
      </c>
      <c r="AO14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48" s="1" t="str" cm="1">
        <f t="array" ref="AP148">IF(VLOOKUP(ACT3Holdings[[#This Row],[Date]],Paysheet[], 2, FALSE) = "PAYDAY", (PayDistribution[[#This Row],[Pay Post Initial]] * ACT3Info[Remainder %]), "")</f>
        <v/>
      </c>
      <c r="AQ14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48" s="20">
        <v>45435</v>
      </c>
      <c r="AT148" s="1" cm="1">
        <f t="array" ref="AT148">IF(ISNUMBER(BA147), BA147, ACT4Info[Intial Amount])</f>
        <v>0</v>
      </c>
      <c r="AU148" s="1"/>
      <c r="AV148" s="19" cm="1">
        <f t="array" ref="AV148">IF(ACT4Holdings[[#This Row],[Intial Amount]] &gt; ACT4Info[Interest Rate 1 Cap], ACT4Info[Interest Rate 2], ACT4Info[Interest Rate])</f>
        <v>0</v>
      </c>
      <c r="AW148" s="1"/>
      <c r="AX148" s="24" t="str" cm="1">
        <f t="array" ref="AX148">IF(VLOOKUP(ACT4Holdings[[#This Row],[Date]],Paysheet[], 2, FALSE) = "PAYDAY", (VLOOKUP(ACT4Holdings[[#This Row],[Date]],Paysheet[], 11, FALSE) * ACT4Info[Intial Pay %]), "")</f>
        <v/>
      </c>
      <c r="AY14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48" s="1" t="str" cm="1">
        <f t="array" ref="AZ148">IF(VLOOKUP(ACT4Holdings[[#This Row],[Date]],Paysheet[], 2, FALSE) = "PAYDAY", (PayDistribution[[#This Row],[Pay Post Initial]] * ACT4Info[Remainder %]), "")</f>
        <v/>
      </c>
      <c r="BA14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48" s="20">
        <v>45435</v>
      </c>
      <c r="BD148" s="1" cm="1">
        <f t="array" ref="BD148">IF(ISNUMBER(BK147), BK147, ACT5Info[Intial Amount])</f>
        <v>0</v>
      </c>
      <c r="BE148" s="1"/>
      <c r="BF148" s="19" cm="1">
        <f t="array" ref="BF148">IF(ACT5Holdings[[#This Row],[Intial Amount]] &gt; ACT5Info[Interest Rate 1 Cap], ACT5Info[Interest Rate 2], ACT5Info[Interest Rate])</f>
        <v>0</v>
      </c>
      <c r="BG148" s="1"/>
      <c r="BH148" s="24" t="str" cm="1">
        <f t="array" ref="BH148">IF(VLOOKUP(ACT5Holdings[[#This Row],[Date]],Paysheet[], 2, FALSE) = "PAYDAY", (VLOOKUP(ACT5Holdings[[#This Row],[Date]],Paysheet[], 11, FALSE) * ACT5Info[Intial Pay %]), "")</f>
        <v/>
      </c>
      <c r="BI14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48" s="1" t="str" cm="1">
        <f t="array" ref="BJ148">IF(VLOOKUP(ACT5Holdings[[#This Row],[Date]],Paysheet[], 2, FALSE) = "PAYDAY", (PayDistribution[[#This Row],[Pay Post Initial]] * ACT5Info[Remainder %]), "")</f>
        <v/>
      </c>
      <c r="BK14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49" spans="1:63" x14ac:dyDescent="0.25">
      <c r="A149" s="26">
        <v>45436</v>
      </c>
      <c r="B149">
        <f>IF(VLOOKUP(PayDistribution[[#This Row],[Date]],Paysheet[], 2, FALSE) = "PAYDAY", VLOOKUP(PayDistribution[[#This Row],[Date]],Paysheet[], 11, FALSE), "")</f>
        <v>0</v>
      </c>
      <c r="C149" s="2">
        <f>ACT1Holdings[[#This Row],[Initial Pay Cut]]</f>
        <v>0</v>
      </c>
      <c r="D149" s="2">
        <f>ACT2Holdings[[#This Row],[Initial Pay Cut]]</f>
        <v>0</v>
      </c>
      <c r="E149" s="2">
        <f>ACT3Holdings[[#This Row],[Initial Pay Cut]]</f>
        <v>0</v>
      </c>
      <c r="F149" s="2">
        <f>ACT4Holdings[[#This Row],[Initial Pay Cut]]</f>
        <v>0</v>
      </c>
      <c r="G149" s="2">
        <f>ACT5Holdings[[#This Row],[Initial Pay Cut]]</f>
        <v>0</v>
      </c>
      <c r="H149">
        <f>IF(PayDistribution[[#This Row],[Initial Paycheck]] = "", "", PayDistribution[[#This Row],[Initial Paycheck]] - SUM(PayDistribution[[#This Row],[Int ACT 1]:[Int ACT 5]]))</f>
        <v>0</v>
      </c>
      <c r="I149" s="2">
        <f>ACT1Holdings[[#This Row],[Remainder Pay Cut]]</f>
        <v>0</v>
      </c>
      <c r="J149" s="2">
        <f>ACT2Holdings[[#This Row],[Remainder Pay Cut]]</f>
        <v>0</v>
      </c>
      <c r="K149" s="2">
        <f>ACT3Holdings[[#This Row],[Remainder Pay Cut]]</f>
        <v>0</v>
      </c>
      <c r="L149" s="2">
        <f>ACT4Holdings[[#This Row],[Remainder Pay Cut]]</f>
        <v>0</v>
      </c>
      <c r="M149" s="2">
        <f>ACT5Holdings[[#This Row],[Remainder Pay Cut]]</f>
        <v>0</v>
      </c>
      <c r="O149" s="20">
        <v>45436</v>
      </c>
      <c r="P149" s="1" cm="1">
        <f t="array" ref="P149">IF(ISNUMBER(W148), W148, ACT1Info[Intial Amount])</f>
        <v>0</v>
      </c>
      <c r="Q149" s="1"/>
      <c r="R149" s="19" cm="1">
        <f t="array" ref="R149">IF(ACT1Holdings[[#This Row],[Intial Amount]] &gt; ACT1Info[Interest Rate 1 Cap], ACT1Info[Interest Rate 2], ACT1Info[Interest Rate])</f>
        <v>0</v>
      </c>
      <c r="S149" s="1"/>
      <c r="T149" s="24" cm="1">
        <f t="array" ref="T149">IF(VLOOKUP(ACT1Holdings[[#This Row],[Date]],Paysheet[], 2, FALSE) = "PAYDAY", (VLOOKUP(ACT1Holdings[[#This Row],[Date]],Paysheet[], 11, FALSE) * ACT1Info[Intial Pay %]), "")</f>
        <v>0</v>
      </c>
      <c r="U149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149" s="1" cm="1">
        <f t="array" ref="V149">IF(VLOOKUP(ACT1Holdings[[#This Row],[Date]],Paysheet[], 2, FALSE) = "PAYDAY", (PayDistribution[[#This Row],[Pay Post Initial]] * ACT1Info[Remainder %]), "")</f>
        <v>0</v>
      </c>
      <c r="W14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49" s="20">
        <v>45436</v>
      </c>
      <c r="Z149" s="1" cm="1">
        <f t="array" ref="Z149">IF(ISNUMBER(AG148), AG148, ACT2Info[Intial Amount])</f>
        <v>0</v>
      </c>
      <c r="AA149" s="1"/>
      <c r="AB149" s="19" cm="1">
        <f t="array" ref="AB149">IF(ACT2Holdings[[#This Row],[Intial Amount]] &gt; ACT2Info[Interest Rate 1 Cap], ACT2Info[Interest Rate 2], ACT2Info[Interest Rate])</f>
        <v>1.5E-3</v>
      </c>
      <c r="AC149" s="1"/>
      <c r="AD149" s="24" cm="1">
        <f t="array" ref="AD149">IF(VLOOKUP(ACT2Holdings[[#This Row],[Date]],Paysheet[], 2, FALSE) = "PAYDAY", (VLOOKUP(ACT2Holdings[[#This Row],[Date]],Paysheet[], 11, FALSE) * ACT2Info[Intial Pay %]), "")</f>
        <v>0</v>
      </c>
      <c r="AE149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149" s="1" cm="1">
        <f t="array" ref="AF149">IF(VLOOKUP(ACT2Holdings[[#This Row],[Date]],Paysheet[], 2, FALSE) = "PAYDAY", (PayDistribution[[#This Row],[Pay Post Initial]] * ACT2Info[Remainder %]), "")</f>
        <v>0</v>
      </c>
      <c r="AG14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49" s="20">
        <v>45436</v>
      </c>
      <c r="AJ149" s="1" cm="1">
        <f t="array" ref="AJ149">IF(ISNUMBER(AQ148), AQ148, ACT3Info[Intial Amount])</f>
        <v>0</v>
      </c>
      <c r="AK149" s="1"/>
      <c r="AL149" s="19" cm="1">
        <f t="array" ref="AL149">IF(ACT3Holdings[[#This Row],[Intial Amount]] &gt; ACT3Info[Interest Rate 1 Cap], ACT3Info[Interest Rate 2], ACT3Info[Interest Rate])</f>
        <v>0</v>
      </c>
      <c r="AM149" s="1"/>
      <c r="AN149" s="24" cm="1">
        <f t="array" ref="AN149">IF(VLOOKUP(ACT3Holdings[[#This Row],[Date]],Paysheet[], 2, FALSE) = "PAYDAY", (VLOOKUP(ACT3Holdings[[#This Row],[Date]],Paysheet[], 11, FALSE) * ACT3Info[Intial Pay %]), "")</f>
        <v>0</v>
      </c>
      <c r="AO149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149" s="1" cm="1">
        <f t="array" ref="AP149">IF(VLOOKUP(ACT3Holdings[[#This Row],[Date]],Paysheet[], 2, FALSE) = "PAYDAY", (PayDistribution[[#This Row],[Pay Post Initial]] * ACT3Info[Remainder %]), "")</f>
        <v>0</v>
      </c>
      <c r="AQ14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49" s="20">
        <v>45436</v>
      </c>
      <c r="AT149" s="1" cm="1">
        <f t="array" ref="AT149">IF(ISNUMBER(BA148), BA148, ACT4Info[Intial Amount])</f>
        <v>0</v>
      </c>
      <c r="AU149" s="1"/>
      <c r="AV149" s="19" cm="1">
        <f t="array" ref="AV149">IF(ACT4Holdings[[#This Row],[Intial Amount]] &gt; ACT4Info[Interest Rate 1 Cap], ACT4Info[Interest Rate 2], ACT4Info[Interest Rate])</f>
        <v>0</v>
      </c>
      <c r="AW149" s="1"/>
      <c r="AX149" s="24" cm="1">
        <f t="array" ref="AX149">IF(VLOOKUP(ACT4Holdings[[#This Row],[Date]],Paysheet[], 2, FALSE) = "PAYDAY", (VLOOKUP(ACT4Holdings[[#This Row],[Date]],Paysheet[], 11, FALSE) * ACT4Info[Intial Pay %]), "")</f>
        <v>0</v>
      </c>
      <c r="AY149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149" s="1" cm="1">
        <f t="array" ref="AZ149">IF(VLOOKUP(ACT4Holdings[[#This Row],[Date]],Paysheet[], 2, FALSE) = "PAYDAY", (PayDistribution[[#This Row],[Pay Post Initial]] * ACT4Info[Remainder %]), "")</f>
        <v>0</v>
      </c>
      <c r="BA14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49" s="20">
        <v>45436</v>
      </c>
      <c r="BD149" s="1" cm="1">
        <f t="array" ref="BD149">IF(ISNUMBER(BK148), BK148, ACT5Info[Intial Amount])</f>
        <v>0</v>
      </c>
      <c r="BE149" s="1"/>
      <c r="BF149" s="19" cm="1">
        <f t="array" ref="BF149">IF(ACT5Holdings[[#This Row],[Intial Amount]] &gt; ACT5Info[Interest Rate 1 Cap], ACT5Info[Interest Rate 2], ACT5Info[Interest Rate])</f>
        <v>0</v>
      </c>
      <c r="BG149" s="1"/>
      <c r="BH149" s="24" cm="1">
        <f t="array" ref="BH149">IF(VLOOKUP(ACT5Holdings[[#This Row],[Date]],Paysheet[], 2, FALSE) = "PAYDAY", (VLOOKUP(ACT5Holdings[[#This Row],[Date]],Paysheet[], 11, FALSE) * ACT5Info[Intial Pay %]), "")</f>
        <v>0</v>
      </c>
      <c r="BI149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149" s="1" cm="1">
        <f t="array" ref="BJ149">IF(VLOOKUP(ACT5Holdings[[#This Row],[Date]],Paysheet[], 2, FALSE) = "PAYDAY", (PayDistribution[[#This Row],[Pay Post Initial]] * ACT5Info[Remainder %]), "")</f>
        <v>0</v>
      </c>
      <c r="BK14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50" spans="1:63" x14ac:dyDescent="0.25">
      <c r="A150" s="26">
        <v>45437</v>
      </c>
      <c r="B150" t="str">
        <f>IF(VLOOKUP(PayDistribution[[#This Row],[Date]],Paysheet[], 2, FALSE) = "PAYDAY", VLOOKUP(PayDistribution[[#This Row],[Date]],Paysheet[], 11, FALSE), "")</f>
        <v/>
      </c>
      <c r="C150" s="2" t="str">
        <f>ACT1Holdings[[#This Row],[Initial Pay Cut]]</f>
        <v/>
      </c>
      <c r="D150" s="2" t="str">
        <f>ACT2Holdings[[#This Row],[Initial Pay Cut]]</f>
        <v/>
      </c>
      <c r="E150" s="2" t="str">
        <f>ACT3Holdings[[#This Row],[Initial Pay Cut]]</f>
        <v/>
      </c>
      <c r="F150" s="2" t="str">
        <f>ACT4Holdings[[#This Row],[Initial Pay Cut]]</f>
        <v/>
      </c>
      <c r="G150" s="2" t="str">
        <f>ACT5Holdings[[#This Row],[Initial Pay Cut]]</f>
        <v/>
      </c>
      <c r="H150" t="str">
        <f>IF(PayDistribution[[#This Row],[Initial Paycheck]] = "", "", PayDistribution[[#This Row],[Initial Paycheck]] - SUM(PayDistribution[[#This Row],[Int ACT 1]:[Int ACT 5]]))</f>
        <v/>
      </c>
      <c r="I150" s="2" t="str">
        <f>ACT1Holdings[[#This Row],[Remainder Pay Cut]]</f>
        <v/>
      </c>
      <c r="J150" s="2" t="str">
        <f>ACT2Holdings[[#This Row],[Remainder Pay Cut]]</f>
        <v/>
      </c>
      <c r="K150" s="2" t="str">
        <f>ACT3Holdings[[#This Row],[Remainder Pay Cut]]</f>
        <v/>
      </c>
      <c r="L150" s="2" t="str">
        <f>ACT4Holdings[[#This Row],[Remainder Pay Cut]]</f>
        <v/>
      </c>
      <c r="M150" s="2" t="str">
        <f>ACT5Holdings[[#This Row],[Remainder Pay Cut]]</f>
        <v/>
      </c>
      <c r="O150" s="20">
        <v>45437</v>
      </c>
      <c r="P150" s="1" cm="1">
        <f t="array" ref="P150">IF(ISNUMBER(W149), W149, ACT1Info[Intial Amount])</f>
        <v>0</v>
      </c>
      <c r="Q150" s="1"/>
      <c r="R150" s="19" cm="1">
        <f t="array" ref="R150">IF(ACT1Holdings[[#This Row],[Intial Amount]] &gt; ACT1Info[Interest Rate 1 Cap], ACT1Info[Interest Rate 2], ACT1Info[Interest Rate])</f>
        <v>0</v>
      </c>
      <c r="S150" s="1"/>
      <c r="T150" s="24" t="str" cm="1">
        <f t="array" ref="T150">IF(VLOOKUP(ACT1Holdings[[#This Row],[Date]],Paysheet[], 2, FALSE) = "PAYDAY", (VLOOKUP(ACT1Holdings[[#This Row],[Date]],Paysheet[], 11, FALSE) * ACT1Info[Intial Pay %]), "")</f>
        <v/>
      </c>
      <c r="U15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50" s="1" t="str" cm="1">
        <f t="array" ref="V150">IF(VLOOKUP(ACT1Holdings[[#This Row],[Date]],Paysheet[], 2, FALSE) = "PAYDAY", (PayDistribution[[#This Row],[Pay Post Initial]] * ACT1Info[Remainder %]), "")</f>
        <v/>
      </c>
      <c r="W15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50" s="20">
        <v>45437</v>
      </c>
      <c r="Z150" s="1" cm="1">
        <f t="array" ref="Z150">IF(ISNUMBER(AG149), AG149, ACT2Info[Intial Amount])</f>
        <v>0</v>
      </c>
      <c r="AA150" s="1"/>
      <c r="AB150" s="19" cm="1">
        <f t="array" ref="AB150">IF(ACT2Holdings[[#This Row],[Intial Amount]] &gt; ACT2Info[Interest Rate 1 Cap], ACT2Info[Interest Rate 2], ACT2Info[Interest Rate])</f>
        <v>1.5E-3</v>
      </c>
      <c r="AC150" s="1"/>
      <c r="AD150" s="24" t="str" cm="1">
        <f t="array" ref="AD150">IF(VLOOKUP(ACT2Holdings[[#This Row],[Date]],Paysheet[], 2, FALSE) = "PAYDAY", (VLOOKUP(ACT2Holdings[[#This Row],[Date]],Paysheet[], 11, FALSE) * ACT2Info[Intial Pay %]), "")</f>
        <v/>
      </c>
      <c r="AE15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50" s="1" t="str" cm="1">
        <f t="array" ref="AF150">IF(VLOOKUP(ACT2Holdings[[#This Row],[Date]],Paysheet[], 2, FALSE) = "PAYDAY", (PayDistribution[[#This Row],[Pay Post Initial]] * ACT2Info[Remainder %]), "")</f>
        <v/>
      </c>
      <c r="AG15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50" s="20">
        <v>45437</v>
      </c>
      <c r="AJ150" s="1" cm="1">
        <f t="array" ref="AJ150">IF(ISNUMBER(AQ149), AQ149, ACT3Info[Intial Amount])</f>
        <v>0</v>
      </c>
      <c r="AK150" s="1"/>
      <c r="AL150" s="19" cm="1">
        <f t="array" ref="AL150">IF(ACT3Holdings[[#This Row],[Intial Amount]] &gt; ACT3Info[Interest Rate 1 Cap], ACT3Info[Interest Rate 2], ACT3Info[Interest Rate])</f>
        <v>0</v>
      </c>
      <c r="AM150" s="1"/>
      <c r="AN150" s="24" t="str" cm="1">
        <f t="array" ref="AN150">IF(VLOOKUP(ACT3Holdings[[#This Row],[Date]],Paysheet[], 2, FALSE) = "PAYDAY", (VLOOKUP(ACT3Holdings[[#This Row],[Date]],Paysheet[], 11, FALSE) * ACT3Info[Intial Pay %]), "")</f>
        <v/>
      </c>
      <c r="AO15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50" s="1" t="str" cm="1">
        <f t="array" ref="AP150">IF(VLOOKUP(ACT3Holdings[[#This Row],[Date]],Paysheet[], 2, FALSE) = "PAYDAY", (PayDistribution[[#This Row],[Pay Post Initial]] * ACT3Info[Remainder %]), "")</f>
        <v/>
      </c>
      <c r="AQ15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50" s="20">
        <v>45437</v>
      </c>
      <c r="AT150" s="1" cm="1">
        <f t="array" ref="AT150">IF(ISNUMBER(BA149), BA149, ACT4Info[Intial Amount])</f>
        <v>0</v>
      </c>
      <c r="AU150" s="1"/>
      <c r="AV150" s="19" cm="1">
        <f t="array" ref="AV150">IF(ACT4Holdings[[#This Row],[Intial Amount]] &gt; ACT4Info[Interest Rate 1 Cap], ACT4Info[Interest Rate 2], ACT4Info[Interest Rate])</f>
        <v>0</v>
      </c>
      <c r="AW150" s="1"/>
      <c r="AX150" s="24" t="str" cm="1">
        <f t="array" ref="AX150">IF(VLOOKUP(ACT4Holdings[[#This Row],[Date]],Paysheet[], 2, FALSE) = "PAYDAY", (VLOOKUP(ACT4Holdings[[#This Row],[Date]],Paysheet[], 11, FALSE) * ACT4Info[Intial Pay %]), "")</f>
        <v/>
      </c>
      <c r="AY15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50" s="1" t="str" cm="1">
        <f t="array" ref="AZ150">IF(VLOOKUP(ACT4Holdings[[#This Row],[Date]],Paysheet[], 2, FALSE) = "PAYDAY", (PayDistribution[[#This Row],[Pay Post Initial]] * ACT4Info[Remainder %]), "")</f>
        <v/>
      </c>
      <c r="BA15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50" s="20">
        <v>45437</v>
      </c>
      <c r="BD150" s="1" cm="1">
        <f t="array" ref="BD150">IF(ISNUMBER(BK149), BK149, ACT5Info[Intial Amount])</f>
        <v>0</v>
      </c>
      <c r="BE150" s="1"/>
      <c r="BF150" s="19" cm="1">
        <f t="array" ref="BF150">IF(ACT5Holdings[[#This Row],[Intial Amount]] &gt; ACT5Info[Interest Rate 1 Cap], ACT5Info[Interest Rate 2], ACT5Info[Interest Rate])</f>
        <v>0</v>
      </c>
      <c r="BG150" s="1"/>
      <c r="BH150" s="24" t="str" cm="1">
        <f t="array" ref="BH150">IF(VLOOKUP(ACT5Holdings[[#This Row],[Date]],Paysheet[], 2, FALSE) = "PAYDAY", (VLOOKUP(ACT5Holdings[[#This Row],[Date]],Paysheet[], 11, FALSE) * ACT5Info[Intial Pay %]), "")</f>
        <v/>
      </c>
      <c r="BI15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50" s="1" t="str" cm="1">
        <f t="array" ref="BJ150">IF(VLOOKUP(ACT5Holdings[[#This Row],[Date]],Paysheet[], 2, FALSE) = "PAYDAY", (PayDistribution[[#This Row],[Pay Post Initial]] * ACT5Info[Remainder %]), "")</f>
        <v/>
      </c>
      <c r="BK15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51" spans="1:63" x14ac:dyDescent="0.25">
      <c r="A151" s="26">
        <v>45438</v>
      </c>
      <c r="B151" t="str">
        <f>IF(VLOOKUP(PayDistribution[[#This Row],[Date]],Paysheet[], 2, FALSE) = "PAYDAY", VLOOKUP(PayDistribution[[#This Row],[Date]],Paysheet[], 11, FALSE), "")</f>
        <v/>
      </c>
      <c r="C151" s="2" t="str">
        <f>ACT1Holdings[[#This Row],[Initial Pay Cut]]</f>
        <v/>
      </c>
      <c r="D151" s="2" t="str">
        <f>ACT2Holdings[[#This Row],[Initial Pay Cut]]</f>
        <v/>
      </c>
      <c r="E151" s="2" t="str">
        <f>ACT3Holdings[[#This Row],[Initial Pay Cut]]</f>
        <v/>
      </c>
      <c r="F151" s="2" t="str">
        <f>ACT4Holdings[[#This Row],[Initial Pay Cut]]</f>
        <v/>
      </c>
      <c r="G151" s="2" t="str">
        <f>ACT5Holdings[[#This Row],[Initial Pay Cut]]</f>
        <v/>
      </c>
      <c r="H151" t="str">
        <f>IF(PayDistribution[[#This Row],[Initial Paycheck]] = "", "", PayDistribution[[#This Row],[Initial Paycheck]] - SUM(PayDistribution[[#This Row],[Int ACT 1]:[Int ACT 5]]))</f>
        <v/>
      </c>
      <c r="I151" s="2" t="str">
        <f>ACT1Holdings[[#This Row],[Remainder Pay Cut]]</f>
        <v/>
      </c>
      <c r="J151" s="2" t="str">
        <f>ACT2Holdings[[#This Row],[Remainder Pay Cut]]</f>
        <v/>
      </c>
      <c r="K151" s="2" t="str">
        <f>ACT3Holdings[[#This Row],[Remainder Pay Cut]]</f>
        <v/>
      </c>
      <c r="L151" s="2" t="str">
        <f>ACT4Holdings[[#This Row],[Remainder Pay Cut]]</f>
        <v/>
      </c>
      <c r="M151" s="2" t="str">
        <f>ACT5Holdings[[#This Row],[Remainder Pay Cut]]</f>
        <v/>
      </c>
      <c r="O151" s="20">
        <v>45438</v>
      </c>
      <c r="P151" s="1" cm="1">
        <f t="array" ref="P151">IF(ISNUMBER(W150), W150, ACT1Info[Intial Amount])</f>
        <v>0</v>
      </c>
      <c r="Q151" s="1"/>
      <c r="R151" s="19" cm="1">
        <f t="array" ref="R151">IF(ACT1Holdings[[#This Row],[Intial Amount]] &gt; ACT1Info[Interest Rate 1 Cap], ACT1Info[Interest Rate 2], ACT1Info[Interest Rate])</f>
        <v>0</v>
      </c>
      <c r="S151" s="1"/>
      <c r="T151" s="24" t="str" cm="1">
        <f t="array" ref="T151">IF(VLOOKUP(ACT1Holdings[[#This Row],[Date]],Paysheet[], 2, FALSE) = "PAYDAY", (VLOOKUP(ACT1Holdings[[#This Row],[Date]],Paysheet[], 11, FALSE) * ACT1Info[Intial Pay %]), "")</f>
        <v/>
      </c>
      <c r="U15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51" s="1" t="str" cm="1">
        <f t="array" ref="V151">IF(VLOOKUP(ACT1Holdings[[#This Row],[Date]],Paysheet[], 2, FALSE) = "PAYDAY", (PayDistribution[[#This Row],[Pay Post Initial]] * ACT1Info[Remainder %]), "")</f>
        <v/>
      </c>
      <c r="W15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51" s="20">
        <v>45438</v>
      </c>
      <c r="Z151" s="1" cm="1">
        <f t="array" ref="Z151">IF(ISNUMBER(AG150), AG150, ACT2Info[Intial Amount])</f>
        <v>0</v>
      </c>
      <c r="AA151" s="1"/>
      <c r="AB151" s="19" cm="1">
        <f t="array" ref="AB151">IF(ACT2Holdings[[#This Row],[Intial Amount]] &gt; ACT2Info[Interest Rate 1 Cap], ACT2Info[Interest Rate 2], ACT2Info[Interest Rate])</f>
        <v>1.5E-3</v>
      </c>
      <c r="AC151" s="1"/>
      <c r="AD151" s="24" t="str" cm="1">
        <f t="array" ref="AD151">IF(VLOOKUP(ACT2Holdings[[#This Row],[Date]],Paysheet[], 2, FALSE) = "PAYDAY", (VLOOKUP(ACT2Holdings[[#This Row],[Date]],Paysheet[], 11, FALSE) * ACT2Info[Intial Pay %]), "")</f>
        <v/>
      </c>
      <c r="AE15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51" s="1" t="str" cm="1">
        <f t="array" ref="AF151">IF(VLOOKUP(ACT2Holdings[[#This Row],[Date]],Paysheet[], 2, FALSE) = "PAYDAY", (PayDistribution[[#This Row],[Pay Post Initial]] * ACT2Info[Remainder %]), "")</f>
        <v/>
      </c>
      <c r="AG15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51" s="20">
        <v>45438</v>
      </c>
      <c r="AJ151" s="1" cm="1">
        <f t="array" ref="AJ151">IF(ISNUMBER(AQ150), AQ150, ACT3Info[Intial Amount])</f>
        <v>0</v>
      </c>
      <c r="AK151" s="1"/>
      <c r="AL151" s="19" cm="1">
        <f t="array" ref="AL151">IF(ACT3Holdings[[#This Row],[Intial Amount]] &gt; ACT3Info[Interest Rate 1 Cap], ACT3Info[Interest Rate 2], ACT3Info[Interest Rate])</f>
        <v>0</v>
      </c>
      <c r="AM151" s="1"/>
      <c r="AN151" s="24" t="str" cm="1">
        <f t="array" ref="AN151">IF(VLOOKUP(ACT3Holdings[[#This Row],[Date]],Paysheet[], 2, FALSE) = "PAYDAY", (VLOOKUP(ACT3Holdings[[#This Row],[Date]],Paysheet[], 11, FALSE) * ACT3Info[Intial Pay %]), "")</f>
        <v/>
      </c>
      <c r="AO15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51" s="1" t="str" cm="1">
        <f t="array" ref="AP151">IF(VLOOKUP(ACT3Holdings[[#This Row],[Date]],Paysheet[], 2, FALSE) = "PAYDAY", (PayDistribution[[#This Row],[Pay Post Initial]] * ACT3Info[Remainder %]), "")</f>
        <v/>
      </c>
      <c r="AQ15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51" s="20">
        <v>45438</v>
      </c>
      <c r="AT151" s="1" cm="1">
        <f t="array" ref="AT151">IF(ISNUMBER(BA150), BA150, ACT4Info[Intial Amount])</f>
        <v>0</v>
      </c>
      <c r="AU151" s="1"/>
      <c r="AV151" s="19" cm="1">
        <f t="array" ref="AV151">IF(ACT4Holdings[[#This Row],[Intial Amount]] &gt; ACT4Info[Interest Rate 1 Cap], ACT4Info[Interest Rate 2], ACT4Info[Interest Rate])</f>
        <v>0</v>
      </c>
      <c r="AW151" s="1"/>
      <c r="AX151" s="24" t="str" cm="1">
        <f t="array" ref="AX151">IF(VLOOKUP(ACT4Holdings[[#This Row],[Date]],Paysheet[], 2, FALSE) = "PAYDAY", (VLOOKUP(ACT4Holdings[[#This Row],[Date]],Paysheet[], 11, FALSE) * ACT4Info[Intial Pay %]), "")</f>
        <v/>
      </c>
      <c r="AY15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51" s="1" t="str" cm="1">
        <f t="array" ref="AZ151">IF(VLOOKUP(ACT4Holdings[[#This Row],[Date]],Paysheet[], 2, FALSE) = "PAYDAY", (PayDistribution[[#This Row],[Pay Post Initial]] * ACT4Info[Remainder %]), "")</f>
        <v/>
      </c>
      <c r="BA15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51" s="20">
        <v>45438</v>
      </c>
      <c r="BD151" s="1" cm="1">
        <f t="array" ref="BD151">IF(ISNUMBER(BK150), BK150, ACT5Info[Intial Amount])</f>
        <v>0</v>
      </c>
      <c r="BE151" s="1"/>
      <c r="BF151" s="19" cm="1">
        <f t="array" ref="BF151">IF(ACT5Holdings[[#This Row],[Intial Amount]] &gt; ACT5Info[Interest Rate 1 Cap], ACT5Info[Interest Rate 2], ACT5Info[Interest Rate])</f>
        <v>0</v>
      </c>
      <c r="BG151" s="1"/>
      <c r="BH151" s="24" t="str" cm="1">
        <f t="array" ref="BH151">IF(VLOOKUP(ACT5Holdings[[#This Row],[Date]],Paysheet[], 2, FALSE) = "PAYDAY", (VLOOKUP(ACT5Holdings[[#This Row],[Date]],Paysheet[], 11, FALSE) * ACT5Info[Intial Pay %]), "")</f>
        <v/>
      </c>
      <c r="BI15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51" s="1" t="str" cm="1">
        <f t="array" ref="BJ151">IF(VLOOKUP(ACT5Holdings[[#This Row],[Date]],Paysheet[], 2, FALSE) = "PAYDAY", (PayDistribution[[#This Row],[Pay Post Initial]] * ACT5Info[Remainder %]), "")</f>
        <v/>
      </c>
      <c r="BK15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52" spans="1:63" x14ac:dyDescent="0.25">
      <c r="A152" s="26">
        <v>45439</v>
      </c>
      <c r="B152" t="str">
        <f>IF(VLOOKUP(PayDistribution[[#This Row],[Date]],Paysheet[], 2, FALSE) = "PAYDAY", VLOOKUP(PayDistribution[[#This Row],[Date]],Paysheet[], 11, FALSE), "")</f>
        <v/>
      </c>
      <c r="C152" s="2" t="str">
        <f>ACT1Holdings[[#This Row],[Initial Pay Cut]]</f>
        <v/>
      </c>
      <c r="D152" s="2" t="str">
        <f>ACT2Holdings[[#This Row],[Initial Pay Cut]]</f>
        <v/>
      </c>
      <c r="E152" s="2" t="str">
        <f>ACT3Holdings[[#This Row],[Initial Pay Cut]]</f>
        <v/>
      </c>
      <c r="F152" s="2" t="str">
        <f>ACT4Holdings[[#This Row],[Initial Pay Cut]]</f>
        <v/>
      </c>
      <c r="G152" s="2" t="str">
        <f>ACT5Holdings[[#This Row],[Initial Pay Cut]]</f>
        <v/>
      </c>
      <c r="H152" t="str">
        <f>IF(PayDistribution[[#This Row],[Initial Paycheck]] = "", "", PayDistribution[[#This Row],[Initial Paycheck]] - SUM(PayDistribution[[#This Row],[Int ACT 1]:[Int ACT 5]]))</f>
        <v/>
      </c>
      <c r="I152" s="2" t="str">
        <f>ACT1Holdings[[#This Row],[Remainder Pay Cut]]</f>
        <v/>
      </c>
      <c r="J152" s="2" t="str">
        <f>ACT2Holdings[[#This Row],[Remainder Pay Cut]]</f>
        <v/>
      </c>
      <c r="K152" s="2" t="str">
        <f>ACT3Holdings[[#This Row],[Remainder Pay Cut]]</f>
        <v/>
      </c>
      <c r="L152" s="2" t="str">
        <f>ACT4Holdings[[#This Row],[Remainder Pay Cut]]</f>
        <v/>
      </c>
      <c r="M152" s="2" t="str">
        <f>ACT5Holdings[[#This Row],[Remainder Pay Cut]]</f>
        <v/>
      </c>
      <c r="O152" s="20">
        <v>45439</v>
      </c>
      <c r="P152" s="1" cm="1">
        <f t="array" ref="P152">IF(ISNUMBER(W151), W151, ACT1Info[Intial Amount])</f>
        <v>0</v>
      </c>
      <c r="Q152" s="1"/>
      <c r="R152" s="19" cm="1">
        <f t="array" ref="R152">IF(ACT1Holdings[[#This Row],[Intial Amount]] &gt; ACT1Info[Interest Rate 1 Cap], ACT1Info[Interest Rate 2], ACT1Info[Interest Rate])</f>
        <v>0</v>
      </c>
      <c r="S152" s="1"/>
      <c r="T152" s="24" t="str" cm="1">
        <f t="array" ref="T152">IF(VLOOKUP(ACT1Holdings[[#This Row],[Date]],Paysheet[], 2, FALSE) = "PAYDAY", (VLOOKUP(ACT1Holdings[[#This Row],[Date]],Paysheet[], 11, FALSE) * ACT1Info[Intial Pay %]), "")</f>
        <v/>
      </c>
      <c r="U15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52" s="1" t="str" cm="1">
        <f t="array" ref="V152">IF(VLOOKUP(ACT1Holdings[[#This Row],[Date]],Paysheet[], 2, FALSE) = "PAYDAY", (PayDistribution[[#This Row],[Pay Post Initial]] * ACT1Info[Remainder %]), "")</f>
        <v/>
      </c>
      <c r="W15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52" s="20">
        <v>45439</v>
      </c>
      <c r="Z152" s="1" cm="1">
        <f t="array" ref="Z152">IF(ISNUMBER(AG151), AG151, ACT2Info[Intial Amount])</f>
        <v>0</v>
      </c>
      <c r="AA152" s="1"/>
      <c r="AB152" s="19" cm="1">
        <f t="array" ref="AB152">IF(ACT2Holdings[[#This Row],[Intial Amount]] &gt; ACT2Info[Interest Rate 1 Cap], ACT2Info[Interest Rate 2], ACT2Info[Interest Rate])</f>
        <v>1.5E-3</v>
      </c>
      <c r="AC152" s="1"/>
      <c r="AD152" s="24" t="str" cm="1">
        <f t="array" ref="AD152">IF(VLOOKUP(ACT2Holdings[[#This Row],[Date]],Paysheet[], 2, FALSE) = "PAYDAY", (VLOOKUP(ACT2Holdings[[#This Row],[Date]],Paysheet[], 11, FALSE) * ACT2Info[Intial Pay %]), "")</f>
        <v/>
      </c>
      <c r="AE15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52" s="1" t="str" cm="1">
        <f t="array" ref="AF152">IF(VLOOKUP(ACT2Holdings[[#This Row],[Date]],Paysheet[], 2, FALSE) = "PAYDAY", (PayDistribution[[#This Row],[Pay Post Initial]] * ACT2Info[Remainder %]), "")</f>
        <v/>
      </c>
      <c r="AG15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52" s="20">
        <v>45439</v>
      </c>
      <c r="AJ152" s="1" cm="1">
        <f t="array" ref="AJ152">IF(ISNUMBER(AQ151), AQ151, ACT3Info[Intial Amount])</f>
        <v>0</v>
      </c>
      <c r="AK152" s="1"/>
      <c r="AL152" s="19" cm="1">
        <f t="array" ref="AL152">IF(ACT3Holdings[[#This Row],[Intial Amount]] &gt; ACT3Info[Interest Rate 1 Cap], ACT3Info[Interest Rate 2], ACT3Info[Interest Rate])</f>
        <v>0</v>
      </c>
      <c r="AM152" s="1"/>
      <c r="AN152" s="24" t="str" cm="1">
        <f t="array" ref="AN152">IF(VLOOKUP(ACT3Holdings[[#This Row],[Date]],Paysheet[], 2, FALSE) = "PAYDAY", (VLOOKUP(ACT3Holdings[[#This Row],[Date]],Paysheet[], 11, FALSE) * ACT3Info[Intial Pay %]), "")</f>
        <v/>
      </c>
      <c r="AO15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52" s="1" t="str" cm="1">
        <f t="array" ref="AP152">IF(VLOOKUP(ACT3Holdings[[#This Row],[Date]],Paysheet[], 2, FALSE) = "PAYDAY", (PayDistribution[[#This Row],[Pay Post Initial]] * ACT3Info[Remainder %]), "")</f>
        <v/>
      </c>
      <c r="AQ15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52" s="20">
        <v>45439</v>
      </c>
      <c r="AT152" s="1" cm="1">
        <f t="array" ref="AT152">IF(ISNUMBER(BA151), BA151, ACT4Info[Intial Amount])</f>
        <v>0</v>
      </c>
      <c r="AU152" s="1"/>
      <c r="AV152" s="19" cm="1">
        <f t="array" ref="AV152">IF(ACT4Holdings[[#This Row],[Intial Amount]] &gt; ACT4Info[Interest Rate 1 Cap], ACT4Info[Interest Rate 2], ACT4Info[Interest Rate])</f>
        <v>0</v>
      </c>
      <c r="AW152" s="1"/>
      <c r="AX152" s="24" t="str" cm="1">
        <f t="array" ref="AX152">IF(VLOOKUP(ACT4Holdings[[#This Row],[Date]],Paysheet[], 2, FALSE) = "PAYDAY", (VLOOKUP(ACT4Holdings[[#This Row],[Date]],Paysheet[], 11, FALSE) * ACT4Info[Intial Pay %]), "")</f>
        <v/>
      </c>
      <c r="AY15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52" s="1" t="str" cm="1">
        <f t="array" ref="AZ152">IF(VLOOKUP(ACT4Holdings[[#This Row],[Date]],Paysheet[], 2, FALSE) = "PAYDAY", (PayDistribution[[#This Row],[Pay Post Initial]] * ACT4Info[Remainder %]), "")</f>
        <v/>
      </c>
      <c r="BA15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52" s="20">
        <v>45439</v>
      </c>
      <c r="BD152" s="1" cm="1">
        <f t="array" ref="BD152">IF(ISNUMBER(BK151), BK151, ACT5Info[Intial Amount])</f>
        <v>0</v>
      </c>
      <c r="BE152" s="1"/>
      <c r="BF152" s="19" cm="1">
        <f t="array" ref="BF152">IF(ACT5Holdings[[#This Row],[Intial Amount]] &gt; ACT5Info[Interest Rate 1 Cap], ACT5Info[Interest Rate 2], ACT5Info[Interest Rate])</f>
        <v>0</v>
      </c>
      <c r="BG152" s="1"/>
      <c r="BH152" s="24" t="str" cm="1">
        <f t="array" ref="BH152">IF(VLOOKUP(ACT5Holdings[[#This Row],[Date]],Paysheet[], 2, FALSE) = "PAYDAY", (VLOOKUP(ACT5Holdings[[#This Row],[Date]],Paysheet[], 11, FALSE) * ACT5Info[Intial Pay %]), "")</f>
        <v/>
      </c>
      <c r="BI15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52" s="1" t="str" cm="1">
        <f t="array" ref="BJ152">IF(VLOOKUP(ACT5Holdings[[#This Row],[Date]],Paysheet[], 2, FALSE) = "PAYDAY", (PayDistribution[[#This Row],[Pay Post Initial]] * ACT5Info[Remainder %]), "")</f>
        <v/>
      </c>
      <c r="BK15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53" spans="1:63" x14ac:dyDescent="0.25">
      <c r="A153" s="26">
        <v>45440</v>
      </c>
      <c r="B153" t="str">
        <f>IF(VLOOKUP(PayDistribution[[#This Row],[Date]],Paysheet[], 2, FALSE) = "PAYDAY", VLOOKUP(PayDistribution[[#This Row],[Date]],Paysheet[], 11, FALSE), "")</f>
        <v/>
      </c>
      <c r="C153" s="2" t="str">
        <f>ACT1Holdings[[#This Row],[Initial Pay Cut]]</f>
        <v/>
      </c>
      <c r="D153" s="2" t="str">
        <f>ACT2Holdings[[#This Row],[Initial Pay Cut]]</f>
        <v/>
      </c>
      <c r="E153" s="2" t="str">
        <f>ACT3Holdings[[#This Row],[Initial Pay Cut]]</f>
        <v/>
      </c>
      <c r="F153" s="2" t="str">
        <f>ACT4Holdings[[#This Row],[Initial Pay Cut]]</f>
        <v/>
      </c>
      <c r="G153" s="2" t="str">
        <f>ACT5Holdings[[#This Row],[Initial Pay Cut]]</f>
        <v/>
      </c>
      <c r="H153" t="str">
        <f>IF(PayDistribution[[#This Row],[Initial Paycheck]] = "", "", PayDistribution[[#This Row],[Initial Paycheck]] - SUM(PayDistribution[[#This Row],[Int ACT 1]:[Int ACT 5]]))</f>
        <v/>
      </c>
      <c r="I153" s="2" t="str">
        <f>ACT1Holdings[[#This Row],[Remainder Pay Cut]]</f>
        <v/>
      </c>
      <c r="J153" s="2" t="str">
        <f>ACT2Holdings[[#This Row],[Remainder Pay Cut]]</f>
        <v/>
      </c>
      <c r="K153" s="2" t="str">
        <f>ACT3Holdings[[#This Row],[Remainder Pay Cut]]</f>
        <v/>
      </c>
      <c r="L153" s="2" t="str">
        <f>ACT4Holdings[[#This Row],[Remainder Pay Cut]]</f>
        <v/>
      </c>
      <c r="M153" s="2" t="str">
        <f>ACT5Holdings[[#This Row],[Remainder Pay Cut]]</f>
        <v/>
      </c>
      <c r="O153" s="20">
        <v>45440</v>
      </c>
      <c r="P153" s="1" cm="1">
        <f t="array" ref="P153">IF(ISNUMBER(W152), W152, ACT1Info[Intial Amount])</f>
        <v>0</v>
      </c>
      <c r="Q153" s="1"/>
      <c r="R153" s="19" cm="1">
        <f t="array" ref="R153">IF(ACT1Holdings[[#This Row],[Intial Amount]] &gt; ACT1Info[Interest Rate 1 Cap], ACT1Info[Interest Rate 2], ACT1Info[Interest Rate])</f>
        <v>0</v>
      </c>
      <c r="S153" s="1"/>
      <c r="T153" s="24" t="str" cm="1">
        <f t="array" ref="T153">IF(VLOOKUP(ACT1Holdings[[#This Row],[Date]],Paysheet[], 2, FALSE) = "PAYDAY", (VLOOKUP(ACT1Holdings[[#This Row],[Date]],Paysheet[], 11, FALSE) * ACT1Info[Intial Pay %]), "")</f>
        <v/>
      </c>
      <c r="U15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53" s="1" t="str" cm="1">
        <f t="array" ref="V153">IF(VLOOKUP(ACT1Holdings[[#This Row],[Date]],Paysheet[], 2, FALSE) = "PAYDAY", (PayDistribution[[#This Row],[Pay Post Initial]] * ACT1Info[Remainder %]), "")</f>
        <v/>
      </c>
      <c r="W15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53" s="20">
        <v>45440</v>
      </c>
      <c r="Z153" s="1" cm="1">
        <f t="array" ref="Z153">IF(ISNUMBER(AG152), AG152, ACT2Info[Intial Amount])</f>
        <v>0</v>
      </c>
      <c r="AA153" s="1"/>
      <c r="AB153" s="19" cm="1">
        <f t="array" ref="AB153">IF(ACT2Holdings[[#This Row],[Intial Amount]] &gt; ACT2Info[Interest Rate 1 Cap], ACT2Info[Interest Rate 2], ACT2Info[Interest Rate])</f>
        <v>1.5E-3</v>
      </c>
      <c r="AC153" s="1"/>
      <c r="AD153" s="24" t="str" cm="1">
        <f t="array" ref="AD153">IF(VLOOKUP(ACT2Holdings[[#This Row],[Date]],Paysheet[], 2, FALSE) = "PAYDAY", (VLOOKUP(ACT2Holdings[[#This Row],[Date]],Paysheet[], 11, FALSE) * ACT2Info[Intial Pay %]), "")</f>
        <v/>
      </c>
      <c r="AE15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53" s="1" t="str" cm="1">
        <f t="array" ref="AF153">IF(VLOOKUP(ACT2Holdings[[#This Row],[Date]],Paysheet[], 2, FALSE) = "PAYDAY", (PayDistribution[[#This Row],[Pay Post Initial]] * ACT2Info[Remainder %]), "")</f>
        <v/>
      </c>
      <c r="AG15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53" s="20">
        <v>45440</v>
      </c>
      <c r="AJ153" s="1" cm="1">
        <f t="array" ref="AJ153">IF(ISNUMBER(AQ152), AQ152, ACT3Info[Intial Amount])</f>
        <v>0</v>
      </c>
      <c r="AK153" s="1"/>
      <c r="AL153" s="19" cm="1">
        <f t="array" ref="AL153">IF(ACT3Holdings[[#This Row],[Intial Amount]] &gt; ACT3Info[Interest Rate 1 Cap], ACT3Info[Interest Rate 2], ACT3Info[Interest Rate])</f>
        <v>0</v>
      </c>
      <c r="AM153" s="1"/>
      <c r="AN153" s="24" t="str" cm="1">
        <f t="array" ref="AN153">IF(VLOOKUP(ACT3Holdings[[#This Row],[Date]],Paysheet[], 2, FALSE) = "PAYDAY", (VLOOKUP(ACT3Holdings[[#This Row],[Date]],Paysheet[], 11, FALSE) * ACT3Info[Intial Pay %]), "")</f>
        <v/>
      </c>
      <c r="AO15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53" s="1" t="str" cm="1">
        <f t="array" ref="AP153">IF(VLOOKUP(ACT3Holdings[[#This Row],[Date]],Paysheet[], 2, FALSE) = "PAYDAY", (PayDistribution[[#This Row],[Pay Post Initial]] * ACT3Info[Remainder %]), "")</f>
        <v/>
      </c>
      <c r="AQ15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53" s="20">
        <v>45440</v>
      </c>
      <c r="AT153" s="1" cm="1">
        <f t="array" ref="AT153">IF(ISNUMBER(BA152), BA152, ACT4Info[Intial Amount])</f>
        <v>0</v>
      </c>
      <c r="AU153" s="1"/>
      <c r="AV153" s="19" cm="1">
        <f t="array" ref="AV153">IF(ACT4Holdings[[#This Row],[Intial Amount]] &gt; ACT4Info[Interest Rate 1 Cap], ACT4Info[Interest Rate 2], ACT4Info[Interest Rate])</f>
        <v>0</v>
      </c>
      <c r="AW153" s="1"/>
      <c r="AX153" s="24" t="str" cm="1">
        <f t="array" ref="AX153">IF(VLOOKUP(ACT4Holdings[[#This Row],[Date]],Paysheet[], 2, FALSE) = "PAYDAY", (VLOOKUP(ACT4Holdings[[#This Row],[Date]],Paysheet[], 11, FALSE) * ACT4Info[Intial Pay %]), "")</f>
        <v/>
      </c>
      <c r="AY15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53" s="1" t="str" cm="1">
        <f t="array" ref="AZ153">IF(VLOOKUP(ACT4Holdings[[#This Row],[Date]],Paysheet[], 2, FALSE) = "PAYDAY", (PayDistribution[[#This Row],[Pay Post Initial]] * ACT4Info[Remainder %]), "")</f>
        <v/>
      </c>
      <c r="BA15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53" s="20">
        <v>45440</v>
      </c>
      <c r="BD153" s="1" cm="1">
        <f t="array" ref="BD153">IF(ISNUMBER(BK152), BK152, ACT5Info[Intial Amount])</f>
        <v>0</v>
      </c>
      <c r="BE153" s="1"/>
      <c r="BF153" s="19" cm="1">
        <f t="array" ref="BF153">IF(ACT5Holdings[[#This Row],[Intial Amount]] &gt; ACT5Info[Interest Rate 1 Cap], ACT5Info[Interest Rate 2], ACT5Info[Interest Rate])</f>
        <v>0</v>
      </c>
      <c r="BG153" s="1"/>
      <c r="BH153" s="24" t="str" cm="1">
        <f t="array" ref="BH153">IF(VLOOKUP(ACT5Holdings[[#This Row],[Date]],Paysheet[], 2, FALSE) = "PAYDAY", (VLOOKUP(ACT5Holdings[[#This Row],[Date]],Paysheet[], 11, FALSE) * ACT5Info[Intial Pay %]), "")</f>
        <v/>
      </c>
      <c r="BI15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53" s="1" t="str" cm="1">
        <f t="array" ref="BJ153">IF(VLOOKUP(ACT5Holdings[[#This Row],[Date]],Paysheet[], 2, FALSE) = "PAYDAY", (PayDistribution[[#This Row],[Pay Post Initial]] * ACT5Info[Remainder %]), "")</f>
        <v/>
      </c>
      <c r="BK15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54" spans="1:63" x14ac:dyDescent="0.25">
      <c r="A154" s="26">
        <v>45441</v>
      </c>
      <c r="B154" t="str">
        <f>IF(VLOOKUP(PayDistribution[[#This Row],[Date]],Paysheet[], 2, FALSE) = "PAYDAY", VLOOKUP(PayDistribution[[#This Row],[Date]],Paysheet[], 11, FALSE), "")</f>
        <v/>
      </c>
      <c r="C154" s="2" t="str">
        <f>ACT1Holdings[[#This Row],[Initial Pay Cut]]</f>
        <v/>
      </c>
      <c r="D154" s="2" t="str">
        <f>ACT2Holdings[[#This Row],[Initial Pay Cut]]</f>
        <v/>
      </c>
      <c r="E154" s="2" t="str">
        <f>ACT3Holdings[[#This Row],[Initial Pay Cut]]</f>
        <v/>
      </c>
      <c r="F154" s="2" t="str">
        <f>ACT4Holdings[[#This Row],[Initial Pay Cut]]</f>
        <v/>
      </c>
      <c r="G154" s="2" t="str">
        <f>ACT5Holdings[[#This Row],[Initial Pay Cut]]</f>
        <v/>
      </c>
      <c r="H154" t="str">
        <f>IF(PayDistribution[[#This Row],[Initial Paycheck]] = "", "", PayDistribution[[#This Row],[Initial Paycheck]] - SUM(PayDistribution[[#This Row],[Int ACT 1]:[Int ACT 5]]))</f>
        <v/>
      </c>
      <c r="I154" s="2" t="str">
        <f>ACT1Holdings[[#This Row],[Remainder Pay Cut]]</f>
        <v/>
      </c>
      <c r="J154" s="2" t="str">
        <f>ACT2Holdings[[#This Row],[Remainder Pay Cut]]</f>
        <v/>
      </c>
      <c r="K154" s="2" t="str">
        <f>ACT3Holdings[[#This Row],[Remainder Pay Cut]]</f>
        <v/>
      </c>
      <c r="L154" s="2" t="str">
        <f>ACT4Holdings[[#This Row],[Remainder Pay Cut]]</f>
        <v/>
      </c>
      <c r="M154" s="2" t="str">
        <f>ACT5Holdings[[#This Row],[Remainder Pay Cut]]</f>
        <v/>
      </c>
      <c r="O154" s="20">
        <v>45441</v>
      </c>
      <c r="P154" s="1" cm="1">
        <f t="array" ref="P154">IF(ISNUMBER(W153), W153, ACT1Info[Intial Amount])</f>
        <v>0</v>
      </c>
      <c r="Q154" s="1"/>
      <c r="R154" s="19" cm="1">
        <f t="array" ref="R154">IF(ACT1Holdings[[#This Row],[Intial Amount]] &gt; ACT1Info[Interest Rate 1 Cap], ACT1Info[Interest Rate 2], ACT1Info[Interest Rate])</f>
        <v>0</v>
      </c>
      <c r="S154" s="1"/>
      <c r="T154" s="24" t="str" cm="1">
        <f t="array" ref="T154">IF(VLOOKUP(ACT1Holdings[[#This Row],[Date]],Paysheet[], 2, FALSE) = "PAYDAY", (VLOOKUP(ACT1Holdings[[#This Row],[Date]],Paysheet[], 11, FALSE) * ACT1Info[Intial Pay %]), "")</f>
        <v/>
      </c>
      <c r="U15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54" s="1" t="str" cm="1">
        <f t="array" ref="V154">IF(VLOOKUP(ACT1Holdings[[#This Row],[Date]],Paysheet[], 2, FALSE) = "PAYDAY", (PayDistribution[[#This Row],[Pay Post Initial]] * ACT1Info[Remainder %]), "")</f>
        <v/>
      </c>
      <c r="W15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54" s="20">
        <v>45441</v>
      </c>
      <c r="Z154" s="1" cm="1">
        <f t="array" ref="Z154">IF(ISNUMBER(AG153), AG153, ACT2Info[Intial Amount])</f>
        <v>0</v>
      </c>
      <c r="AA154" s="1"/>
      <c r="AB154" s="19" cm="1">
        <f t="array" ref="AB154">IF(ACT2Holdings[[#This Row],[Intial Amount]] &gt; ACT2Info[Interest Rate 1 Cap], ACT2Info[Interest Rate 2], ACT2Info[Interest Rate])</f>
        <v>1.5E-3</v>
      </c>
      <c r="AC154" s="1"/>
      <c r="AD154" s="24" t="str" cm="1">
        <f t="array" ref="AD154">IF(VLOOKUP(ACT2Holdings[[#This Row],[Date]],Paysheet[], 2, FALSE) = "PAYDAY", (VLOOKUP(ACT2Holdings[[#This Row],[Date]],Paysheet[], 11, FALSE) * ACT2Info[Intial Pay %]), "")</f>
        <v/>
      </c>
      <c r="AE15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54" s="1" t="str" cm="1">
        <f t="array" ref="AF154">IF(VLOOKUP(ACT2Holdings[[#This Row],[Date]],Paysheet[], 2, FALSE) = "PAYDAY", (PayDistribution[[#This Row],[Pay Post Initial]] * ACT2Info[Remainder %]), "")</f>
        <v/>
      </c>
      <c r="AG15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54" s="20">
        <v>45441</v>
      </c>
      <c r="AJ154" s="1" cm="1">
        <f t="array" ref="AJ154">IF(ISNUMBER(AQ153), AQ153, ACT3Info[Intial Amount])</f>
        <v>0</v>
      </c>
      <c r="AK154" s="1"/>
      <c r="AL154" s="19" cm="1">
        <f t="array" ref="AL154">IF(ACT3Holdings[[#This Row],[Intial Amount]] &gt; ACT3Info[Interest Rate 1 Cap], ACT3Info[Interest Rate 2], ACT3Info[Interest Rate])</f>
        <v>0</v>
      </c>
      <c r="AM154" s="1"/>
      <c r="AN154" s="24" t="str" cm="1">
        <f t="array" ref="AN154">IF(VLOOKUP(ACT3Holdings[[#This Row],[Date]],Paysheet[], 2, FALSE) = "PAYDAY", (VLOOKUP(ACT3Holdings[[#This Row],[Date]],Paysheet[], 11, FALSE) * ACT3Info[Intial Pay %]), "")</f>
        <v/>
      </c>
      <c r="AO15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54" s="1" t="str" cm="1">
        <f t="array" ref="AP154">IF(VLOOKUP(ACT3Holdings[[#This Row],[Date]],Paysheet[], 2, FALSE) = "PAYDAY", (PayDistribution[[#This Row],[Pay Post Initial]] * ACT3Info[Remainder %]), "")</f>
        <v/>
      </c>
      <c r="AQ15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54" s="20">
        <v>45441</v>
      </c>
      <c r="AT154" s="1" cm="1">
        <f t="array" ref="AT154">IF(ISNUMBER(BA153), BA153, ACT4Info[Intial Amount])</f>
        <v>0</v>
      </c>
      <c r="AU154" s="1"/>
      <c r="AV154" s="19" cm="1">
        <f t="array" ref="AV154">IF(ACT4Holdings[[#This Row],[Intial Amount]] &gt; ACT4Info[Interest Rate 1 Cap], ACT4Info[Interest Rate 2], ACT4Info[Interest Rate])</f>
        <v>0</v>
      </c>
      <c r="AW154" s="1"/>
      <c r="AX154" s="24" t="str" cm="1">
        <f t="array" ref="AX154">IF(VLOOKUP(ACT4Holdings[[#This Row],[Date]],Paysheet[], 2, FALSE) = "PAYDAY", (VLOOKUP(ACT4Holdings[[#This Row],[Date]],Paysheet[], 11, FALSE) * ACT4Info[Intial Pay %]), "")</f>
        <v/>
      </c>
      <c r="AY15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54" s="1" t="str" cm="1">
        <f t="array" ref="AZ154">IF(VLOOKUP(ACT4Holdings[[#This Row],[Date]],Paysheet[], 2, FALSE) = "PAYDAY", (PayDistribution[[#This Row],[Pay Post Initial]] * ACT4Info[Remainder %]), "")</f>
        <v/>
      </c>
      <c r="BA15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54" s="20">
        <v>45441</v>
      </c>
      <c r="BD154" s="1" cm="1">
        <f t="array" ref="BD154">IF(ISNUMBER(BK153), BK153, ACT5Info[Intial Amount])</f>
        <v>0</v>
      </c>
      <c r="BE154" s="1"/>
      <c r="BF154" s="19" cm="1">
        <f t="array" ref="BF154">IF(ACT5Holdings[[#This Row],[Intial Amount]] &gt; ACT5Info[Interest Rate 1 Cap], ACT5Info[Interest Rate 2], ACT5Info[Interest Rate])</f>
        <v>0</v>
      </c>
      <c r="BG154" s="1"/>
      <c r="BH154" s="24" t="str" cm="1">
        <f t="array" ref="BH154">IF(VLOOKUP(ACT5Holdings[[#This Row],[Date]],Paysheet[], 2, FALSE) = "PAYDAY", (VLOOKUP(ACT5Holdings[[#This Row],[Date]],Paysheet[], 11, FALSE) * ACT5Info[Intial Pay %]), "")</f>
        <v/>
      </c>
      <c r="BI15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54" s="1" t="str" cm="1">
        <f t="array" ref="BJ154">IF(VLOOKUP(ACT5Holdings[[#This Row],[Date]],Paysheet[], 2, FALSE) = "PAYDAY", (PayDistribution[[#This Row],[Pay Post Initial]] * ACT5Info[Remainder %]), "")</f>
        <v/>
      </c>
      <c r="BK15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55" spans="1:63" x14ac:dyDescent="0.25">
      <c r="A155" s="26">
        <v>45442</v>
      </c>
      <c r="B155" t="str">
        <f>IF(VLOOKUP(PayDistribution[[#This Row],[Date]],Paysheet[], 2, FALSE) = "PAYDAY", VLOOKUP(PayDistribution[[#This Row],[Date]],Paysheet[], 11, FALSE), "")</f>
        <v/>
      </c>
      <c r="C155" s="2" t="str">
        <f>ACT1Holdings[[#This Row],[Initial Pay Cut]]</f>
        <v/>
      </c>
      <c r="D155" s="2" t="str">
        <f>ACT2Holdings[[#This Row],[Initial Pay Cut]]</f>
        <v/>
      </c>
      <c r="E155" s="2" t="str">
        <f>ACT3Holdings[[#This Row],[Initial Pay Cut]]</f>
        <v/>
      </c>
      <c r="F155" s="2" t="str">
        <f>ACT4Holdings[[#This Row],[Initial Pay Cut]]</f>
        <v/>
      </c>
      <c r="G155" s="2" t="str">
        <f>ACT5Holdings[[#This Row],[Initial Pay Cut]]</f>
        <v/>
      </c>
      <c r="H155" t="str">
        <f>IF(PayDistribution[[#This Row],[Initial Paycheck]] = "", "", PayDistribution[[#This Row],[Initial Paycheck]] - SUM(PayDistribution[[#This Row],[Int ACT 1]:[Int ACT 5]]))</f>
        <v/>
      </c>
      <c r="I155" s="2" t="str">
        <f>ACT1Holdings[[#This Row],[Remainder Pay Cut]]</f>
        <v/>
      </c>
      <c r="J155" s="2" t="str">
        <f>ACT2Holdings[[#This Row],[Remainder Pay Cut]]</f>
        <v/>
      </c>
      <c r="K155" s="2" t="str">
        <f>ACT3Holdings[[#This Row],[Remainder Pay Cut]]</f>
        <v/>
      </c>
      <c r="L155" s="2" t="str">
        <f>ACT4Holdings[[#This Row],[Remainder Pay Cut]]</f>
        <v/>
      </c>
      <c r="M155" s="2" t="str">
        <f>ACT5Holdings[[#This Row],[Remainder Pay Cut]]</f>
        <v/>
      </c>
      <c r="O155" s="20">
        <v>45442</v>
      </c>
      <c r="P155" s="1" cm="1">
        <f t="array" ref="P155">IF(ISNUMBER(W154), W154, ACT1Info[Intial Amount])</f>
        <v>0</v>
      </c>
      <c r="Q155" s="1"/>
      <c r="R155" s="19" cm="1">
        <f t="array" ref="R155">IF(ACT1Holdings[[#This Row],[Intial Amount]] &gt; ACT1Info[Interest Rate 1 Cap], ACT1Info[Interest Rate 2], ACT1Info[Interest Rate])</f>
        <v>0</v>
      </c>
      <c r="S155" s="1"/>
      <c r="T155" s="24" t="str" cm="1">
        <f t="array" ref="T155">IF(VLOOKUP(ACT1Holdings[[#This Row],[Date]],Paysheet[], 2, FALSE) = "PAYDAY", (VLOOKUP(ACT1Holdings[[#This Row],[Date]],Paysheet[], 11, FALSE) * ACT1Info[Intial Pay %]), "")</f>
        <v/>
      </c>
      <c r="U15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55" s="1" t="str" cm="1">
        <f t="array" ref="V155">IF(VLOOKUP(ACT1Holdings[[#This Row],[Date]],Paysheet[], 2, FALSE) = "PAYDAY", (PayDistribution[[#This Row],[Pay Post Initial]] * ACT1Info[Remainder %]), "")</f>
        <v/>
      </c>
      <c r="W15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55" s="20">
        <v>45442</v>
      </c>
      <c r="Z155" s="1" cm="1">
        <f t="array" ref="Z155">IF(ISNUMBER(AG154), AG154, ACT2Info[Intial Amount])</f>
        <v>0</v>
      </c>
      <c r="AA155" s="1"/>
      <c r="AB155" s="19" cm="1">
        <f t="array" ref="AB155">IF(ACT2Holdings[[#This Row],[Intial Amount]] &gt; ACT2Info[Interest Rate 1 Cap], ACT2Info[Interest Rate 2], ACT2Info[Interest Rate])</f>
        <v>1.5E-3</v>
      </c>
      <c r="AC155" s="1"/>
      <c r="AD155" s="24" t="str" cm="1">
        <f t="array" ref="AD155">IF(VLOOKUP(ACT2Holdings[[#This Row],[Date]],Paysheet[], 2, FALSE) = "PAYDAY", (VLOOKUP(ACT2Holdings[[#This Row],[Date]],Paysheet[], 11, FALSE) * ACT2Info[Intial Pay %]), "")</f>
        <v/>
      </c>
      <c r="AE15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55" s="1" t="str" cm="1">
        <f t="array" ref="AF155">IF(VLOOKUP(ACT2Holdings[[#This Row],[Date]],Paysheet[], 2, FALSE) = "PAYDAY", (PayDistribution[[#This Row],[Pay Post Initial]] * ACT2Info[Remainder %]), "")</f>
        <v/>
      </c>
      <c r="AG15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55" s="20">
        <v>45442</v>
      </c>
      <c r="AJ155" s="1" cm="1">
        <f t="array" ref="AJ155">IF(ISNUMBER(AQ154), AQ154, ACT3Info[Intial Amount])</f>
        <v>0</v>
      </c>
      <c r="AK155" s="1"/>
      <c r="AL155" s="19" cm="1">
        <f t="array" ref="AL155">IF(ACT3Holdings[[#This Row],[Intial Amount]] &gt; ACT3Info[Interest Rate 1 Cap], ACT3Info[Interest Rate 2], ACT3Info[Interest Rate])</f>
        <v>0</v>
      </c>
      <c r="AM155" s="1"/>
      <c r="AN155" s="24" t="str" cm="1">
        <f t="array" ref="AN155">IF(VLOOKUP(ACT3Holdings[[#This Row],[Date]],Paysheet[], 2, FALSE) = "PAYDAY", (VLOOKUP(ACT3Holdings[[#This Row],[Date]],Paysheet[], 11, FALSE) * ACT3Info[Intial Pay %]), "")</f>
        <v/>
      </c>
      <c r="AO15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55" s="1" t="str" cm="1">
        <f t="array" ref="AP155">IF(VLOOKUP(ACT3Holdings[[#This Row],[Date]],Paysheet[], 2, FALSE) = "PAYDAY", (PayDistribution[[#This Row],[Pay Post Initial]] * ACT3Info[Remainder %]), "")</f>
        <v/>
      </c>
      <c r="AQ15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55" s="20">
        <v>45442</v>
      </c>
      <c r="AT155" s="1" cm="1">
        <f t="array" ref="AT155">IF(ISNUMBER(BA154), BA154, ACT4Info[Intial Amount])</f>
        <v>0</v>
      </c>
      <c r="AU155" s="1"/>
      <c r="AV155" s="19" cm="1">
        <f t="array" ref="AV155">IF(ACT4Holdings[[#This Row],[Intial Amount]] &gt; ACT4Info[Interest Rate 1 Cap], ACT4Info[Interest Rate 2], ACT4Info[Interest Rate])</f>
        <v>0</v>
      </c>
      <c r="AW155" s="1"/>
      <c r="AX155" s="24" t="str" cm="1">
        <f t="array" ref="AX155">IF(VLOOKUP(ACT4Holdings[[#This Row],[Date]],Paysheet[], 2, FALSE) = "PAYDAY", (VLOOKUP(ACT4Holdings[[#This Row],[Date]],Paysheet[], 11, FALSE) * ACT4Info[Intial Pay %]), "")</f>
        <v/>
      </c>
      <c r="AY15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55" s="1" t="str" cm="1">
        <f t="array" ref="AZ155">IF(VLOOKUP(ACT4Holdings[[#This Row],[Date]],Paysheet[], 2, FALSE) = "PAYDAY", (PayDistribution[[#This Row],[Pay Post Initial]] * ACT4Info[Remainder %]), "")</f>
        <v/>
      </c>
      <c r="BA15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55" s="20">
        <v>45442</v>
      </c>
      <c r="BD155" s="1" cm="1">
        <f t="array" ref="BD155">IF(ISNUMBER(BK154), BK154, ACT5Info[Intial Amount])</f>
        <v>0</v>
      </c>
      <c r="BE155" s="1"/>
      <c r="BF155" s="19" cm="1">
        <f t="array" ref="BF155">IF(ACT5Holdings[[#This Row],[Intial Amount]] &gt; ACT5Info[Interest Rate 1 Cap], ACT5Info[Interest Rate 2], ACT5Info[Interest Rate])</f>
        <v>0</v>
      </c>
      <c r="BG155" s="1"/>
      <c r="BH155" s="24" t="str" cm="1">
        <f t="array" ref="BH155">IF(VLOOKUP(ACT5Holdings[[#This Row],[Date]],Paysheet[], 2, FALSE) = "PAYDAY", (VLOOKUP(ACT5Holdings[[#This Row],[Date]],Paysheet[], 11, FALSE) * ACT5Info[Intial Pay %]), "")</f>
        <v/>
      </c>
      <c r="BI15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55" s="1" t="str" cm="1">
        <f t="array" ref="BJ155">IF(VLOOKUP(ACT5Holdings[[#This Row],[Date]],Paysheet[], 2, FALSE) = "PAYDAY", (PayDistribution[[#This Row],[Pay Post Initial]] * ACT5Info[Remainder %]), "")</f>
        <v/>
      </c>
      <c r="BK15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56" spans="1:63" x14ac:dyDescent="0.25">
      <c r="A156" s="26">
        <v>45443</v>
      </c>
      <c r="B156" t="str">
        <f>IF(VLOOKUP(PayDistribution[[#This Row],[Date]],Paysheet[], 2, FALSE) = "PAYDAY", VLOOKUP(PayDistribution[[#This Row],[Date]],Paysheet[], 11, FALSE), "")</f>
        <v/>
      </c>
      <c r="C156" s="2" t="str">
        <f>ACT1Holdings[[#This Row],[Initial Pay Cut]]</f>
        <v/>
      </c>
      <c r="D156" s="2" t="str">
        <f>ACT2Holdings[[#This Row],[Initial Pay Cut]]</f>
        <v/>
      </c>
      <c r="E156" s="2" t="str">
        <f>ACT3Holdings[[#This Row],[Initial Pay Cut]]</f>
        <v/>
      </c>
      <c r="F156" s="2" t="str">
        <f>ACT4Holdings[[#This Row],[Initial Pay Cut]]</f>
        <v/>
      </c>
      <c r="G156" s="2" t="str">
        <f>ACT5Holdings[[#This Row],[Initial Pay Cut]]</f>
        <v/>
      </c>
      <c r="H156" t="str">
        <f>IF(PayDistribution[[#This Row],[Initial Paycheck]] = "", "", PayDistribution[[#This Row],[Initial Paycheck]] - SUM(PayDistribution[[#This Row],[Int ACT 1]:[Int ACT 5]]))</f>
        <v/>
      </c>
      <c r="I156" s="2" t="str">
        <f>ACT1Holdings[[#This Row],[Remainder Pay Cut]]</f>
        <v/>
      </c>
      <c r="J156" s="2" t="str">
        <f>ACT2Holdings[[#This Row],[Remainder Pay Cut]]</f>
        <v/>
      </c>
      <c r="K156" s="2" t="str">
        <f>ACT3Holdings[[#This Row],[Remainder Pay Cut]]</f>
        <v/>
      </c>
      <c r="L156" s="2" t="str">
        <f>ACT4Holdings[[#This Row],[Remainder Pay Cut]]</f>
        <v/>
      </c>
      <c r="M156" s="2" t="str">
        <f>ACT5Holdings[[#This Row],[Remainder Pay Cut]]</f>
        <v/>
      </c>
      <c r="O156" s="20">
        <v>45443</v>
      </c>
      <c r="P156" s="1" cm="1">
        <f t="array" ref="P156">IF(ISNUMBER(W155), W155, ACT1Info[Intial Amount])</f>
        <v>0</v>
      </c>
      <c r="Q156" s="1"/>
      <c r="R156" s="19" cm="1">
        <f t="array" ref="R156">IF(ACT1Holdings[[#This Row],[Intial Amount]] &gt; ACT1Info[Interest Rate 1 Cap], ACT1Info[Interest Rate 2], ACT1Info[Interest Rate])</f>
        <v>0</v>
      </c>
      <c r="S156" s="1"/>
      <c r="T156" s="24" t="str" cm="1">
        <f t="array" ref="T156">IF(VLOOKUP(ACT1Holdings[[#This Row],[Date]],Paysheet[], 2, FALSE) = "PAYDAY", (VLOOKUP(ACT1Holdings[[#This Row],[Date]],Paysheet[], 11, FALSE) * ACT1Info[Intial Pay %]), "")</f>
        <v/>
      </c>
      <c r="U15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56" s="1" t="str" cm="1">
        <f t="array" ref="V156">IF(VLOOKUP(ACT1Holdings[[#This Row],[Date]],Paysheet[], 2, FALSE) = "PAYDAY", (PayDistribution[[#This Row],[Pay Post Initial]] * ACT1Info[Remainder %]), "")</f>
        <v/>
      </c>
      <c r="W15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56" s="20">
        <v>45443</v>
      </c>
      <c r="Z156" s="1" cm="1">
        <f t="array" ref="Z156">IF(ISNUMBER(AG155), AG155, ACT2Info[Intial Amount])</f>
        <v>0</v>
      </c>
      <c r="AA156" s="1"/>
      <c r="AB156" s="19" cm="1">
        <f t="array" ref="AB156">IF(ACT2Holdings[[#This Row],[Intial Amount]] &gt; ACT2Info[Interest Rate 1 Cap], ACT2Info[Interest Rate 2], ACT2Info[Interest Rate])</f>
        <v>1.5E-3</v>
      </c>
      <c r="AC156" s="1"/>
      <c r="AD156" s="24" t="str" cm="1">
        <f t="array" ref="AD156">IF(VLOOKUP(ACT2Holdings[[#This Row],[Date]],Paysheet[], 2, FALSE) = "PAYDAY", (VLOOKUP(ACT2Holdings[[#This Row],[Date]],Paysheet[], 11, FALSE) * ACT2Info[Intial Pay %]), "")</f>
        <v/>
      </c>
      <c r="AE15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56" s="1" t="str" cm="1">
        <f t="array" ref="AF156">IF(VLOOKUP(ACT2Holdings[[#This Row],[Date]],Paysheet[], 2, FALSE) = "PAYDAY", (PayDistribution[[#This Row],[Pay Post Initial]] * ACT2Info[Remainder %]), "")</f>
        <v/>
      </c>
      <c r="AG15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56" s="20">
        <v>45443</v>
      </c>
      <c r="AJ156" s="1" cm="1">
        <f t="array" ref="AJ156">IF(ISNUMBER(AQ155), AQ155, ACT3Info[Intial Amount])</f>
        <v>0</v>
      </c>
      <c r="AK156" s="1"/>
      <c r="AL156" s="19" cm="1">
        <f t="array" ref="AL156">IF(ACT3Holdings[[#This Row],[Intial Amount]] &gt; ACT3Info[Interest Rate 1 Cap], ACT3Info[Interest Rate 2], ACT3Info[Interest Rate])</f>
        <v>0</v>
      </c>
      <c r="AM156" s="1"/>
      <c r="AN156" s="24" t="str" cm="1">
        <f t="array" ref="AN156">IF(VLOOKUP(ACT3Holdings[[#This Row],[Date]],Paysheet[], 2, FALSE) = "PAYDAY", (VLOOKUP(ACT3Holdings[[#This Row],[Date]],Paysheet[], 11, FALSE) * ACT3Info[Intial Pay %]), "")</f>
        <v/>
      </c>
      <c r="AO15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56" s="1" t="str" cm="1">
        <f t="array" ref="AP156">IF(VLOOKUP(ACT3Holdings[[#This Row],[Date]],Paysheet[], 2, FALSE) = "PAYDAY", (PayDistribution[[#This Row],[Pay Post Initial]] * ACT3Info[Remainder %]), "")</f>
        <v/>
      </c>
      <c r="AQ15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56" s="20">
        <v>45443</v>
      </c>
      <c r="AT156" s="1" cm="1">
        <f t="array" ref="AT156">IF(ISNUMBER(BA155), BA155, ACT4Info[Intial Amount])</f>
        <v>0</v>
      </c>
      <c r="AU156" s="1"/>
      <c r="AV156" s="19" cm="1">
        <f t="array" ref="AV156">IF(ACT4Holdings[[#This Row],[Intial Amount]] &gt; ACT4Info[Interest Rate 1 Cap], ACT4Info[Interest Rate 2], ACT4Info[Interest Rate])</f>
        <v>0</v>
      </c>
      <c r="AW156" s="1"/>
      <c r="AX156" s="24" t="str" cm="1">
        <f t="array" ref="AX156">IF(VLOOKUP(ACT4Holdings[[#This Row],[Date]],Paysheet[], 2, FALSE) = "PAYDAY", (VLOOKUP(ACT4Holdings[[#This Row],[Date]],Paysheet[], 11, FALSE) * ACT4Info[Intial Pay %]), "")</f>
        <v/>
      </c>
      <c r="AY15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56" s="1" t="str" cm="1">
        <f t="array" ref="AZ156">IF(VLOOKUP(ACT4Holdings[[#This Row],[Date]],Paysheet[], 2, FALSE) = "PAYDAY", (PayDistribution[[#This Row],[Pay Post Initial]] * ACT4Info[Remainder %]), "")</f>
        <v/>
      </c>
      <c r="BA15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56" s="20">
        <v>45443</v>
      </c>
      <c r="BD156" s="1" cm="1">
        <f t="array" ref="BD156">IF(ISNUMBER(BK155), BK155, ACT5Info[Intial Amount])</f>
        <v>0</v>
      </c>
      <c r="BE156" s="1"/>
      <c r="BF156" s="19" cm="1">
        <f t="array" ref="BF156">IF(ACT5Holdings[[#This Row],[Intial Amount]] &gt; ACT5Info[Interest Rate 1 Cap], ACT5Info[Interest Rate 2], ACT5Info[Interest Rate])</f>
        <v>0</v>
      </c>
      <c r="BG156" s="1"/>
      <c r="BH156" s="24" t="str" cm="1">
        <f t="array" ref="BH156">IF(VLOOKUP(ACT5Holdings[[#This Row],[Date]],Paysheet[], 2, FALSE) = "PAYDAY", (VLOOKUP(ACT5Holdings[[#This Row],[Date]],Paysheet[], 11, FALSE) * ACT5Info[Intial Pay %]), "")</f>
        <v/>
      </c>
      <c r="BI15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56" s="1" t="str" cm="1">
        <f t="array" ref="BJ156">IF(VLOOKUP(ACT5Holdings[[#This Row],[Date]],Paysheet[], 2, FALSE) = "PAYDAY", (PayDistribution[[#This Row],[Pay Post Initial]] * ACT5Info[Remainder %]), "")</f>
        <v/>
      </c>
      <c r="BK15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57" spans="1:63" x14ac:dyDescent="0.25">
      <c r="A157" s="26">
        <v>45444</v>
      </c>
      <c r="B157" t="str">
        <f>IF(VLOOKUP(PayDistribution[[#This Row],[Date]],Paysheet[], 2, FALSE) = "PAYDAY", VLOOKUP(PayDistribution[[#This Row],[Date]],Paysheet[], 11, FALSE), "")</f>
        <v/>
      </c>
      <c r="C157" s="2" t="str">
        <f>ACT1Holdings[[#This Row],[Initial Pay Cut]]</f>
        <v/>
      </c>
      <c r="D157" s="2" t="str">
        <f>ACT2Holdings[[#This Row],[Initial Pay Cut]]</f>
        <v/>
      </c>
      <c r="E157" s="2" t="str">
        <f>ACT3Holdings[[#This Row],[Initial Pay Cut]]</f>
        <v/>
      </c>
      <c r="F157" s="2" t="str">
        <f>ACT4Holdings[[#This Row],[Initial Pay Cut]]</f>
        <v/>
      </c>
      <c r="G157" s="2" t="str">
        <f>ACT5Holdings[[#This Row],[Initial Pay Cut]]</f>
        <v/>
      </c>
      <c r="H157" t="str">
        <f>IF(PayDistribution[[#This Row],[Initial Paycheck]] = "", "", PayDistribution[[#This Row],[Initial Paycheck]] - SUM(PayDistribution[[#This Row],[Int ACT 1]:[Int ACT 5]]))</f>
        <v/>
      </c>
      <c r="I157" s="2" t="str">
        <f>ACT1Holdings[[#This Row],[Remainder Pay Cut]]</f>
        <v/>
      </c>
      <c r="J157" s="2" t="str">
        <f>ACT2Holdings[[#This Row],[Remainder Pay Cut]]</f>
        <v/>
      </c>
      <c r="K157" s="2" t="str">
        <f>ACT3Holdings[[#This Row],[Remainder Pay Cut]]</f>
        <v/>
      </c>
      <c r="L157" s="2" t="str">
        <f>ACT4Holdings[[#This Row],[Remainder Pay Cut]]</f>
        <v/>
      </c>
      <c r="M157" s="2" t="str">
        <f>ACT5Holdings[[#This Row],[Remainder Pay Cut]]</f>
        <v/>
      </c>
      <c r="O157" s="20">
        <v>45444</v>
      </c>
      <c r="P157" s="1" cm="1">
        <f t="array" ref="P157">IF(ISNUMBER(W156), W156, ACT1Info[Intial Amount])</f>
        <v>0</v>
      </c>
      <c r="Q157" s="1"/>
      <c r="R157" s="19" cm="1">
        <f t="array" ref="R157">IF(ACT1Holdings[[#This Row],[Intial Amount]] &gt; ACT1Info[Interest Rate 1 Cap], ACT1Info[Interest Rate 2], ACT1Info[Interest Rate])</f>
        <v>0</v>
      </c>
      <c r="S157" s="1"/>
      <c r="T157" s="24" t="str" cm="1">
        <f t="array" ref="T157">IF(VLOOKUP(ACT1Holdings[[#This Row],[Date]],Paysheet[], 2, FALSE) = "PAYDAY", (VLOOKUP(ACT1Holdings[[#This Row],[Date]],Paysheet[], 11, FALSE) * ACT1Info[Intial Pay %]), "")</f>
        <v/>
      </c>
      <c r="U15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57" s="1" t="str" cm="1">
        <f t="array" ref="V157">IF(VLOOKUP(ACT1Holdings[[#This Row],[Date]],Paysheet[], 2, FALSE) = "PAYDAY", (PayDistribution[[#This Row],[Pay Post Initial]] * ACT1Info[Remainder %]), "")</f>
        <v/>
      </c>
      <c r="W15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57" s="20">
        <v>45444</v>
      </c>
      <c r="Z157" s="1" cm="1">
        <f t="array" ref="Z157">IF(ISNUMBER(AG156), AG156, ACT2Info[Intial Amount])</f>
        <v>0</v>
      </c>
      <c r="AA157" s="1"/>
      <c r="AB157" s="19" cm="1">
        <f t="array" ref="AB157">IF(ACT2Holdings[[#This Row],[Intial Amount]] &gt; ACT2Info[Interest Rate 1 Cap], ACT2Info[Interest Rate 2], ACT2Info[Interest Rate])</f>
        <v>1.5E-3</v>
      </c>
      <c r="AC157" s="1"/>
      <c r="AD157" s="24" t="str" cm="1">
        <f t="array" ref="AD157">IF(VLOOKUP(ACT2Holdings[[#This Row],[Date]],Paysheet[], 2, FALSE) = "PAYDAY", (VLOOKUP(ACT2Holdings[[#This Row],[Date]],Paysheet[], 11, FALSE) * ACT2Info[Intial Pay %]), "")</f>
        <v/>
      </c>
      <c r="AE15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57" s="1" t="str" cm="1">
        <f t="array" ref="AF157">IF(VLOOKUP(ACT2Holdings[[#This Row],[Date]],Paysheet[], 2, FALSE) = "PAYDAY", (PayDistribution[[#This Row],[Pay Post Initial]] * ACT2Info[Remainder %]), "")</f>
        <v/>
      </c>
      <c r="AG15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57" s="20">
        <v>45444</v>
      </c>
      <c r="AJ157" s="1" cm="1">
        <f t="array" ref="AJ157">IF(ISNUMBER(AQ156), AQ156, ACT3Info[Intial Amount])</f>
        <v>0</v>
      </c>
      <c r="AK157" s="1"/>
      <c r="AL157" s="19" cm="1">
        <f t="array" ref="AL157">IF(ACT3Holdings[[#This Row],[Intial Amount]] &gt; ACT3Info[Interest Rate 1 Cap], ACT3Info[Interest Rate 2], ACT3Info[Interest Rate])</f>
        <v>0</v>
      </c>
      <c r="AM157" s="1"/>
      <c r="AN157" s="24" t="str" cm="1">
        <f t="array" ref="AN157">IF(VLOOKUP(ACT3Holdings[[#This Row],[Date]],Paysheet[], 2, FALSE) = "PAYDAY", (VLOOKUP(ACT3Holdings[[#This Row],[Date]],Paysheet[], 11, FALSE) * ACT3Info[Intial Pay %]), "")</f>
        <v/>
      </c>
      <c r="AO15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57" s="1" t="str" cm="1">
        <f t="array" ref="AP157">IF(VLOOKUP(ACT3Holdings[[#This Row],[Date]],Paysheet[], 2, FALSE) = "PAYDAY", (PayDistribution[[#This Row],[Pay Post Initial]] * ACT3Info[Remainder %]), "")</f>
        <v/>
      </c>
      <c r="AQ15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57" s="20">
        <v>45444</v>
      </c>
      <c r="AT157" s="1" cm="1">
        <f t="array" ref="AT157">IF(ISNUMBER(BA156), BA156, ACT4Info[Intial Amount])</f>
        <v>0</v>
      </c>
      <c r="AU157" s="1"/>
      <c r="AV157" s="19" cm="1">
        <f t="array" ref="AV157">IF(ACT4Holdings[[#This Row],[Intial Amount]] &gt; ACT4Info[Interest Rate 1 Cap], ACT4Info[Interest Rate 2], ACT4Info[Interest Rate])</f>
        <v>0</v>
      </c>
      <c r="AW157" s="1"/>
      <c r="AX157" s="24" t="str" cm="1">
        <f t="array" ref="AX157">IF(VLOOKUP(ACT4Holdings[[#This Row],[Date]],Paysheet[], 2, FALSE) = "PAYDAY", (VLOOKUP(ACT4Holdings[[#This Row],[Date]],Paysheet[], 11, FALSE) * ACT4Info[Intial Pay %]), "")</f>
        <v/>
      </c>
      <c r="AY15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57" s="1" t="str" cm="1">
        <f t="array" ref="AZ157">IF(VLOOKUP(ACT4Holdings[[#This Row],[Date]],Paysheet[], 2, FALSE) = "PAYDAY", (PayDistribution[[#This Row],[Pay Post Initial]] * ACT4Info[Remainder %]), "")</f>
        <v/>
      </c>
      <c r="BA15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57" s="20">
        <v>45444</v>
      </c>
      <c r="BD157" s="1" cm="1">
        <f t="array" ref="BD157">IF(ISNUMBER(BK156), BK156, ACT5Info[Intial Amount])</f>
        <v>0</v>
      </c>
      <c r="BE157" s="1"/>
      <c r="BF157" s="19" cm="1">
        <f t="array" ref="BF157">IF(ACT5Holdings[[#This Row],[Intial Amount]] &gt; ACT5Info[Interest Rate 1 Cap], ACT5Info[Interest Rate 2], ACT5Info[Interest Rate])</f>
        <v>0</v>
      </c>
      <c r="BG157" s="1"/>
      <c r="BH157" s="24" t="str" cm="1">
        <f t="array" ref="BH157">IF(VLOOKUP(ACT5Holdings[[#This Row],[Date]],Paysheet[], 2, FALSE) = "PAYDAY", (VLOOKUP(ACT5Holdings[[#This Row],[Date]],Paysheet[], 11, FALSE) * ACT5Info[Intial Pay %]), "")</f>
        <v/>
      </c>
      <c r="BI15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57" s="1" t="str" cm="1">
        <f t="array" ref="BJ157">IF(VLOOKUP(ACT5Holdings[[#This Row],[Date]],Paysheet[], 2, FALSE) = "PAYDAY", (PayDistribution[[#This Row],[Pay Post Initial]] * ACT5Info[Remainder %]), "")</f>
        <v/>
      </c>
      <c r="BK15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58" spans="1:63" x14ac:dyDescent="0.25">
      <c r="A158" s="26">
        <v>45445</v>
      </c>
      <c r="B158" t="str">
        <f>IF(VLOOKUP(PayDistribution[[#This Row],[Date]],Paysheet[], 2, FALSE) = "PAYDAY", VLOOKUP(PayDistribution[[#This Row],[Date]],Paysheet[], 11, FALSE), "")</f>
        <v/>
      </c>
      <c r="C158" s="2" t="str">
        <f>ACT1Holdings[[#This Row],[Initial Pay Cut]]</f>
        <v/>
      </c>
      <c r="D158" s="2" t="str">
        <f>ACT2Holdings[[#This Row],[Initial Pay Cut]]</f>
        <v/>
      </c>
      <c r="E158" s="2" t="str">
        <f>ACT3Holdings[[#This Row],[Initial Pay Cut]]</f>
        <v/>
      </c>
      <c r="F158" s="2" t="str">
        <f>ACT4Holdings[[#This Row],[Initial Pay Cut]]</f>
        <v/>
      </c>
      <c r="G158" s="2" t="str">
        <f>ACT5Holdings[[#This Row],[Initial Pay Cut]]</f>
        <v/>
      </c>
      <c r="H158" t="str">
        <f>IF(PayDistribution[[#This Row],[Initial Paycheck]] = "", "", PayDistribution[[#This Row],[Initial Paycheck]] - SUM(PayDistribution[[#This Row],[Int ACT 1]:[Int ACT 5]]))</f>
        <v/>
      </c>
      <c r="I158" s="2" t="str">
        <f>ACT1Holdings[[#This Row],[Remainder Pay Cut]]</f>
        <v/>
      </c>
      <c r="J158" s="2" t="str">
        <f>ACT2Holdings[[#This Row],[Remainder Pay Cut]]</f>
        <v/>
      </c>
      <c r="K158" s="2" t="str">
        <f>ACT3Holdings[[#This Row],[Remainder Pay Cut]]</f>
        <v/>
      </c>
      <c r="L158" s="2" t="str">
        <f>ACT4Holdings[[#This Row],[Remainder Pay Cut]]</f>
        <v/>
      </c>
      <c r="M158" s="2" t="str">
        <f>ACT5Holdings[[#This Row],[Remainder Pay Cut]]</f>
        <v/>
      </c>
      <c r="O158" s="20">
        <v>45445</v>
      </c>
      <c r="P158" s="1" cm="1">
        <f t="array" ref="P158">IF(ISNUMBER(W157), W157, ACT1Info[Intial Amount])</f>
        <v>0</v>
      </c>
      <c r="Q158" s="1"/>
      <c r="R158" s="19" cm="1">
        <f t="array" ref="R158">IF(ACT1Holdings[[#This Row],[Intial Amount]] &gt; ACT1Info[Interest Rate 1 Cap], ACT1Info[Interest Rate 2], ACT1Info[Interest Rate])</f>
        <v>0</v>
      </c>
      <c r="S158" s="1"/>
      <c r="T158" s="24" t="str" cm="1">
        <f t="array" ref="T158">IF(VLOOKUP(ACT1Holdings[[#This Row],[Date]],Paysheet[], 2, FALSE) = "PAYDAY", (VLOOKUP(ACT1Holdings[[#This Row],[Date]],Paysheet[], 11, FALSE) * ACT1Info[Intial Pay %]), "")</f>
        <v/>
      </c>
      <c r="U15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58" s="1" t="str" cm="1">
        <f t="array" ref="V158">IF(VLOOKUP(ACT1Holdings[[#This Row],[Date]],Paysheet[], 2, FALSE) = "PAYDAY", (PayDistribution[[#This Row],[Pay Post Initial]] * ACT1Info[Remainder %]), "")</f>
        <v/>
      </c>
      <c r="W15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58" s="20">
        <v>45445</v>
      </c>
      <c r="Z158" s="1" cm="1">
        <f t="array" ref="Z158">IF(ISNUMBER(AG157), AG157, ACT2Info[Intial Amount])</f>
        <v>0</v>
      </c>
      <c r="AA158" s="1"/>
      <c r="AB158" s="19" cm="1">
        <f t="array" ref="AB158">IF(ACT2Holdings[[#This Row],[Intial Amount]] &gt; ACT2Info[Interest Rate 1 Cap], ACT2Info[Interest Rate 2], ACT2Info[Interest Rate])</f>
        <v>1.5E-3</v>
      </c>
      <c r="AC158" s="1"/>
      <c r="AD158" s="24" t="str" cm="1">
        <f t="array" ref="AD158">IF(VLOOKUP(ACT2Holdings[[#This Row],[Date]],Paysheet[], 2, FALSE) = "PAYDAY", (VLOOKUP(ACT2Holdings[[#This Row],[Date]],Paysheet[], 11, FALSE) * ACT2Info[Intial Pay %]), "")</f>
        <v/>
      </c>
      <c r="AE15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58" s="1" t="str" cm="1">
        <f t="array" ref="AF158">IF(VLOOKUP(ACT2Holdings[[#This Row],[Date]],Paysheet[], 2, FALSE) = "PAYDAY", (PayDistribution[[#This Row],[Pay Post Initial]] * ACT2Info[Remainder %]), "")</f>
        <v/>
      </c>
      <c r="AG15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58" s="20">
        <v>45445</v>
      </c>
      <c r="AJ158" s="1" cm="1">
        <f t="array" ref="AJ158">IF(ISNUMBER(AQ157), AQ157, ACT3Info[Intial Amount])</f>
        <v>0</v>
      </c>
      <c r="AK158" s="1"/>
      <c r="AL158" s="19" cm="1">
        <f t="array" ref="AL158">IF(ACT3Holdings[[#This Row],[Intial Amount]] &gt; ACT3Info[Interest Rate 1 Cap], ACT3Info[Interest Rate 2], ACT3Info[Interest Rate])</f>
        <v>0</v>
      </c>
      <c r="AM158" s="1"/>
      <c r="AN158" s="24" t="str" cm="1">
        <f t="array" ref="AN158">IF(VLOOKUP(ACT3Holdings[[#This Row],[Date]],Paysheet[], 2, FALSE) = "PAYDAY", (VLOOKUP(ACT3Holdings[[#This Row],[Date]],Paysheet[], 11, FALSE) * ACT3Info[Intial Pay %]), "")</f>
        <v/>
      </c>
      <c r="AO15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58" s="1" t="str" cm="1">
        <f t="array" ref="AP158">IF(VLOOKUP(ACT3Holdings[[#This Row],[Date]],Paysheet[], 2, FALSE) = "PAYDAY", (PayDistribution[[#This Row],[Pay Post Initial]] * ACT3Info[Remainder %]), "")</f>
        <v/>
      </c>
      <c r="AQ15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58" s="20">
        <v>45445</v>
      </c>
      <c r="AT158" s="1" cm="1">
        <f t="array" ref="AT158">IF(ISNUMBER(BA157), BA157, ACT4Info[Intial Amount])</f>
        <v>0</v>
      </c>
      <c r="AU158" s="1"/>
      <c r="AV158" s="19" cm="1">
        <f t="array" ref="AV158">IF(ACT4Holdings[[#This Row],[Intial Amount]] &gt; ACT4Info[Interest Rate 1 Cap], ACT4Info[Interest Rate 2], ACT4Info[Interest Rate])</f>
        <v>0</v>
      </c>
      <c r="AW158" s="1"/>
      <c r="AX158" s="24" t="str" cm="1">
        <f t="array" ref="AX158">IF(VLOOKUP(ACT4Holdings[[#This Row],[Date]],Paysheet[], 2, FALSE) = "PAYDAY", (VLOOKUP(ACT4Holdings[[#This Row],[Date]],Paysheet[], 11, FALSE) * ACT4Info[Intial Pay %]), "")</f>
        <v/>
      </c>
      <c r="AY15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58" s="1" t="str" cm="1">
        <f t="array" ref="AZ158">IF(VLOOKUP(ACT4Holdings[[#This Row],[Date]],Paysheet[], 2, FALSE) = "PAYDAY", (PayDistribution[[#This Row],[Pay Post Initial]] * ACT4Info[Remainder %]), "")</f>
        <v/>
      </c>
      <c r="BA15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58" s="20">
        <v>45445</v>
      </c>
      <c r="BD158" s="1" cm="1">
        <f t="array" ref="BD158">IF(ISNUMBER(BK157), BK157, ACT5Info[Intial Amount])</f>
        <v>0</v>
      </c>
      <c r="BE158" s="1"/>
      <c r="BF158" s="19" cm="1">
        <f t="array" ref="BF158">IF(ACT5Holdings[[#This Row],[Intial Amount]] &gt; ACT5Info[Interest Rate 1 Cap], ACT5Info[Interest Rate 2], ACT5Info[Interest Rate])</f>
        <v>0</v>
      </c>
      <c r="BG158" s="1"/>
      <c r="BH158" s="24" t="str" cm="1">
        <f t="array" ref="BH158">IF(VLOOKUP(ACT5Holdings[[#This Row],[Date]],Paysheet[], 2, FALSE) = "PAYDAY", (VLOOKUP(ACT5Holdings[[#This Row],[Date]],Paysheet[], 11, FALSE) * ACT5Info[Intial Pay %]), "")</f>
        <v/>
      </c>
      <c r="BI15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58" s="1" t="str" cm="1">
        <f t="array" ref="BJ158">IF(VLOOKUP(ACT5Holdings[[#This Row],[Date]],Paysheet[], 2, FALSE) = "PAYDAY", (PayDistribution[[#This Row],[Pay Post Initial]] * ACT5Info[Remainder %]), "")</f>
        <v/>
      </c>
      <c r="BK15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59" spans="1:63" x14ac:dyDescent="0.25">
      <c r="A159" s="26">
        <v>45446</v>
      </c>
      <c r="B159" t="str">
        <f>IF(VLOOKUP(PayDistribution[[#This Row],[Date]],Paysheet[], 2, FALSE) = "PAYDAY", VLOOKUP(PayDistribution[[#This Row],[Date]],Paysheet[], 11, FALSE), "")</f>
        <v/>
      </c>
      <c r="C159" s="2" t="str">
        <f>ACT1Holdings[[#This Row],[Initial Pay Cut]]</f>
        <v/>
      </c>
      <c r="D159" s="2" t="str">
        <f>ACT2Holdings[[#This Row],[Initial Pay Cut]]</f>
        <v/>
      </c>
      <c r="E159" s="2" t="str">
        <f>ACT3Holdings[[#This Row],[Initial Pay Cut]]</f>
        <v/>
      </c>
      <c r="F159" s="2" t="str">
        <f>ACT4Holdings[[#This Row],[Initial Pay Cut]]</f>
        <v/>
      </c>
      <c r="G159" s="2" t="str">
        <f>ACT5Holdings[[#This Row],[Initial Pay Cut]]</f>
        <v/>
      </c>
      <c r="H159" t="str">
        <f>IF(PayDistribution[[#This Row],[Initial Paycheck]] = "", "", PayDistribution[[#This Row],[Initial Paycheck]] - SUM(PayDistribution[[#This Row],[Int ACT 1]:[Int ACT 5]]))</f>
        <v/>
      </c>
      <c r="I159" s="2" t="str">
        <f>ACT1Holdings[[#This Row],[Remainder Pay Cut]]</f>
        <v/>
      </c>
      <c r="J159" s="2" t="str">
        <f>ACT2Holdings[[#This Row],[Remainder Pay Cut]]</f>
        <v/>
      </c>
      <c r="K159" s="2" t="str">
        <f>ACT3Holdings[[#This Row],[Remainder Pay Cut]]</f>
        <v/>
      </c>
      <c r="L159" s="2" t="str">
        <f>ACT4Holdings[[#This Row],[Remainder Pay Cut]]</f>
        <v/>
      </c>
      <c r="M159" s="2" t="str">
        <f>ACT5Holdings[[#This Row],[Remainder Pay Cut]]</f>
        <v/>
      </c>
      <c r="O159" s="20">
        <v>45446</v>
      </c>
      <c r="P159" s="1" cm="1">
        <f t="array" ref="P159">IF(ISNUMBER(W158), W158, ACT1Info[Intial Amount])</f>
        <v>0</v>
      </c>
      <c r="Q159" s="1"/>
      <c r="R159" s="19" cm="1">
        <f t="array" ref="R159">IF(ACT1Holdings[[#This Row],[Intial Amount]] &gt; ACT1Info[Interest Rate 1 Cap], ACT1Info[Interest Rate 2], ACT1Info[Interest Rate])</f>
        <v>0</v>
      </c>
      <c r="S159" s="1"/>
      <c r="T159" s="24" t="str" cm="1">
        <f t="array" ref="T159">IF(VLOOKUP(ACT1Holdings[[#This Row],[Date]],Paysheet[], 2, FALSE) = "PAYDAY", (VLOOKUP(ACT1Holdings[[#This Row],[Date]],Paysheet[], 11, FALSE) * ACT1Info[Intial Pay %]), "")</f>
        <v/>
      </c>
      <c r="U15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59" s="1" t="str" cm="1">
        <f t="array" ref="V159">IF(VLOOKUP(ACT1Holdings[[#This Row],[Date]],Paysheet[], 2, FALSE) = "PAYDAY", (PayDistribution[[#This Row],[Pay Post Initial]] * ACT1Info[Remainder %]), "")</f>
        <v/>
      </c>
      <c r="W15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59" s="20">
        <v>45446</v>
      </c>
      <c r="Z159" s="1" cm="1">
        <f t="array" ref="Z159">IF(ISNUMBER(AG158), AG158, ACT2Info[Intial Amount])</f>
        <v>0</v>
      </c>
      <c r="AA159" s="1"/>
      <c r="AB159" s="19" cm="1">
        <f t="array" ref="AB159">IF(ACT2Holdings[[#This Row],[Intial Amount]] &gt; ACT2Info[Interest Rate 1 Cap], ACT2Info[Interest Rate 2], ACT2Info[Interest Rate])</f>
        <v>1.5E-3</v>
      </c>
      <c r="AC159" s="1"/>
      <c r="AD159" s="24" t="str" cm="1">
        <f t="array" ref="AD159">IF(VLOOKUP(ACT2Holdings[[#This Row],[Date]],Paysheet[], 2, FALSE) = "PAYDAY", (VLOOKUP(ACT2Holdings[[#This Row],[Date]],Paysheet[], 11, FALSE) * ACT2Info[Intial Pay %]), "")</f>
        <v/>
      </c>
      <c r="AE15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59" s="1" t="str" cm="1">
        <f t="array" ref="AF159">IF(VLOOKUP(ACT2Holdings[[#This Row],[Date]],Paysheet[], 2, FALSE) = "PAYDAY", (PayDistribution[[#This Row],[Pay Post Initial]] * ACT2Info[Remainder %]), "")</f>
        <v/>
      </c>
      <c r="AG15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59" s="20">
        <v>45446</v>
      </c>
      <c r="AJ159" s="1" cm="1">
        <f t="array" ref="AJ159">IF(ISNUMBER(AQ158), AQ158, ACT3Info[Intial Amount])</f>
        <v>0</v>
      </c>
      <c r="AK159" s="1"/>
      <c r="AL159" s="19" cm="1">
        <f t="array" ref="AL159">IF(ACT3Holdings[[#This Row],[Intial Amount]] &gt; ACT3Info[Interest Rate 1 Cap], ACT3Info[Interest Rate 2], ACT3Info[Interest Rate])</f>
        <v>0</v>
      </c>
      <c r="AM159" s="1"/>
      <c r="AN159" s="24" t="str" cm="1">
        <f t="array" ref="AN159">IF(VLOOKUP(ACT3Holdings[[#This Row],[Date]],Paysheet[], 2, FALSE) = "PAYDAY", (VLOOKUP(ACT3Holdings[[#This Row],[Date]],Paysheet[], 11, FALSE) * ACT3Info[Intial Pay %]), "")</f>
        <v/>
      </c>
      <c r="AO15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59" s="1" t="str" cm="1">
        <f t="array" ref="AP159">IF(VLOOKUP(ACT3Holdings[[#This Row],[Date]],Paysheet[], 2, FALSE) = "PAYDAY", (PayDistribution[[#This Row],[Pay Post Initial]] * ACT3Info[Remainder %]), "")</f>
        <v/>
      </c>
      <c r="AQ15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59" s="20">
        <v>45446</v>
      </c>
      <c r="AT159" s="1" cm="1">
        <f t="array" ref="AT159">IF(ISNUMBER(BA158), BA158, ACT4Info[Intial Amount])</f>
        <v>0</v>
      </c>
      <c r="AU159" s="1"/>
      <c r="AV159" s="19" cm="1">
        <f t="array" ref="AV159">IF(ACT4Holdings[[#This Row],[Intial Amount]] &gt; ACT4Info[Interest Rate 1 Cap], ACT4Info[Interest Rate 2], ACT4Info[Interest Rate])</f>
        <v>0</v>
      </c>
      <c r="AW159" s="1"/>
      <c r="AX159" s="24" t="str" cm="1">
        <f t="array" ref="AX159">IF(VLOOKUP(ACT4Holdings[[#This Row],[Date]],Paysheet[], 2, FALSE) = "PAYDAY", (VLOOKUP(ACT4Holdings[[#This Row],[Date]],Paysheet[], 11, FALSE) * ACT4Info[Intial Pay %]), "")</f>
        <v/>
      </c>
      <c r="AY15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59" s="1" t="str" cm="1">
        <f t="array" ref="AZ159">IF(VLOOKUP(ACT4Holdings[[#This Row],[Date]],Paysheet[], 2, FALSE) = "PAYDAY", (PayDistribution[[#This Row],[Pay Post Initial]] * ACT4Info[Remainder %]), "")</f>
        <v/>
      </c>
      <c r="BA15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59" s="20">
        <v>45446</v>
      </c>
      <c r="BD159" s="1" cm="1">
        <f t="array" ref="BD159">IF(ISNUMBER(BK158), BK158, ACT5Info[Intial Amount])</f>
        <v>0</v>
      </c>
      <c r="BE159" s="1"/>
      <c r="BF159" s="19" cm="1">
        <f t="array" ref="BF159">IF(ACT5Holdings[[#This Row],[Intial Amount]] &gt; ACT5Info[Interest Rate 1 Cap], ACT5Info[Interest Rate 2], ACT5Info[Interest Rate])</f>
        <v>0</v>
      </c>
      <c r="BG159" s="1"/>
      <c r="BH159" s="24" t="str" cm="1">
        <f t="array" ref="BH159">IF(VLOOKUP(ACT5Holdings[[#This Row],[Date]],Paysheet[], 2, FALSE) = "PAYDAY", (VLOOKUP(ACT5Holdings[[#This Row],[Date]],Paysheet[], 11, FALSE) * ACT5Info[Intial Pay %]), "")</f>
        <v/>
      </c>
      <c r="BI15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59" s="1" t="str" cm="1">
        <f t="array" ref="BJ159">IF(VLOOKUP(ACT5Holdings[[#This Row],[Date]],Paysheet[], 2, FALSE) = "PAYDAY", (PayDistribution[[#This Row],[Pay Post Initial]] * ACT5Info[Remainder %]), "")</f>
        <v/>
      </c>
      <c r="BK15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60" spans="1:63" x14ac:dyDescent="0.25">
      <c r="A160" s="26">
        <v>45447</v>
      </c>
      <c r="B160" t="str">
        <f>IF(VLOOKUP(PayDistribution[[#This Row],[Date]],Paysheet[], 2, FALSE) = "PAYDAY", VLOOKUP(PayDistribution[[#This Row],[Date]],Paysheet[], 11, FALSE), "")</f>
        <v/>
      </c>
      <c r="C160" s="2" t="str">
        <f>ACT1Holdings[[#This Row],[Initial Pay Cut]]</f>
        <v/>
      </c>
      <c r="D160" s="2" t="str">
        <f>ACT2Holdings[[#This Row],[Initial Pay Cut]]</f>
        <v/>
      </c>
      <c r="E160" s="2" t="str">
        <f>ACT3Holdings[[#This Row],[Initial Pay Cut]]</f>
        <v/>
      </c>
      <c r="F160" s="2" t="str">
        <f>ACT4Holdings[[#This Row],[Initial Pay Cut]]</f>
        <v/>
      </c>
      <c r="G160" s="2" t="str">
        <f>ACT5Holdings[[#This Row],[Initial Pay Cut]]</f>
        <v/>
      </c>
      <c r="H160" t="str">
        <f>IF(PayDistribution[[#This Row],[Initial Paycheck]] = "", "", PayDistribution[[#This Row],[Initial Paycheck]] - SUM(PayDistribution[[#This Row],[Int ACT 1]:[Int ACT 5]]))</f>
        <v/>
      </c>
      <c r="I160" s="2" t="str">
        <f>ACT1Holdings[[#This Row],[Remainder Pay Cut]]</f>
        <v/>
      </c>
      <c r="J160" s="2" t="str">
        <f>ACT2Holdings[[#This Row],[Remainder Pay Cut]]</f>
        <v/>
      </c>
      <c r="K160" s="2" t="str">
        <f>ACT3Holdings[[#This Row],[Remainder Pay Cut]]</f>
        <v/>
      </c>
      <c r="L160" s="2" t="str">
        <f>ACT4Holdings[[#This Row],[Remainder Pay Cut]]</f>
        <v/>
      </c>
      <c r="M160" s="2" t="str">
        <f>ACT5Holdings[[#This Row],[Remainder Pay Cut]]</f>
        <v/>
      </c>
      <c r="O160" s="20">
        <v>45447</v>
      </c>
      <c r="P160" s="1" cm="1">
        <f t="array" ref="P160">IF(ISNUMBER(W159), W159, ACT1Info[Intial Amount])</f>
        <v>0</v>
      </c>
      <c r="Q160" s="1"/>
      <c r="R160" s="19" cm="1">
        <f t="array" ref="R160">IF(ACT1Holdings[[#This Row],[Intial Amount]] &gt; ACT1Info[Interest Rate 1 Cap], ACT1Info[Interest Rate 2], ACT1Info[Interest Rate])</f>
        <v>0</v>
      </c>
      <c r="S160" s="1"/>
      <c r="T160" s="24" t="str" cm="1">
        <f t="array" ref="T160">IF(VLOOKUP(ACT1Holdings[[#This Row],[Date]],Paysheet[], 2, FALSE) = "PAYDAY", (VLOOKUP(ACT1Holdings[[#This Row],[Date]],Paysheet[], 11, FALSE) * ACT1Info[Intial Pay %]), "")</f>
        <v/>
      </c>
      <c r="U16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60" s="1" t="str" cm="1">
        <f t="array" ref="V160">IF(VLOOKUP(ACT1Holdings[[#This Row],[Date]],Paysheet[], 2, FALSE) = "PAYDAY", (PayDistribution[[#This Row],[Pay Post Initial]] * ACT1Info[Remainder %]), "")</f>
        <v/>
      </c>
      <c r="W16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60" s="20">
        <v>45447</v>
      </c>
      <c r="Z160" s="1" cm="1">
        <f t="array" ref="Z160">IF(ISNUMBER(AG159), AG159, ACT2Info[Intial Amount])</f>
        <v>0</v>
      </c>
      <c r="AA160" s="1"/>
      <c r="AB160" s="19" cm="1">
        <f t="array" ref="AB160">IF(ACT2Holdings[[#This Row],[Intial Amount]] &gt; ACT2Info[Interest Rate 1 Cap], ACT2Info[Interest Rate 2], ACT2Info[Interest Rate])</f>
        <v>1.5E-3</v>
      </c>
      <c r="AC160" s="1"/>
      <c r="AD160" s="24" t="str" cm="1">
        <f t="array" ref="AD160">IF(VLOOKUP(ACT2Holdings[[#This Row],[Date]],Paysheet[], 2, FALSE) = "PAYDAY", (VLOOKUP(ACT2Holdings[[#This Row],[Date]],Paysheet[], 11, FALSE) * ACT2Info[Intial Pay %]), "")</f>
        <v/>
      </c>
      <c r="AE16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60" s="1" t="str" cm="1">
        <f t="array" ref="AF160">IF(VLOOKUP(ACT2Holdings[[#This Row],[Date]],Paysheet[], 2, FALSE) = "PAYDAY", (PayDistribution[[#This Row],[Pay Post Initial]] * ACT2Info[Remainder %]), "")</f>
        <v/>
      </c>
      <c r="AG16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60" s="20">
        <v>45447</v>
      </c>
      <c r="AJ160" s="1" cm="1">
        <f t="array" ref="AJ160">IF(ISNUMBER(AQ159), AQ159, ACT3Info[Intial Amount])</f>
        <v>0</v>
      </c>
      <c r="AK160" s="1"/>
      <c r="AL160" s="19" cm="1">
        <f t="array" ref="AL160">IF(ACT3Holdings[[#This Row],[Intial Amount]] &gt; ACT3Info[Interest Rate 1 Cap], ACT3Info[Interest Rate 2], ACT3Info[Interest Rate])</f>
        <v>0</v>
      </c>
      <c r="AM160" s="1"/>
      <c r="AN160" s="24" t="str" cm="1">
        <f t="array" ref="AN160">IF(VLOOKUP(ACT3Holdings[[#This Row],[Date]],Paysheet[], 2, FALSE) = "PAYDAY", (VLOOKUP(ACT3Holdings[[#This Row],[Date]],Paysheet[], 11, FALSE) * ACT3Info[Intial Pay %]), "")</f>
        <v/>
      </c>
      <c r="AO16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60" s="1" t="str" cm="1">
        <f t="array" ref="AP160">IF(VLOOKUP(ACT3Holdings[[#This Row],[Date]],Paysheet[], 2, FALSE) = "PAYDAY", (PayDistribution[[#This Row],[Pay Post Initial]] * ACT3Info[Remainder %]), "")</f>
        <v/>
      </c>
      <c r="AQ16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60" s="20">
        <v>45447</v>
      </c>
      <c r="AT160" s="1" cm="1">
        <f t="array" ref="AT160">IF(ISNUMBER(BA159), BA159, ACT4Info[Intial Amount])</f>
        <v>0</v>
      </c>
      <c r="AU160" s="1"/>
      <c r="AV160" s="19" cm="1">
        <f t="array" ref="AV160">IF(ACT4Holdings[[#This Row],[Intial Amount]] &gt; ACT4Info[Interest Rate 1 Cap], ACT4Info[Interest Rate 2], ACT4Info[Interest Rate])</f>
        <v>0</v>
      </c>
      <c r="AW160" s="1"/>
      <c r="AX160" s="24" t="str" cm="1">
        <f t="array" ref="AX160">IF(VLOOKUP(ACT4Holdings[[#This Row],[Date]],Paysheet[], 2, FALSE) = "PAYDAY", (VLOOKUP(ACT4Holdings[[#This Row],[Date]],Paysheet[], 11, FALSE) * ACT4Info[Intial Pay %]), "")</f>
        <v/>
      </c>
      <c r="AY16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60" s="1" t="str" cm="1">
        <f t="array" ref="AZ160">IF(VLOOKUP(ACT4Holdings[[#This Row],[Date]],Paysheet[], 2, FALSE) = "PAYDAY", (PayDistribution[[#This Row],[Pay Post Initial]] * ACT4Info[Remainder %]), "")</f>
        <v/>
      </c>
      <c r="BA16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60" s="20">
        <v>45447</v>
      </c>
      <c r="BD160" s="1" cm="1">
        <f t="array" ref="BD160">IF(ISNUMBER(BK159), BK159, ACT5Info[Intial Amount])</f>
        <v>0</v>
      </c>
      <c r="BE160" s="1"/>
      <c r="BF160" s="19" cm="1">
        <f t="array" ref="BF160">IF(ACT5Holdings[[#This Row],[Intial Amount]] &gt; ACT5Info[Interest Rate 1 Cap], ACT5Info[Interest Rate 2], ACT5Info[Interest Rate])</f>
        <v>0</v>
      </c>
      <c r="BG160" s="1"/>
      <c r="BH160" s="24" t="str" cm="1">
        <f t="array" ref="BH160">IF(VLOOKUP(ACT5Holdings[[#This Row],[Date]],Paysheet[], 2, FALSE) = "PAYDAY", (VLOOKUP(ACT5Holdings[[#This Row],[Date]],Paysheet[], 11, FALSE) * ACT5Info[Intial Pay %]), "")</f>
        <v/>
      </c>
      <c r="BI16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60" s="1" t="str" cm="1">
        <f t="array" ref="BJ160">IF(VLOOKUP(ACT5Holdings[[#This Row],[Date]],Paysheet[], 2, FALSE) = "PAYDAY", (PayDistribution[[#This Row],[Pay Post Initial]] * ACT5Info[Remainder %]), "")</f>
        <v/>
      </c>
      <c r="BK16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61" spans="1:63" x14ac:dyDescent="0.25">
      <c r="A161" s="26">
        <v>45448</v>
      </c>
      <c r="B161" t="str">
        <f>IF(VLOOKUP(PayDistribution[[#This Row],[Date]],Paysheet[], 2, FALSE) = "PAYDAY", VLOOKUP(PayDistribution[[#This Row],[Date]],Paysheet[], 11, FALSE), "")</f>
        <v/>
      </c>
      <c r="C161" s="2" t="str">
        <f>ACT1Holdings[[#This Row],[Initial Pay Cut]]</f>
        <v/>
      </c>
      <c r="D161" s="2" t="str">
        <f>ACT2Holdings[[#This Row],[Initial Pay Cut]]</f>
        <v/>
      </c>
      <c r="E161" s="2" t="str">
        <f>ACT3Holdings[[#This Row],[Initial Pay Cut]]</f>
        <v/>
      </c>
      <c r="F161" s="2" t="str">
        <f>ACT4Holdings[[#This Row],[Initial Pay Cut]]</f>
        <v/>
      </c>
      <c r="G161" s="2" t="str">
        <f>ACT5Holdings[[#This Row],[Initial Pay Cut]]</f>
        <v/>
      </c>
      <c r="H161" t="str">
        <f>IF(PayDistribution[[#This Row],[Initial Paycheck]] = "", "", PayDistribution[[#This Row],[Initial Paycheck]] - SUM(PayDistribution[[#This Row],[Int ACT 1]:[Int ACT 5]]))</f>
        <v/>
      </c>
      <c r="I161" s="2" t="str">
        <f>ACT1Holdings[[#This Row],[Remainder Pay Cut]]</f>
        <v/>
      </c>
      <c r="J161" s="2" t="str">
        <f>ACT2Holdings[[#This Row],[Remainder Pay Cut]]</f>
        <v/>
      </c>
      <c r="K161" s="2" t="str">
        <f>ACT3Holdings[[#This Row],[Remainder Pay Cut]]</f>
        <v/>
      </c>
      <c r="L161" s="2" t="str">
        <f>ACT4Holdings[[#This Row],[Remainder Pay Cut]]</f>
        <v/>
      </c>
      <c r="M161" s="2" t="str">
        <f>ACT5Holdings[[#This Row],[Remainder Pay Cut]]</f>
        <v/>
      </c>
      <c r="O161" s="20">
        <v>45448</v>
      </c>
      <c r="P161" s="1" cm="1">
        <f t="array" ref="P161">IF(ISNUMBER(W160), W160, ACT1Info[Intial Amount])</f>
        <v>0</v>
      </c>
      <c r="Q161" s="1"/>
      <c r="R161" s="19" cm="1">
        <f t="array" ref="R161">IF(ACT1Holdings[[#This Row],[Intial Amount]] &gt; ACT1Info[Interest Rate 1 Cap], ACT1Info[Interest Rate 2], ACT1Info[Interest Rate])</f>
        <v>0</v>
      </c>
      <c r="S161" s="1"/>
      <c r="T161" s="24" t="str" cm="1">
        <f t="array" ref="T161">IF(VLOOKUP(ACT1Holdings[[#This Row],[Date]],Paysheet[], 2, FALSE) = "PAYDAY", (VLOOKUP(ACT1Holdings[[#This Row],[Date]],Paysheet[], 11, FALSE) * ACT1Info[Intial Pay %]), "")</f>
        <v/>
      </c>
      <c r="U16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61" s="1" t="str" cm="1">
        <f t="array" ref="V161">IF(VLOOKUP(ACT1Holdings[[#This Row],[Date]],Paysheet[], 2, FALSE) = "PAYDAY", (PayDistribution[[#This Row],[Pay Post Initial]] * ACT1Info[Remainder %]), "")</f>
        <v/>
      </c>
      <c r="W16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61" s="20">
        <v>45448</v>
      </c>
      <c r="Z161" s="1" cm="1">
        <f t="array" ref="Z161">IF(ISNUMBER(AG160), AG160, ACT2Info[Intial Amount])</f>
        <v>0</v>
      </c>
      <c r="AA161" s="1"/>
      <c r="AB161" s="19" cm="1">
        <f t="array" ref="AB161">IF(ACT2Holdings[[#This Row],[Intial Amount]] &gt; ACT2Info[Interest Rate 1 Cap], ACT2Info[Interest Rate 2], ACT2Info[Interest Rate])</f>
        <v>1.5E-3</v>
      </c>
      <c r="AC161" s="1"/>
      <c r="AD161" s="24" t="str" cm="1">
        <f t="array" ref="AD161">IF(VLOOKUP(ACT2Holdings[[#This Row],[Date]],Paysheet[], 2, FALSE) = "PAYDAY", (VLOOKUP(ACT2Holdings[[#This Row],[Date]],Paysheet[], 11, FALSE) * ACT2Info[Intial Pay %]), "")</f>
        <v/>
      </c>
      <c r="AE16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61" s="1" t="str" cm="1">
        <f t="array" ref="AF161">IF(VLOOKUP(ACT2Holdings[[#This Row],[Date]],Paysheet[], 2, FALSE) = "PAYDAY", (PayDistribution[[#This Row],[Pay Post Initial]] * ACT2Info[Remainder %]), "")</f>
        <v/>
      </c>
      <c r="AG16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61" s="20">
        <v>45448</v>
      </c>
      <c r="AJ161" s="1" cm="1">
        <f t="array" ref="AJ161">IF(ISNUMBER(AQ160), AQ160, ACT3Info[Intial Amount])</f>
        <v>0</v>
      </c>
      <c r="AK161" s="1"/>
      <c r="AL161" s="19" cm="1">
        <f t="array" ref="AL161">IF(ACT3Holdings[[#This Row],[Intial Amount]] &gt; ACT3Info[Interest Rate 1 Cap], ACT3Info[Interest Rate 2], ACT3Info[Interest Rate])</f>
        <v>0</v>
      </c>
      <c r="AM161" s="1"/>
      <c r="AN161" s="24" t="str" cm="1">
        <f t="array" ref="AN161">IF(VLOOKUP(ACT3Holdings[[#This Row],[Date]],Paysheet[], 2, FALSE) = "PAYDAY", (VLOOKUP(ACT3Holdings[[#This Row],[Date]],Paysheet[], 11, FALSE) * ACT3Info[Intial Pay %]), "")</f>
        <v/>
      </c>
      <c r="AO16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61" s="1" t="str" cm="1">
        <f t="array" ref="AP161">IF(VLOOKUP(ACT3Holdings[[#This Row],[Date]],Paysheet[], 2, FALSE) = "PAYDAY", (PayDistribution[[#This Row],[Pay Post Initial]] * ACT3Info[Remainder %]), "")</f>
        <v/>
      </c>
      <c r="AQ16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61" s="20">
        <v>45448</v>
      </c>
      <c r="AT161" s="1" cm="1">
        <f t="array" ref="AT161">IF(ISNUMBER(BA160), BA160, ACT4Info[Intial Amount])</f>
        <v>0</v>
      </c>
      <c r="AU161" s="1"/>
      <c r="AV161" s="19" cm="1">
        <f t="array" ref="AV161">IF(ACT4Holdings[[#This Row],[Intial Amount]] &gt; ACT4Info[Interest Rate 1 Cap], ACT4Info[Interest Rate 2], ACT4Info[Interest Rate])</f>
        <v>0</v>
      </c>
      <c r="AW161" s="1"/>
      <c r="AX161" s="24" t="str" cm="1">
        <f t="array" ref="AX161">IF(VLOOKUP(ACT4Holdings[[#This Row],[Date]],Paysheet[], 2, FALSE) = "PAYDAY", (VLOOKUP(ACT4Holdings[[#This Row],[Date]],Paysheet[], 11, FALSE) * ACT4Info[Intial Pay %]), "")</f>
        <v/>
      </c>
      <c r="AY16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61" s="1" t="str" cm="1">
        <f t="array" ref="AZ161">IF(VLOOKUP(ACT4Holdings[[#This Row],[Date]],Paysheet[], 2, FALSE) = "PAYDAY", (PayDistribution[[#This Row],[Pay Post Initial]] * ACT4Info[Remainder %]), "")</f>
        <v/>
      </c>
      <c r="BA16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61" s="20">
        <v>45448</v>
      </c>
      <c r="BD161" s="1" cm="1">
        <f t="array" ref="BD161">IF(ISNUMBER(BK160), BK160, ACT5Info[Intial Amount])</f>
        <v>0</v>
      </c>
      <c r="BE161" s="1"/>
      <c r="BF161" s="19" cm="1">
        <f t="array" ref="BF161">IF(ACT5Holdings[[#This Row],[Intial Amount]] &gt; ACT5Info[Interest Rate 1 Cap], ACT5Info[Interest Rate 2], ACT5Info[Interest Rate])</f>
        <v>0</v>
      </c>
      <c r="BG161" s="1"/>
      <c r="BH161" s="24" t="str" cm="1">
        <f t="array" ref="BH161">IF(VLOOKUP(ACT5Holdings[[#This Row],[Date]],Paysheet[], 2, FALSE) = "PAYDAY", (VLOOKUP(ACT5Holdings[[#This Row],[Date]],Paysheet[], 11, FALSE) * ACT5Info[Intial Pay %]), "")</f>
        <v/>
      </c>
      <c r="BI16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61" s="1" t="str" cm="1">
        <f t="array" ref="BJ161">IF(VLOOKUP(ACT5Holdings[[#This Row],[Date]],Paysheet[], 2, FALSE) = "PAYDAY", (PayDistribution[[#This Row],[Pay Post Initial]] * ACT5Info[Remainder %]), "")</f>
        <v/>
      </c>
      <c r="BK16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62" spans="1:63" x14ac:dyDescent="0.25">
      <c r="A162" s="26">
        <v>45449</v>
      </c>
      <c r="B162" t="str">
        <f>IF(VLOOKUP(PayDistribution[[#This Row],[Date]],Paysheet[], 2, FALSE) = "PAYDAY", VLOOKUP(PayDistribution[[#This Row],[Date]],Paysheet[], 11, FALSE), "")</f>
        <v/>
      </c>
      <c r="C162" s="2" t="str">
        <f>ACT1Holdings[[#This Row],[Initial Pay Cut]]</f>
        <v/>
      </c>
      <c r="D162" s="2" t="str">
        <f>ACT2Holdings[[#This Row],[Initial Pay Cut]]</f>
        <v/>
      </c>
      <c r="E162" s="2" t="str">
        <f>ACT3Holdings[[#This Row],[Initial Pay Cut]]</f>
        <v/>
      </c>
      <c r="F162" s="2" t="str">
        <f>ACT4Holdings[[#This Row],[Initial Pay Cut]]</f>
        <v/>
      </c>
      <c r="G162" s="2" t="str">
        <f>ACT5Holdings[[#This Row],[Initial Pay Cut]]</f>
        <v/>
      </c>
      <c r="H162" t="str">
        <f>IF(PayDistribution[[#This Row],[Initial Paycheck]] = "", "", PayDistribution[[#This Row],[Initial Paycheck]] - SUM(PayDistribution[[#This Row],[Int ACT 1]:[Int ACT 5]]))</f>
        <v/>
      </c>
      <c r="I162" s="2" t="str">
        <f>ACT1Holdings[[#This Row],[Remainder Pay Cut]]</f>
        <v/>
      </c>
      <c r="J162" s="2" t="str">
        <f>ACT2Holdings[[#This Row],[Remainder Pay Cut]]</f>
        <v/>
      </c>
      <c r="K162" s="2" t="str">
        <f>ACT3Holdings[[#This Row],[Remainder Pay Cut]]</f>
        <v/>
      </c>
      <c r="L162" s="2" t="str">
        <f>ACT4Holdings[[#This Row],[Remainder Pay Cut]]</f>
        <v/>
      </c>
      <c r="M162" s="2" t="str">
        <f>ACT5Holdings[[#This Row],[Remainder Pay Cut]]</f>
        <v/>
      </c>
      <c r="O162" s="20">
        <v>45449</v>
      </c>
      <c r="P162" s="1" cm="1">
        <f t="array" ref="P162">IF(ISNUMBER(W161), W161, ACT1Info[Intial Amount])</f>
        <v>0</v>
      </c>
      <c r="Q162" s="1"/>
      <c r="R162" s="19" cm="1">
        <f t="array" ref="R162">IF(ACT1Holdings[[#This Row],[Intial Amount]] &gt; ACT1Info[Interest Rate 1 Cap], ACT1Info[Interest Rate 2], ACT1Info[Interest Rate])</f>
        <v>0</v>
      </c>
      <c r="S162" s="1"/>
      <c r="T162" s="24" t="str" cm="1">
        <f t="array" ref="T162">IF(VLOOKUP(ACT1Holdings[[#This Row],[Date]],Paysheet[], 2, FALSE) = "PAYDAY", (VLOOKUP(ACT1Holdings[[#This Row],[Date]],Paysheet[], 11, FALSE) * ACT1Info[Intial Pay %]), "")</f>
        <v/>
      </c>
      <c r="U16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62" s="1" t="str" cm="1">
        <f t="array" ref="V162">IF(VLOOKUP(ACT1Holdings[[#This Row],[Date]],Paysheet[], 2, FALSE) = "PAYDAY", (PayDistribution[[#This Row],[Pay Post Initial]] * ACT1Info[Remainder %]), "")</f>
        <v/>
      </c>
      <c r="W16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62" s="20">
        <v>45449</v>
      </c>
      <c r="Z162" s="1" cm="1">
        <f t="array" ref="Z162">IF(ISNUMBER(AG161), AG161, ACT2Info[Intial Amount])</f>
        <v>0</v>
      </c>
      <c r="AA162" s="1"/>
      <c r="AB162" s="19" cm="1">
        <f t="array" ref="AB162">IF(ACT2Holdings[[#This Row],[Intial Amount]] &gt; ACT2Info[Interest Rate 1 Cap], ACT2Info[Interest Rate 2], ACT2Info[Interest Rate])</f>
        <v>1.5E-3</v>
      </c>
      <c r="AC162" s="1"/>
      <c r="AD162" s="24" t="str" cm="1">
        <f t="array" ref="AD162">IF(VLOOKUP(ACT2Holdings[[#This Row],[Date]],Paysheet[], 2, FALSE) = "PAYDAY", (VLOOKUP(ACT2Holdings[[#This Row],[Date]],Paysheet[], 11, FALSE) * ACT2Info[Intial Pay %]), "")</f>
        <v/>
      </c>
      <c r="AE16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62" s="1" t="str" cm="1">
        <f t="array" ref="AF162">IF(VLOOKUP(ACT2Holdings[[#This Row],[Date]],Paysheet[], 2, FALSE) = "PAYDAY", (PayDistribution[[#This Row],[Pay Post Initial]] * ACT2Info[Remainder %]), "")</f>
        <v/>
      </c>
      <c r="AG16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62" s="20">
        <v>45449</v>
      </c>
      <c r="AJ162" s="1" cm="1">
        <f t="array" ref="AJ162">IF(ISNUMBER(AQ161), AQ161, ACT3Info[Intial Amount])</f>
        <v>0</v>
      </c>
      <c r="AK162" s="1"/>
      <c r="AL162" s="19" cm="1">
        <f t="array" ref="AL162">IF(ACT3Holdings[[#This Row],[Intial Amount]] &gt; ACT3Info[Interest Rate 1 Cap], ACT3Info[Interest Rate 2], ACT3Info[Interest Rate])</f>
        <v>0</v>
      </c>
      <c r="AM162" s="1"/>
      <c r="AN162" s="24" t="str" cm="1">
        <f t="array" ref="AN162">IF(VLOOKUP(ACT3Holdings[[#This Row],[Date]],Paysheet[], 2, FALSE) = "PAYDAY", (VLOOKUP(ACT3Holdings[[#This Row],[Date]],Paysheet[], 11, FALSE) * ACT3Info[Intial Pay %]), "")</f>
        <v/>
      </c>
      <c r="AO16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62" s="1" t="str" cm="1">
        <f t="array" ref="AP162">IF(VLOOKUP(ACT3Holdings[[#This Row],[Date]],Paysheet[], 2, FALSE) = "PAYDAY", (PayDistribution[[#This Row],[Pay Post Initial]] * ACT3Info[Remainder %]), "")</f>
        <v/>
      </c>
      <c r="AQ16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62" s="20">
        <v>45449</v>
      </c>
      <c r="AT162" s="1" cm="1">
        <f t="array" ref="AT162">IF(ISNUMBER(BA161), BA161, ACT4Info[Intial Amount])</f>
        <v>0</v>
      </c>
      <c r="AU162" s="1"/>
      <c r="AV162" s="19" cm="1">
        <f t="array" ref="AV162">IF(ACT4Holdings[[#This Row],[Intial Amount]] &gt; ACT4Info[Interest Rate 1 Cap], ACT4Info[Interest Rate 2], ACT4Info[Interest Rate])</f>
        <v>0</v>
      </c>
      <c r="AW162" s="1"/>
      <c r="AX162" s="24" t="str" cm="1">
        <f t="array" ref="AX162">IF(VLOOKUP(ACT4Holdings[[#This Row],[Date]],Paysheet[], 2, FALSE) = "PAYDAY", (VLOOKUP(ACT4Holdings[[#This Row],[Date]],Paysheet[], 11, FALSE) * ACT4Info[Intial Pay %]), "")</f>
        <v/>
      </c>
      <c r="AY16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62" s="1" t="str" cm="1">
        <f t="array" ref="AZ162">IF(VLOOKUP(ACT4Holdings[[#This Row],[Date]],Paysheet[], 2, FALSE) = "PAYDAY", (PayDistribution[[#This Row],[Pay Post Initial]] * ACT4Info[Remainder %]), "")</f>
        <v/>
      </c>
      <c r="BA16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62" s="20">
        <v>45449</v>
      </c>
      <c r="BD162" s="1" cm="1">
        <f t="array" ref="BD162">IF(ISNUMBER(BK161), BK161, ACT5Info[Intial Amount])</f>
        <v>0</v>
      </c>
      <c r="BE162" s="1"/>
      <c r="BF162" s="19" cm="1">
        <f t="array" ref="BF162">IF(ACT5Holdings[[#This Row],[Intial Amount]] &gt; ACT5Info[Interest Rate 1 Cap], ACT5Info[Interest Rate 2], ACT5Info[Interest Rate])</f>
        <v>0</v>
      </c>
      <c r="BG162" s="1"/>
      <c r="BH162" s="24" t="str" cm="1">
        <f t="array" ref="BH162">IF(VLOOKUP(ACT5Holdings[[#This Row],[Date]],Paysheet[], 2, FALSE) = "PAYDAY", (VLOOKUP(ACT5Holdings[[#This Row],[Date]],Paysheet[], 11, FALSE) * ACT5Info[Intial Pay %]), "")</f>
        <v/>
      </c>
      <c r="BI16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62" s="1" t="str" cm="1">
        <f t="array" ref="BJ162">IF(VLOOKUP(ACT5Holdings[[#This Row],[Date]],Paysheet[], 2, FALSE) = "PAYDAY", (PayDistribution[[#This Row],[Pay Post Initial]] * ACT5Info[Remainder %]), "")</f>
        <v/>
      </c>
      <c r="BK16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63" spans="1:63" x14ac:dyDescent="0.25">
      <c r="A163" s="26">
        <v>45450</v>
      </c>
      <c r="B163">
        <f>IF(VLOOKUP(PayDistribution[[#This Row],[Date]],Paysheet[], 2, FALSE) = "PAYDAY", VLOOKUP(PayDistribution[[#This Row],[Date]],Paysheet[], 11, FALSE), "")</f>
        <v>0</v>
      </c>
      <c r="C163" s="2">
        <f>ACT1Holdings[[#This Row],[Initial Pay Cut]]</f>
        <v>0</v>
      </c>
      <c r="D163" s="2">
        <f>ACT2Holdings[[#This Row],[Initial Pay Cut]]</f>
        <v>0</v>
      </c>
      <c r="E163" s="2">
        <f>ACT3Holdings[[#This Row],[Initial Pay Cut]]</f>
        <v>0</v>
      </c>
      <c r="F163" s="2">
        <f>ACT4Holdings[[#This Row],[Initial Pay Cut]]</f>
        <v>0</v>
      </c>
      <c r="G163" s="2">
        <f>ACT5Holdings[[#This Row],[Initial Pay Cut]]</f>
        <v>0</v>
      </c>
      <c r="H163">
        <f>IF(PayDistribution[[#This Row],[Initial Paycheck]] = "", "", PayDistribution[[#This Row],[Initial Paycheck]] - SUM(PayDistribution[[#This Row],[Int ACT 1]:[Int ACT 5]]))</f>
        <v>0</v>
      </c>
      <c r="I163" s="2">
        <f>ACT1Holdings[[#This Row],[Remainder Pay Cut]]</f>
        <v>0</v>
      </c>
      <c r="J163" s="2">
        <f>ACT2Holdings[[#This Row],[Remainder Pay Cut]]</f>
        <v>0</v>
      </c>
      <c r="K163" s="2">
        <f>ACT3Holdings[[#This Row],[Remainder Pay Cut]]</f>
        <v>0</v>
      </c>
      <c r="L163" s="2">
        <f>ACT4Holdings[[#This Row],[Remainder Pay Cut]]</f>
        <v>0</v>
      </c>
      <c r="M163" s="2">
        <f>ACT5Holdings[[#This Row],[Remainder Pay Cut]]</f>
        <v>0</v>
      </c>
      <c r="O163" s="20">
        <v>45450</v>
      </c>
      <c r="P163" s="1" cm="1">
        <f t="array" ref="P163">IF(ISNUMBER(W162), W162, ACT1Info[Intial Amount])</f>
        <v>0</v>
      </c>
      <c r="Q163" s="1"/>
      <c r="R163" s="19" cm="1">
        <f t="array" ref="R163">IF(ACT1Holdings[[#This Row],[Intial Amount]] &gt; ACT1Info[Interest Rate 1 Cap], ACT1Info[Interest Rate 2], ACT1Info[Interest Rate])</f>
        <v>0</v>
      </c>
      <c r="S163" s="1"/>
      <c r="T163" s="24" cm="1">
        <f t="array" ref="T163">IF(VLOOKUP(ACT1Holdings[[#This Row],[Date]],Paysheet[], 2, FALSE) = "PAYDAY", (VLOOKUP(ACT1Holdings[[#This Row],[Date]],Paysheet[], 11, FALSE) * ACT1Info[Intial Pay %]), "")</f>
        <v>0</v>
      </c>
      <c r="U163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163" s="1" cm="1">
        <f t="array" ref="V163">IF(VLOOKUP(ACT1Holdings[[#This Row],[Date]],Paysheet[], 2, FALSE) = "PAYDAY", (PayDistribution[[#This Row],[Pay Post Initial]] * ACT1Info[Remainder %]), "")</f>
        <v>0</v>
      </c>
      <c r="W16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63" s="20">
        <v>45450</v>
      </c>
      <c r="Z163" s="1" cm="1">
        <f t="array" ref="Z163">IF(ISNUMBER(AG162), AG162, ACT2Info[Intial Amount])</f>
        <v>0</v>
      </c>
      <c r="AA163" s="1"/>
      <c r="AB163" s="19" cm="1">
        <f t="array" ref="AB163">IF(ACT2Holdings[[#This Row],[Intial Amount]] &gt; ACT2Info[Interest Rate 1 Cap], ACT2Info[Interest Rate 2], ACT2Info[Interest Rate])</f>
        <v>1.5E-3</v>
      </c>
      <c r="AC163" s="1"/>
      <c r="AD163" s="24" cm="1">
        <f t="array" ref="AD163">IF(VLOOKUP(ACT2Holdings[[#This Row],[Date]],Paysheet[], 2, FALSE) = "PAYDAY", (VLOOKUP(ACT2Holdings[[#This Row],[Date]],Paysheet[], 11, FALSE) * ACT2Info[Intial Pay %]), "")</f>
        <v>0</v>
      </c>
      <c r="AE163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163" s="1" cm="1">
        <f t="array" ref="AF163">IF(VLOOKUP(ACT2Holdings[[#This Row],[Date]],Paysheet[], 2, FALSE) = "PAYDAY", (PayDistribution[[#This Row],[Pay Post Initial]] * ACT2Info[Remainder %]), "")</f>
        <v>0</v>
      </c>
      <c r="AG16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63" s="20">
        <v>45450</v>
      </c>
      <c r="AJ163" s="1" cm="1">
        <f t="array" ref="AJ163">IF(ISNUMBER(AQ162), AQ162, ACT3Info[Intial Amount])</f>
        <v>0</v>
      </c>
      <c r="AK163" s="1"/>
      <c r="AL163" s="19" cm="1">
        <f t="array" ref="AL163">IF(ACT3Holdings[[#This Row],[Intial Amount]] &gt; ACT3Info[Interest Rate 1 Cap], ACT3Info[Interest Rate 2], ACT3Info[Interest Rate])</f>
        <v>0</v>
      </c>
      <c r="AM163" s="1"/>
      <c r="AN163" s="24" cm="1">
        <f t="array" ref="AN163">IF(VLOOKUP(ACT3Holdings[[#This Row],[Date]],Paysheet[], 2, FALSE) = "PAYDAY", (VLOOKUP(ACT3Holdings[[#This Row],[Date]],Paysheet[], 11, FALSE) * ACT3Info[Intial Pay %]), "")</f>
        <v>0</v>
      </c>
      <c r="AO163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163" s="1" cm="1">
        <f t="array" ref="AP163">IF(VLOOKUP(ACT3Holdings[[#This Row],[Date]],Paysheet[], 2, FALSE) = "PAYDAY", (PayDistribution[[#This Row],[Pay Post Initial]] * ACT3Info[Remainder %]), "")</f>
        <v>0</v>
      </c>
      <c r="AQ16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63" s="20">
        <v>45450</v>
      </c>
      <c r="AT163" s="1" cm="1">
        <f t="array" ref="AT163">IF(ISNUMBER(BA162), BA162, ACT4Info[Intial Amount])</f>
        <v>0</v>
      </c>
      <c r="AU163" s="1"/>
      <c r="AV163" s="19" cm="1">
        <f t="array" ref="AV163">IF(ACT4Holdings[[#This Row],[Intial Amount]] &gt; ACT4Info[Interest Rate 1 Cap], ACT4Info[Interest Rate 2], ACT4Info[Interest Rate])</f>
        <v>0</v>
      </c>
      <c r="AW163" s="1"/>
      <c r="AX163" s="24" cm="1">
        <f t="array" ref="AX163">IF(VLOOKUP(ACT4Holdings[[#This Row],[Date]],Paysheet[], 2, FALSE) = "PAYDAY", (VLOOKUP(ACT4Holdings[[#This Row],[Date]],Paysheet[], 11, FALSE) * ACT4Info[Intial Pay %]), "")</f>
        <v>0</v>
      </c>
      <c r="AY163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163" s="1" cm="1">
        <f t="array" ref="AZ163">IF(VLOOKUP(ACT4Holdings[[#This Row],[Date]],Paysheet[], 2, FALSE) = "PAYDAY", (PayDistribution[[#This Row],[Pay Post Initial]] * ACT4Info[Remainder %]), "")</f>
        <v>0</v>
      </c>
      <c r="BA16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63" s="20">
        <v>45450</v>
      </c>
      <c r="BD163" s="1" cm="1">
        <f t="array" ref="BD163">IF(ISNUMBER(BK162), BK162, ACT5Info[Intial Amount])</f>
        <v>0</v>
      </c>
      <c r="BE163" s="1"/>
      <c r="BF163" s="19" cm="1">
        <f t="array" ref="BF163">IF(ACT5Holdings[[#This Row],[Intial Amount]] &gt; ACT5Info[Interest Rate 1 Cap], ACT5Info[Interest Rate 2], ACT5Info[Interest Rate])</f>
        <v>0</v>
      </c>
      <c r="BG163" s="1"/>
      <c r="BH163" s="24" cm="1">
        <f t="array" ref="BH163">IF(VLOOKUP(ACT5Holdings[[#This Row],[Date]],Paysheet[], 2, FALSE) = "PAYDAY", (VLOOKUP(ACT5Holdings[[#This Row],[Date]],Paysheet[], 11, FALSE) * ACT5Info[Intial Pay %]), "")</f>
        <v>0</v>
      </c>
      <c r="BI163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163" s="1" cm="1">
        <f t="array" ref="BJ163">IF(VLOOKUP(ACT5Holdings[[#This Row],[Date]],Paysheet[], 2, FALSE) = "PAYDAY", (PayDistribution[[#This Row],[Pay Post Initial]] * ACT5Info[Remainder %]), "")</f>
        <v>0</v>
      </c>
      <c r="BK16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64" spans="1:63" x14ac:dyDescent="0.25">
      <c r="A164" s="26">
        <v>45451</v>
      </c>
      <c r="B164" t="str">
        <f>IF(VLOOKUP(PayDistribution[[#This Row],[Date]],Paysheet[], 2, FALSE) = "PAYDAY", VLOOKUP(PayDistribution[[#This Row],[Date]],Paysheet[], 11, FALSE), "")</f>
        <v/>
      </c>
      <c r="C164" s="2" t="str">
        <f>ACT1Holdings[[#This Row],[Initial Pay Cut]]</f>
        <v/>
      </c>
      <c r="D164" s="2" t="str">
        <f>ACT2Holdings[[#This Row],[Initial Pay Cut]]</f>
        <v/>
      </c>
      <c r="E164" s="2" t="str">
        <f>ACT3Holdings[[#This Row],[Initial Pay Cut]]</f>
        <v/>
      </c>
      <c r="F164" s="2" t="str">
        <f>ACT4Holdings[[#This Row],[Initial Pay Cut]]</f>
        <v/>
      </c>
      <c r="G164" s="2" t="str">
        <f>ACT5Holdings[[#This Row],[Initial Pay Cut]]</f>
        <v/>
      </c>
      <c r="H164" t="str">
        <f>IF(PayDistribution[[#This Row],[Initial Paycheck]] = "", "", PayDistribution[[#This Row],[Initial Paycheck]] - SUM(PayDistribution[[#This Row],[Int ACT 1]:[Int ACT 5]]))</f>
        <v/>
      </c>
      <c r="I164" s="2" t="str">
        <f>ACT1Holdings[[#This Row],[Remainder Pay Cut]]</f>
        <v/>
      </c>
      <c r="J164" s="2" t="str">
        <f>ACT2Holdings[[#This Row],[Remainder Pay Cut]]</f>
        <v/>
      </c>
      <c r="K164" s="2" t="str">
        <f>ACT3Holdings[[#This Row],[Remainder Pay Cut]]</f>
        <v/>
      </c>
      <c r="L164" s="2" t="str">
        <f>ACT4Holdings[[#This Row],[Remainder Pay Cut]]</f>
        <v/>
      </c>
      <c r="M164" s="2" t="str">
        <f>ACT5Holdings[[#This Row],[Remainder Pay Cut]]</f>
        <v/>
      </c>
      <c r="O164" s="20">
        <v>45451</v>
      </c>
      <c r="P164" s="1" cm="1">
        <f t="array" ref="P164">IF(ISNUMBER(W163), W163, ACT1Info[Intial Amount])</f>
        <v>0</v>
      </c>
      <c r="Q164" s="1"/>
      <c r="R164" s="19" cm="1">
        <f t="array" ref="R164">IF(ACT1Holdings[[#This Row],[Intial Amount]] &gt; ACT1Info[Interest Rate 1 Cap], ACT1Info[Interest Rate 2], ACT1Info[Interest Rate])</f>
        <v>0</v>
      </c>
      <c r="S164" s="1"/>
      <c r="T164" s="24" t="str" cm="1">
        <f t="array" ref="T164">IF(VLOOKUP(ACT1Holdings[[#This Row],[Date]],Paysheet[], 2, FALSE) = "PAYDAY", (VLOOKUP(ACT1Holdings[[#This Row],[Date]],Paysheet[], 11, FALSE) * ACT1Info[Intial Pay %]), "")</f>
        <v/>
      </c>
      <c r="U16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64" s="1" t="str" cm="1">
        <f t="array" ref="V164">IF(VLOOKUP(ACT1Holdings[[#This Row],[Date]],Paysheet[], 2, FALSE) = "PAYDAY", (PayDistribution[[#This Row],[Pay Post Initial]] * ACT1Info[Remainder %]), "")</f>
        <v/>
      </c>
      <c r="W16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64" s="20">
        <v>45451</v>
      </c>
      <c r="Z164" s="1" cm="1">
        <f t="array" ref="Z164">IF(ISNUMBER(AG163), AG163, ACT2Info[Intial Amount])</f>
        <v>0</v>
      </c>
      <c r="AA164" s="1"/>
      <c r="AB164" s="19" cm="1">
        <f t="array" ref="AB164">IF(ACT2Holdings[[#This Row],[Intial Amount]] &gt; ACT2Info[Interest Rate 1 Cap], ACT2Info[Interest Rate 2], ACT2Info[Interest Rate])</f>
        <v>1.5E-3</v>
      </c>
      <c r="AC164" s="1"/>
      <c r="AD164" s="24" t="str" cm="1">
        <f t="array" ref="AD164">IF(VLOOKUP(ACT2Holdings[[#This Row],[Date]],Paysheet[], 2, FALSE) = "PAYDAY", (VLOOKUP(ACT2Holdings[[#This Row],[Date]],Paysheet[], 11, FALSE) * ACT2Info[Intial Pay %]), "")</f>
        <v/>
      </c>
      <c r="AE16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64" s="1" t="str" cm="1">
        <f t="array" ref="AF164">IF(VLOOKUP(ACT2Holdings[[#This Row],[Date]],Paysheet[], 2, FALSE) = "PAYDAY", (PayDistribution[[#This Row],[Pay Post Initial]] * ACT2Info[Remainder %]), "")</f>
        <v/>
      </c>
      <c r="AG16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64" s="20">
        <v>45451</v>
      </c>
      <c r="AJ164" s="1" cm="1">
        <f t="array" ref="AJ164">IF(ISNUMBER(AQ163), AQ163, ACT3Info[Intial Amount])</f>
        <v>0</v>
      </c>
      <c r="AK164" s="1"/>
      <c r="AL164" s="19" cm="1">
        <f t="array" ref="AL164">IF(ACT3Holdings[[#This Row],[Intial Amount]] &gt; ACT3Info[Interest Rate 1 Cap], ACT3Info[Interest Rate 2], ACT3Info[Interest Rate])</f>
        <v>0</v>
      </c>
      <c r="AM164" s="1"/>
      <c r="AN164" s="24" t="str" cm="1">
        <f t="array" ref="AN164">IF(VLOOKUP(ACT3Holdings[[#This Row],[Date]],Paysheet[], 2, FALSE) = "PAYDAY", (VLOOKUP(ACT3Holdings[[#This Row],[Date]],Paysheet[], 11, FALSE) * ACT3Info[Intial Pay %]), "")</f>
        <v/>
      </c>
      <c r="AO16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64" s="1" t="str" cm="1">
        <f t="array" ref="AP164">IF(VLOOKUP(ACT3Holdings[[#This Row],[Date]],Paysheet[], 2, FALSE) = "PAYDAY", (PayDistribution[[#This Row],[Pay Post Initial]] * ACT3Info[Remainder %]), "")</f>
        <v/>
      </c>
      <c r="AQ16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64" s="20">
        <v>45451</v>
      </c>
      <c r="AT164" s="1" cm="1">
        <f t="array" ref="AT164">IF(ISNUMBER(BA163), BA163, ACT4Info[Intial Amount])</f>
        <v>0</v>
      </c>
      <c r="AU164" s="1"/>
      <c r="AV164" s="19" cm="1">
        <f t="array" ref="AV164">IF(ACT4Holdings[[#This Row],[Intial Amount]] &gt; ACT4Info[Interest Rate 1 Cap], ACT4Info[Interest Rate 2], ACT4Info[Interest Rate])</f>
        <v>0</v>
      </c>
      <c r="AW164" s="1"/>
      <c r="AX164" s="24" t="str" cm="1">
        <f t="array" ref="AX164">IF(VLOOKUP(ACT4Holdings[[#This Row],[Date]],Paysheet[], 2, FALSE) = "PAYDAY", (VLOOKUP(ACT4Holdings[[#This Row],[Date]],Paysheet[], 11, FALSE) * ACT4Info[Intial Pay %]), "")</f>
        <v/>
      </c>
      <c r="AY16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64" s="1" t="str" cm="1">
        <f t="array" ref="AZ164">IF(VLOOKUP(ACT4Holdings[[#This Row],[Date]],Paysheet[], 2, FALSE) = "PAYDAY", (PayDistribution[[#This Row],[Pay Post Initial]] * ACT4Info[Remainder %]), "")</f>
        <v/>
      </c>
      <c r="BA16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64" s="20">
        <v>45451</v>
      </c>
      <c r="BD164" s="1" cm="1">
        <f t="array" ref="BD164">IF(ISNUMBER(BK163), BK163, ACT5Info[Intial Amount])</f>
        <v>0</v>
      </c>
      <c r="BE164" s="1"/>
      <c r="BF164" s="19" cm="1">
        <f t="array" ref="BF164">IF(ACT5Holdings[[#This Row],[Intial Amount]] &gt; ACT5Info[Interest Rate 1 Cap], ACT5Info[Interest Rate 2], ACT5Info[Interest Rate])</f>
        <v>0</v>
      </c>
      <c r="BG164" s="1"/>
      <c r="BH164" s="24" t="str" cm="1">
        <f t="array" ref="BH164">IF(VLOOKUP(ACT5Holdings[[#This Row],[Date]],Paysheet[], 2, FALSE) = "PAYDAY", (VLOOKUP(ACT5Holdings[[#This Row],[Date]],Paysheet[], 11, FALSE) * ACT5Info[Intial Pay %]), "")</f>
        <v/>
      </c>
      <c r="BI16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64" s="1" t="str" cm="1">
        <f t="array" ref="BJ164">IF(VLOOKUP(ACT5Holdings[[#This Row],[Date]],Paysheet[], 2, FALSE) = "PAYDAY", (PayDistribution[[#This Row],[Pay Post Initial]] * ACT5Info[Remainder %]), "")</f>
        <v/>
      </c>
      <c r="BK16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65" spans="1:63" x14ac:dyDescent="0.25">
      <c r="A165" s="26">
        <v>45452</v>
      </c>
      <c r="B165" t="str">
        <f>IF(VLOOKUP(PayDistribution[[#This Row],[Date]],Paysheet[], 2, FALSE) = "PAYDAY", VLOOKUP(PayDistribution[[#This Row],[Date]],Paysheet[], 11, FALSE), "")</f>
        <v/>
      </c>
      <c r="C165" s="2" t="str">
        <f>ACT1Holdings[[#This Row],[Initial Pay Cut]]</f>
        <v/>
      </c>
      <c r="D165" s="2" t="str">
        <f>ACT2Holdings[[#This Row],[Initial Pay Cut]]</f>
        <v/>
      </c>
      <c r="E165" s="2" t="str">
        <f>ACT3Holdings[[#This Row],[Initial Pay Cut]]</f>
        <v/>
      </c>
      <c r="F165" s="2" t="str">
        <f>ACT4Holdings[[#This Row],[Initial Pay Cut]]</f>
        <v/>
      </c>
      <c r="G165" s="2" t="str">
        <f>ACT5Holdings[[#This Row],[Initial Pay Cut]]</f>
        <v/>
      </c>
      <c r="H165" t="str">
        <f>IF(PayDistribution[[#This Row],[Initial Paycheck]] = "", "", PayDistribution[[#This Row],[Initial Paycheck]] - SUM(PayDistribution[[#This Row],[Int ACT 1]:[Int ACT 5]]))</f>
        <v/>
      </c>
      <c r="I165" s="2" t="str">
        <f>ACT1Holdings[[#This Row],[Remainder Pay Cut]]</f>
        <v/>
      </c>
      <c r="J165" s="2" t="str">
        <f>ACT2Holdings[[#This Row],[Remainder Pay Cut]]</f>
        <v/>
      </c>
      <c r="K165" s="2" t="str">
        <f>ACT3Holdings[[#This Row],[Remainder Pay Cut]]</f>
        <v/>
      </c>
      <c r="L165" s="2" t="str">
        <f>ACT4Holdings[[#This Row],[Remainder Pay Cut]]</f>
        <v/>
      </c>
      <c r="M165" s="2" t="str">
        <f>ACT5Holdings[[#This Row],[Remainder Pay Cut]]</f>
        <v/>
      </c>
      <c r="O165" s="20">
        <v>45452</v>
      </c>
      <c r="P165" s="1" cm="1">
        <f t="array" ref="P165">IF(ISNUMBER(W164), W164, ACT1Info[Intial Amount])</f>
        <v>0</v>
      </c>
      <c r="Q165" s="1"/>
      <c r="R165" s="19" cm="1">
        <f t="array" ref="R165">IF(ACT1Holdings[[#This Row],[Intial Amount]] &gt; ACT1Info[Interest Rate 1 Cap], ACT1Info[Interest Rate 2], ACT1Info[Interest Rate])</f>
        <v>0</v>
      </c>
      <c r="S165" s="1"/>
      <c r="T165" s="24" t="str" cm="1">
        <f t="array" ref="T165">IF(VLOOKUP(ACT1Holdings[[#This Row],[Date]],Paysheet[], 2, FALSE) = "PAYDAY", (VLOOKUP(ACT1Holdings[[#This Row],[Date]],Paysheet[], 11, FALSE) * ACT1Info[Intial Pay %]), "")</f>
        <v/>
      </c>
      <c r="U16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65" s="1" t="str" cm="1">
        <f t="array" ref="V165">IF(VLOOKUP(ACT1Holdings[[#This Row],[Date]],Paysheet[], 2, FALSE) = "PAYDAY", (PayDistribution[[#This Row],[Pay Post Initial]] * ACT1Info[Remainder %]), "")</f>
        <v/>
      </c>
      <c r="W16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65" s="20">
        <v>45452</v>
      </c>
      <c r="Z165" s="1" cm="1">
        <f t="array" ref="Z165">IF(ISNUMBER(AG164), AG164, ACT2Info[Intial Amount])</f>
        <v>0</v>
      </c>
      <c r="AA165" s="1"/>
      <c r="AB165" s="19" cm="1">
        <f t="array" ref="AB165">IF(ACT2Holdings[[#This Row],[Intial Amount]] &gt; ACT2Info[Interest Rate 1 Cap], ACT2Info[Interest Rate 2], ACT2Info[Interest Rate])</f>
        <v>1.5E-3</v>
      </c>
      <c r="AC165" s="1"/>
      <c r="AD165" s="24" t="str" cm="1">
        <f t="array" ref="AD165">IF(VLOOKUP(ACT2Holdings[[#This Row],[Date]],Paysheet[], 2, FALSE) = "PAYDAY", (VLOOKUP(ACT2Holdings[[#This Row],[Date]],Paysheet[], 11, FALSE) * ACT2Info[Intial Pay %]), "")</f>
        <v/>
      </c>
      <c r="AE16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65" s="1" t="str" cm="1">
        <f t="array" ref="AF165">IF(VLOOKUP(ACT2Holdings[[#This Row],[Date]],Paysheet[], 2, FALSE) = "PAYDAY", (PayDistribution[[#This Row],[Pay Post Initial]] * ACT2Info[Remainder %]), "")</f>
        <v/>
      </c>
      <c r="AG16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65" s="20">
        <v>45452</v>
      </c>
      <c r="AJ165" s="1" cm="1">
        <f t="array" ref="AJ165">IF(ISNUMBER(AQ164), AQ164, ACT3Info[Intial Amount])</f>
        <v>0</v>
      </c>
      <c r="AK165" s="1"/>
      <c r="AL165" s="19" cm="1">
        <f t="array" ref="AL165">IF(ACT3Holdings[[#This Row],[Intial Amount]] &gt; ACT3Info[Interest Rate 1 Cap], ACT3Info[Interest Rate 2], ACT3Info[Interest Rate])</f>
        <v>0</v>
      </c>
      <c r="AM165" s="1"/>
      <c r="AN165" s="24" t="str" cm="1">
        <f t="array" ref="AN165">IF(VLOOKUP(ACT3Holdings[[#This Row],[Date]],Paysheet[], 2, FALSE) = "PAYDAY", (VLOOKUP(ACT3Holdings[[#This Row],[Date]],Paysheet[], 11, FALSE) * ACT3Info[Intial Pay %]), "")</f>
        <v/>
      </c>
      <c r="AO16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65" s="1" t="str" cm="1">
        <f t="array" ref="AP165">IF(VLOOKUP(ACT3Holdings[[#This Row],[Date]],Paysheet[], 2, FALSE) = "PAYDAY", (PayDistribution[[#This Row],[Pay Post Initial]] * ACT3Info[Remainder %]), "")</f>
        <v/>
      </c>
      <c r="AQ16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65" s="20">
        <v>45452</v>
      </c>
      <c r="AT165" s="1" cm="1">
        <f t="array" ref="AT165">IF(ISNUMBER(BA164), BA164, ACT4Info[Intial Amount])</f>
        <v>0</v>
      </c>
      <c r="AU165" s="1"/>
      <c r="AV165" s="19" cm="1">
        <f t="array" ref="AV165">IF(ACT4Holdings[[#This Row],[Intial Amount]] &gt; ACT4Info[Interest Rate 1 Cap], ACT4Info[Interest Rate 2], ACT4Info[Interest Rate])</f>
        <v>0</v>
      </c>
      <c r="AW165" s="1"/>
      <c r="AX165" s="24" t="str" cm="1">
        <f t="array" ref="AX165">IF(VLOOKUP(ACT4Holdings[[#This Row],[Date]],Paysheet[], 2, FALSE) = "PAYDAY", (VLOOKUP(ACT4Holdings[[#This Row],[Date]],Paysheet[], 11, FALSE) * ACT4Info[Intial Pay %]), "")</f>
        <v/>
      </c>
      <c r="AY16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65" s="1" t="str" cm="1">
        <f t="array" ref="AZ165">IF(VLOOKUP(ACT4Holdings[[#This Row],[Date]],Paysheet[], 2, FALSE) = "PAYDAY", (PayDistribution[[#This Row],[Pay Post Initial]] * ACT4Info[Remainder %]), "")</f>
        <v/>
      </c>
      <c r="BA16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65" s="20">
        <v>45452</v>
      </c>
      <c r="BD165" s="1" cm="1">
        <f t="array" ref="BD165">IF(ISNUMBER(BK164), BK164, ACT5Info[Intial Amount])</f>
        <v>0</v>
      </c>
      <c r="BE165" s="1"/>
      <c r="BF165" s="19" cm="1">
        <f t="array" ref="BF165">IF(ACT5Holdings[[#This Row],[Intial Amount]] &gt; ACT5Info[Interest Rate 1 Cap], ACT5Info[Interest Rate 2], ACT5Info[Interest Rate])</f>
        <v>0</v>
      </c>
      <c r="BG165" s="1"/>
      <c r="BH165" s="24" t="str" cm="1">
        <f t="array" ref="BH165">IF(VLOOKUP(ACT5Holdings[[#This Row],[Date]],Paysheet[], 2, FALSE) = "PAYDAY", (VLOOKUP(ACT5Holdings[[#This Row],[Date]],Paysheet[], 11, FALSE) * ACT5Info[Intial Pay %]), "")</f>
        <v/>
      </c>
      <c r="BI16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65" s="1" t="str" cm="1">
        <f t="array" ref="BJ165">IF(VLOOKUP(ACT5Holdings[[#This Row],[Date]],Paysheet[], 2, FALSE) = "PAYDAY", (PayDistribution[[#This Row],[Pay Post Initial]] * ACT5Info[Remainder %]), "")</f>
        <v/>
      </c>
      <c r="BK16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66" spans="1:63" x14ac:dyDescent="0.25">
      <c r="A166" s="26">
        <v>45453</v>
      </c>
      <c r="B166" t="str">
        <f>IF(VLOOKUP(PayDistribution[[#This Row],[Date]],Paysheet[], 2, FALSE) = "PAYDAY", VLOOKUP(PayDistribution[[#This Row],[Date]],Paysheet[], 11, FALSE), "")</f>
        <v/>
      </c>
      <c r="C166" s="2" t="str">
        <f>ACT1Holdings[[#This Row],[Initial Pay Cut]]</f>
        <v/>
      </c>
      <c r="D166" s="2" t="str">
        <f>ACT2Holdings[[#This Row],[Initial Pay Cut]]</f>
        <v/>
      </c>
      <c r="E166" s="2" t="str">
        <f>ACT3Holdings[[#This Row],[Initial Pay Cut]]</f>
        <v/>
      </c>
      <c r="F166" s="2" t="str">
        <f>ACT4Holdings[[#This Row],[Initial Pay Cut]]</f>
        <v/>
      </c>
      <c r="G166" s="2" t="str">
        <f>ACT5Holdings[[#This Row],[Initial Pay Cut]]</f>
        <v/>
      </c>
      <c r="H166" t="str">
        <f>IF(PayDistribution[[#This Row],[Initial Paycheck]] = "", "", PayDistribution[[#This Row],[Initial Paycheck]] - SUM(PayDistribution[[#This Row],[Int ACT 1]:[Int ACT 5]]))</f>
        <v/>
      </c>
      <c r="I166" s="2" t="str">
        <f>ACT1Holdings[[#This Row],[Remainder Pay Cut]]</f>
        <v/>
      </c>
      <c r="J166" s="2" t="str">
        <f>ACT2Holdings[[#This Row],[Remainder Pay Cut]]</f>
        <v/>
      </c>
      <c r="K166" s="2" t="str">
        <f>ACT3Holdings[[#This Row],[Remainder Pay Cut]]</f>
        <v/>
      </c>
      <c r="L166" s="2" t="str">
        <f>ACT4Holdings[[#This Row],[Remainder Pay Cut]]</f>
        <v/>
      </c>
      <c r="M166" s="2" t="str">
        <f>ACT5Holdings[[#This Row],[Remainder Pay Cut]]</f>
        <v/>
      </c>
      <c r="O166" s="20">
        <v>45453</v>
      </c>
      <c r="P166" s="1" cm="1">
        <f t="array" ref="P166">IF(ISNUMBER(W165), W165, ACT1Info[Intial Amount])</f>
        <v>0</v>
      </c>
      <c r="Q166" s="1"/>
      <c r="R166" s="19" cm="1">
        <f t="array" ref="R166">IF(ACT1Holdings[[#This Row],[Intial Amount]] &gt; ACT1Info[Interest Rate 1 Cap], ACT1Info[Interest Rate 2], ACT1Info[Interest Rate])</f>
        <v>0</v>
      </c>
      <c r="S166" s="1"/>
      <c r="T166" s="24" t="str" cm="1">
        <f t="array" ref="T166">IF(VLOOKUP(ACT1Holdings[[#This Row],[Date]],Paysheet[], 2, FALSE) = "PAYDAY", (VLOOKUP(ACT1Holdings[[#This Row],[Date]],Paysheet[], 11, FALSE) * ACT1Info[Intial Pay %]), "")</f>
        <v/>
      </c>
      <c r="U16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66" s="1" t="str" cm="1">
        <f t="array" ref="V166">IF(VLOOKUP(ACT1Holdings[[#This Row],[Date]],Paysheet[], 2, FALSE) = "PAYDAY", (PayDistribution[[#This Row],[Pay Post Initial]] * ACT1Info[Remainder %]), "")</f>
        <v/>
      </c>
      <c r="W16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66" s="20">
        <v>45453</v>
      </c>
      <c r="Z166" s="1" cm="1">
        <f t="array" ref="Z166">IF(ISNUMBER(AG165), AG165, ACT2Info[Intial Amount])</f>
        <v>0</v>
      </c>
      <c r="AA166" s="1"/>
      <c r="AB166" s="19" cm="1">
        <f t="array" ref="AB166">IF(ACT2Holdings[[#This Row],[Intial Amount]] &gt; ACT2Info[Interest Rate 1 Cap], ACT2Info[Interest Rate 2], ACT2Info[Interest Rate])</f>
        <v>1.5E-3</v>
      </c>
      <c r="AC166" s="1"/>
      <c r="AD166" s="24" t="str" cm="1">
        <f t="array" ref="AD166">IF(VLOOKUP(ACT2Holdings[[#This Row],[Date]],Paysheet[], 2, FALSE) = "PAYDAY", (VLOOKUP(ACT2Holdings[[#This Row],[Date]],Paysheet[], 11, FALSE) * ACT2Info[Intial Pay %]), "")</f>
        <v/>
      </c>
      <c r="AE16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66" s="1" t="str" cm="1">
        <f t="array" ref="AF166">IF(VLOOKUP(ACT2Holdings[[#This Row],[Date]],Paysheet[], 2, FALSE) = "PAYDAY", (PayDistribution[[#This Row],[Pay Post Initial]] * ACT2Info[Remainder %]), "")</f>
        <v/>
      </c>
      <c r="AG16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66" s="20">
        <v>45453</v>
      </c>
      <c r="AJ166" s="1" cm="1">
        <f t="array" ref="AJ166">IF(ISNUMBER(AQ165), AQ165, ACT3Info[Intial Amount])</f>
        <v>0</v>
      </c>
      <c r="AK166" s="1"/>
      <c r="AL166" s="19" cm="1">
        <f t="array" ref="AL166">IF(ACT3Holdings[[#This Row],[Intial Amount]] &gt; ACT3Info[Interest Rate 1 Cap], ACT3Info[Interest Rate 2], ACT3Info[Interest Rate])</f>
        <v>0</v>
      </c>
      <c r="AM166" s="1"/>
      <c r="AN166" s="24" t="str" cm="1">
        <f t="array" ref="AN166">IF(VLOOKUP(ACT3Holdings[[#This Row],[Date]],Paysheet[], 2, FALSE) = "PAYDAY", (VLOOKUP(ACT3Holdings[[#This Row],[Date]],Paysheet[], 11, FALSE) * ACT3Info[Intial Pay %]), "")</f>
        <v/>
      </c>
      <c r="AO16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66" s="1" t="str" cm="1">
        <f t="array" ref="AP166">IF(VLOOKUP(ACT3Holdings[[#This Row],[Date]],Paysheet[], 2, FALSE) = "PAYDAY", (PayDistribution[[#This Row],[Pay Post Initial]] * ACT3Info[Remainder %]), "")</f>
        <v/>
      </c>
      <c r="AQ16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66" s="20">
        <v>45453</v>
      </c>
      <c r="AT166" s="1" cm="1">
        <f t="array" ref="AT166">IF(ISNUMBER(BA165), BA165, ACT4Info[Intial Amount])</f>
        <v>0</v>
      </c>
      <c r="AU166" s="1"/>
      <c r="AV166" s="19" cm="1">
        <f t="array" ref="AV166">IF(ACT4Holdings[[#This Row],[Intial Amount]] &gt; ACT4Info[Interest Rate 1 Cap], ACT4Info[Interest Rate 2], ACT4Info[Interest Rate])</f>
        <v>0</v>
      </c>
      <c r="AW166" s="1"/>
      <c r="AX166" s="24" t="str" cm="1">
        <f t="array" ref="AX166">IF(VLOOKUP(ACT4Holdings[[#This Row],[Date]],Paysheet[], 2, FALSE) = "PAYDAY", (VLOOKUP(ACT4Holdings[[#This Row],[Date]],Paysheet[], 11, FALSE) * ACT4Info[Intial Pay %]), "")</f>
        <v/>
      </c>
      <c r="AY16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66" s="1" t="str" cm="1">
        <f t="array" ref="AZ166">IF(VLOOKUP(ACT4Holdings[[#This Row],[Date]],Paysheet[], 2, FALSE) = "PAYDAY", (PayDistribution[[#This Row],[Pay Post Initial]] * ACT4Info[Remainder %]), "")</f>
        <v/>
      </c>
      <c r="BA16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66" s="20">
        <v>45453</v>
      </c>
      <c r="BD166" s="1" cm="1">
        <f t="array" ref="BD166">IF(ISNUMBER(BK165), BK165, ACT5Info[Intial Amount])</f>
        <v>0</v>
      </c>
      <c r="BE166" s="1"/>
      <c r="BF166" s="19" cm="1">
        <f t="array" ref="BF166">IF(ACT5Holdings[[#This Row],[Intial Amount]] &gt; ACT5Info[Interest Rate 1 Cap], ACT5Info[Interest Rate 2], ACT5Info[Interest Rate])</f>
        <v>0</v>
      </c>
      <c r="BG166" s="1"/>
      <c r="BH166" s="24" t="str" cm="1">
        <f t="array" ref="BH166">IF(VLOOKUP(ACT5Holdings[[#This Row],[Date]],Paysheet[], 2, FALSE) = "PAYDAY", (VLOOKUP(ACT5Holdings[[#This Row],[Date]],Paysheet[], 11, FALSE) * ACT5Info[Intial Pay %]), "")</f>
        <v/>
      </c>
      <c r="BI16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66" s="1" t="str" cm="1">
        <f t="array" ref="BJ166">IF(VLOOKUP(ACT5Holdings[[#This Row],[Date]],Paysheet[], 2, FALSE) = "PAYDAY", (PayDistribution[[#This Row],[Pay Post Initial]] * ACT5Info[Remainder %]), "")</f>
        <v/>
      </c>
      <c r="BK16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67" spans="1:63" x14ac:dyDescent="0.25">
      <c r="A167" s="26">
        <v>45454</v>
      </c>
      <c r="B167" t="str">
        <f>IF(VLOOKUP(PayDistribution[[#This Row],[Date]],Paysheet[], 2, FALSE) = "PAYDAY", VLOOKUP(PayDistribution[[#This Row],[Date]],Paysheet[], 11, FALSE), "")</f>
        <v/>
      </c>
      <c r="C167" s="2" t="str">
        <f>ACT1Holdings[[#This Row],[Initial Pay Cut]]</f>
        <v/>
      </c>
      <c r="D167" s="2" t="str">
        <f>ACT2Holdings[[#This Row],[Initial Pay Cut]]</f>
        <v/>
      </c>
      <c r="E167" s="2" t="str">
        <f>ACT3Holdings[[#This Row],[Initial Pay Cut]]</f>
        <v/>
      </c>
      <c r="F167" s="2" t="str">
        <f>ACT4Holdings[[#This Row],[Initial Pay Cut]]</f>
        <v/>
      </c>
      <c r="G167" s="2" t="str">
        <f>ACT5Holdings[[#This Row],[Initial Pay Cut]]</f>
        <v/>
      </c>
      <c r="H167" t="str">
        <f>IF(PayDistribution[[#This Row],[Initial Paycheck]] = "", "", PayDistribution[[#This Row],[Initial Paycheck]] - SUM(PayDistribution[[#This Row],[Int ACT 1]:[Int ACT 5]]))</f>
        <v/>
      </c>
      <c r="I167" s="2" t="str">
        <f>ACT1Holdings[[#This Row],[Remainder Pay Cut]]</f>
        <v/>
      </c>
      <c r="J167" s="2" t="str">
        <f>ACT2Holdings[[#This Row],[Remainder Pay Cut]]</f>
        <v/>
      </c>
      <c r="K167" s="2" t="str">
        <f>ACT3Holdings[[#This Row],[Remainder Pay Cut]]</f>
        <v/>
      </c>
      <c r="L167" s="2" t="str">
        <f>ACT4Holdings[[#This Row],[Remainder Pay Cut]]</f>
        <v/>
      </c>
      <c r="M167" s="2" t="str">
        <f>ACT5Holdings[[#This Row],[Remainder Pay Cut]]</f>
        <v/>
      </c>
      <c r="O167" s="20">
        <v>45454</v>
      </c>
      <c r="P167" s="1" cm="1">
        <f t="array" ref="P167">IF(ISNUMBER(W166), W166, ACT1Info[Intial Amount])</f>
        <v>0</v>
      </c>
      <c r="Q167" s="1"/>
      <c r="R167" s="19" cm="1">
        <f t="array" ref="R167">IF(ACT1Holdings[[#This Row],[Intial Amount]] &gt; ACT1Info[Interest Rate 1 Cap], ACT1Info[Interest Rate 2], ACT1Info[Interest Rate])</f>
        <v>0</v>
      </c>
      <c r="S167" s="1"/>
      <c r="T167" s="24" t="str" cm="1">
        <f t="array" ref="T167">IF(VLOOKUP(ACT1Holdings[[#This Row],[Date]],Paysheet[], 2, FALSE) = "PAYDAY", (VLOOKUP(ACT1Holdings[[#This Row],[Date]],Paysheet[], 11, FALSE) * ACT1Info[Intial Pay %]), "")</f>
        <v/>
      </c>
      <c r="U16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67" s="1" t="str" cm="1">
        <f t="array" ref="V167">IF(VLOOKUP(ACT1Holdings[[#This Row],[Date]],Paysheet[], 2, FALSE) = "PAYDAY", (PayDistribution[[#This Row],[Pay Post Initial]] * ACT1Info[Remainder %]), "")</f>
        <v/>
      </c>
      <c r="W16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67" s="20">
        <v>45454</v>
      </c>
      <c r="Z167" s="1" cm="1">
        <f t="array" ref="Z167">IF(ISNUMBER(AG166), AG166, ACT2Info[Intial Amount])</f>
        <v>0</v>
      </c>
      <c r="AA167" s="1"/>
      <c r="AB167" s="19" cm="1">
        <f t="array" ref="AB167">IF(ACT2Holdings[[#This Row],[Intial Amount]] &gt; ACT2Info[Interest Rate 1 Cap], ACT2Info[Interest Rate 2], ACT2Info[Interest Rate])</f>
        <v>1.5E-3</v>
      </c>
      <c r="AC167" s="1"/>
      <c r="AD167" s="24" t="str" cm="1">
        <f t="array" ref="AD167">IF(VLOOKUP(ACT2Holdings[[#This Row],[Date]],Paysheet[], 2, FALSE) = "PAYDAY", (VLOOKUP(ACT2Holdings[[#This Row],[Date]],Paysheet[], 11, FALSE) * ACT2Info[Intial Pay %]), "")</f>
        <v/>
      </c>
      <c r="AE16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67" s="1" t="str" cm="1">
        <f t="array" ref="AF167">IF(VLOOKUP(ACT2Holdings[[#This Row],[Date]],Paysheet[], 2, FALSE) = "PAYDAY", (PayDistribution[[#This Row],[Pay Post Initial]] * ACT2Info[Remainder %]), "")</f>
        <v/>
      </c>
      <c r="AG16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67" s="20">
        <v>45454</v>
      </c>
      <c r="AJ167" s="1" cm="1">
        <f t="array" ref="AJ167">IF(ISNUMBER(AQ166), AQ166, ACT3Info[Intial Amount])</f>
        <v>0</v>
      </c>
      <c r="AK167" s="1"/>
      <c r="AL167" s="19" cm="1">
        <f t="array" ref="AL167">IF(ACT3Holdings[[#This Row],[Intial Amount]] &gt; ACT3Info[Interest Rate 1 Cap], ACT3Info[Interest Rate 2], ACT3Info[Interest Rate])</f>
        <v>0</v>
      </c>
      <c r="AM167" s="1"/>
      <c r="AN167" s="24" t="str" cm="1">
        <f t="array" ref="AN167">IF(VLOOKUP(ACT3Holdings[[#This Row],[Date]],Paysheet[], 2, FALSE) = "PAYDAY", (VLOOKUP(ACT3Holdings[[#This Row],[Date]],Paysheet[], 11, FALSE) * ACT3Info[Intial Pay %]), "")</f>
        <v/>
      </c>
      <c r="AO16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67" s="1" t="str" cm="1">
        <f t="array" ref="AP167">IF(VLOOKUP(ACT3Holdings[[#This Row],[Date]],Paysheet[], 2, FALSE) = "PAYDAY", (PayDistribution[[#This Row],[Pay Post Initial]] * ACT3Info[Remainder %]), "")</f>
        <v/>
      </c>
      <c r="AQ16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67" s="20">
        <v>45454</v>
      </c>
      <c r="AT167" s="1" cm="1">
        <f t="array" ref="AT167">IF(ISNUMBER(BA166), BA166, ACT4Info[Intial Amount])</f>
        <v>0</v>
      </c>
      <c r="AU167" s="1"/>
      <c r="AV167" s="19" cm="1">
        <f t="array" ref="AV167">IF(ACT4Holdings[[#This Row],[Intial Amount]] &gt; ACT4Info[Interest Rate 1 Cap], ACT4Info[Interest Rate 2], ACT4Info[Interest Rate])</f>
        <v>0</v>
      </c>
      <c r="AW167" s="1"/>
      <c r="AX167" s="24" t="str" cm="1">
        <f t="array" ref="AX167">IF(VLOOKUP(ACT4Holdings[[#This Row],[Date]],Paysheet[], 2, FALSE) = "PAYDAY", (VLOOKUP(ACT4Holdings[[#This Row],[Date]],Paysheet[], 11, FALSE) * ACT4Info[Intial Pay %]), "")</f>
        <v/>
      </c>
      <c r="AY16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67" s="1" t="str" cm="1">
        <f t="array" ref="AZ167">IF(VLOOKUP(ACT4Holdings[[#This Row],[Date]],Paysheet[], 2, FALSE) = "PAYDAY", (PayDistribution[[#This Row],[Pay Post Initial]] * ACT4Info[Remainder %]), "")</f>
        <v/>
      </c>
      <c r="BA16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67" s="20">
        <v>45454</v>
      </c>
      <c r="BD167" s="1" cm="1">
        <f t="array" ref="BD167">IF(ISNUMBER(BK166), BK166, ACT5Info[Intial Amount])</f>
        <v>0</v>
      </c>
      <c r="BE167" s="1"/>
      <c r="BF167" s="19" cm="1">
        <f t="array" ref="BF167">IF(ACT5Holdings[[#This Row],[Intial Amount]] &gt; ACT5Info[Interest Rate 1 Cap], ACT5Info[Interest Rate 2], ACT5Info[Interest Rate])</f>
        <v>0</v>
      </c>
      <c r="BG167" s="1"/>
      <c r="BH167" s="24" t="str" cm="1">
        <f t="array" ref="BH167">IF(VLOOKUP(ACT5Holdings[[#This Row],[Date]],Paysheet[], 2, FALSE) = "PAYDAY", (VLOOKUP(ACT5Holdings[[#This Row],[Date]],Paysheet[], 11, FALSE) * ACT5Info[Intial Pay %]), "")</f>
        <v/>
      </c>
      <c r="BI16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67" s="1" t="str" cm="1">
        <f t="array" ref="BJ167">IF(VLOOKUP(ACT5Holdings[[#This Row],[Date]],Paysheet[], 2, FALSE) = "PAYDAY", (PayDistribution[[#This Row],[Pay Post Initial]] * ACT5Info[Remainder %]), "")</f>
        <v/>
      </c>
      <c r="BK16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68" spans="1:63" x14ac:dyDescent="0.25">
      <c r="A168" s="26">
        <v>45455</v>
      </c>
      <c r="B168" t="str">
        <f>IF(VLOOKUP(PayDistribution[[#This Row],[Date]],Paysheet[], 2, FALSE) = "PAYDAY", VLOOKUP(PayDistribution[[#This Row],[Date]],Paysheet[], 11, FALSE), "")</f>
        <v/>
      </c>
      <c r="C168" s="2" t="str">
        <f>ACT1Holdings[[#This Row],[Initial Pay Cut]]</f>
        <v/>
      </c>
      <c r="D168" s="2" t="str">
        <f>ACT2Holdings[[#This Row],[Initial Pay Cut]]</f>
        <v/>
      </c>
      <c r="E168" s="2" t="str">
        <f>ACT3Holdings[[#This Row],[Initial Pay Cut]]</f>
        <v/>
      </c>
      <c r="F168" s="2" t="str">
        <f>ACT4Holdings[[#This Row],[Initial Pay Cut]]</f>
        <v/>
      </c>
      <c r="G168" s="2" t="str">
        <f>ACT5Holdings[[#This Row],[Initial Pay Cut]]</f>
        <v/>
      </c>
      <c r="H168" t="str">
        <f>IF(PayDistribution[[#This Row],[Initial Paycheck]] = "", "", PayDistribution[[#This Row],[Initial Paycheck]] - SUM(PayDistribution[[#This Row],[Int ACT 1]:[Int ACT 5]]))</f>
        <v/>
      </c>
      <c r="I168" s="2" t="str">
        <f>ACT1Holdings[[#This Row],[Remainder Pay Cut]]</f>
        <v/>
      </c>
      <c r="J168" s="2" t="str">
        <f>ACT2Holdings[[#This Row],[Remainder Pay Cut]]</f>
        <v/>
      </c>
      <c r="K168" s="2" t="str">
        <f>ACT3Holdings[[#This Row],[Remainder Pay Cut]]</f>
        <v/>
      </c>
      <c r="L168" s="2" t="str">
        <f>ACT4Holdings[[#This Row],[Remainder Pay Cut]]</f>
        <v/>
      </c>
      <c r="M168" s="2" t="str">
        <f>ACT5Holdings[[#This Row],[Remainder Pay Cut]]</f>
        <v/>
      </c>
      <c r="O168" s="20">
        <v>45455</v>
      </c>
      <c r="P168" s="1" cm="1">
        <f t="array" ref="P168">IF(ISNUMBER(W167), W167, ACT1Info[Intial Amount])</f>
        <v>0</v>
      </c>
      <c r="Q168" s="1"/>
      <c r="R168" s="19" cm="1">
        <f t="array" ref="R168">IF(ACT1Holdings[[#This Row],[Intial Amount]] &gt; ACT1Info[Interest Rate 1 Cap], ACT1Info[Interest Rate 2], ACT1Info[Interest Rate])</f>
        <v>0</v>
      </c>
      <c r="S168" s="1"/>
      <c r="T168" s="24" t="str" cm="1">
        <f t="array" ref="T168">IF(VLOOKUP(ACT1Holdings[[#This Row],[Date]],Paysheet[], 2, FALSE) = "PAYDAY", (VLOOKUP(ACT1Holdings[[#This Row],[Date]],Paysheet[], 11, FALSE) * ACT1Info[Intial Pay %]), "")</f>
        <v/>
      </c>
      <c r="U16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68" s="1" t="str" cm="1">
        <f t="array" ref="V168">IF(VLOOKUP(ACT1Holdings[[#This Row],[Date]],Paysheet[], 2, FALSE) = "PAYDAY", (PayDistribution[[#This Row],[Pay Post Initial]] * ACT1Info[Remainder %]), "")</f>
        <v/>
      </c>
      <c r="W16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68" s="20">
        <v>45455</v>
      </c>
      <c r="Z168" s="1" cm="1">
        <f t="array" ref="Z168">IF(ISNUMBER(AG167), AG167, ACT2Info[Intial Amount])</f>
        <v>0</v>
      </c>
      <c r="AA168" s="1"/>
      <c r="AB168" s="19" cm="1">
        <f t="array" ref="AB168">IF(ACT2Holdings[[#This Row],[Intial Amount]] &gt; ACT2Info[Interest Rate 1 Cap], ACT2Info[Interest Rate 2], ACT2Info[Interest Rate])</f>
        <v>1.5E-3</v>
      </c>
      <c r="AC168" s="1"/>
      <c r="AD168" s="24" t="str" cm="1">
        <f t="array" ref="AD168">IF(VLOOKUP(ACT2Holdings[[#This Row],[Date]],Paysheet[], 2, FALSE) = "PAYDAY", (VLOOKUP(ACT2Holdings[[#This Row],[Date]],Paysheet[], 11, FALSE) * ACT2Info[Intial Pay %]), "")</f>
        <v/>
      </c>
      <c r="AE16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68" s="1" t="str" cm="1">
        <f t="array" ref="AF168">IF(VLOOKUP(ACT2Holdings[[#This Row],[Date]],Paysheet[], 2, FALSE) = "PAYDAY", (PayDistribution[[#This Row],[Pay Post Initial]] * ACT2Info[Remainder %]), "")</f>
        <v/>
      </c>
      <c r="AG16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68" s="20">
        <v>45455</v>
      </c>
      <c r="AJ168" s="1" cm="1">
        <f t="array" ref="AJ168">IF(ISNUMBER(AQ167), AQ167, ACT3Info[Intial Amount])</f>
        <v>0</v>
      </c>
      <c r="AK168" s="1"/>
      <c r="AL168" s="19" cm="1">
        <f t="array" ref="AL168">IF(ACT3Holdings[[#This Row],[Intial Amount]] &gt; ACT3Info[Interest Rate 1 Cap], ACT3Info[Interest Rate 2], ACT3Info[Interest Rate])</f>
        <v>0</v>
      </c>
      <c r="AM168" s="1"/>
      <c r="AN168" s="24" t="str" cm="1">
        <f t="array" ref="AN168">IF(VLOOKUP(ACT3Holdings[[#This Row],[Date]],Paysheet[], 2, FALSE) = "PAYDAY", (VLOOKUP(ACT3Holdings[[#This Row],[Date]],Paysheet[], 11, FALSE) * ACT3Info[Intial Pay %]), "")</f>
        <v/>
      </c>
      <c r="AO16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68" s="1" t="str" cm="1">
        <f t="array" ref="AP168">IF(VLOOKUP(ACT3Holdings[[#This Row],[Date]],Paysheet[], 2, FALSE) = "PAYDAY", (PayDistribution[[#This Row],[Pay Post Initial]] * ACT3Info[Remainder %]), "")</f>
        <v/>
      </c>
      <c r="AQ16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68" s="20">
        <v>45455</v>
      </c>
      <c r="AT168" s="1" cm="1">
        <f t="array" ref="AT168">IF(ISNUMBER(BA167), BA167, ACT4Info[Intial Amount])</f>
        <v>0</v>
      </c>
      <c r="AU168" s="1"/>
      <c r="AV168" s="19" cm="1">
        <f t="array" ref="AV168">IF(ACT4Holdings[[#This Row],[Intial Amount]] &gt; ACT4Info[Interest Rate 1 Cap], ACT4Info[Interest Rate 2], ACT4Info[Interest Rate])</f>
        <v>0</v>
      </c>
      <c r="AW168" s="1"/>
      <c r="AX168" s="24" t="str" cm="1">
        <f t="array" ref="AX168">IF(VLOOKUP(ACT4Holdings[[#This Row],[Date]],Paysheet[], 2, FALSE) = "PAYDAY", (VLOOKUP(ACT4Holdings[[#This Row],[Date]],Paysheet[], 11, FALSE) * ACT4Info[Intial Pay %]), "")</f>
        <v/>
      </c>
      <c r="AY16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68" s="1" t="str" cm="1">
        <f t="array" ref="AZ168">IF(VLOOKUP(ACT4Holdings[[#This Row],[Date]],Paysheet[], 2, FALSE) = "PAYDAY", (PayDistribution[[#This Row],[Pay Post Initial]] * ACT4Info[Remainder %]), "")</f>
        <v/>
      </c>
      <c r="BA16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68" s="20">
        <v>45455</v>
      </c>
      <c r="BD168" s="1" cm="1">
        <f t="array" ref="BD168">IF(ISNUMBER(BK167), BK167, ACT5Info[Intial Amount])</f>
        <v>0</v>
      </c>
      <c r="BE168" s="1"/>
      <c r="BF168" s="19" cm="1">
        <f t="array" ref="BF168">IF(ACT5Holdings[[#This Row],[Intial Amount]] &gt; ACT5Info[Interest Rate 1 Cap], ACT5Info[Interest Rate 2], ACT5Info[Interest Rate])</f>
        <v>0</v>
      </c>
      <c r="BG168" s="1"/>
      <c r="BH168" s="24" t="str" cm="1">
        <f t="array" ref="BH168">IF(VLOOKUP(ACT5Holdings[[#This Row],[Date]],Paysheet[], 2, FALSE) = "PAYDAY", (VLOOKUP(ACT5Holdings[[#This Row],[Date]],Paysheet[], 11, FALSE) * ACT5Info[Intial Pay %]), "")</f>
        <v/>
      </c>
      <c r="BI16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68" s="1" t="str" cm="1">
        <f t="array" ref="BJ168">IF(VLOOKUP(ACT5Holdings[[#This Row],[Date]],Paysheet[], 2, FALSE) = "PAYDAY", (PayDistribution[[#This Row],[Pay Post Initial]] * ACT5Info[Remainder %]), "")</f>
        <v/>
      </c>
      <c r="BK16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69" spans="1:63" x14ac:dyDescent="0.25">
      <c r="A169" s="26">
        <v>45456</v>
      </c>
      <c r="B169" t="str">
        <f>IF(VLOOKUP(PayDistribution[[#This Row],[Date]],Paysheet[], 2, FALSE) = "PAYDAY", VLOOKUP(PayDistribution[[#This Row],[Date]],Paysheet[], 11, FALSE), "")</f>
        <v/>
      </c>
      <c r="C169" s="2" t="str">
        <f>ACT1Holdings[[#This Row],[Initial Pay Cut]]</f>
        <v/>
      </c>
      <c r="D169" s="2" t="str">
        <f>ACT2Holdings[[#This Row],[Initial Pay Cut]]</f>
        <v/>
      </c>
      <c r="E169" s="2" t="str">
        <f>ACT3Holdings[[#This Row],[Initial Pay Cut]]</f>
        <v/>
      </c>
      <c r="F169" s="2" t="str">
        <f>ACT4Holdings[[#This Row],[Initial Pay Cut]]</f>
        <v/>
      </c>
      <c r="G169" s="2" t="str">
        <f>ACT5Holdings[[#This Row],[Initial Pay Cut]]</f>
        <v/>
      </c>
      <c r="H169" t="str">
        <f>IF(PayDistribution[[#This Row],[Initial Paycheck]] = "", "", PayDistribution[[#This Row],[Initial Paycheck]] - SUM(PayDistribution[[#This Row],[Int ACT 1]:[Int ACT 5]]))</f>
        <v/>
      </c>
      <c r="I169" s="2" t="str">
        <f>ACT1Holdings[[#This Row],[Remainder Pay Cut]]</f>
        <v/>
      </c>
      <c r="J169" s="2" t="str">
        <f>ACT2Holdings[[#This Row],[Remainder Pay Cut]]</f>
        <v/>
      </c>
      <c r="K169" s="2" t="str">
        <f>ACT3Holdings[[#This Row],[Remainder Pay Cut]]</f>
        <v/>
      </c>
      <c r="L169" s="2" t="str">
        <f>ACT4Holdings[[#This Row],[Remainder Pay Cut]]</f>
        <v/>
      </c>
      <c r="M169" s="2" t="str">
        <f>ACT5Holdings[[#This Row],[Remainder Pay Cut]]</f>
        <v/>
      </c>
      <c r="O169" s="20">
        <v>45456</v>
      </c>
      <c r="P169" s="1" cm="1">
        <f t="array" ref="P169">IF(ISNUMBER(W168), W168, ACT1Info[Intial Amount])</f>
        <v>0</v>
      </c>
      <c r="Q169" s="1"/>
      <c r="R169" s="19" cm="1">
        <f t="array" ref="R169">IF(ACT1Holdings[[#This Row],[Intial Amount]] &gt; ACT1Info[Interest Rate 1 Cap], ACT1Info[Interest Rate 2], ACT1Info[Interest Rate])</f>
        <v>0</v>
      </c>
      <c r="S169" s="1"/>
      <c r="T169" s="24" t="str" cm="1">
        <f t="array" ref="T169">IF(VLOOKUP(ACT1Holdings[[#This Row],[Date]],Paysheet[], 2, FALSE) = "PAYDAY", (VLOOKUP(ACT1Holdings[[#This Row],[Date]],Paysheet[], 11, FALSE) * ACT1Info[Intial Pay %]), "")</f>
        <v/>
      </c>
      <c r="U16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69" s="1" t="str" cm="1">
        <f t="array" ref="V169">IF(VLOOKUP(ACT1Holdings[[#This Row],[Date]],Paysheet[], 2, FALSE) = "PAYDAY", (PayDistribution[[#This Row],[Pay Post Initial]] * ACT1Info[Remainder %]), "")</f>
        <v/>
      </c>
      <c r="W16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69" s="20">
        <v>45456</v>
      </c>
      <c r="Z169" s="1" cm="1">
        <f t="array" ref="Z169">IF(ISNUMBER(AG168), AG168, ACT2Info[Intial Amount])</f>
        <v>0</v>
      </c>
      <c r="AA169" s="1"/>
      <c r="AB169" s="19" cm="1">
        <f t="array" ref="AB169">IF(ACT2Holdings[[#This Row],[Intial Amount]] &gt; ACT2Info[Interest Rate 1 Cap], ACT2Info[Interest Rate 2], ACT2Info[Interest Rate])</f>
        <v>1.5E-3</v>
      </c>
      <c r="AC169" s="1"/>
      <c r="AD169" s="24" t="str" cm="1">
        <f t="array" ref="AD169">IF(VLOOKUP(ACT2Holdings[[#This Row],[Date]],Paysheet[], 2, FALSE) = "PAYDAY", (VLOOKUP(ACT2Holdings[[#This Row],[Date]],Paysheet[], 11, FALSE) * ACT2Info[Intial Pay %]), "")</f>
        <v/>
      </c>
      <c r="AE16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69" s="1" t="str" cm="1">
        <f t="array" ref="AF169">IF(VLOOKUP(ACT2Holdings[[#This Row],[Date]],Paysheet[], 2, FALSE) = "PAYDAY", (PayDistribution[[#This Row],[Pay Post Initial]] * ACT2Info[Remainder %]), "")</f>
        <v/>
      </c>
      <c r="AG16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69" s="20">
        <v>45456</v>
      </c>
      <c r="AJ169" s="1" cm="1">
        <f t="array" ref="AJ169">IF(ISNUMBER(AQ168), AQ168, ACT3Info[Intial Amount])</f>
        <v>0</v>
      </c>
      <c r="AK169" s="1"/>
      <c r="AL169" s="19" cm="1">
        <f t="array" ref="AL169">IF(ACT3Holdings[[#This Row],[Intial Amount]] &gt; ACT3Info[Interest Rate 1 Cap], ACT3Info[Interest Rate 2], ACT3Info[Interest Rate])</f>
        <v>0</v>
      </c>
      <c r="AM169" s="1"/>
      <c r="AN169" s="24" t="str" cm="1">
        <f t="array" ref="AN169">IF(VLOOKUP(ACT3Holdings[[#This Row],[Date]],Paysheet[], 2, FALSE) = "PAYDAY", (VLOOKUP(ACT3Holdings[[#This Row],[Date]],Paysheet[], 11, FALSE) * ACT3Info[Intial Pay %]), "")</f>
        <v/>
      </c>
      <c r="AO16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69" s="1" t="str" cm="1">
        <f t="array" ref="AP169">IF(VLOOKUP(ACT3Holdings[[#This Row],[Date]],Paysheet[], 2, FALSE) = "PAYDAY", (PayDistribution[[#This Row],[Pay Post Initial]] * ACT3Info[Remainder %]), "")</f>
        <v/>
      </c>
      <c r="AQ16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69" s="20">
        <v>45456</v>
      </c>
      <c r="AT169" s="1" cm="1">
        <f t="array" ref="AT169">IF(ISNUMBER(BA168), BA168, ACT4Info[Intial Amount])</f>
        <v>0</v>
      </c>
      <c r="AU169" s="1"/>
      <c r="AV169" s="19" cm="1">
        <f t="array" ref="AV169">IF(ACT4Holdings[[#This Row],[Intial Amount]] &gt; ACT4Info[Interest Rate 1 Cap], ACT4Info[Interest Rate 2], ACT4Info[Interest Rate])</f>
        <v>0</v>
      </c>
      <c r="AW169" s="1"/>
      <c r="AX169" s="24" t="str" cm="1">
        <f t="array" ref="AX169">IF(VLOOKUP(ACT4Holdings[[#This Row],[Date]],Paysheet[], 2, FALSE) = "PAYDAY", (VLOOKUP(ACT4Holdings[[#This Row],[Date]],Paysheet[], 11, FALSE) * ACT4Info[Intial Pay %]), "")</f>
        <v/>
      </c>
      <c r="AY16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69" s="1" t="str" cm="1">
        <f t="array" ref="AZ169">IF(VLOOKUP(ACT4Holdings[[#This Row],[Date]],Paysheet[], 2, FALSE) = "PAYDAY", (PayDistribution[[#This Row],[Pay Post Initial]] * ACT4Info[Remainder %]), "")</f>
        <v/>
      </c>
      <c r="BA16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69" s="20">
        <v>45456</v>
      </c>
      <c r="BD169" s="1" cm="1">
        <f t="array" ref="BD169">IF(ISNUMBER(BK168), BK168, ACT5Info[Intial Amount])</f>
        <v>0</v>
      </c>
      <c r="BE169" s="1"/>
      <c r="BF169" s="19" cm="1">
        <f t="array" ref="BF169">IF(ACT5Holdings[[#This Row],[Intial Amount]] &gt; ACT5Info[Interest Rate 1 Cap], ACT5Info[Interest Rate 2], ACT5Info[Interest Rate])</f>
        <v>0</v>
      </c>
      <c r="BG169" s="1"/>
      <c r="BH169" s="24" t="str" cm="1">
        <f t="array" ref="BH169">IF(VLOOKUP(ACT5Holdings[[#This Row],[Date]],Paysheet[], 2, FALSE) = "PAYDAY", (VLOOKUP(ACT5Holdings[[#This Row],[Date]],Paysheet[], 11, FALSE) * ACT5Info[Intial Pay %]), "")</f>
        <v/>
      </c>
      <c r="BI16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69" s="1" t="str" cm="1">
        <f t="array" ref="BJ169">IF(VLOOKUP(ACT5Holdings[[#This Row],[Date]],Paysheet[], 2, FALSE) = "PAYDAY", (PayDistribution[[#This Row],[Pay Post Initial]] * ACT5Info[Remainder %]), "")</f>
        <v/>
      </c>
      <c r="BK16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70" spans="1:63" x14ac:dyDescent="0.25">
      <c r="A170" s="26">
        <v>45457</v>
      </c>
      <c r="B170" t="str">
        <f>IF(VLOOKUP(PayDistribution[[#This Row],[Date]],Paysheet[], 2, FALSE) = "PAYDAY", VLOOKUP(PayDistribution[[#This Row],[Date]],Paysheet[], 11, FALSE), "")</f>
        <v/>
      </c>
      <c r="C170" s="2" t="str">
        <f>ACT1Holdings[[#This Row],[Initial Pay Cut]]</f>
        <v/>
      </c>
      <c r="D170" s="2" t="str">
        <f>ACT2Holdings[[#This Row],[Initial Pay Cut]]</f>
        <v/>
      </c>
      <c r="E170" s="2" t="str">
        <f>ACT3Holdings[[#This Row],[Initial Pay Cut]]</f>
        <v/>
      </c>
      <c r="F170" s="2" t="str">
        <f>ACT4Holdings[[#This Row],[Initial Pay Cut]]</f>
        <v/>
      </c>
      <c r="G170" s="2" t="str">
        <f>ACT5Holdings[[#This Row],[Initial Pay Cut]]</f>
        <v/>
      </c>
      <c r="H170" t="str">
        <f>IF(PayDistribution[[#This Row],[Initial Paycheck]] = "", "", PayDistribution[[#This Row],[Initial Paycheck]] - SUM(PayDistribution[[#This Row],[Int ACT 1]:[Int ACT 5]]))</f>
        <v/>
      </c>
      <c r="I170" s="2" t="str">
        <f>ACT1Holdings[[#This Row],[Remainder Pay Cut]]</f>
        <v/>
      </c>
      <c r="J170" s="2" t="str">
        <f>ACT2Holdings[[#This Row],[Remainder Pay Cut]]</f>
        <v/>
      </c>
      <c r="K170" s="2" t="str">
        <f>ACT3Holdings[[#This Row],[Remainder Pay Cut]]</f>
        <v/>
      </c>
      <c r="L170" s="2" t="str">
        <f>ACT4Holdings[[#This Row],[Remainder Pay Cut]]</f>
        <v/>
      </c>
      <c r="M170" s="2" t="str">
        <f>ACT5Holdings[[#This Row],[Remainder Pay Cut]]</f>
        <v/>
      </c>
      <c r="O170" s="20">
        <v>45457</v>
      </c>
      <c r="P170" s="1" cm="1">
        <f t="array" ref="P170">IF(ISNUMBER(W169), W169, ACT1Info[Intial Amount])</f>
        <v>0</v>
      </c>
      <c r="Q170" s="1"/>
      <c r="R170" s="19" cm="1">
        <f t="array" ref="R170">IF(ACT1Holdings[[#This Row],[Intial Amount]] &gt; ACT1Info[Interest Rate 1 Cap], ACT1Info[Interest Rate 2], ACT1Info[Interest Rate])</f>
        <v>0</v>
      </c>
      <c r="S170" s="1"/>
      <c r="T170" s="24" t="str" cm="1">
        <f t="array" ref="T170">IF(VLOOKUP(ACT1Holdings[[#This Row],[Date]],Paysheet[], 2, FALSE) = "PAYDAY", (VLOOKUP(ACT1Holdings[[#This Row],[Date]],Paysheet[], 11, FALSE) * ACT1Info[Intial Pay %]), "")</f>
        <v/>
      </c>
      <c r="U17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70" s="1" t="str" cm="1">
        <f t="array" ref="V170">IF(VLOOKUP(ACT1Holdings[[#This Row],[Date]],Paysheet[], 2, FALSE) = "PAYDAY", (PayDistribution[[#This Row],[Pay Post Initial]] * ACT1Info[Remainder %]), "")</f>
        <v/>
      </c>
      <c r="W17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70" s="20">
        <v>45457</v>
      </c>
      <c r="Z170" s="1" cm="1">
        <f t="array" ref="Z170">IF(ISNUMBER(AG169), AG169, ACT2Info[Intial Amount])</f>
        <v>0</v>
      </c>
      <c r="AA170" s="1"/>
      <c r="AB170" s="19" cm="1">
        <f t="array" ref="AB170">IF(ACT2Holdings[[#This Row],[Intial Amount]] &gt; ACT2Info[Interest Rate 1 Cap], ACT2Info[Interest Rate 2], ACT2Info[Interest Rate])</f>
        <v>1.5E-3</v>
      </c>
      <c r="AC170" s="1"/>
      <c r="AD170" s="24" t="str" cm="1">
        <f t="array" ref="AD170">IF(VLOOKUP(ACT2Holdings[[#This Row],[Date]],Paysheet[], 2, FALSE) = "PAYDAY", (VLOOKUP(ACT2Holdings[[#This Row],[Date]],Paysheet[], 11, FALSE) * ACT2Info[Intial Pay %]), "")</f>
        <v/>
      </c>
      <c r="AE17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70" s="1" t="str" cm="1">
        <f t="array" ref="AF170">IF(VLOOKUP(ACT2Holdings[[#This Row],[Date]],Paysheet[], 2, FALSE) = "PAYDAY", (PayDistribution[[#This Row],[Pay Post Initial]] * ACT2Info[Remainder %]), "")</f>
        <v/>
      </c>
      <c r="AG17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70" s="20">
        <v>45457</v>
      </c>
      <c r="AJ170" s="1" cm="1">
        <f t="array" ref="AJ170">IF(ISNUMBER(AQ169), AQ169, ACT3Info[Intial Amount])</f>
        <v>0</v>
      </c>
      <c r="AK170" s="1"/>
      <c r="AL170" s="19" cm="1">
        <f t="array" ref="AL170">IF(ACT3Holdings[[#This Row],[Intial Amount]] &gt; ACT3Info[Interest Rate 1 Cap], ACT3Info[Interest Rate 2], ACT3Info[Interest Rate])</f>
        <v>0</v>
      </c>
      <c r="AM170" s="1"/>
      <c r="AN170" s="24" t="str" cm="1">
        <f t="array" ref="AN170">IF(VLOOKUP(ACT3Holdings[[#This Row],[Date]],Paysheet[], 2, FALSE) = "PAYDAY", (VLOOKUP(ACT3Holdings[[#This Row],[Date]],Paysheet[], 11, FALSE) * ACT3Info[Intial Pay %]), "")</f>
        <v/>
      </c>
      <c r="AO17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70" s="1" t="str" cm="1">
        <f t="array" ref="AP170">IF(VLOOKUP(ACT3Holdings[[#This Row],[Date]],Paysheet[], 2, FALSE) = "PAYDAY", (PayDistribution[[#This Row],[Pay Post Initial]] * ACT3Info[Remainder %]), "")</f>
        <v/>
      </c>
      <c r="AQ17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70" s="20">
        <v>45457</v>
      </c>
      <c r="AT170" s="1" cm="1">
        <f t="array" ref="AT170">IF(ISNUMBER(BA169), BA169, ACT4Info[Intial Amount])</f>
        <v>0</v>
      </c>
      <c r="AU170" s="1"/>
      <c r="AV170" s="19" cm="1">
        <f t="array" ref="AV170">IF(ACT4Holdings[[#This Row],[Intial Amount]] &gt; ACT4Info[Interest Rate 1 Cap], ACT4Info[Interest Rate 2], ACT4Info[Interest Rate])</f>
        <v>0</v>
      </c>
      <c r="AW170" s="1"/>
      <c r="AX170" s="24" t="str" cm="1">
        <f t="array" ref="AX170">IF(VLOOKUP(ACT4Holdings[[#This Row],[Date]],Paysheet[], 2, FALSE) = "PAYDAY", (VLOOKUP(ACT4Holdings[[#This Row],[Date]],Paysheet[], 11, FALSE) * ACT4Info[Intial Pay %]), "")</f>
        <v/>
      </c>
      <c r="AY17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70" s="1" t="str" cm="1">
        <f t="array" ref="AZ170">IF(VLOOKUP(ACT4Holdings[[#This Row],[Date]],Paysheet[], 2, FALSE) = "PAYDAY", (PayDistribution[[#This Row],[Pay Post Initial]] * ACT4Info[Remainder %]), "")</f>
        <v/>
      </c>
      <c r="BA17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70" s="20">
        <v>45457</v>
      </c>
      <c r="BD170" s="1" cm="1">
        <f t="array" ref="BD170">IF(ISNUMBER(BK169), BK169, ACT5Info[Intial Amount])</f>
        <v>0</v>
      </c>
      <c r="BE170" s="1"/>
      <c r="BF170" s="19" cm="1">
        <f t="array" ref="BF170">IF(ACT5Holdings[[#This Row],[Intial Amount]] &gt; ACT5Info[Interest Rate 1 Cap], ACT5Info[Interest Rate 2], ACT5Info[Interest Rate])</f>
        <v>0</v>
      </c>
      <c r="BG170" s="1"/>
      <c r="BH170" s="24" t="str" cm="1">
        <f t="array" ref="BH170">IF(VLOOKUP(ACT5Holdings[[#This Row],[Date]],Paysheet[], 2, FALSE) = "PAYDAY", (VLOOKUP(ACT5Holdings[[#This Row],[Date]],Paysheet[], 11, FALSE) * ACT5Info[Intial Pay %]), "")</f>
        <v/>
      </c>
      <c r="BI17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70" s="1" t="str" cm="1">
        <f t="array" ref="BJ170">IF(VLOOKUP(ACT5Holdings[[#This Row],[Date]],Paysheet[], 2, FALSE) = "PAYDAY", (PayDistribution[[#This Row],[Pay Post Initial]] * ACT5Info[Remainder %]), "")</f>
        <v/>
      </c>
      <c r="BK17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71" spans="1:63" x14ac:dyDescent="0.25">
      <c r="A171" s="26">
        <v>45458</v>
      </c>
      <c r="B171" t="str">
        <f>IF(VLOOKUP(PayDistribution[[#This Row],[Date]],Paysheet[], 2, FALSE) = "PAYDAY", VLOOKUP(PayDistribution[[#This Row],[Date]],Paysheet[], 11, FALSE), "")</f>
        <v/>
      </c>
      <c r="C171" s="2" t="str">
        <f>ACT1Holdings[[#This Row],[Initial Pay Cut]]</f>
        <v/>
      </c>
      <c r="D171" s="2" t="str">
        <f>ACT2Holdings[[#This Row],[Initial Pay Cut]]</f>
        <v/>
      </c>
      <c r="E171" s="2" t="str">
        <f>ACT3Holdings[[#This Row],[Initial Pay Cut]]</f>
        <v/>
      </c>
      <c r="F171" s="2" t="str">
        <f>ACT4Holdings[[#This Row],[Initial Pay Cut]]</f>
        <v/>
      </c>
      <c r="G171" s="2" t="str">
        <f>ACT5Holdings[[#This Row],[Initial Pay Cut]]</f>
        <v/>
      </c>
      <c r="H171" t="str">
        <f>IF(PayDistribution[[#This Row],[Initial Paycheck]] = "", "", PayDistribution[[#This Row],[Initial Paycheck]] - SUM(PayDistribution[[#This Row],[Int ACT 1]:[Int ACT 5]]))</f>
        <v/>
      </c>
      <c r="I171" s="2" t="str">
        <f>ACT1Holdings[[#This Row],[Remainder Pay Cut]]</f>
        <v/>
      </c>
      <c r="J171" s="2" t="str">
        <f>ACT2Holdings[[#This Row],[Remainder Pay Cut]]</f>
        <v/>
      </c>
      <c r="K171" s="2" t="str">
        <f>ACT3Holdings[[#This Row],[Remainder Pay Cut]]</f>
        <v/>
      </c>
      <c r="L171" s="2" t="str">
        <f>ACT4Holdings[[#This Row],[Remainder Pay Cut]]</f>
        <v/>
      </c>
      <c r="M171" s="2" t="str">
        <f>ACT5Holdings[[#This Row],[Remainder Pay Cut]]</f>
        <v/>
      </c>
      <c r="O171" s="20">
        <v>45458</v>
      </c>
      <c r="P171" s="1" cm="1">
        <f t="array" ref="P171">IF(ISNUMBER(W170), W170, ACT1Info[Intial Amount])</f>
        <v>0</v>
      </c>
      <c r="Q171" s="1"/>
      <c r="R171" s="19" cm="1">
        <f t="array" ref="R171">IF(ACT1Holdings[[#This Row],[Intial Amount]] &gt; ACT1Info[Interest Rate 1 Cap], ACT1Info[Interest Rate 2], ACT1Info[Interest Rate])</f>
        <v>0</v>
      </c>
      <c r="S171" s="1"/>
      <c r="T171" s="24" t="str" cm="1">
        <f t="array" ref="T171">IF(VLOOKUP(ACT1Holdings[[#This Row],[Date]],Paysheet[], 2, FALSE) = "PAYDAY", (VLOOKUP(ACT1Holdings[[#This Row],[Date]],Paysheet[], 11, FALSE) * ACT1Info[Intial Pay %]), "")</f>
        <v/>
      </c>
      <c r="U17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71" s="1" t="str" cm="1">
        <f t="array" ref="V171">IF(VLOOKUP(ACT1Holdings[[#This Row],[Date]],Paysheet[], 2, FALSE) = "PAYDAY", (PayDistribution[[#This Row],[Pay Post Initial]] * ACT1Info[Remainder %]), "")</f>
        <v/>
      </c>
      <c r="W17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71" s="20">
        <v>45458</v>
      </c>
      <c r="Z171" s="1" cm="1">
        <f t="array" ref="Z171">IF(ISNUMBER(AG170), AG170, ACT2Info[Intial Amount])</f>
        <v>0</v>
      </c>
      <c r="AA171" s="1"/>
      <c r="AB171" s="19" cm="1">
        <f t="array" ref="AB171">IF(ACT2Holdings[[#This Row],[Intial Amount]] &gt; ACT2Info[Interest Rate 1 Cap], ACT2Info[Interest Rate 2], ACT2Info[Interest Rate])</f>
        <v>1.5E-3</v>
      </c>
      <c r="AC171" s="1"/>
      <c r="AD171" s="24" t="str" cm="1">
        <f t="array" ref="AD171">IF(VLOOKUP(ACT2Holdings[[#This Row],[Date]],Paysheet[], 2, FALSE) = "PAYDAY", (VLOOKUP(ACT2Holdings[[#This Row],[Date]],Paysheet[], 11, FALSE) * ACT2Info[Intial Pay %]), "")</f>
        <v/>
      </c>
      <c r="AE17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71" s="1" t="str" cm="1">
        <f t="array" ref="AF171">IF(VLOOKUP(ACT2Holdings[[#This Row],[Date]],Paysheet[], 2, FALSE) = "PAYDAY", (PayDistribution[[#This Row],[Pay Post Initial]] * ACT2Info[Remainder %]), "")</f>
        <v/>
      </c>
      <c r="AG17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71" s="20">
        <v>45458</v>
      </c>
      <c r="AJ171" s="1" cm="1">
        <f t="array" ref="AJ171">IF(ISNUMBER(AQ170), AQ170, ACT3Info[Intial Amount])</f>
        <v>0</v>
      </c>
      <c r="AK171" s="1"/>
      <c r="AL171" s="19" cm="1">
        <f t="array" ref="AL171">IF(ACT3Holdings[[#This Row],[Intial Amount]] &gt; ACT3Info[Interest Rate 1 Cap], ACT3Info[Interest Rate 2], ACT3Info[Interest Rate])</f>
        <v>0</v>
      </c>
      <c r="AM171" s="1"/>
      <c r="AN171" s="24" t="str" cm="1">
        <f t="array" ref="AN171">IF(VLOOKUP(ACT3Holdings[[#This Row],[Date]],Paysheet[], 2, FALSE) = "PAYDAY", (VLOOKUP(ACT3Holdings[[#This Row],[Date]],Paysheet[], 11, FALSE) * ACT3Info[Intial Pay %]), "")</f>
        <v/>
      </c>
      <c r="AO17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71" s="1" t="str" cm="1">
        <f t="array" ref="AP171">IF(VLOOKUP(ACT3Holdings[[#This Row],[Date]],Paysheet[], 2, FALSE) = "PAYDAY", (PayDistribution[[#This Row],[Pay Post Initial]] * ACT3Info[Remainder %]), "")</f>
        <v/>
      </c>
      <c r="AQ17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71" s="20">
        <v>45458</v>
      </c>
      <c r="AT171" s="1" cm="1">
        <f t="array" ref="AT171">IF(ISNUMBER(BA170), BA170, ACT4Info[Intial Amount])</f>
        <v>0</v>
      </c>
      <c r="AU171" s="1"/>
      <c r="AV171" s="19" cm="1">
        <f t="array" ref="AV171">IF(ACT4Holdings[[#This Row],[Intial Amount]] &gt; ACT4Info[Interest Rate 1 Cap], ACT4Info[Interest Rate 2], ACT4Info[Interest Rate])</f>
        <v>0</v>
      </c>
      <c r="AW171" s="1"/>
      <c r="AX171" s="24" t="str" cm="1">
        <f t="array" ref="AX171">IF(VLOOKUP(ACT4Holdings[[#This Row],[Date]],Paysheet[], 2, FALSE) = "PAYDAY", (VLOOKUP(ACT4Holdings[[#This Row],[Date]],Paysheet[], 11, FALSE) * ACT4Info[Intial Pay %]), "")</f>
        <v/>
      </c>
      <c r="AY17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71" s="1" t="str" cm="1">
        <f t="array" ref="AZ171">IF(VLOOKUP(ACT4Holdings[[#This Row],[Date]],Paysheet[], 2, FALSE) = "PAYDAY", (PayDistribution[[#This Row],[Pay Post Initial]] * ACT4Info[Remainder %]), "")</f>
        <v/>
      </c>
      <c r="BA17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71" s="20">
        <v>45458</v>
      </c>
      <c r="BD171" s="1" cm="1">
        <f t="array" ref="BD171">IF(ISNUMBER(BK170), BK170, ACT5Info[Intial Amount])</f>
        <v>0</v>
      </c>
      <c r="BE171" s="1"/>
      <c r="BF171" s="19" cm="1">
        <f t="array" ref="BF171">IF(ACT5Holdings[[#This Row],[Intial Amount]] &gt; ACT5Info[Interest Rate 1 Cap], ACT5Info[Interest Rate 2], ACT5Info[Interest Rate])</f>
        <v>0</v>
      </c>
      <c r="BG171" s="1"/>
      <c r="BH171" s="24" t="str" cm="1">
        <f t="array" ref="BH171">IF(VLOOKUP(ACT5Holdings[[#This Row],[Date]],Paysheet[], 2, FALSE) = "PAYDAY", (VLOOKUP(ACT5Holdings[[#This Row],[Date]],Paysheet[], 11, FALSE) * ACT5Info[Intial Pay %]), "")</f>
        <v/>
      </c>
      <c r="BI17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71" s="1" t="str" cm="1">
        <f t="array" ref="BJ171">IF(VLOOKUP(ACT5Holdings[[#This Row],[Date]],Paysheet[], 2, FALSE) = "PAYDAY", (PayDistribution[[#This Row],[Pay Post Initial]] * ACT5Info[Remainder %]), "")</f>
        <v/>
      </c>
      <c r="BK17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72" spans="1:63" x14ac:dyDescent="0.25">
      <c r="A172" s="26">
        <v>45459</v>
      </c>
      <c r="B172" t="str">
        <f>IF(VLOOKUP(PayDistribution[[#This Row],[Date]],Paysheet[], 2, FALSE) = "PAYDAY", VLOOKUP(PayDistribution[[#This Row],[Date]],Paysheet[], 11, FALSE), "")</f>
        <v/>
      </c>
      <c r="C172" s="2" t="str">
        <f>ACT1Holdings[[#This Row],[Initial Pay Cut]]</f>
        <v/>
      </c>
      <c r="D172" s="2" t="str">
        <f>ACT2Holdings[[#This Row],[Initial Pay Cut]]</f>
        <v/>
      </c>
      <c r="E172" s="2" t="str">
        <f>ACT3Holdings[[#This Row],[Initial Pay Cut]]</f>
        <v/>
      </c>
      <c r="F172" s="2" t="str">
        <f>ACT4Holdings[[#This Row],[Initial Pay Cut]]</f>
        <v/>
      </c>
      <c r="G172" s="2" t="str">
        <f>ACT5Holdings[[#This Row],[Initial Pay Cut]]</f>
        <v/>
      </c>
      <c r="H172" t="str">
        <f>IF(PayDistribution[[#This Row],[Initial Paycheck]] = "", "", PayDistribution[[#This Row],[Initial Paycheck]] - SUM(PayDistribution[[#This Row],[Int ACT 1]:[Int ACT 5]]))</f>
        <v/>
      </c>
      <c r="I172" s="2" t="str">
        <f>ACT1Holdings[[#This Row],[Remainder Pay Cut]]</f>
        <v/>
      </c>
      <c r="J172" s="2" t="str">
        <f>ACT2Holdings[[#This Row],[Remainder Pay Cut]]</f>
        <v/>
      </c>
      <c r="K172" s="2" t="str">
        <f>ACT3Holdings[[#This Row],[Remainder Pay Cut]]</f>
        <v/>
      </c>
      <c r="L172" s="2" t="str">
        <f>ACT4Holdings[[#This Row],[Remainder Pay Cut]]</f>
        <v/>
      </c>
      <c r="M172" s="2" t="str">
        <f>ACT5Holdings[[#This Row],[Remainder Pay Cut]]</f>
        <v/>
      </c>
      <c r="O172" s="20">
        <v>45459</v>
      </c>
      <c r="P172" s="1" cm="1">
        <f t="array" ref="P172">IF(ISNUMBER(W171), W171, ACT1Info[Intial Amount])</f>
        <v>0</v>
      </c>
      <c r="Q172" s="1"/>
      <c r="R172" s="19" cm="1">
        <f t="array" ref="R172">IF(ACT1Holdings[[#This Row],[Intial Amount]] &gt; ACT1Info[Interest Rate 1 Cap], ACT1Info[Interest Rate 2], ACT1Info[Interest Rate])</f>
        <v>0</v>
      </c>
      <c r="S172" s="1"/>
      <c r="T172" s="24" t="str" cm="1">
        <f t="array" ref="T172">IF(VLOOKUP(ACT1Holdings[[#This Row],[Date]],Paysheet[], 2, FALSE) = "PAYDAY", (VLOOKUP(ACT1Holdings[[#This Row],[Date]],Paysheet[], 11, FALSE) * ACT1Info[Intial Pay %]), "")</f>
        <v/>
      </c>
      <c r="U17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72" s="1" t="str" cm="1">
        <f t="array" ref="V172">IF(VLOOKUP(ACT1Holdings[[#This Row],[Date]],Paysheet[], 2, FALSE) = "PAYDAY", (PayDistribution[[#This Row],[Pay Post Initial]] * ACT1Info[Remainder %]), "")</f>
        <v/>
      </c>
      <c r="W17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72" s="20">
        <v>45459</v>
      </c>
      <c r="Z172" s="1" cm="1">
        <f t="array" ref="Z172">IF(ISNUMBER(AG171), AG171, ACT2Info[Intial Amount])</f>
        <v>0</v>
      </c>
      <c r="AA172" s="1"/>
      <c r="AB172" s="19" cm="1">
        <f t="array" ref="AB172">IF(ACT2Holdings[[#This Row],[Intial Amount]] &gt; ACT2Info[Interest Rate 1 Cap], ACT2Info[Interest Rate 2], ACT2Info[Interest Rate])</f>
        <v>1.5E-3</v>
      </c>
      <c r="AC172" s="1"/>
      <c r="AD172" s="24" t="str" cm="1">
        <f t="array" ref="AD172">IF(VLOOKUP(ACT2Holdings[[#This Row],[Date]],Paysheet[], 2, FALSE) = "PAYDAY", (VLOOKUP(ACT2Holdings[[#This Row],[Date]],Paysheet[], 11, FALSE) * ACT2Info[Intial Pay %]), "")</f>
        <v/>
      </c>
      <c r="AE17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72" s="1" t="str" cm="1">
        <f t="array" ref="AF172">IF(VLOOKUP(ACT2Holdings[[#This Row],[Date]],Paysheet[], 2, FALSE) = "PAYDAY", (PayDistribution[[#This Row],[Pay Post Initial]] * ACT2Info[Remainder %]), "")</f>
        <v/>
      </c>
      <c r="AG17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72" s="20">
        <v>45459</v>
      </c>
      <c r="AJ172" s="1" cm="1">
        <f t="array" ref="AJ172">IF(ISNUMBER(AQ171), AQ171, ACT3Info[Intial Amount])</f>
        <v>0</v>
      </c>
      <c r="AK172" s="1"/>
      <c r="AL172" s="19" cm="1">
        <f t="array" ref="AL172">IF(ACT3Holdings[[#This Row],[Intial Amount]] &gt; ACT3Info[Interest Rate 1 Cap], ACT3Info[Interest Rate 2], ACT3Info[Interest Rate])</f>
        <v>0</v>
      </c>
      <c r="AM172" s="1"/>
      <c r="AN172" s="24" t="str" cm="1">
        <f t="array" ref="AN172">IF(VLOOKUP(ACT3Holdings[[#This Row],[Date]],Paysheet[], 2, FALSE) = "PAYDAY", (VLOOKUP(ACT3Holdings[[#This Row],[Date]],Paysheet[], 11, FALSE) * ACT3Info[Intial Pay %]), "")</f>
        <v/>
      </c>
      <c r="AO17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72" s="1" t="str" cm="1">
        <f t="array" ref="AP172">IF(VLOOKUP(ACT3Holdings[[#This Row],[Date]],Paysheet[], 2, FALSE) = "PAYDAY", (PayDistribution[[#This Row],[Pay Post Initial]] * ACT3Info[Remainder %]), "")</f>
        <v/>
      </c>
      <c r="AQ17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72" s="20">
        <v>45459</v>
      </c>
      <c r="AT172" s="1" cm="1">
        <f t="array" ref="AT172">IF(ISNUMBER(BA171), BA171, ACT4Info[Intial Amount])</f>
        <v>0</v>
      </c>
      <c r="AU172" s="1"/>
      <c r="AV172" s="19" cm="1">
        <f t="array" ref="AV172">IF(ACT4Holdings[[#This Row],[Intial Amount]] &gt; ACT4Info[Interest Rate 1 Cap], ACT4Info[Interest Rate 2], ACT4Info[Interest Rate])</f>
        <v>0</v>
      </c>
      <c r="AW172" s="1"/>
      <c r="AX172" s="24" t="str" cm="1">
        <f t="array" ref="AX172">IF(VLOOKUP(ACT4Holdings[[#This Row],[Date]],Paysheet[], 2, FALSE) = "PAYDAY", (VLOOKUP(ACT4Holdings[[#This Row],[Date]],Paysheet[], 11, FALSE) * ACT4Info[Intial Pay %]), "")</f>
        <v/>
      </c>
      <c r="AY17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72" s="1" t="str" cm="1">
        <f t="array" ref="AZ172">IF(VLOOKUP(ACT4Holdings[[#This Row],[Date]],Paysheet[], 2, FALSE) = "PAYDAY", (PayDistribution[[#This Row],[Pay Post Initial]] * ACT4Info[Remainder %]), "")</f>
        <v/>
      </c>
      <c r="BA17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72" s="20">
        <v>45459</v>
      </c>
      <c r="BD172" s="1" cm="1">
        <f t="array" ref="BD172">IF(ISNUMBER(BK171), BK171, ACT5Info[Intial Amount])</f>
        <v>0</v>
      </c>
      <c r="BE172" s="1"/>
      <c r="BF172" s="19" cm="1">
        <f t="array" ref="BF172">IF(ACT5Holdings[[#This Row],[Intial Amount]] &gt; ACT5Info[Interest Rate 1 Cap], ACT5Info[Interest Rate 2], ACT5Info[Interest Rate])</f>
        <v>0</v>
      </c>
      <c r="BG172" s="1"/>
      <c r="BH172" s="24" t="str" cm="1">
        <f t="array" ref="BH172">IF(VLOOKUP(ACT5Holdings[[#This Row],[Date]],Paysheet[], 2, FALSE) = "PAYDAY", (VLOOKUP(ACT5Holdings[[#This Row],[Date]],Paysheet[], 11, FALSE) * ACT5Info[Intial Pay %]), "")</f>
        <v/>
      </c>
      <c r="BI17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72" s="1" t="str" cm="1">
        <f t="array" ref="BJ172">IF(VLOOKUP(ACT5Holdings[[#This Row],[Date]],Paysheet[], 2, FALSE) = "PAYDAY", (PayDistribution[[#This Row],[Pay Post Initial]] * ACT5Info[Remainder %]), "")</f>
        <v/>
      </c>
      <c r="BK17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73" spans="1:63" x14ac:dyDescent="0.25">
      <c r="A173" s="26">
        <v>45460</v>
      </c>
      <c r="B173" t="str">
        <f>IF(VLOOKUP(PayDistribution[[#This Row],[Date]],Paysheet[], 2, FALSE) = "PAYDAY", VLOOKUP(PayDistribution[[#This Row],[Date]],Paysheet[], 11, FALSE), "")</f>
        <v/>
      </c>
      <c r="C173" s="2" t="str">
        <f>ACT1Holdings[[#This Row],[Initial Pay Cut]]</f>
        <v/>
      </c>
      <c r="D173" s="2" t="str">
        <f>ACT2Holdings[[#This Row],[Initial Pay Cut]]</f>
        <v/>
      </c>
      <c r="E173" s="2" t="str">
        <f>ACT3Holdings[[#This Row],[Initial Pay Cut]]</f>
        <v/>
      </c>
      <c r="F173" s="2" t="str">
        <f>ACT4Holdings[[#This Row],[Initial Pay Cut]]</f>
        <v/>
      </c>
      <c r="G173" s="2" t="str">
        <f>ACT5Holdings[[#This Row],[Initial Pay Cut]]</f>
        <v/>
      </c>
      <c r="H173" t="str">
        <f>IF(PayDistribution[[#This Row],[Initial Paycheck]] = "", "", PayDistribution[[#This Row],[Initial Paycheck]] - SUM(PayDistribution[[#This Row],[Int ACT 1]:[Int ACT 5]]))</f>
        <v/>
      </c>
      <c r="I173" s="2" t="str">
        <f>ACT1Holdings[[#This Row],[Remainder Pay Cut]]</f>
        <v/>
      </c>
      <c r="J173" s="2" t="str">
        <f>ACT2Holdings[[#This Row],[Remainder Pay Cut]]</f>
        <v/>
      </c>
      <c r="K173" s="2" t="str">
        <f>ACT3Holdings[[#This Row],[Remainder Pay Cut]]</f>
        <v/>
      </c>
      <c r="L173" s="2" t="str">
        <f>ACT4Holdings[[#This Row],[Remainder Pay Cut]]</f>
        <v/>
      </c>
      <c r="M173" s="2" t="str">
        <f>ACT5Holdings[[#This Row],[Remainder Pay Cut]]</f>
        <v/>
      </c>
      <c r="O173" s="20">
        <v>45460</v>
      </c>
      <c r="P173" s="1" cm="1">
        <f t="array" ref="P173">IF(ISNUMBER(W172), W172, ACT1Info[Intial Amount])</f>
        <v>0</v>
      </c>
      <c r="Q173" s="1"/>
      <c r="R173" s="19" cm="1">
        <f t="array" ref="R173">IF(ACT1Holdings[[#This Row],[Intial Amount]] &gt; ACT1Info[Interest Rate 1 Cap], ACT1Info[Interest Rate 2], ACT1Info[Interest Rate])</f>
        <v>0</v>
      </c>
      <c r="S173" s="1"/>
      <c r="T173" s="24" t="str" cm="1">
        <f t="array" ref="T173">IF(VLOOKUP(ACT1Holdings[[#This Row],[Date]],Paysheet[], 2, FALSE) = "PAYDAY", (VLOOKUP(ACT1Holdings[[#This Row],[Date]],Paysheet[], 11, FALSE) * ACT1Info[Intial Pay %]), "")</f>
        <v/>
      </c>
      <c r="U17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73" s="1" t="str" cm="1">
        <f t="array" ref="V173">IF(VLOOKUP(ACT1Holdings[[#This Row],[Date]],Paysheet[], 2, FALSE) = "PAYDAY", (PayDistribution[[#This Row],[Pay Post Initial]] * ACT1Info[Remainder %]), "")</f>
        <v/>
      </c>
      <c r="W17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73" s="20">
        <v>45460</v>
      </c>
      <c r="Z173" s="1" cm="1">
        <f t="array" ref="Z173">IF(ISNUMBER(AG172), AG172, ACT2Info[Intial Amount])</f>
        <v>0</v>
      </c>
      <c r="AA173" s="1"/>
      <c r="AB173" s="19" cm="1">
        <f t="array" ref="AB173">IF(ACT2Holdings[[#This Row],[Intial Amount]] &gt; ACT2Info[Interest Rate 1 Cap], ACT2Info[Interest Rate 2], ACT2Info[Interest Rate])</f>
        <v>1.5E-3</v>
      </c>
      <c r="AC173" s="1"/>
      <c r="AD173" s="24" t="str" cm="1">
        <f t="array" ref="AD173">IF(VLOOKUP(ACT2Holdings[[#This Row],[Date]],Paysheet[], 2, FALSE) = "PAYDAY", (VLOOKUP(ACT2Holdings[[#This Row],[Date]],Paysheet[], 11, FALSE) * ACT2Info[Intial Pay %]), "")</f>
        <v/>
      </c>
      <c r="AE17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73" s="1" t="str" cm="1">
        <f t="array" ref="AF173">IF(VLOOKUP(ACT2Holdings[[#This Row],[Date]],Paysheet[], 2, FALSE) = "PAYDAY", (PayDistribution[[#This Row],[Pay Post Initial]] * ACT2Info[Remainder %]), "")</f>
        <v/>
      </c>
      <c r="AG17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73" s="20">
        <v>45460</v>
      </c>
      <c r="AJ173" s="1" cm="1">
        <f t="array" ref="AJ173">IF(ISNUMBER(AQ172), AQ172, ACT3Info[Intial Amount])</f>
        <v>0</v>
      </c>
      <c r="AK173" s="1"/>
      <c r="AL173" s="19" cm="1">
        <f t="array" ref="AL173">IF(ACT3Holdings[[#This Row],[Intial Amount]] &gt; ACT3Info[Interest Rate 1 Cap], ACT3Info[Interest Rate 2], ACT3Info[Interest Rate])</f>
        <v>0</v>
      </c>
      <c r="AM173" s="1"/>
      <c r="AN173" s="24" t="str" cm="1">
        <f t="array" ref="AN173">IF(VLOOKUP(ACT3Holdings[[#This Row],[Date]],Paysheet[], 2, FALSE) = "PAYDAY", (VLOOKUP(ACT3Holdings[[#This Row],[Date]],Paysheet[], 11, FALSE) * ACT3Info[Intial Pay %]), "")</f>
        <v/>
      </c>
      <c r="AO17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73" s="1" t="str" cm="1">
        <f t="array" ref="AP173">IF(VLOOKUP(ACT3Holdings[[#This Row],[Date]],Paysheet[], 2, FALSE) = "PAYDAY", (PayDistribution[[#This Row],[Pay Post Initial]] * ACT3Info[Remainder %]), "")</f>
        <v/>
      </c>
      <c r="AQ17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73" s="20">
        <v>45460</v>
      </c>
      <c r="AT173" s="1" cm="1">
        <f t="array" ref="AT173">IF(ISNUMBER(BA172), BA172, ACT4Info[Intial Amount])</f>
        <v>0</v>
      </c>
      <c r="AU173" s="1"/>
      <c r="AV173" s="19" cm="1">
        <f t="array" ref="AV173">IF(ACT4Holdings[[#This Row],[Intial Amount]] &gt; ACT4Info[Interest Rate 1 Cap], ACT4Info[Interest Rate 2], ACT4Info[Interest Rate])</f>
        <v>0</v>
      </c>
      <c r="AW173" s="1"/>
      <c r="AX173" s="24" t="str" cm="1">
        <f t="array" ref="AX173">IF(VLOOKUP(ACT4Holdings[[#This Row],[Date]],Paysheet[], 2, FALSE) = "PAYDAY", (VLOOKUP(ACT4Holdings[[#This Row],[Date]],Paysheet[], 11, FALSE) * ACT4Info[Intial Pay %]), "")</f>
        <v/>
      </c>
      <c r="AY17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73" s="1" t="str" cm="1">
        <f t="array" ref="AZ173">IF(VLOOKUP(ACT4Holdings[[#This Row],[Date]],Paysheet[], 2, FALSE) = "PAYDAY", (PayDistribution[[#This Row],[Pay Post Initial]] * ACT4Info[Remainder %]), "")</f>
        <v/>
      </c>
      <c r="BA17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73" s="20">
        <v>45460</v>
      </c>
      <c r="BD173" s="1" cm="1">
        <f t="array" ref="BD173">IF(ISNUMBER(BK172), BK172, ACT5Info[Intial Amount])</f>
        <v>0</v>
      </c>
      <c r="BE173" s="1"/>
      <c r="BF173" s="19" cm="1">
        <f t="array" ref="BF173">IF(ACT5Holdings[[#This Row],[Intial Amount]] &gt; ACT5Info[Interest Rate 1 Cap], ACT5Info[Interest Rate 2], ACT5Info[Interest Rate])</f>
        <v>0</v>
      </c>
      <c r="BG173" s="1"/>
      <c r="BH173" s="24" t="str" cm="1">
        <f t="array" ref="BH173">IF(VLOOKUP(ACT5Holdings[[#This Row],[Date]],Paysheet[], 2, FALSE) = "PAYDAY", (VLOOKUP(ACT5Holdings[[#This Row],[Date]],Paysheet[], 11, FALSE) * ACT5Info[Intial Pay %]), "")</f>
        <v/>
      </c>
      <c r="BI17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73" s="1" t="str" cm="1">
        <f t="array" ref="BJ173">IF(VLOOKUP(ACT5Holdings[[#This Row],[Date]],Paysheet[], 2, FALSE) = "PAYDAY", (PayDistribution[[#This Row],[Pay Post Initial]] * ACT5Info[Remainder %]), "")</f>
        <v/>
      </c>
      <c r="BK17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74" spans="1:63" x14ac:dyDescent="0.25">
      <c r="A174" s="26">
        <v>45461</v>
      </c>
      <c r="B174" t="str">
        <f>IF(VLOOKUP(PayDistribution[[#This Row],[Date]],Paysheet[], 2, FALSE) = "PAYDAY", VLOOKUP(PayDistribution[[#This Row],[Date]],Paysheet[], 11, FALSE), "")</f>
        <v/>
      </c>
      <c r="C174" s="2" t="str">
        <f>ACT1Holdings[[#This Row],[Initial Pay Cut]]</f>
        <v/>
      </c>
      <c r="D174" s="2" t="str">
        <f>ACT2Holdings[[#This Row],[Initial Pay Cut]]</f>
        <v/>
      </c>
      <c r="E174" s="2" t="str">
        <f>ACT3Holdings[[#This Row],[Initial Pay Cut]]</f>
        <v/>
      </c>
      <c r="F174" s="2" t="str">
        <f>ACT4Holdings[[#This Row],[Initial Pay Cut]]</f>
        <v/>
      </c>
      <c r="G174" s="2" t="str">
        <f>ACT5Holdings[[#This Row],[Initial Pay Cut]]</f>
        <v/>
      </c>
      <c r="H174" t="str">
        <f>IF(PayDistribution[[#This Row],[Initial Paycheck]] = "", "", PayDistribution[[#This Row],[Initial Paycheck]] - SUM(PayDistribution[[#This Row],[Int ACT 1]:[Int ACT 5]]))</f>
        <v/>
      </c>
      <c r="I174" s="2" t="str">
        <f>ACT1Holdings[[#This Row],[Remainder Pay Cut]]</f>
        <v/>
      </c>
      <c r="J174" s="2" t="str">
        <f>ACT2Holdings[[#This Row],[Remainder Pay Cut]]</f>
        <v/>
      </c>
      <c r="K174" s="2" t="str">
        <f>ACT3Holdings[[#This Row],[Remainder Pay Cut]]</f>
        <v/>
      </c>
      <c r="L174" s="2" t="str">
        <f>ACT4Holdings[[#This Row],[Remainder Pay Cut]]</f>
        <v/>
      </c>
      <c r="M174" s="2" t="str">
        <f>ACT5Holdings[[#This Row],[Remainder Pay Cut]]</f>
        <v/>
      </c>
      <c r="O174" s="20">
        <v>45461</v>
      </c>
      <c r="P174" s="1" cm="1">
        <f t="array" ref="P174">IF(ISNUMBER(W173), W173, ACT1Info[Intial Amount])</f>
        <v>0</v>
      </c>
      <c r="Q174" s="1"/>
      <c r="R174" s="19" cm="1">
        <f t="array" ref="R174">IF(ACT1Holdings[[#This Row],[Intial Amount]] &gt; ACT1Info[Interest Rate 1 Cap], ACT1Info[Interest Rate 2], ACT1Info[Interest Rate])</f>
        <v>0</v>
      </c>
      <c r="S174" s="1"/>
      <c r="T174" s="24" t="str" cm="1">
        <f t="array" ref="T174">IF(VLOOKUP(ACT1Holdings[[#This Row],[Date]],Paysheet[], 2, FALSE) = "PAYDAY", (VLOOKUP(ACT1Holdings[[#This Row],[Date]],Paysheet[], 11, FALSE) * ACT1Info[Intial Pay %]), "")</f>
        <v/>
      </c>
      <c r="U17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74" s="1" t="str" cm="1">
        <f t="array" ref="V174">IF(VLOOKUP(ACT1Holdings[[#This Row],[Date]],Paysheet[], 2, FALSE) = "PAYDAY", (PayDistribution[[#This Row],[Pay Post Initial]] * ACT1Info[Remainder %]), "")</f>
        <v/>
      </c>
      <c r="W17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74" s="20">
        <v>45461</v>
      </c>
      <c r="Z174" s="1" cm="1">
        <f t="array" ref="Z174">IF(ISNUMBER(AG173), AG173, ACT2Info[Intial Amount])</f>
        <v>0</v>
      </c>
      <c r="AA174" s="1"/>
      <c r="AB174" s="19" cm="1">
        <f t="array" ref="AB174">IF(ACT2Holdings[[#This Row],[Intial Amount]] &gt; ACT2Info[Interest Rate 1 Cap], ACT2Info[Interest Rate 2], ACT2Info[Interest Rate])</f>
        <v>1.5E-3</v>
      </c>
      <c r="AC174" s="1"/>
      <c r="AD174" s="24" t="str" cm="1">
        <f t="array" ref="AD174">IF(VLOOKUP(ACT2Holdings[[#This Row],[Date]],Paysheet[], 2, FALSE) = "PAYDAY", (VLOOKUP(ACT2Holdings[[#This Row],[Date]],Paysheet[], 11, FALSE) * ACT2Info[Intial Pay %]), "")</f>
        <v/>
      </c>
      <c r="AE17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74" s="1" t="str" cm="1">
        <f t="array" ref="AF174">IF(VLOOKUP(ACT2Holdings[[#This Row],[Date]],Paysheet[], 2, FALSE) = "PAYDAY", (PayDistribution[[#This Row],[Pay Post Initial]] * ACT2Info[Remainder %]), "")</f>
        <v/>
      </c>
      <c r="AG17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74" s="20">
        <v>45461</v>
      </c>
      <c r="AJ174" s="1" cm="1">
        <f t="array" ref="AJ174">IF(ISNUMBER(AQ173), AQ173, ACT3Info[Intial Amount])</f>
        <v>0</v>
      </c>
      <c r="AK174" s="1"/>
      <c r="AL174" s="19" cm="1">
        <f t="array" ref="AL174">IF(ACT3Holdings[[#This Row],[Intial Amount]] &gt; ACT3Info[Interest Rate 1 Cap], ACT3Info[Interest Rate 2], ACT3Info[Interest Rate])</f>
        <v>0</v>
      </c>
      <c r="AM174" s="1"/>
      <c r="AN174" s="24" t="str" cm="1">
        <f t="array" ref="AN174">IF(VLOOKUP(ACT3Holdings[[#This Row],[Date]],Paysheet[], 2, FALSE) = "PAYDAY", (VLOOKUP(ACT3Holdings[[#This Row],[Date]],Paysheet[], 11, FALSE) * ACT3Info[Intial Pay %]), "")</f>
        <v/>
      </c>
      <c r="AO17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74" s="1" t="str" cm="1">
        <f t="array" ref="AP174">IF(VLOOKUP(ACT3Holdings[[#This Row],[Date]],Paysheet[], 2, FALSE) = "PAYDAY", (PayDistribution[[#This Row],[Pay Post Initial]] * ACT3Info[Remainder %]), "")</f>
        <v/>
      </c>
      <c r="AQ17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74" s="20">
        <v>45461</v>
      </c>
      <c r="AT174" s="1" cm="1">
        <f t="array" ref="AT174">IF(ISNUMBER(BA173), BA173, ACT4Info[Intial Amount])</f>
        <v>0</v>
      </c>
      <c r="AU174" s="1"/>
      <c r="AV174" s="19" cm="1">
        <f t="array" ref="AV174">IF(ACT4Holdings[[#This Row],[Intial Amount]] &gt; ACT4Info[Interest Rate 1 Cap], ACT4Info[Interest Rate 2], ACT4Info[Interest Rate])</f>
        <v>0</v>
      </c>
      <c r="AW174" s="1"/>
      <c r="AX174" s="24" t="str" cm="1">
        <f t="array" ref="AX174">IF(VLOOKUP(ACT4Holdings[[#This Row],[Date]],Paysheet[], 2, FALSE) = "PAYDAY", (VLOOKUP(ACT4Holdings[[#This Row],[Date]],Paysheet[], 11, FALSE) * ACT4Info[Intial Pay %]), "")</f>
        <v/>
      </c>
      <c r="AY17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74" s="1" t="str" cm="1">
        <f t="array" ref="AZ174">IF(VLOOKUP(ACT4Holdings[[#This Row],[Date]],Paysheet[], 2, FALSE) = "PAYDAY", (PayDistribution[[#This Row],[Pay Post Initial]] * ACT4Info[Remainder %]), "")</f>
        <v/>
      </c>
      <c r="BA17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74" s="20">
        <v>45461</v>
      </c>
      <c r="BD174" s="1" cm="1">
        <f t="array" ref="BD174">IF(ISNUMBER(BK173), BK173, ACT5Info[Intial Amount])</f>
        <v>0</v>
      </c>
      <c r="BE174" s="1"/>
      <c r="BF174" s="19" cm="1">
        <f t="array" ref="BF174">IF(ACT5Holdings[[#This Row],[Intial Amount]] &gt; ACT5Info[Interest Rate 1 Cap], ACT5Info[Interest Rate 2], ACT5Info[Interest Rate])</f>
        <v>0</v>
      </c>
      <c r="BG174" s="1"/>
      <c r="BH174" s="24" t="str" cm="1">
        <f t="array" ref="BH174">IF(VLOOKUP(ACT5Holdings[[#This Row],[Date]],Paysheet[], 2, FALSE) = "PAYDAY", (VLOOKUP(ACT5Holdings[[#This Row],[Date]],Paysheet[], 11, FALSE) * ACT5Info[Intial Pay %]), "")</f>
        <v/>
      </c>
      <c r="BI17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74" s="1" t="str" cm="1">
        <f t="array" ref="BJ174">IF(VLOOKUP(ACT5Holdings[[#This Row],[Date]],Paysheet[], 2, FALSE) = "PAYDAY", (PayDistribution[[#This Row],[Pay Post Initial]] * ACT5Info[Remainder %]), "")</f>
        <v/>
      </c>
      <c r="BK17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75" spans="1:63" x14ac:dyDescent="0.25">
      <c r="A175" s="26">
        <v>45462</v>
      </c>
      <c r="B175" t="str">
        <f>IF(VLOOKUP(PayDistribution[[#This Row],[Date]],Paysheet[], 2, FALSE) = "PAYDAY", VLOOKUP(PayDistribution[[#This Row],[Date]],Paysheet[], 11, FALSE), "")</f>
        <v/>
      </c>
      <c r="C175" s="2" t="str">
        <f>ACT1Holdings[[#This Row],[Initial Pay Cut]]</f>
        <v/>
      </c>
      <c r="D175" s="2" t="str">
        <f>ACT2Holdings[[#This Row],[Initial Pay Cut]]</f>
        <v/>
      </c>
      <c r="E175" s="2" t="str">
        <f>ACT3Holdings[[#This Row],[Initial Pay Cut]]</f>
        <v/>
      </c>
      <c r="F175" s="2" t="str">
        <f>ACT4Holdings[[#This Row],[Initial Pay Cut]]</f>
        <v/>
      </c>
      <c r="G175" s="2" t="str">
        <f>ACT5Holdings[[#This Row],[Initial Pay Cut]]</f>
        <v/>
      </c>
      <c r="H175" t="str">
        <f>IF(PayDistribution[[#This Row],[Initial Paycheck]] = "", "", PayDistribution[[#This Row],[Initial Paycheck]] - SUM(PayDistribution[[#This Row],[Int ACT 1]:[Int ACT 5]]))</f>
        <v/>
      </c>
      <c r="I175" s="2" t="str">
        <f>ACT1Holdings[[#This Row],[Remainder Pay Cut]]</f>
        <v/>
      </c>
      <c r="J175" s="2" t="str">
        <f>ACT2Holdings[[#This Row],[Remainder Pay Cut]]</f>
        <v/>
      </c>
      <c r="K175" s="2" t="str">
        <f>ACT3Holdings[[#This Row],[Remainder Pay Cut]]</f>
        <v/>
      </c>
      <c r="L175" s="2" t="str">
        <f>ACT4Holdings[[#This Row],[Remainder Pay Cut]]</f>
        <v/>
      </c>
      <c r="M175" s="2" t="str">
        <f>ACT5Holdings[[#This Row],[Remainder Pay Cut]]</f>
        <v/>
      </c>
      <c r="O175" s="20">
        <v>45462</v>
      </c>
      <c r="P175" s="1" cm="1">
        <f t="array" ref="P175">IF(ISNUMBER(W174), W174, ACT1Info[Intial Amount])</f>
        <v>0</v>
      </c>
      <c r="Q175" s="1"/>
      <c r="R175" s="19" cm="1">
        <f t="array" ref="R175">IF(ACT1Holdings[[#This Row],[Intial Amount]] &gt; ACT1Info[Interest Rate 1 Cap], ACT1Info[Interest Rate 2], ACT1Info[Interest Rate])</f>
        <v>0</v>
      </c>
      <c r="S175" s="1"/>
      <c r="T175" s="24" t="str" cm="1">
        <f t="array" ref="T175">IF(VLOOKUP(ACT1Holdings[[#This Row],[Date]],Paysheet[], 2, FALSE) = "PAYDAY", (VLOOKUP(ACT1Holdings[[#This Row],[Date]],Paysheet[], 11, FALSE) * ACT1Info[Intial Pay %]), "")</f>
        <v/>
      </c>
      <c r="U17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75" s="1" t="str" cm="1">
        <f t="array" ref="V175">IF(VLOOKUP(ACT1Holdings[[#This Row],[Date]],Paysheet[], 2, FALSE) = "PAYDAY", (PayDistribution[[#This Row],[Pay Post Initial]] * ACT1Info[Remainder %]), "")</f>
        <v/>
      </c>
      <c r="W17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75" s="20">
        <v>45462</v>
      </c>
      <c r="Z175" s="1" cm="1">
        <f t="array" ref="Z175">IF(ISNUMBER(AG174), AG174, ACT2Info[Intial Amount])</f>
        <v>0</v>
      </c>
      <c r="AA175" s="1"/>
      <c r="AB175" s="19" cm="1">
        <f t="array" ref="AB175">IF(ACT2Holdings[[#This Row],[Intial Amount]] &gt; ACT2Info[Interest Rate 1 Cap], ACT2Info[Interest Rate 2], ACT2Info[Interest Rate])</f>
        <v>1.5E-3</v>
      </c>
      <c r="AC175" s="1"/>
      <c r="AD175" s="24" t="str" cm="1">
        <f t="array" ref="AD175">IF(VLOOKUP(ACT2Holdings[[#This Row],[Date]],Paysheet[], 2, FALSE) = "PAYDAY", (VLOOKUP(ACT2Holdings[[#This Row],[Date]],Paysheet[], 11, FALSE) * ACT2Info[Intial Pay %]), "")</f>
        <v/>
      </c>
      <c r="AE17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75" s="1" t="str" cm="1">
        <f t="array" ref="AF175">IF(VLOOKUP(ACT2Holdings[[#This Row],[Date]],Paysheet[], 2, FALSE) = "PAYDAY", (PayDistribution[[#This Row],[Pay Post Initial]] * ACT2Info[Remainder %]), "")</f>
        <v/>
      </c>
      <c r="AG17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75" s="20">
        <v>45462</v>
      </c>
      <c r="AJ175" s="1" cm="1">
        <f t="array" ref="AJ175">IF(ISNUMBER(AQ174), AQ174, ACT3Info[Intial Amount])</f>
        <v>0</v>
      </c>
      <c r="AK175" s="1"/>
      <c r="AL175" s="19" cm="1">
        <f t="array" ref="AL175">IF(ACT3Holdings[[#This Row],[Intial Amount]] &gt; ACT3Info[Interest Rate 1 Cap], ACT3Info[Interest Rate 2], ACT3Info[Interest Rate])</f>
        <v>0</v>
      </c>
      <c r="AM175" s="1"/>
      <c r="AN175" s="24" t="str" cm="1">
        <f t="array" ref="AN175">IF(VLOOKUP(ACT3Holdings[[#This Row],[Date]],Paysheet[], 2, FALSE) = "PAYDAY", (VLOOKUP(ACT3Holdings[[#This Row],[Date]],Paysheet[], 11, FALSE) * ACT3Info[Intial Pay %]), "")</f>
        <v/>
      </c>
      <c r="AO17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75" s="1" t="str" cm="1">
        <f t="array" ref="AP175">IF(VLOOKUP(ACT3Holdings[[#This Row],[Date]],Paysheet[], 2, FALSE) = "PAYDAY", (PayDistribution[[#This Row],[Pay Post Initial]] * ACT3Info[Remainder %]), "")</f>
        <v/>
      </c>
      <c r="AQ17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75" s="20">
        <v>45462</v>
      </c>
      <c r="AT175" s="1" cm="1">
        <f t="array" ref="AT175">IF(ISNUMBER(BA174), BA174, ACT4Info[Intial Amount])</f>
        <v>0</v>
      </c>
      <c r="AU175" s="1"/>
      <c r="AV175" s="19" cm="1">
        <f t="array" ref="AV175">IF(ACT4Holdings[[#This Row],[Intial Amount]] &gt; ACT4Info[Interest Rate 1 Cap], ACT4Info[Interest Rate 2], ACT4Info[Interest Rate])</f>
        <v>0</v>
      </c>
      <c r="AW175" s="1"/>
      <c r="AX175" s="24" t="str" cm="1">
        <f t="array" ref="AX175">IF(VLOOKUP(ACT4Holdings[[#This Row],[Date]],Paysheet[], 2, FALSE) = "PAYDAY", (VLOOKUP(ACT4Holdings[[#This Row],[Date]],Paysheet[], 11, FALSE) * ACT4Info[Intial Pay %]), "")</f>
        <v/>
      </c>
      <c r="AY17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75" s="1" t="str" cm="1">
        <f t="array" ref="AZ175">IF(VLOOKUP(ACT4Holdings[[#This Row],[Date]],Paysheet[], 2, FALSE) = "PAYDAY", (PayDistribution[[#This Row],[Pay Post Initial]] * ACT4Info[Remainder %]), "")</f>
        <v/>
      </c>
      <c r="BA17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75" s="20">
        <v>45462</v>
      </c>
      <c r="BD175" s="1" cm="1">
        <f t="array" ref="BD175">IF(ISNUMBER(BK174), BK174, ACT5Info[Intial Amount])</f>
        <v>0</v>
      </c>
      <c r="BE175" s="1"/>
      <c r="BF175" s="19" cm="1">
        <f t="array" ref="BF175">IF(ACT5Holdings[[#This Row],[Intial Amount]] &gt; ACT5Info[Interest Rate 1 Cap], ACT5Info[Interest Rate 2], ACT5Info[Interest Rate])</f>
        <v>0</v>
      </c>
      <c r="BG175" s="1"/>
      <c r="BH175" s="24" t="str" cm="1">
        <f t="array" ref="BH175">IF(VLOOKUP(ACT5Holdings[[#This Row],[Date]],Paysheet[], 2, FALSE) = "PAYDAY", (VLOOKUP(ACT5Holdings[[#This Row],[Date]],Paysheet[], 11, FALSE) * ACT5Info[Intial Pay %]), "")</f>
        <v/>
      </c>
      <c r="BI17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75" s="1" t="str" cm="1">
        <f t="array" ref="BJ175">IF(VLOOKUP(ACT5Holdings[[#This Row],[Date]],Paysheet[], 2, FALSE) = "PAYDAY", (PayDistribution[[#This Row],[Pay Post Initial]] * ACT5Info[Remainder %]), "")</f>
        <v/>
      </c>
      <c r="BK17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76" spans="1:63" x14ac:dyDescent="0.25">
      <c r="A176" s="26">
        <v>45463</v>
      </c>
      <c r="B176" t="str">
        <f>IF(VLOOKUP(PayDistribution[[#This Row],[Date]],Paysheet[], 2, FALSE) = "PAYDAY", VLOOKUP(PayDistribution[[#This Row],[Date]],Paysheet[], 11, FALSE), "")</f>
        <v/>
      </c>
      <c r="C176" s="2" t="str">
        <f>ACT1Holdings[[#This Row],[Initial Pay Cut]]</f>
        <v/>
      </c>
      <c r="D176" s="2" t="str">
        <f>ACT2Holdings[[#This Row],[Initial Pay Cut]]</f>
        <v/>
      </c>
      <c r="E176" s="2" t="str">
        <f>ACT3Holdings[[#This Row],[Initial Pay Cut]]</f>
        <v/>
      </c>
      <c r="F176" s="2" t="str">
        <f>ACT4Holdings[[#This Row],[Initial Pay Cut]]</f>
        <v/>
      </c>
      <c r="G176" s="2" t="str">
        <f>ACT5Holdings[[#This Row],[Initial Pay Cut]]</f>
        <v/>
      </c>
      <c r="H176" t="str">
        <f>IF(PayDistribution[[#This Row],[Initial Paycheck]] = "", "", PayDistribution[[#This Row],[Initial Paycheck]] - SUM(PayDistribution[[#This Row],[Int ACT 1]:[Int ACT 5]]))</f>
        <v/>
      </c>
      <c r="I176" s="2" t="str">
        <f>ACT1Holdings[[#This Row],[Remainder Pay Cut]]</f>
        <v/>
      </c>
      <c r="J176" s="2" t="str">
        <f>ACT2Holdings[[#This Row],[Remainder Pay Cut]]</f>
        <v/>
      </c>
      <c r="K176" s="2" t="str">
        <f>ACT3Holdings[[#This Row],[Remainder Pay Cut]]</f>
        <v/>
      </c>
      <c r="L176" s="2" t="str">
        <f>ACT4Holdings[[#This Row],[Remainder Pay Cut]]</f>
        <v/>
      </c>
      <c r="M176" s="2" t="str">
        <f>ACT5Holdings[[#This Row],[Remainder Pay Cut]]</f>
        <v/>
      </c>
      <c r="O176" s="20">
        <v>45463</v>
      </c>
      <c r="P176" s="1" cm="1">
        <f t="array" ref="P176">IF(ISNUMBER(W175), W175, ACT1Info[Intial Amount])</f>
        <v>0</v>
      </c>
      <c r="Q176" s="1"/>
      <c r="R176" s="19" cm="1">
        <f t="array" ref="R176">IF(ACT1Holdings[[#This Row],[Intial Amount]] &gt; ACT1Info[Interest Rate 1 Cap], ACT1Info[Interest Rate 2], ACT1Info[Interest Rate])</f>
        <v>0</v>
      </c>
      <c r="S176" s="1"/>
      <c r="T176" s="24" t="str" cm="1">
        <f t="array" ref="T176">IF(VLOOKUP(ACT1Holdings[[#This Row],[Date]],Paysheet[], 2, FALSE) = "PAYDAY", (VLOOKUP(ACT1Holdings[[#This Row],[Date]],Paysheet[], 11, FALSE) * ACT1Info[Intial Pay %]), "")</f>
        <v/>
      </c>
      <c r="U17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76" s="1" t="str" cm="1">
        <f t="array" ref="V176">IF(VLOOKUP(ACT1Holdings[[#This Row],[Date]],Paysheet[], 2, FALSE) = "PAYDAY", (PayDistribution[[#This Row],[Pay Post Initial]] * ACT1Info[Remainder %]), "")</f>
        <v/>
      </c>
      <c r="W17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76" s="20">
        <v>45463</v>
      </c>
      <c r="Z176" s="1" cm="1">
        <f t="array" ref="Z176">IF(ISNUMBER(AG175), AG175, ACT2Info[Intial Amount])</f>
        <v>0</v>
      </c>
      <c r="AA176" s="1"/>
      <c r="AB176" s="19" cm="1">
        <f t="array" ref="AB176">IF(ACT2Holdings[[#This Row],[Intial Amount]] &gt; ACT2Info[Interest Rate 1 Cap], ACT2Info[Interest Rate 2], ACT2Info[Interest Rate])</f>
        <v>1.5E-3</v>
      </c>
      <c r="AC176" s="1"/>
      <c r="AD176" s="24" t="str" cm="1">
        <f t="array" ref="AD176">IF(VLOOKUP(ACT2Holdings[[#This Row],[Date]],Paysheet[], 2, FALSE) = "PAYDAY", (VLOOKUP(ACT2Holdings[[#This Row],[Date]],Paysheet[], 11, FALSE) * ACT2Info[Intial Pay %]), "")</f>
        <v/>
      </c>
      <c r="AE17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76" s="1" t="str" cm="1">
        <f t="array" ref="AF176">IF(VLOOKUP(ACT2Holdings[[#This Row],[Date]],Paysheet[], 2, FALSE) = "PAYDAY", (PayDistribution[[#This Row],[Pay Post Initial]] * ACT2Info[Remainder %]), "")</f>
        <v/>
      </c>
      <c r="AG17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76" s="20">
        <v>45463</v>
      </c>
      <c r="AJ176" s="1" cm="1">
        <f t="array" ref="AJ176">IF(ISNUMBER(AQ175), AQ175, ACT3Info[Intial Amount])</f>
        <v>0</v>
      </c>
      <c r="AK176" s="1"/>
      <c r="AL176" s="19" cm="1">
        <f t="array" ref="AL176">IF(ACT3Holdings[[#This Row],[Intial Amount]] &gt; ACT3Info[Interest Rate 1 Cap], ACT3Info[Interest Rate 2], ACT3Info[Interest Rate])</f>
        <v>0</v>
      </c>
      <c r="AM176" s="1"/>
      <c r="AN176" s="24" t="str" cm="1">
        <f t="array" ref="AN176">IF(VLOOKUP(ACT3Holdings[[#This Row],[Date]],Paysheet[], 2, FALSE) = "PAYDAY", (VLOOKUP(ACT3Holdings[[#This Row],[Date]],Paysheet[], 11, FALSE) * ACT3Info[Intial Pay %]), "")</f>
        <v/>
      </c>
      <c r="AO17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76" s="1" t="str" cm="1">
        <f t="array" ref="AP176">IF(VLOOKUP(ACT3Holdings[[#This Row],[Date]],Paysheet[], 2, FALSE) = "PAYDAY", (PayDistribution[[#This Row],[Pay Post Initial]] * ACT3Info[Remainder %]), "")</f>
        <v/>
      </c>
      <c r="AQ17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76" s="20">
        <v>45463</v>
      </c>
      <c r="AT176" s="1" cm="1">
        <f t="array" ref="AT176">IF(ISNUMBER(BA175), BA175, ACT4Info[Intial Amount])</f>
        <v>0</v>
      </c>
      <c r="AU176" s="1"/>
      <c r="AV176" s="19" cm="1">
        <f t="array" ref="AV176">IF(ACT4Holdings[[#This Row],[Intial Amount]] &gt; ACT4Info[Interest Rate 1 Cap], ACT4Info[Interest Rate 2], ACT4Info[Interest Rate])</f>
        <v>0</v>
      </c>
      <c r="AW176" s="1"/>
      <c r="AX176" s="24" t="str" cm="1">
        <f t="array" ref="AX176">IF(VLOOKUP(ACT4Holdings[[#This Row],[Date]],Paysheet[], 2, FALSE) = "PAYDAY", (VLOOKUP(ACT4Holdings[[#This Row],[Date]],Paysheet[], 11, FALSE) * ACT4Info[Intial Pay %]), "")</f>
        <v/>
      </c>
      <c r="AY17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76" s="1" t="str" cm="1">
        <f t="array" ref="AZ176">IF(VLOOKUP(ACT4Holdings[[#This Row],[Date]],Paysheet[], 2, FALSE) = "PAYDAY", (PayDistribution[[#This Row],[Pay Post Initial]] * ACT4Info[Remainder %]), "")</f>
        <v/>
      </c>
      <c r="BA17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76" s="20">
        <v>45463</v>
      </c>
      <c r="BD176" s="1" cm="1">
        <f t="array" ref="BD176">IF(ISNUMBER(BK175), BK175, ACT5Info[Intial Amount])</f>
        <v>0</v>
      </c>
      <c r="BE176" s="1"/>
      <c r="BF176" s="19" cm="1">
        <f t="array" ref="BF176">IF(ACT5Holdings[[#This Row],[Intial Amount]] &gt; ACT5Info[Interest Rate 1 Cap], ACT5Info[Interest Rate 2], ACT5Info[Interest Rate])</f>
        <v>0</v>
      </c>
      <c r="BG176" s="1"/>
      <c r="BH176" s="24" t="str" cm="1">
        <f t="array" ref="BH176">IF(VLOOKUP(ACT5Holdings[[#This Row],[Date]],Paysheet[], 2, FALSE) = "PAYDAY", (VLOOKUP(ACT5Holdings[[#This Row],[Date]],Paysheet[], 11, FALSE) * ACT5Info[Intial Pay %]), "")</f>
        <v/>
      </c>
      <c r="BI17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76" s="1" t="str" cm="1">
        <f t="array" ref="BJ176">IF(VLOOKUP(ACT5Holdings[[#This Row],[Date]],Paysheet[], 2, FALSE) = "PAYDAY", (PayDistribution[[#This Row],[Pay Post Initial]] * ACT5Info[Remainder %]), "")</f>
        <v/>
      </c>
      <c r="BK17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77" spans="1:63" x14ac:dyDescent="0.25">
      <c r="A177" s="26">
        <v>45464</v>
      </c>
      <c r="B177">
        <f>IF(VLOOKUP(PayDistribution[[#This Row],[Date]],Paysheet[], 2, FALSE) = "PAYDAY", VLOOKUP(PayDistribution[[#This Row],[Date]],Paysheet[], 11, FALSE), "")</f>
        <v>0</v>
      </c>
      <c r="C177" s="2">
        <f>ACT1Holdings[[#This Row],[Initial Pay Cut]]</f>
        <v>0</v>
      </c>
      <c r="D177" s="2">
        <f>ACT2Holdings[[#This Row],[Initial Pay Cut]]</f>
        <v>0</v>
      </c>
      <c r="E177" s="2">
        <f>ACT3Holdings[[#This Row],[Initial Pay Cut]]</f>
        <v>0</v>
      </c>
      <c r="F177" s="2">
        <f>ACT4Holdings[[#This Row],[Initial Pay Cut]]</f>
        <v>0</v>
      </c>
      <c r="G177" s="2">
        <f>ACT5Holdings[[#This Row],[Initial Pay Cut]]</f>
        <v>0</v>
      </c>
      <c r="H177">
        <f>IF(PayDistribution[[#This Row],[Initial Paycheck]] = "", "", PayDistribution[[#This Row],[Initial Paycheck]] - SUM(PayDistribution[[#This Row],[Int ACT 1]:[Int ACT 5]]))</f>
        <v>0</v>
      </c>
      <c r="I177" s="2">
        <f>ACT1Holdings[[#This Row],[Remainder Pay Cut]]</f>
        <v>0</v>
      </c>
      <c r="J177" s="2">
        <f>ACT2Holdings[[#This Row],[Remainder Pay Cut]]</f>
        <v>0</v>
      </c>
      <c r="K177" s="2">
        <f>ACT3Holdings[[#This Row],[Remainder Pay Cut]]</f>
        <v>0</v>
      </c>
      <c r="L177" s="2">
        <f>ACT4Holdings[[#This Row],[Remainder Pay Cut]]</f>
        <v>0</v>
      </c>
      <c r="M177" s="2">
        <f>ACT5Holdings[[#This Row],[Remainder Pay Cut]]</f>
        <v>0</v>
      </c>
      <c r="O177" s="20">
        <v>45464</v>
      </c>
      <c r="P177" s="1" cm="1">
        <f t="array" ref="P177">IF(ISNUMBER(W176), W176, ACT1Info[Intial Amount])</f>
        <v>0</v>
      </c>
      <c r="Q177" s="1"/>
      <c r="R177" s="19" cm="1">
        <f t="array" ref="R177">IF(ACT1Holdings[[#This Row],[Intial Amount]] &gt; ACT1Info[Interest Rate 1 Cap], ACT1Info[Interest Rate 2], ACT1Info[Interest Rate])</f>
        <v>0</v>
      </c>
      <c r="S177" s="1"/>
      <c r="T177" s="24" cm="1">
        <f t="array" ref="T177">IF(VLOOKUP(ACT1Holdings[[#This Row],[Date]],Paysheet[], 2, FALSE) = "PAYDAY", (VLOOKUP(ACT1Holdings[[#This Row],[Date]],Paysheet[], 11, FALSE) * ACT1Info[Intial Pay %]), "")</f>
        <v>0</v>
      </c>
      <c r="U177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177" s="1" cm="1">
        <f t="array" ref="V177">IF(VLOOKUP(ACT1Holdings[[#This Row],[Date]],Paysheet[], 2, FALSE) = "PAYDAY", (PayDistribution[[#This Row],[Pay Post Initial]] * ACT1Info[Remainder %]), "")</f>
        <v>0</v>
      </c>
      <c r="W17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77" s="20">
        <v>45464</v>
      </c>
      <c r="Z177" s="1" cm="1">
        <f t="array" ref="Z177">IF(ISNUMBER(AG176), AG176, ACT2Info[Intial Amount])</f>
        <v>0</v>
      </c>
      <c r="AA177" s="1"/>
      <c r="AB177" s="19" cm="1">
        <f t="array" ref="AB177">IF(ACT2Holdings[[#This Row],[Intial Amount]] &gt; ACT2Info[Interest Rate 1 Cap], ACT2Info[Interest Rate 2], ACT2Info[Interest Rate])</f>
        <v>1.5E-3</v>
      </c>
      <c r="AC177" s="1"/>
      <c r="AD177" s="24" cm="1">
        <f t="array" ref="AD177">IF(VLOOKUP(ACT2Holdings[[#This Row],[Date]],Paysheet[], 2, FALSE) = "PAYDAY", (VLOOKUP(ACT2Holdings[[#This Row],[Date]],Paysheet[], 11, FALSE) * ACT2Info[Intial Pay %]), "")</f>
        <v>0</v>
      </c>
      <c r="AE177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177" s="1" cm="1">
        <f t="array" ref="AF177">IF(VLOOKUP(ACT2Holdings[[#This Row],[Date]],Paysheet[], 2, FALSE) = "PAYDAY", (PayDistribution[[#This Row],[Pay Post Initial]] * ACT2Info[Remainder %]), "")</f>
        <v>0</v>
      </c>
      <c r="AG17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77" s="20">
        <v>45464</v>
      </c>
      <c r="AJ177" s="1" cm="1">
        <f t="array" ref="AJ177">IF(ISNUMBER(AQ176), AQ176, ACT3Info[Intial Amount])</f>
        <v>0</v>
      </c>
      <c r="AK177" s="1"/>
      <c r="AL177" s="19" cm="1">
        <f t="array" ref="AL177">IF(ACT3Holdings[[#This Row],[Intial Amount]] &gt; ACT3Info[Interest Rate 1 Cap], ACT3Info[Interest Rate 2], ACT3Info[Interest Rate])</f>
        <v>0</v>
      </c>
      <c r="AM177" s="1"/>
      <c r="AN177" s="24" cm="1">
        <f t="array" ref="AN177">IF(VLOOKUP(ACT3Holdings[[#This Row],[Date]],Paysheet[], 2, FALSE) = "PAYDAY", (VLOOKUP(ACT3Holdings[[#This Row],[Date]],Paysheet[], 11, FALSE) * ACT3Info[Intial Pay %]), "")</f>
        <v>0</v>
      </c>
      <c r="AO177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177" s="1" cm="1">
        <f t="array" ref="AP177">IF(VLOOKUP(ACT3Holdings[[#This Row],[Date]],Paysheet[], 2, FALSE) = "PAYDAY", (PayDistribution[[#This Row],[Pay Post Initial]] * ACT3Info[Remainder %]), "")</f>
        <v>0</v>
      </c>
      <c r="AQ17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77" s="20">
        <v>45464</v>
      </c>
      <c r="AT177" s="1" cm="1">
        <f t="array" ref="AT177">IF(ISNUMBER(BA176), BA176, ACT4Info[Intial Amount])</f>
        <v>0</v>
      </c>
      <c r="AU177" s="1"/>
      <c r="AV177" s="19" cm="1">
        <f t="array" ref="AV177">IF(ACT4Holdings[[#This Row],[Intial Amount]] &gt; ACT4Info[Interest Rate 1 Cap], ACT4Info[Interest Rate 2], ACT4Info[Interest Rate])</f>
        <v>0</v>
      </c>
      <c r="AW177" s="1"/>
      <c r="AX177" s="24" cm="1">
        <f t="array" ref="AX177">IF(VLOOKUP(ACT4Holdings[[#This Row],[Date]],Paysheet[], 2, FALSE) = "PAYDAY", (VLOOKUP(ACT4Holdings[[#This Row],[Date]],Paysheet[], 11, FALSE) * ACT4Info[Intial Pay %]), "")</f>
        <v>0</v>
      </c>
      <c r="AY177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177" s="1" cm="1">
        <f t="array" ref="AZ177">IF(VLOOKUP(ACT4Holdings[[#This Row],[Date]],Paysheet[], 2, FALSE) = "PAYDAY", (PayDistribution[[#This Row],[Pay Post Initial]] * ACT4Info[Remainder %]), "")</f>
        <v>0</v>
      </c>
      <c r="BA17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77" s="20">
        <v>45464</v>
      </c>
      <c r="BD177" s="1" cm="1">
        <f t="array" ref="BD177">IF(ISNUMBER(BK176), BK176, ACT5Info[Intial Amount])</f>
        <v>0</v>
      </c>
      <c r="BE177" s="1"/>
      <c r="BF177" s="19" cm="1">
        <f t="array" ref="BF177">IF(ACT5Holdings[[#This Row],[Intial Amount]] &gt; ACT5Info[Interest Rate 1 Cap], ACT5Info[Interest Rate 2], ACT5Info[Interest Rate])</f>
        <v>0</v>
      </c>
      <c r="BG177" s="1"/>
      <c r="BH177" s="24" cm="1">
        <f t="array" ref="BH177">IF(VLOOKUP(ACT5Holdings[[#This Row],[Date]],Paysheet[], 2, FALSE) = "PAYDAY", (VLOOKUP(ACT5Holdings[[#This Row],[Date]],Paysheet[], 11, FALSE) * ACT5Info[Intial Pay %]), "")</f>
        <v>0</v>
      </c>
      <c r="BI177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177" s="1" cm="1">
        <f t="array" ref="BJ177">IF(VLOOKUP(ACT5Holdings[[#This Row],[Date]],Paysheet[], 2, FALSE) = "PAYDAY", (PayDistribution[[#This Row],[Pay Post Initial]] * ACT5Info[Remainder %]), "")</f>
        <v>0</v>
      </c>
      <c r="BK17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78" spans="1:63" x14ac:dyDescent="0.25">
      <c r="A178" s="26">
        <v>45465</v>
      </c>
      <c r="B178" t="str">
        <f>IF(VLOOKUP(PayDistribution[[#This Row],[Date]],Paysheet[], 2, FALSE) = "PAYDAY", VLOOKUP(PayDistribution[[#This Row],[Date]],Paysheet[], 11, FALSE), "")</f>
        <v/>
      </c>
      <c r="C178" s="2" t="str">
        <f>ACT1Holdings[[#This Row],[Initial Pay Cut]]</f>
        <v/>
      </c>
      <c r="D178" s="2" t="str">
        <f>ACT2Holdings[[#This Row],[Initial Pay Cut]]</f>
        <v/>
      </c>
      <c r="E178" s="2" t="str">
        <f>ACT3Holdings[[#This Row],[Initial Pay Cut]]</f>
        <v/>
      </c>
      <c r="F178" s="2" t="str">
        <f>ACT4Holdings[[#This Row],[Initial Pay Cut]]</f>
        <v/>
      </c>
      <c r="G178" s="2" t="str">
        <f>ACT5Holdings[[#This Row],[Initial Pay Cut]]</f>
        <v/>
      </c>
      <c r="H178" t="str">
        <f>IF(PayDistribution[[#This Row],[Initial Paycheck]] = "", "", PayDistribution[[#This Row],[Initial Paycheck]] - SUM(PayDistribution[[#This Row],[Int ACT 1]:[Int ACT 5]]))</f>
        <v/>
      </c>
      <c r="I178" s="2" t="str">
        <f>ACT1Holdings[[#This Row],[Remainder Pay Cut]]</f>
        <v/>
      </c>
      <c r="J178" s="2" t="str">
        <f>ACT2Holdings[[#This Row],[Remainder Pay Cut]]</f>
        <v/>
      </c>
      <c r="K178" s="2" t="str">
        <f>ACT3Holdings[[#This Row],[Remainder Pay Cut]]</f>
        <v/>
      </c>
      <c r="L178" s="2" t="str">
        <f>ACT4Holdings[[#This Row],[Remainder Pay Cut]]</f>
        <v/>
      </c>
      <c r="M178" s="2" t="str">
        <f>ACT5Holdings[[#This Row],[Remainder Pay Cut]]</f>
        <v/>
      </c>
      <c r="O178" s="20">
        <v>45465</v>
      </c>
      <c r="P178" s="1" cm="1">
        <f t="array" ref="P178">IF(ISNUMBER(W177), W177, ACT1Info[Intial Amount])</f>
        <v>0</v>
      </c>
      <c r="Q178" s="1"/>
      <c r="R178" s="19" cm="1">
        <f t="array" ref="R178">IF(ACT1Holdings[[#This Row],[Intial Amount]] &gt; ACT1Info[Interest Rate 1 Cap], ACT1Info[Interest Rate 2], ACT1Info[Interest Rate])</f>
        <v>0</v>
      </c>
      <c r="S178" s="1"/>
      <c r="T178" s="24" t="str" cm="1">
        <f t="array" ref="T178">IF(VLOOKUP(ACT1Holdings[[#This Row],[Date]],Paysheet[], 2, FALSE) = "PAYDAY", (VLOOKUP(ACT1Holdings[[#This Row],[Date]],Paysheet[], 11, FALSE) * ACT1Info[Intial Pay %]), "")</f>
        <v/>
      </c>
      <c r="U17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78" s="1" t="str" cm="1">
        <f t="array" ref="V178">IF(VLOOKUP(ACT1Holdings[[#This Row],[Date]],Paysheet[], 2, FALSE) = "PAYDAY", (PayDistribution[[#This Row],[Pay Post Initial]] * ACT1Info[Remainder %]), "")</f>
        <v/>
      </c>
      <c r="W17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78" s="20">
        <v>45465</v>
      </c>
      <c r="Z178" s="1" cm="1">
        <f t="array" ref="Z178">IF(ISNUMBER(AG177), AG177, ACT2Info[Intial Amount])</f>
        <v>0</v>
      </c>
      <c r="AA178" s="1"/>
      <c r="AB178" s="19" cm="1">
        <f t="array" ref="AB178">IF(ACT2Holdings[[#This Row],[Intial Amount]] &gt; ACT2Info[Interest Rate 1 Cap], ACT2Info[Interest Rate 2], ACT2Info[Interest Rate])</f>
        <v>1.5E-3</v>
      </c>
      <c r="AC178" s="1"/>
      <c r="AD178" s="24" t="str" cm="1">
        <f t="array" ref="AD178">IF(VLOOKUP(ACT2Holdings[[#This Row],[Date]],Paysheet[], 2, FALSE) = "PAYDAY", (VLOOKUP(ACT2Holdings[[#This Row],[Date]],Paysheet[], 11, FALSE) * ACT2Info[Intial Pay %]), "")</f>
        <v/>
      </c>
      <c r="AE17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78" s="1" t="str" cm="1">
        <f t="array" ref="AF178">IF(VLOOKUP(ACT2Holdings[[#This Row],[Date]],Paysheet[], 2, FALSE) = "PAYDAY", (PayDistribution[[#This Row],[Pay Post Initial]] * ACT2Info[Remainder %]), "")</f>
        <v/>
      </c>
      <c r="AG17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78" s="20">
        <v>45465</v>
      </c>
      <c r="AJ178" s="1" cm="1">
        <f t="array" ref="AJ178">IF(ISNUMBER(AQ177), AQ177, ACT3Info[Intial Amount])</f>
        <v>0</v>
      </c>
      <c r="AK178" s="1"/>
      <c r="AL178" s="19" cm="1">
        <f t="array" ref="AL178">IF(ACT3Holdings[[#This Row],[Intial Amount]] &gt; ACT3Info[Interest Rate 1 Cap], ACT3Info[Interest Rate 2], ACT3Info[Interest Rate])</f>
        <v>0</v>
      </c>
      <c r="AM178" s="1"/>
      <c r="AN178" s="24" t="str" cm="1">
        <f t="array" ref="AN178">IF(VLOOKUP(ACT3Holdings[[#This Row],[Date]],Paysheet[], 2, FALSE) = "PAYDAY", (VLOOKUP(ACT3Holdings[[#This Row],[Date]],Paysheet[], 11, FALSE) * ACT3Info[Intial Pay %]), "")</f>
        <v/>
      </c>
      <c r="AO17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78" s="1" t="str" cm="1">
        <f t="array" ref="AP178">IF(VLOOKUP(ACT3Holdings[[#This Row],[Date]],Paysheet[], 2, FALSE) = "PAYDAY", (PayDistribution[[#This Row],[Pay Post Initial]] * ACT3Info[Remainder %]), "")</f>
        <v/>
      </c>
      <c r="AQ17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78" s="20">
        <v>45465</v>
      </c>
      <c r="AT178" s="1" cm="1">
        <f t="array" ref="AT178">IF(ISNUMBER(BA177), BA177, ACT4Info[Intial Amount])</f>
        <v>0</v>
      </c>
      <c r="AU178" s="1"/>
      <c r="AV178" s="19" cm="1">
        <f t="array" ref="AV178">IF(ACT4Holdings[[#This Row],[Intial Amount]] &gt; ACT4Info[Interest Rate 1 Cap], ACT4Info[Interest Rate 2], ACT4Info[Interest Rate])</f>
        <v>0</v>
      </c>
      <c r="AW178" s="1"/>
      <c r="AX178" s="24" t="str" cm="1">
        <f t="array" ref="AX178">IF(VLOOKUP(ACT4Holdings[[#This Row],[Date]],Paysheet[], 2, FALSE) = "PAYDAY", (VLOOKUP(ACT4Holdings[[#This Row],[Date]],Paysheet[], 11, FALSE) * ACT4Info[Intial Pay %]), "")</f>
        <v/>
      </c>
      <c r="AY17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78" s="1" t="str" cm="1">
        <f t="array" ref="AZ178">IF(VLOOKUP(ACT4Holdings[[#This Row],[Date]],Paysheet[], 2, FALSE) = "PAYDAY", (PayDistribution[[#This Row],[Pay Post Initial]] * ACT4Info[Remainder %]), "")</f>
        <v/>
      </c>
      <c r="BA17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78" s="20">
        <v>45465</v>
      </c>
      <c r="BD178" s="1" cm="1">
        <f t="array" ref="BD178">IF(ISNUMBER(BK177), BK177, ACT5Info[Intial Amount])</f>
        <v>0</v>
      </c>
      <c r="BE178" s="1"/>
      <c r="BF178" s="19" cm="1">
        <f t="array" ref="BF178">IF(ACT5Holdings[[#This Row],[Intial Amount]] &gt; ACT5Info[Interest Rate 1 Cap], ACT5Info[Interest Rate 2], ACT5Info[Interest Rate])</f>
        <v>0</v>
      </c>
      <c r="BG178" s="1"/>
      <c r="BH178" s="24" t="str" cm="1">
        <f t="array" ref="BH178">IF(VLOOKUP(ACT5Holdings[[#This Row],[Date]],Paysheet[], 2, FALSE) = "PAYDAY", (VLOOKUP(ACT5Holdings[[#This Row],[Date]],Paysheet[], 11, FALSE) * ACT5Info[Intial Pay %]), "")</f>
        <v/>
      </c>
      <c r="BI17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78" s="1" t="str" cm="1">
        <f t="array" ref="BJ178">IF(VLOOKUP(ACT5Holdings[[#This Row],[Date]],Paysheet[], 2, FALSE) = "PAYDAY", (PayDistribution[[#This Row],[Pay Post Initial]] * ACT5Info[Remainder %]), "")</f>
        <v/>
      </c>
      <c r="BK17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79" spans="1:63" x14ac:dyDescent="0.25">
      <c r="A179" s="26">
        <v>45466</v>
      </c>
      <c r="B179" t="str">
        <f>IF(VLOOKUP(PayDistribution[[#This Row],[Date]],Paysheet[], 2, FALSE) = "PAYDAY", VLOOKUP(PayDistribution[[#This Row],[Date]],Paysheet[], 11, FALSE), "")</f>
        <v/>
      </c>
      <c r="C179" s="2" t="str">
        <f>ACT1Holdings[[#This Row],[Initial Pay Cut]]</f>
        <v/>
      </c>
      <c r="D179" s="2" t="str">
        <f>ACT2Holdings[[#This Row],[Initial Pay Cut]]</f>
        <v/>
      </c>
      <c r="E179" s="2" t="str">
        <f>ACT3Holdings[[#This Row],[Initial Pay Cut]]</f>
        <v/>
      </c>
      <c r="F179" s="2" t="str">
        <f>ACT4Holdings[[#This Row],[Initial Pay Cut]]</f>
        <v/>
      </c>
      <c r="G179" s="2" t="str">
        <f>ACT5Holdings[[#This Row],[Initial Pay Cut]]</f>
        <v/>
      </c>
      <c r="H179" t="str">
        <f>IF(PayDistribution[[#This Row],[Initial Paycheck]] = "", "", PayDistribution[[#This Row],[Initial Paycheck]] - SUM(PayDistribution[[#This Row],[Int ACT 1]:[Int ACT 5]]))</f>
        <v/>
      </c>
      <c r="I179" s="2" t="str">
        <f>ACT1Holdings[[#This Row],[Remainder Pay Cut]]</f>
        <v/>
      </c>
      <c r="J179" s="2" t="str">
        <f>ACT2Holdings[[#This Row],[Remainder Pay Cut]]</f>
        <v/>
      </c>
      <c r="K179" s="2" t="str">
        <f>ACT3Holdings[[#This Row],[Remainder Pay Cut]]</f>
        <v/>
      </c>
      <c r="L179" s="2" t="str">
        <f>ACT4Holdings[[#This Row],[Remainder Pay Cut]]</f>
        <v/>
      </c>
      <c r="M179" s="2" t="str">
        <f>ACT5Holdings[[#This Row],[Remainder Pay Cut]]</f>
        <v/>
      </c>
      <c r="O179" s="20">
        <v>45466</v>
      </c>
      <c r="P179" s="1" cm="1">
        <f t="array" ref="P179">IF(ISNUMBER(W178), W178, ACT1Info[Intial Amount])</f>
        <v>0</v>
      </c>
      <c r="Q179" s="1"/>
      <c r="R179" s="19" cm="1">
        <f t="array" ref="R179">IF(ACT1Holdings[[#This Row],[Intial Amount]] &gt; ACT1Info[Interest Rate 1 Cap], ACT1Info[Interest Rate 2], ACT1Info[Interest Rate])</f>
        <v>0</v>
      </c>
      <c r="S179" s="1"/>
      <c r="T179" s="24" t="str" cm="1">
        <f t="array" ref="T179">IF(VLOOKUP(ACT1Holdings[[#This Row],[Date]],Paysheet[], 2, FALSE) = "PAYDAY", (VLOOKUP(ACT1Holdings[[#This Row],[Date]],Paysheet[], 11, FALSE) * ACT1Info[Intial Pay %]), "")</f>
        <v/>
      </c>
      <c r="U17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79" s="1" t="str" cm="1">
        <f t="array" ref="V179">IF(VLOOKUP(ACT1Holdings[[#This Row],[Date]],Paysheet[], 2, FALSE) = "PAYDAY", (PayDistribution[[#This Row],[Pay Post Initial]] * ACT1Info[Remainder %]), "")</f>
        <v/>
      </c>
      <c r="W17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79" s="20">
        <v>45466</v>
      </c>
      <c r="Z179" s="1" cm="1">
        <f t="array" ref="Z179">IF(ISNUMBER(AG178), AG178, ACT2Info[Intial Amount])</f>
        <v>0</v>
      </c>
      <c r="AA179" s="1"/>
      <c r="AB179" s="19" cm="1">
        <f t="array" ref="AB179">IF(ACT2Holdings[[#This Row],[Intial Amount]] &gt; ACT2Info[Interest Rate 1 Cap], ACT2Info[Interest Rate 2], ACT2Info[Interest Rate])</f>
        <v>1.5E-3</v>
      </c>
      <c r="AC179" s="1"/>
      <c r="AD179" s="24" t="str" cm="1">
        <f t="array" ref="AD179">IF(VLOOKUP(ACT2Holdings[[#This Row],[Date]],Paysheet[], 2, FALSE) = "PAYDAY", (VLOOKUP(ACT2Holdings[[#This Row],[Date]],Paysheet[], 11, FALSE) * ACT2Info[Intial Pay %]), "")</f>
        <v/>
      </c>
      <c r="AE17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79" s="1" t="str" cm="1">
        <f t="array" ref="AF179">IF(VLOOKUP(ACT2Holdings[[#This Row],[Date]],Paysheet[], 2, FALSE) = "PAYDAY", (PayDistribution[[#This Row],[Pay Post Initial]] * ACT2Info[Remainder %]), "")</f>
        <v/>
      </c>
      <c r="AG17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79" s="20">
        <v>45466</v>
      </c>
      <c r="AJ179" s="1" cm="1">
        <f t="array" ref="AJ179">IF(ISNUMBER(AQ178), AQ178, ACT3Info[Intial Amount])</f>
        <v>0</v>
      </c>
      <c r="AK179" s="1"/>
      <c r="AL179" s="19" cm="1">
        <f t="array" ref="AL179">IF(ACT3Holdings[[#This Row],[Intial Amount]] &gt; ACT3Info[Interest Rate 1 Cap], ACT3Info[Interest Rate 2], ACT3Info[Interest Rate])</f>
        <v>0</v>
      </c>
      <c r="AM179" s="1"/>
      <c r="AN179" s="24" t="str" cm="1">
        <f t="array" ref="AN179">IF(VLOOKUP(ACT3Holdings[[#This Row],[Date]],Paysheet[], 2, FALSE) = "PAYDAY", (VLOOKUP(ACT3Holdings[[#This Row],[Date]],Paysheet[], 11, FALSE) * ACT3Info[Intial Pay %]), "")</f>
        <v/>
      </c>
      <c r="AO17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79" s="1" t="str" cm="1">
        <f t="array" ref="AP179">IF(VLOOKUP(ACT3Holdings[[#This Row],[Date]],Paysheet[], 2, FALSE) = "PAYDAY", (PayDistribution[[#This Row],[Pay Post Initial]] * ACT3Info[Remainder %]), "")</f>
        <v/>
      </c>
      <c r="AQ17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79" s="20">
        <v>45466</v>
      </c>
      <c r="AT179" s="1" cm="1">
        <f t="array" ref="AT179">IF(ISNUMBER(BA178), BA178, ACT4Info[Intial Amount])</f>
        <v>0</v>
      </c>
      <c r="AU179" s="1"/>
      <c r="AV179" s="19" cm="1">
        <f t="array" ref="AV179">IF(ACT4Holdings[[#This Row],[Intial Amount]] &gt; ACT4Info[Interest Rate 1 Cap], ACT4Info[Interest Rate 2], ACT4Info[Interest Rate])</f>
        <v>0</v>
      </c>
      <c r="AW179" s="1"/>
      <c r="AX179" s="24" t="str" cm="1">
        <f t="array" ref="AX179">IF(VLOOKUP(ACT4Holdings[[#This Row],[Date]],Paysheet[], 2, FALSE) = "PAYDAY", (VLOOKUP(ACT4Holdings[[#This Row],[Date]],Paysheet[], 11, FALSE) * ACT4Info[Intial Pay %]), "")</f>
        <v/>
      </c>
      <c r="AY17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79" s="1" t="str" cm="1">
        <f t="array" ref="AZ179">IF(VLOOKUP(ACT4Holdings[[#This Row],[Date]],Paysheet[], 2, FALSE) = "PAYDAY", (PayDistribution[[#This Row],[Pay Post Initial]] * ACT4Info[Remainder %]), "")</f>
        <v/>
      </c>
      <c r="BA17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79" s="20">
        <v>45466</v>
      </c>
      <c r="BD179" s="1" cm="1">
        <f t="array" ref="BD179">IF(ISNUMBER(BK178), BK178, ACT5Info[Intial Amount])</f>
        <v>0</v>
      </c>
      <c r="BE179" s="1"/>
      <c r="BF179" s="19" cm="1">
        <f t="array" ref="BF179">IF(ACT5Holdings[[#This Row],[Intial Amount]] &gt; ACT5Info[Interest Rate 1 Cap], ACT5Info[Interest Rate 2], ACT5Info[Interest Rate])</f>
        <v>0</v>
      </c>
      <c r="BG179" s="1"/>
      <c r="BH179" s="24" t="str" cm="1">
        <f t="array" ref="BH179">IF(VLOOKUP(ACT5Holdings[[#This Row],[Date]],Paysheet[], 2, FALSE) = "PAYDAY", (VLOOKUP(ACT5Holdings[[#This Row],[Date]],Paysheet[], 11, FALSE) * ACT5Info[Intial Pay %]), "")</f>
        <v/>
      </c>
      <c r="BI17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79" s="1" t="str" cm="1">
        <f t="array" ref="BJ179">IF(VLOOKUP(ACT5Holdings[[#This Row],[Date]],Paysheet[], 2, FALSE) = "PAYDAY", (PayDistribution[[#This Row],[Pay Post Initial]] * ACT5Info[Remainder %]), "")</f>
        <v/>
      </c>
      <c r="BK17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80" spans="1:63" x14ac:dyDescent="0.25">
      <c r="A180" s="26">
        <v>45467</v>
      </c>
      <c r="B180" t="str">
        <f>IF(VLOOKUP(PayDistribution[[#This Row],[Date]],Paysheet[], 2, FALSE) = "PAYDAY", VLOOKUP(PayDistribution[[#This Row],[Date]],Paysheet[], 11, FALSE), "")</f>
        <v/>
      </c>
      <c r="C180" s="2" t="str">
        <f>ACT1Holdings[[#This Row],[Initial Pay Cut]]</f>
        <v/>
      </c>
      <c r="D180" s="2" t="str">
        <f>ACT2Holdings[[#This Row],[Initial Pay Cut]]</f>
        <v/>
      </c>
      <c r="E180" s="2" t="str">
        <f>ACT3Holdings[[#This Row],[Initial Pay Cut]]</f>
        <v/>
      </c>
      <c r="F180" s="2" t="str">
        <f>ACT4Holdings[[#This Row],[Initial Pay Cut]]</f>
        <v/>
      </c>
      <c r="G180" s="2" t="str">
        <f>ACT5Holdings[[#This Row],[Initial Pay Cut]]</f>
        <v/>
      </c>
      <c r="H180" t="str">
        <f>IF(PayDistribution[[#This Row],[Initial Paycheck]] = "", "", PayDistribution[[#This Row],[Initial Paycheck]] - SUM(PayDistribution[[#This Row],[Int ACT 1]:[Int ACT 5]]))</f>
        <v/>
      </c>
      <c r="I180" s="2" t="str">
        <f>ACT1Holdings[[#This Row],[Remainder Pay Cut]]</f>
        <v/>
      </c>
      <c r="J180" s="2" t="str">
        <f>ACT2Holdings[[#This Row],[Remainder Pay Cut]]</f>
        <v/>
      </c>
      <c r="K180" s="2" t="str">
        <f>ACT3Holdings[[#This Row],[Remainder Pay Cut]]</f>
        <v/>
      </c>
      <c r="L180" s="2" t="str">
        <f>ACT4Holdings[[#This Row],[Remainder Pay Cut]]</f>
        <v/>
      </c>
      <c r="M180" s="2" t="str">
        <f>ACT5Holdings[[#This Row],[Remainder Pay Cut]]</f>
        <v/>
      </c>
      <c r="O180" s="20">
        <v>45467</v>
      </c>
      <c r="P180" s="1" cm="1">
        <f t="array" ref="P180">IF(ISNUMBER(W179), W179, ACT1Info[Intial Amount])</f>
        <v>0</v>
      </c>
      <c r="Q180" s="1"/>
      <c r="R180" s="19" cm="1">
        <f t="array" ref="R180">IF(ACT1Holdings[[#This Row],[Intial Amount]] &gt; ACT1Info[Interest Rate 1 Cap], ACT1Info[Interest Rate 2], ACT1Info[Interest Rate])</f>
        <v>0</v>
      </c>
      <c r="S180" s="1"/>
      <c r="T180" s="24" t="str" cm="1">
        <f t="array" ref="T180">IF(VLOOKUP(ACT1Holdings[[#This Row],[Date]],Paysheet[], 2, FALSE) = "PAYDAY", (VLOOKUP(ACT1Holdings[[#This Row],[Date]],Paysheet[], 11, FALSE) * ACT1Info[Intial Pay %]), "")</f>
        <v/>
      </c>
      <c r="U18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80" s="1" t="str" cm="1">
        <f t="array" ref="V180">IF(VLOOKUP(ACT1Holdings[[#This Row],[Date]],Paysheet[], 2, FALSE) = "PAYDAY", (PayDistribution[[#This Row],[Pay Post Initial]] * ACT1Info[Remainder %]), "")</f>
        <v/>
      </c>
      <c r="W18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80" s="20">
        <v>45467</v>
      </c>
      <c r="Z180" s="1" cm="1">
        <f t="array" ref="Z180">IF(ISNUMBER(AG179), AG179, ACT2Info[Intial Amount])</f>
        <v>0</v>
      </c>
      <c r="AA180" s="1"/>
      <c r="AB180" s="19" cm="1">
        <f t="array" ref="AB180">IF(ACT2Holdings[[#This Row],[Intial Amount]] &gt; ACT2Info[Interest Rate 1 Cap], ACT2Info[Interest Rate 2], ACT2Info[Interest Rate])</f>
        <v>1.5E-3</v>
      </c>
      <c r="AC180" s="1"/>
      <c r="AD180" s="24" t="str" cm="1">
        <f t="array" ref="AD180">IF(VLOOKUP(ACT2Holdings[[#This Row],[Date]],Paysheet[], 2, FALSE) = "PAYDAY", (VLOOKUP(ACT2Holdings[[#This Row],[Date]],Paysheet[], 11, FALSE) * ACT2Info[Intial Pay %]), "")</f>
        <v/>
      </c>
      <c r="AE18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80" s="1" t="str" cm="1">
        <f t="array" ref="AF180">IF(VLOOKUP(ACT2Holdings[[#This Row],[Date]],Paysheet[], 2, FALSE) = "PAYDAY", (PayDistribution[[#This Row],[Pay Post Initial]] * ACT2Info[Remainder %]), "")</f>
        <v/>
      </c>
      <c r="AG18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80" s="20">
        <v>45467</v>
      </c>
      <c r="AJ180" s="1" cm="1">
        <f t="array" ref="AJ180">IF(ISNUMBER(AQ179), AQ179, ACT3Info[Intial Amount])</f>
        <v>0</v>
      </c>
      <c r="AK180" s="1"/>
      <c r="AL180" s="19" cm="1">
        <f t="array" ref="AL180">IF(ACT3Holdings[[#This Row],[Intial Amount]] &gt; ACT3Info[Interest Rate 1 Cap], ACT3Info[Interest Rate 2], ACT3Info[Interest Rate])</f>
        <v>0</v>
      </c>
      <c r="AM180" s="1"/>
      <c r="AN180" s="24" t="str" cm="1">
        <f t="array" ref="AN180">IF(VLOOKUP(ACT3Holdings[[#This Row],[Date]],Paysheet[], 2, FALSE) = "PAYDAY", (VLOOKUP(ACT3Holdings[[#This Row],[Date]],Paysheet[], 11, FALSE) * ACT3Info[Intial Pay %]), "")</f>
        <v/>
      </c>
      <c r="AO18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80" s="1" t="str" cm="1">
        <f t="array" ref="AP180">IF(VLOOKUP(ACT3Holdings[[#This Row],[Date]],Paysheet[], 2, FALSE) = "PAYDAY", (PayDistribution[[#This Row],[Pay Post Initial]] * ACT3Info[Remainder %]), "")</f>
        <v/>
      </c>
      <c r="AQ18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80" s="20">
        <v>45467</v>
      </c>
      <c r="AT180" s="1" cm="1">
        <f t="array" ref="AT180">IF(ISNUMBER(BA179), BA179, ACT4Info[Intial Amount])</f>
        <v>0</v>
      </c>
      <c r="AU180" s="1"/>
      <c r="AV180" s="19" cm="1">
        <f t="array" ref="AV180">IF(ACT4Holdings[[#This Row],[Intial Amount]] &gt; ACT4Info[Interest Rate 1 Cap], ACT4Info[Interest Rate 2], ACT4Info[Interest Rate])</f>
        <v>0</v>
      </c>
      <c r="AW180" s="1"/>
      <c r="AX180" s="24" t="str" cm="1">
        <f t="array" ref="AX180">IF(VLOOKUP(ACT4Holdings[[#This Row],[Date]],Paysheet[], 2, FALSE) = "PAYDAY", (VLOOKUP(ACT4Holdings[[#This Row],[Date]],Paysheet[], 11, FALSE) * ACT4Info[Intial Pay %]), "")</f>
        <v/>
      </c>
      <c r="AY18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80" s="1" t="str" cm="1">
        <f t="array" ref="AZ180">IF(VLOOKUP(ACT4Holdings[[#This Row],[Date]],Paysheet[], 2, FALSE) = "PAYDAY", (PayDistribution[[#This Row],[Pay Post Initial]] * ACT4Info[Remainder %]), "")</f>
        <v/>
      </c>
      <c r="BA18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80" s="20">
        <v>45467</v>
      </c>
      <c r="BD180" s="1" cm="1">
        <f t="array" ref="BD180">IF(ISNUMBER(BK179), BK179, ACT5Info[Intial Amount])</f>
        <v>0</v>
      </c>
      <c r="BE180" s="1"/>
      <c r="BF180" s="19" cm="1">
        <f t="array" ref="BF180">IF(ACT5Holdings[[#This Row],[Intial Amount]] &gt; ACT5Info[Interest Rate 1 Cap], ACT5Info[Interest Rate 2], ACT5Info[Interest Rate])</f>
        <v>0</v>
      </c>
      <c r="BG180" s="1"/>
      <c r="BH180" s="24" t="str" cm="1">
        <f t="array" ref="BH180">IF(VLOOKUP(ACT5Holdings[[#This Row],[Date]],Paysheet[], 2, FALSE) = "PAYDAY", (VLOOKUP(ACT5Holdings[[#This Row],[Date]],Paysheet[], 11, FALSE) * ACT5Info[Intial Pay %]), "")</f>
        <v/>
      </c>
      <c r="BI18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80" s="1" t="str" cm="1">
        <f t="array" ref="BJ180">IF(VLOOKUP(ACT5Holdings[[#This Row],[Date]],Paysheet[], 2, FALSE) = "PAYDAY", (PayDistribution[[#This Row],[Pay Post Initial]] * ACT5Info[Remainder %]), "")</f>
        <v/>
      </c>
      <c r="BK18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81" spans="1:63" x14ac:dyDescent="0.25">
      <c r="A181" s="26">
        <v>45468</v>
      </c>
      <c r="B181" t="str">
        <f>IF(VLOOKUP(PayDistribution[[#This Row],[Date]],Paysheet[], 2, FALSE) = "PAYDAY", VLOOKUP(PayDistribution[[#This Row],[Date]],Paysheet[], 11, FALSE), "")</f>
        <v/>
      </c>
      <c r="C181" s="2" t="str">
        <f>ACT1Holdings[[#This Row],[Initial Pay Cut]]</f>
        <v/>
      </c>
      <c r="D181" s="2" t="str">
        <f>ACT2Holdings[[#This Row],[Initial Pay Cut]]</f>
        <v/>
      </c>
      <c r="E181" s="2" t="str">
        <f>ACT3Holdings[[#This Row],[Initial Pay Cut]]</f>
        <v/>
      </c>
      <c r="F181" s="2" t="str">
        <f>ACT4Holdings[[#This Row],[Initial Pay Cut]]</f>
        <v/>
      </c>
      <c r="G181" s="2" t="str">
        <f>ACT5Holdings[[#This Row],[Initial Pay Cut]]</f>
        <v/>
      </c>
      <c r="H181" t="str">
        <f>IF(PayDistribution[[#This Row],[Initial Paycheck]] = "", "", PayDistribution[[#This Row],[Initial Paycheck]] - SUM(PayDistribution[[#This Row],[Int ACT 1]:[Int ACT 5]]))</f>
        <v/>
      </c>
      <c r="I181" s="2" t="str">
        <f>ACT1Holdings[[#This Row],[Remainder Pay Cut]]</f>
        <v/>
      </c>
      <c r="J181" s="2" t="str">
        <f>ACT2Holdings[[#This Row],[Remainder Pay Cut]]</f>
        <v/>
      </c>
      <c r="K181" s="2" t="str">
        <f>ACT3Holdings[[#This Row],[Remainder Pay Cut]]</f>
        <v/>
      </c>
      <c r="L181" s="2" t="str">
        <f>ACT4Holdings[[#This Row],[Remainder Pay Cut]]</f>
        <v/>
      </c>
      <c r="M181" s="2" t="str">
        <f>ACT5Holdings[[#This Row],[Remainder Pay Cut]]</f>
        <v/>
      </c>
      <c r="O181" s="20">
        <v>45468</v>
      </c>
      <c r="P181" s="1" cm="1">
        <f t="array" ref="P181">IF(ISNUMBER(W180), W180, ACT1Info[Intial Amount])</f>
        <v>0</v>
      </c>
      <c r="Q181" s="1"/>
      <c r="R181" s="19" cm="1">
        <f t="array" ref="R181">IF(ACT1Holdings[[#This Row],[Intial Amount]] &gt; ACT1Info[Interest Rate 1 Cap], ACT1Info[Interest Rate 2], ACT1Info[Interest Rate])</f>
        <v>0</v>
      </c>
      <c r="S181" s="1"/>
      <c r="T181" s="24" t="str" cm="1">
        <f t="array" ref="T181">IF(VLOOKUP(ACT1Holdings[[#This Row],[Date]],Paysheet[], 2, FALSE) = "PAYDAY", (VLOOKUP(ACT1Holdings[[#This Row],[Date]],Paysheet[], 11, FALSE) * ACT1Info[Intial Pay %]), "")</f>
        <v/>
      </c>
      <c r="U18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81" s="1" t="str" cm="1">
        <f t="array" ref="V181">IF(VLOOKUP(ACT1Holdings[[#This Row],[Date]],Paysheet[], 2, FALSE) = "PAYDAY", (PayDistribution[[#This Row],[Pay Post Initial]] * ACT1Info[Remainder %]), "")</f>
        <v/>
      </c>
      <c r="W18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81" s="20">
        <v>45468</v>
      </c>
      <c r="Z181" s="1" cm="1">
        <f t="array" ref="Z181">IF(ISNUMBER(AG180), AG180, ACT2Info[Intial Amount])</f>
        <v>0</v>
      </c>
      <c r="AA181" s="1"/>
      <c r="AB181" s="19" cm="1">
        <f t="array" ref="AB181">IF(ACT2Holdings[[#This Row],[Intial Amount]] &gt; ACT2Info[Interest Rate 1 Cap], ACT2Info[Interest Rate 2], ACT2Info[Interest Rate])</f>
        <v>1.5E-3</v>
      </c>
      <c r="AC181" s="1"/>
      <c r="AD181" s="24" t="str" cm="1">
        <f t="array" ref="AD181">IF(VLOOKUP(ACT2Holdings[[#This Row],[Date]],Paysheet[], 2, FALSE) = "PAYDAY", (VLOOKUP(ACT2Holdings[[#This Row],[Date]],Paysheet[], 11, FALSE) * ACT2Info[Intial Pay %]), "")</f>
        <v/>
      </c>
      <c r="AE18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81" s="1" t="str" cm="1">
        <f t="array" ref="AF181">IF(VLOOKUP(ACT2Holdings[[#This Row],[Date]],Paysheet[], 2, FALSE) = "PAYDAY", (PayDistribution[[#This Row],[Pay Post Initial]] * ACT2Info[Remainder %]), "")</f>
        <v/>
      </c>
      <c r="AG18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81" s="20">
        <v>45468</v>
      </c>
      <c r="AJ181" s="1" cm="1">
        <f t="array" ref="AJ181">IF(ISNUMBER(AQ180), AQ180, ACT3Info[Intial Amount])</f>
        <v>0</v>
      </c>
      <c r="AK181" s="1"/>
      <c r="AL181" s="19" cm="1">
        <f t="array" ref="AL181">IF(ACT3Holdings[[#This Row],[Intial Amount]] &gt; ACT3Info[Interest Rate 1 Cap], ACT3Info[Interest Rate 2], ACT3Info[Interest Rate])</f>
        <v>0</v>
      </c>
      <c r="AM181" s="1"/>
      <c r="AN181" s="24" t="str" cm="1">
        <f t="array" ref="AN181">IF(VLOOKUP(ACT3Holdings[[#This Row],[Date]],Paysheet[], 2, FALSE) = "PAYDAY", (VLOOKUP(ACT3Holdings[[#This Row],[Date]],Paysheet[], 11, FALSE) * ACT3Info[Intial Pay %]), "")</f>
        <v/>
      </c>
      <c r="AO18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81" s="1" t="str" cm="1">
        <f t="array" ref="AP181">IF(VLOOKUP(ACT3Holdings[[#This Row],[Date]],Paysheet[], 2, FALSE) = "PAYDAY", (PayDistribution[[#This Row],[Pay Post Initial]] * ACT3Info[Remainder %]), "")</f>
        <v/>
      </c>
      <c r="AQ18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81" s="20">
        <v>45468</v>
      </c>
      <c r="AT181" s="1" cm="1">
        <f t="array" ref="AT181">IF(ISNUMBER(BA180), BA180, ACT4Info[Intial Amount])</f>
        <v>0</v>
      </c>
      <c r="AU181" s="1"/>
      <c r="AV181" s="19" cm="1">
        <f t="array" ref="AV181">IF(ACT4Holdings[[#This Row],[Intial Amount]] &gt; ACT4Info[Interest Rate 1 Cap], ACT4Info[Interest Rate 2], ACT4Info[Interest Rate])</f>
        <v>0</v>
      </c>
      <c r="AW181" s="1"/>
      <c r="AX181" s="24" t="str" cm="1">
        <f t="array" ref="AX181">IF(VLOOKUP(ACT4Holdings[[#This Row],[Date]],Paysheet[], 2, FALSE) = "PAYDAY", (VLOOKUP(ACT4Holdings[[#This Row],[Date]],Paysheet[], 11, FALSE) * ACT4Info[Intial Pay %]), "")</f>
        <v/>
      </c>
      <c r="AY18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81" s="1" t="str" cm="1">
        <f t="array" ref="AZ181">IF(VLOOKUP(ACT4Holdings[[#This Row],[Date]],Paysheet[], 2, FALSE) = "PAYDAY", (PayDistribution[[#This Row],[Pay Post Initial]] * ACT4Info[Remainder %]), "")</f>
        <v/>
      </c>
      <c r="BA18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81" s="20">
        <v>45468</v>
      </c>
      <c r="BD181" s="1" cm="1">
        <f t="array" ref="BD181">IF(ISNUMBER(BK180), BK180, ACT5Info[Intial Amount])</f>
        <v>0</v>
      </c>
      <c r="BE181" s="1"/>
      <c r="BF181" s="19" cm="1">
        <f t="array" ref="BF181">IF(ACT5Holdings[[#This Row],[Intial Amount]] &gt; ACT5Info[Interest Rate 1 Cap], ACT5Info[Interest Rate 2], ACT5Info[Interest Rate])</f>
        <v>0</v>
      </c>
      <c r="BG181" s="1"/>
      <c r="BH181" s="24" t="str" cm="1">
        <f t="array" ref="BH181">IF(VLOOKUP(ACT5Holdings[[#This Row],[Date]],Paysheet[], 2, FALSE) = "PAYDAY", (VLOOKUP(ACT5Holdings[[#This Row],[Date]],Paysheet[], 11, FALSE) * ACT5Info[Intial Pay %]), "")</f>
        <v/>
      </c>
      <c r="BI18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81" s="1" t="str" cm="1">
        <f t="array" ref="BJ181">IF(VLOOKUP(ACT5Holdings[[#This Row],[Date]],Paysheet[], 2, FALSE) = "PAYDAY", (PayDistribution[[#This Row],[Pay Post Initial]] * ACT5Info[Remainder %]), "")</f>
        <v/>
      </c>
      <c r="BK18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82" spans="1:63" x14ac:dyDescent="0.25">
      <c r="A182" s="26">
        <v>45469</v>
      </c>
      <c r="B182" t="str">
        <f>IF(VLOOKUP(PayDistribution[[#This Row],[Date]],Paysheet[], 2, FALSE) = "PAYDAY", VLOOKUP(PayDistribution[[#This Row],[Date]],Paysheet[], 11, FALSE), "")</f>
        <v/>
      </c>
      <c r="C182" s="2" t="str">
        <f>ACT1Holdings[[#This Row],[Initial Pay Cut]]</f>
        <v/>
      </c>
      <c r="D182" s="2" t="str">
        <f>ACT2Holdings[[#This Row],[Initial Pay Cut]]</f>
        <v/>
      </c>
      <c r="E182" s="2" t="str">
        <f>ACT3Holdings[[#This Row],[Initial Pay Cut]]</f>
        <v/>
      </c>
      <c r="F182" s="2" t="str">
        <f>ACT4Holdings[[#This Row],[Initial Pay Cut]]</f>
        <v/>
      </c>
      <c r="G182" s="2" t="str">
        <f>ACT5Holdings[[#This Row],[Initial Pay Cut]]</f>
        <v/>
      </c>
      <c r="H182" t="str">
        <f>IF(PayDistribution[[#This Row],[Initial Paycheck]] = "", "", PayDistribution[[#This Row],[Initial Paycheck]] - SUM(PayDistribution[[#This Row],[Int ACT 1]:[Int ACT 5]]))</f>
        <v/>
      </c>
      <c r="I182" s="2" t="str">
        <f>ACT1Holdings[[#This Row],[Remainder Pay Cut]]</f>
        <v/>
      </c>
      <c r="J182" s="2" t="str">
        <f>ACT2Holdings[[#This Row],[Remainder Pay Cut]]</f>
        <v/>
      </c>
      <c r="K182" s="2" t="str">
        <f>ACT3Holdings[[#This Row],[Remainder Pay Cut]]</f>
        <v/>
      </c>
      <c r="L182" s="2" t="str">
        <f>ACT4Holdings[[#This Row],[Remainder Pay Cut]]</f>
        <v/>
      </c>
      <c r="M182" s="2" t="str">
        <f>ACT5Holdings[[#This Row],[Remainder Pay Cut]]</f>
        <v/>
      </c>
      <c r="O182" s="20">
        <v>45469</v>
      </c>
      <c r="P182" s="1" cm="1">
        <f t="array" ref="P182">IF(ISNUMBER(W181), W181, ACT1Info[Intial Amount])</f>
        <v>0</v>
      </c>
      <c r="Q182" s="1"/>
      <c r="R182" s="19" cm="1">
        <f t="array" ref="R182">IF(ACT1Holdings[[#This Row],[Intial Amount]] &gt; ACT1Info[Interest Rate 1 Cap], ACT1Info[Interest Rate 2], ACT1Info[Interest Rate])</f>
        <v>0</v>
      </c>
      <c r="S182" s="1"/>
      <c r="T182" s="24" t="str" cm="1">
        <f t="array" ref="T182">IF(VLOOKUP(ACT1Holdings[[#This Row],[Date]],Paysheet[], 2, FALSE) = "PAYDAY", (VLOOKUP(ACT1Holdings[[#This Row],[Date]],Paysheet[], 11, FALSE) * ACT1Info[Intial Pay %]), "")</f>
        <v/>
      </c>
      <c r="U18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82" s="1" t="str" cm="1">
        <f t="array" ref="V182">IF(VLOOKUP(ACT1Holdings[[#This Row],[Date]],Paysheet[], 2, FALSE) = "PAYDAY", (PayDistribution[[#This Row],[Pay Post Initial]] * ACT1Info[Remainder %]), "")</f>
        <v/>
      </c>
      <c r="W18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82" s="20">
        <v>45469</v>
      </c>
      <c r="Z182" s="1" cm="1">
        <f t="array" ref="Z182">IF(ISNUMBER(AG181), AG181, ACT2Info[Intial Amount])</f>
        <v>0</v>
      </c>
      <c r="AA182" s="1"/>
      <c r="AB182" s="19" cm="1">
        <f t="array" ref="AB182">IF(ACT2Holdings[[#This Row],[Intial Amount]] &gt; ACT2Info[Interest Rate 1 Cap], ACT2Info[Interest Rate 2], ACT2Info[Interest Rate])</f>
        <v>1.5E-3</v>
      </c>
      <c r="AC182" s="1"/>
      <c r="AD182" s="24" t="str" cm="1">
        <f t="array" ref="AD182">IF(VLOOKUP(ACT2Holdings[[#This Row],[Date]],Paysheet[], 2, FALSE) = "PAYDAY", (VLOOKUP(ACT2Holdings[[#This Row],[Date]],Paysheet[], 11, FALSE) * ACT2Info[Intial Pay %]), "")</f>
        <v/>
      </c>
      <c r="AE18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82" s="1" t="str" cm="1">
        <f t="array" ref="AF182">IF(VLOOKUP(ACT2Holdings[[#This Row],[Date]],Paysheet[], 2, FALSE) = "PAYDAY", (PayDistribution[[#This Row],[Pay Post Initial]] * ACT2Info[Remainder %]), "")</f>
        <v/>
      </c>
      <c r="AG18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82" s="20">
        <v>45469</v>
      </c>
      <c r="AJ182" s="1" cm="1">
        <f t="array" ref="AJ182">IF(ISNUMBER(AQ181), AQ181, ACT3Info[Intial Amount])</f>
        <v>0</v>
      </c>
      <c r="AK182" s="1"/>
      <c r="AL182" s="19" cm="1">
        <f t="array" ref="AL182">IF(ACT3Holdings[[#This Row],[Intial Amount]] &gt; ACT3Info[Interest Rate 1 Cap], ACT3Info[Interest Rate 2], ACT3Info[Interest Rate])</f>
        <v>0</v>
      </c>
      <c r="AM182" s="1"/>
      <c r="AN182" s="24" t="str" cm="1">
        <f t="array" ref="AN182">IF(VLOOKUP(ACT3Holdings[[#This Row],[Date]],Paysheet[], 2, FALSE) = "PAYDAY", (VLOOKUP(ACT3Holdings[[#This Row],[Date]],Paysheet[], 11, FALSE) * ACT3Info[Intial Pay %]), "")</f>
        <v/>
      </c>
      <c r="AO18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82" s="1" t="str" cm="1">
        <f t="array" ref="AP182">IF(VLOOKUP(ACT3Holdings[[#This Row],[Date]],Paysheet[], 2, FALSE) = "PAYDAY", (PayDistribution[[#This Row],[Pay Post Initial]] * ACT3Info[Remainder %]), "")</f>
        <v/>
      </c>
      <c r="AQ18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82" s="20">
        <v>45469</v>
      </c>
      <c r="AT182" s="1" cm="1">
        <f t="array" ref="AT182">IF(ISNUMBER(BA181), BA181, ACT4Info[Intial Amount])</f>
        <v>0</v>
      </c>
      <c r="AU182" s="1"/>
      <c r="AV182" s="19" cm="1">
        <f t="array" ref="AV182">IF(ACT4Holdings[[#This Row],[Intial Amount]] &gt; ACT4Info[Interest Rate 1 Cap], ACT4Info[Interest Rate 2], ACT4Info[Interest Rate])</f>
        <v>0</v>
      </c>
      <c r="AW182" s="1"/>
      <c r="AX182" s="24" t="str" cm="1">
        <f t="array" ref="AX182">IF(VLOOKUP(ACT4Holdings[[#This Row],[Date]],Paysheet[], 2, FALSE) = "PAYDAY", (VLOOKUP(ACT4Holdings[[#This Row],[Date]],Paysheet[], 11, FALSE) * ACT4Info[Intial Pay %]), "")</f>
        <v/>
      </c>
      <c r="AY18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82" s="1" t="str" cm="1">
        <f t="array" ref="AZ182">IF(VLOOKUP(ACT4Holdings[[#This Row],[Date]],Paysheet[], 2, FALSE) = "PAYDAY", (PayDistribution[[#This Row],[Pay Post Initial]] * ACT4Info[Remainder %]), "")</f>
        <v/>
      </c>
      <c r="BA18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82" s="20">
        <v>45469</v>
      </c>
      <c r="BD182" s="1" cm="1">
        <f t="array" ref="BD182">IF(ISNUMBER(BK181), BK181, ACT5Info[Intial Amount])</f>
        <v>0</v>
      </c>
      <c r="BE182" s="1"/>
      <c r="BF182" s="19" cm="1">
        <f t="array" ref="BF182">IF(ACT5Holdings[[#This Row],[Intial Amount]] &gt; ACT5Info[Interest Rate 1 Cap], ACT5Info[Interest Rate 2], ACT5Info[Interest Rate])</f>
        <v>0</v>
      </c>
      <c r="BG182" s="1"/>
      <c r="BH182" s="24" t="str" cm="1">
        <f t="array" ref="BH182">IF(VLOOKUP(ACT5Holdings[[#This Row],[Date]],Paysheet[], 2, FALSE) = "PAYDAY", (VLOOKUP(ACT5Holdings[[#This Row],[Date]],Paysheet[], 11, FALSE) * ACT5Info[Intial Pay %]), "")</f>
        <v/>
      </c>
      <c r="BI18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82" s="1" t="str" cm="1">
        <f t="array" ref="BJ182">IF(VLOOKUP(ACT5Holdings[[#This Row],[Date]],Paysheet[], 2, FALSE) = "PAYDAY", (PayDistribution[[#This Row],[Pay Post Initial]] * ACT5Info[Remainder %]), "")</f>
        <v/>
      </c>
      <c r="BK18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83" spans="1:63" x14ac:dyDescent="0.25">
      <c r="A183" s="26">
        <v>45470</v>
      </c>
      <c r="B183" t="str">
        <f>IF(VLOOKUP(PayDistribution[[#This Row],[Date]],Paysheet[], 2, FALSE) = "PAYDAY", VLOOKUP(PayDistribution[[#This Row],[Date]],Paysheet[], 11, FALSE), "")</f>
        <v/>
      </c>
      <c r="C183" s="2" t="str">
        <f>ACT1Holdings[[#This Row],[Initial Pay Cut]]</f>
        <v/>
      </c>
      <c r="D183" s="2" t="str">
        <f>ACT2Holdings[[#This Row],[Initial Pay Cut]]</f>
        <v/>
      </c>
      <c r="E183" s="2" t="str">
        <f>ACT3Holdings[[#This Row],[Initial Pay Cut]]</f>
        <v/>
      </c>
      <c r="F183" s="2" t="str">
        <f>ACT4Holdings[[#This Row],[Initial Pay Cut]]</f>
        <v/>
      </c>
      <c r="G183" s="2" t="str">
        <f>ACT5Holdings[[#This Row],[Initial Pay Cut]]</f>
        <v/>
      </c>
      <c r="H183" t="str">
        <f>IF(PayDistribution[[#This Row],[Initial Paycheck]] = "", "", PayDistribution[[#This Row],[Initial Paycheck]] - SUM(PayDistribution[[#This Row],[Int ACT 1]:[Int ACT 5]]))</f>
        <v/>
      </c>
      <c r="I183" s="2" t="str">
        <f>ACT1Holdings[[#This Row],[Remainder Pay Cut]]</f>
        <v/>
      </c>
      <c r="J183" s="2" t="str">
        <f>ACT2Holdings[[#This Row],[Remainder Pay Cut]]</f>
        <v/>
      </c>
      <c r="K183" s="2" t="str">
        <f>ACT3Holdings[[#This Row],[Remainder Pay Cut]]</f>
        <v/>
      </c>
      <c r="L183" s="2" t="str">
        <f>ACT4Holdings[[#This Row],[Remainder Pay Cut]]</f>
        <v/>
      </c>
      <c r="M183" s="2" t="str">
        <f>ACT5Holdings[[#This Row],[Remainder Pay Cut]]</f>
        <v/>
      </c>
      <c r="O183" s="20">
        <v>45470</v>
      </c>
      <c r="P183" s="1" cm="1">
        <f t="array" ref="P183">IF(ISNUMBER(W182), W182, ACT1Info[Intial Amount])</f>
        <v>0</v>
      </c>
      <c r="Q183" s="1"/>
      <c r="R183" s="19" cm="1">
        <f t="array" ref="R183">IF(ACT1Holdings[[#This Row],[Intial Amount]] &gt; ACT1Info[Interest Rate 1 Cap], ACT1Info[Interest Rate 2], ACT1Info[Interest Rate])</f>
        <v>0</v>
      </c>
      <c r="S183" s="1"/>
      <c r="T183" s="24" t="str" cm="1">
        <f t="array" ref="T183">IF(VLOOKUP(ACT1Holdings[[#This Row],[Date]],Paysheet[], 2, FALSE) = "PAYDAY", (VLOOKUP(ACT1Holdings[[#This Row],[Date]],Paysheet[], 11, FALSE) * ACT1Info[Intial Pay %]), "")</f>
        <v/>
      </c>
      <c r="U18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83" s="1" t="str" cm="1">
        <f t="array" ref="V183">IF(VLOOKUP(ACT1Holdings[[#This Row],[Date]],Paysheet[], 2, FALSE) = "PAYDAY", (PayDistribution[[#This Row],[Pay Post Initial]] * ACT1Info[Remainder %]), "")</f>
        <v/>
      </c>
      <c r="W18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83" s="20">
        <v>45470</v>
      </c>
      <c r="Z183" s="1" cm="1">
        <f t="array" ref="Z183">IF(ISNUMBER(AG182), AG182, ACT2Info[Intial Amount])</f>
        <v>0</v>
      </c>
      <c r="AA183" s="1"/>
      <c r="AB183" s="19" cm="1">
        <f t="array" ref="AB183">IF(ACT2Holdings[[#This Row],[Intial Amount]] &gt; ACT2Info[Interest Rate 1 Cap], ACT2Info[Interest Rate 2], ACT2Info[Interest Rate])</f>
        <v>1.5E-3</v>
      </c>
      <c r="AC183" s="1"/>
      <c r="AD183" s="24" t="str" cm="1">
        <f t="array" ref="AD183">IF(VLOOKUP(ACT2Holdings[[#This Row],[Date]],Paysheet[], 2, FALSE) = "PAYDAY", (VLOOKUP(ACT2Holdings[[#This Row],[Date]],Paysheet[], 11, FALSE) * ACT2Info[Intial Pay %]), "")</f>
        <v/>
      </c>
      <c r="AE18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83" s="1" t="str" cm="1">
        <f t="array" ref="AF183">IF(VLOOKUP(ACT2Holdings[[#This Row],[Date]],Paysheet[], 2, FALSE) = "PAYDAY", (PayDistribution[[#This Row],[Pay Post Initial]] * ACT2Info[Remainder %]), "")</f>
        <v/>
      </c>
      <c r="AG18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83" s="20">
        <v>45470</v>
      </c>
      <c r="AJ183" s="1" cm="1">
        <f t="array" ref="AJ183">IF(ISNUMBER(AQ182), AQ182, ACT3Info[Intial Amount])</f>
        <v>0</v>
      </c>
      <c r="AK183" s="1"/>
      <c r="AL183" s="19" cm="1">
        <f t="array" ref="AL183">IF(ACT3Holdings[[#This Row],[Intial Amount]] &gt; ACT3Info[Interest Rate 1 Cap], ACT3Info[Interest Rate 2], ACT3Info[Interest Rate])</f>
        <v>0</v>
      </c>
      <c r="AM183" s="1"/>
      <c r="AN183" s="24" t="str" cm="1">
        <f t="array" ref="AN183">IF(VLOOKUP(ACT3Holdings[[#This Row],[Date]],Paysheet[], 2, FALSE) = "PAYDAY", (VLOOKUP(ACT3Holdings[[#This Row],[Date]],Paysheet[], 11, FALSE) * ACT3Info[Intial Pay %]), "")</f>
        <v/>
      </c>
      <c r="AO18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83" s="1" t="str" cm="1">
        <f t="array" ref="AP183">IF(VLOOKUP(ACT3Holdings[[#This Row],[Date]],Paysheet[], 2, FALSE) = "PAYDAY", (PayDistribution[[#This Row],[Pay Post Initial]] * ACT3Info[Remainder %]), "")</f>
        <v/>
      </c>
      <c r="AQ18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83" s="20">
        <v>45470</v>
      </c>
      <c r="AT183" s="1" cm="1">
        <f t="array" ref="AT183">IF(ISNUMBER(BA182), BA182, ACT4Info[Intial Amount])</f>
        <v>0</v>
      </c>
      <c r="AU183" s="1"/>
      <c r="AV183" s="19" cm="1">
        <f t="array" ref="AV183">IF(ACT4Holdings[[#This Row],[Intial Amount]] &gt; ACT4Info[Interest Rate 1 Cap], ACT4Info[Interest Rate 2], ACT4Info[Interest Rate])</f>
        <v>0</v>
      </c>
      <c r="AW183" s="1"/>
      <c r="AX183" s="24" t="str" cm="1">
        <f t="array" ref="AX183">IF(VLOOKUP(ACT4Holdings[[#This Row],[Date]],Paysheet[], 2, FALSE) = "PAYDAY", (VLOOKUP(ACT4Holdings[[#This Row],[Date]],Paysheet[], 11, FALSE) * ACT4Info[Intial Pay %]), "")</f>
        <v/>
      </c>
      <c r="AY18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83" s="1" t="str" cm="1">
        <f t="array" ref="AZ183">IF(VLOOKUP(ACT4Holdings[[#This Row],[Date]],Paysheet[], 2, FALSE) = "PAYDAY", (PayDistribution[[#This Row],[Pay Post Initial]] * ACT4Info[Remainder %]), "")</f>
        <v/>
      </c>
      <c r="BA18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83" s="20">
        <v>45470</v>
      </c>
      <c r="BD183" s="1" cm="1">
        <f t="array" ref="BD183">IF(ISNUMBER(BK182), BK182, ACT5Info[Intial Amount])</f>
        <v>0</v>
      </c>
      <c r="BE183" s="1"/>
      <c r="BF183" s="19" cm="1">
        <f t="array" ref="BF183">IF(ACT5Holdings[[#This Row],[Intial Amount]] &gt; ACT5Info[Interest Rate 1 Cap], ACT5Info[Interest Rate 2], ACT5Info[Interest Rate])</f>
        <v>0</v>
      </c>
      <c r="BG183" s="1"/>
      <c r="BH183" s="24" t="str" cm="1">
        <f t="array" ref="BH183">IF(VLOOKUP(ACT5Holdings[[#This Row],[Date]],Paysheet[], 2, FALSE) = "PAYDAY", (VLOOKUP(ACT5Holdings[[#This Row],[Date]],Paysheet[], 11, FALSE) * ACT5Info[Intial Pay %]), "")</f>
        <v/>
      </c>
      <c r="BI18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83" s="1" t="str" cm="1">
        <f t="array" ref="BJ183">IF(VLOOKUP(ACT5Holdings[[#This Row],[Date]],Paysheet[], 2, FALSE) = "PAYDAY", (PayDistribution[[#This Row],[Pay Post Initial]] * ACT5Info[Remainder %]), "")</f>
        <v/>
      </c>
      <c r="BK18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84" spans="1:63" x14ac:dyDescent="0.25">
      <c r="A184" s="26">
        <v>45471</v>
      </c>
      <c r="B184" t="str">
        <f>IF(VLOOKUP(PayDistribution[[#This Row],[Date]],Paysheet[], 2, FALSE) = "PAYDAY", VLOOKUP(PayDistribution[[#This Row],[Date]],Paysheet[], 11, FALSE), "")</f>
        <v/>
      </c>
      <c r="C184" s="2" t="str">
        <f>ACT1Holdings[[#This Row],[Initial Pay Cut]]</f>
        <v/>
      </c>
      <c r="D184" s="2" t="str">
        <f>ACT2Holdings[[#This Row],[Initial Pay Cut]]</f>
        <v/>
      </c>
      <c r="E184" s="2" t="str">
        <f>ACT3Holdings[[#This Row],[Initial Pay Cut]]</f>
        <v/>
      </c>
      <c r="F184" s="2" t="str">
        <f>ACT4Holdings[[#This Row],[Initial Pay Cut]]</f>
        <v/>
      </c>
      <c r="G184" s="2" t="str">
        <f>ACT5Holdings[[#This Row],[Initial Pay Cut]]</f>
        <v/>
      </c>
      <c r="H184" t="str">
        <f>IF(PayDistribution[[#This Row],[Initial Paycheck]] = "", "", PayDistribution[[#This Row],[Initial Paycheck]] - SUM(PayDistribution[[#This Row],[Int ACT 1]:[Int ACT 5]]))</f>
        <v/>
      </c>
      <c r="I184" s="2" t="str">
        <f>ACT1Holdings[[#This Row],[Remainder Pay Cut]]</f>
        <v/>
      </c>
      <c r="J184" s="2" t="str">
        <f>ACT2Holdings[[#This Row],[Remainder Pay Cut]]</f>
        <v/>
      </c>
      <c r="K184" s="2" t="str">
        <f>ACT3Holdings[[#This Row],[Remainder Pay Cut]]</f>
        <v/>
      </c>
      <c r="L184" s="2" t="str">
        <f>ACT4Holdings[[#This Row],[Remainder Pay Cut]]</f>
        <v/>
      </c>
      <c r="M184" s="2" t="str">
        <f>ACT5Holdings[[#This Row],[Remainder Pay Cut]]</f>
        <v/>
      </c>
      <c r="O184" s="20">
        <v>45471</v>
      </c>
      <c r="P184" s="1" cm="1">
        <f t="array" ref="P184">IF(ISNUMBER(W183), W183, ACT1Info[Intial Amount])</f>
        <v>0</v>
      </c>
      <c r="Q184" s="1"/>
      <c r="R184" s="19" cm="1">
        <f t="array" ref="R184">IF(ACT1Holdings[[#This Row],[Intial Amount]] &gt; ACT1Info[Interest Rate 1 Cap], ACT1Info[Interest Rate 2], ACT1Info[Interest Rate])</f>
        <v>0</v>
      </c>
      <c r="S184" s="1"/>
      <c r="T184" s="24" t="str" cm="1">
        <f t="array" ref="T184">IF(VLOOKUP(ACT1Holdings[[#This Row],[Date]],Paysheet[], 2, FALSE) = "PAYDAY", (VLOOKUP(ACT1Holdings[[#This Row],[Date]],Paysheet[], 11, FALSE) * ACT1Info[Intial Pay %]), "")</f>
        <v/>
      </c>
      <c r="U18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84" s="1" t="str" cm="1">
        <f t="array" ref="V184">IF(VLOOKUP(ACT1Holdings[[#This Row],[Date]],Paysheet[], 2, FALSE) = "PAYDAY", (PayDistribution[[#This Row],[Pay Post Initial]] * ACT1Info[Remainder %]), "")</f>
        <v/>
      </c>
      <c r="W18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84" s="20">
        <v>45471</v>
      </c>
      <c r="Z184" s="1" cm="1">
        <f t="array" ref="Z184">IF(ISNUMBER(AG183), AG183, ACT2Info[Intial Amount])</f>
        <v>0</v>
      </c>
      <c r="AA184" s="1"/>
      <c r="AB184" s="19" cm="1">
        <f t="array" ref="AB184">IF(ACT2Holdings[[#This Row],[Intial Amount]] &gt; ACT2Info[Interest Rate 1 Cap], ACT2Info[Interest Rate 2], ACT2Info[Interest Rate])</f>
        <v>1.5E-3</v>
      </c>
      <c r="AC184" s="1"/>
      <c r="AD184" s="24" t="str" cm="1">
        <f t="array" ref="AD184">IF(VLOOKUP(ACT2Holdings[[#This Row],[Date]],Paysheet[], 2, FALSE) = "PAYDAY", (VLOOKUP(ACT2Holdings[[#This Row],[Date]],Paysheet[], 11, FALSE) * ACT2Info[Intial Pay %]), "")</f>
        <v/>
      </c>
      <c r="AE18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84" s="1" t="str" cm="1">
        <f t="array" ref="AF184">IF(VLOOKUP(ACT2Holdings[[#This Row],[Date]],Paysheet[], 2, FALSE) = "PAYDAY", (PayDistribution[[#This Row],[Pay Post Initial]] * ACT2Info[Remainder %]), "")</f>
        <v/>
      </c>
      <c r="AG18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84" s="20">
        <v>45471</v>
      </c>
      <c r="AJ184" s="1" cm="1">
        <f t="array" ref="AJ184">IF(ISNUMBER(AQ183), AQ183, ACT3Info[Intial Amount])</f>
        <v>0</v>
      </c>
      <c r="AK184" s="1"/>
      <c r="AL184" s="19" cm="1">
        <f t="array" ref="AL184">IF(ACT3Holdings[[#This Row],[Intial Amount]] &gt; ACT3Info[Interest Rate 1 Cap], ACT3Info[Interest Rate 2], ACT3Info[Interest Rate])</f>
        <v>0</v>
      </c>
      <c r="AM184" s="1"/>
      <c r="AN184" s="24" t="str" cm="1">
        <f t="array" ref="AN184">IF(VLOOKUP(ACT3Holdings[[#This Row],[Date]],Paysheet[], 2, FALSE) = "PAYDAY", (VLOOKUP(ACT3Holdings[[#This Row],[Date]],Paysheet[], 11, FALSE) * ACT3Info[Intial Pay %]), "")</f>
        <v/>
      </c>
      <c r="AO18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84" s="1" t="str" cm="1">
        <f t="array" ref="AP184">IF(VLOOKUP(ACT3Holdings[[#This Row],[Date]],Paysheet[], 2, FALSE) = "PAYDAY", (PayDistribution[[#This Row],[Pay Post Initial]] * ACT3Info[Remainder %]), "")</f>
        <v/>
      </c>
      <c r="AQ18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84" s="20">
        <v>45471</v>
      </c>
      <c r="AT184" s="1" cm="1">
        <f t="array" ref="AT184">IF(ISNUMBER(BA183), BA183, ACT4Info[Intial Amount])</f>
        <v>0</v>
      </c>
      <c r="AU184" s="1"/>
      <c r="AV184" s="19" cm="1">
        <f t="array" ref="AV184">IF(ACT4Holdings[[#This Row],[Intial Amount]] &gt; ACT4Info[Interest Rate 1 Cap], ACT4Info[Interest Rate 2], ACT4Info[Interest Rate])</f>
        <v>0</v>
      </c>
      <c r="AW184" s="1"/>
      <c r="AX184" s="24" t="str" cm="1">
        <f t="array" ref="AX184">IF(VLOOKUP(ACT4Holdings[[#This Row],[Date]],Paysheet[], 2, FALSE) = "PAYDAY", (VLOOKUP(ACT4Holdings[[#This Row],[Date]],Paysheet[], 11, FALSE) * ACT4Info[Intial Pay %]), "")</f>
        <v/>
      </c>
      <c r="AY18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84" s="1" t="str" cm="1">
        <f t="array" ref="AZ184">IF(VLOOKUP(ACT4Holdings[[#This Row],[Date]],Paysheet[], 2, FALSE) = "PAYDAY", (PayDistribution[[#This Row],[Pay Post Initial]] * ACT4Info[Remainder %]), "")</f>
        <v/>
      </c>
      <c r="BA18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84" s="20">
        <v>45471</v>
      </c>
      <c r="BD184" s="1" cm="1">
        <f t="array" ref="BD184">IF(ISNUMBER(BK183), BK183, ACT5Info[Intial Amount])</f>
        <v>0</v>
      </c>
      <c r="BE184" s="1"/>
      <c r="BF184" s="19" cm="1">
        <f t="array" ref="BF184">IF(ACT5Holdings[[#This Row],[Intial Amount]] &gt; ACT5Info[Interest Rate 1 Cap], ACT5Info[Interest Rate 2], ACT5Info[Interest Rate])</f>
        <v>0</v>
      </c>
      <c r="BG184" s="1"/>
      <c r="BH184" s="24" t="str" cm="1">
        <f t="array" ref="BH184">IF(VLOOKUP(ACT5Holdings[[#This Row],[Date]],Paysheet[], 2, FALSE) = "PAYDAY", (VLOOKUP(ACT5Holdings[[#This Row],[Date]],Paysheet[], 11, FALSE) * ACT5Info[Intial Pay %]), "")</f>
        <v/>
      </c>
      <c r="BI18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84" s="1" t="str" cm="1">
        <f t="array" ref="BJ184">IF(VLOOKUP(ACT5Holdings[[#This Row],[Date]],Paysheet[], 2, FALSE) = "PAYDAY", (PayDistribution[[#This Row],[Pay Post Initial]] * ACT5Info[Remainder %]), "")</f>
        <v/>
      </c>
      <c r="BK18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85" spans="1:63" x14ac:dyDescent="0.25">
      <c r="A185" s="26">
        <v>45472</v>
      </c>
      <c r="B185" t="str">
        <f>IF(VLOOKUP(PayDistribution[[#This Row],[Date]],Paysheet[], 2, FALSE) = "PAYDAY", VLOOKUP(PayDistribution[[#This Row],[Date]],Paysheet[], 11, FALSE), "")</f>
        <v/>
      </c>
      <c r="C185" s="2" t="str">
        <f>ACT1Holdings[[#This Row],[Initial Pay Cut]]</f>
        <v/>
      </c>
      <c r="D185" s="2" t="str">
        <f>ACT2Holdings[[#This Row],[Initial Pay Cut]]</f>
        <v/>
      </c>
      <c r="E185" s="2" t="str">
        <f>ACT3Holdings[[#This Row],[Initial Pay Cut]]</f>
        <v/>
      </c>
      <c r="F185" s="2" t="str">
        <f>ACT4Holdings[[#This Row],[Initial Pay Cut]]</f>
        <v/>
      </c>
      <c r="G185" s="2" t="str">
        <f>ACT5Holdings[[#This Row],[Initial Pay Cut]]</f>
        <v/>
      </c>
      <c r="H185" t="str">
        <f>IF(PayDistribution[[#This Row],[Initial Paycheck]] = "", "", PayDistribution[[#This Row],[Initial Paycheck]] - SUM(PayDistribution[[#This Row],[Int ACT 1]:[Int ACT 5]]))</f>
        <v/>
      </c>
      <c r="I185" s="2" t="str">
        <f>ACT1Holdings[[#This Row],[Remainder Pay Cut]]</f>
        <v/>
      </c>
      <c r="J185" s="2" t="str">
        <f>ACT2Holdings[[#This Row],[Remainder Pay Cut]]</f>
        <v/>
      </c>
      <c r="K185" s="2" t="str">
        <f>ACT3Holdings[[#This Row],[Remainder Pay Cut]]</f>
        <v/>
      </c>
      <c r="L185" s="2" t="str">
        <f>ACT4Holdings[[#This Row],[Remainder Pay Cut]]</f>
        <v/>
      </c>
      <c r="M185" s="2" t="str">
        <f>ACT5Holdings[[#This Row],[Remainder Pay Cut]]</f>
        <v/>
      </c>
      <c r="O185" s="20">
        <v>45472</v>
      </c>
      <c r="P185" s="1" cm="1">
        <f t="array" ref="P185">IF(ISNUMBER(W184), W184, ACT1Info[Intial Amount])</f>
        <v>0</v>
      </c>
      <c r="Q185" s="1"/>
      <c r="R185" s="19" cm="1">
        <f t="array" ref="R185">IF(ACT1Holdings[[#This Row],[Intial Amount]] &gt; ACT1Info[Interest Rate 1 Cap], ACT1Info[Interest Rate 2], ACT1Info[Interest Rate])</f>
        <v>0</v>
      </c>
      <c r="S185" s="1"/>
      <c r="T185" s="24" t="str" cm="1">
        <f t="array" ref="T185">IF(VLOOKUP(ACT1Holdings[[#This Row],[Date]],Paysheet[], 2, FALSE) = "PAYDAY", (VLOOKUP(ACT1Holdings[[#This Row],[Date]],Paysheet[], 11, FALSE) * ACT1Info[Intial Pay %]), "")</f>
        <v/>
      </c>
      <c r="U18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85" s="1" t="str" cm="1">
        <f t="array" ref="V185">IF(VLOOKUP(ACT1Holdings[[#This Row],[Date]],Paysheet[], 2, FALSE) = "PAYDAY", (PayDistribution[[#This Row],[Pay Post Initial]] * ACT1Info[Remainder %]), "")</f>
        <v/>
      </c>
      <c r="W18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85" s="20">
        <v>45472</v>
      </c>
      <c r="Z185" s="1" cm="1">
        <f t="array" ref="Z185">IF(ISNUMBER(AG184), AG184, ACT2Info[Intial Amount])</f>
        <v>0</v>
      </c>
      <c r="AA185" s="1"/>
      <c r="AB185" s="19" cm="1">
        <f t="array" ref="AB185">IF(ACT2Holdings[[#This Row],[Intial Amount]] &gt; ACT2Info[Interest Rate 1 Cap], ACT2Info[Interest Rate 2], ACT2Info[Interest Rate])</f>
        <v>1.5E-3</v>
      </c>
      <c r="AC185" s="1"/>
      <c r="AD185" s="24" t="str" cm="1">
        <f t="array" ref="AD185">IF(VLOOKUP(ACT2Holdings[[#This Row],[Date]],Paysheet[], 2, FALSE) = "PAYDAY", (VLOOKUP(ACT2Holdings[[#This Row],[Date]],Paysheet[], 11, FALSE) * ACT2Info[Intial Pay %]), "")</f>
        <v/>
      </c>
      <c r="AE18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85" s="1" t="str" cm="1">
        <f t="array" ref="AF185">IF(VLOOKUP(ACT2Holdings[[#This Row],[Date]],Paysheet[], 2, FALSE) = "PAYDAY", (PayDistribution[[#This Row],[Pay Post Initial]] * ACT2Info[Remainder %]), "")</f>
        <v/>
      </c>
      <c r="AG18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85" s="20">
        <v>45472</v>
      </c>
      <c r="AJ185" s="1" cm="1">
        <f t="array" ref="AJ185">IF(ISNUMBER(AQ184), AQ184, ACT3Info[Intial Amount])</f>
        <v>0</v>
      </c>
      <c r="AK185" s="1"/>
      <c r="AL185" s="19" cm="1">
        <f t="array" ref="AL185">IF(ACT3Holdings[[#This Row],[Intial Amount]] &gt; ACT3Info[Interest Rate 1 Cap], ACT3Info[Interest Rate 2], ACT3Info[Interest Rate])</f>
        <v>0</v>
      </c>
      <c r="AM185" s="1"/>
      <c r="AN185" s="24" t="str" cm="1">
        <f t="array" ref="AN185">IF(VLOOKUP(ACT3Holdings[[#This Row],[Date]],Paysheet[], 2, FALSE) = "PAYDAY", (VLOOKUP(ACT3Holdings[[#This Row],[Date]],Paysheet[], 11, FALSE) * ACT3Info[Intial Pay %]), "")</f>
        <v/>
      </c>
      <c r="AO18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85" s="1" t="str" cm="1">
        <f t="array" ref="AP185">IF(VLOOKUP(ACT3Holdings[[#This Row],[Date]],Paysheet[], 2, FALSE) = "PAYDAY", (PayDistribution[[#This Row],[Pay Post Initial]] * ACT3Info[Remainder %]), "")</f>
        <v/>
      </c>
      <c r="AQ18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85" s="20">
        <v>45472</v>
      </c>
      <c r="AT185" s="1" cm="1">
        <f t="array" ref="AT185">IF(ISNUMBER(BA184), BA184, ACT4Info[Intial Amount])</f>
        <v>0</v>
      </c>
      <c r="AU185" s="1"/>
      <c r="AV185" s="19" cm="1">
        <f t="array" ref="AV185">IF(ACT4Holdings[[#This Row],[Intial Amount]] &gt; ACT4Info[Interest Rate 1 Cap], ACT4Info[Interest Rate 2], ACT4Info[Interest Rate])</f>
        <v>0</v>
      </c>
      <c r="AW185" s="1"/>
      <c r="AX185" s="24" t="str" cm="1">
        <f t="array" ref="AX185">IF(VLOOKUP(ACT4Holdings[[#This Row],[Date]],Paysheet[], 2, FALSE) = "PAYDAY", (VLOOKUP(ACT4Holdings[[#This Row],[Date]],Paysheet[], 11, FALSE) * ACT4Info[Intial Pay %]), "")</f>
        <v/>
      </c>
      <c r="AY18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85" s="1" t="str" cm="1">
        <f t="array" ref="AZ185">IF(VLOOKUP(ACT4Holdings[[#This Row],[Date]],Paysheet[], 2, FALSE) = "PAYDAY", (PayDistribution[[#This Row],[Pay Post Initial]] * ACT4Info[Remainder %]), "")</f>
        <v/>
      </c>
      <c r="BA18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85" s="20">
        <v>45472</v>
      </c>
      <c r="BD185" s="1" cm="1">
        <f t="array" ref="BD185">IF(ISNUMBER(BK184), BK184, ACT5Info[Intial Amount])</f>
        <v>0</v>
      </c>
      <c r="BE185" s="1"/>
      <c r="BF185" s="19" cm="1">
        <f t="array" ref="BF185">IF(ACT5Holdings[[#This Row],[Intial Amount]] &gt; ACT5Info[Interest Rate 1 Cap], ACT5Info[Interest Rate 2], ACT5Info[Interest Rate])</f>
        <v>0</v>
      </c>
      <c r="BG185" s="1"/>
      <c r="BH185" s="24" t="str" cm="1">
        <f t="array" ref="BH185">IF(VLOOKUP(ACT5Holdings[[#This Row],[Date]],Paysheet[], 2, FALSE) = "PAYDAY", (VLOOKUP(ACT5Holdings[[#This Row],[Date]],Paysheet[], 11, FALSE) * ACT5Info[Intial Pay %]), "")</f>
        <v/>
      </c>
      <c r="BI18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85" s="1" t="str" cm="1">
        <f t="array" ref="BJ185">IF(VLOOKUP(ACT5Holdings[[#This Row],[Date]],Paysheet[], 2, FALSE) = "PAYDAY", (PayDistribution[[#This Row],[Pay Post Initial]] * ACT5Info[Remainder %]), "")</f>
        <v/>
      </c>
      <c r="BK18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86" spans="1:63" x14ac:dyDescent="0.25">
      <c r="A186" s="26">
        <v>45473</v>
      </c>
      <c r="B186" t="str">
        <f>IF(VLOOKUP(PayDistribution[[#This Row],[Date]],Paysheet[], 2, FALSE) = "PAYDAY", VLOOKUP(PayDistribution[[#This Row],[Date]],Paysheet[], 11, FALSE), "")</f>
        <v/>
      </c>
      <c r="C186" s="2" t="str">
        <f>ACT1Holdings[[#This Row],[Initial Pay Cut]]</f>
        <v/>
      </c>
      <c r="D186" s="2" t="str">
        <f>ACT2Holdings[[#This Row],[Initial Pay Cut]]</f>
        <v/>
      </c>
      <c r="E186" s="2" t="str">
        <f>ACT3Holdings[[#This Row],[Initial Pay Cut]]</f>
        <v/>
      </c>
      <c r="F186" s="2" t="str">
        <f>ACT4Holdings[[#This Row],[Initial Pay Cut]]</f>
        <v/>
      </c>
      <c r="G186" s="2" t="str">
        <f>ACT5Holdings[[#This Row],[Initial Pay Cut]]</f>
        <v/>
      </c>
      <c r="H186" t="str">
        <f>IF(PayDistribution[[#This Row],[Initial Paycheck]] = "", "", PayDistribution[[#This Row],[Initial Paycheck]] - SUM(PayDistribution[[#This Row],[Int ACT 1]:[Int ACT 5]]))</f>
        <v/>
      </c>
      <c r="I186" s="2" t="str">
        <f>ACT1Holdings[[#This Row],[Remainder Pay Cut]]</f>
        <v/>
      </c>
      <c r="J186" s="2" t="str">
        <f>ACT2Holdings[[#This Row],[Remainder Pay Cut]]</f>
        <v/>
      </c>
      <c r="K186" s="2" t="str">
        <f>ACT3Holdings[[#This Row],[Remainder Pay Cut]]</f>
        <v/>
      </c>
      <c r="L186" s="2" t="str">
        <f>ACT4Holdings[[#This Row],[Remainder Pay Cut]]</f>
        <v/>
      </c>
      <c r="M186" s="2" t="str">
        <f>ACT5Holdings[[#This Row],[Remainder Pay Cut]]</f>
        <v/>
      </c>
      <c r="O186" s="20">
        <v>45473</v>
      </c>
      <c r="P186" s="1" cm="1">
        <f t="array" ref="P186">IF(ISNUMBER(W185), W185, ACT1Info[Intial Amount])</f>
        <v>0</v>
      </c>
      <c r="Q186" s="1"/>
      <c r="R186" s="19" cm="1">
        <f t="array" ref="R186">IF(ACT1Holdings[[#This Row],[Intial Amount]] &gt; ACT1Info[Interest Rate 1 Cap], ACT1Info[Interest Rate 2], ACT1Info[Interest Rate])</f>
        <v>0</v>
      </c>
      <c r="S186" s="1">
        <f>AVERAGE(P96:P186) * ACT1Holdings[[#This Row],[Current Interest Rate]]</f>
        <v>0</v>
      </c>
      <c r="T186" s="24" t="str" cm="1">
        <f t="array" ref="T186">IF(VLOOKUP(ACT1Holdings[[#This Row],[Date]],Paysheet[], 2, FALSE) = "PAYDAY", (VLOOKUP(ACT1Holdings[[#This Row],[Date]],Paysheet[], 11, FALSE) * ACT1Info[Intial Pay %]), "")</f>
        <v/>
      </c>
      <c r="U18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86" s="1" t="str" cm="1">
        <f t="array" ref="V186">IF(VLOOKUP(ACT1Holdings[[#This Row],[Date]],Paysheet[], 2, FALSE) = "PAYDAY", (PayDistribution[[#This Row],[Pay Post Initial]] * ACT1Info[Remainder %]), "")</f>
        <v/>
      </c>
      <c r="W18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86" s="20">
        <v>45473</v>
      </c>
      <c r="Z186" s="1" cm="1">
        <f t="array" ref="Z186">IF(ISNUMBER(AG185), AG185, ACT2Info[Intial Amount])</f>
        <v>0</v>
      </c>
      <c r="AA186" s="1"/>
      <c r="AB186" s="19" cm="1">
        <f t="array" ref="AB186">IF(ACT2Holdings[[#This Row],[Intial Amount]] &gt; ACT2Info[Interest Rate 1 Cap], ACT2Info[Interest Rate 2], ACT2Info[Interest Rate])</f>
        <v>1.5E-3</v>
      </c>
      <c r="AC186" s="1">
        <f>AVERAGE(Z96:Z186) * ACT2Holdings[[#This Row],[Current Interest Rate]]</f>
        <v>0</v>
      </c>
      <c r="AD186" s="24" t="str" cm="1">
        <f t="array" ref="AD186">IF(VLOOKUP(ACT2Holdings[[#This Row],[Date]],Paysheet[], 2, FALSE) = "PAYDAY", (VLOOKUP(ACT2Holdings[[#This Row],[Date]],Paysheet[], 11, FALSE) * ACT2Info[Intial Pay %]), "")</f>
        <v/>
      </c>
      <c r="AE18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86" s="1" t="str" cm="1">
        <f t="array" ref="AF186">IF(VLOOKUP(ACT2Holdings[[#This Row],[Date]],Paysheet[], 2, FALSE) = "PAYDAY", (PayDistribution[[#This Row],[Pay Post Initial]] * ACT2Info[Remainder %]), "")</f>
        <v/>
      </c>
      <c r="AG18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86" s="20">
        <v>45473</v>
      </c>
      <c r="AJ186" s="1" cm="1">
        <f t="array" ref="AJ186">IF(ISNUMBER(AQ185), AQ185, ACT3Info[Intial Amount])</f>
        <v>0</v>
      </c>
      <c r="AK186" s="1"/>
      <c r="AL186" s="19" cm="1">
        <f t="array" ref="AL186">IF(ACT3Holdings[[#This Row],[Intial Amount]] &gt; ACT3Info[Interest Rate 1 Cap], ACT3Info[Interest Rate 2], ACT3Info[Interest Rate])</f>
        <v>0</v>
      </c>
      <c r="AM186" s="1">
        <f>AVERAGE(AJ96:AJ186) * ACT3Holdings[[#This Row],[Current Interest Rate]]</f>
        <v>0</v>
      </c>
      <c r="AN186" s="24" t="str" cm="1">
        <f t="array" ref="AN186">IF(VLOOKUP(ACT3Holdings[[#This Row],[Date]],Paysheet[], 2, FALSE) = "PAYDAY", (VLOOKUP(ACT3Holdings[[#This Row],[Date]],Paysheet[], 11, FALSE) * ACT3Info[Intial Pay %]), "")</f>
        <v/>
      </c>
      <c r="AO18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86" s="1" t="str" cm="1">
        <f t="array" ref="AP186">IF(VLOOKUP(ACT3Holdings[[#This Row],[Date]],Paysheet[], 2, FALSE) = "PAYDAY", (PayDistribution[[#This Row],[Pay Post Initial]] * ACT3Info[Remainder %]), "")</f>
        <v/>
      </c>
      <c r="AQ18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86" s="20">
        <v>45473</v>
      </c>
      <c r="AT186" s="1" cm="1">
        <f t="array" ref="AT186">IF(ISNUMBER(BA185), BA185, ACT4Info[Intial Amount])</f>
        <v>0</v>
      </c>
      <c r="AU186" s="1"/>
      <c r="AV186" s="19" cm="1">
        <f t="array" ref="AV186">IF(ACT4Holdings[[#This Row],[Intial Amount]] &gt; ACT4Info[Interest Rate 1 Cap], ACT4Info[Interest Rate 2], ACT4Info[Interest Rate])</f>
        <v>0</v>
      </c>
      <c r="AW186" s="1">
        <f>AVERAGE(AT96:AT186) * ACT4Holdings[[#This Row],[Current Interest Rate]]</f>
        <v>0</v>
      </c>
      <c r="AX186" s="24" t="str" cm="1">
        <f t="array" ref="AX186">IF(VLOOKUP(ACT4Holdings[[#This Row],[Date]],Paysheet[], 2, FALSE) = "PAYDAY", (VLOOKUP(ACT4Holdings[[#This Row],[Date]],Paysheet[], 11, FALSE) * ACT4Info[Intial Pay %]), "")</f>
        <v/>
      </c>
      <c r="AY18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86" s="1" t="str" cm="1">
        <f t="array" ref="AZ186">IF(VLOOKUP(ACT4Holdings[[#This Row],[Date]],Paysheet[], 2, FALSE) = "PAYDAY", (PayDistribution[[#This Row],[Pay Post Initial]] * ACT4Info[Remainder %]), "")</f>
        <v/>
      </c>
      <c r="BA18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86" s="20">
        <v>45473</v>
      </c>
      <c r="BD186" s="1" cm="1">
        <f t="array" ref="BD186">IF(ISNUMBER(BK185), BK185, ACT5Info[Intial Amount])</f>
        <v>0</v>
      </c>
      <c r="BE186" s="1"/>
      <c r="BF186" s="19" cm="1">
        <f t="array" ref="BF186">IF(ACT5Holdings[[#This Row],[Intial Amount]] &gt; ACT5Info[Interest Rate 1 Cap], ACT5Info[Interest Rate 2], ACT5Info[Interest Rate])</f>
        <v>0</v>
      </c>
      <c r="BG186" s="1">
        <f>AVERAGE(BD96:BD186) * ACT5Holdings[[#This Row],[Current Interest Rate]]</f>
        <v>0</v>
      </c>
      <c r="BH186" s="24" t="str" cm="1">
        <f t="array" ref="BH186">IF(VLOOKUP(ACT5Holdings[[#This Row],[Date]],Paysheet[], 2, FALSE) = "PAYDAY", (VLOOKUP(ACT5Holdings[[#This Row],[Date]],Paysheet[], 11, FALSE) * ACT5Info[Intial Pay %]), "")</f>
        <v/>
      </c>
      <c r="BI18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86" s="1" t="str" cm="1">
        <f t="array" ref="BJ186">IF(VLOOKUP(ACT5Holdings[[#This Row],[Date]],Paysheet[], 2, FALSE) = "PAYDAY", (PayDistribution[[#This Row],[Pay Post Initial]] * ACT5Info[Remainder %]), "")</f>
        <v/>
      </c>
      <c r="BK18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87" spans="1:63" x14ac:dyDescent="0.25">
      <c r="A187" s="27">
        <v>45474</v>
      </c>
      <c r="B187" t="str">
        <f>IF(VLOOKUP(PayDistribution[[#This Row],[Date]],Paysheet[], 2, FALSE) = "PAYDAY", VLOOKUP(PayDistribution[[#This Row],[Date]],Paysheet[], 11, FALSE), "")</f>
        <v/>
      </c>
      <c r="C187" s="2" t="str">
        <f>ACT1Holdings[[#This Row],[Initial Pay Cut]]</f>
        <v/>
      </c>
      <c r="D187" s="2" t="str">
        <f>ACT2Holdings[[#This Row],[Initial Pay Cut]]</f>
        <v/>
      </c>
      <c r="E187" s="2" t="str">
        <f>ACT3Holdings[[#This Row],[Initial Pay Cut]]</f>
        <v/>
      </c>
      <c r="F187" s="2" t="str">
        <f>ACT4Holdings[[#This Row],[Initial Pay Cut]]</f>
        <v/>
      </c>
      <c r="G187" s="2" t="str">
        <f>ACT5Holdings[[#This Row],[Initial Pay Cut]]</f>
        <v/>
      </c>
      <c r="H187" t="str">
        <f>IF(PayDistribution[[#This Row],[Initial Paycheck]] = "", "", PayDistribution[[#This Row],[Initial Paycheck]] - SUM(PayDistribution[[#This Row],[Int ACT 1]:[Int ACT 5]]))</f>
        <v/>
      </c>
      <c r="I187" s="2" t="str">
        <f>ACT1Holdings[[#This Row],[Remainder Pay Cut]]</f>
        <v/>
      </c>
      <c r="J187" s="2" t="str">
        <f>ACT2Holdings[[#This Row],[Remainder Pay Cut]]</f>
        <v/>
      </c>
      <c r="K187" s="2" t="str">
        <f>ACT3Holdings[[#This Row],[Remainder Pay Cut]]</f>
        <v/>
      </c>
      <c r="L187" s="2" t="str">
        <f>ACT4Holdings[[#This Row],[Remainder Pay Cut]]</f>
        <v/>
      </c>
      <c r="M187" s="2" t="str">
        <f>ACT5Holdings[[#This Row],[Remainder Pay Cut]]</f>
        <v/>
      </c>
      <c r="O187" s="22">
        <v>45474</v>
      </c>
      <c r="P187" s="1" cm="1">
        <f t="array" ref="P187">IF(ISNUMBER(W186), W186, ACT1Info[Intial Amount])</f>
        <v>0</v>
      </c>
      <c r="Q187" s="1"/>
      <c r="R187" s="19" cm="1">
        <f t="array" ref="R187">IF(ACT1Holdings[[#This Row],[Intial Amount]] &gt; ACT1Info[Interest Rate 1 Cap], ACT1Info[Interest Rate 2], ACT1Info[Interest Rate])</f>
        <v>0</v>
      </c>
      <c r="S187" s="1"/>
      <c r="T187" s="24" t="str" cm="1">
        <f t="array" ref="T187">IF(VLOOKUP(ACT1Holdings[[#This Row],[Date]],Paysheet[], 2, FALSE) = "PAYDAY", (VLOOKUP(ACT1Holdings[[#This Row],[Date]],Paysheet[], 11, FALSE) * ACT1Info[Intial Pay %]), "")</f>
        <v/>
      </c>
      <c r="U18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87" s="1" t="str" cm="1">
        <f t="array" ref="V187">IF(VLOOKUP(ACT1Holdings[[#This Row],[Date]],Paysheet[], 2, FALSE) = "PAYDAY", (PayDistribution[[#This Row],[Pay Post Initial]] * ACT1Info[Remainder %]), "")</f>
        <v/>
      </c>
      <c r="W18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87" s="22">
        <v>45474</v>
      </c>
      <c r="Z187" s="1" cm="1">
        <f t="array" ref="Z187">IF(ISNUMBER(AG186), AG186, ACT2Info[Intial Amount])</f>
        <v>0</v>
      </c>
      <c r="AA187" s="1"/>
      <c r="AB187" s="19" cm="1">
        <f t="array" ref="AB187">IF(ACT2Holdings[[#This Row],[Intial Amount]] &gt; ACT2Info[Interest Rate 1 Cap], ACT2Info[Interest Rate 2], ACT2Info[Interest Rate])</f>
        <v>1.5E-3</v>
      </c>
      <c r="AC187" s="1"/>
      <c r="AD187" s="24" t="str" cm="1">
        <f t="array" ref="AD187">IF(VLOOKUP(ACT2Holdings[[#This Row],[Date]],Paysheet[], 2, FALSE) = "PAYDAY", (VLOOKUP(ACT2Holdings[[#This Row],[Date]],Paysheet[], 11, FALSE) * ACT2Info[Intial Pay %]), "")</f>
        <v/>
      </c>
      <c r="AE18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87" s="1" t="str" cm="1">
        <f t="array" ref="AF187">IF(VLOOKUP(ACT2Holdings[[#This Row],[Date]],Paysheet[], 2, FALSE) = "PAYDAY", (PayDistribution[[#This Row],[Pay Post Initial]] * ACT2Info[Remainder %]), "")</f>
        <v/>
      </c>
      <c r="AG18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87" s="22">
        <v>45474</v>
      </c>
      <c r="AJ187" s="1" cm="1">
        <f t="array" ref="AJ187">IF(ISNUMBER(AQ186), AQ186, ACT3Info[Intial Amount])</f>
        <v>0</v>
      </c>
      <c r="AK187" s="1"/>
      <c r="AL187" s="19" cm="1">
        <f t="array" ref="AL187">IF(ACT3Holdings[[#This Row],[Intial Amount]] &gt; ACT3Info[Interest Rate 1 Cap], ACT3Info[Interest Rate 2], ACT3Info[Interest Rate])</f>
        <v>0</v>
      </c>
      <c r="AM187" s="1"/>
      <c r="AN187" s="24" t="str" cm="1">
        <f t="array" ref="AN187">IF(VLOOKUP(ACT3Holdings[[#This Row],[Date]],Paysheet[], 2, FALSE) = "PAYDAY", (VLOOKUP(ACT3Holdings[[#This Row],[Date]],Paysheet[], 11, FALSE) * ACT3Info[Intial Pay %]), "")</f>
        <v/>
      </c>
      <c r="AO18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87" s="1" t="str" cm="1">
        <f t="array" ref="AP187">IF(VLOOKUP(ACT3Holdings[[#This Row],[Date]],Paysheet[], 2, FALSE) = "PAYDAY", (PayDistribution[[#This Row],[Pay Post Initial]] * ACT3Info[Remainder %]), "")</f>
        <v/>
      </c>
      <c r="AQ18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87" s="22">
        <v>45474</v>
      </c>
      <c r="AT187" s="1" cm="1">
        <f t="array" ref="AT187">IF(ISNUMBER(BA186), BA186, ACT4Info[Intial Amount])</f>
        <v>0</v>
      </c>
      <c r="AU187" s="1"/>
      <c r="AV187" s="19" cm="1">
        <f t="array" ref="AV187">IF(ACT4Holdings[[#This Row],[Intial Amount]] &gt; ACT4Info[Interest Rate 1 Cap], ACT4Info[Interest Rate 2], ACT4Info[Interest Rate])</f>
        <v>0</v>
      </c>
      <c r="AW187" s="1"/>
      <c r="AX187" s="24" t="str" cm="1">
        <f t="array" ref="AX187">IF(VLOOKUP(ACT4Holdings[[#This Row],[Date]],Paysheet[], 2, FALSE) = "PAYDAY", (VLOOKUP(ACT4Holdings[[#This Row],[Date]],Paysheet[], 11, FALSE) * ACT4Info[Intial Pay %]), "")</f>
        <v/>
      </c>
      <c r="AY18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87" s="1" t="str" cm="1">
        <f t="array" ref="AZ187">IF(VLOOKUP(ACT4Holdings[[#This Row],[Date]],Paysheet[], 2, FALSE) = "PAYDAY", (PayDistribution[[#This Row],[Pay Post Initial]] * ACT4Info[Remainder %]), "")</f>
        <v/>
      </c>
      <c r="BA18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87" s="22">
        <v>45474</v>
      </c>
      <c r="BD187" s="1" cm="1">
        <f t="array" ref="BD187">IF(ISNUMBER(BK186), BK186, ACT5Info[Intial Amount])</f>
        <v>0</v>
      </c>
      <c r="BE187" s="1"/>
      <c r="BF187" s="19" cm="1">
        <f t="array" ref="BF187">IF(ACT5Holdings[[#This Row],[Intial Amount]] &gt; ACT5Info[Interest Rate 1 Cap], ACT5Info[Interest Rate 2], ACT5Info[Interest Rate])</f>
        <v>0</v>
      </c>
      <c r="BG187" s="1"/>
      <c r="BH187" s="24" t="str" cm="1">
        <f t="array" ref="BH187">IF(VLOOKUP(ACT5Holdings[[#This Row],[Date]],Paysheet[], 2, FALSE) = "PAYDAY", (VLOOKUP(ACT5Holdings[[#This Row],[Date]],Paysheet[], 11, FALSE) * ACT5Info[Intial Pay %]), "")</f>
        <v/>
      </c>
      <c r="BI18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87" s="1" t="str" cm="1">
        <f t="array" ref="BJ187">IF(VLOOKUP(ACT5Holdings[[#This Row],[Date]],Paysheet[], 2, FALSE) = "PAYDAY", (PayDistribution[[#This Row],[Pay Post Initial]] * ACT5Info[Remainder %]), "")</f>
        <v/>
      </c>
      <c r="BK18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88" spans="1:63" x14ac:dyDescent="0.25">
      <c r="A188" s="27">
        <v>45475</v>
      </c>
      <c r="B188" t="str">
        <f>IF(VLOOKUP(PayDistribution[[#This Row],[Date]],Paysheet[], 2, FALSE) = "PAYDAY", VLOOKUP(PayDistribution[[#This Row],[Date]],Paysheet[], 11, FALSE), "")</f>
        <v/>
      </c>
      <c r="C188" s="2" t="str">
        <f>ACT1Holdings[[#This Row],[Initial Pay Cut]]</f>
        <v/>
      </c>
      <c r="D188" s="2" t="str">
        <f>ACT2Holdings[[#This Row],[Initial Pay Cut]]</f>
        <v/>
      </c>
      <c r="E188" s="2" t="str">
        <f>ACT3Holdings[[#This Row],[Initial Pay Cut]]</f>
        <v/>
      </c>
      <c r="F188" s="2" t="str">
        <f>ACT4Holdings[[#This Row],[Initial Pay Cut]]</f>
        <v/>
      </c>
      <c r="G188" s="2" t="str">
        <f>ACT5Holdings[[#This Row],[Initial Pay Cut]]</f>
        <v/>
      </c>
      <c r="H188" t="str">
        <f>IF(PayDistribution[[#This Row],[Initial Paycheck]] = "", "", PayDistribution[[#This Row],[Initial Paycheck]] - SUM(PayDistribution[[#This Row],[Int ACT 1]:[Int ACT 5]]))</f>
        <v/>
      </c>
      <c r="I188" s="2" t="str">
        <f>ACT1Holdings[[#This Row],[Remainder Pay Cut]]</f>
        <v/>
      </c>
      <c r="J188" s="2" t="str">
        <f>ACT2Holdings[[#This Row],[Remainder Pay Cut]]</f>
        <v/>
      </c>
      <c r="K188" s="2" t="str">
        <f>ACT3Holdings[[#This Row],[Remainder Pay Cut]]</f>
        <v/>
      </c>
      <c r="L188" s="2" t="str">
        <f>ACT4Holdings[[#This Row],[Remainder Pay Cut]]</f>
        <v/>
      </c>
      <c r="M188" s="2" t="str">
        <f>ACT5Holdings[[#This Row],[Remainder Pay Cut]]</f>
        <v/>
      </c>
      <c r="O188" s="22">
        <v>45475</v>
      </c>
      <c r="P188" s="1" cm="1">
        <f t="array" ref="P188">IF(ISNUMBER(W187), W187, ACT1Info[Intial Amount])</f>
        <v>0</v>
      </c>
      <c r="Q188" s="1"/>
      <c r="R188" s="19" cm="1">
        <f t="array" ref="R188">IF(ACT1Holdings[[#This Row],[Intial Amount]] &gt; ACT1Info[Interest Rate 1 Cap], ACT1Info[Interest Rate 2], ACT1Info[Interest Rate])</f>
        <v>0</v>
      </c>
      <c r="S188" s="1"/>
      <c r="T188" s="24" t="str" cm="1">
        <f t="array" ref="T188">IF(VLOOKUP(ACT1Holdings[[#This Row],[Date]],Paysheet[], 2, FALSE) = "PAYDAY", (VLOOKUP(ACT1Holdings[[#This Row],[Date]],Paysheet[], 11, FALSE) * ACT1Info[Intial Pay %]), "")</f>
        <v/>
      </c>
      <c r="U18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88" s="1" t="str" cm="1">
        <f t="array" ref="V188">IF(VLOOKUP(ACT1Holdings[[#This Row],[Date]],Paysheet[], 2, FALSE) = "PAYDAY", (PayDistribution[[#This Row],[Pay Post Initial]] * ACT1Info[Remainder %]), "")</f>
        <v/>
      </c>
      <c r="W18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88" s="22">
        <v>45475</v>
      </c>
      <c r="Z188" s="1" cm="1">
        <f t="array" ref="Z188">IF(ISNUMBER(AG187), AG187, ACT2Info[Intial Amount])</f>
        <v>0</v>
      </c>
      <c r="AA188" s="1"/>
      <c r="AB188" s="19" cm="1">
        <f t="array" ref="AB188">IF(ACT2Holdings[[#This Row],[Intial Amount]] &gt; ACT2Info[Interest Rate 1 Cap], ACT2Info[Interest Rate 2], ACT2Info[Interest Rate])</f>
        <v>1.5E-3</v>
      </c>
      <c r="AC188" s="1"/>
      <c r="AD188" s="24" t="str" cm="1">
        <f t="array" ref="AD188">IF(VLOOKUP(ACT2Holdings[[#This Row],[Date]],Paysheet[], 2, FALSE) = "PAYDAY", (VLOOKUP(ACT2Holdings[[#This Row],[Date]],Paysheet[], 11, FALSE) * ACT2Info[Intial Pay %]), "")</f>
        <v/>
      </c>
      <c r="AE18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88" s="1" t="str" cm="1">
        <f t="array" ref="AF188">IF(VLOOKUP(ACT2Holdings[[#This Row],[Date]],Paysheet[], 2, FALSE) = "PAYDAY", (PayDistribution[[#This Row],[Pay Post Initial]] * ACT2Info[Remainder %]), "")</f>
        <v/>
      </c>
      <c r="AG18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88" s="22">
        <v>45475</v>
      </c>
      <c r="AJ188" s="1" cm="1">
        <f t="array" ref="AJ188">IF(ISNUMBER(AQ187), AQ187, ACT3Info[Intial Amount])</f>
        <v>0</v>
      </c>
      <c r="AK188" s="1"/>
      <c r="AL188" s="19" cm="1">
        <f t="array" ref="AL188">IF(ACT3Holdings[[#This Row],[Intial Amount]] &gt; ACT3Info[Interest Rate 1 Cap], ACT3Info[Interest Rate 2], ACT3Info[Interest Rate])</f>
        <v>0</v>
      </c>
      <c r="AM188" s="1"/>
      <c r="AN188" s="24" t="str" cm="1">
        <f t="array" ref="AN188">IF(VLOOKUP(ACT3Holdings[[#This Row],[Date]],Paysheet[], 2, FALSE) = "PAYDAY", (VLOOKUP(ACT3Holdings[[#This Row],[Date]],Paysheet[], 11, FALSE) * ACT3Info[Intial Pay %]), "")</f>
        <v/>
      </c>
      <c r="AO18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88" s="1" t="str" cm="1">
        <f t="array" ref="AP188">IF(VLOOKUP(ACT3Holdings[[#This Row],[Date]],Paysheet[], 2, FALSE) = "PAYDAY", (PayDistribution[[#This Row],[Pay Post Initial]] * ACT3Info[Remainder %]), "")</f>
        <v/>
      </c>
      <c r="AQ18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88" s="22">
        <v>45475</v>
      </c>
      <c r="AT188" s="1" cm="1">
        <f t="array" ref="AT188">IF(ISNUMBER(BA187), BA187, ACT4Info[Intial Amount])</f>
        <v>0</v>
      </c>
      <c r="AU188" s="1"/>
      <c r="AV188" s="19" cm="1">
        <f t="array" ref="AV188">IF(ACT4Holdings[[#This Row],[Intial Amount]] &gt; ACT4Info[Interest Rate 1 Cap], ACT4Info[Interest Rate 2], ACT4Info[Interest Rate])</f>
        <v>0</v>
      </c>
      <c r="AW188" s="1"/>
      <c r="AX188" s="24" t="str" cm="1">
        <f t="array" ref="AX188">IF(VLOOKUP(ACT4Holdings[[#This Row],[Date]],Paysheet[], 2, FALSE) = "PAYDAY", (VLOOKUP(ACT4Holdings[[#This Row],[Date]],Paysheet[], 11, FALSE) * ACT4Info[Intial Pay %]), "")</f>
        <v/>
      </c>
      <c r="AY18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88" s="1" t="str" cm="1">
        <f t="array" ref="AZ188">IF(VLOOKUP(ACT4Holdings[[#This Row],[Date]],Paysheet[], 2, FALSE) = "PAYDAY", (PayDistribution[[#This Row],[Pay Post Initial]] * ACT4Info[Remainder %]), "")</f>
        <v/>
      </c>
      <c r="BA18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88" s="22">
        <v>45475</v>
      </c>
      <c r="BD188" s="1" cm="1">
        <f t="array" ref="BD188">IF(ISNUMBER(BK187), BK187, ACT5Info[Intial Amount])</f>
        <v>0</v>
      </c>
      <c r="BE188" s="1"/>
      <c r="BF188" s="19" cm="1">
        <f t="array" ref="BF188">IF(ACT5Holdings[[#This Row],[Intial Amount]] &gt; ACT5Info[Interest Rate 1 Cap], ACT5Info[Interest Rate 2], ACT5Info[Interest Rate])</f>
        <v>0</v>
      </c>
      <c r="BG188" s="1"/>
      <c r="BH188" s="24" t="str" cm="1">
        <f t="array" ref="BH188">IF(VLOOKUP(ACT5Holdings[[#This Row],[Date]],Paysheet[], 2, FALSE) = "PAYDAY", (VLOOKUP(ACT5Holdings[[#This Row],[Date]],Paysheet[], 11, FALSE) * ACT5Info[Intial Pay %]), "")</f>
        <v/>
      </c>
      <c r="BI18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88" s="1" t="str" cm="1">
        <f t="array" ref="BJ188">IF(VLOOKUP(ACT5Holdings[[#This Row],[Date]],Paysheet[], 2, FALSE) = "PAYDAY", (PayDistribution[[#This Row],[Pay Post Initial]] * ACT5Info[Remainder %]), "")</f>
        <v/>
      </c>
      <c r="BK18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89" spans="1:63" x14ac:dyDescent="0.25">
      <c r="A189" s="27">
        <v>45476</v>
      </c>
      <c r="B189" t="str">
        <f>IF(VLOOKUP(PayDistribution[[#This Row],[Date]],Paysheet[], 2, FALSE) = "PAYDAY", VLOOKUP(PayDistribution[[#This Row],[Date]],Paysheet[], 11, FALSE), "")</f>
        <v/>
      </c>
      <c r="C189" s="2" t="str">
        <f>ACT1Holdings[[#This Row],[Initial Pay Cut]]</f>
        <v/>
      </c>
      <c r="D189" s="2" t="str">
        <f>ACT2Holdings[[#This Row],[Initial Pay Cut]]</f>
        <v/>
      </c>
      <c r="E189" s="2" t="str">
        <f>ACT3Holdings[[#This Row],[Initial Pay Cut]]</f>
        <v/>
      </c>
      <c r="F189" s="2" t="str">
        <f>ACT4Holdings[[#This Row],[Initial Pay Cut]]</f>
        <v/>
      </c>
      <c r="G189" s="2" t="str">
        <f>ACT5Holdings[[#This Row],[Initial Pay Cut]]</f>
        <v/>
      </c>
      <c r="H189" t="str">
        <f>IF(PayDistribution[[#This Row],[Initial Paycheck]] = "", "", PayDistribution[[#This Row],[Initial Paycheck]] - SUM(PayDistribution[[#This Row],[Int ACT 1]:[Int ACT 5]]))</f>
        <v/>
      </c>
      <c r="I189" s="2" t="str">
        <f>ACT1Holdings[[#This Row],[Remainder Pay Cut]]</f>
        <v/>
      </c>
      <c r="J189" s="2" t="str">
        <f>ACT2Holdings[[#This Row],[Remainder Pay Cut]]</f>
        <v/>
      </c>
      <c r="K189" s="2" t="str">
        <f>ACT3Holdings[[#This Row],[Remainder Pay Cut]]</f>
        <v/>
      </c>
      <c r="L189" s="2" t="str">
        <f>ACT4Holdings[[#This Row],[Remainder Pay Cut]]</f>
        <v/>
      </c>
      <c r="M189" s="2" t="str">
        <f>ACT5Holdings[[#This Row],[Remainder Pay Cut]]</f>
        <v/>
      </c>
      <c r="O189" s="22">
        <v>45476</v>
      </c>
      <c r="P189" s="1" cm="1">
        <f t="array" ref="P189">IF(ISNUMBER(W188), W188, ACT1Info[Intial Amount])</f>
        <v>0</v>
      </c>
      <c r="Q189" s="1"/>
      <c r="R189" s="19" cm="1">
        <f t="array" ref="R189">IF(ACT1Holdings[[#This Row],[Intial Amount]] &gt; ACT1Info[Interest Rate 1 Cap], ACT1Info[Interest Rate 2], ACT1Info[Interest Rate])</f>
        <v>0</v>
      </c>
      <c r="S189" s="1"/>
      <c r="T189" s="24" t="str" cm="1">
        <f t="array" ref="T189">IF(VLOOKUP(ACT1Holdings[[#This Row],[Date]],Paysheet[], 2, FALSE) = "PAYDAY", (VLOOKUP(ACT1Holdings[[#This Row],[Date]],Paysheet[], 11, FALSE) * ACT1Info[Intial Pay %]), "")</f>
        <v/>
      </c>
      <c r="U18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89" s="1" t="str" cm="1">
        <f t="array" ref="V189">IF(VLOOKUP(ACT1Holdings[[#This Row],[Date]],Paysheet[], 2, FALSE) = "PAYDAY", (PayDistribution[[#This Row],[Pay Post Initial]] * ACT1Info[Remainder %]), "")</f>
        <v/>
      </c>
      <c r="W18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89" s="22">
        <v>45476</v>
      </c>
      <c r="Z189" s="1" cm="1">
        <f t="array" ref="Z189">IF(ISNUMBER(AG188), AG188, ACT2Info[Intial Amount])</f>
        <v>0</v>
      </c>
      <c r="AA189" s="1"/>
      <c r="AB189" s="19" cm="1">
        <f t="array" ref="AB189">IF(ACT2Holdings[[#This Row],[Intial Amount]] &gt; ACT2Info[Interest Rate 1 Cap], ACT2Info[Interest Rate 2], ACT2Info[Interest Rate])</f>
        <v>1.5E-3</v>
      </c>
      <c r="AC189" s="1"/>
      <c r="AD189" s="24" t="str" cm="1">
        <f t="array" ref="AD189">IF(VLOOKUP(ACT2Holdings[[#This Row],[Date]],Paysheet[], 2, FALSE) = "PAYDAY", (VLOOKUP(ACT2Holdings[[#This Row],[Date]],Paysheet[], 11, FALSE) * ACT2Info[Intial Pay %]), "")</f>
        <v/>
      </c>
      <c r="AE18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89" s="1" t="str" cm="1">
        <f t="array" ref="AF189">IF(VLOOKUP(ACT2Holdings[[#This Row],[Date]],Paysheet[], 2, FALSE) = "PAYDAY", (PayDistribution[[#This Row],[Pay Post Initial]] * ACT2Info[Remainder %]), "")</f>
        <v/>
      </c>
      <c r="AG18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89" s="22">
        <v>45476</v>
      </c>
      <c r="AJ189" s="1" cm="1">
        <f t="array" ref="AJ189">IF(ISNUMBER(AQ188), AQ188, ACT3Info[Intial Amount])</f>
        <v>0</v>
      </c>
      <c r="AK189" s="1"/>
      <c r="AL189" s="19" cm="1">
        <f t="array" ref="AL189">IF(ACT3Holdings[[#This Row],[Intial Amount]] &gt; ACT3Info[Interest Rate 1 Cap], ACT3Info[Interest Rate 2], ACT3Info[Interest Rate])</f>
        <v>0</v>
      </c>
      <c r="AM189" s="1"/>
      <c r="AN189" s="24" t="str" cm="1">
        <f t="array" ref="AN189">IF(VLOOKUP(ACT3Holdings[[#This Row],[Date]],Paysheet[], 2, FALSE) = "PAYDAY", (VLOOKUP(ACT3Holdings[[#This Row],[Date]],Paysheet[], 11, FALSE) * ACT3Info[Intial Pay %]), "")</f>
        <v/>
      </c>
      <c r="AO18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89" s="1" t="str" cm="1">
        <f t="array" ref="AP189">IF(VLOOKUP(ACT3Holdings[[#This Row],[Date]],Paysheet[], 2, FALSE) = "PAYDAY", (PayDistribution[[#This Row],[Pay Post Initial]] * ACT3Info[Remainder %]), "")</f>
        <v/>
      </c>
      <c r="AQ18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89" s="22">
        <v>45476</v>
      </c>
      <c r="AT189" s="1" cm="1">
        <f t="array" ref="AT189">IF(ISNUMBER(BA188), BA188, ACT4Info[Intial Amount])</f>
        <v>0</v>
      </c>
      <c r="AU189" s="1"/>
      <c r="AV189" s="19" cm="1">
        <f t="array" ref="AV189">IF(ACT4Holdings[[#This Row],[Intial Amount]] &gt; ACT4Info[Interest Rate 1 Cap], ACT4Info[Interest Rate 2], ACT4Info[Interest Rate])</f>
        <v>0</v>
      </c>
      <c r="AW189" s="1"/>
      <c r="AX189" s="24" t="str" cm="1">
        <f t="array" ref="AX189">IF(VLOOKUP(ACT4Holdings[[#This Row],[Date]],Paysheet[], 2, FALSE) = "PAYDAY", (VLOOKUP(ACT4Holdings[[#This Row],[Date]],Paysheet[], 11, FALSE) * ACT4Info[Intial Pay %]), "")</f>
        <v/>
      </c>
      <c r="AY18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89" s="1" t="str" cm="1">
        <f t="array" ref="AZ189">IF(VLOOKUP(ACT4Holdings[[#This Row],[Date]],Paysheet[], 2, FALSE) = "PAYDAY", (PayDistribution[[#This Row],[Pay Post Initial]] * ACT4Info[Remainder %]), "")</f>
        <v/>
      </c>
      <c r="BA18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89" s="22">
        <v>45476</v>
      </c>
      <c r="BD189" s="1" cm="1">
        <f t="array" ref="BD189">IF(ISNUMBER(BK188), BK188, ACT5Info[Intial Amount])</f>
        <v>0</v>
      </c>
      <c r="BE189" s="1"/>
      <c r="BF189" s="19" cm="1">
        <f t="array" ref="BF189">IF(ACT5Holdings[[#This Row],[Intial Amount]] &gt; ACT5Info[Interest Rate 1 Cap], ACT5Info[Interest Rate 2], ACT5Info[Interest Rate])</f>
        <v>0</v>
      </c>
      <c r="BG189" s="1"/>
      <c r="BH189" s="24" t="str" cm="1">
        <f t="array" ref="BH189">IF(VLOOKUP(ACT5Holdings[[#This Row],[Date]],Paysheet[], 2, FALSE) = "PAYDAY", (VLOOKUP(ACT5Holdings[[#This Row],[Date]],Paysheet[], 11, FALSE) * ACT5Info[Intial Pay %]), "")</f>
        <v/>
      </c>
      <c r="BI18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89" s="1" t="str" cm="1">
        <f t="array" ref="BJ189">IF(VLOOKUP(ACT5Holdings[[#This Row],[Date]],Paysheet[], 2, FALSE) = "PAYDAY", (PayDistribution[[#This Row],[Pay Post Initial]] * ACT5Info[Remainder %]), "")</f>
        <v/>
      </c>
      <c r="BK18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90" spans="1:63" x14ac:dyDescent="0.25">
      <c r="A190" s="27">
        <v>45477</v>
      </c>
      <c r="B190" t="str">
        <f>IF(VLOOKUP(PayDistribution[[#This Row],[Date]],Paysheet[], 2, FALSE) = "PAYDAY", VLOOKUP(PayDistribution[[#This Row],[Date]],Paysheet[], 11, FALSE), "")</f>
        <v/>
      </c>
      <c r="C190" s="2" t="str">
        <f>ACT1Holdings[[#This Row],[Initial Pay Cut]]</f>
        <v/>
      </c>
      <c r="D190" s="2" t="str">
        <f>ACT2Holdings[[#This Row],[Initial Pay Cut]]</f>
        <v/>
      </c>
      <c r="E190" s="2" t="str">
        <f>ACT3Holdings[[#This Row],[Initial Pay Cut]]</f>
        <v/>
      </c>
      <c r="F190" s="2" t="str">
        <f>ACT4Holdings[[#This Row],[Initial Pay Cut]]</f>
        <v/>
      </c>
      <c r="G190" s="2" t="str">
        <f>ACT5Holdings[[#This Row],[Initial Pay Cut]]</f>
        <v/>
      </c>
      <c r="H190" t="str">
        <f>IF(PayDistribution[[#This Row],[Initial Paycheck]] = "", "", PayDistribution[[#This Row],[Initial Paycheck]] - SUM(PayDistribution[[#This Row],[Int ACT 1]:[Int ACT 5]]))</f>
        <v/>
      </c>
      <c r="I190" s="2" t="str">
        <f>ACT1Holdings[[#This Row],[Remainder Pay Cut]]</f>
        <v/>
      </c>
      <c r="J190" s="2" t="str">
        <f>ACT2Holdings[[#This Row],[Remainder Pay Cut]]</f>
        <v/>
      </c>
      <c r="K190" s="2" t="str">
        <f>ACT3Holdings[[#This Row],[Remainder Pay Cut]]</f>
        <v/>
      </c>
      <c r="L190" s="2" t="str">
        <f>ACT4Holdings[[#This Row],[Remainder Pay Cut]]</f>
        <v/>
      </c>
      <c r="M190" s="2" t="str">
        <f>ACT5Holdings[[#This Row],[Remainder Pay Cut]]</f>
        <v/>
      </c>
      <c r="O190" s="22">
        <v>45477</v>
      </c>
      <c r="P190" s="1" cm="1">
        <f t="array" ref="P190">IF(ISNUMBER(W189), W189, ACT1Info[Intial Amount])</f>
        <v>0</v>
      </c>
      <c r="Q190" s="1"/>
      <c r="R190" s="19" cm="1">
        <f t="array" ref="R190">IF(ACT1Holdings[[#This Row],[Intial Amount]] &gt; ACT1Info[Interest Rate 1 Cap], ACT1Info[Interest Rate 2], ACT1Info[Interest Rate])</f>
        <v>0</v>
      </c>
      <c r="S190" s="1"/>
      <c r="T190" s="24" t="str" cm="1">
        <f t="array" ref="T190">IF(VLOOKUP(ACT1Holdings[[#This Row],[Date]],Paysheet[], 2, FALSE) = "PAYDAY", (VLOOKUP(ACT1Holdings[[#This Row],[Date]],Paysheet[], 11, FALSE) * ACT1Info[Intial Pay %]), "")</f>
        <v/>
      </c>
      <c r="U19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90" s="1" t="str" cm="1">
        <f t="array" ref="V190">IF(VLOOKUP(ACT1Holdings[[#This Row],[Date]],Paysheet[], 2, FALSE) = "PAYDAY", (PayDistribution[[#This Row],[Pay Post Initial]] * ACT1Info[Remainder %]), "")</f>
        <v/>
      </c>
      <c r="W19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90" s="22">
        <v>45477</v>
      </c>
      <c r="Z190" s="1" cm="1">
        <f t="array" ref="Z190">IF(ISNUMBER(AG189), AG189, ACT2Info[Intial Amount])</f>
        <v>0</v>
      </c>
      <c r="AA190" s="1"/>
      <c r="AB190" s="19" cm="1">
        <f t="array" ref="AB190">IF(ACT2Holdings[[#This Row],[Intial Amount]] &gt; ACT2Info[Interest Rate 1 Cap], ACT2Info[Interest Rate 2], ACT2Info[Interest Rate])</f>
        <v>1.5E-3</v>
      </c>
      <c r="AC190" s="1"/>
      <c r="AD190" s="24" t="str" cm="1">
        <f t="array" ref="AD190">IF(VLOOKUP(ACT2Holdings[[#This Row],[Date]],Paysheet[], 2, FALSE) = "PAYDAY", (VLOOKUP(ACT2Holdings[[#This Row],[Date]],Paysheet[], 11, FALSE) * ACT2Info[Intial Pay %]), "")</f>
        <v/>
      </c>
      <c r="AE19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90" s="1" t="str" cm="1">
        <f t="array" ref="AF190">IF(VLOOKUP(ACT2Holdings[[#This Row],[Date]],Paysheet[], 2, FALSE) = "PAYDAY", (PayDistribution[[#This Row],[Pay Post Initial]] * ACT2Info[Remainder %]), "")</f>
        <v/>
      </c>
      <c r="AG19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90" s="22">
        <v>45477</v>
      </c>
      <c r="AJ190" s="1" cm="1">
        <f t="array" ref="AJ190">IF(ISNUMBER(AQ189), AQ189, ACT3Info[Intial Amount])</f>
        <v>0</v>
      </c>
      <c r="AK190" s="1"/>
      <c r="AL190" s="19" cm="1">
        <f t="array" ref="AL190">IF(ACT3Holdings[[#This Row],[Intial Amount]] &gt; ACT3Info[Interest Rate 1 Cap], ACT3Info[Interest Rate 2], ACT3Info[Interest Rate])</f>
        <v>0</v>
      </c>
      <c r="AM190" s="1"/>
      <c r="AN190" s="24" t="str" cm="1">
        <f t="array" ref="AN190">IF(VLOOKUP(ACT3Holdings[[#This Row],[Date]],Paysheet[], 2, FALSE) = "PAYDAY", (VLOOKUP(ACT3Holdings[[#This Row],[Date]],Paysheet[], 11, FALSE) * ACT3Info[Intial Pay %]), "")</f>
        <v/>
      </c>
      <c r="AO19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90" s="1" t="str" cm="1">
        <f t="array" ref="AP190">IF(VLOOKUP(ACT3Holdings[[#This Row],[Date]],Paysheet[], 2, FALSE) = "PAYDAY", (PayDistribution[[#This Row],[Pay Post Initial]] * ACT3Info[Remainder %]), "")</f>
        <v/>
      </c>
      <c r="AQ19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90" s="22">
        <v>45477</v>
      </c>
      <c r="AT190" s="1" cm="1">
        <f t="array" ref="AT190">IF(ISNUMBER(BA189), BA189, ACT4Info[Intial Amount])</f>
        <v>0</v>
      </c>
      <c r="AU190" s="1"/>
      <c r="AV190" s="19" cm="1">
        <f t="array" ref="AV190">IF(ACT4Holdings[[#This Row],[Intial Amount]] &gt; ACT4Info[Interest Rate 1 Cap], ACT4Info[Interest Rate 2], ACT4Info[Interest Rate])</f>
        <v>0</v>
      </c>
      <c r="AW190" s="1"/>
      <c r="AX190" s="24" t="str" cm="1">
        <f t="array" ref="AX190">IF(VLOOKUP(ACT4Holdings[[#This Row],[Date]],Paysheet[], 2, FALSE) = "PAYDAY", (VLOOKUP(ACT4Holdings[[#This Row],[Date]],Paysheet[], 11, FALSE) * ACT4Info[Intial Pay %]), "")</f>
        <v/>
      </c>
      <c r="AY19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90" s="1" t="str" cm="1">
        <f t="array" ref="AZ190">IF(VLOOKUP(ACT4Holdings[[#This Row],[Date]],Paysheet[], 2, FALSE) = "PAYDAY", (PayDistribution[[#This Row],[Pay Post Initial]] * ACT4Info[Remainder %]), "")</f>
        <v/>
      </c>
      <c r="BA19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90" s="22">
        <v>45477</v>
      </c>
      <c r="BD190" s="1" cm="1">
        <f t="array" ref="BD190">IF(ISNUMBER(BK189), BK189, ACT5Info[Intial Amount])</f>
        <v>0</v>
      </c>
      <c r="BE190" s="1"/>
      <c r="BF190" s="19" cm="1">
        <f t="array" ref="BF190">IF(ACT5Holdings[[#This Row],[Intial Amount]] &gt; ACT5Info[Interest Rate 1 Cap], ACT5Info[Interest Rate 2], ACT5Info[Interest Rate])</f>
        <v>0</v>
      </c>
      <c r="BG190" s="1"/>
      <c r="BH190" s="24" t="str" cm="1">
        <f t="array" ref="BH190">IF(VLOOKUP(ACT5Holdings[[#This Row],[Date]],Paysheet[], 2, FALSE) = "PAYDAY", (VLOOKUP(ACT5Holdings[[#This Row],[Date]],Paysheet[], 11, FALSE) * ACT5Info[Intial Pay %]), "")</f>
        <v/>
      </c>
      <c r="BI19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90" s="1" t="str" cm="1">
        <f t="array" ref="BJ190">IF(VLOOKUP(ACT5Holdings[[#This Row],[Date]],Paysheet[], 2, FALSE) = "PAYDAY", (PayDistribution[[#This Row],[Pay Post Initial]] * ACT5Info[Remainder %]), "")</f>
        <v/>
      </c>
      <c r="BK19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91" spans="1:63" x14ac:dyDescent="0.25">
      <c r="A191" s="27">
        <v>45478</v>
      </c>
      <c r="B191">
        <f>IF(VLOOKUP(PayDistribution[[#This Row],[Date]],Paysheet[], 2, FALSE) = "PAYDAY", VLOOKUP(PayDistribution[[#This Row],[Date]],Paysheet[], 11, FALSE), "")</f>
        <v>0</v>
      </c>
      <c r="C191" s="2">
        <f>ACT1Holdings[[#This Row],[Initial Pay Cut]]</f>
        <v>0</v>
      </c>
      <c r="D191" s="2">
        <f>ACT2Holdings[[#This Row],[Initial Pay Cut]]</f>
        <v>0</v>
      </c>
      <c r="E191" s="2">
        <f>ACT3Holdings[[#This Row],[Initial Pay Cut]]</f>
        <v>0</v>
      </c>
      <c r="F191" s="2">
        <f>ACT4Holdings[[#This Row],[Initial Pay Cut]]</f>
        <v>0</v>
      </c>
      <c r="G191" s="2">
        <f>ACT5Holdings[[#This Row],[Initial Pay Cut]]</f>
        <v>0</v>
      </c>
      <c r="H191">
        <f>IF(PayDistribution[[#This Row],[Initial Paycheck]] = "", "", PayDistribution[[#This Row],[Initial Paycheck]] - SUM(PayDistribution[[#This Row],[Int ACT 1]:[Int ACT 5]]))</f>
        <v>0</v>
      </c>
      <c r="I191" s="2">
        <f>ACT1Holdings[[#This Row],[Remainder Pay Cut]]</f>
        <v>0</v>
      </c>
      <c r="J191" s="2">
        <f>ACT2Holdings[[#This Row],[Remainder Pay Cut]]</f>
        <v>0</v>
      </c>
      <c r="K191" s="2">
        <f>ACT3Holdings[[#This Row],[Remainder Pay Cut]]</f>
        <v>0</v>
      </c>
      <c r="L191" s="2">
        <f>ACT4Holdings[[#This Row],[Remainder Pay Cut]]</f>
        <v>0</v>
      </c>
      <c r="M191" s="2">
        <f>ACT5Holdings[[#This Row],[Remainder Pay Cut]]</f>
        <v>0</v>
      </c>
      <c r="O191" s="22">
        <v>45478</v>
      </c>
      <c r="P191" s="1" cm="1">
        <f t="array" ref="P191">IF(ISNUMBER(W190), W190, ACT1Info[Intial Amount])</f>
        <v>0</v>
      </c>
      <c r="Q191" s="1"/>
      <c r="R191" s="19" cm="1">
        <f t="array" ref="R191">IF(ACT1Holdings[[#This Row],[Intial Amount]] &gt; ACT1Info[Interest Rate 1 Cap], ACT1Info[Interest Rate 2], ACT1Info[Interest Rate])</f>
        <v>0</v>
      </c>
      <c r="S191" s="1"/>
      <c r="T191" s="24" cm="1">
        <f t="array" ref="T191">IF(VLOOKUP(ACT1Holdings[[#This Row],[Date]],Paysheet[], 2, FALSE) = "PAYDAY", (VLOOKUP(ACT1Holdings[[#This Row],[Date]],Paysheet[], 11, FALSE) * ACT1Info[Intial Pay %]), "")</f>
        <v>0</v>
      </c>
      <c r="U191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191" s="1" cm="1">
        <f t="array" ref="V191">IF(VLOOKUP(ACT1Holdings[[#This Row],[Date]],Paysheet[], 2, FALSE) = "PAYDAY", (PayDistribution[[#This Row],[Pay Post Initial]] * ACT1Info[Remainder %]), "")</f>
        <v>0</v>
      </c>
      <c r="W19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91" s="22">
        <v>45478</v>
      </c>
      <c r="Z191" s="1" cm="1">
        <f t="array" ref="Z191">IF(ISNUMBER(AG190), AG190, ACT2Info[Intial Amount])</f>
        <v>0</v>
      </c>
      <c r="AA191" s="1"/>
      <c r="AB191" s="19" cm="1">
        <f t="array" ref="AB191">IF(ACT2Holdings[[#This Row],[Intial Amount]] &gt; ACT2Info[Interest Rate 1 Cap], ACT2Info[Interest Rate 2], ACT2Info[Interest Rate])</f>
        <v>1.5E-3</v>
      </c>
      <c r="AC191" s="1"/>
      <c r="AD191" s="24" cm="1">
        <f t="array" ref="AD191">IF(VLOOKUP(ACT2Holdings[[#This Row],[Date]],Paysheet[], 2, FALSE) = "PAYDAY", (VLOOKUP(ACT2Holdings[[#This Row],[Date]],Paysheet[], 11, FALSE) * ACT2Info[Intial Pay %]), "")</f>
        <v>0</v>
      </c>
      <c r="AE191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191" s="1" cm="1">
        <f t="array" ref="AF191">IF(VLOOKUP(ACT2Holdings[[#This Row],[Date]],Paysheet[], 2, FALSE) = "PAYDAY", (PayDistribution[[#This Row],[Pay Post Initial]] * ACT2Info[Remainder %]), "")</f>
        <v>0</v>
      </c>
      <c r="AG19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91" s="22">
        <v>45478</v>
      </c>
      <c r="AJ191" s="1" cm="1">
        <f t="array" ref="AJ191">IF(ISNUMBER(AQ190), AQ190, ACT3Info[Intial Amount])</f>
        <v>0</v>
      </c>
      <c r="AK191" s="1"/>
      <c r="AL191" s="19" cm="1">
        <f t="array" ref="AL191">IF(ACT3Holdings[[#This Row],[Intial Amount]] &gt; ACT3Info[Interest Rate 1 Cap], ACT3Info[Interest Rate 2], ACT3Info[Interest Rate])</f>
        <v>0</v>
      </c>
      <c r="AM191" s="1"/>
      <c r="AN191" s="24" cm="1">
        <f t="array" ref="AN191">IF(VLOOKUP(ACT3Holdings[[#This Row],[Date]],Paysheet[], 2, FALSE) = "PAYDAY", (VLOOKUP(ACT3Holdings[[#This Row],[Date]],Paysheet[], 11, FALSE) * ACT3Info[Intial Pay %]), "")</f>
        <v>0</v>
      </c>
      <c r="AO191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191" s="1" cm="1">
        <f t="array" ref="AP191">IF(VLOOKUP(ACT3Holdings[[#This Row],[Date]],Paysheet[], 2, FALSE) = "PAYDAY", (PayDistribution[[#This Row],[Pay Post Initial]] * ACT3Info[Remainder %]), "")</f>
        <v>0</v>
      </c>
      <c r="AQ19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91" s="22">
        <v>45478</v>
      </c>
      <c r="AT191" s="1" cm="1">
        <f t="array" ref="AT191">IF(ISNUMBER(BA190), BA190, ACT4Info[Intial Amount])</f>
        <v>0</v>
      </c>
      <c r="AU191" s="1"/>
      <c r="AV191" s="19" cm="1">
        <f t="array" ref="AV191">IF(ACT4Holdings[[#This Row],[Intial Amount]] &gt; ACT4Info[Interest Rate 1 Cap], ACT4Info[Interest Rate 2], ACT4Info[Interest Rate])</f>
        <v>0</v>
      </c>
      <c r="AW191" s="1"/>
      <c r="AX191" s="24" cm="1">
        <f t="array" ref="AX191">IF(VLOOKUP(ACT4Holdings[[#This Row],[Date]],Paysheet[], 2, FALSE) = "PAYDAY", (VLOOKUP(ACT4Holdings[[#This Row],[Date]],Paysheet[], 11, FALSE) * ACT4Info[Intial Pay %]), "")</f>
        <v>0</v>
      </c>
      <c r="AY191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191" s="1" cm="1">
        <f t="array" ref="AZ191">IF(VLOOKUP(ACT4Holdings[[#This Row],[Date]],Paysheet[], 2, FALSE) = "PAYDAY", (PayDistribution[[#This Row],[Pay Post Initial]] * ACT4Info[Remainder %]), "")</f>
        <v>0</v>
      </c>
      <c r="BA19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91" s="22">
        <v>45478</v>
      </c>
      <c r="BD191" s="1" cm="1">
        <f t="array" ref="BD191">IF(ISNUMBER(BK190), BK190, ACT5Info[Intial Amount])</f>
        <v>0</v>
      </c>
      <c r="BE191" s="1"/>
      <c r="BF191" s="19" cm="1">
        <f t="array" ref="BF191">IF(ACT5Holdings[[#This Row],[Intial Amount]] &gt; ACT5Info[Interest Rate 1 Cap], ACT5Info[Interest Rate 2], ACT5Info[Interest Rate])</f>
        <v>0</v>
      </c>
      <c r="BG191" s="1"/>
      <c r="BH191" s="24" cm="1">
        <f t="array" ref="BH191">IF(VLOOKUP(ACT5Holdings[[#This Row],[Date]],Paysheet[], 2, FALSE) = "PAYDAY", (VLOOKUP(ACT5Holdings[[#This Row],[Date]],Paysheet[], 11, FALSE) * ACT5Info[Intial Pay %]), "")</f>
        <v>0</v>
      </c>
      <c r="BI191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191" s="1" cm="1">
        <f t="array" ref="BJ191">IF(VLOOKUP(ACT5Holdings[[#This Row],[Date]],Paysheet[], 2, FALSE) = "PAYDAY", (PayDistribution[[#This Row],[Pay Post Initial]] * ACT5Info[Remainder %]), "")</f>
        <v>0</v>
      </c>
      <c r="BK19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92" spans="1:63" x14ac:dyDescent="0.25">
      <c r="A192" s="27">
        <v>45479</v>
      </c>
      <c r="B192" t="str">
        <f>IF(VLOOKUP(PayDistribution[[#This Row],[Date]],Paysheet[], 2, FALSE) = "PAYDAY", VLOOKUP(PayDistribution[[#This Row],[Date]],Paysheet[], 11, FALSE), "")</f>
        <v/>
      </c>
      <c r="C192" s="2" t="str">
        <f>ACT1Holdings[[#This Row],[Initial Pay Cut]]</f>
        <v/>
      </c>
      <c r="D192" s="2" t="str">
        <f>ACT2Holdings[[#This Row],[Initial Pay Cut]]</f>
        <v/>
      </c>
      <c r="E192" s="2" t="str">
        <f>ACT3Holdings[[#This Row],[Initial Pay Cut]]</f>
        <v/>
      </c>
      <c r="F192" s="2" t="str">
        <f>ACT4Holdings[[#This Row],[Initial Pay Cut]]</f>
        <v/>
      </c>
      <c r="G192" s="2" t="str">
        <f>ACT5Holdings[[#This Row],[Initial Pay Cut]]</f>
        <v/>
      </c>
      <c r="H192" t="str">
        <f>IF(PayDistribution[[#This Row],[Initial Paycheck]] = "", "", PayDistribution[[#This Row],[Initial Paycheck]] - SUM(PayDistribution[[#This Row],[Int ACT 1]:[Int ACT 5]]))</f>
        <v/>
      </c>
      <c r="I192" s="2" t="str">
        <f>ACT1Holdings[[#This Row],[Remainder Pay Cut]]</f>
        <v/>
      </c>
      <c r="J192" s="2" t="str">
        <f>ACT2Holdings[[#This Row],[Remainder Pay Cut]]</f>
        <v/>
      </c>
      <c r="K192" s="2" t="str">
        <f>ACT3Holdings[[#This Row],[Remainder Pay Cut]]</f>
        <v/>
      </c>
      <c r="L192" s="2" t="str">
        <f>ACT4Holdings[[#This Row],[Remainder Pay Cut]]</f>
        <v/>
      </c>
      <c r="M192" s="2" t="str">
        <f>ACT5Holdings[[#This Row],[Remainder Pay Cut]]</f>
        <v/>
      </c>
      <c r="O192" s="22">
        <v>45479</v>
      </c>
      <c r="P192" s="1" cm="1">
        <f t="array" ref="P192">IF(ISNUMBER(W191), W191, ACT1Info[Intial Amount])</f>
        <v>0</v>
      </c>
      <c r="Q192" s="1"/>
      <c r="R192" s="19" cm="1">
        <f t="array" ref="R192">IF(ACT1Holdings[[#This Row],[Intial Amount]] &gt; ACT1Info[Interest Rate 1 Cap], ACT1Info[Interest Rate 2], ACT1Info[Interest Rate])</f>
        <v>0</v>
      </c>
      <c r="S192" s="1"/>
      <c r="T192" s="24" t="str" cm="1">
        <f t="array" ref="T192">IF(VLOOKUP(ACT1Holdings[[#This Row],[Date]],Paysheet[], 2, FALSE) = "PAYDAY", (VLOOKUP(ACT1Holdings[[#This Row],[Date]],Paysheet[], 11, FALSE) * ACT1Info[Intial Pay %]), "")</f>
        <v/>
      </c>
      <c r="U19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92" s="1" t="str" cm="1">
        <f t="array" ref="V192">IF(VLOOKUP(ACT1Holdings[[#This Row],[Date]],Paysheet[], 2, FALSE) = "PAYDAY", (PayDistribution[[#This Row],[Pay Post Initial]] * ACT1Info[Remainder %]), "")</f>
        <v/>
      </c>
      <c r="W19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92" s="22">
        <v>45479</v>
      </c>
      <c r="Z192" s="1" cm="1">
        <f t="array" ref="Z192">IF(ISNUMBER(AG191), AG191, ACT2Info[Intial Amount])</f>
        <v>0</v>
      </c>
      <c r="AA192" s="1"/>
      <c r="AB192" s="19" cm="1">
        <f t="array" ref="AB192">IF(ACT2Holdings[[#This Row],[Intial Amount]] &gt; ACT2Info[Interest Rate 1 Cap], ACT2Info[Interest Rate 2], ACT2Info[Interest Rate])</f>
        <v>1.5E-3</v>
      </c>
      <c r="AC192" s="1"/>
      <c r="AD192" s="24" t="str" cm="1">
        <f t="array" ref="AD192">IF(VLOOKUP(ACT2Holdings[[#This Row],[Date]],Paysheet[], 2, FALSE) = "PAYDAY", (VLOOKUP(ACT2Holdings[[#This Row],[Date]],Paysheet[], 11, FALSE) * ACT2Info[Intial Pay %]), "")</f>
        <v/>
      </c>
      <c r="AE19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92" s="1" t="str" cm="1">
        <f t="array" ref="AF192">IF(VLOOKUP(ACT2Holdings[[#This Row],[Date]],Paysheet[], 2, FALSE) = "PAYDAY", (PayDistribution[[#This Row],[Pay Post Initial]] * ACT2Info[Remainder %]), "")</f>
        <v/>
      </c>
      <c r="AG19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92" s="22">
        <v>45479</v>
      </c>
      <c r="AJ192" s="1" cm="1">
        <f t="array" ref="AJ192">IF(ISNUMBER(AQ191), AQ191, ACT3Info[Intial Amount])</f>
        <v>0</v>
      </c>
      <c r="AK192" s="1"/>
      <c r="AL192" s="19" cm="1">
        <f t="array" ref="AL192">IF(ACT3Holdings[[#This Row],[Intial Amount]] &gt; ACT3Info[Interest Rate 1 Cap], ACT3Info[Interest Rate 2], ACT3Info[Interest Rate])</f>
        <v>0</v>
      </c>
      <c r="AM192" s="1"/>
      <c r="AN192" s="24" t="str" cm="1">
        <f t="array" ref="AN192">IF(VLOOKUP(ACT3Holdings[[#This Row],[Date]],Paysheet[], 2, FALSE) = "PAYDAY", (VLOOKUP(ACT3Holdings[[#This Row],[Date]],Paysheet[], 11, FALSE) * ACT3Info[Intial Pay %]), "")</f>
        <v/>
      </c>
      <c r="AO19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92" s="1" t="str" cm="1">
        <f t="array" ref="AP192">IF(VLOOKUP(ACT3Holdings[[#This Row],[Date]],Paysheet[], 2, FALSE) = "PAYDAY", (PayDistribution[[#This Row],[Pay Post Initial]] * ACT3Info[Remainder %]), "")</f>
        <v/>
      </c>
      <c r="AQ19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92" s="22">
        <v>45479</v>
      </c>
      <c r="AT192" s="1" cm="1">
        <f t="array" ref="AT192">IF(ISNUMBER(BA191), BA191, ACT4Info[Intial Amount])</f>
        <v>0</v>
      </c>
      <c r="AU192" s="1"/>
      <c r="AV192" s="19" cm="1">
        <f t="array" ref="AV192">IF(ACT4Holdings[[#This Row],[Intial Amount]] &gt; ACT4Info[Interest Rate 1 Cap], ACT4Info[Interest Rate 2], ACT4Info[Interest Rate])</f>
        <v>0</v>
      </c>
      <c r="AW192" s="1"/>
      <c r="AX192" s="24" t="str" cm="1">
        <f t="array" ref="AX192">IF(VLOOKUP(ACT4Holdings[[#This Row],[Date]],Paysheet[], 2, FALSE) = "PAYDAY", (VLOOKUP(ACT4Holdings[[#This Row],[Date]],Paysheet[], 11, FALSE) * ACT4Info[Intial Pay %]), "")</f>
        <v/>
      </c>
      <c r="AY19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92" s="1" t="str" cm="1">
        <f t="array" ref="AZ192">IF(VLOOKUP(ACT4Holdings[[#This Row],[Date]],Paysheet[], 2, FALSE) = "PAYDAY", (PayDistribution[[#This Row],[Pay Post Initial]] * ACT4Info[Remainder %]), "")</f>
        <v/>
      </c>
      <c r="BA19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92" s="22">
        <v>45479</v>
      </c>
      <c r="BD192" s="1" cm="1">
        <f t="array" ref="BD192">IF(ISNUMBER(BK191), BK191, ACT5Info[Intial Amount])</f>
        <v>0</v>
      </c>
      <c r="BE192" s="1"/>
      <c r="BF192" s="19" cm="1">
        <f t="array" ref="BF192">IF(ACT5Holdings[[#This Row],[Intial Amount]] &gt; ACT5Info[Interest Rate 1 Cap], ACT5Info[Interest Rate 2], ACT5Info[Interest Rate])</f>
        <v>0</v>
      </c>
      <c r="BG192" s="1"/>
      <c r="BH192" s="24" t="str" cm="1">
        <f t="array" ref="BH192">IF(VLOOKUP(ACT5Holdings[[#This Row],[Date]],Paysheet[], 2, FALSE) = "PAYDAY", (VLOOKUP(ACT5Holdings[[#This Row],[Date]],Paysheet[], 11, FALSE) * ACT5Info[Intial Pay %]), "")</f>
        <v/>
      </c>
      <c r="BI19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92" s="1" t="str" cm="1">
        <f t="array" ref="BJ192">IF(VLOOKUP(ACT5Holdings[[#This Row],[Date]],Paysheet[], 2, FALSE) = "PAYDAY", (PayDistribution[[#This Row],[Pay Post Initial]] * ACT5Info[Remainder %]), "")</f>
        <v/>
      </c>
      <c r="BK19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93" spans="1:63" x14ac:dyDescent="0.25">
      <c r="A193" s="27">
        <v>45480</v>
      </c>
      <c r="B193" t="str">
        <f>IF(VLOOKUP(PayDistribution[[#This Row],[Date]],Paysheet[], 2, FALSE) = "PAYDAY", VLOOKUP(PayDistribution[[#This Row],[Date]],Paysheet[], 11, FALSE), "")</f>
        <v/>
      </c>
      <c r="C193" s="2" t="str">
        <f>ACT1Holdings[[#This Row],[Initial Pay Cut]]</f>
        <v/>
      </c>
      <c r="D193" s="2" t="str">
        <f>ACT2Holdings[[#This Row],[Initial Pay Cut]]</f>
        <v/>
      </c>
      <c r="E193" s="2" t="str">
        <f>ACT3Holdings[[#This Row],[Initial Pay Cut]]</f>
        <v/>
      </c>
      <c r="F193" s="2" t="str">
        <f>ACT4Holdings[[#This Row],[Initial Pay Cut]]</f>
        <v/>
      </c>
      <c r="G193" s="2" t="str">
        <f>ACT5Holdings[[#This Row],[Initial Pay Cut]]</f>
        <v/>
      </c>
      <c r="H193" t="str">
        <f>IF(PayDistribution[[#This Row],[Initial Paycheck]] = "", "", PayDistribution[[#This Row],[Initial Paycheck]] - SUM(PayDistribution[[#This Row],[Int ACT 1]:[Int ACT 5]]))</f>
        <v/>
      </c>
      <c r="I193" s="2" t="str">
        <f>ACT1Holdings[[#This Row],[Remainder Pay Cut]]</f>
        <v/>
      </c>
      <c r="J193" s="2" t="str">
        <f>ACT2Holdings[[#This Row],[Remainder Pay Cut]]</f>
        <v/>
      </c>
      <c r="K193" s="2" t="str">
        <f>ACT3Holdings[[#This Row],[Remainder Pay Cut]]</f>
        <v/>
      </c>
      <c r="L193" s="2" t="str">
        <f>ACT4Holdings[[#This Row],[Remainder Pay Cut]]</f>
        <v/>
      </c>
      <c r="M193" s="2" t="str">
        <f>ACT5Holdings[[#This Row],[Remainder Pay Cut]]</f>
        <v/>
      </c>
      <c r="O193" s="22">
        <v>45480</v>
      </c>
      <c r="P193" s="1" cm="1">
        <f t="array" ref="P193">IF(ISNUMBER(W192), W192, ACT1Info[Intial Amount])</f>
        <v>0</v>
      </c>
      <c r="Q193" s="1"/>
      <c r="R193" s="19" cm="1">
        <f t="array" ref="R193">IF(ACT1Holdings[[#This Row],[Intial Amount]] &gt; ACT1Info[Interest Rate 1 Cap], ACT1Info[Interest Rate 2], ACT1Info[Interest Rate])</f>
        <v>0</v>
      </c>
      <c r="S193" s="1"/>
      <c r="T193" s="24" t="str" cm="1">
        <f t="array" ref="T193">IF(VLOOKUP(ACT1Holdings[[#This Row],[Date]],Paysheet[], 2, FALSE) = "PAYDAY", (VLOOKUP(ACT1Holdings[[#This Row],[Date]],Paysheet[], 11, FALSE) * ACT1Info[Intial Pay %]), "")</f>
        <v/>
      </c>
      <c r="U19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93" s="1" t="str" cm="1">
        <f t="array" ref="V193">IF(VLOOKUP(ACT1Holdings[[#This Row],[Date]],Paysheet[], 2, FALSE) = "PAYDAY", (PayDistribution[[#This Row],[Pay Post Initial]] * ACT1Info[Remainder %]), "")</f>
        <v/>
      </c>
      <c r="W19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93" s="22">
        <v>45480</v>
      </c>
      <c r="Z193" s="1" cm="1">
        <f t="array" ref="Z193">IF(ISNUMBER(AG192), AG192, ACT2Info[Intial Amount])</f>
        <v>0</v>
      </c>
      <c r="AA193" s="1"/>
      <c r="AB193" s="19" cm="1">
        <f t="array" ref="AB193">IF(ACT2Holdings[[#This Row],[Intial Amount]] &gt; ACT2Info[Interest Rate 1 Cap], ACT2Info[Interest Rate 2], ACT2Info[Interest Rate])</f>
        <v>1.5E-3</v>
      </c>
      <c r="AC193" s="1"/>
      <c r="AD193" s="24" t="str" cm="1">
        <f t="array" ref="AD193">IF(VLOOKUP(ACT2Holdings[[#This Row],[Date]],Paysheet[], 2, FALSE) = "PAYDAY", (VLOOKUP(ACT2Holdings[[#This Row],[Date]],Paysheet[], 11, FALSE) * ACT2Info[Intial Pay %]), "")</f>
        <v/>
      </c>
      <c r="AE19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93" s="1" t="str" cm="1">
        <f t="array" ref="AF193">IF(VLOOKUP(ACT2Holdings[[#This Row],[Date]],Paysheet[], 2, FALSE) = "PAYDAY", (PayDistribution[[#This Row],[Pay Post Initial]] * ACT2Info[Remainder %]), "")</f>
        <v/>
      </c>
      <c r="AG19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93" s="22">
        <v>45480</v>
      </c>
      <c r="AJ193" s="1" cm="1">
        <f t="array" ref="AJ193">IF(ISNUMBER(AQ192), AQ192, ACT3Info[Intial Amount])</f>
        <v>0</v>
      </c>
      <c r="AK193" s="1"/>
      <c r="AL193" s="19" cm="1">
        <f t="array" ref="AL193">IF(ACT3Holdings[[#This Row],[Intial Amount]] &gt; ACT3Info[Interest Rate 1 Cap], ACT3Info[Interest Rate 2], ACT3Info[Interest Rate])</f>
        <v>0</v>
      </c>
      <c r="AM193" s="1"/>
      <c r="AN193" s="24" t="str" cm="1">
        <f t="array" ref="AN193">IF(VLOOKUP(ACT3Holdings[[#This Row],[Date]],Paysheet[], 2, FALSE) = "PAYDAY", (VLOOKUP(ACT3Holdings[[#This Row],[Date]],Paysheet[], 11, FALSE) * ACT3Info[Intial Pay %]), "")</f>
        <v/>
      </c>
      <c r="AO19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93" s="1" t="str" cm="1">
        <f t="array" ref="AP193">IF(VLOOKUP(ACT3Holdings[[#This Row],[Date]],Paysheet[], 2, FALSE) = "PAYDAY", (PayDistribution[[#This Row],[Pay Post Initial]] * ACT3Info[Remainder %]), "")</f>
        <v/>
      </c>
      <c r="AQ19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93" s="22">
        <v>45480</v>
      </c>
      <c r="AT193" s="1" cm="1">
        <f t="array" ref="AT193">IF(ISNUMBER(BA192), BA192, ACT4Info[Intial Amount])</f>
        <v>0</v>
      </c>
      <c r="AU193" s="1"/>
      <c r="AV193" s="19" cm="1">
        <f t="array" ref="AV193">IF(ACT4Holdings[[#This Row],[Intial Amount]] &gt; ACT4Info[Interest Rate 1 Cap], ACT4Info[Interest Rate 2], ACT4Info[Interest Rate])</f>
        <v>0</v>
      </c>
      <c r="AW193" s="1"/>
      <c r="AX193" s="24" t="str" cm="1">
        <f t="array" ref="AX193">IF(VLOOKUP(ACT4Holdings[[#This Row],[Date]],Paysheet[], 2, FALSE) = "PAYDAY", (VLOOKUP(ACT4Holdings[[#This Row],[Date]],Paysheet[], 11, FALSE) * ACT4Info[Intial Pay %]), "")</f>
        <v/>
      </c>
      <c r="AY19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93" s="1" t="str" cm="1">
        <f t="array" ref="AZ193">IF(VLOOKUP(ACT4Holdings[[#This Row],[Date]],Paysheet[], 2, FALSE) = "PAYDAY", (PayDistribution[[#This Row],[Pay Post Initial]] * ACT4Info[Remainder %]), "")</f>
        <v/>
      </c>
      <c r="BA19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93" s="22">
        <v>45480</v>
      </c>
      <c r="BD193" s="1" cm="1">
        <f t="array" ref="BD193">IF(ISNUMBER(BK192), BK192, ACT5Info[Intial Amount])</f>
        <v>0</v>
      </c>
      <c r="BE193" s="1"/>
      <c r="BF193" s="19" cm="1">
        <f t="array" ref="BF193">IF(ACT5Holdings[[#This Row],[Intial Amount]] &gt; ACT5Info[Interest Rate 1 Cap], ACT5Info[Interest Rate 2], ACT5Info[Interest Rate])</f>
        <v>0</v>
      </c>
      <c r="BG193" s="1"/>
      <c r="BH193" s="24" t="str" cm="1">
        <f t="array" ref="BH193">IF(VLOOKUP(ACT5Holdings[[#This Row],[Date]],Paysheet[], 2, FALSE) = "PAYDAY", (VLOOKUP(ACT5Holdings[[#This Row],[Date]],Paysheet[], 11, FALSE) * ACT5Info[Intial Pay %]), "")</f>
        <v/>
      </c>
      <c r="BI19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93" s="1" t="str" cm="1">
        <f t="array" ref="BJ193">IF(VLOOKUP(ACT5Holdings[[#This Row],[Date]],Paysheet[], 2, FALSE) = "PAYDAY", (PayDistribution[[#This Row],[Pay Post Initial]] * ACT5Info[Remainder %]), "")</f>
        <v/>
      </c>
      <c r="BK19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94" spans="1:63" x14ac:dyDescent="0.25">
      <c r="A194" s="27">
        <v>45481</v>
      </c>
      <c r="B194" t="str">
        <f>IF(VLOOKUP(PayDistribution[[#This Row],[Date]],Paysheet[], 2, FALSE) = "PAYDAY", VLOOKUP(PayDistribution[[#This Row],[Date]],Paysheet[], 11, FALSE), "")</f>
        <v/>
      </c>
      <c r="C194" s="2" t="str">
        <f>ACT1Holdings[[#This Row],[Initial Pay Cut]]</f>
        <v/>
      </c>
      <c r="D194" s="2" t="str">
        <f>ACT2Holdings[[#This Row],[Initial Pay Cut]]</f>
        <v/>
      </c>
      <c r="E194" s="2" t="str">
        <f>ACT3Holdings[[#This Row],[Initial Pay Cut]]</f>
        <v/>
      </c>
      <c r="F194" s="2" t="str">
        <f>ACT4Holdings[[#This Row],[Initial Pay Cut]]</f>
        <v/>
      </c>
      <c r="G194" s="2" t="str">
        <f>ACT5Holdings[[#This Row],[Initial Pay Cut]]</f>
        <v/>
      </c>
      <c r="H194" t="str">
        <f>IF(PayDistribution[[#This Row],[Initial Paycheck]] = "", "", PayDistribution[[#This Row],[Initial Paycheck]] - SUM(PayDistribution[[#This Row],[Int ACT 1]:[Int ACT 5]]))</f>
        <v/>
      </c>
      <c r="I194" s="2" t="str">
        <f>ACT1Holdings[[#This Row],[Remainder Pay Cut]]</f>
        <v/>
      </c>
      <c r="J194" s="2" t="str">
        <f>ACT2Holdings[[#This Row],[Remainder Pay Cut]]</f>
        <v/>
      </c>
      <c r="K194" s="2" t="str">
        <f>ACT3Holdings[[#This Row],[Remainder Pay Cut]]</f>
        <v/>
      </c>
      <c r="L194" s="2" t="str">
        <f>ACT4Holdings[[#This Row],[Remainder Pay Cut]]</f>
        <v/>
      </c>
      <c r="M194" s="2" t="str">
        <f>ACT5Holdings[[#This Row],[Remainder Pay Cut]]</f>
        <v/>
      </c>
      <c r="O194" s="22">
        <v>45481</v>
      </c>
      <c r="P194" s="1" cm="1">
        <f t="array" ref="P194">IF(ISNUMBER(W193), W193, ACT1Info[Intial Amount])</f>
        <v>0</v>
      </c>
      <c r="Q194" s="1"/>
      <c r="R194" s="19" cm="1">
        <f t="array" ref="R194">IF(ACT1Holdings[[#This Row],[Intial Amount]] &gt; ACT1Info[Interest Rate 1 Cap], ACT1Info[Interest Rate 2], ACT1Info[Interest Rate])</f>
        <v>0</v>
      </c>
      <c r="S194" s="1"/>
      <c r="T194" s="24" t="str" cm="1">
        <f t="array" ref="T194">IF(VLOOKUP(ACT1Holdings[[#This Row],[Date]],Paysheet[], 2, FALSE) = "PAYDAY", (VLOOKUP(ACT1Holdings[[#This Row],[Date]],Paysheet[], 11, FALSE) * ACT1Info[Intial Pay %]), "")</f>
        <v/>
      </c>
      <c r="U19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94" s="1" t="str" cm="1">
        <f t="array" ref="V194">IF(VLOOKUP(ACT1Holdings[[#This Row],[Date]],Paysheet[], 2, FALSE) = "PAYDAY", (PayDistribution[[#This Row],[Pay Post Initial]] * ACT1Info[Remainder %]), "")</f>
        <v/>
      </c>
      <c r="W19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94" s="22">
        <v>45481</v>
      </c>
      <c r="Z194" s="1" cm="1">
        <f t="array" ref="Z194">IF(ISNUMBER(AG193), AG193, ACT2Info[Intial Amount])</f>
        <v>0</v>
      </c>
      <c r="AA194" s="1"/>
      <c r="AB194" s="19" cm="1">
        <f t="array" ref="AB194">IF(ACT2Holdings[[#This Row],[Intial Amount]] &gt; ACT2Info[Interest Rate 1 Cap], ACT2Info[Interest Rate 2], ACT2Info[Interest Rate])</f>
        <v>1.5E-3</v>
      </c>
      <c r="AC194" s="1"/>
      <c r="AD194" s="24" t="str" cm="1">
        <f t="array" ref="AD194">IF(VLOOKUP(ACT2Holdings[[#This Row],[Date]],Paysheet[], 2, FALSE) = "PAYDAY", (VLOOKUP(ACT2Holdings[[#This Row],[Date]],Paysheet[], 11, FALSE) * ACT2Info[Intial Pay %]), "")</f>
        <v/>
      </c>
      <c r="AE19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94" s="1" t="str" cm="1">
        <f t="array" ref="AF194">IF(VLOOKUP(ACT2Holdings[[#This Row],[Date]],Paysheet[], 2, FALSE) = "PAYDAY", (PayDistribution[[#This Row],[Pay Post Initial]] * ACT2Info[Remainder %]), "")</f>
        <v/>
      </c>
      <c r="AG19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94" s="22">
        <v>45481</v>
      </c>
      <c r="AJ194" s="1" cm="1">
        <f t="array" ref="AJ194">IF(ISNUMBER(AQ193), AQ193, ACT3Info[Intial Amount])</f>
        <v>0</v>
      </c>
      <c r="AK194" s="1"/>
      <c r="AL194" s="19" cm="1">
        <f t="array" ref="AL194">IF(ACT3Holdings[[#This Row],[Intial Amount]] &gt; ACT3Info[Interest Rate 1 Cap], ACT3Info[Interest Rate 2], ACT3Info[Interest Rate])</f>
        <v>0</v>
      </c>
      <c r="AM194" s="1"/>
      <c r="AN194" s="24" t="str" cm="1">
        <f t="array" ref="AN194">IF(VLOOKUP(ACT3Holdings[[#This Row],[Date]],Paysheet[], 2, FALSE) = "PAYDAY", (VLOOKUP(ACT3Holdings[[#This Row],[Date]],Paysheet[], 11, FALSE) * ACT3Info[Intial Pay %]), "")</f>
        <v/>
      </c>
      <c r="AO19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94" s="1" t="str" cm="1">
        <f t="array" ref="AP194">IF(VLOOKUP(ACT3Holdings[[#This Row],[Date]],Paysheet[], 2, FALSE) = "PAYDAY", (PayDistribution[[#This Row],[Pay Post Initial]] * ACT3Info[Remainder %]), "")</f>
        <v/>
      </c>
      <c r="AQ19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94" s="22">
        <v>45481</v>
      </c>
      <c r="AT194" s="1" cm="1">
        <f t="array" ref="AT194">IF(ISNUMBER(BA193), BA193, ACT4Info[Intial Amount])</f>
        <v>0</v>
      </c>
      <c r="AU194" s="1"/>
      <c r="AV194" s="19" cm="1">
        <f t="array" ref="AV194">IF(ACT4Holdings[[#This Row],[Intial Amount]] &gt; ACT4Info[Interest Rate 1 Cap], ACT4Info[Interest Rate 2], ACT4Info[Interest Rate])</f>
        <v>0</v>
      </c>
      <c r="AW194" s="1"/>
      <c r="AX194" s="24" t="str" cm="1">
        <f t="array" ref="AX194">IF(VLOOKUP(ACT4Holdings[[#This Row],[Date]],Paysheet[], 2, FALSE) = "PAYDAY", (VLOOKUP(ACT4Holdings[[#This Row],[Date]],Paysheet[], 11, FALSE) * ACT4Info[Intial Pay %]), "")</f>
        <v/>
      </c>
      <c r="AY19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94" s="1" t="str" cm="1">
        <f t="array" ref="AZ194">IF(VLOOKUP(ACT4Holdings[[#This Row],[Date]],Paysheet[], 2, FALSE) = "PAYDAY", (PayDistribution[[#This Row],[Pay Post Initial]] * ACT4Info[Remainder %]), "")</f>
        <v/>
      </c>
      <c r="BA19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94" s="22">
        <v>45481</v>
      </c>
      <c r="BD194" s="1" cm="1">
        <f t="array" ref="BD194">IF(ISNUMBER(BK193), BK193, ACT5Info[Intial Amount])</f>
        <v>0</v>
      </c>
      <c r="BE194" s="1"/>
      <c r="BF194" s="19" cm="1">
        <f t="array" ref="BF194">IF(ACT5Holdings[[#This Row],[Intial Amount]] &gt; ACT5Info[Interest Rate 1 Cap], ACT5Info[Interest Rate 2], ACT5Info[Interest Rate])</f>
        <v>0</v>
      </c>
      <c r="BG194" s="1"/>
      <c r="BH194" s="24" t="str" cm="1">
        <f t="array" ref="BH194">IF(VLOOKUP(ACT5Holdings[[#This Row],[Date]],Paysheet[], 2, FALSE) = "PAYDAY", (VLOOKUP(ACT5Holdings[[#This Row],[Date]],Paysheet[], 11, FALSE) * ACT5Info[Intial Pay %]), "")</f>
        <v/>
      </c>
      <c r="BI19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94" s="1" t="str" cm="1">
        <f t="array" ref="BJ194">IF(VLOOKUP(ACT5Holdings[[#This Row],[Date]],Paysheet[], 2, FALSE) = "PAYDAY", (PayDistribution[[#This Row],[Pay Post Initial]] * ACT5Info[Remainder %]), "")</f>
        <v/>
      </c>
      <c r="BK19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95" spans="1:63" x14ac:dyDescent="0.25">
      <c r="A195" s="27">
        <v>45482</v>
      </c>
      <c r="B195" t="str">
        <f>IF(VLOOKUP(PayDistribution[[#This Row],[Date]],Paysheet[], 2, FALSE) = "PAYDAY", VLOOKUP(PayDistribution[[#This Row],[Date]],Paysheet[], 11, FALSE), "")</f>
        <v/>
      </c>
      <c r="C195" s="2" t="str">
        <f>ACT1Holdings[[#This Row],[Initial Pay Cut]]</f>
        <v/>
      </c>
      <c r="D195" s="2" t="str">
        <f>ACT2Holdings[[#This Row],[Initial Pay Cut]]</f>
        <v/>
      </c>
      <c r="E195" s="2" t="str">
        <f>ACT3Holdings[[#This Row],[Initial Pay Cut]]</f>
        <v/>
      </c>
      <c r="F195" s="2" t="str">
        <f>ACT4Holdings[[#This Row],[Initial Pay Cut]]</f>
        <v/>
      </c>
      <c r="G195" s="2" t="str">
        <f>ACT5Holdings[[#This Row],[Initial Pay Cut]]</f>
        <v/>
      </c>
      <c r="H195" t="str">
        <f>IF(PayDistribution[[#This Row],[Initial Paycheck]] = "", "", PayDistribution[[#This Row],[Initial Paycheck]] - SUM(PayDistribution[[#This Row],[Int ACT 1]:[Int ACT 5]]))</f>
        <v/>
      </c>
      <c r="I195" s="2" t="str">
        <f>ACT1Holdings[[#This Row],[Remainder Pay Cut]]</f>
        <v/>
      </c>
      <c r="J195" s="2" t="str">
        <f>ACT2Holdings[[#This Row],[Remainder Pay Cut]]</f>
        <v/>
      </c>
      <c r="K195" s="2" t="str">
        <f>ACT3Holdings[[#This Row],[Remainder Pay Cut]]</f>
        <v/>
      </c>
      <c r="L195" s="2" t="str">
        <f>ACT4Holdings[[#This Row],[Remainder Pay Cut]]</f>
        <v/>
      </c>
      <c r="M195" s="2" t="str">
        <f>ACT5Holdings[[#This Row],[Remainder Pay Cut]]</f>
        <v/>
      </c>
      <c r="O195" s="22">
        <v>45482</v>
      </c>
      <c r="P195" s="1" cm="1">
        <f t="array" ref="P195">IF(ISNUMBER(W194), W194, ACT1Info[Intial Amount])</f>
        <v>0</v>
      </c>
      <c r="Q195" s="1"/>
      <c r="R195" s="19" cm="1">
        <f t="array" ref="R195">IF(ACT1Holdings[[#This Row],[Intial Amount]] &gt; ACT1Info[Interest Rate 1 Cap], ACT1Info[Interest Rate 2], ACT1Info[Interest Rate])</f>
        <v>0</v>
      </c>
      <c r="S195" s="1"/>
      <c r="T195" s="24" t="str" cm="1">
        <f t="array" ref="T195">IF(VLOOKUP(ACT1Holdings[[#This Row],[Date]],Paysheet[], 2, FALSE) = "PAYDAY", (VLOOKUP(ACT1Holdings[[#This Row],[Date]],Paysheet[], 11, FALSE) * ACT1Info[Intial Pay %]), "")</f>
        <v/>
      </c>
      <c r="U19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95" s="1" t="str" cm="1">
        <f t="array" ref="V195">IF(VLOOKUP(ACT1Holdings[[#This Row],[Date]],Paysheet[], 2, FALSE) = "PAYDAY", (PayDistribution[[#This Row],[Pay Post Initial]] * ACT1Info[Remainder %]), "")</f>
        <v/>
      </c>
      <c r="W19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95" s="22">
        <v>45482</v>
      </c>
      <c r="Z195" s="1" cm="1">
        <f t="array" ref="Z195">IF(ISNUMBER(AG194), AG194, ACT2Info[Intial Amount])</f>
        <v>0</v>
      </c>
      <c r="AA195" s="1"/>
      <c r="AB195" s="19" cm="1">
        <f t="array" ref="AB195">IF(ACT2Holdings[[#This Row],[Intial Amount]] &gt; ACT2Info[Interest Rate 1 Cap], ACT2Info[Interest Rate 2], ACT2Info[Interest Rate])</f>
        <v>1.5E-3</v>
      </c>
      <c r="AC195" s="1"/>
      <c r="AD195" s="24" t="str" cm="1">
        <f t="array" ref="AD195">IF(VLOOKUP(ACT2Holdings[[#This Row],[Date]],Paysheet[], 2, FALSE) = "PAYDAY", (VLOOKUP(ACT2Holdings[[#This Row],[Date]],Paysheet[], 11, FALSE) * ACT2Info[Intial Pay %]), "")</f>
        <v/>
      </c>
      <c r="AE19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95" s="1" t="str" cm="1">
        <f t="array" ref="AF195">IF(VLOOKUP(ACT2Holdings[[#This Row],[Date]],Paysheet[], 2, FALSE) = "PAYDAY", (PayDistribution[[#This Row],[Pay Post Initial]] * ACT2Info[Remainder %]), "")</f>
        <v/>
      </c>
      <c r="AG19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95" s="22">
        <v>45482</v>
      </c>
      <c r="AJ195" s="1" cm="1">
        <f t="array" ref="AJ195">IF(ISNUMBER(AQ194), AQ194, ACT3Info[Intial Amount])</f>
        <v>0</v>
      </c>
      <c r="AK195" s="1"/>
      <c r="AL195" s="19" cm="1">
        <f t="array" ref="AL195">IF(ACT3Holdings[[#This Row],[Intial Amount]] &gt; ACT3Info[Interest Rate 1 Cap], ACT3Info[Interest Rate 2], ACT3Info[Interest Rate])</f>
        <v>0</v>
      </c>
      <c r="AM195" s="1"/>
      <c r="AN195" s="24" t="str" cm="1">
        <f t="array" ref="AN195">IF(VLOOKUP(ACT3Holdings[[#This Row],[Date]],Paysheet[], 2, FALSE) = "PAYDAY", (VLOOKUP(ACT3Holdings[[#This Row],[Date]],Paysheet[], 11, FALSE) * ACT3Info[Intial Pay %]), "")</f>
        <v/>
      </c>
      <c r="AO19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95" s="1" t="str" cm="1">
        <f t="array" ref="AP195">IF(VLOOKUP(ACT3Holdings[[#This Row],[Date]],Paysheet[], 2, FALSE) = "PAYDAY", (PayDistribution[[#This Row],[Pay Post Initial]] * ACT3Info[Remainder %]), "")</f>
        <v/>
      </c>
      <c r="AQ19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95" s="22">
        <v>45482</v>
      </c>
      <c r="AT195" s="1" cm="1">
        <f t="array" ref="AT195">IF(ISNUMBER(BA194), BA194, ACT4Info[Intial Amount])</f>
        <v>0</v>
      </c>
      <c r="AU195" s="1"/>
      <c r="AV195" s="19" cm="1">
        <f t="array" ref="AV195">IF(ACT4Holdings[[#This Row],[Intial Amount]] &gt; ACT4Info[Interest Rate 1 Cap], ACT4Info[Interest Rate 2], ACT4Info[Interest Rate])</f>
        <v>0</v>
      </c>
      <c r="AW195" s="1"/>
      <c r="AX195" s="24" t="str" cm="1">
        <f t="array" ref="AX195">IF(VLOOKUP(ACT4Holdings[[#This Row],[Date]],Paysheet[], 2, FALSE) = "PAYDAY", (VLOOKUP(ACT4Holdings[[#This Row],[Date]],Paysheet[], 11, FALSE) * ACT4Info[Intial Pay %]), "")</f>
        <v/>
      </c>
      <c r="AY19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95" s="1" t="str" cm="1">
        <f t="array" ref="AZ195">IF(VLOOKUP(ACT4Holdings[[#This Row],[Date]],Paysheet[], 2, FALSE) = "PAYDAY", (PayDistribution[[#This Row],[Pay Post Initial]] * ACT4Info[Remainder %]), "")</f>
        <v/>
      </c>
      <c r="BA19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95" s="22">
        <v>45482</v>
      </c>
      <c r="BD195" s="1" cm="1">
        <f t="array" ref="BD195">IF(ISNUMBER(BK194), BK194, ACT5Info[Intial Amount])</f>
        <v>0</v>
      </c>
      <c r="BE195" s="1"/>
      <c r="BF195" s="19" cm="1">
        <f t="array" ref="BF195">IF(ACT5Holdings[[#This Row],[Intial Amount]] &gt; ACT5Info[Interest Rate 1 Cap], ACT5Info[Interest Rate 2], ACT5Info[Interest Rate])</f>
        <v>0</v>
      </c>
      <c r="BG195" s="1"/>
      <c r="BH195" s="24" t="str" cm="1">
        <f t="array" ref="BH195">IF(VLOOKUP(ACT5Holdings[[#This Row],[Date]],Paysheet[], 2, FALSE) = "PAYDAY", (VLOOKUP(ACT5Holdings[[#This Row],[Date]],Paysheet[], 11, FALSE) * ACT5Info[Intial Pay %]), "")</f>
        <v/>
      </c>
      <c r="BI19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95" s="1" t="str" cm="1">
        <f t="array" ref="BJ195">IF(VLOOKUP(ACT5Holdings[[#This Row],[Date]],Paysheet[], 2, FALSE) = "PAYDAY", (PayDistribution[[#This Row],[Pay Post Initial]] * ACT5Info[Remainder %]), "")</f>
        <v/>
      </c>
      <c r="BK19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96" spans="1:63" x14ac:dyDescent="0.25">
      <c r="A196" s="27">
        <v>45483</v>
      </c>
      <c r="B196" t="str">
        <f>IF(VLOOKUP(PayDistribution[[#This Row],[Date]],Paysheet[], 2, FALSE) = "PAYDAY", VLOOKUP(PayDistribution[[#This Row],[Date]],Paysheet[], 11, FALSE), "")</f>
        <v/>
      </c>
      <c r="C196" s="2" t="str">
        <f>ACT1Holdings[[#This Row],[Initial Pay Cut]]</f>
        <v/>
      </c>
      <c r="D196" s="2" t="str">
        <f>ACT2Holdings[[#This Row],[Initial Pay Cut]]</f>
        <v/>
      </c>
      <c r="E196" s="2" t="str">
        <f>ACT3Holdings[[#This Row],[Initial Pay Cut]]</f>
        <v/>
      </c>
      <c r="F196" s="2" t="str">
        <f>ACT4Holdings[[#This Row],[Initial Pay Cut]]</f>
        <v/>
      </c>
      <c r="G196" s="2" t="str">
        <f>ACT5Holdings[[#This Row],[Initial Pay Cut]]</f>
        <v/>
      </c>
      <c r="H196" t="str">
        <f>IF(PayDistribution[[#This Row],[Initial Paycheck]] = "", "", PayDistribution[[#This Row],[Initial Paycheck]] - SUM(PayDistribution[[#This Row],[Int ACT 1]:[Int ACT 5]]))</f>
        <v/>
      </c>
      <c r="I196" s="2" t="str">
        <f>ACT1Holdings[[#This Row],[Remainder Pay Cut]]</f>
        <v/>
      </c>
      <c r="J196" s="2" t="str">
        <f>ACT2Holdings[[#This Row],[Remainder Pay Cut]]</f>
        <v/>
      </c>
      <c r="K196" s="2" t="str">
        <f>ACT3Holdings[[#This Row],[Remainder Pay Cut]]</f>
        <v/>
      </c>
      <c r="L196" s="2" t="str">
        <f>ACT4Holdings[[#This Row],[Remainder Pay Cut]]</f>
        <v/>
      </c>
      <c r="M196" s="2" t="str">
        <f>ACT5Holdings[[#This Row],[Remainder Pay Cut]]</f>
        <v/>
      </c>
      <c r="O196" s="22">
        <v>45483</v>
      </c>
      <c r="P196" s="1" cm="1">
        <f t="array" ref="P196">IF(ISNUMBER(W195), W195, ACT1Info[Intial Amount])</f>
        <v>0</v>
      </c>
      <c r="Q196" s="1"/>
      <c r="R196" s="19" cm="1">
        <f t="array" ref="R196">IF(ACT1Holdings[[#This Row],[Intial Amount]] &gt; ACT1Info[Interest Rate 1 Cap], ACT1Info[Interest Rate 2], ACT1Info[Interest Rate])</f>
        <v>0</v>
      </c>
      <c r="S196" s="1"/>
      <c r="T196" s="24" t="str" cm="1">
        <f t="array" ref="T196">IF(VLOOKUP(ACT1Holdings[[#This Row],[Date]],Paysheet[], 2, FALSE) = "PAYDAY", (VLOOKUP(ACT1Holdings[[#This Row],[Date]],Paysheet[], 11, FALSE) * ACT1Info[Intial Pay %]), "")</f>
        <v/>
      </c>
      <c r="U19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96" s="1" t="str" cm="1">
        <f t="array" ref="V196">IF(VLOOKUP(ACT1Holdings[[#This Row],[Date]],Paysheet[], 2, FALSE) = "PAYDAY", (PayDistribution[[#This Row],[Pay Post Initial]] * ACT1Info[Remainder %]), "")</f>
        <v/>
      </c>
      <c r="W19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96" s="22">
        <v>45483</v>
      </c>
      <c r="Z196" s="1" cm="1">
        <f t="array" ref="Z196">IF(ISNUMBER(AG195), AG195, ACT2Info[Intial Amount])</f>
        <v>0</v>
      </c>
      <c r="AA196" s="1"/>
      <c r="AB196" s="19" cm="1">
        <f t="array" ref="AB196">IF(ACT2Holdings[[#This Row],[Intial Amount]] &gt; ACT2Info[Interest Rate 1 Cap], ACT2Info[Interest Rate 2], ACT2Info[Interest Rate])</f>
        <v>1.5E-3</v>
      </c>
      <c r="AC196" s="1"/>
      <c r="AD196" s="24" t="str" cm="1">
        <f t="array" ref="AD196">IF(VLOOKUP(ACT2Holdings[[#This Row],[Date]],Paysheet[], 2, FALSE) = "PAYDAY", (VLOOKUP(ACT2Holdings[[#This Row],[Date]],Paysheet[], 11, FALSE) * ACT2Info[Intial Pay %]), "")</f>
        <v/>
      </c>
      <c r="AE19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96" s="1" t="str" cm="1">
        <f t="array" ref="AF196">IF(VLOOKUP(ACT2Holdings[[#This Row],[Date]],Paysheet[], 2, FALSE) = "PAYDAY", (PayDistribution[[#This Row],[Pay Post Initial]] * ACT2Info[Remainder %]), "")</f>
        <v/>
      </c>
      <c r="AG19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96" s="22">
        <v>45483</v>
      </c>
      <c r="AJ196" s="1" cm="1">
        <f t="array" ref="AJ196">IF(ISNUMBER(AQ195), AQ195, ACT3Info[Intial Amount])</f>
        <v>0</v>
      </c>
      <c r="AK196" s="1"/>
      <c r="AL196" s="19" cm="1">
        <f t="array" ref="AL196">IF(ACT3Holdings[[#This Row],[Intial Amount]] &gt; ACT3Info[Interest Rate 1 Cap], ACT3Info[Interest Rate 2], ACT3Info[Interest Rate])</f>
        <v>0</v>
      </c>
      <c r="AM196" s="1"/>
      <c r="AN196" s="24" t="str" cm="1">
        <f t="array" ref="AN196">IF(VLOOKUP(ACT3Holdings[[#This Row],[Date]],Paysheet[], 2, FALSE) = "PAYDAY", (VLOOKUP(ACT3Holdings[[#This Row],[Date]],Paysheet[], 11, FALSE) * ACT3Info[Intial Pay %]), "")</f>
        <v/>
      </c>
      <c r="AO19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96" s="1" t="str" cm="1">
        <f t="array" ref="AP196">IF(VLOOKUP(ACT3Holdings[[#This Row],[Date]],Paysheet[], 2, FALSE) = "PAYDAY", (PayDistribution[[#This Row],[Pay Post Initial]] * ACT3Info[Remainder %]), "")</f>
        <v/>
      </c>
      <c r="AQ19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96" s="22">
        <v>45483</v>
      </c>
      <c r="AT196" s="1" cm="1">
        <f t="array" ref="AT196">IF(ISNUMBER(BA195), BA195, ACT4Info[Intial Amount])</f>
        <v>0</v>
      </c>
      <c r="AU196" s="1"/>
      <c r="AV196" s="19" cm="1">
        <f t="array" ref="AV196">IF(ACT4Holdings[[#This Row],[Intial Amount]] &gt; ACT4Info[Interest Rate 1 Cap], ACT4Info[Interest Rate 2], ACT4Info[Interest Rate])</f>
        <v>0</v>
      </c>
      <c r="AW196" s="1"/>
      <c r="AX196" s="24" t="str" cm="1">
        <f t="array" ref="AX196">IF(VLOOKUP(ACT4Holdings[[#This Row],[Date]],Paysheet[], 2, FALSE) = "PAYDAY", (VLOOKUP(ACT4Holdings[[#This Row],[Date]],Paysheet[], 11, FALSE) * ACT4Info[Intial Pay %]), "")</f>
        <v/>
      </c>
      <c r="AY19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96" s="1" t="str" cm="1">
        <f t="array" ref="AZ196">IF(VLOOKUP(ACT4Holdings[[#This Row],[Date]],Paysheet[], 2, FALSE) = "PAYDAY", (PayDistribution[[#This Row],[Pay Post Initial]] * ACT4Info[Remainder %]), "")</f>
        <v/>
      </c>
      <c r="BA19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96" s="22">
        <v>45483</v>
      </c>
      <c r="BD196" s="1" cm="1">
        <f t="array" ref="BD196">IF(ISNUMBER(BK195), BK195, ACT5Info[Intial Amount])</f>
        <v>0</v>
      </c>
      <c r="BE196" s="1"/>
      <c r="BF196" s="19" cm="1">
        <f t="array" ref="BF196">IF(ACT5Holdings[[#This Row],[Intial Amount]] &gt; ACT5Info[Interest Rate 1 Cap], ACT5Info[Interest Rate 2], ACT5Info[Interest Rate])</f>
        <v>0</v>
      </c>
      <c r="BG196" s="1"/>
      <c r="BH196" s="24" t="str" cm="1">
        <f t="array" ref="BH196">IF(VLOOKUP(ACT5Holdings[[#This Row],[Date]],Paysheet[], 2, FALSE) = "PAYDAY", (VLOOKUP(ACT5Holdings[[#This Row],[Date]],Paysheet[], 11, FALSE) * ACT5Info[Intial Pay %]), "")</f>
        <v/>
      </c>
      <c r="BI19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96" s="1" t="str" cm="1">
        <f t="array" ref="BJ196">IF(VLOOKUP(ACT5Holdings[[#This Row],[Date]],Paysheet[], 2, FALSE) = "PAYDAY", (PayDistribution[[#This Row],[Pay Post Initial]] * ACT5Info[Remainder %]), "")</f>
        <v/>
      </c>
      <c r="BK19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97" spans="1:63" x14ac:dyDescent="0.25">
      <c r="A197" s="27">
        <v>45484</v>
      </c>
      <c r="B197" t="str">
        <f>IF(VLOOKUP(PayDistribution[[#This Row],[Date]],Paysheet[], 2, FALSE) = "PAYDAY", VLOOKUP(PayDistribution[[#This Row],[Date]],Paysheet[], 11, FALSE), "")</f>
        <v/>
      </c>
      <c r="C197" s="2" t="str">
        <f>ACT1Holdings[[#This Row],[Initial Pay Cut]]</f>
        <v/>
      </c>
      <c r="D197" s="2" t="str">
        <f>ACT2Holdings[[#This Row],[Initial Pay Cut]]</f>
        <v/>
      </c>
      <c r="E197" s="2" t="str">
        <f>ACT3Holdings[[#This Row],[Initial Pay Cut]]</f>
        <v/>
      </c>
      <c r="F197" s="2" t="str">
        <f>ACT4Holdings[[#This Row],[Initial Pay Cut]]</f>
        <v/>
      </c>
      <c r="G197" s="2" t="str">
        <f>ACT5Holdings[[#This Row],[Initial Pay Cut]]</f>
        <v/>
      </c>
      <c r="H197" t="str">
        <f>IF(PayDistribution[[#This Row],[Initial Paycheck]] = "", "", PayDistribution[[#This Row],[Initial Paycheck]] - SUM(PayDistribution[[#This Row],[Int ACT 1]:[Int ACT 5]]))</f>
        <v/>
      </c>
      <c r="I197" s="2" t="str">
        <f>ACT1Holdings[[#This Row],[Remainder Pay Cut]]</f>
        <v/>
      </c>
      <c r="J197" s="2" t="str">
        <f>ACT2Holdings[[#This Row],[Remainder Pay Cut]]</f>
        <v/>
      </c>
      <c r="K197" s="2" t="str">
        <f>ACT3Holdings[[#This Row],[Remainder Pay Cut]]</f>
        <v/>
      </c>
      <c r="L197" s="2" t="str">
        <f>ACT4Holdings[[#This Row],[Remainder Pay Cut]]</f>
        <v/>
      </c>
      <c r="M197" s="2" t="str">
        <f>ACT5Holdings[[#This Row],[Remainder Pay Cut]]</f>
        <v/>
      </c>
      <c r="O197" s="22">
        <v>45484</v>
      </c>
      <c r="P197" s="1" cm="1">
        <f t="array" ref="P197">IF(ISNUMBER(W196), W196, ACT1Info[Intial Amount])</f>
        <v>0</v>
      </c>
      <c r="Q197" s="1"/>
      <c r="R197" s="19" cm="1">
        <f t="array" ref="R197">IF(ACT1Holdings[[#This Row],[Intial Amount]] &gt; ACT1Info[Interest Rate 1 Cap], ACT1Info[Interest Rate 2], ACT1Info[Interest Rate])</f>
        <v>0</v>
      </c>
      <c r="S197" s="1"/>
      <c r="T197" s="24" t="str" cm="1">
        <f t="array" ref="T197">IF(VLOOKUP(ACT1Holdings[[#This Row],[Date]],Paysheet[], 2, FALSE) = "PAYDAY", (VLOOKUP(ACT1Holdings[[#This Row],[Date]],Paysheet[], 11, FALSE) * ACT1Info[Intial Pay %]), "")</f>
        <v/>
      </c>
      <c r="U19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97" s="1" t="str" cm="1">
        <f t="array" ref="V197">IF(VLOOKUP(ACT1Holdings[[#This Row],[Date]],Paysheet[], 2, FALSE) = "PAYDAY", (PayDistribution[[#This Row],[Pay Post Initial]] * ACT1Info[Remainder %]), "")</f>
        <v/>
      </c>
      <c r="W19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97" s="22">
        <v>45484</v>
      </c>
      <c r="Z197" s="1" cm="1">
        <f t="array" ref="Z197">IF(ISNUMBER(AG196), AG196, ACT2Info[Intial Amount])</f>
        <v>0</v>
      </c>
      <c r="AA197" s="1"/>
      <c r="AB197" s="19" cm="1">
        <f t="array" ref="AB197">IF(ACT2Holdings[[#This Row],[Intial Amount]] &gt; ACT2Info[Interest Rate 1 Cap], ACT2Info[Interest Rate 2], ACT2Info[Interest Rate])</f>
        <v>1.5E-3</v>
      </c>
      <c r="AC197" s="1"/>
      <c r="AD197" s="24" t="str" cm="1">
        <f t="array" ref="AD197">IF(VLOOKUP(ACT2Holdings[[#This Row],[Date]],Paysheet[], 2, FALSE) = "PAYDAY", (VLOOKUP(ACT2Holdings[[#This Row],[Date]],Paysheet[], 11, FALSE) * ACT2Info[Intial Pay %]), "")</f>
        <v/>
      </c>
      <c r="AE19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97" s="1" t="str" cm="1">
        <f t="array" ref="AF197">IF(VLOOKUP(ACT2Holdings[[#This Row],[Date]],Paysheet[], 2, FALSE) = "PAYDAY", (PayDistribution[[#This Row],[Pay Post Initial]] * ACT2Info[Remainder %]), "")</f>
        <v/>
      </c>
      <c r="AG19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97" s="22">
        <v>45484</v>
      </c>
      <c r="AJ197" s="1" cm="1">
        <f t="array" ref="AJ197">IF(ISNUMBER(AQ196), AQ196, ACT3Info[Intial Amount])</f>
        <v>0</v>
      </c>
      <c r="AK197" s="1"/>
      <c r="AL197" s="19" cm="1">
        <f t="array" ref="AL197">IF(ACT3Holdings[[#This Row],[Intial Amount]] &gt; ACT3Info[Interest Rate 1 Cap], ACT3Info[Interest Rate 2], ACT3Info[Interest Rate])</f>
        <v>0</v>
      </c>
      <c r="AM197" s="1"/>
      <c r="AN197" s="24" t="str" cm="1">
        <f t="array" ref="AN197">IF(VLOOKUP(ACT3Holdings[[#This Row],[Date]],Paysheet[], 2, FALSE) = "PAYDAY", (VLOOKUP(ACT3Holdings[[#This Row],[Date]],Paysheet[], 11, FALSE) * ACT3Info[Intial Pay %]), "")</f>
        <v/>
      </c>
      <c r="AO19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97" s="1" t="str" cm="1">
        <f t="array" ref="AP197">IF(VLOOKUP(ACT3Holdings[[#This Row],[Date]],Paysheet[], 2, FALSE) = "PAYDAY", (PayDistribution[[#This Row],[Pay Post Initial]] * ACT3Info[Remainder %]), "")</f>
        <v/>
      </c>
      <c r="AQ19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97" s="22">
        <v>45484</v>
      </c>
      <c r="AT197" s="1" cm="1">
        <f t="array" ref="AT197">IF(ISNUMBER(BA196), BA196, ACT4Info[Intial Amount])</f>
        <v>0</v>
      </c>
      <c r="AU197" s="1"/>
      <c r="AV197" s="19" cm="1">
        <f t="array" ref="AV197">IF(ACT4Holdings[[#This Row],[Intial Amount]] &gt; ACT4Info[Interest Rate 1 Cap], ACT4Info[Interest Rate 2], ACT4Info[Interest Rate])</f>
        <v>0</v>
      </c>
      <c r="AW197" s="1"/>
      <c r="AX197" s="24" t="str" cm="1">
        <f t="array" ref="AX197">IF(VLOOKUP(ACT4Holdings[[#This Row],[Date]],Paysheet[], 2, FALSE) = "PAYDAY", (VLOOKUP(ACT4Holdings[[#This Row],[Date]],Paysheet[], 11, FALSE) * ACT4Info[Intial Pay %]), "")</f>
        <v/>
      </c>
      <c r="AY19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97" s="1" t="str" cm="1">
        <f t="array" ref="AZ197">IF(VLOOKUP(ACT4Holdings[[#This Row],[Date]],Paysheet[], 2, FALSE) = "PAYDAY", (PayDistribution[[#This Row],[Pay Post Initial]] * ACT4Info[Remainder %]), "")</f>
        <v/>
      </c>
      <c r="BA19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97" s="22">
        <v>45484</v>
      </c>
      <c r="BD197" s="1" cm="1">
        <f t="array" ref="BD197">IF(ISNUMBER(BK196), BK196, ACT5Info[Intial Amount])</f>
        <v>0</v>
      </c>
      <c r="BE197" s="1"/>
      <c r="BF197" s="19" cm="1">
        <f t="array" ref="BF197">IF(ACT5Holdings[[#This Row],[Intial Amount]] &gt; ACT5Info[Interest Rate 1 Cap], ACT5Info[Interest Rate 2], ACT5Info[Interest Rate])</f>
        <v>0</v>
      </c>
      <c r="BG197" s="1"/>
      <c r="BH197" s="24" t="str" cm="1">
        <f t="array" ref="BH197">IF(VLOOKUP(ACT5Holdings[[#This Row],[Date]],Paysheet[], 2, FALSE) = "PAYDAY", (VLOOKUP(ACT5Holdings[[#This Row],[Date]],Paysheet[], 11, FALSE) * ACT5Info[Intial Pay %]), "")</f>
        <v/>
      </c>
      <c r="BI19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97" s="1" t="str" cm="1">
        <f t="array" ref="BJ197">IF(VLOOKUP(ACT5Holdings[[#This Row],[Date]],Paysheet[], 2, FALSE) = "PAYDAY", (PayDistribution[[#This Row],[Pay Post Initial]] * ACT5Info[Remainder %]), "")</f>
        <v/>
      </c>
      <c r="BK19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98" spans="1:63" x14ac:dyDescent="0.25">
      <c r="A198" s="27">
        <v>45485</v>
      </c>
      <c r="B198" t="str">
        <f>IF(VLOOKUP(PayDistribution[[#This Row],[Date]],Paysheet[], 2, FALSE) = "PAYDAY", VLOOKUP(PayDistribution[[#This Row],[Date]],Paysheet[], 11, FALSE), "")</f>
        <v/>
      </c>
      <c r="C198" s="2" t="str">
        <f>ACT1Holdings[[#This Row],[Initial Pay Cut]]</f>
        <v/>
      </c>
      <c r="D198" s="2" t="str">
        <f>ACT2Holdings[[#This Row],[Initial Pay Cut]]</f>
        <v/>
      </c>
      <c r="E198" s="2" t="str">
        <f>ACT3Holdings[[#This Row],[Initial Pay Cut]]</f>
        <v/>
      </c>
      <c r="F198" s="2" t="str">
        <f>ACT4Holdings[[#This Row],[Initial Pay Cut]]</f>
        <v/>
      </c>
      <c r="G198" s="2" t="str">
        <f>ACT5Holdings[[#This Row],[Initial Pay Cut]]</f>
        <v/>
      </c>
      <c r="H198" t="str">
        <f>IF(PayDistribution[[#This Row],[Initial Paycheck]] = "", "", PayDistribution[[#This Row],[Initial Paycheck]] - SUM(PayDistribution[[#This Row],[Int ACT 1]:[Int ACT 5]]))</f>
        <v/>
      </c>
      <c r="I198" s="2" t="str">
        <f>ACT1Holdings[[#This Row],[Remainder Pay Cut]]</f>
        <v/>
      </c>
      <c r="J198" s="2" t="str">
        <f>ACT2Holdings[[#This Row],[Remainder Pay Cut]]</f>
        <v/>
      </c>
      <c r="K198" s="2" t="str">
        <f>ACT3Holdings[[#This Row],[Remainder Pay Cut]]</f>
        <v/>
      </c>
      <c r="L198" s="2" t="str">
        <f>ACT4Holdings[[#This Row],[Remainder Pay Cut]]</f>
        <v/>
      </c>
      <c r="M198" s="2" t="str">
        <f>ACT5Holdings[[#This Row],[Remainder Pay Cut]]</f>
        <v/>
      </c>
      <c r="O198" s="22">
        <v>45485</v>
      </c>
      <c r="P198" s="1" cm="1">
        <f t="array" ref="P198">IF(ISNUMBER(W197), W197, ACT1Info[Intial Amount])</f>
        <v>0</v>
      </c>
      <c r="Q198" s="1"/>
      <c r="R198" s="19" cm="1">
        <f t="array" ref="R198">IF(ACT1Holdings[[#This Row],[Intial Amount]] &gt; ACT1Info[Interest Rate 1 Cap], ACT1Info[Interest Rate 2], ACT1Info[Interest Rate])</f>
        <v>0</v>
      </c>
      <c r="S198" s="1"/>
      <c r="T198" s="24" t="str" cm="1">
        <f t="array" ref="T198">IF(VLOOKUP(ACT1Holdings[[#This Row],[Date]],Paysheet[], 2, FALSE) = "PAYDAY", (VLOOKUP(ACT1Holdings[[#This Row],[Date]],Paysheet[], 11, FALSE) * ACT1Info[Intial Pay %]), "")</f>
        <v/>
      </c>
      <c r="U19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98" s="1" t="str" cm="1">
        <f t="array" ref="V198">IF(VLOOKUP(ACT1Holdings[[#This Row],[Date]],Paysheet[], 2, FALSE) = "PAYDAY", (PayDistribution[[#This Row],[Pay Post Initial]] * ACT1Info[Remainder %]), "")</f>
        <v/>
      </c>
      <c r="W19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98" s="22">
        <v>45485</v>
      </c>
      <c r="Z198" s="1" cm="1">
        <f t="array" ref="Z198">IF(ISNUMBER(AG197), AG197, ACT2Info[Intial Amount])</f>
        <v>0</v>
      </c>
      <c r="AA198" s="1"/>
      <c r="AB198" s="19" cm="1">
        <f t="array" ref="AB198">IF(ACT2Holdings[[#This Row],[Intial Amount]] &gt; ACT2Info[Interest Rate 1 Cap], ACT2Info[Interest Rate 2], ACT2Info[Interest Rate])</f>
        <v>1.5E-3</v>
      </c>
      <c r="AC198" s="1"/>
      <c r="AD198" s="24" t="str" cm="1">
        <f t="array" ref="AD198">IF(VLOOKUP(ACT2Holdings[[#This Row],[Date]],Paysheet[], 2, FALSE) = "PAYDAY", (VLOOKUP(ACT2Holdings[[#This Row],[Date]],Paysheet[], 11, FALSE) * ACT2Info[Intial Pay %]), "")</f>
        <v/>
      </c>
      <c r="AE19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98" s="1" t="str" cm="1">
        <f t="array" ref="AF198">IF(VLOOKUP(ACT2Holdings[[#This Row],[Date]],Paysheet[], 2, FALSE) = "PAYDAY", (PayDistribution[[#This Row],[Pay Post Initial]] * ACT2Info[Remainder %]), "")</f>
        <v/>
      </c>
      <c r="AG19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98" s="22">
        <v>45485</v>
      </c>
      <c r="AJ198" s="1" cm="1">
        <f t="array" ref="AJ198">IF(ISNUMBER(AQ197), AQ197, ACT3Info[Intial Amount])</f>
        <v>0</v>
      </c>
      <c r="AK198" s="1"/>
      <c r="AL198" s="19" cm="1">
        <f t="array" ref="AL198">IF(ACT3Holdings[[#This Row],[Intial Amount]] &gt; ACT3Info[Interest Rate 1 Cap], ACT3Info[Interest Rate 2], ACT3Info[Interest Rate])</f>
        <v>0</v>
      </c>
      <c r="AM198" s="1"/>
      <c r="AN198" s="24" t="str" cm="1">
        <f t="array" ref="AN198">IF(VLOOKUP(ACT3Holdings[[#This Row],[Date]],Paysheet[], 2, FALSE) = "PAYDAY", (VLOOKUP(ACT3Holdings[[#This Row],[Date]],Paysheet[], 11, FALSE) * ACT3Info[Intial Pay %]), "")</f>
        <v/>
      </c>
      <c r="AO19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98" s="1" t="str" cm="1">
        <f t="array" ref="AP198">IF(VLOOKUP(ACT3Holdings[[#This Row],[Date]],Paysheet[], 2, FALSE) = "PAYDAY", (PayDistribution[[#This Row],[Pay Post Initial]] * ACT3Info[Remainder %]), "")</f>
        <v/>
      </c>
      <c r="AQ19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98" s="22">
        <v>45485</v>
      </c>
      <c r="AT198" s="1" cm="1">
        <f t="array" ref="AT198">IF(ISNUMBER(BA197), BA197, ACT4Info[Intial Amount])</f>
        <v>0</v>
      </c>
      <c r="AU198" s="1"/>
      <c r="AV198" s="19" cm="1">
        <f t="array" ref="AV198">IF(ACT4Holdings[[#This Row],[Intial Amount]] &gt; ACT4Info[Interest Rate 1 Cap], ACT4Info[Interest Rate 2], ACT4Info[Interest Rate])</f>
        <v>0</v>
      </c>
      <c r="AW198" s="1"/>
      <c r="AX198" s="24" t="str" cm="1">
        <f t="array" ref="AX198">IF(VLOOKUP(ACT4Holdings[[#This Row],[Date]],Paysheet[], 2, FALSE) = "PAYDAY", (VLOOKUP(ACT4Holdings[[#This Row],[Date]],Paysheet[], 11, FALSE) * ACT4Info[Intial Pay %]), "")</f>
        <v/>
      </c>
      <c r="AY19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98" s="1" t="str" cm="1">
        <f t="array" ref="AZ198">IF(VLOOKUP(ACT4Holdings[[#This Row],[Date]],Paysheet[], 2, FALSE) = "PAYDAY", (PayDistribution[[#This Row],[Pay Post Initial]] * ACT4Info[Remainder %]), "")</f>
        <v/>
      </c>
      <c r="BA19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98" s="22">
        <v>45485</v>
      </c>
      <c r="BD198" s="1" cm="1">
        <f t="array" ref="BD198">IF(ISNUMBER(BK197), BK197, ACT5Info[Intial Amount])</f>
        <v>0</v>
      </c>
      <c r="BE198" s="1"/>
      <c r="BF198" s="19" cm="1">
        <f t="array" ref="BF198">IF(ACT5Holdings[[#This Row],[Intial Amount]] &gt; ACT5Info[Interest Rate 1 Cap], ACT5Info[Interest Rate 2], ACT5Info[Interest Rate])</f>
        <v>0</v>
      </c>
      <c r="BG198" s="1"/>
      <c r="BH198" s="24" t="str" cm="1">
        <f t="array" ref="BH198">IF(VLOOKUP(ACT5Holdings[[#This Row],[Date]],Paysheet[], 2, FALSE) = "PAYDAY", (VLOOKUP(ACT5Holdings[[#This Row],[Date]],Paysheet[], 11, FALSE) * ACT5Info[Intial Pay %]), "")</f>
        <v/>
      </c>
      <c r="BI19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98" s="1" t="str" cm="1">
        <f t="array" ref="BJ198">IF(VLOOKUP(ACT5Holdings[[#This Row],[Date]],Paysheet[], 2, FALSE) = "PAYDAY", (PayDistribution[[#This Row],[Pay Post Initial]] * ACT5Info[Remainder %]), "")</f>
        <v/>
      </c>
      <c r="BK19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199" spans="1:63" x14ac:dyDescent="0.25">
      <c r="A199" s="27">
        <v>45486</v>
      </c>
      <c r="B199" t="str">
        <f>IF(VLOOKUP(PayDistribution[[#This Row],[Date]],Paysheet[], 2, FALSE) = "PAYDAY", VLOOKUP(PayDistribution[[#This Row],[Date]],Paysheet[], 11, FALSE), "")</f>
        <v/>
      </c>
      <c r="C199" s="2" t="str">
        <f>ACT1Holdings[[#This Row],[Initial Pay Cut]]</f>
        <v/>
      </c>
      <c r="D199" s="2" t="str">
        <f>ACT2Holdings[[#This Row],[Initial Pay Cut]]</f>
        <v/>
      </c>
      <c r="E199" s="2" t="str">
        <f>ACT3Holdings[[#This Row],[Initial Pay Cut]]</f>
        <v/>
      </c>
      <c r="F199" s="2" t="str">
        <f>ACT4Holdings[[#This Row],[Initial Pay Cut]]</f>
        <v/>
      </c>
      <c r="G199" s="2" t="str">
        <f>ACT5Holdings[[#This Row],[Initial Pay Cut]]</f>
        <v/>
      </c>
      <c r="H199" t="str">
        <f>IF(PayDistribution[[#This Row],[Initial Paycheck]] = "", "", PayDistribution[[#This Row],[Initial Paycheck]] - SUM(PayDistribution[[#This Row],[Int ACT 1]:[Int ACT 5]]))</f>
        <v/>
      </c>
      <c r="I199" s="2" t="str">
        <f>ACT1Holdings[[#This Row],[Remainder Pay Cut]]</f>
        <v/>
      </c>
      <c r="J199" s="2" t="str">
        <f>ACT2Holdings[[#This Row],[Remainder Pay Cut]]</f>
        <v/>
      </c>
      <c r="K199" s="2" t="str">
        <f>ACT3Holdings[[#This Row],[Remainder Pay Cut]]</f>
        <v/>
      </c>
      <c r="L199" s="2" t="str">
        <f>ACT4Holdings[[#This Row],[Remainder Pay Cut]]</f>
        <v/>
      </c>
      <c r="M199" s="2" t="str">
        <f>ACT5Holdings[[#This Row],[Remainder Pay Cut]]</f>
        <v/>
      </c>
      <c r="O199" s="22">
        <v>45486</v>
      </c>
      <c r="P199" s="1" cm="1">
        <f t="array" ref="P199">IF(ISNUMBER(W198), W198, ACT1Info[Intial Amount])</f>
        <v>0</v>
      </c>
      <c r="Q199" s="1"/>
      <c r="R199" s="19" cm="1">
        <f t="array" ref="R199">IF(ACT1Holdings[[#This Row],[Intial Amount]] &gt; ACT1Info[Interest Rate 1 Cap], ACT1Info[Interest Rate 2], ACT1Info[Interest Rate])</f>
        <v>0</v>
      </c>
      <c r="S199" s="1"/>
      <c r="T199" s="24" t="str" cm="1">
        <f t="array" ref="T199">IF(VLOOKUP(ACT1Holdings[[#This Row],[Date]],Paysheet[], 2, FALSE) = "PAYDAY", (VLOOKUP(ACT1Holdings[[#This Row],[Date]],Paysheet[], 11, FALSE) * ACT1Info[Intial Pay %]), "")</f>
        <v/>
      </c>
      <c r="U19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199" s="1" t="str" cm="1">
        <f t="array" ref="V199">IF(VLOOKUP(ACT1Holdings[[#This Row],[Date]],Paysheet[], 2, FALSE) = "PAYDAY", (PayDistribution[[#This Row],[Pay Post Initial]] * ACT1Info[Remainder %]), "")</f>
        <v/>
      </c>
      <c r="W19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199" s="22">
        <v>45486</v>
      </c>
      <c r="Z199" s="1" cm="1">
        <f t="array" ref="Z199">IF(ISNUMBER(AG198), AG198, ACT2Info[Intial Amount])</f>
        <v>0</v>
      </c>
      <c r="AA199" s="1"/>
      <c r="AB199" s="19" cm="1">
        <f t="array" ref="AB199">IF(ACT2Holdings[[#This Row],[Intial Amount]] &gt; ACT2Info[Interest Rate 1 Cap], ACT2Info[Interest Rate 2], ACT2Info[Interest Rate])</f>
        <v>1.5E-3</v>
      </c>
      <c r="AC199" s="1"/>
      <c r="AD199" s="24" t="str" cm="1">
        <f t="array" ref="AD199">IF(VLOOKUP(ACT2Holdings[[#This Row],[Date]],Paysheet[], 2, FALSE) = "PAYDAY", (VLOOKUP(ACT2Holdings[[#This Row],[Date]],Paysheet[], 11, FALSE) * ACT2Info[Intial Pay %]), "")</f>
        <v/>
      </c>
      <c r="AE19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199" s="1" t="str" cm="1">
        <f t="array" ref="AF199">IF(VLOOKUP(ACT2Holdings[[#This Row],[Date]],Paysheet[], 2, FALSE) = "PAYDAY", (PayDistribution[[#This Row],[Pay Post Initial]] * ACT2Info[Remainder %]), "")</f>
        <v/>
      </c>
      <c r="AG19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199" s="22">
        <v>45486</v>
      </c>
      <c r="AJ199" s="1" cm="1">
        <f t="array" ref="AJ199">IF(ISNUMBER(AQ198), AQ198, ACT3Info[Intial Amount])</f>
        <v>0</v>
      </c>
      <c r="AK199" s="1"/>
      <c r="AL199" s="19" cm="1">
        <f t="array" ref="AL199">IF(ACT3Holdings[[#This Row],[Intial Amount]] &gt; ACT3Info[Interest Rate 1 Cap], ACT3Info[Interest Rate 2], ACT3Info[Interest Rate])</f>
        <v>0</v>
      </c>
      <c r="AM199" s="1"/>
      <c r="AN199" s="24" t="str" cm="1">
        <f t="array" ref="AN199">IF(VLOOKUP(ACT3Holdings[[#This Row],[Date]],Paysheet[], 2, FALSE) = "PAYDAY", (VLOOKUP(ACT3Holdings[[#This Row],[Date]],Paysheet[], 11, FALSE) * ACT3Info[Intial Pay %]), "")</f>
        <v/>
      </c>
      <c r="AO19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199" s="1" t="str" cm="1">
        <f t="array" ref="AP199">IF(VLOOKUP(ACT3Holdings[[#This Row],[Date]],Paysheet[], 2, FALSE) = "PAYDAY", (PayDistribution[[#This Row],[Pay Post Initial]] * ACT3Info[Remainder %]), "")</f>
        <v/>
      </c>
      <c r="AQ19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199" s="22">
        <v>45486</v>
      </c>
      <c r="AT199" s="1" cm="1">
        <f t="array" ref="AT199">IF(ISNUMBER(BA198), BA198, ACT4Info[Intial Amount])</f>
        <v>0</v>
      </c>
      <c r="AU199" s="1"/>
      <c r="AV199" s="19" cm="1">
        <f t="array" ref="AV199">IF(ACT4Holdings[[#This Row],[Intial Amount]] &gt; ACT4Info[Interest Rate 1 Cap], ACT4Info[Interest Rate 2], ACT4Info[Interest Rate])</f>
        <v>0</v>
      </c>
      <c r="AW199" s="1"/>
      <c r="AX199" s="24" t="str" cm="1">
        <f t="array" ref="AX199">IF(VLOOKUP(ACT4Holdings[[#This Row],[Date]],Paysheet[], 2, FALSE) = "PAYDAY", (VLOOKUP(ACT4Holdings[[#This Row],[Date]],Paysheet[], 11, FALSE) * ACT4Info[Intial Pay %]), "")</f>
        <v/>
      </c>
      <c r="AY19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199" s="1" t="str" cm="1">
        <f t="array" ref="AZ199">IF(VLOOKUP(ACT4Holdings[[#This Row],[Date]],Paysheet[], 2, FALSE) = "PAYDAY", (PayDistribution[[#This Row],[Pay Post Initial]] * ACT4Info[Remainder %]), "")</f>
        <v/>
      </c>
      <c r="BA19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199" s="22">
        <v>45486</v>
      </c>
      <c r="BD199" s="1" cm="1">
        <f t="array" ref="BD199">IF(ISNUMBER(BK198), BK198, ACT5Info[Intial Amount])</f>
        <v>0</v>
      </c>
      <c r="BE199" s="1"/>
      <c r="BF199" s="19" cm="1">
        <f t="array" ref="BF199">IF(ACT5Holdings[[#This Row],[Intial Amount]] &gt; ACT5Info[Interest Rate 1 Cap], ACT5Info[Interest Rate 2], ACT5Info[Interest Rate])</f>
        <v>0</v>
      </c>
      <c r="BG199" s="1"/>
      <c r="BH199" s="24" t="str" cm="1">
        <f t="array" ref="BH199">IF(VLOOKUP(ACT5Holdings[[#This Row],[Date]],Paysheet[], 2, FALSE) = "PAYDAY", (VLOOKUP(ACT5Holdings[[#This Row],[Date]],Paysheet[], 11, FALSE) * ACT5Info[Intial Pay %]), "")</f>
        <v/>
      </c>
      <c r="BI19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199" s="1" t="str" cm="1">
        <f t="array" ref="BJ199">IF(VLOOKUP(ACT5Holdings[[#This Row],[Date]],Paysheet[], 2, FALSE) = "PAYDAY", (PayDistribution[[#This Row],[Pay Post Initial]] * ACT5Info[Remainder %]), "")</f>
        <v/>
      </c>
      <c r="BK19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00" spans="1:63" x14ac:dyDescent="0.25">
      <c r="A200" s="27">
        <v>45487</v>
      </c>
      <c r="B200" t="str">
        <f>IF(VLOOKUP(PayDistribution[[#This Row],[Date]],Paysheet[], 2, FALSE) = "PAYDAY", VLOOKUP(PayDistribution[[#This Row],[Date]],Paysheet[], 11, FALSE), "")</f>
        <v/>
      </c>
      <c r="C200" s="2" t="str">
        <f>ACT1Holdings[[#This Row],[Initial Pay Cut]]</f>
        <v/>
      </c>
      <c r="D200" s="2" t="str">
        <f>ACT2Holdings[[#This Row],[Initial Pay Cut]]</f>
        <v/>
      </c>
      <c r="E200" s="2" t="str">
        <f>ACT3Holdings[[#This Row],[Initial Pay Cut]]</f>
        <v/>
      </c>
      <c r="F200" s="2" t="str">
        <f>ACT4Holdings[[#This Row],[Initial Pay Cut]]</f>
        <v/>
      </c>
      <c r="G200" s="2" t="str">
        <f>ACT5Holdings[[#This Row],[Initial Pay Cut]]</f>
        <v/>
      </c>
      <c r="H200" t="str">
        <f>IF(PayDistribution[[#This Row],[Initial Paycheck]] = "", "", PayDistribution[[#This Row],[Initial Paycheck]] - SUM(PayDistribution[[#This Row],[Int ACT 1]:[Int ACT 5]]))</f>
        <v/>
      </c>
      <c r="I200" s="2" t="str">
        <f>ACT1Holdings[[#This Row],[Remainder Pay Cut]]</f>
        <v/>
      </c>
      <c r="J200" s="2" t="str">
        <f>ACT2Holdings[[#This Row],[Remainder Pay Cut]]</f>
        <v/>
      </c>
      <c r="K200" s="2" t="str">
        <f>ACT3Holdings[[#This Row],[Remainder Pay Cut]]</f>
        <v/>
      </c>
      <c r="L200" s="2" t="str">
        <f>ACT4Holdings[[#This Row],[Remainder Pay Cut]]</f>
        <v/>
      </c>
      <c r="M200" s="2" t="str">
        <f>ACT5Holdings[[#This Row],[Remainder Pay Cut]]</f>
        <v/>
      </c>
      <c r="O200" s="22">
        <v>45487</v>
      </c>
      <c r="P200" s="1" cm="1">
        <f t="array" ref="P200">IF(ISNUMBER(W199), W199, ACT1Info[Intial Amount])</f>
        <v>0</v>
      </c>
      <c r="Q200" s="1"/>
      <c r="R200" s="19" cm="1">
        <f t="array" ref="R200">IF(ACT1Holdings[[#This Row],[Intial Amount]] &gt; ACT1Info[Interest Rate 1 Cap], ACT1Info[Interest Rate 2], ACT1Info[Interest Rate])</f>
        <v>0</v>
      </c>
      <c r="S200" s="1"/>
      <c r="T200" s="24" t="str" cm="1">
        <f t="array" ref="T200">IF(VLOOKUP(ACT1Holdings[[#This Row],[Date]],Paysheet[], 2, FALSE) = "PAYDAY", (VLOOKUP(ACT1Holdings[[#This Row],[Date]],Paysheet[], 11, FALSE) * ACT1Info[Intial Pay %]), "")</f>
        <v/>
      </c>
      <c r="U20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00" s="1" t="str" cm="1">
        <f t="array" ref="V200">IF(VLOOKUP(ACT1Holdings[[#This Row],[Date]],Paysheet[], 2, FALSE) = "PAYDAY", (PayDistribution[[#This Row],[Pay Post Initial]] * ACT1Info[Remainder %]), "")</f>
        <v/>
      </c>
      <c r="W20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00" s="22">
        <v>45487</v>
      </c>
      <c r="Z200" s="1" cm="1">
        <f t="array" ref="Z200">IF(ISNUMBER(AG199), AG199, ACT2Info[Intial Amount])</f>
        <v>0</v>
      </c>
      <c r="AA200" s="1"/>
      <c r="AB200" s="19" cm="1">
        <f t="array" ref="AB200">IF(ACT2Holdings[[#This Row],[Intial Amount]] &gt; ACT2Info[Interest Rate 1 Cap], ACT2Info[Interest Rate 2], ACT2Info[Interest Rate])</f>
        <v>1.5E-3</v>
      </c>
      <c r="AC200" s="1"/>
      <c r="AD200" s="24" t="str" cm="1">
        <f t="array" ref="AD200">IF(VLOOKUP(ACT2Holdings[[#This Row],[Date]],Paysheet[], 2, FALSE) = "PAYDAY", (VLOOKUP(ACT2Holdings[[#This Row],[Date]],Paysheet[], 11, FALSE) * ACT2Info[Intial Pay %]), "")</f>
        <v/>
      </c>
      <c r="AE20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00" s="1" t="str" cm="1">
        <f t="array" ref="AF200">IF(VLOOKUP(ACT2Holdings[[#This Row],[Date]],Paysheet[], 2, FALSE) = "PAYDAY", (PayDistribution[[#This Row],[Pay Post Initial]] * ACT2Info[Remainder %]), "")</f>
        <v/>
      </c>
      <c r="AG20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00" s="22">
        <v>45487</v>
      </c>
      <c r="AJ200" s="1" cm="1">
        <f t="array" ref="AJ200">IF(ISNUMBER(AQ199), AQ199, ACT3Info[Intial Amount])</f>
        <v>0</v>
      </c>
      <c r="AK200" s="1"/>
      <c r="AL200" s="19" cm="1">
        <f t="array" ref="AL200">IF(ACT3Holdings[[#This Row],[Intial Amount]] &gt; ACT3Info[Interest Rate 1 Cap], ACT3Info[Interest Rate 2], ACT3Info[Interest Rate])</f>
        <v>0</v>
      </c>
      <c r="AM200" s="1"/>
      <c r="AN200" s="24" t="str" cm="1">
        <f t="array" ref="AN200">IF(VLOOKUP(ACT3Holdings[[#This Row],[Date]],Paysheet[], 2, FALSE) = "PAYDAY", (VLOOKUP(ACT3Holdings[[#This Row],[Date]],Paysheet[], 11, FALSE) * ACT3Info[Intial Pay %]), "")</f>
        <v/>
      </c>
      <c r="AO20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00" s="1" t="str" cm="1">
        <f t="array" ref="AP200">IF(VLOOKUP(ACT3Holdings[[#This Row],[Date]],Paysheet[], 2, FALSE) = "PAYDAY", (PayDistribution[[#This Row],[Pay Post Initial]] * ACT3Info[Remainder %]), "")</f>
        <v/>
      </c>
      <c r="AQ20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00" s="22">
        <v>45487</v>
      </c>
      <c r="AT200" s="1" cm="1">
        <f t="array" ref="AT200">IF(ISNUMBER(BA199), BA199, ACT4Info[Intial Amount])</f>
        <v>0</v>
      </c>
      <c r="AU200" s="1"/>
      <c r="AV200" s="19" cm="1">
        <f t="array" ref="AV200">IF(ACT4Holdings[[#This Row],[Intial Amount]] &gt; ACT4Info[Interest Rate 1 Cap], ACT4Info[Interest Rate 2], ACT4Info[Interest Rate])</f>
        <v>0</v>
      </c>
      <c r="AW200" s="1"/>
      <c r="AX200" s="24" t="str" cm="1">
        <f t="array" ref="AX200">IF(VLOOKUP(ACT4Holdings[[#This Row],[Date]],Paysheet[], 2, FALSE) = "PAYDAY", (VLOOKUP(ACT4Holdings[[#This Row],[Date]],Paysheet[], 11, FALSE) * ACT4Info[Intial Pay %]), "")</f>
        <v/>
      </c>
      <c r="AY20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00" s="1" t="str" cm="1">
        <f t="array" ref="AZ200">IF(VLOOKUP(ACT4Holdings[[#This Row],[Date]],Paysheet[], 2, FALSE) = "PAYDAY", (PayDistribution[[#This Row],[Pay Post Initial]] * ACT4Info[Remainder %]), "")</f>
        <v/>
      </c>
      <c r="BA20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00" s="22">
        <v>45487</v>
      </c>
      <c r="BD200" s="1" cm="1">
        <f t="array" ref="BD200">IF(ISNUMBER(BK199), BK199, ACT5Info[Intial Amount])</f>
        <v>0</v>
      </c>
      <c r="BE200" s="1"/>
      <c r="BF200" s="19" cm="1">
        <f t="array" ref="BF200">IF(ACT5Holdings[[#This Row],[Intial Amount]] &gt; ACT5Info[Interest Rate 1 Cap], ACT5Info[Interest Rate 2], ACT5Info[Interest Rate])</f>
        <v>0</v>
      </c>
      <c r="BG200" s="1"/>
      <c r="BH200" s="24" t="str" cm="1">
        <f t="array" ref="BH200">IF(VLOOKUP(ACT5Holdings[[#This Row],[Date]],Paysheet[], 2, FALSE) = "PAYDAY", (VLOOKUP(ACT5Holdings[[#This Row],[Date]],Paysheet[], 11, FALSE) * ACT5Info[Intial Pay %]), "")</f>
        <v/>
      </c>
      <c r="BI20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00" s="1" t="str" cm="1">
        <f t="array" ref="BJ200">IF(VLOOKUP(ACT5Holdings[[#This Row],[Date]],Paysheet[], 2, FALSE) = "PAYDAY", (PayDistribution[[#This Row],[Pay Post Initial]] * ACT5Info[Remainder %]), "")</f>
        <v/>
      </c>
      <c r="BK20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01" spans="1:63" x14ac:dyDescent="0.25">
      <c r="A201" s="27">
        <v>45488</v>
      </c>
      <c r="B201" t="str">
        <f>IF(VLOOKUP(PayDistribution[[#This Row],[Date]],Paysheet[], 2, FALSE) = "PAYDAY", VLOOKUP(PayDistribution[[#This Row],[Date]],Paysheet[], 11, FALSE), "")</f>
        <v/>
      </c>
      <c r="C201" s="2" t="str">
        <f>ACT1Holdings[[#This Row],[Initial Pay Cut]]</f>
        <v/>
      </c>
      <c r="D201" s="2" t="str">
        <f>ACT2Holdings[[#This Row],[Initial Pay Cut]]</f>
        <v/>
      </c>
      <c r="E201" s="2" t="str">
        <f>ACT3Holdings[[#This Row],[Initial Pay Cut]]</f>
        <v/>
      </c>
      <c r="F201" s="2" t="str">
        <f>ACT4Holdings[[#This Row],[Initial Pay Cut]]</f>
        <v/>
      </c>
      <c r="G201" s="2" t="str">
        <f>ACT5Holdings[[#This Row],[Initial Pay Cut]]</f>
        <v/>
      </c>
      <c r="H201" t="str">
        <f>IF(PayDistribution[[#This Row],[Initial Paycheck]] = "", "", PayDistribution[[#This Row],[Initial Paycheck]] - SUM(PayDistribution[[#This Row],[Int ACT 1]:[Int ACT 5]]))</f>
        <v/>
      </c>
      <c r="I201" s="2" t="str">
        <f>ACT1Holdings[[#This Row],[Remainder Pay Cut]]</f>
        <v/>
      </c>
      <c r="J201" s="2" t="str">
        <f>ACT2Holdings[[#This Row],[Remainder Pay Cut]]</f>
        <v/>
      </c>
      <c r="K201" s="2" t="str">
        <f>ACT3Holdings[[#This Row],[Remainder Pay Cut]]</f>
        <v/>
      </c>
      <c r="L201" s="2" t="str">
        <f>ACT4Holdings[[#This Row],[Remainder Pay Cut]]</f>
        <v/>
      </c>
      <c r="M201" s="2" t="str">
        <f>ACT5Holdings[[#This Row],[Remainder Pay Cut]]</f>
        <v/>
      </c>
      <c r="O201" s="22">
        <v>45488</v>
      </c>
      <c r="P201" s="1" cm="1">
        <f t="array" ref="P201">IF(ISNUMBER(W200), W200, ACT1Info[Intial Amount])</f>
        <v>0</v>
      </c>
      <c r="Q201" s="1"/>
      <c r="R201" s="19" cm="1">
        <f t="array" ref="R201">IF(ACT1Holdings[[#This Row],[Intial Amount]] &gt; ACT1Info[Interest Rate 1 Cap], ACT1Info[Interest Rate 2], ACT1Info[Interest Rate])</f>
        <v>0</v>
      </c>
      <c r="S201" s="1"/>
      <c r="T201" s="24" t="str" cm="1">
        <f t="array" ref="T201">IF(VLOOKUP(ACT1Holdings[[#This Row],[Date]],Paysheet[], 2, FALSE) = "PAYDAY", (VLOOKUP(ACT1Holdings[[#This Row],[Date]],Paysheet[], 11, FALSE) * ACT1Info[Intial Pay %]), "")</f>
        <v/>
      </c>
      <c r="U20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01" s="1" t="str" cm="1">
        <f t="array" ref="V201">IF(VLOOKUP(ACT1Holdings[[#This Row],[Date]],Paysheet[], 2, FALSE) = "PAYDAY", (PayDistribution[[#This Row],[Pay Post Initial]] * ACT1Info[Remainder %]), "")</f>
        <v/>
      </c>
      <c r="W20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01" s="22">
        <v>45488</v>
      </c>
      <c r="Z201" s="1" cm="1">
        <f t="array" ref="Z201">IF(ISNUMBER(AG200), AG200, ACT2Info[Intial Amount])</f>
        <v>0</v>
      </c>
      <c r="AA201" s="1"/>
      <c r="AB201" s="19" cm="1">
        <f t="array" ref="AB201">IF(ACT2Holdings[[#This Row],[Intial Amount]] &gt; ACT2Info[Interest Rate 1 Cap], ACT2Info[Interest Rate 2], ACT2Info[Interest Rate])</f>
        <v>1.5E-3</v>
      </c>
      <c r="AC201" s="1"/>
      <c r="AD201" s="24" t="str" cm="1">
        <f t="array" ref="AD201">IF(VLOOKUP(ACT2Holdings[[#This Row],[Date]],Paysheet[], 2, FALSE) = "PAYDAY", (VLOOKUP(ACT2Holdings[[#This Row],[Date]],Paysheet[], 11, FALSE) * ACT2Info[Intial Pay %]), "")</f>
        <v/>
      </c>
      <c r="AE20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01" s="1" t="str" cm="1">
        <f t="array" ref="AF201">IF(VLOOKUP(ACT2Holdings[[#This Row],[Date]],Paysheet[], 2, FALSE) = "PAYDAY", (PayDistribution[[#This Row],[Pay Post Initial]] * ACT2Info[Remainder %]), "")</f>
        <v/>
      </c>
      <c r="AG20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01" s="22">
        <v>45488</v>
      </c>
      <c r="AJ201" s="1" cm="1">
        <f t="array" ref="AJ201">IF(ISNUMBER(AQ200), AQ200, ACT3Info[Intial Amount])</f>
        <v>0</v>
      </c>
      <c r="AK201" s="1"/>
      <c r="AL201" s="19" cm="1">
        <f t="array" ref="AL201">IF(ACT3Holdings[[#This Row],[Intial Amount]] &gt; ACT3Info[Interest Rate 1 Cap], ACT3Info[Interest Rate 2], ACT3Info[Interest Rate])</f>
        <v>0</v>
      </c>
      <c r="AM201" s="1"/>
      <c r="AN201" s="24" t="str" cm="1">
        <f t="array" ref="AN201">IF(VLOOKUP(ACT3Holdings[[#This Row],[Date]],Paysheet[], 2, FALSE) = "PAYDAY", (VLOOKUP(ACT3Holdings[[#This Row],[Date]],Paysheet[], 11, FALSE) * ACT3Info[Intial Pay %]), "")</f>
        <v/>
      </c>
      <c r="AO20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01" s="1" t="str" cm="1">
        <f t="array" ref="AP201">IF(VLOOKUP(ACT3Holdings[[#This Row],[Date]],Paysheet[], 2, FALSE) = "PAYDAY", (PayDistribution[[#This Row],[Pay Post Initial]] * ACT3Info[Remainder %]), "")</f>
        <v/>
      </c>
      <c r="AQ20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01" s="22">
        <v>45488</v>
      </c>
      <c r="AT201" s="1" cm="1">
        <f t="array" ref="AT201">IF(ISNUMBER(BA200), BA200, ACT4Info[Intial Amount])</f>
        <v>0</v>
      </c>
      <c r="AU201" s="1"/>
      <c r="AV201" s="19" cm="1">
        <f t="array" ref="AV201">IF(ACT4Holdings[[#This Row],[Intial Amount]] &gt; ACT4Info[Interest Rate 1 Cap], ACT4Info[Interest Rate 2], ACT4Info[Interest Rate])</f>
        <v>0</v>
      </c>
      <c r="AW201" s="1"/>
      <c r="AX201" s="24" t="str" cm="1">
        <f t="array" ref="AX201">IF(VLOOKUP(ACT4Holdings[[#This Row],[Date]],Paysheet[], 2, FALSE) = "PAYDAY", (VLOOKUP(ACT4Holdings[[#This Row],[Date]],Paysheet[], 11, FALSE) * ACT4Info[Intial Pay %]), "")</f>
        <v/>
      </c>
      <c r="AY20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01" s="1" t="str" cm="1">
        <f t="array" ref="AZ201">IF(VLOOKUP(ACT4Holdings[[#This Row],[Date]],Paysheet[], 2, FALSE) = "PAYDAY", (PayDistribution[[#This Row],[Pay Post Initial]] * ACT4Info[Remainder %]), "")</f>
        <v/>
      </c>
      <c r="BA20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01" s="22">
        <v>45488</v>
      </c>
      <c r="BD201" s="1" cm="1">
        <f t="array" ref="BD201">IF(ISNUMBER(BK200), BK200, ACT5Info[Intial Amount])</f>
        <v>0</v>
      </c>
      <c r="BE201" s="1"/>
      <c r="BF201" s="19" cm="1">
        <f t="array" ref="BF201">IF(ACT5Holdings[[#This Row],[Intial Amount]] &gt; ACT5Info[Interest Rate 1 Cap], ACT5Info[Interest Rate 2], ACT5Info[Interest Rate])</f>
        <v>0</v>
      </c>
      <c r="BG201" s="1"/>
      <c r="BH201" s="24" t="str" cm="1">
        <f t="array" ref="BH201">IF(VLOOKUP(ACT5Holdings[[#This Row],[Date]],Paysheet[], 2, FALSE) = "PAYDAY", (VLOOKUP(ACT5Holdings[[#This Row],[Date]],Paysheet[], 11, FALSE) * ACT5Info[Intial Pay %]), "")</f>
        <v/>
      </c>
      <c r="BI20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01" s="1" t="str" cm="1">
        <f t="array" ref="BJ201">IF(VLOOKUP(ACT5Holdings[[#This Row],[Date]],Paysheet[], 2, FALSE) = "PAYDAY", (PayDistribution[[#This Row],[Pay Post Initial]] * ACT5Info[Remainder %]), "")</f>
        <v/>
      </c>
      <c r="BK20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02" spans="1:63" x14ac:dyDescent="0.25">
      <c r="A202" s="27">
        <v>45489</v>
      </c>
      <c r="B202" t="str">
        <f>IF(VLOOKUP(PayDistribution[[#This Row],[Date]],Paysheet[], 2, FALSE) = "PAYDAY", VLOOKUP(PayDistribution[[#This Row],[Date]],Paysheet[], 11, FALSE), "")</f>
        <v/>
      </c>
      <c r="C202" s="2" t="str">
        <f>ACT1Holdings[[#This Row],[Initial Pay Cut]]</f>
        <v/>
      </c>
      <c r="D202" s="2" t="str">
        <f>ACT2Holdings[[#This Row],[Initial Pay Cut]]</f>
        <v/>
      </c>
      <c r="E202" s="2" t="str">
        <f>ACT3Holdings[[#This Row],[Initial Pay Cut]]</f>
        <v/>
      </c>
      <c r="F202" s="2" t="str">
        <f>ACT4Holdings[[#This Row],[Initial Pay Cut]]</f>
        <v/>
      </c>
      <c r="G202" s="2" t="str">
        <f>ACT5Holdings[[#This Row],[Initial Pay Cut]]</f>
        <v/>
      </c>
      <c r="H202" t="str">
        <f>IF(PayDistribution[[#This Row],[Initial Paycheck]] = "", "", PayDistribution[[#This Row],[Initial Paycheck]] - SUM(PayDistribution[[#This Row],[Int ACT 1]:[Int ACT 5]]))</f>
        <v/>
      </c>
      <c r="I202" s="2" t="str">
        <f>ACT1Holdings[[#This Row],[Remainder Pay Cut]]</f>
        <v/>
      </c>
      <c r="J202" s="2" t="str">
        <f>ACT2Holdings[[#This Row],[Remainder Pay Cut]]</f>
        <v/>
      </c>
      <c r="K202" s="2" t="str">
        <f>ACT3Holdings[[#This Row],[Remainder Pay Cut]]</f>
        <v/>
      </c>
      <c r="L202" s="2" t="str">
        <f>ACT4Holdings[[#This Row],[Remainder Pay Cut]]</f>
        <v/>
      </c>
      <c r="M202" s="2" t="str">
        <f>ACT5Holdings[[#This Row],[Remainder Pay Cut]]</f>
        <v/>
      </c>
      <c r="O202" s="22">
        <v>45489</v>
      </c>
      <c r="P202" s="1" cm="1">
        <f t="array" ref="P202">IF(ISNUMBER(W201), W201, ACT1Info[Intial Amount])</f>
        <v>0</v>
      </c>
      <c r="Q202" s="1"/>
      <c r="R202" s="19" cm="1">
        <f t="array" ref="R202">IF(ACT1Holdings[[#This Row],[Intial Amount]] &gt; ACT1Info[Interest Rate 1 Cap], ACT1Info[Interest Rate 2], ACT1Info[Interest Rate])</f>
        <v>0</v>
      </c>
      <c r="S202" s="1"/>
      <c r="T202" s="24" t="str" cm="1">
        <f t="array" ref="T202">IF(VLOOKUP(ACT1Holdings[[#This Row],[Date]],Paysheet[], 2, FALSE) = "PAYDAY", (VLOOKUP(ACT1Holdings[[#This Row],[Date]],Paysheet[], 11, FALSE) * ACT1Info[Intial Pay %]), "")</f>
        <v/>
      </c>
      <c r="U20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02" s="1" t="str" cm="1">
        <f t="array" ref="V202">IF(VLOOKUP(ACT1Holdings[[#This Row],[Date]],Paysheet[], 2, FALSE) = "PAYDAY", (PayDistribution[[#This Row],[Pay Post Initial]] * ACT1Info[Remainder %]), "")</f>
        <v/>
      </c>
      <c r="W20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02" s="22">
        <v>45489</v>
      </c>
      <c r="Z202" s="1" cm="1">
        <f t="array" ref="Z202">IF(ISNUMBER(AG201), AG201, ACT2Info[Intial Amount])</f>
        <v>0</v>
      </c>
      <c r="AA202" s="1"/>
      <c r="AB202" s="19" cm="1">
        <f t="array" ref="AB202">IF(ACT2Holdings[[#This Row],[Intial Amount]] &gt; ACT2Info[Interest Rate 1 Cap], ACT2Info[Interest Rate 2], ACT2Info[Interest Rate])</f>
        <v>1.5E-3</v>
      </c>
      <c r="AC202" s="1"/>
      <c r="AD202" s="24" t="str" cm="1">
        <f t="array" ref="AD202">IF(VLOOKUP(ACT2Holdings[[#This Row],[Date]],Paysheet[], 2, FALSE) = "PAYDAY", (VLOOKUP(ACT2Holdings[[#This Row],[Date]],Paysheet[], 11, FALSE) * ACT2Info[Intial Pay %]), "")</f>
        <v/>
      </c>
      <c r="AE20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02" s="1" t="str" cm="1">
        <f t="array" ref="AF202">IF(VLOOKUP(ACT2Holdings[[#This Row],[Date]],Paysheet[], 2, FALSE) = "PAYDAY", (PayDistribution[[#This Row],[Pay Post Initial]] * ACT2Info[Remainder %]), "")</f>
        <v/>
      </c>
      <c r="AG20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02" s="22">
        <v>45489</v>
      </c>
      <c r="AJ202" s="1" cm="1">
        <f t="array" ref="AJ202">IF(ISNUMBER(AQ201), AQ201, ACT3Info[Intial Amount])</f>
        <v>0</v>
      </c>
      <c r="AK202" s="1"/>
      <c r="AL202" s="19" cm="1">
        <f t="array" ref="AL202">IF(ACT3Holdings[[#This Row],[Intial Amount]] &gt; ACT3Info[Interest Rate 1 Cap], ACT3Info[Interest Rate 2], ACT3Info[Interest Rate])</f>
        <v>0</v>
      </c>
      <c r="AM202" s="1"/>
      <c r="AN202" s="24" t="str" cm="1">
        <f t="array" ref="AN202">IF(VLOOKUP(ACT3Holdings[[#This Row],[Date]],Paysheet[], 2, FALSE) = "PAYDAY", (VLOOKUP(ACT3Holdings[[#This Row],[Date]],Paysheet[], 11, FALSE) * ACT3Info[Intial Pay %]), "")</f>
        <v/>
      </c>
      <c r="AO20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02" s="1" t="str" cm="1">
        <f t="array" ref="AP202">IF(VLOOKUP(ACT3Holdings[[#This Row],[Date]],Paysheet[], 2, FALSE) = "PAYDAY", (PayDistribution[[#This Row],[Pay Post Initial]] * ACT3Info[Remainder %]), "")</f>
        <v/>
      </c>
      <c r="AQ20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02" s="22">
        <v>45489</v>
      </c>
      <c r="AT202" s="1" cm="1">
        <f t="array" ref="AT202">IF(ISNUMBER(BA201), BA201, ACT4Info[Intial Amount])</f>
        <v>0</v>
      </c>
      <c r="AU202" s="1"/>
      <c r="AV202" s="19" cm="1">
        <f t="array" ref="AV202">IF(ACT4Holdings[[#This Row],[Intial Amount]] &gt; ACT4Info[Interest Rate 1 Cap], ACT4Info[Interest Rate 2], ACT4Info[Interest Rate])</f>
        <v>0</v>
      </c>
      <c r="AW202" s="1"/>
      <c r="AX202" s="24" t="str" cm="1">
        <f t="array" ref="AX202">IF(VLOOKUP(ACT4Holdings[[#This Row],[Date]],Paysheet[], 2, FALSE) = "PAYDAY", (VLOOKUP(ACT4Holdings[[#This Row],[Date]],Paysheet[], 11, FALSE) * ACT4Info[Intial Pay %]), "")</f>
        <v/>
      </c>
      <c r="AY20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02" s="1" t="str" cm="1">
        <f t="array" ref="AZ202">IF(VLOOKUP(ACT4Holdings[[#This Row],[Date]],Paysheet[], 2, FALSE) = "PAYDAY", (PayDistribution[[#This Row],[Pay Post Initial]] * ACT4Info[Remainder %]), "")</f>
        <v/>
      </c>
      <c r="BA20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02" s="22">
        <v>45489</v>
      </c>
      <c r="BD202" s="1" cm="1">
        <f t="array" ref="BD202">IF(ISNUMBER(BK201), BK201, ACT5Info[Intial Amount])</f>
        <v>0</v>
      </c>
      <c r="BE202" s="1"/>
      <c r="BF202" s="19" cm="1">
        <f t="array" ref="BF202">IF(ACT5Holdings[[#This Row],[Intial Amount]] &gt; ACT5Info[Interest Rate 1 Cap], ACT5Info[Interest Rate 2], ACT5Info[Interest Rate])</f>
        <v>0</v>
      </c>
      <c r="BG202" s="1"/>
      <c r="BH202" s="24" t="str" cm="1">
        <f t="array" ref="BH202">IF(VLOOKUP(ACT5Holdings[[#This Row],[Date]],Paysheet[], 2, FALSE) = "PAYDAY", (VLOOKUP(ACT5Holdings[[#This Row],[Date]],Paysheet[], 11, FALSE) * ACT5Info[Intial Pay %]), "")</f>
        <v/>
      </c>
      <c r="BI20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02" s="1" t="str" cm="1">
        <f t="array" ref="BJ202">IF(VLOOKUP(ACT5Holdings[[#This Row],[Date]],Paysheet[], 2, FALSE) = "PAYDAY", (PayDistribution[[#This Row],[Pay Post Initial]] * ACT5Info[Remainder %]), "")</f>
        <v/>
      </c>
      <c r="BK20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03" spans="1:63" x14ac:dyDescent="0.25">
      <c r="A203" s="27">
        <v>45490</v>
      </c>
      <c r="B203" t="str">
        <f>IF(VLOOKUP(PayDistribution[[#This Row],[Date]],Paysheet[], 2, FALSE) = "PAYDAY", VLOOKUP(PayDistribution[[#This Row],[Date]],Paysheet[], 11, FALSE), "")</f>
        <v/>
      </c>
      <c r="C203" s="2" t="str">
        <f>ACT1Holdings[[#This Row],[Initial Pay Cut]]</f>
        <v/>
      </c>
      <c r="D203" s="2" t="str">
        <f>ACT2Holdings[[#This Row],[Initial Pay Cut]]</f>
        <v/>
      </c>
      <c r="E203" s="2" t="str">
        <f>ACT3Holdings[[#This Row],[Initial Pay Cut]]</f>
        <v/>
      </c>
      <c r="F203" s="2" t="str">
        <f>ACT4Holdings[[#This Row],[Initial Pay Cut]]</f>
        <v/>
      </c>
      <c r="G203" s="2" t="str">
        <f>ACT5Holdings[[#This Row],[Initial Pay Cut]]</f>
        <v/>
      </c>
      <c r="H203" t="str">
        <f>IF(PayDistribution[[#This Row],[Initial Paycheck]] = "", "", PayDistribution[[#This Row],[Initial Paycheck]] - SUM(PayDistribution[[#This Row],[Int ACT 1]:[Int ACT 5]]))</f>
        <v/>
      </c>
      <c r="I203" s="2" t="str">
        <f>ACT1Holdings[[#This Row],[Remainder Pay Cut]]</f>
        <v/>
      </c>
      <c r="J203" s="2" t="str">
        <f>ACT2Holdings[[#This Row],[Remainder Pay Cut]]</f>
        <v/>
      </c>
      <c r="K203" s="2" t="str">
        <f>ACT3Holdings[[#This Row],[Remainder Pay Cut]]</f>
        <v/>
      </c>
      <c r="L203" s="2" t="str">
        <f>ACT4Holdings[[#This Row],[Remainder Pay Cut]]</f>
        <v/>
      </c>
      <c r="M203" s="2" t="str">
        <f>ACT5Holdings[[#This Row],[Remainder Pay Cut]]</f>
        <v/>
      </c>
      <c r="O203" s="22">
        <v>45490</v>
      </c>
      <c r="P203" s="1" cm="1">
        <f t="array" ref="P203">IF(ISNUMBER(W202), W202, ACT1Info[Intial Amount])</f>
        <v>0</v>
      </c>
      <c r="Q203" s="1"/>
      <c r="R203" s="19" cm="1">
        <f t="array" ref="R203">IF(ACT1Holdings[[#This Row],[Intial Amount]] &gt; ACT1Info[Interest Rate 1 Cap], ACT1Info[Interest Rate 2], ACT1Info[Interest Rate])</f>
        <v>0</v>
      </c>
      <c r="S203" s="1"/>
      <c r="T203" s="24" t="str" cm="1">
        <f t="array" ref="T203">IF(VLOOKUP(ACT1Holdings[[#This Row],[Date]],Paysheet[], 2, FALSE) = "PAYDAY", (VLOOKUP(ACT1Holdings[[#This Row],[Date]],Paysheet[], 11, FALSE) * ACT1Info[Intial Pay %]), "")</f>
        <v/>
      </c>
      <c r="U20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03" s="1" t="str" cm="1">
        <f t="array" ref="V203">IF(VLOOKUP(ACT1Holdings[[#This Row],[Date]],Paysheet[], 2, FALSE) = "PAYDAY", (PayDistribution[[#This Row],[Pay Post Initial]] * ACT1Info[Remainder %]), "")</f>
        <v/>
      </c>
      <c r="W20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03" s="22">
        <v>45490</v>
      </c>
      <c r="Z203" s="1" cm="1">
        <f t="array" ref="Z203">IF(ISNUMBER(AG202), AG202, ACT2Info[Intial Amount])</f>
        <v>0</v>
      </c>
      <c r="AA203" s="1"/>
      <c r="AB203" s="19" cm="1">
        <f t="array" ref="AB203">IF(ACT2Holdings[[#This Row],[Intial Amount]] &gt; ACT2Info[Interest Rate 1 Cap], ACT2Info[Interest Rate 2], ACT2Info[Interest Rate])</f>
        <v>1.5E-3</v>
      </c>
      <c r="AC203" s="1"/>
      <c r="AD203" s="24" t="str" cm="1">
        <f t="array" ref="AD203">IF(VLOOKUP(ACT2Holdings[[#This Row],[Date]],Paysheet[], 2, FALSE) = "PAYDAY", (VLOOKUP(ACT2Holdings[[#This Row],[Date]],Paysheet[], 11, FALSE) * ACT2Info[Intial Pay %]), "")</f>
        <v/>
      </c>
      <c r="AE20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03" s="1" t="str" cm="1">
        <f t="array" ref="AF203">IF(VLOOKUP(ACT2Holdings[[#This Row],[Date]],Paysheet[], 2, FALSE) = "PAYDAY", (PayDistribution[[#This Row],[Pay Post Initial]] * ACT2Info[Remainder %]), "")</f>
        <v/>
      </c>
      <c r="AG20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03" s="22">
        <v>45490</v>
      </c>
      <c r="AJ203" s="1" cm="1">
        <f t="array" ref="AJ203">IF(ISNUMBER(AQ202), AQ202, ACT3Info[Intial Amount])</f>
        <v>0</v>
      </c>
      <c r="AK203" s="1"/>
      <c r="AL203" s="19" cm="1">
        <f t="array" ref="AL203">IF(ACT3Holdings[[#This Row],[Intial Amount]] &gt; ACT3Info[Interest Rate 1 Cap], ACT3Info[Interest Rate 2], ACT3Info[Interest Rate])</f>
        <v>0</v>
      </c>
      <c r="AM203" s="1"/>
      <c r="AN203" s="24" t="str" cm="1">
        <f t="array" ref="AN203">IF(VLOOKUP(ACT3Holdings[[#This Row],[Date]],Paysheet[], 2, FALSE) = "PAYDAY", (VLOOKUP(ACT3Holdings[[#This Row],[Date]],Paysheet[], 11, FALSE) * ACT3Info[Intial Pay %]), "")</f>
        <v/>
      </c>
      <c r="AO20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03" s="1" t="str" cm="1">
        <f t="array" ref="AP203">IF(VLOOKUP(ACT3Holdings[[#This Row],[Date]],Paysheet[], 2, FALSE) = "PAYDAY", (PayDistribution[[#This Row],[Pay Post Initial]] * ACT3Info[Remainder %]), "")</f>
        <v/>
      </c>
      <c r="AQ20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03" s="22">
        <v>45490</v>
      </c>
      <c r="AT203" s="1" cm="1">
        <f t="array" ref="AT203">IF(ISNUMBER(BA202), BA202, ACT4Info[Intial Amount])</f>
        <v>0</v>
      </c>
      <c r="AU203" s="1"/>
      <c r="AV203" s="19" cm="1">
        <f t="array" ref="AV203">IF(ACT4Holdings[[#This Row],[Intial Amount]] &gt; ACT4Info[Interest Rate 1 Cap], ACT4Info[Interest Rate 2], ACT4Info[Interest Rate])</f>
        <v>0</v>
      </c>
      <c r="AW203" s="1"/>
      <c r="AX203" s="24" t="str" cm="1">
        <f t="array" ref="AX203">IF(VLOOKUP(ACT4Holdings[[#This Row],[Date]],Paysheet[], 2, FALSE) = "PAYDAY", (VLOOKUP(ACT4Holdings[[#This Row],[Date]],Paysheet[], 11, FALSE) * ACT4Info[Intial Pay %]), "")</f>
        <v/>
      </c>
      <c r="AY20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03" s="1" t="str" cm="1">
        <f t="array" ref="AZ203">IF(VLOOKUP(ACT4Holdings[[#This Row],[Date]],Paysheet[], 2, FALSE) = "PAYDAY", (PayDistribution[[#This Row],[Pay Post Initial]] * ACT4Info[Remainder %]), "")</f>
        <v/>
      </c>
      <c r="BA20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03" s="22">
        <v>45490</v>
      </c>
      <c r="BD203" s="1" cm="1">
        <f t="array" ref="BD203">IF(ISNUMBER(BK202), BK202, ACT5Info[Intial Amount])</f>
        <v>0</v>
      </c>
      <c r="BE203" s="1"/>
      <c r="BF203" s="19" cm="1">
        <f t="array" ref="BF203">IF(ACT5Holdings[[#This Row],[Intial Amount]] &gt; ACT5Info[Interest Rate 1 Cap], ACT5Info[Interest Rate 2], ACT5Info[Interest Rate])</f>
        <v>0</v>
      </c>
      <c r="BG203" s="1"/>
      <c r="BH203" s="24" t="str" cm="1">
        <f t="array" ref="BH203">IF(VLOOKUP(ACT5Holdings[[#This Row],[Date]],Paysheet[], 2, FALSE) = "PAYDAY", (VLOOKUP(ACT5Holdings[[#This Row],[Date]],Paysheet[], 11, FALSE) * ACT5Info[Intial Pay %]), "")</f>
        <v/>
      </c>
      <c r="BI20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03" s="1" t="str" cm="1">
        <f t="array" ref="BJ203">IF(VLOOKUP(ACT5Holdings[[#This Row],[Date]],Paysheet[], 2, FALSE) = "PAYDAY", (PayDistribution[[#This Row],[Pay Post Initial]] * ACT5Info[Remainder %]), "")</f>
        <v/>
      </c>
      <c r="BK20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04" spans="1:63" x14ac:dyDescent="0.25">
      <c r="A204" s="27">
        <v>45491</v>
      </c>
      <c r="B204" t="str">
        <f>IF(VLOOKUP(PayDistribution[[#This Row],[Date]],Paysheet[], 2, FALSE) = "PAYDAY", VLOOKUP(PayDistribution[[#This Row],[Date]],Paysheet[], 11, FALSE), "")</f>
        <v/>
      </c>
      <c r="C204" s="2" t="str">
        <f>ACT1Holdings[[#This Row],[Initial Pay Cut]]</f>
        <v/>
      </c>
      <c r="D204" s="2" t="str">
        <f>ACT2Holdings[[#This Row],[Initial Pay Cut]]</f>
        <v/>
      </c>
      <c r="E204" s="2" t="str">
        <f>ACT3Holdings[[#This Row],[Initial Pay Cut]]</f>
        <v/>
      </c>
      <c r="F204" s="2" t="str">
        <f>ACT4Holdings[[#This Row],[Initial Pay Cut]]</f>
        <v/>
      </c>
      <c r="G204" s="2" t="str">
        <f>ACT5Holdings[[#This Row],[Initial Pay Cut]]</f>
        <v/>
      </c>
      <c r="H204" t="str">
        <f>IF(PayDistribution[[#This Row],[Initial Paycheck]] = "", "", PayDistribution[[#This Row],[Initial Paycheck]] - SUM(PayDistribution[[#This Row],[Int ACT 1]:[Int ACT 5]]))</f>
        <v/>
      </c>
      <c r="I204" s="2" t="str">
        <f>ACT1Holdings[[#This Row],[Remainder Pay Cut]]</f>
        <v/>
      </c>
      <c r="J204" s="2" t="str">
        <f>ACT2Holdings[[#This Row],[Remainder Pay Cut]]</f>
        <v/>
      </c>
      <c r="K204" s="2" t="str">
        <f>ACT3Holdings[[#This Row],[Remainder Pay Cut]]</f>
        <v/>
      </c>
      <c r="L204" s="2" t="str">
        <f>ACT4Holdings[[#This Row],[Remainder Pay Cut]]</f>
        <v/>
      </c>
      <c r="M204" s="2" t="str">
        <f>ACT5Holdings[[#This Row],[Remainder Pay Cut]]</f>
        <v/>
      </c>
      <c r="O204" s="22">
        <v>45491</v>
      </c>
      <c r="P204" s="1" cm="1">
        <f t="array" ref="P204">IF(ISNUMBER(W203), W203, ACT1Info[Intial Amount])</f>
        <v>0</v>
      </c>
      <c r="Q204" s="1"/>
      <c r="R204" s="19" cm="1">
        <f t="array" ref="R204">IF(ACT1Holdings[[#This Row],[Intial Amount]] &gt; ACT1Info[Interest Rate 1 Cap], ACT1Info[Interest Rate 2], ACT1Info[Interest Rate])</f>
        <v>0</v>
      </c>
      <c r="S204" s="1"/>
      <c r="T204" s="24" t="str" cm="1">
        <f t="array" ref="T204">IF(VLOOKUP(ACT1Holdings[[#This Row],[Date]],Paysheet[], 2, FALSE) = "PAYDAY", (VLOOKUP(ACT1Holdings[[#This Row],[Date]],Paysheet[], 11, FALSE) * ACT1Info[Intial Pay %]), "")</f>
        <v/>
      </c>
      <c r="U20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04" s="1" t="str" cm="1">
        <f t="array" ref="V204">IF(VLOOKUP(ACT1Holdings[[#This Row],[Date]],Paysheet[], 2, FALSE) = "PAYDAY", (PayDistribution[[#This Row],[Pay Post Initial]] * ACT1Info[Remainder %]), "")</f>
        <v/>
      </c>
      <c r="W20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04" s="22">
        <v>45491</v>
      </c>
      <c r="Z204" s="1" cm="1">
        <f t="array" ref="Z204">IF(ISNUMBER(AG203), AG203, ACT2Info[Intial Amount])</f>
        <v>0</v>
      </c>
      <c r="AA204" s="1"/>
      <c r="AB204" s="19" cm="1">
        <f t="array" ref="AB204">IF(ACT2Holdings[[#This Row],[Intial Amount]] &gt; ACT2Info[Interest Rate 1 Cap], ACT2Info[Interest Rate 2], ACT2Info[Interest Rate])</f>
        <v>1.5E-3</v>
      </c>
      <c r="AC204" s="1"/>
      <c r="AD204" s="24" t="str" cm="1">
        <f t="array" ref="AD204">IF(VLOOKUP(ACT2Holdings[[#This Row],[Date]],Paysheet[], 2, FALSE) = "PAYDAY", (VLOOKUP(ACT2Holdings[[#This Row],[Date]],Paysheet[], 11, FALSE) * ACT2Info[Intial Pay %]), "")</f>
        <v/>
      </c>
      <c r="AE20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04" s="1" t="str" cm="1">
        <f t="array" ref="AF204">IF(VLOOKUP(ACT2Holdings[[#This Row],[Date]],Paysheet[], 2, FALSE) = "PAYDAY", (PayDistribution[[#This Row],[Pay Post Initial]] * ACT2Info[Remainder %]), "")</f>
        <v/>
      </c>
      <c r="AG20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04" s="22">
        <v>45491</v>
      </c>
      <c r="AJ204" s="1" cm="1">
        <f t="array" ref="AJ204">IF(ISNUMBER(AQ203), AQ203, ACT3Info[Intial Amount])</f>
        <v>0</v>
      </c>
      <c r="AK204" s="1"/>
      <c r="AL204" s="19" cm="1">
        <f t="array" ref="AL204">IF(ACT3Holdings[[#This Row],[Intial Amount]] &gt; ACT3Info[Interest Rate 1 Cap], ACT3Info[Interest Rate 2], ACT3Info[Interest Rate])</f>
        <v>0</v>
      </c>
      <c r="AM204" s="1"/>
      <c r="AN204" s="24" t="str" cm="1">
        <f t="array" ref="AN204">IF(VLOOKUP(ACT3Holdings[[#This Row],[Date]],Paysheet[], 2, FALSE) = "PAYDAY", (VLOOKUP(ACT3Holdings[[#This Row],[Date]],Paysheet[], 11, FALSE) * ACT3Info[Intial Pay %]), "")</f>
        <v/>
      </c>
      <c r="AO20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04" s="1" t="str" cm="1">
        <f t="array" ref="AP204">IF(VLOOKUP(ACT3Holdings[[#This Row],[Date]],Paysheet[], 2, FALSE) = "PAYDAY", (PayDistribution[[#This Row],[Pay Post Initial]] * ACT3Info[Remainder %]), "")</f>
        <v/>
      </c>
      <c r="AQ20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04" s="22">
        <v>45491</v>
      </c>
      <c r="AT204" s="1" cm="1">
        <f t="array" ref="AT204">IF(ISNUMBER(BA203), BA203, ACT4Info[Intial Amount])</f>
        <v>0</v>
      </c>
      <c r="AU204" s="1"/>
      <c r="AV204" s="19" cm="1">
        <f t="array" ref="AV204">IF(ACT4Holdings[[#This Row],[Intial Amount]] &gt; ACT4Info[Interest Rate 1 Cap], ACT4Info[Interest Rate 2], ACT4Info[Interest Rate])</f>
        <v>0</v>
      </c>
      <c r="AW204" s="1"/>
      <c r="AX204" s="24" t="str" cm="1">
        <f t="array" ref="AX204">IF(VLOOKUP(ACT4Holdings[[#This Row],[Date]],Paysheet[], 2, FALSE) = "PAYDAY", (VLOOKUP(ACT4Holdings[[#This Row],[Date]],Paysheet[], 11, FALSE) * ACT4Info[Intial Pay %]), "")</f>
        <v/>
      </c>
      <c r="AY20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04" s="1" t="str" cm="1">
        <f t="array" ref="AZ204">IF(VLOOKUP(ACT4Holdings[[#This Row],[Date]],Paysheet[], 2, FALSE) = "PAYDAY", (PayDistribution[[#This Row],[Pay Post Initial]] * ACT4Info[Remainder %]), "")</f>
        <v/>
      </c>
      <c r="BA20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04" s="22">
        <v>45491</v>
      </c>
      <c r="BD204" s="1" cm="1">
        <f t="array" ref="BD204">IF(ISNUMBER(BK203), BK203, ACT5Info[Intial Amount])</f>
        <v>0</v>
      </c>
      <c r="BE204" s="1"/>
      <c r="BF204" s="19" cm="1">
        <f t="array" ref="BF204">IF(ACT5Holdings[[#This Row],[Intial Amount]] &gt; ACT5Info[Interest Rate 1 Cap], ACT5Info[Interest Rate 2], ACT5Info[Interest Rate])</f>
        <v>0</v>
      </c>
      <c r="BG204" s="1"/>
      <c r="BH204" s="24" t="str" cm="1">
        <f t="array" ref="BH204">IF(VLOOKUP(ACT5Holdings[[#This Row],[Date]],Paysheet[], 2, FALSE) = "PAYDAY", (VLOOKUP(ACT5Holdings[[#This Row],[Date]],Paysheet[], 11, FALSE) * ACT5Info[Intial Pay %]), "")</f>
        <v/>
      </c>
      <c r="BI20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04" s="1" t="str" cm="1">
        <f t="array" ref="BJ204">IF(VLOOKUP(ACT5Holdings[[#This Row],[Date]],Paysheet[], 2, FALSE) = "PAYDAY", (PayDistribution[[#This Row],[Pay Post Initial]] * ACT5Info[Remainder %]), "")</f>
        <v/>
      </c>
      <c r="BK20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05" spans="1:63" x14ac:dyDescent="0.25">
      <c r="A205" s="27">
        <v>45492</v>
      </c>
      <c r="B205">
        <f>IF(VLOOKUP(PayDistribution[[#This Row],[Date]],Paysheet[], 2, FALSE) = "PAYDAY", VLOOKUP(PayDistribution[[#This Row],[Date]],Paysheet[], 11, FALSE), "")</f>
        <v>0</v>
      </c>
      <c r="C205" s="2">
        <f>ACT1Holdings[[#This Row],[Initial Pay Cut]]</f>
        <v>0</v>
      </c>
      <c r="D205" s="2">
        <f>ACT2Holdings[[#This Row],[Initial Pay Cut]]</f>
        <v>0</v>
      </c>
      <c r="E205" s="2">
        <f>ACT3Holdings[[#This Row],[Initial Pay Cut]]</f>
        <v>0</v>
      </c>
      <c r="F205" s="2">
        <f>ACT4Holdings[[#This Row],[Initial Pay Cut]]</f>
        <v>0</v>
      </c>
      <c r="G205" s="2">
        <f>ACT5Holdings[[#This Row],[Initial Pay Cut]]</f>
        <v>0</v>
      </c>
      <c r="H205">
        <f>IF(PayDistribution[[#This Row],[Initial Paycheck]] = "", "", PayDistribution[[#This Row],[Initial Paycheck]] - SUM(PayDistribution[[#This Row],[Int ACT 1]:[Int ACT 5]]))</f>
        <v>0</v>
      </c>
      <c r="I205" s="2">
        <f>ACT1Holdings[[#This Row],[Remainder Pay Cut]]</f>
        <v>0</v>
      </c>
      <c r="J205" s="2">
        <f>ACT2Holdings[[#This Row],[Remainder Pay Cut]]</f>
        <v>0</v>
      </c>
      <c r="K205" s="2">
        <f>ACT3Holdings[[#This Row],[Remainder Pay Cut]]</f>
        <v>0</v>
      </c>
      <c r="L205" s="2">
        <f>ACT4Holdings[[#This Row],[Remainder Pay Cut]]</f>
        <v>0</v>
      </c>
      <c r="M205" s="2">
        <f>ACT5Holdings[[#This Row],[Remainder Pay Cut]]</f>
        <v>0</v>
      </c>
      <c r="O205" s="22">
        <v>45492</v>
      </c>
      <c r="P205" s="1" cm="1">
        <f t="array" ref="P205">IF(ISNUMBER(W204), W204, ACT1Info[Intial Amount])</f>
        <v>0</v>
      </c>
      <c r="Q205" s="1"/>
      <c r="R205" s="19" cm="1">
        <f t="array" ref="R205">IF(ACT1Holdings[[#This Row],[Intial Amount]] &gt; ACT1Info[Interest Rate 1 Cap], ACT1Info[Interest Rate 2], ACT1Info[Interest Rate])</f>
        <v>0</v>
      </c>
      <c r="S205" s="1"/>
      <c r="T205" s="24" cm="1">
        <f t="array" ref="T205">IF(VLOOKUP(ACT1Holdings[[#This Row],[Date]],Paysheet[], 2, FALSE) = "PAYDAY", (VLOOKUP(ACT1Holdings[[#This Row],[Date]],Paysheet[], 11, FALSE) * ACT1Info[Intial Pay %]), "")</f>
        <v>0</v>
      </c>
      <c r="U205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205" s="1" cm="1">
        <f t="array" ref="V205">IF(VLOOKUP(ACT1Holdings[[#This Row],[Date]],Paysheet[], 2, FALSE) = "PAYDAY", (PayDistribution[[#This Row],[Pay Post Initial]] * ACT1Info[Remainder %]), "")</f>
        <v>0</v>
      </c>
      <c r="W20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05" s="22">
        <v>45492</v>
      </c>
      <c r="Z205" s="1" cm="1">
        <f t="array" ref="Z205">IF(ISNUMBER(AG204), AG204, ACT2Info[Intial Amount])</f>
        <v>0</v>
      </c>
      <c r="AA205" s="1"/>
      <c r="AB205" s="19" cm="1">
        <f t="array" ref="AB205">IF(ACT2Holdings[[#This Row],[Intial Amount]] &gt; ACT2Info[Interest Rate 1 Cap], ACT2Info[Interest Rate 2], ACT2Info[Interest Rate])</f>
        <v>1.5E-3</v>
      </c>
      <c r="AC205" s="1"/>
      <c r="AD205" s="24" cm="1">
        <f t="array" ref="AD205">IF(VLOOKUP(ACT2Holdings[[#This Row],[Date]],Paysheet[], 2, FALSE) = "PAYDAY", (VLOOKUP(ACT2Holdings[[#This Row],[Date]],Paysheet[], 11, FALSE) * ACT2Info[Intial Pay %]), "")</f>
        <v>0</v>
      </c>
      <c r="AE205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205" s="1" cm="1">
        <f t="array" ref="AF205">IF(VLOOKUP(ACT2Holdings[[#This Row],[Date]],Paysheet[], 2, FALSE) = "PAYDAY", (PayDistribution[[#This Row],[Pay Post Initial]] * ACT2Info[Remainder %]), "")</f>
        <v>0</v>
      </c>
      <c r="AG20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05" s="22">
        <v>45492</v>
      </c>
      <c r="AJ205" s="1" cm="1">
        <f t="array" ref="AJ205">IF(ISNUMBER(AQ204), AQ204, ACT3Info[Intial Amount])</f>
        <v>0</v>
      </c>
      <c r="AK205" s="1"/>
      <c r="AL205" s="19" cm="1">
        <f t="array" ref="AL205">IF(ACT3Holdings[[#This Row],[Intial Amount]] &gt; ACT3Info[Interest Rate 1 Cap], ACT3Info[Interest Rate 2], ACT3Info[Interest Rate])</f>
        <v>0</v>
      </c>
      <c r="AM205" s="1"/>
      <c r="AN205" s="24" cm="1">
        <f t="array" ref="AN205">IF(VLOOKUP(ACT3Holdings[[#This Row],[Date]],Paysheet[], 2, FALSE) = "PAYDAY", (VLOOKUP(ACT3Holdings[[#This Row],[Date]],Paysheet[], 11, FALSE) * ACT3Info[Intial Pay %]), "")</f>
        <v>0</v>
      </c>
      <c r="AO205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205" s="1" cm="1">
        <f t="array" ref="AP205">IF(VLOOKUP(ACT3Holdings[[#This Row],[Date]],Paysheet[], 2, FALSE) = "PAYDAY", (PayDistribution[[#This Row],[Pay Post Initial]] * ACT3Info[Remainder %]), "")</f>
        <v>0</v>
      </c>
      <c r="AQ20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05" s="22">
        <v>45492</v>
      </c>
      <c r="AT205" s="1" cm="1">
        <f t="array" ref="AT205">IF(ISNUMBER(BA204), BA204, ACT4Info[Intial Amount])</f>
        <v>0</v>
      </c>
      <c r="AU205" s="1"/>
      <c r="AV205" s="19" cm="1">
        <f t="array" ref="AV205">IF(ACT4Holdings[[#This Row],[Intial Amount]] &gt; ACT4Info[Interest Rate 1 Cap], ACT4Info[Interest Rate 2], ACT4Info[Interest Rate])</f>
        <v>0</v>
      </c>
      <c r="AW205" s="1"/>
      <c r="AX205" s="24" cm="1">
        <f t="array" ref="AX205">IF(VLOOKUP(ACT4Holdings[[#This Row],[Date]],Paysheet[], 2, FALSE) = "PAYDAY", (VLOOKUP(ACT4Holdings[[#This Row],[Date]],Paysheet[], 11, FALSE) * ACT4Info[Intial Pay %]), "")</f>
        <v>0</v>
      </c>
      <c r="AY205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205" s="1" cm="1">
        <f t="array" ref="AZ205">IF(VLOOKUP(ACT4Holdings[[#This Row],[Date]],Paysheet[], 2, FALSE) = "PAYDAY", (PayDistribution[[#This Row],[Pay Post Initial]] * ACT4Info[Remainder %]), "")</f>
        <v>0</v>
      </c>
      <c r="BA20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05" s="22">
        <v>45492</v>
      </c>
      <c r="BD205" s="1" cm="1">
        <f t="array" ref="BD205">IF(ISNUMBER(BK204), BK204, ACT5Info[Intial Amount])</f>
        <v>0</v>
      </c>
      <c r="BE205" s="1"/>
      <c r="BF205" s="19" cm="1">
        <f t="array" ref="BF205">IF(ACT5Holdings[[#This Row],[Intial Amount]] &gt; ACT5Info[Interest Rate 1 Cap], ACT5Info[Interest Rate 2], ACT5Info[Interest Rate])</f>
        <v>0</v>
      </c>
      <c r="BG205" s="1"/>
      <c r="BH205" s="24" cm="1">
        <f t="array" ref="BH205">IF(VLOOKUP(ACT5Holdings[[#This Row],[Date]],Paysheet[], 2, FALSE) = "PAYDAY", (VLOOKUP(ACT5Holdings[[#This Row],[Date]],Paysheet[], 11, FALSE) * ACT5Info[Intial Pay %]), "")</f>
        <v>0</v>
      </c>
      <c r="BI205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205" s="1" cm="1">
        <f t="array" ref="BJ205">IF(VLOOKUP(ACT5Holdings[[#This Row],[Date]],Paysheet[], 2, FALSE) = "PAYDAY", (PayDistribution[[#This Row],[Pay Post Initial]] * ACT5Info[Remainder %]), "")</f>
        <v>0</v>
      </c>
      <c r="BK20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06" spans="1:63" x14ac:dyDescent="0.25">
      <c r="A206" s="27">
        <v>45493</v>
      </c>
      <c r="B206" t="str">
        <f>IF(VLOOKUP(PayDistribution[[#This Row],[Date]],Paysheet[], 2, FALSE) = "PAYDAY", VLOOKUP(PayDistribution[[#This Row],[Date]],Paysheet[], 11, FALSE), "")</f>
        <v/>
      </c>
      <c r="C206" s="2" t="str">
        <f>ACT1Holdings[[#This Row],[Initial Pay Cut]]</f>
        <v/>
      </c>
      <c r="D206" s="2" t="str">
        <f>ACT2Holdings[[#This Row],[Initial Pay Cut]]</f>
        <v/>
      </c>
      <c r="E206" s="2" t="str">
        <f>ACT3Holdings[[#This Row],[Initial Pay Cut]]</f>
        <v/>
      </c>
      <c r="F206" s="2" t="str">
        <f>ACT4Holdings[[#This Row],[Initial Pay Cut]]</f>
        <v/>
      </c>
      <c r="G206" s="2" t="str">
        <f>ACT5Holdings[[#This Row],[Initial Pay Cut]]</f>
        <v/>
      </c>
      <c r="H206" t="str">
        <f>IF(PayDistribution[[#This Row],[Initial Paycheck]] = "", "", PayDistribution[[#This Row],[Initial Paycheck]] - SUM(PayDistribution[[#This Row],[Int ACT 1]:[Int ACT 5]]))</f>
        <v/>
      </c>
      <c r="I206" s="2" t="str">
        <f>ACT1Holdings[[#This Row],[Remainder Pay Cut]]</f>
        <v/>
      </c>
      <c r="J206" s="2" t="str">
        <f>ACT2Holdings[[#This Row],[Remainder Pay Cut]]</f>
        <v/>
      </c>
      <c r="K206" s="2" t="str">
        <f>ACT3Holdings[[#This Row],[Remainder Pay Cut]]</f>
        <v/>
      </c>
      <c r="L206" s="2" t="str">
        <f>ACT4Holdings[[#This Row],[Remainder Pay Cut]]</f>
        <v/>
      </c>
      <c r="M206" s="2" t="str">
        <f>ACT5Holdings[[#This Row],[Remainder Pay Cut]]</f>
        <v/>
      </c>
      <c r="O206" s="22">
        <v>45493</v>
      </c>
      <c r="P206" s="1" cm="1">
        <f t="array" ref="P206">IF(ISNUMBER(W205), W205, ACT1Info[Intial Amount])</f>
        <v>0</v>
      </c>
      <c r="Q206" s="1"/>
      <c r="R206" s="19" cm="1">
        <f t="array" ref="R206">IF(ACT1Holdings[[#This Row],[Intial Amount]] &gt; ACT1Info[Interest Rate 1 Cap], ACT1Info[Interest Rate 2], ACT1Info[Interest Rate])</f>
        <v>0</v>
      </c>
      <c r="S206" s="1"/>
      <c r="T206" s="24" t="str" cm="1">
        <f t="array" ref="T206">IF(VLOOKUP(ACT1Holdings[[#This Row],[Date]],Paysheet[], 2, FALSE) = "PAYDAY", (VLOOKUP(ACT1Holdings[[#This Row],[Date]],Paysheet[], 11, FALSE) * ACT1Info[Intial Pay %]), "")</f>
        <v/>
      </c>
      <c r="U20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06" s="1" t="str" cm="1">
        <f t="array" ref="V206">IF(VLOOKUP(ACT1Holdings[[#This Row],[Date]],Paysheet[], 2, FALSE) = "PAYDAY", (PayDistribution[[#This Row],[Pay Post Initial]] * ACT1Info[Remainder %]), "")</f>
        <v/>
      </c>
      <c r="W20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06" s="22">
        <v>45493</v>
      </c>
      <c r="Z206" s="1" cm="1">
        <f t="array" ref="Z206">IF(ISNUMBER(AG205), AG205, ACT2Info[Intial Amount])</f>
        <v>0</v>
      </c>
      <c r="AA206" s="1"/>
      <c r="AB206" s="19" cm="1">
        <f t="array" ref="AB206">IF(ACT2Holdings[[#This Row],[Intial Amount]] &gt; ACT2Info[Interest Rate 1 Cap], ACT2Info[Interest Rate 2], ACT2Info[Interest Rate])</f>
        <v>1.5E-3</v>
      </c>
      <c r="AC206" s="1"/>
      <c r="AD206" s="24" t="str" cm="1">
        <f t="array" ref="AD206">IF(VLOOKUP(ACT2Holdings[[#This Row],[Date]],Paysheet[], 2, FALSE) = "PAYDAY", (VLOOKUP(ACT2Holdings[[#This Row],[Date]],Paysheet[], 11, FALSE) * ACT2Info[Intial Pay %]), "")</f>
        <v/>
      </c>
      <c r="AE20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06" s="1" t="str" cm="1">
        <f t="array" ref="AF206">IF(VLOOKUP(ACT2Holdings[[#This Row],[Date]],Paysheet[], 2, FALSE) = "PAYDAY", (PayDistribution[[#This Row],[Pay Post Initial]] * ACT2Info[Remainder %]), "")</f>
        <v/>
      </c>
      <c r="AG20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06" s="22">
        <v>45493</v>
      </c>
      <c r="AJ206" s="1" cm="1">
        <f t="array" ref="AJ206">IF(ISNUMBER(AQ205), AQ205, ACT3Info[Intial Amount])</f>
        <v>0</v>
      </c>
      <c r="AK206" s="1"/>
      <c r="AL206" s="19" cm="1">
        <f t="array" ref="AL206">IF(ACT3Holdings[[#This Row],[Intial Amount]] &gt; ACT3Info[Interest Rate 1 Cap], ACT3Info[Interest Rate 2], ACT3Info[Interest Rate])</f>
        <v>0</v>
      </c>
      <c r="AM206" s="1"/>
      <c r="AN206" s="24" t="str" cm="1">
        <f t="array" ref="AN206">IF(VLOOKUP(ACT3Holdings[[#This Row],[Date]],Paysheet[], 2, FALSE) = "PAYDAY", (VLOOKUP(ACT3Holdings[[#This Row],[Date]],Paysheet[], 11, FALSE) * ACT3Info[Intial Pay %]), "")</f>
        <v/>
      </c>
      <c r="AO20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06" s="1" t="str" cm="1">
        <f t="array" ref="AP206">IF(VLOOKUP(ACT3Holdings[[#This Row],[Date]],Paysheet[], 2, FALSE) = "PAYDAY", (PayDistribution[[#This Row],[Pay Post Initial]] * ACT3Info[Remainder %]), "")</f>
        <v/>
      </c>
      <c r="AQ20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06" s="22">
        <v>45493</v>
      </c>
      <c r="AT206" s="1" cm="1">
        <f t="array" ref="AT206">IF(ISNUMBER(BA205), BA205, ACT4Info[Intial Amount])</f>
        <v>0</v>
      </c>
      <c r="AU206" s="1"/>
      <c r="AV206" s="19" cm="1">
        <f t="array" ref="AV206">IF(ACT4Holdings[[#This Row],[Intial Amount]] &gt; ACT4Info[Interest Rate 1 Cap], ACT4Info[Interest Rate 2], ACT4Info[Interest Rate])</f>
        <v>0</v>
      </c>
      <c r="AW206" s="1"/>
      <c r="AX206" s="24" t="str" cm="1">
        <f t="array" ref="AX206">IF(VLOOKUP(ACT4Holdings[[#This Row],[Date]],Paysheet[], 2, FALSE) = "PAYDAY", (VLOOKUP(ACT4Holdings[[#This Row],[Date]],Paysheet[], 11, FALSE) * ACT4Info[Intial Pay %]), "")</f>
        <v/>
      </c>
      <c r="AY20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06" s="1" t="str" cm="1">
        <f t="array" ref="AZ206">IF(VLOOKUP(ACT4Holdings[[#This Row],[Date]],Paysheet[], 2, FALSE) = "PAYDAY", (PayDistribution[[#This Row],[Pay Post Initial]] * ACT4Info[Remainder %]), "")</f>
        <v/>
      </c>
      <c r="BA20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06" s="22">
        <v>45493</v>
      </c>
      <c r="BD206" s="1" cm="1">
        <f t="array" ref="BD206">IF(ISNUMBER(BK205), BK205, ACT5Info[Intial Amount])</f>
        <v>0</v>
      </c>
      <c r="BE206" s="1"/>
      <c r="BF206" s="19" cm="1">
        <f t="array" ref="BF206">IF(ACT5Holdings[[#This Row],[Intial Amount]] &gt; ACT5Info[Interest Rate 1 Cap], ACT5Info[Interest Rate 2], ACT5Info[Interest Rate])</f>
        <v>0</v>
      </c>
      <c r="BG206" s="1"/>
      <c r="BH206" s="24" t="str" cm="1">
        <f t="array" ref="BH206">IF(VLOOKUP(ACT5Holdings[[#This Row],[Date]],Paysheet[], 2, FALSE) = "PAYDAY", (VLOOKUP(ACT5Holdings[[#This Row],[Date]],Paysheet[], 11, FALSE) * ACT5Info[Intial Pay %]), "")</f>
        <v/>
      </c>
      <c r="BI20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06" s="1" t="str" cm="1">
        <f t="array" ref="BJ206">IF(VLOOKUP(ACT5Holdings[[#This Row],[Date]],Paysheet[], 2, FALSE) = "PAYDAY", (PayDistribution[[#This Row],[Pay Post Initial]] * ACT5Info[Remainder %]), "")</f>
        <v/>
      </c>
      <c r="BK20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07" spans="1:63" x14ac:dyDescent="0.25">
      <c r="A207" s="27">
        <v>45494</v>
      </c>
      <c r="B207" t="str">
        <f>IF(VLOOKUP(PayDistribution[[#This Row],[Date]],Paysheet[], 2, FALSE) = "PAYDAY", VLOOKUP(PayDistribution[[#This Row],[Date]],Paysheet[], 11, FALSE), "")</f>
        <v/>
      </c>
      <c r="C207" s="2" t="str">
        <f>ACT1Holdings[[#This Row],[Initial Pay Cut]]</f>
        <v/>
      </c>
      <c r="D207" s="2" t="str">
        <f>ACT2Holdings[[#This Row],[Initial Pay Cut]]</f>
        <v/>
      </c>
      <c r="E207" s="2" t="str">
        <f>ACT3Holdings[[#This Row],[Initial Pay Cut]]</f>
        <v/>
      </c>
      <c r="F207" s="2" t="str">
        <f>ACT4Holdings[[#This Row],[Initial Pay Cut]]</f>
        <v/>
      </c>
      <c r="G207" s="2" t="str">
        <f>ACT5Holdings[[#This Row],[Initial Pay Cut]]</f>
        <v/>
      </c>
      <c r="H207" t="str">
        <f>IF(PayDistribution[[#This Row],[Initial Paycheck]] = "", "", PayDistribution[[#This Row],[Initial Paycheck]] - SUM(PayDistribution[[#This Row],[Int ACT 1]:[Int ACT 5]]))</f>
        <v/>
      </c>
      <c r="I207" s="2" t="str">
        <f>ACT1Holdings[[#This Row],[Remainder Pay Cut]]</f>
        <v/>
      </c>
      <c r="J207" s="2" t="str">
        <f>ACT2Holdings[[#This Row],[Remainder Pay Cut]]</f>
        <v/>
      </c>
      <c r="K207" s="2" t="str">
        <f>ACT3Holdings[[#This Row],[Remainder Pay Cut]]</f>
        <v/>
      </c>
      <c r="L207" s="2" t="str">
        <f>ACT4Holdings[[#This Row],[Remainder Pay Cut]]</f>
        <v/>
      </c>
      <c r="M207" s="2" t="str">
        <f>ACT5Holdings[[#This Row],[Remainder Pay Cut]]</f>
        <v/>
      </c>
      <c r="O207" s="22">
        <v>45494</v>
      </c>
      <c r="P207" s="1" cm="1">
        <f t="array" ref="P207">IF(ISNUMBER(W206), W206, ACT1Info[Intial Amount])</f>
        <v>0</v>
      </c>
      <c r="Q207" s="1"/>
      <c r="R207" s="19" cm="1">
        <f t="array" ref="R207">IF(ACT1Holdings[[#This Row],[Intial Amount]] &gt; ACT1Info[Interest Rate 1 Cap], ACT1Info[Interest Rate 2], ACT1Info[Interest Rate])</f>
        <v>0</v>
      </c>
      <c r="S207" s="1"/>
      <c r="T207" s="24" t="str" cm="1">
        <f t="array" ref="T207">IF(VLOOKUP(ACT1Holdings[[#This Row],[Date]],Paysheet[], 2, FALSE) = "PAYDAY", (VLOOKUP(ACT1Holdings[[#This Row],[Date]],Paysheet[], 11, FALSE) * ACT1Info[Intial Pay %]), "")</f>
        <v/>
      </c>
      <c r="U20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07" s="1" t="str" cm="1">
        <f t="array" ref="V207">IF(VLOOKUP(ACT1Holdings[[#This Row],[Date]],Paysheet[], 2, FALSE) = "PAYDAY", (PayDistribution[[#This Row],[Pay Post Initial]] * ACT1Info[Remainder %]), "")</f>
        <v/>
      </c>
      <c r="W20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07" s="22">
        <v>45494</v>
      </c>
      <c r="Z207" s="1" cm="1">
        <f t="array" ref="Z207">IF(ISNUMBER(AG206), AG206, ACT2Info[Intial Amount])</f>
        <v>0</v>
      </c>
      <c r="AA207" s="1"/>
      <c r="AB207" s="19" cm="1">
        <f t="array" ref="AB207">IF(ACT2Holdings[[#This Row],[Intial Amount]] &gt; ACT2Info[Interest Rate 1 Cap], ACT2Info[Interest Rate 2], ACT2Info[Interest Rate])</f>
        <v>1.5E-3</v>
      </c>
      <c r="AC207" s="1"/>
      <c r="AD207" s="24" t="str" cm="1">
        <f t="array" ref="AD207">IF(VLOOKUP(ACT2Holdings[[#This Row],[Date]],Paysheet[], 2, FALSE) = "PAYDAY", (VLOOKUP(ACT2Holdings[[#This Row],[Date]],Paysheet[], 11, FALSE) * ACT2Info[Intial Pay %]), "")</f>
        <v/>
      </c>
      <c r="AE20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07" s="1" t="str" cm="1">
        <f t="array" ref="AF207">IF(VLOOKUP(ACT2Holdings[[#This Row],[Date]],Paysheet[], 2, FALSE) = "PAYDAY", (PayDistribution[[#This Row],[Pay Post Initial]] * ACT2Info[Remainder %]), "")</f>
        <v/>
      </c>
      <c r="AG20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07" s="22">
        <v>45494</v>
      </c>
      <c r="AJ207" s="1" cm="1">
        <f t="array" ref="AJ207">IF(ISNUMBER(AQ206), AQ206, ACT3Info[Intial Amount])</f>
        <v>0</v>
      </c>
      <c r="AK207" s="1"/>
      <c r="AL207" s="19" cm="1">
        <f t="array" ref="AL207">IF(ACT3Holdings[[#This Row],[Intial Amount]] &gt; ACT3Info[Interest Rate 1 Cap], ACT3Info[Interest Rate 2], ACT3Info[Interest Rate])</f>
        <v>0</v>
      </c>
      <c r="AM207" s="1"/>
      <c r="AN207" s="24" t="str" cm="1">
        <f t="array" ref="AN207">IF(VLOOKUP(ACT3Holdings[[#This Row],[Date]],Paysheet[], 2, FALSE) = "PAYDAY", (VLOOKUP(ACT3Holdings[[#This Row],[Date]],Paysheet[], 11, FALSE) * ACT3Info[Intial Pay %]), "")</f>
        <v/>
      </c>
      <c r="AO20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07" s="1" t="str" cm="1">
        <f t="array" ref="AP207">IF(VLOOKUP(ACT3Holdings[[#This Row],[Date]],Paysheet[], 2, FALSE) = "PAYDAY", (PayDistribution[[#This Row],[Pay Post Initial]] * ACT3Info[Remainder %]), "")</f>
        <v/>
      </c>
      <c r="AQ20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07" s="22">
        <v>45494</v>
      </c>
      <c r="AT207" s="1" cm="1">
        <f t="array" ref="AT207">IF(ISNUMBER(BA206), BA206, ACT4Info[Intial Amount])</f>
        <v>0</v>
      </c>
      <c r="AU207" s="1"/>
      <c r="AV207" s="19" cm="1">
        <f t="array" ref="AV207">IF(ACT4Holdings[[#This Row],[Intial Amount]] &gt; ACT4Info[Interest Rate 1 Cap], ACT4Info[Interest Rate 2], ACT4Info[Interest Rate])</f>
        <v>0</v>
      </c>
      <c r="AW207" s="1"/>
      <c r="AX207" s="24" t="str" cm="1">
        <f t="array" ref="AX207">IF(VLOOKUP(ACT4Holdings[[#This Row],[Date]],Paysheet[], 2, FALSE) = "PAYDAY", (VLOOKUP(ACT4Holdings[[#This Row],[Date]],Paysheet[], 11, FALSE) * ACT4Info[Intial Pay %]), "")</f>
        <v/>
      </c>
      <c r="AY20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07" s="1" t="str" cm="1">
        <f t="array" ref="AZ207">IF(VLOOKUP(ACT4Holdings[[#This Row],[Date]],Paysheet[], 2, FALSE) = "PAYDAY", (PayDistribution[[#This Row],[Pay Post Initial]] * ACT4Info[Remainder %]), "")</f>
        <v/>
      </c>
      <c r="BA20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07" s="22">
        <v>45494</v>
      </c>
      <c r="BD207" s="1" cm="1">
        <f t="array" ref="BD207">IF(ISNUMBER(BK206), BK206, ACT5Info[Intial Amount])</f>
        <v>0</v>
      </c>
      <c r="BE207" s="1"/>
      <c r="BF207" s="19" cm="1">
        <f t="array" ref="BF207">IF(ACT5Holdings[[#This Row],[Intial Amount]] &gt; ACT5Info[Interest Rate 1 Cap], ACT5Info[Interest Rate 2], ACT5Info[Interest Rate])</f>
        <v>0</v>
      </c>
      <c r="BG207" s="1"/>
      <c r="BH207" s="24" t="str" cm="1">
        <f t="array" ref="BH207">IF(VLOOKUP(ACT5Holdings[[#This Row],[Date]],Paysheet[], 2, FALSE) = "PAYDAY", (VLOOKUP(ACT5Holdings[[#This Row],[Date]],Paysheet[], 11, FALSE) * ACT5Info[Intial Pay %]), "")</f>
        <v/>
      </c>
      <c r="BI20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07" s="1" t="str" cm="1">
        <f t="array" ref="BJ207">IF(VLOOKUP(ACT5Holdings[[#This Row],[Date]],Paysheet[], 2, FALSE) = "PAYDAY", (PayDistribution[[#This Row],[Pay Post Initial]] * ACT5Info[Remainder %]), "")</f>
        <v/>
      </c>
      <c r="BK20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08" spans="1:63" x14ac:dyDescent="0.25">
      <c r="A208" s="27">
        <v>45495</v>
      </c>
      <c r="B208" t="str">
        <f>IF(VLOOKUP(PayDistribution[[#This Row],[Date]],Paysheet[], 2, FALSE) = "PAYDAY", VLOOKUP(PayDistribution[[#This Row],[Date]],Paysheet[], 11, FALSE), "")</f>
        <v/>
      </c>
      <c r="C208" s="2" t="str">
        <f>ACT1Holdings[[#This Row],[Initial Pay Cut]]</f>
        <v/>
      </c>
      <c r="D208" s="2" t="str">
        <f>ACT2Holdings[[#This Row],[Initial Pay Cut]]</f>
        <v/>
      </c>
      <c r="E208" s="2" t="str">
        <f>ACT3Holdings[[#This Row],[Initial Pay Cut]]</f>
        <v/>
      </c>
      <c r="F208" s="2" t="str">
        <f>ACT4Holdings[[#This Row],[Initial Pay Cut]]</f>
        <v/>
      </c>
      <c r="G208" s="2" t="str">
        <f>ACT5Holdings[[#This Row],[Initial Pay Cut]]</f>
        <v/>
      </c>
      <c r="H208" t="str">
        <f>IF(PayDistribution[[#This Row],[Initial Paycheck]] = "", "", PayDistribution[[#This Row],[Initial Paycheck]] - SUM(PayDistribution[[#This Row],[Int ACT 1]:[Int ACT 5]]))</f>
        <v/>
      </c>
      <c r="I208" s="2" t="str">
        <f>ACT1Holdings[[#This Row],[Remainder Pay Cut]]</f>
        <v/>
      </c>
      <c r="J208" s="2" t="str">
        <f>ACT2Holdings[[#This Row],[Remainder Pay Cut]]</f>
        <v/>
      </c>
      <c r="K208" s="2" t="str">
        <f>ACT3Holdings[[#This Row],[Remainder Pay Cut]]</f>
        <v/>
      </c>
      <c r="L208" s="2" t="str">
        <f>ACT4Holdings[[#This Row],[Remainder Pay Cut]]</f>
        <v/>
      </c>
      <c r="M208" s="2" t="str">
        <f>ACT5Holdings[[#This Row],[Remainder Pay Cut]]</f>
        <v/>
      </c>
      <c r="O208" s="22">
        <v>45495</v>
      </c>
      <c r="P208" s="1" cm="1">
        <f t="array" ref="P208">IF(ISNUMBER(W207), W207, ACT1Info[Intial Amount])</f>
        <v>0</v>
      </c>
      <c r="Q208" s="1"/>
      <c r="R208" s="19" cm="1">
        <f t="array" ref="R208">IF(ACT1Holdings[[#This Row],[Intial Amount]] &gt; ACT1Info[Interest Rate 1 Cap], ACT1Info[Interest Rate 2], ACT1Info[Interest Rate])</f>
        <v>0</v>
      </c>
      <c r="S208" s="1"/>
      <c r="T208" s="24" t="str" cm="1">
        <f t="array" ref="T208">IF(VLOOKUP(ACT1Holdings[[#This Row],[Date]],Paysheet[], 2, FALSE) = "PAYDAY", (VLOOKUP(ACT1Holdings[[#This Row],[Date]],Paysheet[], 11, FALSE) * ACT1Info[Intial Pay %]), "")</f>
        <v/>
      </c>
      <c r="U20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08" s="1" t="str" cm="1">
        <f t="array" ref="V208">IF(VLOOKUP(ACT1Holdings[[#This Row],[Date]],Paysheet[], 2, FALSE) = "PAYDAY", (PayDistribution[[#This Row],[Pay Post Initial]] * ACT1Info[Remainder %]), "")</f>
        <v/>
      </c>
      <c r="W20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08" s="22">
        <v>45495</v>
      </c>
      <c r="Z208" s="1" cm="1">
        <f t="array" ref="Z208">IF(ISNUMBER(AG207), AG207, ACT2Info[Intial Amount])</f>
        <v>0</v>
      </c>
      <c r="AA208" s="1"/>
      <c r="AB208" s="19" cm="1">
        <f t="array" ref="AB208">IF(ACT2Holdings[[#This Row],[Intial Amount]] &gt; ACT2Info[Interest Rate 1 Cap], ACT2Info[Interest Rate 2], ACT2Info[Interest Rate])</f>
        <v>1.5E-3</v>
      </c>
      <c r="AC208" s="1"/>
      <c r="AD208" s="24" t="str" cm="1">
        <f t="array" ref="AD208">IF(VLOOKUP(ACT2Holdings[[#This Row],[Date]],Paysheet[], 2, FALSE) = "PAYDAY", (VLOOKUP(ACT2Holdings[[#This Row],[Date]],Paysheet[], 11, FALSE) * ACT2Info[Intial Pay %]), "")</f>
        <v/>
      </c>
      <c r="AE20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08" s="1" t="str" cm="1">
        <f t="array" ref="AF208">IF(VLOOKUP(ACT2Holdings[[#This Row],[Date]],Paysheet[], 2, FALSE) = "PAYDAY", (PayDistribution[[#This Row],[Pay Post Initial]] * ACT2Info[Remainder %]), "")</f>
        <v/>
      </c>
      <c r="AG20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08" s="22">
        <v>45495</v>
      </c>
      <c r="AJ208" s="1" cm="1">
        <f t="array" ref="AJ208">IF(ISNUMBER(AQ207), AQ207, ACT3Info[Intial Amount])</f>
        <v>0</v>
      </c>
      <c r="AK208" s="1"/>
      <c r="AL208" s="19" cm="1">
        <f t="array" ref="AL208">IF(ACT3Holdings[[#This Row],[Intial Amount]] &gt; ACT3Info[Interest Rate 1 Cap], ACT3Info[Interest Rate 2], ACT3Info[Interest Rate])</f>
        <v>0</v>
      </c>
      <c r="AM208" s="1"/>
      <c r="AN208" s="24" t="str" cm="1">
        <f t="array" ref="AN208">IF(VLOOKUP(ACT3Holdings[[#This Row],[Date]],Paysheet[], 2, FALSE) = "PAYDAY", (VLOOKUP(ACT3Holdings[[#This Row],[Date]],Paysheet[], 11, FALSE) * ACT3Info[Intial Pay %]), "")</f>
        <v/>
      </c>
      <c r="AO20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08" s="1" t="str" cm="1">
        <f t="array" ref="AP208">IF(VLOOKUP(ACT3Holdings[[#This Row],[Date]],Paysheet[], 2, FALSE) = "PAYDAY", (PayDistribution[[#This Row],[Pay Post Initial]] * ACT3Info[Remainder %]), "")</f>
        <v/>
      </c>
      <c r="AQ20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08" s="22">
        <v>45495</v>
      </c>
      <c r="AT208" s="1" cm="1">
        <f t="array" ref="AT208">IF(ISNUMBER(BA207), BA207, ACT4Info[Intial Amount])</f>
        <v>0</v>
      </c>
      <c r="AU208" s="1"/>
      <c r="AV208" s="19" cm="1">
        <f t="array" ref="AV208">IF(ACT4Holdings[[#This Row],[Intial Amount]] &gt; ACT4Info[Interest Rate 1 Cap], ACT4Info[Interest Rate 2], ACT4Info[Interest Rate])</f>
        <v>0</v>
      </c>
      <c r="AW208" s="1"/>
      <c r="AX208" s="24" t="str" cm="1">
        <f t="array" ref="AX208">IF(VLOOKUP(ACT4Holdings[[#This Row],[Date]],Paysheet[], 2, FALSE) = "PAYDAY", (VLOOKUP(ACT4Holdings[[#This Row],[Date]],Paysheet[], 11, FALSE) * ACT4Info[Intial Pay %]), "")</f>
        <v/>
      </c>
      <c r="AY20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08" s="1" t="str" cm="1">
        <f t="array" ref="AZ208">IF(VLOOKUP(ACT4Holdings[[#This Row],[Date]],Paysheet[], 2, FALSE) = "PAYDAY", (PayDistribution[[#This Row],[Pay Post Initial]] * ACT4Info[Remainder %]), "")</f>
        <v/>
      </c>
      <c r="BA20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08" s="22">
        <v>45495</v>
      </c>
      <c r="BD208" s="1" cm="1">
        <f t="array" ref="BD208">IF(ISNUMBER(BK207), BK207, ACT5Info[Intial Amount])</f>
        <v>0</v>
      </c>
      <c r="BE208" s="1"/>
      <c r="BF208" s="19" cm="1">
        <f t="array" ref="BF208">IF(ACT5Holdings[[#This Row],[Intial Amount]] &gt; ACT5Info[Interest Rate 1 Cap], ACT5Info[Interest Rate 2], ACT5Info[Interest Rate])</f>
        <v>0</v>
      </c>
      <c r="BG208" s="1"/>
      <c r="BH208" s="24" t="str" cm="1">
        <f t="array" ref="BH208">IF(VLOOKUP(ACT5Holdings[[#This Row],[Date]],Paysheet[], 2, FALSE) = "PAYDAY", (VLOOKUP(ACT5Holdings[[#This Row],[Date]],Paysheet[], 11, FALSE) * ACT5Info[Intial Pay %]), "")</f>
        <v/>
      </c>
      <c r="BI20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08" s="1" t="str" cm="1">
        <f t="array" ref="BJ208">IF(VLOOKUP(ACT5Holdings[[#This Row],[Date]],Paysheet[], 2, FALSE) = "PAYDAY", (PayDistribution[[#This Row],[Pay Post Initial]] * ACT5Info[Remainder %]), "")</f>
        <v/>
      </c>
      <c r="BK20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09" spans="1:63" x14ac:dyDescent="0.25">
      <c r="A209" s="27">
        <v>45496</v>
      </c>
      <c r="B209" t="str">
        <f>IF(VLOOKUP(PayDistribution[[#This Row],[Date]],Paysheet[], 2, FALSE) = "PAYDAY", VLOOKUP(PayDistribution[[#This Row],[Date]],Paysheet[], 11, FALSE), "")</f>
        <v/>
      </c>
      <c r="C209" s="2" t="str">
        <f>ACT1Holdings[[#This Row],[Initial Pay Cut]]</f>
        <v/>
      </c>
      <c r="D209" s="2" t="str">
        <f>ACT2Holdings[[#This Row],[Initial Pay Cut]]</f>
        <v/>
      </c>
      <c r="E209" s="2" t="str">
        <f>ACT3Holdings[[#This Row],[Initial Pay Cut]]</f>
        <v/>
      </c>
      <c r="F209" s="2" t="str">
        <f>ACT4Holdings[[#This Row],[Initial Pay Cut]]</f>
        <v/>
      </c>
      <c r="G209" s="2" t="str">
        <f>ACT5Holdings[[#This Row],[Initial Pay Cut]]</f>
        <v/>
      </c>
      <c r="H209" t="str">
        <f>IF(PayDistribution[[#This Row],[Initial Paycheck]] = "", "", PayDistribution[[#This Row],[Initial Paycheck]] - SUM(PayDistribution[[#This Row],[Int ACT 1]:[Int ACT 5]]))</f>
        <v/>
      </c>
      <c r="I209" s="2" t="str">
        <f>ACT1Holdings[[#This Row],[Remainder Pay Cut]]</f>
        <v/>
      </c>
      <c r="J209" s="2" t="str">
        <f>ACT2Holdings[[#This Row],[Remainder Pay Cut]]</f>
        <v/>
      </c>
      <c r="K209" s="2" t="str">
        <f>ACT3Holdings[[#This Row],[Remainder Pay Cut]]</f>
        <v/>
      </c>
      <c r="L209" s="2" t="str">
        <f>ACT4Holdings[[#This Row],[Remainder Pay Cut]]</f>
        <v/>
      </c>
      <c r="M209" s="2" t="str">
        <f>ACT5Holdings[[#This Row],[Remainder Pay Cut]]</f>
        <v/>
      </c>
      <c r="O209" s="22">
        <v>45496</v>
      </c>
      <c r="P209" s="1" cm="1">
        <f t="array" ref="P209">IF(ISNUMBER(W208), W208, ACT1Info[Intial Amount])</f>
        <v>0</v>
      </c>
      <c r="Q209" s="1"/>
      <c r="R209" s="19" cm="1">
        <f t="array" ref="R209">IF(ACT1Holdings[[#This Row],[Intial Amount]] &gt; ACT1Info[Interest Rate 1 Cap], ACT1Info[Interest Rate 2], ACT1Info[Interest Rate])</f>
        <v>0</v>
      </c>
      <c r="S209" s="1"/>
      <c r="T209" s="24" t="str" cm="1">
        <f t="array" ref="T209">IF(VLOOKUP(ACT1Holdings[[#This Row],[Date]],Paysheet[], 2, FALSE) = "PAYDAY", (VLOOKUP(ACT1Holdings[[#This Row],[Date]],Paysheet[], 11, FALSE) * ACT1Info[Intial Pay %]), "")</f>
        <v/>
      </c>
      <c r="U20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09" s="1" t="str" cm="1">
        <f t="array" ref="V209">IF(VLOOKUP(ACT1Holdings[[#This Row],[Date]],Paysheet[], 2, FALSE) = "PAYDAY", (PayDistribution[[#This Row],[Pay Post Initial]] * ACT1Info[Remainder %]), "")</f>
        <v/>
      </c>
      <c r="W20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09" s="22">
        <v>45496</v>
      </c>
      <c r="Z209" s="1" cm="1">
        <f t="array" ref="Z209">IF(ISNUMBER(AG208), AG208, ACT2Info[Intial Amount])</f>
        <v>0</v>
      </c>
      <c r="AA209" s="1"/>
      <c r="AB209" s="19" cm="1">
        <f t="array" ref="AB209">IF(ACT2Holdings[[#This Row],[Intial Amount]] &gt; ACT2Info[Interest Rate 1 Cap], ACT2Info[Interest Rate 2], ACT2Info[Interest Rate])</f>
        <v>1.5E-3</v>
      </c>
      <c r="AC209" s="1"/>
      <c r="AD209" s="24" t="str" cm="1">
        <f t="array" ref="AD209">IF(VLOOKUP(ACT2Holdings[[#This Row],[Date]],Paysheet[], 2, FALSE) = "PAYDAY", (VLOOKUP(ACT2Holdings[[#This Row],[Date]],Paysheet[], 11, FALSE) * ACT2Info[Intial Pay %]), "")</f>
        <v/>
      </c>
      <c r="AE20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09" s="1" t="str" cm="1">
        <f t="array" ref="AF209">IF(VLOOKUP(ACT2Holdings[[#This Row],[Date]],Paysheet[], 2, FALSE) = "PAYDAY", (PayDistribution[[#This Row],[Pay Post Initial]] * ACT2Info[Remainder %]), "")</f>
        <v/>
      </c>
      <c r="AG20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09" s="22">
        <v>45496</v>
      </c>
      <c r="AJ209" s="1" cm="1">
        <f t="array" ref="AJ209">IF(ISNUMBER(AQ208), AQ208, ACT3Info[Intial Amount])</f>
        <v>0</v>
      </c>
      <c r="AK209" s="1"/>
      <c r="AL209" s="19" cm="1">
        <f t="array" ref="AL209">IF(ACT3Holdings[[#This Row],[Intial Amount]] &gt; ACT3Info[Interest Rate 1 Cap], ACT3Info[Interest Rate 2], ACT3Info[Interest Rate])</f>
        <v>0</v>
      </c>
      <c r="AM209" s="1"/>
      <c r="AN209" s="24" t="str" cm="1">
        <f t="array" ref="AN209">IF(VLOOKUP(ACT3Holdings[[#This Row],[Date]],Paysheet[], 2, FALSE) = "PAYDAY", (VLOOKUP(ACT3Holdings[[#This Row],[Date]],Paysheet[], 11, FALSE) * ACT3Info[Intial Pay %]), "")</f>
        <v/>
      </c>
      <c r="AO20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09" s="1" t="str" cm="1">
        <f t="array" ref="AP209">IF(VLOOKUP(ACT3Holdings[[#This Row],[Date]],Paysheet[], 2, FALSE) = "PAYDAY", (PayDistribution[[#This Row],[Pay Post Initial]] * ACT3Info[Remainder %]), "")</f>
        <v/>
      </c>
      <c r="AQ20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09" s="22">
        <v>45496</v>
      </c>
      <c r="AT209" s="1" cm="1">
        <f t="array" ref="AT209">IF(ISNUMBER(BA208), BA208, ACT4Info[Intial Amount])</f>
        <v>0</v>
      </c>
      <c r="AU209" s="1"/>
      <c r="AV209" s="19" cm="1">
        <f t="array" ref="AV209">IF(ACT4Holdings[[#This Row],[Intial Amount]] &gt; ACT4Info[Interest Rate 1 Cap], ACT4Info[Interest Rate 2], ACT4Info[Interest Rate])</f>
        <v>0</v>
      </c>
      <c r="AW209" s="1"/>
      <c r="AX209" s="24" t="str" cm="1">
        <f t="array" ref="AX209">IF(VLOOKUP(ACT4Holdings[[#This Row],[Date]],Paysheet[], 2, FALSE) = "PAYDAY", (VLOOKUP(ACT4Holdings[[#This Row],[Date]],Paysheet[], 11, FALSE) * ACT4Info[Intial Pay %]), "")</f>
        <v/>
      </c>
      <c r="AY20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09" s="1" t="str" cm="1">
        <f t="array" ref="AZ209">IF(VLOOKUP(ACT4Holdings[[#This Row],[Date]],Paysheet[], 2, FALSE) = "PAYDAY", (PayDistribution[[#This Row],[Pay Post Initial]] * ACT4Info[Remainder %]), "")</f>
        <v/>
      </c>
      <c r="BA20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09" s="22">
        <v>45496</v>
      </c>
      <c r="BD209" s="1" cm="1">
        <f t="array" ref="BD209">IF(ISNUMBER(BK208), BK208, ACT5Info[Intial Amount])</f>
        <v>0</v>
      </c>
      <c r="BE209" s="1"/>
      <c r="BF209" s="19" cm="1">
        <f t="array" ref="BF209">IF(ACT5Holdings[[#This Row],[Intial Amount]] &gt; ACT5Info[Interest Rate 1 Cap], ACT5Info[Interest Rate 2], ACT5Info[Interest Rate])</f>
        <v>0</v>
      </c>
      <c r="BG209" s="1"/>
      <c r="BH209" s="24" t="str" cm="1">
        <f t="array" ref="BH209">IF(VLOOKUP(ACT5Holdings[[#This Row],[Date]],Paysheet[], 2, FALSE) = "PAYDAY", (VLOOKUP(ACT5Holdings[[#This Row],[Date]],Paysheet[], 11, FALSE) * ACT5Info[Intial Pay %]), "")</f>
        <v/>
      </c>
      <c r="BI20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09" s="1" t="str" cm="1">
        <f t="array" ref="BJ209">IF(VLOOKUP(ACT5Holdings[[#This Row],[Date]],Paysheet[], 2, FALSE) = "PAYDAY", (PayDistribution[[#This Row],[Pay Post Initial]] * ACT5Info[Remainder %]), "")</f>
        <v/>
      </c>
      <c r="BK20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10" spans="1:63" x14ac:dyDescent="0.25">
      <c r="A210" s="27">
        <v>45497</v>
      </c>
      <c r="B210" t="str">
        <f>IF(VLOOKUP(PayDistribution[[#This Row],[Date]],Paysheet[], 2, FALSE) = "PAYDAY", VLOOKUP(PayDistribution[[#This Row],[Date]],Paysheet[], 11, FALSE), "")</f>
        <v/>
      </c>
      <c r="C210" s="2" t="str">
        <f>ACT1Holdings[[#This Row],[Initial Pay Cut]]</f>
        <v/>
      </c>
      <c r="D210" s="2" t="str">
        <f>ACT2Holdings[[#This Row],[Initial Pay Cut]]</f>
        <v/>
      </c>
      <c r="E210" s="2" t="str">
        <f>ACT3Holdings[[#This Row],[Initial Pay Cut]]</f>
        <v/>
      </c>
      <c r="F210" s="2" t="str">
        <f>ACT4Holdings[[#This Row],[Initial Pay Cut]]</f>
        <v/>
      </c>
      <c r="G210" s="2" t="str">
        <f>ACT5Holdings[[#This Row],[Initial Pay Cut]]</f>
        <v/>
      </c>
      <c r="H210" t="str">
        <f>IF(PayDistribution[[#This Row],[Initial Paycheck]] = "", "", PayDistribution[[#This Row],[Initial Paycheck]] - SUM(PayDistribution[[#This Row],[Int ACT 1]:[Int ACT 5]]))</f>
        <v/>
      </c>
      <c r="I210" s="2" t="str">
        <f>ACT1Holdings[[#This Row],[Remainder Pay Cut]]</f>
        <v/>
      </c>
      <c r="J210" s="2" t="str">
        <f>ACT2Holdings[[#This Row],[Remainder Pay Cut]]</f>
        <v/>
      </c>
      <c r="K210" s="2" t="str">
        <f>ACT3Holdings[[#This Row],[Remainder Pay Cut]]</f>
        <v/>
      </c>
      <c r="L210" s="2" t="str">
        <f>ACT4Holdings[[#This Row],[Remainder Pay Cut]]</f>
        <v/>
      </c>
      <c r="M210" s="2" t="str">
        <f>ACT5Holdings[[#This Row],[Remainder Pay Cut]]</f>
        <v/>
      </c>
      <c r="O210" s="22">
        <v>45497</v>
      </c>
      <c r="P210" s="1" cm="1">
        <f t="array" ref="P210">IF(ISNUMBER(W209), W209, ACT1Info[Intial Amount])</f>
        <v>0</v>
      </c>
      <c r="Q210" s="1"/>
      <c r="R210" s="19" cm="1">
        <f t="array" ref="R210">IF(ACT1Holdings[[#This Row],[Intial Amount]] &gt; ACT1Info[Interest Rate 1 Cap], ACT1Info[Interest Rate 2], ACT1Info[Interest Rate])</f>
        <v>0</v>
      </c>
      <c r="S210" s="1"/>
      <c r="T210" s="24" t="str" cm="1">
        <f t="array" ref="T210">IF(VLOOKUP(ACT1Holdings[[#This Row],[Date]],Paysheet[], 2, FALSE) = "PAYDAY", (VLOOKUP(ACT1Holdings[[#This Row],[Date]],Paysheet[], 11, FALSE) * ACT1Info[Intial Pay %]), "")</f>
        <v/>
      </c>
      <c r="U21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10" s="1" t="str" cm="1">
        <f t="array" ref="V210">IF(VLOOKUP(ACT1Holdings[[#This Row],[Date]],Paysheet[], 2, FALSE) = "PAYDAY", (PayDistribution[[#This Row],[Pay Post Initial]] * ACT1Info[Remainder %]), "")</f>
        <v/>
      </c>
      <c r="W21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10" s="22">
        <v>45497</v>
      </c>
      <c r="Z210" s="1" cm="1">
        <f t="array" ref="Z210">IF(ISNUMBER(AG209), AG209, ACT2Info[Intial Amount])</f>
        <v>0</v>
      </c>
      <c r="AA210" s="1"/>
      <c r="AB210" s="19" cm="1">
        <f t="array" ref="AB210">IF(ACT2Holdings[[#This Row],[Intial Amount]] &gt; ACT2Info[Interest Rate 1 Cap], ACT2Info[Interest Rate 2], ACT2Info[Interest Rate])</f>
        <v>1.5E-3</v>
      </c>
      <c r="AC210" s="1"/>
      <c r="AD210" s="24" t="str" cm="1">
        <f t="array" ref="AD210">IF(VLOOKUP(ACT2Holdings[[#This Row],[Date]],Paysheet[], 2, FALSE) = "PAYDAY", (VLOOKUP(ACT2Holdings[[#This Row],[Date]],Paysheet[], 11, FALSE) * ACT2Info[Intial Pay %]), "")</f>
        <v/>
      </c>
      <c r="AE21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10" s="1" t="str" cm="1">
        <f t="array" ref="AF210">IF(VLOOKUP(ACT2Holdings[[#This Row],[Date]],Paysheet[], 2, FALSE) = "PAYDAY", (PayDistribution[[#This Row],[Pay Post Initial]] * ACT2Info[Remainder %]), "")</f>
        <v/>
      </c>
      <c r="AG21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10" s="22">
        <v>45497</v>
      </c>
      <c r="AJ210" s="1" cm="1">
        <f t="array" ref="AJ210">IF(ISNUMBER(AQ209), AQ209, ACT3Info[Intial Amount])</f>
        <v>0</v>
      </c>
      <c r="AK210" s="1"/>
      <c r="AL210" s="19" cm="1">
        <f t="array" ref="AL210">IF(ACT3Holdings[[#This Row],[Intial Amount]] &gt; ACT3Info[Interest Rate 1 Cap], ACT3Info[Interest Rate 2], ACT3Info[Interest Rate])</f>
        <v>0</v>
      </c>
      <c r="AM210" s="1"/>
      <c r="AN210" s="24" t="str" cm="1">
        <f t="array" ref="AN210">IF(VLOOKUP(ACT3Holdings[[#This Row],[Date]],Paysheet[], 2, FALSE) = "PAYDAY", (VLOOKUP(ACT3Holdings[[#This Row],[Date]],Paysheet[], 11, FALSE) * ACT3Info[Intial Pay %]), "")</f>
        <v/>
      </c>
      <c r="AO21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10" s="1" t="str" cm="1">
        <f t="array" ref="AP210">IF(VLOOKUP(ACT3Holdings[[#This Row],[Date]],Paysheet[], 2, FALSE) = "PAYDAY", (PayDistribution[[#This Row],[Pay Post Initial]] * ACT3Info[Remainder %]), "")</f>
        <v/>
      </c>
      <c r="AQ21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10" s="22">
        <v>45497</v>
      </c>
      <c r="AT210" s="1" cm="1">
        <f t="array" ref="AT210">IF(ISNUMBER(BA209), BA209, ACT4Info[Intial Amount])</f>
        <v>0</v>
      </c>
      <c r="AU210" s="1"/>
      <c r="AV210" s="19" cm="1">
        <f t="array" ref="AV210">IF(ACT4Holdings[[#This Row],[Intial Amount]] &gt; ACT4Info[Interest Rate 1 Cap], ACT4Info[Interest Rate 2], ACT4Info[Interest Rate])</f>
        <v>0</v>
      </c>
      <c r="AW210" s="1"/>
      <c r="AX210" s="24" t="str" cm="1">
        <f t="array" ref="AX210">IF(VLOOKUP(ACT4Holdings[[#This Row],[Date]],Paysheet[], 2, FALSE) = "PAYDAY", (VLOOKUP(ACT4Holdings[[#This Row],[Date]],Paysheet[], 11, FALSE) * ACT4Info[Intial Pay %]), "")</f>
        <v/>
      </c>
      <c r="AY21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10" s="1" t="str" cm="1">
        <f t="array" ref="AZ210">IF(VLOOKUP(ACT4Holdings[[#This Row],[Date]],Paysheet[], 2, FALSE) = "PAYDAY", (PayDistribution[[#This Row],[Pay Post Initial]] * ACT4Info[Remainder %]), "")</f>
        <v/>
      </c>
      <c r="BA21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10" s="22">
        <v>45497</v>
      </c>
      <c r="BD210" s="1" cm="1">
        <f t="array" ref="BD210">IF(ISNUMBER(BK209), BK209, ACT5Info[Intial Amount])</f>
        <v>0</v>
      </c>
      <c r="BE210" s="1"/>
      <c r="BF210" s="19" cm="1">
        <f t="array" ref="BF210">IF(ACT5Holdings[[#This Row],[Intial Amount]] &gt; ACT5Info[Interest Rate 1 Cap], ACT5Info[Interest Rate 2], ACT5Info[Interest Rate])</f>
        <v>0</v>
      </c>
      <c r="BG210" s="1"/>
      <c r="BH210" s="24" t="str" cm="1">
        <f t="array" ref="BH210">IF(VLOOKUP(ACT5Holdings[[#This Row],[Date]],Paysheet[], 2, FALSE) = "PAYDAY", (VLOOKUP(ACT5Holdings[[#This Row],[Date]],Paysheet[], 11, FALSE) * ACT5Info[Intial Pay %]), "")</f>
        <v/>
      </c>
      <c r="BI21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10" s="1" t="str" cm="1">
        <f t="array" ref="BJ210">IF(VLOOKUP(ACT5Holdings[[#This Row],[Date]],Paysheet[], 2, FALSE) = "PAYDAY", (PayDistribution[[#This Row],[Pay Post Initial]] * ACT5Info[Remainder %]), "")</f>
        <v/>
      </c>
      <c r="BK21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11" spans="1:63" x14ac:dyDescent="0.25">
      <c r="A211" s="27">
        <v>45498</v>
      </c>
      <c r="B211" t="str">
        <f>IF(VLOOKUP(PayDistribution[[#This Row],[Date]],Paysheet[], 2, FALSE) = "PAYDAY", VLOOKUP(PayDistribution[[#This Row],[Date]],Paysheet[], 11, FALSE), "")</f>
        <v/>
      </c>
      <c r="C211" s="2" t="str">
        <f>ACT1Holdings[[#This Row],[Initial Pay Cut]]</f>
        <v/>
      </c>
      <c r="D211" s="2" t="str">
        <f>ACT2Holdings[[#This Row],[Initial Pay Cut]]</f>
        <v/>
      </c>
      <c r="E211" s="2" t="str">
        <f>ACT3Holdings[[#This Row],[Initial Pay Cut]]</f>
        <v/>
      </c>
      <c r="F211" s="2" t="str">
        <f>ACT4Holdings[[#This Row],[Initial Pay Cut]]</f>
        <v/>
      </c>
      <c r="G211" s="2" t="str">
        <f>ACT5Holdings[[#This Row],[Initial Pay Cut]]</f>
        <v/>
      </c>
      <c r="H211" t="str">
        <f>IF(PayDistribution[[#This Row],[Initial Paycheck]] = "", "", PayDistribution[[#This Row],[Initial Paycheck]] - SUM(PayDistribution[[#This Row],[Int ACT 1]:[Int ACT 5]]))</f>
        <v/>
      </c>
      <c r="I211" s="2" t="str">
        <f>ACT1Holdings[[#This Row],[Remainder Pay Cut]]</f>
        <v/>
      </c>
      <c r="J211" s="2" t="str">
        <f>ACT2Holdings[[#This Row],[Remainder Pay Cut]]</f>
        <v/>
      </c>
      <c r="K211" s="2" t="str">
        <f>ACT3Holdings[[#This Row],[Remainder Pay Cut]]</f>
        <v/>
      </c>
      <c r="L211" s="2" t="str">
        <f>ACT4Holdings[[#This Row],[Remainder Pay Cut]]</f>
        <v/>
      </c>
      <c r="M211" s="2" t="str">
        <f>ACT5Holdings[[#This Row],[Remainder Pay Cut]]</f>
        <v/>
      </c>
      <c r="O211" s="22">
        <v>45498</v>
      </c>
      <c r="P211" s="1" cm="1">
        <f t="array" ref="P211">IF(ISNUMBER(W210), W210, ACT1Info[Intial Amount])</f>
        <v>0</v>
      </c>
      <c r="Q211" s="1"/>
      <c r="R211" s="19" cm="1">
        <f t="array" ref="R211">IF(ACT1Holdings[[#This Row],[Intial Amount]] &gt; ACT1Info[Interest Rate 1 Cap], ACT1Info[Interest Rate 2], ACT1Info[Interest Rate])</f>
        <v>0</v>
      </c>
      <c r="S211" s="1"/>
      <c r="T211" s="24" t="str" cm="1">
        <f t="array" ref="T211">IF(VLOOKUP(ACT1Holdings[[#This Row],[Date]],Paysheet[], 2, FALSE) = "PAYDAY", (VLOOKUP(ACT1Holdings[[#This Row],[Date]],Paysheet[], 11, FALSE) * ACT1Info[Intial Pay %]), "")</f>
        <v/>
      </c>
      <c r="U21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11" s="1" t="str" cm="1">
        <f t="array" ref="V211">IF(VLOOKUP(ACT1Holdings[[#This Row],[Date]],Paysheet[], 2, FALSE) = "PAYDAY", (PayDistribution[[#This Row],[Pay Post Initial]] * ACT1Info[Remainder %]), "")</f>
        <v/>
      </c>
      <c r="W21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11" s="22">
        <v>45498</v>
      </c>
      <c r="Z211" s="1" cm="1">
        <f t="array" ref="Z211">IF(ISNUMBER(AG210), AG210, ACT2Info[Intial Amount])</f>
        <v>0</v>
      </c>
      <c r="AA211" s="1"/>
      <c r="AB211" s="19" cm="1">
        <f t="array" ref="AB211">IF(ACT2Holdings[[#This Row],[Intial Amount]] &gt; ACT2Info[Interest Rate 1 Cap], ACT2Info[Interest Rate 2], ACT2Info[Interest Rate])</f>
        <v>1.5E-3</v>
      </c>
      <c r="AC211" s="1"/>
      <c r="AD211" s="24" t="str" cm="1">
        <f t="array" ref="AD211">IF(VLOOKUP(ACT2Holdings[[#This Row],[Date]],Paysheet[], 2, FALSE) = "PAYDAY", (VLOOKUP(ACT2Holdings[[#This Row],[Date]],Paysheet[], 11, FALSE) * ACT2Info[Intial Pay %]), "")</f>
        <v/>
      </c>
      <c r="AE21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11" s="1" t="str" cm="1">
        <f t="array" ref="AF211">IF(VLOOKUP(ACT2Holdings[[#This Row],[Date]],Paysheet[], 2, FALSE) = "PAYDAY", (PayDistribution[[#This Row],[Pay Post Initial]] * ACT2Info[Remainder %]), "")</f>
        <v/>
      </c>
      <c r="AG21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11" s="22">
        <v>45498</v>
      </c>
      <c r="AJ211" s="1" cm="1">
        <f t="array" ref="AJ211">IF(ISNUMBER(AQ210), AQ210, ACT3Info[Intial Amount])</f>
        <v>0</v>
      </c>
      <c r="AK211" s="1"/>
      <c r="AL211" s="19" cm="1">
        <f t="array" ref="AL211">IF(ACT3Holdings[[#This Row],[Intial Amount]] &gt; ACT3Info[Interest Rate 1 Cap], ACT3Info[Interest Rate 2], ACT3Info[Interest Rate])</f>
        <v>0</v>
      </c>
      <c r="AM211" s="1"/>
      <c r="AN211" s="24" t="str" cm="1">
        <f t="array" ref="AN211">IF(VLOOKUP(ACT3Holdings[[#This Row],[Date]],Paysheet[], 2, FALSE) = "PAYDAY", (VLOOKUP(ACT3Holdings[[#This Row],[Date]],Paysheet[], 11, FALSE) * ACT3Info[Intial Pay %]), "")</f>
        <v/>
      </c>
      <c r="AO21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11" s="1" t="str" cm="1">
        <f t="array" ref="AP211">IF(VLOOKUP(ACT3Holdings[[#This Row],[Date]],Paysheet[], 2, FALSE) = "PAYDAY", (PayDistribution[[#This Row],[Pay Post Initial]] * ACT3Info[Remainder %]), "")</f>
        <v/>
      </c>
      <c r="AQ21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11" s="22">
        <v>45498</v>
      </c>
      <c r="AT211" s="1" cm="1">
        <f t="array" ref="AT211">IF(ISNUMBER(BA210), BA210, ACT4Info[Intial Amount])</f>
        <v>0</v>
      </c>
      <c r="AU211" s="1"/>
      <c r="AV211" s="19" cm="1">
        <f t="array" ref="AV211">IF(ACT4Holdings[[#This Row],[Intial Amount]] &gt; ACT4Info[Interest Rate 1 Cap], ACT4Info[Interest Rate 2], ACT4Info[Interest Rate])</f>
        <v>0</v>
      </c>
      <c r="AW211" s="1"/>
      <c r="AX211" s="24" t="str" cm="1">
        <f t="array" ref="AX211">IF(VLOOKUP(ACT4Holdings[[#This Row],[Date]],Paysheet[], 2, FALSE) = "PAYDAY", (VLOOKUP(ACT4Holdings[[#This Row],[Date]],Paysheet[], 11, FALSE) * ACT4Info[Intial Pay %]), "")</f>
        <v/>
      </c>
      <c r="AY21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11" s="1" t="str" cm="1">
        <f t="array" ref="AZ211">IF(VLOOKUP(ACT4Holdings[[#This Row],[Date]],Paysheet[], 2, FALSE) = "PAYDAY", (PayDistribution[[#This Row],[Pay Post Initial]] * ACT4Info[Remainder %]), "")</f>
        <v/>
      </c>
      <c r="BA21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11" s="22">
        <v>45498</v>
      </c>
      <c r="BD211" s="1" cm="1">
        <f t="array" ref="BD211">IF(ISNUMBER(BK210), BK210, ACT5Info[Intial Amount])</f>
        <v>0</v>
      </c>
      <c r="BE211" s="1"/>
      <c r="BF211" s="19" cm="1">
        <f t="array" ref="BF211">IF(ACT5Holdings[[#This Row],[Intial Amount]] &gt; ACT5Info[Interest Rate 1 Cap], ACT5Info[Interest Rate 2], ACT5Info[Interest Rate])</f>
        <v>0</v>
      </c>
      <c r="BG211" s="1"/>
      <c r="BH211" s="24" t="str" cm="1">
        <f t="array" ref="BH211">IF(VLOOKUP(ACT5Holdings[[#This Row],[Date]],Paysheet[], 2, FALSE) = "PAYDAY", (VLOOKUP(ACT5Holdings[[#This Row],[Date]],Paysheet[], 11, FALSE) * ACT5Info[Intial Pay %]), "")</f>
        <v/>
      </c>
      <c r="BI21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11" s="1" t="str" cm="1">
        <f t="array" ref="BJ211">IF(VLOOKUP(ACT5Holdings[[#This Row],[Date]],Paysheet[], 2, FALSE) = "PAYDAY", (PayDistribution[[#This Row],[Pay Post Initial]] * ACT5Info[Remainder %]), "")</f>
        <v/>
      </c>
      <c r="BK21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12" spans="1:63" x14ac:dyDescent="0.25">
      <c r="A212" s="27">
        <v>45499</v>
      </c>
      <c r="B212" t="str">
        <f>IF(VLOOKUP(PayDistribution[[#This Row],[Date]],Paysheet[], 2, FALSE) = "PAYDAY", VLOOKUP(PayDistribution[[#This Row],[Date]],Paysheet[], 11, FALSE), "")</f>
        <v/>
      </c>
      <c r="C212" s="2" t="str">
        <f>ACT1Holdings[[#This Row],[Initial Pay Cut]]</f>
        <v/>
      </c>
      <c r="D212" s="2" t="str">
        <f>ACT2Holdings[[#This Row],[Initial Pay Cut]]</f>
        <v/>
      </c>
      <c r="E212" s="2" t="str">
        <f>ACT3Holdings[[#This Row],[Initial Pay Cut]]</f>
        <v/>
      </c>
      <c r="F212" s="2" t="str">
        <f>ACT4Holdings[[#This Row],[Initial Pay Cut]]</f>
        <v/>
      </c>
      <c r="G212" s="2" t="str">
        <f>ACT5Holdings[[#This Row],[Initial Pay Cut]]</f>
        <v/>
      </c>
      <c r="H212" t="str">
        <f>IF(PayDistribution[[#This Row],[Initial Paycheck]] = "", "", PayDistribution[[#This Row],[Initial Paycheck]] - SUM(PayDistribution[[#This Row],[Int ACT 1]:[Int ACT 5]]))</f>
        <v/>
      </c>
      <c r="I212" s="2" t="str">
        <f>ACT1Holdings[[#This Row],[Remainder Pay Cut]]</f>
        <v/>
      </c>
      <c r="J212" s="2" t="str">
        <f>ACT2Holdings[[#This Row],[Remainder Pay Cut]]</f>
        <v/>
      </c>
      <c r="K212" s="2" t="str">
        <f>ACT3Holdings[[#This Row],[Remainder Pay Cut]]</f>
        <v/>
      </c>
      <c r="L212" s="2" t="str">
        <f>ACT4Holdings[[#This Row],[Remainder Pay Cut]]</f>
        <v/>
      </c>
      <c r="M212" s="2" t="str">
        <f>ACT5Holdings[[#This Row],[Remainder Pay Cut]]</f>
        <v/>
      </c>
      <c r="O212" s="22">
        <v>45499</v>
      </c>
      <c r="P212" s="1" cm="1">
        <f t="array" ref="P212">IF(ISNUMBER(W211), W211, ACT1Info[Intial Amount])</f>
        <v>0</v>
      </c>
      <c r="Q212" s="1"/>
      <c r="R212" s="19" cm="1">
        <f t="array" ref="R212">IF(ACT1Holdings[[#This Row],[Intial Amount]] &gt; ACT1Info[Interest Rate 1 Cap], ACT1Info[Interest Rate 2], ACT1Info[Interest Rate])</f>
        <v>0</v>
      </c>
      <c r="S212" s="1"/>
      <c r="T212" s="24" t="str" cm="1">
        <f t="array" ref="T212">IF(VLOOKUP(ACT1Holdings[[#This Row],[Date]],Paysheet[], 2, FALSE) = "PAYDAY", (VLOOKUP(ACT1Holdings[[#This Row],[Date]],Paysheet[], 11, FALSE) * ACT1Info[Intial Pay %]), "")</f>
        <v/>
      </c>
      <c r="U21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12" s="1" t="str" cm="1">
        <f t="array" ref="V212">IF(VLOOKUP(ACT1Holdings[[#This Row],[Date]],Paysheet[], 2, FALSE) = "PAYDAY", (PayDistribution[[#This Row],[Pay Post Initial]] * ACT1Info[Remainder %]), "")</f>
        <v/>
      </c>
      <c r="W21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12" s="22">
        <v>45499</v>
      </c>
      <c r="Z212" s="1" cm="1">
        <f t="array" ref="Z212">IF(ISNUMBER(AG211), AG211, ACT2Info[Intial Amount])</f>
        <v>0</v>
      </c>
      <c r="AA212" s="1"/>
      <c r="AB212" s="19" cm="1">
        <f t="array" ref="AB212">IF(ACT2Holdings[[#This Row],[Intial Amount]] &gt; ACT2Info[Interest Rate 1 Cap], ACT2Info[Interest Rate 2], ACT2Info[Interest Rate])</f>
        <v>1.5E-3</v>
      </c>
      <c r="AC212" s="1"/>
      <c r="AD212" s="24" t="str" cm="1">
        <f t="array" ref="AD212">IF(VLOOKUP(ACT2Holdings[[#This Row],[Date]],Paysheet[], 2, FALSE) = "PAYDAY", (VLOOKUP(ACT2Holdings[[#This Row],[Date]],Paysheet[], 11, FALSE) * ACT2Info[Intial Pay %]), "")</f>
        <v/>
      </c>
      <c r="AE21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12" s="1" t="str" cm="1">
        <f t="array" ref="AF212">IF(VLOOKUP(ACT2Holdings[[#This Row],[Date]],Paysheet[], 2, FALSE) = "PAYDAY", (PayDistribution[[#This Row],[Pay Post Initial]] * ACT2Info[Remainder %]), "")</f>
        <v/>
      </c>
      <c r="AG21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12" s="22">
        <v>45499</v>
      </c>
      <c r="AJ212" s="1" cm="1">
        <f t="array" ref="AJ212">IF(ISNUMBER(AQ211), AQ211, ACT3Info[Intial Amount])</f>
        <v>0</v>
      </c>
      <c r="AK212" s="1"/>
      <c r="AL212" s="19" cm="1">
        <f t="array" ref="AL212">IF(ACT3Holdings[[#This Row],[Intial Amount]] &gt; ACT3Info[Interest Rate 1 Cap], ACT3Info[Interest Rate 2], ACT3Info[Interest Rate])</f>
        <v>0</v>
      </c>
      <c r="AM212" s="1"/>
      <c r="AN212" s="24" t="str" cm="1">
        <f t="array" ref="AN212">IF(VLOOKUP(ACT3Holdings[[#This Row],[Date]],Paysheet[], 2, FALSE) = "PAYDAY", (VLOOKUP(ACT3Holdings[[#This Row],[Date]],Paysheet[], 11, FALSE) * ACT3Info[Intial Pay %]), "")</f>
        <v/>
      </c>
      <c r="AO21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12" s="1" t="str" cm="1">
        <f t="array" ref="AP212">IF(VLOOKUP(ACT3Holdings[[#This Row],[Date]],Paysheet[], 2, FALSE) = "PAYDAY", (PayDistribution[[#This Row],[Pay Post Initial]] * ACT3Info[Remainder %]), "")</f>
        <v/>
      </c>
      <c r="AQ21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12" s="22">
        <v>45499</v>
      </c>
      <c r="AT212" s="1" cm="1">
        <f t="array" ref="AT212">IF(ISNUMBER(BA211), BA211, ACT4Info[Intial Amount])</f>
        <v>0</v>
      </c>
      <c r="AU212" s="1"/>
      <c r="AV212" s="19" cm="1">
        <f t="array" ref="AV212">IF(ACT4Holdings[[#This Row],[Intial Amount]] &gt; ACT4Info[Interest Rate 1 Cap], ACT4Info[Interest Rate 2], ACT4Info[Interest Rate])</f>
        <v>0</v>
      </c>
      <c r="AW212" s="1"/>
      <c r="AX212" s="24" t="str" cm="1">
        <f t="array" ref="AX212">IF(VLOOKUP(ACT4Holdings[[#This Row],[Date]],Paysheet[], 2, FALSE) = "PAYDAY", (VLOOKUP(ACT4Holdings[[#This Row],[Date]],Paysheet[], 11, FALSE) * ACT4Info[Intial Pay %]), "")</f>
        <v/>
      </c>
      <c r="AY21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12" s="1" t="str" cm="1">
        <f t="array" ref="AZ212">IF(VLOOKUP(ACT4Holdings[[#This Row],[Date]],Paysheet[], 2, FALSE) = "PAYDAY", (PayDistribution[[#This Row],[Pay Post Initial]] * ACT4Info[Remainder %]), "")</f>
        <v/>
      </c>
      <c r="BA21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12" s="22">
        <v>45499</v>
      </c>
      <c r="BD212" s="1" cm="1">
        <f t="array" ref="BD212">IF(ISNUMBER(BK211), BK211, ACT5Info[Intial Amount])</f>
        <v>0</v>
      </c>
      <c r="BE212" s="1"/>
      <c r="BF212" s="19" cm="1">
        <f t="array" ref="BF212">IF(ACT5Holdings[[#This Row],[Intial Amount]] &gt; ACT5Info[Interest Rate 1 Cap], ACT5Info[Interest Rate 2], ACT5Info[Interest Rate])</f>
        <v>0</v>
      </c>
      <c r="BG212" s="1"/>
      <c r="BH212" s="24" t="str" cm="1">
        <f t="array" ref="BH212">IF(VLOOKUP(ACT5Holdings[[#This Row],[Date]],Paysheet[], 2, FALSE) = "PAYDAY", (VLOOKUP(ACT5Holdings[[#This Row],[Date]],Paysheet[], 11, FALSE) * ACT5Info[Intial Pay %]), "")</f>
        <v/>
      </c>
      <c r="BI21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12" s="1" t="str" cm="1">
        <f t="array" ref="BJ212">IF(VLOOKUP(ACT5Holdings[[#This Row],[Date]],Paysheet[], 2, FALSE) = "PAYDAY", (PayDistribution[[#This Row],[Pay Post Initial]] * ACT5Info[Remainder %]), "")</f>
        <v/>
      </c>
      <c r="BK21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13" spans="1:63" x14ac:dyDescent="0.25">
      <c r="A213" s="27">
        <v>45500</v>
      </c>
      <c r="B213" t="str">
        <f>IF(VLOOKUP(PayDistribution[[#This Row],[Date]],Paysheet[], 2, FALSE) = "PAYDAY", VLOOKUP(PayDistribution[[#This Row],[Date]],Paysheet[], 11, FALSE), "")</f>
        <v/>
      </c>
      <c r="C213" s="2" t="str">
        <f>ACT1Holdings[[#This Row],[Initial Pay Cut]]</f>
        <v/>
      </c>
      <c r="D213" s="2" t="str">
        <f>ACT2Holdings[[#This Row],[Initial Pay Cut]]</f>
        <v/>
      </c>
      <c r="E213" s="2" t="str">
        <f>ACT3Holdings[[#This Row],[Initial Pay Cut]]</f>
        <v/>
      </c>
      <c r="F213" s="2" t="str">
        <f>ACT4Holdings[[#This Row],[Initial Pay Cut]]</f>
        <v/>
      </c>
      <c r="G213" s="2" t="str">
        <f>ACT5Holdings[[#This Row],[Initial Pay Cut]]</f>
        <v/>
      </c>
      <c r="H213" t="str">
        <f>IF(PayDistribution[[#This Row],[Initial Paycheck]] = "", "", PayDistribution[[#This Row],[Initial Paycheck]] - SUM(PayDistribution[[#This Row],[Int ACT 1]:[Int ACT 5]]))</f>
        <v/>
      </c>
      <c r="I213" s="2" t="str">
        <f>ACT1Holdings[[#This Row],[Remainder Pay Cut]]</f>
        <v/>
      </c>
      <c r="J213" s="2" t="str">
        <f>ACT2Holdings[[#This Row],[Remainder Pay Cut]]</f>
        <v/>
      </c>
      <c r="K213" s="2" t="str">
        <f>ACT3Holdings[[#This Row],[Remainder Pay Cut]]</f>
        <v/>
      </c>
      <c r="L213" s="2" t="str">
        <f>ACT4Holdings[[#This Row],[Remainder Pay Cut]]</f>
        <v/>
      </c>
      <c r="M213" s="2" t="str">
        <f>ACT5Holdings[[#This Row],[Remainder Pay Cut]]</f>
        <v/>
      </c>
      <c r="O213" s="22">
        <v>45500</v>
      </c>
      <c r="P213" s="1" cm="1">
        <f t="array" ref="P213">IF(ISNUMBER(W212), W212, ACT1Info[Intial Amount])</f>
        <v>0</v>
      </c>
      <c r="Q213" s="1"/>
      <c r="R213" s="19" cm="1">
        <f t="array" ref="R213">IF(ACT1Holdings[[#This Row],[Intial Amount]] &gt; ACT1Info[Interest Rate 1 Cap], ACT1Info[Interest Rate 2], ACT1Info[Interest Rate])</f>
        <v>0</v>
      </c>
      <c r="S213" s="1"/>
      <c r="T213" s="24" t="str" cm="1">
        <f t="array" ref="T213">IF(VLOOKUP(ACT1Holdings[[#This Row],[Date]],Paysheet[], 2, FALSE) = "PAYDAY", (VLOOKUP(ACT1Holdings[[#This Row],[Date]],Paysheet[], 11, FALSE) * ACT1Info[Intial Pay %]), "")</f>
        <v/>
      </c>
      <c r="U21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13" s="1" t="str" cm="1">
        <f t="array" ref="V213">IF(VLOOKUP(ACT1Holdings[[#This Row],[Date]],Paysheet[], 2, FALSE) = "PAYDAY", (PayDistribution[[#This Row],[Pay Post Initial]] * ACT1Info[Remainder %]), "")</f>
        <v/>
      </c>
      <c r="W21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13" s="22">
        <v>45500</v>
      </c>
      <c r="Z213" s="1" cm="1">
        <f t="array" ref="Z213">IF(ISNUMBER(AG212), AG212, ACT2Info[Intial Amount])</f>
        <v>0</v>
      </c>
      <c r="AA213" s="1"/>
      <c r="AB213" s="19" cm="1">
        <f t="array" ref="AB213">IF(ACT2Holdings[[#This Row],[Intial Amount]] &gt; ACT2Info[Interest Rate 1 Cap], ACT2Info[Interest Rate 2], ACT2Info[Interest Rate])</f>
        <v>1.5E-3</v>
      </c>
      <c r="AC213" s="1"/>
      <c r="AD213" s="24" t="str" cm="1">
        <f t="array" ref="AD213">IF(VLOOKUP(ACT2Holdings[[#This Row],[Date]],Paysheet[], 2, FALSE) = "PAYDAY", (VLOOKUP(ACT2Holdings[[#This Row],[Date]],Paysheet[], 11, FALSE) * ACT2Info[Intial Pay %]), "")</f>
        <v/>
      </c>
      <c r="AE21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13" s="1" t="str" cm="1">
        <f t="array" ref="AF213">IF(VLOOKUP(ACT2Holdings[[#This Row],[Date]],Paysheet[], 2, FALSE) = "PAYDAY", (PayDistribution[[#This Row],[Pay Post Initial]] * ACT2Info[Remainder %]), "")</f>
        <v/>
      </c>
      <c r="AG21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13" s="22">
        <v>45500</v>
      </c>
      <c r="AJ213" s="1" cm="1">
        <f t="array" ref="AJ213">IF(ISNUMBER(AQ212), AQ212, ACT3Info[Intial Amount])</f>
        <v>0</v>
      </c>
      <c r="AK213" s="1"/>
      <c r="AL213" s="19" cm="1">
        <f t="array" ref="AL213">IF(ACT3Holdings[[#This Row],[Intial Amount]] &gt; ACT3Info[Interest Rate 1 Cap], ACT3Info[Interest Rate 2], ACT3Info[Interest Rate])</f>
        <v>0</v>
      </c>
      <c r="AM213" s="1"/>
      <c r="AN213" s="24" t="str" cm="1">
        <f t="array" ref="AN213">IF(VLOOKUP(ACT3Holdings[[#This Row],[Date]],Paysheet[], 2, FALSE) = "PAYDAY", (VLOOKUP(ACT3Holdings[[#This Row],[Date]],Paysheet[], 11, FALSE) * ACT3Info[Intial Pay %]), "")</f>
        <v/>
      </c>
      <c r="AO21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13" s="1" t="str" cm="1">
        <f t="array" ref="AP213">IF(VLOOKUP(ACT3Holdings[[#This Row],[Date]],Paysheet[], 2, FALSE) = "PAYDAY", (PayDistribution[[#This Row],[Pay Post Initial]] * ACT3Info[Remainder %]), "")</f>
        <v/>
      </c>
      <c r="AQ21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13" s="22">
        <v>45500</v>
      </c>
      <c r="AT213" s="1" cm="1">
        <f t="array" ref="AT213">IF(ISNUMBER(BA212), BA212, ACT4Info[Intial Amount])</f>
        <v>0</v>
      </c>
      <c r="AU213" s="1"/>
      <c r="AV213" s="19" cm="1">
        <f t="array" ref="AV213">IF(ACT4Holdings[[#This Row],[Intial Amount]] &gt; ACT4Info[Interest Rate 1 Cap], ACT4Info[Interest Rate 2], ACT4Info[Interest Rate])</f>
        <v>0</v>
      </c>
      <c r="AW213" s="1"/>
      <c r="AX213" s="24" t="str" cm="1">
        <f t="array" ref="AX213">IF(VLOOKUP(ACT4Holdings[[#This Row],[Date]],Paysheet[], 2, FALSE) = "PAYDAY", (VLOOKUP(ACT4Holdings[[#This Row],[Date]],Paysheet[], 11, FALSE) * ACT4Info[Intial Pay %]), "")</f>
        <v/>
      </c>
      <c r="AY21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13" s="1" t="str" cm="1">
        <f t="array" ref="AZ213">IF(VLOOKUP(ACT4Holdings[[#This Row],[Date]],Paysheet[], 2, FALSE) = "PAYDAY", (PayDistribution[[#This Row],[Pay Post Initial]] * ACT4Info[Remainder %]), "")</f>
        <v/>
      </c>
      <c r="BA21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13" s="22">
        <v>45500</v>
      </c>
      <c r="BD213" s="1" cm="1">
        <f t="array" ref="BD213">IF(ISNUMBER(BK212), BK212, ACT5Info[Intial Amount])</f>
        <v>0</v>
      </c>
      <c r="BE213" s="1"/>
      <c r="BF213" s="19" cm="1">
        <f t="array" ref="BF213">IF(ACT5Holdings[[#This Row],[Intial Amount]] &gt; ACT5Info[Interest Rate 1 Cap], ACT5Info[Interest Rate 2], ACT5Info[Interest Rate])</f>
        <v>0</v>
      </c>
      <c r="BG213" s="1"/>
      <c r="BH213" s="24" t="str" cm="1">
        <f t="array" ref="BH213">IF(VLOOKUP(ACT5Holdings[[#This Row],[Date]],Paysheet[], 2, FALSE) = "PAYDAY", (VLOOKUP(ACT5Holdings[[#This Row],[Date]],Paysheet[], 11, FALSE) * ACT5Info[Intial Pay %]), "")</f>
        <v/>
      </c>
      <c r="BI21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13" s="1" t="str" cm="1">
        <f t="array" ref="BJ213">IF(VLOOKUP(ACT5Holdings[[#This Row],[Date]],Paysheet[], 2, FALSE) = "PAYDAY", (PayDistribution[[#This Row],[Pay Post Initial]] * ACT5Info[Remainder %]), "")</f>
        <v/>
      </c>
      <c r="BK21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14" spans="1:63" x14ac:dyDescent="0.25">
      <c r="A214" s="27">
        <v>45501</v>
      </c>
      <c r="B214" t="str">
        <f>IF(VLOOKUP(PayDistribution[[#This Row],[Date]],Paysheet[], 2, FALSE) = "PAYDAY", VLOOKUP(PayDistribution[[#This Row],[Date]],Paysheet[], 11, FALSE), "")</f>
        <v/>
      </c>
      <c r="C214" s="2" t="str">
        <f>ACT1Holdings[[#This Row],[Initial Pay Cut]]</f>
        <v/>
      </c>
      <c r="D214" s="2" t="str">
        <f>ACT2Holdings[[#This Row],[Initial Pay Cut]]</f>
        <v/>
      </c>
      <c r="E214" s="2" t="str">
        <f>ACT3Holdings[[#This Row],[Initial Pay Cut]]</f>
        <v/>
      </c>
      <c r="F214" s="2" t="str">
        <f>ACT4Holdings[[#This Row],[Initial Pay Cut]]</f>
        <v/>
      </c>
      <c r="G214" s="2" t="str">
        <f>ACT5Holdings[[#This Row],[Initial Pay Cut]]</f>
        <v/>
      </c>
      <c r="H214" t="str">
        <f>IF(PayDistribution[[#This Row],[Initial Paycheck]] = "", "", PayDistribution[[#This Row],[Initial Paycheck]] - SUM(PayDistribution[[#This Row],[Int ACT 1]:[Int ACT 5]]))</f>
        <v/>
      </c>
      <c r="I214" s="2" t="str">
        <f>ACT1Holdings[[#This Row],[Remainder Pay Cut]]</f>
        <v/>
      </c>
      <c r="J214" s="2" t="str">
        <f>ACT2Holdings[[#This Row],[Remainder Pay Cut]]</f>
        <v/>
      </c>
      <c r="K214" s="2" t="str">
        <f>ACT3Holdings[[#This Row],[Remainder Pay Cut]]</f>
        <v/>
      </c>
      <c r="L214" s="2" t="str">
        <f>ACT4Holdings[[#This Row],[Remainder Pay Cut]]</f>
        <v/>
      </c>
      <c r="M214" s="2" t="str">
        <f>ACT5Holdings[[#This Row],[Remainder Pay Cut]]</f>
        <v/>
      </c>
      <c r="O214" s="22">
        <v>45501</v>
      </c>
      <c r="P214" s="1" cm="1">
        <f t="array" ref="P214">IF(ISNUMBER(W213), W213, ACT1Info[Intial Amount])</f>
        <v>0</v>
      </c>
      <c r="Q214" s="1"/>
      <c r="R214" s="19" cm="1">
        <f t="array" ref="R214">IF(ACT1Holdings[[#This Row],[Intial Amount]] &gt; ACT1Info[Interest Rate 1 Cap], ACT1Info[Interest Rate 2], ACT1Info[Interest Rate])</f>
        <v>0</v>
      </c>
      <c r="S214" s="1"/>
      <c r="T214" s="24" t="str" cm="1">
        <f t="array" ref="T214">IF(VLOOKUP(ACT1Holdings[[#This Row],[Date]],Paysheet[], 2, FALSE) = "PAYDAY", (VLOOKUP(ACT1Holdings[[#This Row],[Date]],Paysheet[], 11, FALSE) * ACT1Info[Intial Pay %]), "")</f>
        <v/>
      </c>
      <c r="U21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14" s="1" t="str" cm="1">
        <f t="array" ref="V214">IF(VLOOKUP(ACT1Holdings[[#This Row],[Date]],Paysheet[], 2, FALSE) = "PAYDAY", (PayDistribution[[#This Row],[Pay Post Initial]] * ACT1Info[Remainder %]), "")</f>
        <v/>
      </c>
      <c r="W21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14" s="22">
        <v>45501</v>
      </c>
      <c r="Z214" s="1" cm="1">
        <f t="array" ref="Z214">IF(ISNUMBER(AG213), AG213, ACT2Info[Intial Amount])</f>
        <v>0</v>
      </c>
      <c r="AA214" s="1"/>
      <c r="AB214" s="19" cm="1">
        <f t="array" ref="AB214">IF(ACT2Holdings[[#This Row],[Intial Amount]] &gt; ACT2Info[Interest Rate 1 Cap], ACT2Info[Interest Rate 2], ACT2Info[Interest Rate])</f>
        <v>1.5E-3</v>
      </c>
      <c r="AC214" s="1"/>
      <c r="AD214" s="24" t="str" cm="1">
        <f t="array" ref="AD214">IF(VLOOKUP(ACT2Holdings[[#This Row],[Date]],Paysheet[], 2, FALSE) = "PAYDAY", (VLOOKUP(ACT2Holdings[[#This Row],[Date]],Paysheet[], 11, FALSE) * ACT2Info[Intial Pay %]), "")</f>
        <v/>
      </c>
      <c r="AE21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14" s="1" t="str" cm="1">
        <f t="array" ref="AF214">IF(VLOOKUP(ACT2Holdings[[#This Row],[Date]],Paysheet[], 2, FALSE) = "PAYDAY", (PayDistribution[[#This Row],[Pay Post Initial]] * ACT2Info[Remainder %]), "")</f>
        <v/>
      </c>
      <c r="AG21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14" s="22">
        <v>45501</v>
      </c>
      <c r="AJ214" s="1" cm="1">
        <f t="array" ref="AJ214">IF(ISNUMBER(AQ213), AQ213, ACT3Info[Intial Amount])</f>
        <v>0</v>
      </c>
      <c r="AK214" s="1"/>
      <c r="AL214" s="19" cm="1">
        <f t="array" ref="AL214">IF(ACT3Holdings[[#This Row],[Intial Amount]] &gt; ACT3Info[Interest Rate 1 Cap], ACT3Info[Interest Rate 2], ACT3Info[Interest Rate])</f>
        <v>0</v>
      </c>
      <c r="AM214" s="1"/>
      <c r="AN214" s="24" t="str" cm="1">
        <f t="array" ref="AN214">IF(VLOOKUP(ACT3Holdings[[#This Row],[Date]],Paysheet[], 2, FALSE) = "PAYDAY", (VLOOKUP(ACT3Holdings[[#This Row],[Date]],Paysheet[], 11, FALSE) * ACT3Info[Intial Pay %]), "")</f>
        <v/>
      </c>
      <c r="AO21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14" s="1" t="str" cm="1">
        <f t="array" ref="AP214">IF(VLOOKUP(ACT3Holdings[[#This Row],[Date]],Paysheet[], 2, FALSE) = "PAYDAY", (PayDistribution[[#This Row],[Pay Post Initial]] * ACT3Info[Remainder %]), "")</f>
        <v/>
      </c>
      <c r="AQ21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14" s="22">
        <v>45501</v>
      </c>
      <c r="AT214" s="1" cm="1">
        <f t="array" ref="AT214">IF(ISNUMBER(BA213), BA213, ACT4Info[Intial Amount])</f>
        <v>0</v>
      </c>
      <c r="AU214" s="1"/>
      <c r="AV214" s="19" cm="1">
        <f t="array" ref="AV214">IF(ACT4Holdings[[#This Row],[Intial Amount]] &gt; ACT4Info[Interest Rate 1 Cap], ACT4Info[Interest Rate 2], ACT4Info[Interest Rate])</f>
        <v>0</v>
      </c>
      <c r="AW214" s="1"/>
      <c r="AX214" s="24" t="str" cm="1">
        <f t="array" ref="AX214">IF(VLOOKUP(ACT4Holdings[[#This Row],[Date]],Paysheet[], 2, FALSE) = "PAYDAY", (VLOOKUP(ACT4Holdings[[#This Row],[Date]],Paysheet[], 11, FALSE) * ACT4Info[Intial Pay %]), "")</f>
        <v/>
      </c>
      <c r="AY21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14" s="1" t="str" cm="1">
        <f t="array" ref="AZ214">IF(VLOOKUP(ACT4Holdings[[#This Row],[Date]],Paysheet[], 2, FALSE) = "PAYDAY", (PayDistribution[[#This Row],[Pay Post Initial]] * ACT4Info[Remainder %]), "")</f>
        <v/>
      </c>
      <c r="BA21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14" s="22">
        <v>45501</v>
      </c>
      <c r="BD214" s="1" cm="1">
        <f t="array" ref="BD214">IF(ISNUMBER(BK213), BK213, ACT5Info[Intial Amount])</f>
        <v>0</v>
      </c>
      <c r="BE214" s="1"/>
      <c r="BF214" s="19" cm="1">
        <f t="array" ref="BF214">IF(ACT5Holdings[[#This Row],[Intial Amount]] &gt; ACT5Info[Interest Rate 1 Cap], ACT5Info[Interest Rate 2], ACT5Info[Interest Rate])</f>
        <v>0</v>
      </c>
      <c r="BG214" s="1"/>
      <c r="BH214" s="24" t="str" cm="1">
        <f t="array" ref="BH214">IF(VLOOKUP(ACT5Holdings[[#This Row],[Date]],Paysheet[], 2, FALSE) = "PAYDAY", (VLOOKUP(ACT5Holdings[[#This Row],[Date]],Paysheet[], 11, FALSE) * ACT5Info[Intial Pay %]), "")</f>
        <v/>
      </c>
      <c r="BI21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14" s="1" t="str" cm="1">
        <f t="array" ref="BJ214">IF(VLOOKUP(ACT5Holdings[[#This Row],[Date]],Paysheet[], 2, FALSE) = "PAYDAY", (PayDistribution[[#This Row],[Pay Post Initial]] * ACT5Info[Remainder %]), "")</f>
        <v/>
      </c>
      <c r="BK21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15" spans="1:63" x14ac:dyDescent="0.25">
      <c r="A215" s="27">
        <v>45502</v>
      </c>
      <c r="B215" t="str">
        <f>IF(VLOOKUP(PayDistribution[[#This Row],[Date]],Paysheet[], 2, FALSE) = "PAYDAY", VLOOKUP(PayDistribution[[#This Row],[Date]],Paysheet[], 11, FALSE), "")</f>
        <v/>
      </c>
      <c r="C215" s="2" t="str">
        <f>ACT1Holdings[[#This Row],[Initial Pay Cut]]</f>
        <v/>
      </c>
      <c r="D215" s="2" t="str">
        <f>ACT2Holdings[[#This Row],[Initial Pay Cut]]</f>
        <v/>
      </c>
      <c r="E215" s="2" t="str">
        <f>ACT3Holdings[[#This Row],[Initial Pay Cut]]</f>
        <v/>
      </c>
      <c r="F215" s="2" t="str">
        <f>ACT4Holdings[[#This Row],[Initial Pay Cut]]</f>
        <v/>
      </c>
      <c r="G215" s="2" t="str">
        <f>ACT5Holdings[[#This Row],[Initial Pay Cut]]</f>
        <v/>
      </c>
      <c r="H215" t="str">
        <f>IF(PayDistribution[[#This Row],[Initial Paycheck]] = "", "", PayDistribution[[#This Row],[Initial Paycheck]] - SUM(PayDistribution[[#This Row],[Int ACT 1]:[Int ACT 5]]))</f>
        <v/>
      </c>
      <c r="I215" s="2" t="str">
        <f>ACT1Holdings[[#This Row],[Remainder Pay Cut]]</f>
        <v/>
      </c>
      <c r="J215" s="2" t="str">
        <f>ACT2Holdings[[#This Row],[Remainder Pay Cut]]</f>
        <v/>
      </c>
      <c r="K215" s="2" t="str">
        <f>ACT3Holdings[[#This Row],[Remainder Pay Cut]]</f>
        <v/>
      </c>
      <c r="L215" s="2" t="str">
        <f>ACT4Holdings[[#This Row],[Remainder Pay Cut]]</f>
        <v/>
      </c>
      <c r="M215" s="2" t="str">
        <f>ACT5Holdings[[#This Row],[Remainder Pay Cut]]</f>
        <v/>
      </c>
      <c r="O215" s="22">
        <v>45502</v>
      </c>
      <c r="P215" s="1" cm="1">
        <f t="array" ref="P215">IF(ISNUMBER(W214), W214, ACT1Info[Intial Amount])</f>
        <v>0</v>
      </c>
      <c r="Q215" s="1"/>
      <c r="R215" s="19" cm="1">
        <f t="array" ref="R215">IF(ACT1Holdings[[#This Row],[Intial Amount]] &gt; ACT1Info[Interest Rate 1 Cap], ACT1Info[Interest Rate 2], ACT1Info[Interest Rate])</f>
        <v>0</v>
      </c>
      <c r="S215" s="1"/>
      <c r="T215" s="24" t="str" cm="1">
        <f t="array" ref="T215">IF(VLOOKUP(ACT1Holdings[[#This Row],[Date]],Paysheet[], 2, FALSE) = "PAYDAY", (VLOOKUP(ACT1Holdings[[#This Row],[Date]],Paysheet[], 11, FALSE) * ACT1Info[Intial Pay %]), "")</f>
        <v/>
      </c>
      <c r="U21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15" s="1" t="str" cm="1">
        <f t="array" ref="V215">IF(VLOOKUP(ACT1Holdings[[#This Row],[Date]],Paysheet[], 2, FALSE) = "PAYDAY", (PayDistribution[[#This Row],[Pay Post Initial]] * ACT1Info[Remainder %]), "")</f>
        <v/>
      </c>
      <c r="W21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15" s="22">
        <v>45502</v>
      </c>
      <c r="Z215" s="1" cm="1">
        <f t="array" ref="Z215">IF(ISNUMBER(AG214), AG214, ACT2Info[Intial Amount])</f>
        <v>0</v>
      </c>
      <c r="AA215" s="1"/>
      <c r="AB215" s="19" cm="1">
        <f t="array" ref="AB215">IF(ACT2Holdings[[#This Row],[Intial Amount]] &gt; ACT2Info[Interest Rate 1 Cap], ACT2Info[Interest Rate 2], ACT2Info[Interest Rate])</f>
        <v>1.5E-3</v>
      </c>
      <c r="AC215" s="1"/>
      <c r="AD215" s="24" t="str" cm="1">
        <f t="array" ref="AD215">IF(VLOOKUP(ACT2Holdings[[#This Row],[Date]],Paysheet[], 2, FALSE) = "PAYDAY", (VLOOKUP(ACT2Holdings[[#This Row],[Date]],Paysheet[], 11, FALSE) * ACT2Info[Intial Pay %]), "")</f>
        <v/>
      </c>
      <c r="AE21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15" s="1" t="str" cm="1">
        <f t="array" ref="AF215">IF(VLOOKUP(ACT2Holdings[[#This Row],[Date]],Paysheet[], 2, FALSE) = "PAYDAY", (PayDistribution[[#This Row],[Pay Post Initial]] * ACT2Info[Remainder %]), "")</f>
        <v/>
      </c>
      <c r="AG21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15" s="22">
        <v>45502</v>
      </c>
      <c r="AJ215" s="1" cm="1">
        <f t="array" ref="AJ215">IF(ISNUMBER(AQ214), AQ214, ACT3Info[Intial Amount])</f>
        <v>0</v>
      </c>
      <c r="AK215" s="1"/>
      <c r="AL215" s="19" cm="1">
        <f t="array" ref="AL215">IF(ACT3Holdings[[#This Row],[Intial Amount]] &gt; ACT3Info[Interest Rate 1 Cap], ACT3Info[Interest Rate 2], ACT3Info[Interest Rate])</f>
        <v>0</v>
      </c>
      <c r="AM215" s="1"/>
      <c r="AN215" s="24" t="str" cm="1">
        <f t="array" ref="AN215">IF(VLOOKUP(ACT3Holdings[[#This Row],[Date]],Paysheet[], 2, FALSE) = "PAYDAY", (VLOOKUP(ACT3Holdings[[#This Row],[Date]],Paysheet[], 11, FALSE) * ACT3Info[Intial Pay %]), "")</f>
        <v/>
      </c>
      <c r="AO21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15" s="1" t="str" cm="1">
        <f t="array" ref="AP215">IF(VLOOKUP(ACT3Holdings[[#This Row],[Date]],Paysheet[], 2, FALSE) = "PAYDAY", (PayDistribution[[#This Row],[Pay Post Initial]] * ACT3Info[Remainder %]), "")</f>
        <v/>
      </c>
      <c r="AQ21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15" s="22">
        <v>45502</v>
      </c>
      <c r="AT215" s="1" cm="1">
        <f t="array" ref="AT215">IF(ISNUMBER(BA214), BA214, ACT4Info[Intial Amount])</f>
        <v>0</v>
      </c>
      <c r="AU215" s="1"/>
      <c r="AV215" s="19" cm="1">
        <f t="array" ref="AV215">IF(ACT4Holdings[[#This Row],[Intial Amount]] &gt; ACT4Info[Interest Rate 1 Cap], ACT4Info[Interest Rate 2], ACT4Info[Interest Rate])</f>
        <v>0</v>
      </c>
      <c r="AW215" s="1"/>
      <c r="AX215" s="24" t="str" cm="1">
        <f t="array" ref="AX215">IF(VLOOKUP(ACT4Holdings[[#This Row],[Date]],Paysheet[], 2, FALSE) = "PAYDAY", (VLOOKUP(ACT4Holdings[[#This Row],[Date]],Paysheet[], 11, FALSE) * ACT4Info[Intial Pay %]), "")</f>
        <v/>
      </c>
      <c r="AY21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15" s="1" t="str" cm="1">
        <f t="array" ref="AZ215">IF(VLOOKUP(ACT4Holdings[[#This Row],[Date]],Paysheet[], 2, FALSE) = "PAYDAY", (PayDistribution[[#This Row],[Pay Post Initial]] * ACT4Info[Remainder %]), "")</f>
        <v/>
      </c>
      <c r="BA21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15" s="22">
        <v>45502</v>
      </c>
      <c r="BD215" s="1" cm="1">
        <f t="array" ref="BD215">IF(ISNUMBER(BK214), BK214, ACT5Info[Intial Amount])</f>
        <v>0</v>
      </c>
      <c r="BE215" s="1"/>
      <c r="BF215" s="19" cm="1">
        <f t="array" ref="BF215">IF(ACT5Holdings[[#This Row],[Intial Amount]] &gt; ACT5Info[Interest Rate 1 Cap], ACT5Info[Interest Rate 2], ACT5Info[Interest Rate])</f>
        <v>0</v>
      </c>
      <c r="BG215" s="1"/>
      <c r="BH215" s="24" t="str" cm="1">
        <f t="array" ref="BH215">IF(VLOOKUP(ACT5Holdings[[#This Row],[Date]],Paysheet[], 2, FALSE) = "PAYDAY", (VLOOKUP(ACT5Holdings[[#This Row],[Date]],Paysheet[], 11, FALSE) * ACT5Info[Intial Pay %]), "")</f>
        <v/>
      </c>
      <c r="BI21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15" s="1" t="str" cm="1">
        <f t="array" ref="BJ215">IF(VLOOKUP(ACT5Holdings[[#This Row],[Date]],Paysheet[], 2, FALSE) = "PAYDAY", (PayDistribution[[#This Row],[Pay Post Initial]] * ACT5Info[Remainder %]), "")</f>
        <v/>
      </c>
      <c r="BK21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16" spans="1:63" x14ac:dyDescent="0.25">
      <c r="A216" s="27">
        <v>45503</v>
      </c>
      <c r="B216" t="str">
        <f>IF(VLOOKUP(PayDistribution[[#This Row],[Date]],Paysheet[], 2, FALSE) = "PAYDAY", VLOOKUP(PayDistribution[[#This Row],[Date]],Paysheet[], 11, FALSE), "")</f>
        <v/>
      </c>
      <c r="C216" s="2" t="str">
        <f>ACT1Holdings[[#This Row],[Initial Pay Cut]]</f>
        <v/>
      </c>
      <c r="D216" s="2" t="str">
        <f>ACT2Holdings[[#This Row],[Initial Pay Cut]]</f>
        <v/>
      </c>
      <c r="E216" s="2" t="str">
        <f>ACT3Holdings[[#This Row],[Initial Pay Cut]]</f>
        <v/>
      </c>
      <c r="F216" s="2" t="str">
        <f>ACT4Holdings[[#This Row],[Initial Pay Cut]]</f>
        <v/>
      </c>
      <c r="G216" s="2" t="str">
        <f>ACT5Holdings[[#This Row],[Initial Pay Cut]]</f>
        <v/>
      </c>
      <c r="H216" t="str">
        <f>IF(PayDistribution[[#This Row],[Initial Paycheck]] = "", "", PayDistribution[[#This Row],[Initial Paycheck]] - SUM(PayDistribution[[#This Row],[Int ACT 1]:[Int ACT 5]]))</f>
        <v/>
      </c>
      <c r="I216" s="2" t="str">
        <f>ACT1Holdings[[#This Row],[Remainder Pay Cut]]</f>
        <v/>
      </c>
      <c r="J216" s="2" t="str">
        <f>ACT2Holdings[[#This Row],[Remainder Pay Cut]]</f>
        <v/>
      </c>
      <c r="K216" s="2" t="str">
        <f>ACT3Holdings[[#This Row],[Remainder Pay Cut]]</f>
        <v/>
      </c>
      <c r="L216" s="2" t="str">
        <f>ACT4Holdings[[#This Row],[Remainder Pay Cut]]</f>
        <v/>
      </c>
      <c r="M216" s="2" t="str">
        <f>ACT5Holdings[[#This Row],[Remainder Pay Cut]]</f>
        <v/>
      </c>
      <c r="O216" s="22">
        <v>45503</v>
      </c>
      <c r="P216" s="1" cm="1">
        <f t="array" ref="P216">IF(ISNUMBER(W215), W215, ACT1Info[Intial Amount])</f>
        <v>0</v>
      </c>
      <c r="Q216" s="1"/>
      <c r="R216" s="19" cm="1">
        <f t="array" ref="R216">IF(ACT1Holdings[[#This Row],[Intial Amount]] &gt; ACT1Info[Interest Rate 1 Cap], ACT1Info[Interest Rate 2], ACT1Info[Interest Rate])</f>
        <v>0</v>
      </c>
      <c r="S216" s="1"/>
      <c r="T216" s="24" t="str" cm="1">
        <f t="array" ref="T216">IF(VLOOKUP(ACT1Holdings[[#This Row],[Date]],Paysheet[], 2, FALSE) = "PAYDAY", (VLOOKUP(ACT1Holdings[[#This Row],[Date]],Paysheet[], 11, FALSE) * ACT1Info[Intial Pay %]), "")</f>
        <v/>
      </c>
      <c r="U21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16" s="1" t="str" cm="1">
        <f t="array" ref="V216">IF(VLOOKUP(ACT1Holdings[[#This Row],[Date]],Paysheet[], 2, FALSE) = "PAYDAY", (PayDistribution[[#This Row],[Pay Post Initial]] * ACT1Info[Remainder %]), "")</f>
        <v/>
      </c>
      <c r="W21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16" s="22">
        <v>45503</v>
      </c>
      <c r="Z216" s="1" cm="1">
        <f t="array" ref="Z216">IF(ISNUMBER(AG215), AG215, ACT2Info[Intial Amount])</f>
        <v>0</v>
      </c>
      <c r="AA216" s="1"/>
      <c r="AB216" s="19" cm="1">
        <f t="array" ref="AB216">IF(ACT2Holdings[[#This Row],[Intial Amount]] &gt; ACT2Info[Interest Rate 1 Cap], ACT2Info[Interest Rate 2], ACT2Info[Interest Rate])</f>
        <v>1.5E-3</v>
      </c>
      <c r="AC216" s="1"/>
      <c r="AD216" s="24" t="str" cm="1">
        <f t="array" ref="AD216">IF(VLOOKUP(ACT2Holdings[[#This Row],[Date]],Paysheet[], 2, FALSE) = "PAYDAY", (VLOOKUP(ACT2Holdings[[#This Row],[Date]],Paysheet[], 11, FALSE) * ACT2Info[Intial Pay %]), "")</f>
        <v/>
      </c>
      <c r="AE21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16" s="1" t="str" cm="1">
        <f t="array" ref="AF216">IF(VLOOKUP(ACT2Holdings[[#This Row],[Date]],Paysheet[], 2, FALSE) = "PAYDAY", (PayDistribution[[#This Row],[Pay Post Initial]] * ACT2Info[Remainder %]), "")</f>
        <v/>
      </c>
      <c r="AG21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16" s="22">
        <v>45503</v>
      </c>
      <c r="AJ216" s="1" cm="1">
        <f t="array" ref="AJ216">IF(ISNUMBER(AQ215), AQ215, ACT3Info[Intial Amount])</f>
        <v>0</v>
      </c>
      <c r="AK216" s="1"/>
      <c r="AL216" s="19" cm="1">
        <f t="array" ref="AL216">IF(ACT3Holdings[[#This Row],[Intial Amount]] &gt; ACT3Info[Interest Rate 1 Cap], ACT3Info[Interest Rate 2], ACT3Info[Interest Rate])</f>
        <v>0</v>
      </c>
      <c r="AM216" s="1"/>
      <c r="AN216" s="24" t="str" cm="1">
        <f t="array" ref="AN216">IF(VLOOKUP(ACT3Holdings[[#This Row],[Date]],Paysheet[], 2, FALSE) = "PAYDAY", (VLOOKUP(ACT3Holdings[[#This Row],[Date]],Paysheet[], 11, FALSE) * ACT3Info[Intial Pay %]), "")</f>
        <v/>
      </c>
      <c r="AO21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16" s="1" t="str" cm="1">
        <f t="array" ref="AP216">IF(VLOOKUP(ACT3Holdings[[#This Row],[Date]],Paysheet[], 2, FALSE) = "PAYDAY", (PayDistribution[[#This Row],[Pay Post Initial]] * ACT3Info[Remainder %]), "")</f>
        <v/>
      </c>
      <c r="AQ21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16" s="22">
        <v>45503</v>
      </c>
      <c r="AT216" s="1" cm="1">
        <f t="array" ref="AT216">IF(ISNUMBER(BA215), BA215, ACT4Info[Intial Amount])</f>
        <v>0</v>
      </c>
      <c r="AU216" s="1"/>
      <c r="AV216" s="19" cm="1">
        <f t="array" ref="AV216">IF(ACT4Holdings[[#This Row],[Intial Amount]] &gt; ACT4Info[Interest Rate 1 Cap], ACT4Info[Interest Rate 2], ACT4Info[Interest Rate])</f>
        <v>0</v>
      </c>
      <c r="AW216" s="1"/>
      <c r="AX216" s="24" t="str" cm="1">
        <f t="array" ref="AX216">IF(VLOOKUP(ACT4Holdings[[#This Row],[Date]],Paysheet[], 2, FALSE) = "PAYDAY", (VLOOKUP(ACT4Holdings[[#This Row],[Date]],Paysheet[], 11, FALSE) * ACT4Info[Intial Pay %]), "")</f>
        <v/>
      </c>
      <c r="AY21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16" s="1" t="str" cm="1">
        <f t="array" ref="AZ216">IF(VLOOKUP(ACT4Holdings[[#This Row],[Date]],Paysheet[], 2, FALSE) = "PAYDAY", (PayDistribution[[#This Row],[Pay Post Initial]] * ACT4Info[Remainder %]), "")</f>
        <v/>
      </c>
      <c r="BA21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16" s="22">
        <v>45503</v>
      </c>
      <c r="BD216" s="1" cm="1">
        <f t="array" ref="BD216">IF(ISNUMBER(BK215), BK215, ACT5Info[Intial Amount])</f>
        <v>0</v>
      </c>
      <c r="BE216" s="1"/>
      <c r="BF216" s="19" cm="1">
        <f t="array" ref="BF216">IF(ACT5Holdings[[#This Row],[Intial Amount]] &gt; ACT5Info[Interest Rate 1 Cap], ACT5Info[Interest Rate 2], ACT5Info[Interest Rate])</f>
        <v>0</v>
      </c>
      <c r="BG216" s="1"/>
      <c r="BH216" s="24" t="str" cm="1">
        <f t="array" ref="BH216">IF(VLOOKUP(ACT5Holdings[[#This Row],[Date]],Paysheet[], 2, FALSE) = "PAYDAY", (VLOOKUP(ACT5Holdings[[#This Row],[Date]],Paysheet[], 11, FALSE) * ACT5Info[Intial Pay %]), "")</f>
        <v/>
      </c>
      <c r="BI21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16" s="1" t="str" cm="1">
        <f t="array" ref="BJ216">IF(VLOOKUP(ACT5Holdings[[#This Row],[Date]],Paysheet[], 2, FALSE) = "PAYDAY", (PayDistribution[[#This Row],[Pay Post Initial]] * ACT5Info[Remainder %]), "")</f>
        <v/>
      </c>
      <c r="BK21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17" spans="1:63" x14ac:dyDescent="0.25">
      <c r="A217" s="27">
        <v>45504</v>
      </c>
      <c r="B217" t="str">
        <f>IF(VLOOKUP(PayDistribution[[#This Row],[Date]],Paysheet[], 2, FALSE) = "PAYDAY", VLOOKUP(PayDistribution[[#This Row],[Date]],Paysheet[], 11, FALSE), "")</f>
        <v/>
      </c>
      <c r="C217" s="2" t="str">
        <f>ACT1Holdings[[#This Row],[Initial Pay Cut]]</f>
        <v/>
      </c>
      <c r="D217" s="2" t="str">
        <f>ACT2Holdings[[#This Row],[Initial Pay Cut]]</f>
        <v/>
      </c>
      <c r="E217" s="2" t="str">
        <f>ACT3Holdings[[#This Row],[Initial Pay Cut]]</f>
        <v/>
      </c>
      <c r="F217" s="2" t="str">
        <f>ACT4Holdings[[#This Row],[Initial Pay Cut]]</f>
        <v/>
      </c>
      <c r="G217" s="2" t="str">
        <f>ACT5Holdings[[#This Row],[Initial Pay Cut]]</f>
        <v/>
      </c>
      <c r="H217" t="str">
        <f>IF(PayDistribution[[#This Row],[Initial Paycheck]] = "", "", PayDistribution[[#This Row],[Initial Paycheck]] - SUM(PayDistribution[[#This Row],[Int ACT 1]:[Int ACT 5]]))</f>
        <v/>
      </c>
      <c r="I217" s="2" t="str">
        <f>ACT1Holdings[[#This Row],[Remainder Pay Cut]]</f>
        <v/>
      </c>
      <c r="J217" s="2" t="str">
        <f>ACT2Holdings[[#This Row],[Remainder Pay Cut]]</f>
        <v/>
      </c>
      <c r="K217" s="2" t="str">
        <f>ACT3Holdings[[#This Row],[Remainder Pay Cut]]</f>
        <v/>
      </c>
      <c r="L217" s="2" t="str">
        <f>ACT4Holdings[[#This Row],[Remainder Pay Cut]]</f>
        <v/>
      </c>
      <c r="M217" s="2" t="str">
        <f>ACT5Holdings[[#This Row],[Remainder Pay Cut]]</f>
        <v/>
      </c>
      <c r="O217" s="22">
        <v>45504</v>
      </c>
      <c r="P217" s="1" cm="1">
        <f t="array" ref="P217">IF(ISNUMBER(W216), W216, ACT1Info[Intial Amount])</f>
        <v>0</v>
      </c>
      <c r="Q217" s="1"/>
      <c r="R217" s="19" cm="1">
        <f t="array" ref="R217">IF(ACT1Holdings[[#This Row],[Intial Amount]] &gt; ACT1Info[Interest Rate 1 Cap], ACT1Info[Interest Rate 2], ACT1Info[Interest Rate])</f>
        <v>0</v>
      </c>
      <c r="S217" s="1"/>
      <c r="T217" s="24" t="str" cm="1">
        <f t="array" ref="T217">IF(VLOOKUP(ACT1Holdings[[#This Row],[Date]],Paysheet[], 2, FALSE) = "PAYDAY", (VLOOKUP(ACT1Holdings[[#This Row],[Date]],Paysheet[], 11, FALSE) * ACT1Info[Intial Pay %]), "")</f>
        <v/>
      </c>
      <c r="U21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17" s="1" t="str" cm="1">
        <f t="array" ref="V217">IF(VLOOKUP(ACT1Holdings[[#This Row],[Date]],Paysheet[], 2, FALSE) = "PAYDAY", (PayDistribution[[#This Row],[Pay Post Initial]] * ACT1Info[Remainder %]), "")</f>
        <v/>
      </c>
      <c r="W21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17" s="22">
        <v>45504</v>
      </c>
      <c r="Z217" s="1" cm="1">
        <f t="array" ref="Z217">IF(ISNUMBER(AG216), AG216, ACT2Info[Intial Amount])</f>
        <v>0</v>
      </c>
      <c r="AA217" s="1"/>
      <c r="AB217" s="19" cm="1">
        <f t="array" ref="AB217">IF(ACT2Holdings[[#This Row],[Intial Amount]] &gt; ACT2Info[Interest Rate 1 Cap], ACT2Info[Interest Rate 2], ACT2Info[Interest Rate])</f>
        <v>1.5E-3</v>
      </c>
      <c r="AC217" s="1"/>
      <c r="AD217" s="24" t="str" cm="1">
        <f t="array" ref="AD217">IF(VLOOKUP(ACT2Holdings[[#This Row],[Date]],Paysheet[], 2, FALSE) = "PAYDAY", (VLOOKUP(ACT2Holdings[[#This Row],[Date]],Paysheet[], 11, FALSE) * ACT2Info[Intial Pay %]), "")</f>
        <v/>
      </c>
      <c r="AE21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17" s="1" t="str" cm="1">
        <f t="array" ref="AF217">IF(VLOOKUP(ACT2Holdings[[#This Row],[Date]],Paysheet[], 2, FALSE) = "PAYDAY", (PayDistribution[[#This Row],[Pay Post Initial]] * ACT2Info[Remainder %]), "")</f>
        <v/>
      </c>
      <c r="AG21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17" s="22">
        <v>45504</v>
      </c>
      <c r="AJ217" s="1" cm="1">
        <f t="array" ref="AJ217">IF(ISNUMBER(AQ216), AQ216, ACT3Info[Intial Amount])</f>
        <v>0</v>
      </c>
      <c r="AK217" s="1"/>
      <c r="AL217" s="19" cm="1">
        <f t="array" ref="AL217">IF(ACT3Holdings[[#This Row],[Intial Amount]] &gt; ACT3Info[Interest Rate 1 Cap], ACT3Info[Interest Rate 2], ACT3Info[Interest Rate])</f>
        <v>0</v>
      </c>
      <c r="AM217" s="1"/>
      <c r="AN217" s="24" t="str" cm="1">
        <f t="array" ref="AN217">IF(VLOOKUP(ACT3Holdings[[#This Row],[Date]],Paysheet[], 2, FALSE) = "PAYDAY", (VLOOKUP(ACT3Holdings[[#This Row],[Date]],Paysheet[], 11, FALSE) * ACT3Info[Intial Pay %]), "")</f>
        <v/>
      </c>
      <c r="AO21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17" s="1" t="str" cm="1">
        <f t="array" ref="AP217">IF(VLOOKUP(ACT3Holdings[[#This Row],[Date]],Paysheet[], 2, FALSE) = "PAYDAY", (PayDistribution[[#This Row],[Pay Post Initial]] * ACT3Info[Remainder %]), "")</f>
        <v/>
      </c>
      <c r="AQ21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17" s="22">
        <v>45504</v>
      </c>
      <c r="AT217" s="1" cm="1">
        <f t="array" ref="AT217">IF(ISNUMBER(BA216), BA216, ACT4Info[Intial Amount])</f>
        <v>0</v>
      </c>
      <c r="AU217" s="1"/>
      <c r="AV217" s="19" cm="1">
        <f t="array" ref="AV217">IF(ACT4Holdings[[#This Row],[Intial Amount]] &gt; ACT4Info[Interest Rate 1 Cap], ACT4Info[Interest Rate 2], ACT4Info[Interest Rate])</f>
        <v>0</v>
      </c>
      <c r="AW217" s="1"/>
      <c r="AX217" s="24" t="str" cm="1">
        <f t="array" ref="AX217">IF(VLOOKUP(ACT4Holdings[[#This Row],[Date]],Paysheet[], 2, FALSE) = "PAYDAY", (VLOOKUP(ACT4Holdings[[#This Row],[Date]],Paysheet[], 11, FALSE) * ACT4Info[Intial Pay %]), "")</f>
        <v/>
      </c>
      <c r="AY21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17" s="1" t="str" cm="1">
        <f t="array" ref="AZ217">IF(VLOOKUP(ACT4Holdings[[#This Row],[Date]],Paysheet[], 2, FALSE) = "PAYDAY", (PayDistribution[[#This Row],[Pay Post Initial]] * ACT4Info[Remainder %]), "")</f>
        <v/>
      </c>
      <c r="BA21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17" s="22">
        <v>45504</v>
      </c>
      <c r="BD217" s="1" cm="1">
        <f t="array" ref="BD217">IF(ISNUMBER(BK216), BK216, ACT5Info[Intial Amount])</f>
        <v>0</v>
      </c>
      <c r="BE217" s="1"/>
      <c r="BF217" s="19" cm="1">
        <f t="array" ref="BF217">IF(ACT5Holdings[[#This Row],[Intial Amount]] &gt; ACT5Info[Interest Rate 1 Cap], ACT5Info[Interest Rate 2], ACT5Info[Interest Rate])</f>
        <v>0</v>
      </c>
      <c r="BG217" s="1"/>
      <c r="BH217" s="24" t="str" cm="1">
        <f t="array" ref="BH217">IF(VLOOKUP(ACT5Holdings[[#This Row],[Date]],Paysheet[], 2, FALSE) = "PAYDAY", (VLOOKUP(ACT5Holdings[[#This Row],[Date]],Paysheet[], 11, FALSE) * ACT5Info[Intial Pay %]), "")</f>
        <v/>
      </c>
      <c r="BI21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17" s="1" t="str" cm="1">
        <f t="array" ref="BJ217">IF(VLOOKUP(ACT5Holdings[[#This Row],[Date]],Paysheet[], 2, FALSE) = "PAYDAY", (PayDistribution[[#This Row],[Pay Post Initial]] * ACT5Info[Remainder %]), "")</f>
        <v/>
      </c>
      <c r="BK21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18" spans="1:63" x14ac:dyDescent="0.25">
      <c r="A218" s="27">
        <v>45505</v>
      </c>
      <c r="B218" t="str">
        <f>IF(VLOOKUP(PayDistribution[[#This Row],[Date]],Paysheet[], 2, FALSE) = "PAYDAY", VLOOKUP(PayDistribution[[#This Row],[Date]],Paysheet[], 11, FALSE), "")</f>
        <v/>
      </c>
      <c r="C218" s="2" t="str">
        <f>ACT1Holdings[[#This Row],[Initial Pay Cut]]</f>
        <v/>
      </c>
      <c r="D218" s="2" t="str">
        <f>ACT2Holdings[[#This Row],[Initial Pay Cut]]</f>
        <v/>
      </c>
      <c r="E218" s="2" t="str">
        <f>ACT3Holdings[[#This Row],[Initial Pay Cut]]</f>
        <v/>
      </c>
      <c r="F218" s="2" t="str">
        <f>ACT4Holdings[[#This Row],[Initial Pay Cut]]</f>
        <v/>
      </c>
      <c r="G218" s="2" t="str">
        <f>ACT5Holdings[[#This Row],[Initial Pay Cut]]</f>
        <v/>
      </c>
      <c r="H218" t="str">
        <f>IF(PayDistribution[[#This Row],[Initial Paycheck]] = "", "", PayDistribution[[#This Row],[Initial Paycheck]] - SUM(PayDistribution[[#This Row],[Int ACT 1]:[Int ACT 5]]))</f>
        <v/>
      </c>
      <c r="I218" s="2" t="str">
        <f>ACT1Holdings[[#This Row],[Remainder Pay Cut]]</f>
        <v/>
      </c>
      <c r="J218" s="2" t="str">
        <f>ACT2Holdings[[#This Row],[Remainder Pay Cut]]</f>
        <v/>
      </c>
      <c r="K218" s="2" t="str">
        <f>ACT3Holdings[[#This Row],[Remainder Pay Cut]]</f>
        <v/>
      </c>
      <c r="L218" s="2" t="str">
        <f>ACT4Holdings[[#This Row],[Remainder Pay Cut]]</f>
        <v/>
      </c>
      <c r="M218" s="2" t="str">
        <f>ACT5Holdings[[#This Row],[Remainder Pay Cut]]</f>
        <v/>
      </c>
      <c r="O218" s="22">
        <v>45505</v>
      </c>
      <c r="P218" s="1" cm="1">
        <f t="array" ref="P218">IF(ISNUMBER(W217), W217, ACT1Info[Intial Amount])</f>
        <v>0</v>
      </c>
      <c r="Q218" s="1"/>
      <c r="R218" s="19" cm="1">
        <f t="array" ref="R218">IF(ACT1Holdings[[#This Row],[Intial Amount]] &gt; ACT1Info[Interest Rate 1 Cap], ACT1Info[Interest Rate 2], ACT1Info[Interest Rate])</f>
        <v>0</v>
      </c>
      <c r="S218" s="1"/>
      <c r="T218" s="24" t="str" cm="1">
        <f t="array" ref="T218">IF(VLOOKUP(ACT1Holdings[[#This Row],[Date]],Paysheet[], 2, FALSE) = "PAYDAY", (VLOOKUP(ACT1Holdings[[#This Row],[Date]],Paysheet[], 11, FALSE) * ACT1Info[Intial Pay %]), "")</f>
        <v/>
      </c>
      <c r="U21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18" s="1" t="str" cm="1">
        <f t="array" ref="V218">IF(VLOOKUP(ACT1Holdings[[#This Row],[Date]],Paysheet[], 2, FALSE) = "PAYDAY", (PayDistribution[[#This Row],[Pay Post Initial]] * ACT1Info[Remainder %]), "")</f>
        <v/>
      </c>
      <c r="W21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18" s="22">
        <v>45505</v>
      </c>
      <c r="Z218" s="1" cm="1">
        <f t="array" ref="Z218">IF(ISNUMBER(AG217), AG217, ACT2Info[Intial Amount])</f>
        <v>0</v>
      </c>
      <c r="AA218" s="1"/>
      <c r="AB218" s="19" cm="1">
        <f t="array" ref="AB218">IF(ACT2Holdings[[#This Row],[Intial Amount]] &gt; ACT2Info[Interest Rate 1 Cap], ACT2Info[Interest Rate 2], ACT2Info[Interest Rate])</f>
        <v>1.5E-3</v>
      </c>
      <c r="AC218" s="1"/>
      <c r="AD218" s="24" t="str" cm="1">
        <f t="array" ref="AD218">IF(VLOOKUP(ACT2Holdings[[#This Row],[Date]],Paysheet[], 2, FALSE) = "PAYDAY", (VLOOKUP(ACT2Holdings[[#This Row],[Date]],Paysheet[], 11, FALSE) * ACT2Info[Intial Pay %]), "")</f>
        <v/>
      </c>
      <c r="AE21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18" s="1" t="str" cm="1">
        <f t="array" ref="AF218">IF(VLOOKUP(ACT2Holdings[[#This Row],[Date]],Paysheet[], 2, FALSE) = "PAYDAY", (PayDistribution[[#This Row],[Pay Post Initial]] * ACT2Info[Remainder %]), "")</f>
        <v/>
      </c>
      <c r="AG21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18" s="22">
        <v>45505</v>
      </c>
      <c r="AJ218" s="1" cm="1">
        <f t="array" ref="AJ218">IF(ISNUMBER(AQ217), AQ217, ACT3Info[Intial Amount])</f>
        <v>0</v>
      </c>
      <c r="AK218" s="1"/>
      <c r="AL218" s="19" cm="1">
        <f t="array" ref="AL218">IF(ACT3Holdings[[#This Row],[Intial Amount]] &gt; ACT3Info[Interest Rate 1 Cap], ACT3Info[Interest Rate 2], ACT3Info[Interest Rate])</f>
        <v>0</v>
      </c>
      <c r="AM218" s="1"/>
      <c r="AN218" s="24" t="str" cm="1">
        <f t="array" ref="AN218">IF(VLOOKUP(ACT3Holdings[[#This Row],[Date]],Paysheet[], 2, FALSE) = "PAYDAY", (VLOOKUP(ACT3Holdings[[#This Row],[Date]],Paysheet[], 11, FALSE) * ACT3Info[Intial Pay %]), "")</f>
        <v/>
      </c>
      <c r="AO21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18" s="1" t="str" cm="1">
        <f t="array" ref="AP218">IF(VLOOKUP(ACT3Holdings[[#This Row],[Date]],Paysheet[], 2, FALSE) = "PAYDAY", (PayDistribution[[#This Row],[Pay Post Initial]] * ACT3Info[Remainder %]), "")</f>
        <v/>
      </c>
      <c r="AQ21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18" s="22">
        <v>45505</v>
      </c>
      <c r="AT218" s="1" cm="1">
        <f t="array" ref="AT218">IF(ISNUMBER(BA217), BA217, ACT4Info[Intial Amount])</f>
        <v>0</v>
      </c>
      <c r="AU218" s="1"/>
      <c r="AV218" s="19" cm="1">
        <f t="array" ref="AV218">IF(ACT4Holdings[[#This Row],[Intial Amount]] &gt; ACT4Info[Interest Rate 1 Cap], ACT4Info[Interest Rate 2], ACT4Info[Interest Rate])</f>
        <v>0</v>
      </c>
      <c r="AW218" s="1"/>
      <c r="AX218" s="24" t="str" cm="1">
        <f t="array" ref="AX218">IF(VLOOKUP(ACT4Holdings[[#This Row],[Date]],Paysheet[], 2, FALSE) = "PAYDAY", (VLOOKUP(ACT4Holdings[[#This Row],[Date]],Paysheet[], 11, FALSE) * ACT4Info[Intial Pay %]), "")</f>
        <v/>
      </c>
      <c r="AY21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18" s="1" t="str" cm="1">
        <f t="array" ref="AZ218">IF(VLOOKUP(ACT4Holdings[[#This Row],[Date]],Paysheet[], 2, FALSE) = "PAYDAY", (PayDistribution[[#This Row],[Pay Post Initial]] * ACT4Info[Remainder %]), "")</f>
        <v/>
      </c>
      <c r="BA21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18" s="22">
        <v>45505</v>
      </c>
      <c r="BD218" s="1" cm="1">
        <f t="array" ref="BD218">IF(ISNUMBER(BK217), BK217, ACT5Info[Intial Amount])</f>
        <v>0</v>
      </c>
      <c r="BE218" s="1"/>
      <c r="BF218" s="19" cm="1">
        <f t="array" ref="BF218">IF(ACT5Holdings[[#This Row],[Intial Amount]] &gt; ACT5Info[Interest Rate 1 Cap], ACT5Info[Interest Rate 2], ACT5Info[Interest Rate])</f>
        <v>0</v>
      </c>
      <c r="BG218" s="1"/>
      <c r="BH218" s="24" t="str" cm="1">
        <f t="array" ref="BH218">IF(VLOOKUP(ACT5Holdings[[#This Row],[Date]],Paysheet[], 2, FALSE) = "PAYDAY", (VLOOKUP(ACT5Holdings[[#This Row],[Date]],Paysheet[], 11, FALSE) * ACT5Info[Intial Pay %]), "")</f>
        <v/>
      </c>
      <c r="BI21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18" s="1" t="str" cm="1">
        <f t="array" ref="BJ218">IF(VLOOKUP(ACT5Holdings[[#This Row],[Date]],Paysheet[], 2, FALSE) = "PAYDAY", (PayDistribution[[#This Row],[Pay Post Initial]] * ACT5Info[Remainder %]), "")</f>
        <v/>
      </c>
      <c r="BK21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19" spans="1:63" x14ac:dyDescent="0.25">
      <c r="A219" s="27">
        <v>45506</v>
      </c>
      <c r="B219">
        <f>IF(VLOOKUP(PayDistribution[[#This Row],[Date]],Paysheet[], 2, FALSE) = "PAYDAY", VLOOKUP(PayDistribution[[#This Row],[Date]],Paysheet[], 11, FALSE), "")</f>
        <v>0</v>
      </c>
      <c r="C219" s="2">
        <f>ACT1Holdings[[#This Row],[Initial Pay Cut]]</f>
        <v>0</v>
      </c>
      <c r="D219" s="2">
        <f>ACT2Holdings[[#This Row],[Initial Pay Cut]]</f>
        <v>0</v>
      </c>
      <c r="E219" s="2">
        <f>ACT3Holdings[[#This Row],[Initial Pay Cut]]</f>
        <v>0</v>
      </c>
      <c r="F219" s="2">
        <f>ACT4Holdings[[#This Row],[Initial Pay Cut]]</f>
        <v>0</v>
      </c>
      <c r="G219" s="2">
        <f>ACT5Holdings[[#This Row],[Initial Pay Cut]]</f>
        <v>0</v>
      </c>
      <c r="H219">
        <f>IF(PayDistribution[[#This Row],[Initial Paycheck]] = "", "", PayDistribution[[#This Row],[Initial Paycheck]] - SUM(PayDistribution[[#This Row],[Int ACT 1]:[Int ACT 5]]))</f>
        <v>0</v>
      </c>
      <c r="I219" s="2">
        <f>ACT1Holdings[[#This Row],[Remainder Pay Cut]]</f>
        <v>0</v>
      </c>
      <c r="J219" s="2">
        <f>ACT2Holdings[[#This Row],[Remainder Pay Cut]]</f>
        <v>0</v>
      </c>
      <c r="K219" s="2">
        <f>ACT3Holdings[[#This Row],[Remainder Pay Cut]]</f>
        <v>0</v>
      </c>
      <c r="L219" s="2">
        <f>ACT4Holdings[[#This Row],[Remainder Pay Cut]]</f>
        <v>0</v>
      </c>
      <c r="M219" s="2">
        <f>ACT5Holdings[[#This Row],[Remainder Pay Cut]]</f>
        <v>0</v>
      </c>
      <c r="O219" s="22">
        <v>45506</v>
      </c>
      <c r="P219" s="1" cm="1">
        <f t="array" ref="P219">IF(ISNUMBER(W218), W218, ACT1Info[Intial Amount])</f>
        <v>0</v>
      </c>
      <c r="Q219" s="1"/>
      <c r="R219" s="19" cm="1">
        <f t="array" ref="R219">IF(ACT1Holdings[[#This Row],[Intial Amount]] &gt; ACT1Info[Interest Rate 1 Cap], ACT1Info[Interest Rate 2], ACT1Info[Interest Rate])</f>
        <v>0</v>
      </c>
      <c r="S219" s="1"/>
      <c r="T219" s="24" cm="1">
        <f t="array" ref="T219">IF(VLOOKUP(ACT1Holdings[[#This Row],[Date]],Paysheet[], 2, FALSE) = "PAYDAY", (VLOOKUP(ACT1Holdings[[#This Row],[Date]],Paysheet[], 11, FALSE) * ACT1Info[Intial Pay %]), "")</f>
        <v>0</v>
      </c>
      <c r="U219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219" s="1" cm="1">
        <f t="array" ref="V219">IF(VLOOKUP(ACT1Holdings[[#This Row],[Date]],Paysheet[], 2, FALSE) = "PAYDAY", (PayDistribution[[#This Row],[Pay Post Initial]] * ACT1Info[Remainder %]), "")</f>
        <v>0</v>
      </c>
      <c r="W21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19" s="22">
        <v>45506</v>
      </c>
      <c r="Z219" s="1" cm="1">
        <f t="array" ref="Z219">IF(ISNUMBER(AG218), AG218, ACT2Info[Intial Amount])</f>
        <v>0</v>
      </c>
      <c r="AA219" s="1"/>
      <c r="AB219" s="19" cm="1">
        <f t="array" ref="AB219">IF(ACT2Holdings[[#This Row],[Intial Amount]] &gt; ACT2Info[Interest Rate 1 Cap], ACT2Info[Interest Rate 2], ACT2Info[Interest Rate])</f>
        <v>1.5E-3</v>
      </c>
      <c r="AC219" s="1"/>
      <c r="AD219" s="24" cm="1">
        <f t="array" ref="AD219">IF(VLOOKUP(ACT2Holdings[[#This Row],[Date]],Paysheet[], 2, FALSE) = "PAYDAY", (VLOOKUP(ACT2Holdings[[#This Row],[Date]],Paysheet[], 11, FALSE) * ACT2Info[Intial Pay %]), "")</f>
        <v>0</v>
      </c>
      <c r="AE219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219" s="1" cm="1">
        <f t="array" ref="AF219">IF(VLOOKUP(ACT2Holdings[[#This Row],[Date]],Paysheet[], 2, FALSE) = "PAYDAY", (PayDistribution[[#This Row],[Pay Post Initial]] * ACT2Info[Remainder %]), "")</f>
        <v>0</v>
      </c>
      <c r="AG21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19" s="22">
        <v>45506</v>
      </c>
      <c r="AJ219" s="1" cm="1">
        <f t="array" ref="AJ219">IF(ISNUMBER(AQ218), AQ218, ACT3Info[Intial Amount])</f>
        <v>0</v>
      </c>
      <c r="AK219" s="1"/>
      <c r="AL219" s="19" cm="1">
        <f t="array" ref="AL219">IF(ACT3Holdings[[#This Row],[Intial Amount]] &gt; ACT3Info[Interest Rate 1 Cap], ACT3Info[Interest Rate 2], ACT3Info[Interest Rate])</f>
        <v>0</v>
      </c>
      <c r="AM219" s="1"/>
      <c r="AN219" s="24" cm="1">
        <f t="array" ref="AN219">IF(VLOOKUP(ACT3Holdings[[#This Row],[Date]],Paysheet[], 2, FALSE) = "PAYDAY", (VLOOKUP(ACT3Holdings[[#This Row],[Date]],Paysheet[], 11, FALSE) * ACT3Info[Intial Pay %]), "")</f>
        <v>0</v>
      </c>
      <c r="AO219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219" s="1" cm="1">
        <f t="array" ref="AP219">IF(VLOOKUP(ACT3Holdings[[#This Row],[Date]],Paysheet[], 2, FALSE) = "PAYDAY", (PayDistribution[[#This Row],[Pay Post Initial]] * ACT3Info[Remainder %]), "")</f>
        <v>0</v>
      </c>
      <c r="AQ21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19" s="22">
        <v>45506</v>
      </c>
      <c r="AT219" s="1" cm="1">
        <f t="array" ref="AT219">IF(ISNUMBER(BA218), BA218, ACT4Info[Intial Amount])</f>
        <v>0</v>
      </c>
      <c r="AU219" s="1"/>
      <c r="AV219" s="19" cm="1">
        <f t="array" ref="AV219">IF(ACT4Holdings[[#This Row],[Intial Amount]] &gt; ACT4Info[Interest Rate 1 Cap], ACT4Info[Interest Rate 2], ACT4Info[Interest Rate])</f>
        <v>0</v>
      </c>
      <c r="AW219" s="1"/>
      <c r="AX219" s="24" cm="1">
        <f t="array" ref="AX219">IF(VLOOKUP(ACT4Holdings[[#This Row],[Date]],Paysheet[], 2, FALSE) = "PAYDAY", (VLOOKUP(ACT4Holdings[[#This Row],[Date]],Paysheet[], 11, FALSE) * ACT4Info[Intial Pay %]), "")</f>
        <v>0</v>
      </c>
      <c r="AY219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219" s="1" cm="1">
        <f t="array" ref="AZ219">IF(VLOOKUP(ACT4Holdings[[#This Row],[Date]],Paysheet[], 2, FALSE) = "PAYDAY", (PayDistribution[[#This Row],[Pay Post Initial]] * ACT4Info[Remainder %]), "")</f>
        <v>0</v>
      </c>
      <c r="BA21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19" s="22">
        <v>45506</v>
      </c>
      <c r="BD219" s="1" cm="1">
        <f t="array" ref="BD219">IF(ISNUMBER(BK218), BK218, ACT5Info[Intial Amount])</f>
        <v>0</v>
      </c>
      <c r="BE219" s="1"/>
      <c r="BF219" s="19" cm="1">
        <f t="array" ref="BF219">IF(ACT5Holdings[[#This Row],[Intial Amount]] &gt; ACT5Info[Interest Rate 1 Cap], ACT5Info[Interest Rate 2], ACT5Info[Interest Rate])</f>
        <v>0</v>
      </c>
      <c r="BG219" s="1"/>
      <c r="BH219" s="24" cm="1">
        <f t="array" ref="BH219">IF(VLOOKUP(ACT5Holdings[[#This Row],[Date]],Paysheet[], 2, FALSE) = "PAYDAY", (VLOOKUP(ACT5Holdings[[#This Row],[Date]],Paysheet[], 11, FALSE) * ACT5Info[Intial Pay %]), "")</f>
        <v>0</v>
      </c>
      <c r="BI219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219" s="1" cm="1">
        <f t="array" ref="BJ219">IF(VLOOKUP(ACT5Holdings[[#This Row],[Date]],Paysheet[], 2, FALSE) = "PAYDAY", (PayDistribution[[#This Row],[Pay Post Initial]] * ACT5Info[Remainder %]), "")</f>
        <v>0</v>
      </c>
      <c r="BK21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20" spans="1:63" x14ac:dyDescent="0.25">
      <c r="A220" s="27">
        <v>45507</v>
      </c>
      <c r="B220" t="str">
        <f>IF(VLOOKUP(PayDistribution[[#This Row],[Date]],Paysheet[], 2, FALSE) = "PAYDAY", VLOOKUP(PayDistribution[[#This Row],[Date]],Paysheet[], 11, FALSE), "")</f>
        <v/>
      </c>
      <c r="C220" s="2" t="str">
        <f>ACT1Holdings[[#This Row],[Initial Pay Cut]]</f>
        <v/>
      </c>
      <c r="D220" s="2" t="str">
        <f>ACT2Holdings[[#This Row],[Initial Pay Cut]]</f>
        <v/>
      </c>
      <c r="E220" s="2" t="str">
        <f>ACT3Holdings[[#This Row],[Initial Pay Cut]]</f>
        <v/>
      </c>
      <c r="F220" s="2" t="str">
        <f>ACT4Holdings[[#This Row],[Initial Pay Cut]]</f>
        <v/>
      </c>
      <c r="G220" s="2" t="str">
        <f>ACT5Holdings[[#This Row],[Initial Pay Cut]]</f>
        <v/>
      </c>
      <c r="H220" t="str">
        <f>IF(PayDistribution[[#This Row],[Initial Paycheck]] = "", "", PayDistribution[[#This Row],[Initial Paycheck]] - SUM(PayDistribution[[#This Row],[Int ACT 1]:[Int ACT 5]]))</f>
        <v/>
      </c>
      <c r="I220" s="2" t="str">
        <f>ACT1Holdings[[#This Row],[Remainder Pay Cut]]</f>
        <v/>
      </c>
      <c r="J220" s="2" t="str">
        <f>ACT2Holdings[[#This Row],[Remainder Pay Cut]]</f>
        <v/>
      </c>
      <c r="K220" s="2" t="str">
        <f>ACT3Holdings[[#This Row],[Remainder Pay Cut]]</f>
        <v/>
      </c>
      <c r="L220" s="2" t="str">
        <f>ACT4Holdings[[#This Row],[Remainder Pay Cut]]</f>
        <v/>
      </c>
      <c r="M220" s="2" t="str">
        <f>ACT5Holdings[[#This Row],[Remainder Pay Cut]]</f>
        <v/>
      </c>
      <c r="O220" s="22">
        <v>45507</v>
      </c>
      <c r="P220" s="1" cm="1">
        <f t="array" ref="P220">IF(ISNUMBER(W219), W219, ACT1Info[Intial Amount])</f>
        <v>0</v>
      </c>
      <c r="Q220" s="1"/>
      <c r="R220" s="19" cm="1">
        <f t="array" ref="R220">IF(ACT1Holdings[[#This Row],[Intial Amount]] &gt; ACT1Info[Interest Rate 1 Cap], ACT1Info[Interest Rate 2], ACT1Info[Interest Rate])</f>
        <v>0</v>
      </c>
      <c r="S220" s="1"/>
      <c r="T220" s="24" t="str" cm="1">
        <f t="array" ref="T220">IF(VLOOKUP(ACT1Holdings[[#This Row],[Date]],Paysheet[], 2, FALSE) = "PAYDAY", (VLOOKUP(ACT1Holdings[[#This Row],[Date]],Paysheet[], 11, FALSE) * ACT1Info[Intial Pay %]), "")</f>
        <v/>
      </c>
      <c r="U22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20" s="1" t="str" cm="1">
        <f t="array" ref="V220">IF(VLOOKUP(ACT1Holdings[[#This Row],[Date]],Paysheet[], 2, FALSE) = "PAYDAY", (PayDistribution[[#This Row],[Pay Post Initial]] * ACT1Info[Remainder %]), "")</f>
        <v/>
      </c>
      <c r="W22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20" s="22">
        <v>45507</v>
      </c>
      <c r="Z220" s="1" cm="1">
        <f t="array" ref="Z220">IF(ISNUMBER(AG219), AG219, ACT2Info[Intial Amount])</f>
        <v>0</v>
      </c>
      <c r="AA220" s="1"/>
      <c r="AB220" s="19" cm="1">
        <f t="array" ref="AB220">IF(ACT2Holdings[[#This Row],[Intial Amount]] &gt; ACT2Info[Interest Rate 1 Cap], ACT2Info[Interest Rate 2], ACT2Info[Interest Rate])</f>
        <v>1.5E-3</v>
      </c>
      <c r="AC220" s="1"/>
      <c r="AD220" s="24" t="str" cm="1">
        <f t="array" ref="AD220">IF(VLOOKUP(ACT2Holdings[[#This Row],[Date]],Paysheet[], 2, FALSE) = "PAYDAY", (VLOOKUP(ACT2Holdings[[#This Row],[Date]],Paysheet[], 11, FALSE) * ACT2Info[Intial Pay %]), "")</f>
        <v/>
      </c>
      <c r="AE22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20" s="1" t="str" cm="1">
        <f t="array" ref="AF220">IF(VLOOKUP(ACT2Holdings[[#This Row],[Date]],Paysheet[], 2, FALSE) = "PAYDAY", (PayDistribution[[#This Row],[Pay Post Initial]] * ACT2Info[Remainder %]), "")</f>
        <v/>
      </c>
      <c r="AG22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20" s="22">
        <v>45507</v>
      </c>
      <c r="AJ220" s="1" cm="1">
        <f t="array" ref="AJ220">IF(ISNUMBER(AQ219), AQ219, ACT3Info[Intial Amount])</f>
        <v>0</v>
      </c>
      <c r="AK220" s="1"/>
      <c r="AL220" s="19" cm="1">
        <f t="array" ref="AL220">IF(ACT3Holdings[[#This Row],[Intial Amount]] &gt; ACT3Info[Interest Rate 1 Cap], ACT3Info[Interest Rate 2], ACT3Info[Interest Rate])</f>
        <v>0</v>
      </c>
      <c r="AM220" s="1"/>
      <c r="AN220" s="24" t="str" cm="1">
        <f t="array" ref="AN220">IF(VLOOKUP(ACT3Holdings[[#This Row],[Date]],Paysheet[], 2, FALSE) = "PAYDAY", (VLOOKUP(ACT3Holdings[[#This Row],[Date]],Paysheet[], 11, FALSE) * ACT3Info[Intial Pay %]), "")</f>
        <v/>
      </c>
      <c r="AO22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20" s="1" t="str" cm="1">
        <f t="array" ref="AP220">IF(VLOOKUP(ACT3Holdings[[#This Row],[Date]],Paysheet[], 2, FALSE) = "PAYDAY", (PayDistribution[[#This Row],[Pay Post Initial]] * ACT3Info[Remainder %]), "")</f>
        <v/>
      </c>
      <c r="AQ22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20" s="22">
        <v>45507</v>
      </c>
      <c r="AT220" s="1" cm="1">
        <f t="array" ref="AT220">IF(ISNUMBER(BA219), BA219, ACT4Info[Intial Amount])</f>
        <v>0</v>
      </c>
      <c r="AU220" s="1"/>
      <c r="AV220" s="19" cm="1">
        <f t="array" ref="AV220">IF(ACT4Holdings[[#This Row],[Intial Amount]] &gt; ACT4Info[Interest Rate 1 Cap], ACT4Info[Interest Rate 2], ACT4Info[Interest Rate])</f>
        <v>0</v>
      </c>
      <c r="AW220" s="1"/>
      <c r="AX220" s="24" t="str" cm="1">
        <f t="array" ref="AX220">IF(VLOOKUP(ACT4Holdings[[#This Row],[Date]],Paysheet[], 2, FALSE) = "PAYDAY", (VLOOKUP(ACT4Holdings[[#This Row],[Date]],Paysheet[], 11, FALSE) * ACT4Info[Intial Pay %]), "")</f>
        <v/>
      </c>
      <c r="AY22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20" s="1" t="str" cm="1">
        <f t="array" ref="AZ220">IF(VLOOKUP(ACT4Holdings[[#This Row],[Date]],Paysheet[], 2, FALSE) = "PAYDAY", (PayDistribution[[#This Row],[Pay Post Initial]] * ACT4Info[Remainder %]), "")</f>
        <v/>
      </c>
      <c r="BA22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20" s="22">
        <v>45507</v>
      </c>
      <c r="BD220" s="1" cm="1">
        <f t="array" ref="BD220">IF(ISNUMBER(BK219), BK219, ACT5Info[Intial Amount])</f>
        <v>0</v>
      </c>
      <c r="BE220" s="1"/>
      <c r="BF220" s="19" cm="1">
        <f t="array" ref="BF220">IF(ACT5Holdings[[#This Row],[Intial Amount]] &gt; ACT5Info[Interest Rate 1 Cap], ACT5Info[Interest Rate 2], ACT5Info[Interest Rate])</f>
        <v>0</v>
      </c>
      <c r="BG220" s="1"/>
      <c r="BH220" s="24" t="str" cm="1">
        <f t="array" ref="BH220">IF(VLOOKUP(ACT5Holdings[[#This Row],[Date]],Paysheet[], 2, FALSE) = "PAYDAY", (VLOOKUP(ACT5Holdings[[#This Row],[Date]],Paysheet[], 11, FALSE) * ACT5Info[Intial Pay %]), "")</f>
        <v/>
      </c>
      <c r="BI22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20" s="1" t="str" cm="1">
        <f t="array" ref="BJ220">IF(VLOOKUP(ACT5Holdings[[#This Row],[Date]],Paysheet[], 2, FALSE) = "PAYDAY", (PayDistribution[[#This Row],[Pay Post Initial]] * ACT5Info[Remainder %]), "")</f>
        <v/>
      </c>
      <c r="BK22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21" spans="1:63" x14ac:dyDescent="0.25">
      <c r="A221" s="27">
        <v>45508</v>
      </c>
      <c r="B221" t="str">
        <f>IF(VLOOKUP(PayDistribution[[#This Row],[Date]],Paysheet[], 2, FALSE) = "PAYDAY", VLOOKUP(PayDistribution[[#This Row],[Date]],Paysheet[], 11, FALSE), "")</f>
        <v/>
      </c>
      <c r="C221" s="2" t="str">
        <f>ACT1Holdings[[#This Row],[Initial Pay Cut]]</f>
        <v/>
      </c>
      <c r="D221" s="2" t="str">
        <f>ACT2Holdings[[#This Row],[Initial Pay Cut]]</f>
        <v/>
      </c>
      <c r="E221" s="2" t="str">
        <f>ACT3Holdings[[#This Row],[Initial Pay Cut]]</f>
        <v/>
      </c>
      <c r="F221" s="2" t="str">
        <f>ACT4Holdings[[#This Row],[Initial Pay Cut]]</f>
        <v/>
      </c>
      <c r="G221" s="2" t="str">
        <f>ACT5Holdings[[#This Row],[Initial Pay Cut]]</f>
        <v/>
      </c>
      <c r="H221" t="str">
        <f>IF(PayDistribution[[#This Row],[Initial Paycheck]] = "", "", PayDistribution[[#This Row],[Initial Paycheck]] - SUM(PayDistribution[[#This Row],[Int ACT 1]:[Int ACT 5]]))</f>
        <v/>
      </c>
      <c r="I221" s="2" t="str">
        <f>ACT1Holdings[[#This Row],[Remainder Pay Cut]]</f>
        <v/>
      </c>
      <c r="J221" s="2" t="str">
        <f>ACT2Holdings[[#This Row],[Remainder Pay Cut]]</f>
        <v/>
      </c>
      <c r="K221" s="2" t="str">
        <f>ACT3Holdings[[#This Row],[Remainder Pay Cut]]</f>
        <v/>
      </c>
      <c r="L221" s="2" t="str">
        <f>ACT4Holdings[[#This Row],[Remainder Pay Cut]]</f>
        <v/>
      </c>
      <c r="M221" s="2" t="str">
        <f>ACT5Holdings[[#This Row],[Remainder Pay Cut]]</f>
        <v/>
      </c>
      <c r="O221" s="22">
        <v>45508</v>
      </c>
      <c r="P221" s="1" cm="1">
        <f t="array" ref="P221">IF(ISNUMBER(W220), W220, ACT1Info[Intial Amount])</f>
        <v>0</v>
      </c>
      <c r="Q221" s="1"/>
      <c r="R221" s="19" cm="1">
        <f t="array" ref="R221">IF(ACT1Holdings[[#This Row],[Intial Amount]] &gt; ACT1Info[Interest Rate 1 Cap], ACT1Info[Interest Rate 2], ACT1Info[Interest Rate])</f>
        <v>0</v>
      </c>
      <c r="S221" s="1"/>
      <c r="T221" s="24" t="str" cm="1">
        <f t="array" ref="T221">IF(VLOOKUP(ACT1Holdings[[#This Row],[Date]],Paysheet[], 2, FALSE) = "PAYDAY", (VLOOKUP(ACT1Holdings[[#This Row],[Date]],Paysheet[], 11, FALSE) * ACT1Info[Intial Pay %]), "")</f>
        <v/>
      </c>
      <c r="U22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21" s="1" t="str" cm="1">
        <f t="array" ref="V221">IF(VLOOKUP(ACT1Holdings[[#This Row],[Date]],Paysheet[], 2, FALSE) = "PAYDAY", (PayDistribution[[#This Row],[Pay Post Initial]] * ACT1Info[Remainder %]), "")</f>
        <v/>
      </c>
      <c r="W22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21" s="22">
        <v>45508</v>
      </c>
      <c r="Z221" s="1" cm="1">
        <f t="array" ref="Z221">IF(ISNUMBER(AG220), AG220, ACT2Info[Intial Amount])</f>
        <v>0</v>
      </c>
      <c r="AA221" s="1"/>
      <c r="AB221" s="19" cm="1">
        <f t="array" ref="AB221">IF(ACT2Holdings[[#This Row],[Intial Amount]] &gt; ACT2Info[Interest Rate 1 Cap], ACT2Info[Interest Rate 2], ACT2Info[Interest Rate])</f>
        <v>1.5E-3</v>
      </c>
      <c r="AC221" s="1"/>
      <c r="AD221" s="24" t="str" cm="1">
        <f t="array" ref="AD221">IF(VLOOKUP(ACT2Holdings[[#This Row],[Date]],Paysheet[], 2, FALSE) = "PAYDAY", (VLOOKUP(ACT2Holdings[[#This Row],[Date]],Paysheet[], 11, FALSE) * ACT2Info[Intial Pay %]), "")</f>
        <v/>
      </c>
      <c r="AE22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21" s="1" t="str" cm="1">
        <f t="array" ref="AF221">IF(VLOOKUP(ACT2Holdings[[#This Row],[Date]],Paysheet[], 2, FALSE) = "PAYDAY", (PayDistribution[[#This Row],[Pay Post Initial]] * ACT2Info[Remainder %]), "")</f>
        <v/>
      </c>
      <c r="AG22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21" s="22">
        <v>45508</v>
      </c>
      <c r="AJ221" s="1" cm="1">
        <f t="array" ref="AJ221">IF(ISNUMBER(AQ220), AQ220, ACT3Info[Intial Amount])</f>
        <v>0</v>
      </c>
      <c r="AK221" s="1"/>
      <c r="AL221" s="19" cm="1">
        <f t="array" ref="AL221">IF(ACT3Holdings[[#This Row],[Intial Amount]] &gt; ACT3Info[Interest Rate 1 Cap], ACT3Info[Interest Rate 2], ACT3Info[Interest Rate])</f>
        <v>0</v>
      </c>
      <c r="AM221" s="1"/>
      <c r="AN221" s="24" t="str" cm="1">
        <f t="array" ref="AN221">IF(VLOOKUP(ACT3Holdings[[#This Row],[Date]],Paysheet[], 2, FALSE) = "PAYDAY", (VLOOKUP(ACT3Holdings[[#This Row],[Date]],Paysheet[], 11, FALSE) * ACT3Info[Intial Pay %]), "")</f>
        <v/>
      </c>
      <c r="AO22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21" s="1" t="str" cm="1">
        <f t="array" ref="AP221">IF(VLOOKUP(ACT3Holdings[[#This Row],[Date]],Paysheet[], 2, FALSE) = "PAYDAY", (PayDistribution[[#This Row],[Pay Post Initial]] * ACT3Info[Remainder %]), "")</f>
        <v/>
      </c>
      <c r="AQ22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21" s="22">
        <v>45508</v>
      </c>
      <c r="AT221" s="1" cm="1">
        <f t="array" ref="AT221">IF(ISNUMBER(BA220), BA220, ACT4Info[Intial Amount])</f>
        <v>0</v>
      </c>
      <c r="AU221" s="1"/>
      <c r="AV221" s="19" cm="1">
        <f t="array" ref="AV221">IF(ACT4Holdings[[#This Row],[Intial Amount]] &gt; ACT4Info[Interest Rate 1 Cap], ACT4Info[Interest Rate 2], ACT4Info[Interest Rate])</f>
        <v>0</v>
      </c>
      <c r="AW221" s="1"/>
      <c r="AX221" s="24" t="str" cm="1">
        <f t="array" ref="AX221">IF(VLOOKUP(ACT4Holdings[[#This Row],[Date]],Paysheet[], 2, FALSE) = "PAYDAY", (VLOOKUP(ACT4Holdings[[#This Row],[Date]],Paysheet[], 11, FALSE) * ACT4Info[Intial Pay %]), "")</f>
        <v/>
      </c>
      <c r="AY22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21" s="1" t="str" cm="1">
        <f t="array" ref="AZ221">IF(VLOOKUP(ACT4Holdings[[#This Row],[Date]],Paysheet[], 2, FALSE) = "PAYDAY", (PayDistribution[[#This Row],[Pay Post Initial]] * ACT4Info[Remainder %]), "")</f>
        <v/>
      </c>
      <c r="BA22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21" s="22">
        <v>45508</v>
      </c>
      <c r="BD221" s="1" cm="1">
        <f t="array" ref="BD221">IF(ISNUMBER(BK220), BK220, ACT5Info[Intial Amount])</f>
        <v>0</v>
      </c>
      <c r="BE221" s="1"/>
      <c r="BF221" s="19" cm="1">
        <f t="array" ref="BF221">IF(ACT5Holdings[[#This Row],[Intial Amount]] &gt; ACT5Info[Interest Rate 1 Cap], ACT5Info[Interest Rate 2], ACT5Info[Interest Rate])</f>
        <v>0</v>
      </c>
      <c r="BG221" s="1"/>
      <c r="BH221" s="24" t="str" cm="1">
        <f t="array" ref="BH221">IF(VLOOKUP(ACT5Holdings[[#This Row],[Date]],Paysheet[], 2, FALSE) = "PAYDAY", (VLOOKUP(ACT5Holdings[[#This Row],[Date]],Paysheet[], 11, FALSE) * ACT5Info[Intial Pay %]), "")</f>
        <v/>
      </c>
      <c r="BI22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21" s="1" t="str" cm="1">
        <f t="array" ref="BJ221">IF(VLOOKUP(ACT5Holdings[[#This Row],[Date]],Paysheet[], 2, FALSE) = "PAYDAY", (PayDistribution[[#This Row],[Pay Post Initial]] * ACT5Info[Remainder %]), "")</f>
        <v/>
      </c>
      <c r="BK22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22" spans="1:63" x14ac:dyDescent="0.25">
      <c r="A222" s="27">
        <v>45509</v>
      </c>
      <c r="B222" t="str">
        <f>IF(VLOOKUP(PayDistribution[[#This Row],[Date]],Paysheet[], 2, FALSE) = "PAYDAY", VLOOKUP(PayDistribution[[#This Row],[Date]],Paysheet[], 11, FALSE), "")</f>
        <v/>
      </c>
      <c r="C222" s="2" t="str">
        <f>ACT1Holdings[[#This Row],[Initial Pay Cut]]</f>
        <v/>
      </c>
      <c r="D222" s="2" t="str">
        <f>ACT2Holdings[[#This Row],[Initial Pay Cut]]</f>
        <v/>
      </c>
      <c r="E222" s="2" t="str">
        <f>ACT3Holdings[[#This Row],[Initial Pay Cut]]</f>
        <v/>
      </c>
      <c r="F222" s="2" t="str">
        <f>ACT4Holdings[[#This Row],[Initial Pay Cut]]</f>
        <v/>
      </c>
      <c r="G222" s="2" t="str">
        <f>ACT5Holdings[[#This Row],[Initial Pay Cut]]</f>
        <v/>
      </c>
      <c r="H222" t="str">
        <f>IF(PayDistribution[[#This Row],[Initial Paycheck]] = "", "", PayDistribution[[#This Row],[Initial Paycheck]] - SUM(PayDistribution[[#This Row],[Int ACT 1]:[Int ACT 5]]))</f>
        <v/>
      </c>
      <c r="I222" s="2" t="str">
        <f>ACT1Holdings[[#This Row],[Remainder Pay Cut]]</f>
        <v/>
      </c>
      <c r="J222" s="2" t="str">
        <f>ACT2Holdings[[#This Row],[Remainder Pay Cut]]</f>
        <v/>
      </c>
      <c r="K222" s="2" t="str">
        <f>ACT3Holdings[[#This Row],[Remainder Pay Cut]]</f>
        <v/>
      </c>
      <c r="L222" s="2" t="str">
        <f>ACT4Holdings[[#This Row],[Remainder Pay Cut]]</f>
        <v/>
      </c>
      <c r="M222" s="2" t="str">
        <f>ACT5Holdings[[#This Row],[Remainder Pay Cut]]</f>
        <v/>
      </c>
      <c r="O222" s="22">
        <v>45509</v>
      </c>
      <c r="P222" s="1" cm="1">
        <f t="array" ref="P222">IF(ISNUMBER(W221), W221, ACT1Info[Intial Amount])</f>
        <v>0</v>
      </c>
      <c r="Q222" s="1"/>
      <c r="R222" s="19" cm="1">
        <f t="array" ref="R222">IF(ACT1Holdings[[#This Row],[Intial Amount]] &gt; ACT1Info[Interest Rate 1 Cap], ACT1Info[Interest Rate 2], ACT1Info[Interest Rate])</f>
        <v>0</v>
      </c>
      <c r="S222" s="1"/>
      <c r="T222" s="24" t="str" cm="1">
        <f t="array" ref="T222">IF(VLOOKUP(ACT1Holdings[[#This Row],[Date]],Paysheet[], 2, FALSE) = "PAYDAY", (VLOOKUP(ACT1Holdings[[#This Row],[Date]],Paysheet[], 11, FALSE) * ACT1Info[Intial Pay %]), "")</f>
        <v/>
      </c>
      <c r="U22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22" s="1" t="str" cm="1">
        <f t="array" ref="V222">IF(VLOOKUP(ACT1Holdings[[#This Row],[Date]],Paysheet[], 2, FALSE) = "PAYDAY", (PayDistribution[[#This Row],[Pay Post Initial]] * ACT1Info[Remainder %]), "")</f>
        <v/>
      </c>
      <c r="W22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22" s="22">
        <v>45509</v>
      </c>
      <c r="Z222" s="1" cm="1">
        <f t="array" ref="Z222">IF(ISNUMBER(AG221), AG221, ACT2Info[Intial Amount])</f>
        <v>0</v>
      </c>
      <c r="AA222" s="1"/>
      <c r="AB222" s="19" cm="1">
        <f t="array" ref="AB222">IF(ACT2Holdings[[#This Row],[Intial Amount]] &gt; ACT2Info[Interest Rate 1 Cap], ACT2Info[Interest Rate 2], ACT2Info[Interest Rate])</f>
        <v>1.5E-3</v>
      </c>
      <c r="AC222" s="1"/>
      <c r="AD222" s="24" t="str" cm="1">
        <f t="array" ref="AD222">IF(VLOOKUP(ACT2Holdings[[#This Row],[Date]],Paysheet[], 2, FALSE) = "PAYDAY", (VLOOKUP(ACT2Holdings[[#This Row],[Date]],Paysheet[], 11, FALSE) * ACT2Info[Intial Pay %]), "")</f>
        <v/>
      </c>
      <c r="AE22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22" s="1" t="str" cm="1">
        <f t="array" ref="AF222">IF(VLOOKUP(ACT2Holdings[[#This Row],[Date]],Paysheet[], 2, FALSE) = "PAYDAY", (PayDistribution[[#This Row],[Pay Post Initial]] * ACT2Info[Remainder %]), "")</f>
        <v/>
      </c>
      <c r="AG22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22" s="22">
        <v>45509</v>
      </c>
      <c r="AJ222" s="1" cm="1">
        <f t="array" ref="AJ222">IF(ISNUMBER(AQ221), AQ221, ACT3Info[Intial Amount])</f>
        <v>0</v>
      </c>
      <c r="AK222" s="1"/>
      <c r="AL222" s="19" cm="1">
        <f t="array" ref="AL222">IF(ACT3Holdings[[#This Row],[Intial Amount]] &gt; ACT3Info[Interest Rate 1 Cap], ACT3Info[Interest Rate 2], ACT3Info[Interest Rate])</f>
        <v>0</v>
      </c>
      <c r="AM222" s="1"/>
      <c r="AN222" s="24" t="str" cm="1">
        <f t="array" ref="AN222">IF(VLOOKUP(ACT3Holdings[[#This Row],[Date]],Paysheet[], 2, FALSE) = "PAYDAY", (VLOOKUP(ACT3Holdings[[#This Row],[Date]],Paysheet[], 11, FALSE) * ACT3Info[Intial Pay %]), "")</f>
        <v/>
      </c>
      <c r="AO22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22" s="1" t="str" cm="1">
        <f t="array" ref="AP222">IF(VLOOKUP(ACT3Holdings[[#This Row],[Date]],Paysheet[], 2, FALSE) = "PAYDAY", (PayDistribution[[#This Row],[Pay Post Initial]] * ACT3Info[Remainder %]), "")</f>
        <v/>
      </c>
      <c r="AQ22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22" s="22">
        <v>45509</v>
      </c>
      <c r="AT222" s="1" cm="1">
        <f t="array" ref="AT222">IF(ISNUMBER(BA221), BA221, ACT4Info[Intial Amount])</f>
        <v>0</v>
      </c>
      <c r="AU222" s="1"/>
      <c r="AV222" s="19" cm="1">
        <f t="array" ref="AV222">IF(ACT4Holdings[[#This Row],[Intial Amount]] &gt; ACT4Info[Interest Rate 1 Cap], ACT4Info[Interest Rate 2], ACT4Info[Interest Rate])</f>
        <v>0</v>
      </c>
      <c r="AW222" s="1"/>
      <c r="AX222" s="24" t="str" cm="1">
        <f t="array" ref="AX222">IF(VLOOKUP(ACT4Holdings[[#This Row],[Date]],Paysheet[], 2, FALSE) = "PAYDAY", (VLOOKUP(ACT4Holdings[[#This Row],[Date]],Paysheet[], 11, FALSE) * ACT4Info[Intial Pay %]), "")</f>
        <v/>
      </c>
      <c r="AY22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22" s="1" t="str" cm="1">
        <f t="array" ref="AZ222">IF(VLOOKUP(ACT4Holdings[[#This Row],[Date]],Paysheet[], 2, FALSE) = "PAYDAY", (PayDistribution[[#This Row],[Pay Post Initial]] * ACT4Info[Remainder %]), "")</f>
        <v/>
      </c>
      <c r="BA22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22" s="22">
        <v>45509</v>
      </c>
      <c r="BD222" s="1" cm="1">
        <f t="array" ref="BD222">IF(ISNUMBER(BK221), BK221, ACT5Info[Intial Amount])</f>
        <v>0</v>
      </c>
      <c r="BE222" s="1"/>
      <c r="BF222" s="19" cm="1">
        <f t="array" ref="BF222">IF(ACT5Holdings[[#This Row],[Intial Amount]] &gt; ACT5Info[Interest Rate 1 Cap], ACT5Info[Interest Rate 2], ACT5Info[Interest Rate])</f>
        <v>0</v>
      </c>
      <c r="BG222" s="1"/>
      <c r="BH222" s="24" t="str" cm="1">
        <f t="array" ref="BH222">IF(VLOOKUP(ACT5Holdings[[#This Row],[Date]],Paysheet[], 2, FALSE) = "PAYDAY", (VLOOKUP(ACT5Holdings[[#This Row],[Date]],Paysheet[], 11, FALSE) * ACT5Info[Intial Pay %]), "")</f>
        <v/>
      </c>
      <c r="BI22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22" s="1" t="str" cm="1">
        <f t="array" ref="BJ222">IF(VLOOKUP(ACT5Holdings[[#This Row],[Date]],Paysheet[], 2, FALSE) = "PAYDAY", (PayDistribution[[#This Row],[Pay Post Initial]] * ACT5Info[Remainder %]), "")</f>
        <v/>
      </c>
      <c r="BK22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23" spans="1:63" x14ac:dyDescent="0.25">
      <c r="A223" s="27">
        <v>45510</v>
      </c>
      <c r="B223" t="str">
        <f>IF(VLOOKUP(PayDistribution[[#This Row],[Date]],Paysheet[], 2, FALSE) = "PAYDAY", VLOOKUP(PayDistribution[[#This Row],[Date]],Paysheet[], 11, FALSE), "")</f>
        <v/>
      </c>
      <c r="C223" s="2" t="str">
        <f>ACT1Holdings[[#This Row],[Initial Pay Cut]]</f>
        <v/>
      </c>
      <c r="D223" s="2" t="str">
        <f>ACT2Holdings[[#This Row],[Initial Pay Cut]]</f>
        <v/>
      </c>
      <c r="E223" s="2" t="str">
        <f>ACT3Holdings[[#This Row],[Initial Pay Cut]]</f>
        <v/>
      </c>
      <c r="F223" s="2" t="str">
        <f>ACT4Holdings[[#This Row],[Initial Pay Cut]]</f>
        <v/>
      </c>
      <c r="G223" s="2" t="str">
        <f>ACT5Holdings[[#This Row],[Initial Pay Cut]]</f>
        <v/>
      </c>
      <c r="H223" t="str">
        <f>IF(PayDistribution[[#This Row],[Initial Paycheck]] = "", "", PayDistribution[[#This Row],[Initial Paycheck]] - SUM(PayDistribution[[#This Row],[Int ACT 1]:[Int ACT 5]]))</f>
        <v/>
      </c>
      <c r="I223" s="2" t="str">
        <f>ACT1Holdings[[#This Row],[Remainder Pay Cut]]</f>
        <v/>
      </c>
      <c r="J223" s="2" t="str">
        <f>ACT2Holdings[[#This Row],[Remainder Pay Cut]]</f>
        <v/>
      </c>
      <c r="K223" s="2" t="str">
        <f>ACT3Holdings[[#This Row],[Remainder Pay Cut]]</f>
        <v/>
      </c>
      <c r="L223" s="2" t="str">
        <f>ACT4Holdings[[#This Row],[Remainder Pay Cut]]</f>
        <v/>
      </c>
      <c r="M223" s="2" t="str">
        <f>ACT5Holdings[[#This Row],[Remainder Pay Cut]]</f>
        <v/>
      </c>
      <c r="O223" s="22">
        <v>45510</v>
      </c>
      <c r="P223" s="1" cm="1">
        <f t="array" ref="P223">IF(ISNUMBER(W222), W222, ACT1Info[Intial Amount])</f>
        <v>0</v>
      </c>
      <c r="Q223" s="1"/>
      <c r="R223" s="19" cm="1">
        <f t="array" ref="R223">IF(ACT1Holdings[[#This Row],[Intial Amount]] &gt; ACT1Info[Interest Rate 1 Cap], ACT1Info[Interest Rate 2], ACT1Info[Interest Rate])</f>
        <v>0</v>
      </c>
      <c r="S223" s="1"/>
      <c r="T223" s="24" t="str" cm="1">
        <f t="array" ref="T223">IF(VLOOKUP(ACT1Holdings[[#This Row],[Date]],Paysheet[], 2, FALSE) = "PAYDAY", (VLOOKUP(ACT1Holdings[[#This Row],[Date]],Paysheet[], 11, FALSE) * ACT1Info[Intial Pay %]), "")</f>
        <v/>
      </c>
      <c r="U22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23" s="1" t="str" cm="1">
        <f t="array" ref="V223">IF(VLOOKUP(ACT1Holdings[[#This Row],[Date]],Paysheet[], 2, FALSE) = "PAYDAY", (PayDistribution[[#This Row],[Pay Post Initial]] * ACT1Info[Remainder %]), "")</f>
        <v/>
      </c>
      <c r="W22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23" s="22">
        <v>45510</v>
      </c>
      <c r="Z223" s="1" cm="1">
        <f t="array" ref="Z223">IF(ISNUMBER(AG222), AG222, ACT2Info[Intial Amount])</f>
        <v>0</v>
      </c>
      <c r="AA223" s="1"/>
      <c r="AB223" s="19" cm="1">
        <f t="array" ref="AB223">IF(ACT2Holdings[[#This Row],[Intial Amount]] &gt; ACT2Info[Interest Rate 1 Cap], ACT2Info[Interest Rate 2], ACT2Info[Interest Rate])</f>
        <v>1.5E-3</v>
      </c>
      <c r="AC223" s="1"/>
      <c r="AD223" s="24" t="str" cm="1">
        <f t="array" ref="AD223">IF(VLOOKUP(ACT2Holdings[[#This Row],[Date]],Paysheet[], 2, FALSE) = "PAYDAY", (VLOOKUP(ACT2Holdings[[#This Row],[Date]],Paysheet[], 11, FALSE) * ACT2Info[Intial Pay %]), "")</f>
        <v/>
      </c>
      <c r="AE22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23" s="1" t="str" cm="1">
        <f t="array" ref="AF223">IF(VLOOKUP(ACT2Holdings[[#This Row],[Date]],Paysheet[], 2, FALSE) = "PAYDAY", (PayDistribution[[#This Row],[Pay Post Initial]] * ACT2Info[Remainder %]), "")</f>
        <v/>
      </c>
      <c r="AG22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23" s="22">
        <v>45510</v>
      </c>
      <c r="AJ223" s="1" cm="1">
        <f t="array" ref="AJ223">IF(ISNUMBER(AQ222), AQ222, ACT3Info[Intial Amount])</f>
        <v>0</v>
      </c>
      <c r="AK223" s="1"/>
      <c r="AL223" s="19" cm="1">
        <f t="array" ref="AL223">IF(ACT3Holdings[[#This Row],[Intial Amount]] &gt; ACT3Info[Interest Rate 1 Cap], ACT3Info[Interest Rate 2], ACT3Info[Interest Rate])</f>
        <v>0</v>
      </c>
      <c r="AM223" s="1"/>
      <c r="AN223" s="24" t="str" cm="1">
        <f t="array" ref="AN223">IF(VLOOKUP(ACT3Holdings[[#This Row],[Date]],Paysheet[], 2, FALSE) = "PAYDAY", (VLOOKUP(ACT3Holdings[[#This Row],[Date]],Paysheet[], 11, FALSE) * ACT3Info[Intial Pay %]), "")</f>
        <v/>
      </c>
      <c r="AO22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23" s="1" t="str" cm="1">
        <f t="array" ref="AP223">IF(VLOOKUP(ACT3Holdings[[#This Row],[Date]],Paysheet[], 2, FALSE) = "PAYDAY", (PayDistribution[[#This Row],[Pay Post Initial]] * ACT3Info[Remainder %]), "")</f>
        <v/>
      </c>
      <c r="AQ22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23" s="22">
        <v>45510</v>
      </c>
      <c r="AT223" s="1" cm="1">
        <f t="array" ref="AT223">IF(ISNUMBER(BA222), BA222, ACT4Info[Intial Amount])</f>
        <v>0</v>
      </c>
      <c r="AU223" s="1"/>
      <c r="AV223" s="19" cm="1">
        <f t="array" ref="AV223">IF(ACT4Holdings[[#This Row],[Intial Amount]] &gt; ACT4Info[Interest Rate 1 Cap], ACT4Info[Interest Rate 2], ACT4Info[Interest Rate])</f>
        <v>0</v>
      </c>
      <c r="AW223" s="1"/>
      <c r="AX223" s="24" t="str" cm="1">
        <f t="array" ref="AX223">IF(VLOOKUP(ACT4Holdings[[#This Row],[Date]],Paysheet[], 2, FALSE) = "PAYDAY", (VLOOKUP(ACT4Holdings[[#This Row],[Date]],Paysheet[], 11, FALSE) * ACT4Info[Intial Pay %]), "")</f>
        <v/>
      </c>
      <c r="AY22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23" s="1" t="str" cm="1">
        <f t="array" ref="AZ223">IF(VLOOKUP(ACT4Holdings[[#This Row],[Date]],Paysheet[], 2, FALSE) = "PAYDAY", (PayDistribution[[#This Row],[Pay Post Initial]] * ACT4Info[Remainder %]), "")</f>
        <v/>
      </c>
      <c r="BA22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23" s="22">
        <v>45510</v>
      </c>
      <c r="BD223" s="1" cm="1">
        <f t="array" ref="BD223">IF(ISNUMBER(BK222), BK222, ACT5Info[Intial Amount])</f>
        <v>0</v>
      </c>
      <c r="BE223" s="1"/>
      <c r="BF223" s="19" cm="1">
        <f t="array" ref="BF223">IF(ACT5Holdings[[#This Row],[Intial Amount]] &gt; ACT5Info[Interest Rate 1 Cap], ACT5Info[Interest Rate 2], ACT5Info[Interest Rate])</f>
        <v>0</v>
      </c>
      <c r="BG223" s="1"/>
      <c r="BH223" s="24" t="str" cm="1">
        <f t="array" ref="BH223">IF(VLOOKUP(ACT5Holdings[[#This Row],[Date]],Paysheet[], 2, FALSE) = "PAYDAY", (VLOOKUP(ACT5Holdings[[#This Row],[Date]],Paysheet[], 11, FALSE) * ACT5Info[Intial Pay %]), "")</f>
        <v/>
      </c>
      <c r="BI22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23" s="1" t="str" cm="1">
        <f t="array" ref="BJ223">IF(VLOOKUP(ACT5Holdings[[#This Row],[Date]],Paysheet[], 2, FALSE) = "PAYDAY", (PayDistribution[[#This Row],[Pay Post Initial]] * ACT5Info[Remainder %]), "")</f>
        <v/>
      </c>
      <c r="BK22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24" spans="1:63" x14ac:dyDescent="0.25">
      <c r="A224" s="27">
        <v>45511</v>
      </c>
      <c r="B224" t="str">
        <f>IF(VLOOKUP(PayDistribution[[#This Row],[Date]],Paysheet[], 2, FALSE) = "PAYDAY", VLOOKUP(PayDistribution[[#This Row],[Date]],Paysheet[], 11, FALSE), "")</f>
        <v/>
      </c>
      <c r="C224" s="2" t="str">
        <f>ACT1Holdings[[#This Row],[Initial Pay Cut]]</f>
        <v/>
      </c>
      <c r="D224" s="2" t="str">
        <f>ACT2Holdings[[#This Row],[Initial Pay Cut]]</f>
        <v/>
      </c>
      <c r="E224" s="2" t="str">
        <f>ACT3Holdings[[#This Row],[Initial Pay Cut]]</f>
        <v/>
      </c>
      <c r="F224" s="2" t="str">
        <f>ACT4Holdings[[#This Row],[Initial Pay Cut]]</f>
        <v/>
      </c>
      <c r="G224" s="2" t="str">
        <f>ACT5Holdings[[#This Row],[Initial Pay Cut]]</f>
        <v/>
      </c>
      <c r="H224" t="str">
        <f>IF(PayDistribution[[#This Row],[Initial Paycheck]] = "", "", PayDistribution[[#This Row],[Initial Paycheck]] - SUM(PayDistribution[[#This Row],[Int ACT 1]:[Int ACT 5]]))</f>
        <v/>
      </c>
      <c r="I224" s="2" t="str">
        <f>ACT1Holdings[[#This Row],[Remainder Pay Cut]]</f>
        <v/>
      </c>
      <c r="J224" s="2" t="str">
        <f>ACT2Holdings[[#This Row],[Remainder Pay Cut]]</f>
        <v/>
      </c>
      <c r="K224" s="2" t="str">
        <f>ACT3Holdings[[#This Row],[Remainder Pay Cut]]</f>
        <v/>
      </c>
      <c r="L224" s="2" t="str">
        <f>ACT4Holdings[[#This Row],[Remainder Pay Cut]]</f>
        <v/>
      </c>
      <c r="M224" s="2" t="str">
        <f>ACT5Holdings[[#This Row],[Remainder Pay Cut]]</f>
        <v/>
      </c>
      <c r="O224" s="22">
        <v>45511</v>
      </c>
      <c r="P224" s="1" cm="1">
        <f t="array" ref="P224">IF(ISNUMBER(W223), W223, ACT1Info[Intial Amount])</f>
        <v>0</v>
      </c>
      <c r="Q224" s="1"/>
      <c r="R224" s="19" cm="1">
        <f t="array" ref="R224">IF(ACT1Holdings[[#This Row],[Intial Amount]] &gt; ACT1Info[Interest Rate 1 Cap], ACT1Info[Interest Rate 2], ACT1Info[Interest Rate])</f>
        <v>0</v>
      </c>
      <c r="S224" s="1"/>
      <c r="T224" s="24" t="str" cm="1">
        <f t="array" ref="T224">IF(VLOOKUP(ACT1Holdings[[#This Row],[Date]],Paysheet[], 2, FALSE) = "PAYDAY", (VLOOKUP(ACT1Holdings[[#This Row],[Date]],Paysheet[], 11, FALSE) * ACT1Info[Intial Pay %]), "")</f>
        <v/>
      </c>
      <c r="U22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24" s="1" t="str" cm="1">
        <f t="array" ref="V224">IF(VLOOKUP(ACT1Holdings[[#This Row],[Date]],Paysheet[], 2, FALSE) = "PAYDAY", (PayDistribution[[#This Row],[Pay Post Initial]] * ACT1Info[Remainder %]), "")</f>
        <v/>
      </c>
      <c r="W22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24" s="22">
        <v>45511</v>
      </c>
      <c r="Z224" s="1" cm="1">
        <f t="array" ref="Z224">IF(ISNUMBER(AG223), AG223, ACT2Info[Intial Amount])</f>
        <v>0</v>
      </c>
      <c r="AA224" s="1"/>
      <c r="AB224" s="19" cm="1">
        <f t="array" ref="AB224">IF(ACT2Holdings[[#This Row],[Intial Amount]] &gt; ACT2Info[Interest Rate 1 Cap], ACT2Info[Interest Rate 2], ACT2Info[Interest Rate])</f>
        <v>1.5E-3</v>
      </c>
      <c r="AC224" s="1"/>
      <c r="AD224" s="24" t="str" cm="1">
        <f t="array" ref="AD224">IF(VLOOKUP(ACT2Holdings[[#This Row],[Date]],Paysheet[], 2, FALSE) = "PAYDAY", (VLOOKUP(ACT2Holdings[[#This Row],[Date]],Paysheet[], 11, FALSE) * ACT2Info[Intial Pay %]), "")</f>
        <v/>
      </c>
      <c r="AE22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24" s="1" t="str" cm="1">
        <f t="array" ref="AF224">IF(VLOOKUP(ACT2Holdings[[#This Row],[Date]],Paysheet[], 2, FALSE) = "PAYDAY", (PayDistribution[[#This Row],[Pay Post Initial]] * ACT2Info[Remainder %]), "")</f>
        <v/>
      </c>
      <c r="AG22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24" s="22">
        <v>45511</v>
      </c>
      <c r="AJ224" s="1" cm="1">
        <f t="array" ref="AJ224">IF(ISNUMBER(AQ223), AQ223, ACT3Info[Intial Amount])</f>
        <v>0</v>
      </c>
      <c r="AK224" s="1"/>
      <c r="AL224" s="19" cm="1">
        <f t="array" ref="AL224">IF(ACT3Holdings[[#This Row],[Intial Amount]] &gt; ACT3Info[Interest Rate 1 Cap], ACT3Info[Interest Rate 2], ACT3Info[Interest Rate])</f>
        <v>0</v>
      </c>
      <c r="AM224" s="1"/>
      <c r="AN224" s="24" t="str" cm="1">
        <f t="array" ref="AN224">IF(VLOOKUP(ACT3Holdings[[#This Row],[Date]],Paysheet[], 2, FALSE) = "PAYDAY", (VLOOKUP(ACT3Holdings[[#This Row],[Date]],Paysheet[], 11, FALSE) * ACT3Info[Intial Pay %]), "")</f>
        <v/>
      </c>
      <c r="AO22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24" s="1" t="str" cm="1">
        <f t="array" ref="AP224">IF(VLOOKUP(ACT3Holdings[[#This Row],[Date]],Paysheet[], 2, FALSE) = "PAYDAY", (PayDistribution[[#This Row],[Pay Post Initial]] * ACT3Info[Remainder %]), "")</f>
        <v/>
      </c>
      <c r="AQ22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24" s="22">
        <v>45511</v>
      </c>
      <c r="AT224" s="1" cm="1">
        <f t="array" ref="AT224">IF(ISNUMBER(BA223), BA223, ACT4Info[Intial Amount])</f>
        <v>0</v>
      </c>
      <c r="AU224" s="1"/>
      <c r="AV224" s="19" cm="1">
        <f t="array" ref="AV224">IF(ACT4Holdings[[#This Row],[Intial Amount]] &gt; ACT4Info[Interest Rate 1 Cap], ACT4Info[Interest Rate 2], ACT4Info[Interest Rate])</f>
        <v>0</v>
      </c>
      <c r="AW224" s="1"/>
      <c r="AX224" s="24" t="str" cm="1">
        <f t="array" ref="AX224">IF(VLOOKUP(ACT4Holdings[[#This Row],[Date]],Paysheet[], 2, FALSE) = "PAYDAY", (VLOOKUP(ACT4Holdings[[#This Row],[Date]],Paysheet[], 11, FALSE) * ACT4Info[Intial Pay %]), "")</f>
        <v/>
      </c>
      <c r="AY22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24" s="1" t="str" cm="1">
        <f t="array" ref="AZ224">IF(VLOOKUP(ACT4Holdings[[#This Row],[Date]],Paysheet[], 2, FALSE) = "PAYDAY", (PayDistribution[[#This Row],[Pay Post Initial]] * ACT4Info[Remainder %]), "")</f>
        <v/>
      </c>
      <c r="BA22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24" s="22">
        <v>45511</v>
      </c>
      <c r="BD224" s="1" cm="1">
        <f t="array" ref="BD224">IF(ISNUMBER(BK223), BK223, ACT5Info[Intial Amount])</f>
        <v>0</v>
      </c>
      <c r="BE224" s="1"/>
      <c r="BF224" s="19" cm="1">
        <f t="array" ref="BF224">IF(ACT5Holdings[[#This Row],[Intial Amount]] &gt; ACT5Info[Interest Rate 1 Cap], ACT5Info[Interest Rate 2], ACT5Info[Interest Rate])</f>
        <v>0</v>
      </c>
      <c r="BG224" s="1"/>
      <c r="BH224" s="24" t="str" cm="1">
        <f t="array" ref="BH224">IF(VLOOKUP(ACT5Holdings[[#This Row],[Date]],Paysheet[], 2, FALSE) = "PAYDAY", (VLOOKUP(ACT5Holdings[[#This Row],[Date]],Paysheet[], 11, FALSE) * ACT5Info[Intial Pay %]), "")</f>
        <v/>
      </c>
      <c r="BI22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24" s="1" t="str" cm="1">
        <f t="array" ref="BJ224">IF(VLOOKUP(ACT5Holdings[[#This Row],[Date]],Paysheet[], 2, FALSE) = "PAYDAY", (PayDistribution[[#This Row],[Pay Post Initial]] * ACT5Info[Remainder %]), "")</f>
        <v/>
      </c>
      <c r="BK22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25" spans="1:63" x14ac:dyDescent="0.25">
      <c r="A225" s="27">
        <v>45512</v>
      </c>
      <c r="B225" t="str">
        <f>IF(VLOOKUP(PayDistribution[[#This Row],[Date]],Paysheet[], 2, FALSE) = "PAYDAY", VLOOKUP(PayDistribution[[#This Row],[Date]],Paysheet[], 11, FALSE), "")</f>
        <v/>
      </c>
      <c r="C225" s="2" t="str">
        <f>ACT1Holdings[[#This Row],[Initial Pay Cut]]</f>
        <v/>
      </c>
      <c r="D225" s="2" t="str">
        <f>ACT2Holdings[[#This Row],[Initial Pay Cut]]</f>
        <v/>
      </c>
      <c r="E225" s="2" t="str">
        <f>ACT3Holdings[[#This Row],[Initial Pay Cut]]</f>
        <v/>
      </c>
      <c r="F225" s="2" t="str">
        <f>ACT4Holdings[[#This Row],[Initial Pay Cut]]</f>
        <v/>
      </c>
      <c r="G225" s="2" t="str">
        <f>ACT5Holdings[[#This Row],[Initial Pay Cut]]</f>
        <v/>
      </c>
      <c r="H225" t="str">
        <f>IF(PayDistribution[[#This Row],[Initial Paycheck]] = "", "", PayDistribution[[#This Row],[Initial Paycheck]] - SUM(PayDistribution[[#This Row],[Int ACT 1]:[Int ACT 5]]))</f>
        <v/>
      </c>
      <c r="I225" s="2" t="str">
        <f>ACT1Holdings[[#This Row],[Remainder Pay Cut]]</f>
        <v/>
      </c>
      <c r="J225" s="2" t="str">
        <f>ACT2Holdings[[#This Row],[Remainder Pay Cut]]</f>
        <v/>
      </c>
      <c r="K225" s="2" t="str">
        <f>ACT3Holdings[[#This Row],[Remainder Pay Cut]]</f>
        <v/>
      </c>
      <c r="L225" s="2" t="str">
        <f>ACT4Holdings[[#This Row],[Remainder Pay Cut]]</f>
        <v/>
      </c>
      <c r="M225" s="2" t="str">
        <f>ACT5Holdings[[#This Row],[Remainder Pay Cut]]</f>
        <v/>
      </c>
      <c r="O225" s="22">
        <v>45512</v>
      </c>
      <c r="P225" s="1" cm="1">
        <f t="array" ref="P225">IF(ISNUMBER(W224), W224, ACT1Info[Intial Amount])</f>
        <v>0</v>
      </c>
      <c r="Q225" s="1"/>
      <c r="R225" s="19" cm="1">
        <f t="array" ref="R225">IF(ACT1Holdings[[#This Row],[Intial Amount]] &gt; ACT1Info[Interest Rate 1 Cap], ACT1Info[Interest Rate 2], ACT1Info[Interest Rate])</f>
        <v>0</v>
      </c>
      <c r="S225" s="1"/>
      <c r="T225" s="24" t="str" cm="1">
        <f t="array" ref="T225">IF(VLOOKUP(ACT1Holdings[[#This Row],[Date]],Paysheet[], 2, FALSE) = "PAYDAY", (VLOOKUP(ACT1Holdings[[#This Row],[Date]],Paysheet[], 11, FALSE) * ACT1Info[Intial Pay %]), "")</f>
        <v/>
      </c>
      <c r="U22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25" s="1" t="str" cm="1">
        <f t="array" ref="V225">IF(VLOOKUP(ACT1Holdings[[#This Row],[Date]],Paysheet[], 2, FALSE) = "PAYDAY", (PayDistribution[[#This Row],[Pay Post Initial]] * ACT1Info[Remainder %]), "")</f>
        <v/>
      </c>
      <c r="W22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25" s="22">
        <v>45512</v>
      </c>
      <c r="Z225" s="1" cm="1">
        <f t="array" ref="Z225">IF(ISNUMBER(AG224), AG224, ACT2Info[Intial Amount])</f>
        <v>0</v>
      </c>
      <c r="AA225" s="1"/>
      <c r="AB225" s="19" cm="1">
        <f t="array" ref="AB225">IF(ACT2Holdings[[#This Row],[Intial Amount]] &gt; ACT2Info[Interest Rate 1 Cap], ACT2Info[Interest Rate 2], ACT2Info[Interest Rate])</f>
        <v>1.5E-3</v>
      </c>
      <c r="AC225" s="1"/>
      <c r="AD225" s="24" t="str" cm="1">
        <f t="array" ref="AD225">IF(VLOOKUP(ACT2Holdings[[#This Row],[Date]],Paysheet[], 2, FALSE) = "PAYDAY", (VLOOKUP(ACT2Holdings[[#This Row],[Date]],Paysheet[], 11, FALSE) * ACT2Info[Intial Pay %]), "")</f>
        <v/>
      </c>
      <c r="AE22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25" s="1" t="str" cm="1">
        <f t="array" ref="AF225">IF(VLOOKUP(ACT2Holdings[[#This Row],[Date]],Paysheet[], 2, FALSE) = "PAYDAY", (PayDistribution[[#This Row],[Pay Post Initial]] * ACT2Info[Remainder %]), "")</f>
        <v/>
      </c>
      <c r="AG22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25" s="22">
        <v>45512</v>
      </c>
      <c r="AJ225" s="1" cm="1">
        <f t="array" ref="AJ225">IF(ISNUMBER(AQ224), AQ224, ACT3Info[Intial Amount])</f>
        <v>0</v>
      </c>
      <c r="AK225" s="1"/>
      <c r="AL225" s="19" cm="1">
        <f t="array" ref="AL225">IF(ACT3Holdings[[#This Row],[Intial Amount]] &gt; ACT3Info[Interest Rate 1 Cap], ACT3Info[Interest Rate 2], ACT3Info[Interest Rate])</f>
        <v>0</v>
      </c>
      <c r="AM225" s="1"/>
      <c r="AN225" s="24" t="str" cm="1">
        <f t="array" ref="AN225">IF(VLOOKUP(ACT3Holdings[[#This Row],[Date]],Paysheet[], 2, FALSE) = "PAYDAY", (VLOOKUP(ACT3Holdings[[#This Row],[Date]],Paysheet[], 11, FALSE) * ACT3Info[Intial Pay %]), "")</f>
        <v/>
      </c>
      <c r="AO22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25" s="1" t="str" cm="1">
        <f t="array" ref="AP225">IF(VLOOKUP(ACT3Holdings[[#This Row],[Date]],Paysheet[], 2, FALSE) = "PAYDAY", (PayDistribution[[#This Row],[Pay Post Initial]] * ACT3Info[Remainder %]), "")</f>
        <v/>
      </c>
      <c r="AQ22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25" s="22">
        <v>45512</v>
      </c>
      <c r="AT225" s="1" cm="1">
        <f t="array" ref="AT225">IF(ISNUMBER(BA224), BA224, ACT4Info[Intial Amount])</f>
        <v>0</v>
      </c>
      <c r="AU225" s="1"/>
      <c r="AV225" s="19" cm="1">
        <f t="array" ref="AV225">IF(ACT4Holdings[[#This Row],[Intial Amount]] &gt; ACT4Info[Interest Rate 1 Cap], ACT4Info[Interest Rate 2], ACT4Info[Interest Rate])</f>
        <v>0</v>
      </c>
      <c r="AW225" s="1"/>
      <c r="AX225" s="24" t="str" cm="1">
        <f t="array" ref="AX225">IF(VLOOKUP(ACT4Holdings[[#This Row],[Date]],Paysheet[], 2, FALSE) = "PAYDAY", (VLOOKUP(ACT4Holdings[[#This Row],[Date]],Paysheet[], 11, FALSE) * ACT4Info[Intial Pay %]), "")</f>
        <v/>
      </c>
      <c r="AY22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25" s="1" t="str" cm="1">
        <f t="array" ref="AZ225">IF(VLOOKUP(ACT4Holdings[[#This Row],[Date]],Paysheet[], 2, FALSE) = "PAYDAY", (PayDistribution[[#This Row],[Pay Post Initial]] * ACT4Info[Remainder %]), "")</f>
        <v/>
      </c>
      <c r="BA22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25" s="22">
        <v>45512</v>
      </c>
      <c r="BD225" s="1" cm="1">
        <f t="array" ref="BD225">IF(ISNUMBER(BK224), BK224, ACT5Info[Intial Amount])</f>
        <v>0</v>
      </c>
      <c r="BE225" s="1"/>
      <c r="BF225" s="19" cm="1">
        <f t="array" ref="BF225">IF(ACT5Holdings[[#This Row],[Intial Amount]] &gt; ACT5Info[Interest Rate 1 Cap], ACT5Info[Interest Rate 2], ACT5Info[Interest Rate])</f>
        <v>0</v>
      </c>
      <c r="BG225" s="1"/>
      <c r="BH225" s="24" t="str" cm="1">
        <f t="array" ref="BH225">IF(VLOOKUP(ACT5Holdings[[#This Row],[Date]],Paysheet[], 2, FALSE) = "PAYDAY", (VLOOKUP(ACT5Holdings[[#This Row],[Date]],Paysheet[], 11, FALSE) * ACT5Info[Intial Pay %]), "")</f>
        <v/>
      </c>
      <c r="BI22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25" s="1" t="str" cm="1">
        <f t="array" ref="BJ225">IF(VLOOKUP(ACT5Holdings[[#This Row],[Date]],Paysheet[], 2, FALSE) = "PAYDAY", (PayDistribution[[#This Row],[Pay Post Initial]] * ACT5Info[Remainder %]), "")</f>
        <v/>
      </c>
      <c r="BK22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26" spans="1:63" x14ac:dyDescent="0.25">
      <c r="A226" s="27">
        <v>45513</v>
      </c>
      <c r="B226" t="str">
        <f>IF(VLOOKUP(PayDistribution[[#This Row],[Date]],Paysheet[], 2, FALSE) = "PAYDAY", VLOOKUP(PayDistribution[[#This Row],[Date]],Paysheet[], 11, FALSE), "")</f>
        <v/>
      </c>
      <c r="C226" s="2" t="str">
        <f>ACT1Holdings[[#This Row],[Initial Pay Cut]]</f>
        <v/>
      </c>
      <c r="D226" s="2" t="str">
        <f>ACT2Holdings[[#This Row],[Initial Pay Cut]]</f>
        <v/>
      </c>
      <c r="E226" s="2" t="str">
        <f>ACT3Holdings[[#This Row],[Initial Pay Cut]]</f>
        <v/>
      </c>
      <c r="F226" s="2" t="str">
        <f>ACT4Holdings[[#This Row],[Initial Pay Cut]]</f>
        <v/>
      </c>
      <c r="G226" s="2" t="str">
        <f>ACT5Holdings[[#This Row],[Initial Pay Cut]]</f>
        <v/>
      </c>
      <c r="H226" t="str">
        <f>IF(PayDistribution[[#This Row],[Initial Paycheck]] = "", "", PayDistribution[[#This Row],[Initial Paycheck]] - SUM(PayDistribution[[#This Row],[Int ACT 1]:[Int ACT 5]]))</f>
        <v/>
      </c>
      <c r="I226" s="2" t="str">
        <f>ACT1Holdings[[#This Row],[Remainder Pay Cut]]</f>
        <v/>
      </c>
      <c r="J226" s="2" t="str">
        <f>ACT2Holdings[[#This Row],[Remainder Pay Cut]]</f>
        <v/>
      </c>
      <c r="K226" s="2" t="str">
        <f>ACT3Holdings[[#This Row],[Remainder Pay Cut]]</f>
        <v/>
      </c>
      <c r="L226" s="2" t="str">
        <f>ACT4Holdings[[#This Row],[Remainder Pay Cut]]</f>
        <v/>
      </c>
      <c r="M226" s="2" t="str">
        <f>ACT5Holdings[[#This Row],[Remainder Pay Cut]]</f>
        <v/>
      </c>
      <c r="O226" s="22">
        <v>45513</v>
      </c>
      <c r="P226" s="1" cm="1">
        <f t="array" ref="P226">IF(ISNUMBER(W225), W225, ACT1Info[Intial Amount])</f>
        <v>0</v>
      </c>
      <c r="Q226" s="1"/>
      <c r="R226" s="19" cm="1">
        <f t="array" ref="R226">IF(ACT1Holdings[[#This Row],[Intial Amount]] &gt; ACT1Info[Interest Rate 1 Cap], ACT1Info[Interest Rate 2], ACT1Info[Interest Rate])</f>
        <v>0</v>
      </c>
      <c r="S226" s="1"/>
      <c r="T226" s="24" t="str" cm="1">
        <f t="array" ref="T226">IF(VLOOKUP(ACT1Holdings[[#This Row],[Date]],Paysheet[], 2, FALSE) = "PAYDAY", (VLOOKUP(ACT1Holdings[[#This Row],[Date]],Paysheet[], 11, FALSE) * ACT1Info[Intial Pay %]), "")</f>
        <v/>
      </c>
      <c r="U22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26" s="1" t="str" cm="1">
        <f t="array" ref="V226">IF(VLOOKUP(ACT1Holdings[[#This Row],[Date]],Paysheet[], 2, FALSE) = "PAYDAY", (PayDistribution[[#This Row],[Pay Post Initial]] * ACT1Info[Remainder %]), "")</f>
        <v/>
      </c>
      <c r="W22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26" s="22">
        <v>45513</v>
      </c>
      <c r="Z226" s="1" cm="1">
        <f t="array" ref="Z226">IF(ISNUMBER(AG225), AG225, ACT2Info[Intial Amount])</f>
        <v>0</v>
      </c>
      <c r="AA226" s="1"/>
      <c r="AB226" s="19" cm="1">
        <f t="array" ref="AB226">IF(ACT2Holdings[[#This Row],[Intial Amount]] &gt; ACT2Info[Interest Rate 1 Cap], ACT2Info[Interest Rate 2], ACT2Info[Interest Rate])</f>
        <v>1.5E-3</v>
      </c>
      <c r="AC226" s="1"/>
      <c r="AD226" s="24" t="str" cm="1">
        <f t="array" ref="AD226">IF(VLOOKUP(ACT2Holdings[[#This Row],[Date]],Paysheet[], 2, FALSE) = "PAYDAY", (VLOOKUP(ACT2Holdings[[#This Row],[Date]],Paysheet[], 11, FALSE) * ACT2Info[Intial Pay %]), "")</f>
        <v/>
      </c>
      <c r="AE22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26" s="1" t="str" cm="1">
        <f t="array" ref="AF226">IF(VLOOKUP(ACT2Holdings[[#This Row],[Date]],Paysheet[], 2, FALSE) = "PAYDAY", (PayDistribution[[#This Row],[Pay Post Initial]] * ACT2Info[Remainder %]), "")</f>
        <v/>
      </c>
      <c r="AG22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26" s="22">
        <v>45513</v>
      </c>
      <c r="AJ226" s="1" cm="1">
        <f t="array" ref="AJ226">IF(ISNUMBER(AQ225), AQ225, ACT3Info[Intial Amount])</f>
        <v>0</v>
      </c>
      <c r="AK226" s="1"/>
      <c r="AL226" s="19" cm="1">
        <f t="array" ref="AL226">IF(ACT3Holdings[[#This Row],[Intial Amount]] &gt; ACT3Info[Interest Rate 1 Cap], ACT3Info[Interest Rate 2], ACT3Info[Interest Rate])</f>
        <v>0</v>
      </c>
      <c r="AM226" s="1"/>
      <c r="AN226" s="24" t="str" cm="1">
        <f t="array" ref="AN226">IF(VLOOKUP(ACT3Holdings[[#This Row],[Date]],Paysheet[], 2, FALSE) = "PAYDAY", (VLOOKUP(ACT3Holdings[[#This Row],[Date]],Paysheet[], 11, FALSE) * ACT3Info[Intial Pay %]), "")</f>
        <v/>
      </c>
      <c r="AO22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26" s="1" t="str" cm="1">
        <f t="array" ref="AP226">IF(VLOOKUP(ACT3Holdings[[#This Row],[Date]],Paysheet[], 2, FALSE) = "PAYDAY", (PayDistribution[[#This Row],[Pay Post Initial]] * ACT3Info[Remainder %]), "")</f>
        <v/>
      </c>
      <c r="AQ22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26" s="22">
        <v>45513</v>
      </c>
      <c r="AT226" s="1" cm="1">
        <f t="array" ref="AT226">IF(ISNUMBER(BA225), BA225, ACT4Info[Intial Amount])</f>
        <v>0</v>
      </c>
      <c r="AU226" s="1"/>
      <c r="AV226" s="19" cm="1">
        <f t="array" ref="AV226">IF(ACT4Holdings[[#This Row],[Intial Amount]] &gt; ACT4Info[Interest Rate 1 Cap], ACT4Info[Interest Rate 2], ACT4Info[Interest Rate])</f>
        <v>0</v>
      </c>
      <c r="AW226" s="1"/>
      <c r="AX226" s="24" t="str" cm="1">
        <f t="array" ref="AX226">IF(VLOOKUP(ACT4Holdings[[#This Row],[Date]],Paysheet[], 2, FALSE) = "PAYDAY", (VLOOKUP(ACT4Holdings[[#This Row],[Date]],Paysheet[], 11, FALSE) * ACT4Info[Intial Pay %]), "")</f>
        <v/>
      </c>
      <c r="AY22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26" s="1" t="str" cm="1">
        <f t="array" ref="AZ226">IF(VLOOKUP(ACT4Holdings[[#This Row],[Date]],Paysheet[], 2, FALSE) = "PAYDAY", (PayDistribution[[#This Row],[Pay Post Initial]] * ACT4Info[Remainder %]), "")</f>
        <v/>
      </c>
      <c r="BA22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26" s="22">
        <v>45513</v>
      </c>
      <c r="BD226" s="1" cm="1">
        <f t="array" ref="BD226">IF(ISNUMBER(BK225), BK225, ACT5Info[Intial Amount])</f>
        <v>0</v>
      </c>
      <c r="BE226" s="1"/>
      <c r="BF226" s="19" cm="1">
        <f t="array" ref="BF226">IF(ACT5Holdings[[#This Row],[Intial Amount]] &gt; ACT5Info[Interest Rate 1 Cap], ACT5Info[Interest Rate 2], ACT5Info[Interest Rate])</f>
        <v>0</v>
      </c>
      <c r="BG226" s="1"/>
      <c r="BH226" s="24" t="str" cm="1">
        <f t="array" ref="BH226">IF(VLOOKUP(ACT5Holdings[[#This Row],[Date]],Paysheet[], 2, FALSE) = "PAYDAY", (VLOOKUP(ACT5Holdings[[#This Row],[Date]],Paysheet[], 11, FALSE) * ACT5Info[Intial Pay %]), "")</f>
        <v/>
      </c>
      <c r="BI22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26" s="1" t="str" cm="1">
        <f t="array" ref="BJ226">IF(VLOOKUP(ACT5Holdings[[#This Row],[Date]],Paysheet[], 2, FALSE) = "PAYDAY", (PayDistribution[[#This Row],[Pay Post Initial]] * ACT5Info[Remainder %]), "")</f>
        <v/>
      </c>
      <c r="BK22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27" spans="1:63" x14ac:dyDescent="0.25">
      <c r="A227" s="27">
        <v>45514</v>
      </c>
      <c r="B227" t="str">
        <f>IF(VLOOKUP(PayDistribution[[#This Row],[Date]],Paysheet[], 2, FALSE) = "PAYDAY", VLOOKUP(PayDistribution[[#This Row],[Date]],Paysheet[], 11, FALSE), "")</f>
        <v/>
      </c>
      <c r="C227" s="2" t="str">
        <f>ACT1Holdings[[#This Row],[Initial Pay Cut]]</f>
        <v/>
      </c>
      <c r="D227" s="2" t="str">
        <f>ACT2Holdings[[#This Row],[Initial Pay Cut]]</f>
        <v/>
      </c>
      <c r="E227" s="2" t="str">
        <f>ACT3Holdings[[#This Row],[Initial Pay Cut]]</f>
        <v/>
      </c>
      <c r="F227" s="2" t="str">
        <f>ACT4Holdings[[#This Row],[Initial Pay Cut]]</f>
        <v/>
      </c>
      <c r="G227" s="2" t="str">
        <f>ACT5Holdings[[#This Row],[Initial Pay Cut]]</f>
        <v/>
      </c>
      <c r="H227" t="str">
        <f>IF(PayDistribution[[#This Row],[Initial Paycheck]] = "", "", PayDistribution[[#This Row],[Initial Paycheck]] - SUM(PayDistribution[[#This Row],[Int ACT 1]:[Int ACT 5]]))</f>
        <v/>
      </c>
      <c r="I227" s="2" t="str">
        <f>ACT1Holdings[[#This Row],[Remainder Pay Cut]]</f>
        <v/>
      </c>
      <c r="J227" s="2" t="str">
        <f>ACT2Holdings[[#This Row],[Remainder Pay Cut]]</f>
        <v/>
      </c>
      <c r="K227" s="2" t="str">
        <f>ACT3Holdings[[#This Row],[Remainder Pay Cut]]</f>
        <v/>
      </c>
      <c r="L227" s="2" t="str">
        <f>ACT4Holdings[[#This Row],[Remainder Pay Cut]]</f>
        <v/>
      </c>
      <c r="M227" s="2" t="str">
        <f>ACT5Holdings[[#This Row],[Remainder Pay Cut]]</f>
        <v/>
      </c>
      <c r="O227" s="22">
        <v>45514</v>
      </c>
      <c r="P227" s="1" cm="1">
        <f t="array" ref="P227">IF(ISNUMBER(W226), W226, ACT1Info[Intial Amount])</f>
        <v>0</v>
      </c>
      <c r="Q227" s="1"/>
      <c r="R227" s="19" cm="1">
        <f t="array" ref="R227">IF(ACT1Holdings[[#This Row],[Intial Amount]] &gt; ACT1Info[Interest Rate 1 Cap], ACT1Info[Interest Rate 2], ACT1Info[Interest Rate])</f>
        <v>0</v>
      </c>
      <c r="S227" s="1"/>
      <c r="T227" s="24" t="str" cm="1">
        <f t="array" ref="T227">IF(VLOOKUP(ACT1Holdings[[#This Row],[Date]],Paysheet[], 2, FALSE) = "PAYDAY", (VLOOKUP(ACT1Holdings[[#This Row],[Date]],Paysheet[], 11, FALSE) * ACT1Info[Intial Pay %]), "")</f>
        <v/>
      </c>
      <c r="U22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27" s="1" t="str" cm="1">
        <f t="array" ref="V227">IF(VLOOKUP(ACT1Holdings[[#This Row],[Date]],Paysheet[], 2, FALSE) = "PAYDAY", (PayDistribution[[#This Row],[Pay Post Initial]] * ACT1Info[Remainder %]), "")</f>
        <v/>
      </c>
      <c r="W22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27" s="22">
        <v>45514</v>
      </c>
      <c r="Z227" s="1" cm="1">
        <f t="array" ref="Z227">IF(ISNUMBER(AG226), AG226, ACT2Info[Intial Amount])</f>
        <v>0</v>
      </c>
      <c r="AA227" s="1"/>
      <c r="AB227" s="19" cm="1">
        <f t="array" ref="AB227">IF(ACT2Holdings[[#This Row],[Intial Amount]] &gt; ACT2Info[Interest Rate 1 Cap], ACT2Info[Interest Rate 2], ACT2Info[Interest Rate])</f>
        <v>1.5E-3</v>
      </c>
      <c r="AC227" s="1"/>
      <c r="AD227" s="24" t="str" cm="1">
        <f t="array" ref="AD227">IF(VLOOKUP(ACT2Holdings[[#This Row],[Date]],Paysheet[], 2, FALSE) = "PAYDAY", (VLOOKUP(ACT2Holdings[[#This Row],[Date]],Paysheet[], 11, FALSE) * ACT2Info[Intial Pay %]), "")</f>
        <v/>
      </c>
      <c r="AE22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27" s="1" t="str" cm="1">
        <f t="array" ref="AF227">IF(VLOOKUP(ACT2Holdings[[#This Row],[Date]],Paysheet[], 2, FALSE) = "PAYDAY", (PayDistribution[[#This Row],[Pay Post Initial]] * ACT2Info[Remainder %]), "")</f>
        <v/>
      </c>
      <c r="AG22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27" s="22">
        <v>45514</v>
      </c>
      <c r="AJ227" s="1" cm="1">
        <f t="array" ref="AJ227">IF(ISNUMBER(AQ226), AQ226, ACT3Info[Intial Amount])</f>
        <v>0</v>
      </c>
      <c r="AK227" s="1"/>
      <c r="AL227" s="19" cm="1">
        <f t="array" ref="AL227">IF(ACT3Holdings[[#This Row],[Intial Amount]] &gt; ACT3Info[Interest Rate 1 Cap], ACT3Info[Interest Rate 2], ACT3Info[Interest Rate])</f>
        <v>0</v>
      </c>
      <c r="AM227" s="1"/>
      <c r="AN227" s="24" t="str" cm="1">
        <f t="array" ref="AN227">IF(VLOOKUP(ACT3Holdings[[#This Row],[Date]],Paysheet[], 2, FALSE) = "PAYDAY", (VLOOKUP(ACT3Holdings[[#This Row],[Date]],Paysheet[], 11, FALSE) * ACT3Info[Intial Pay %]), "")</f>
        <v/>
      </c>
      <c r="AO22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27" s="1" t="str" cm="1">
        <f t="array" ref="AP227">IF(VLOOKUP(ACT3Holdings[[#This Row],[Date]],Paysheet[], 2, FALSE) = "PAYDAY", (PayDistribution[[#This Row],[Pay Post Initial]] * ACT3Info[Remainder %]), "")</f>
        <v/>
      </c>
      <c r="AQ22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27" s="22">
        <v>45514</v>
      </c>
      <c r="AT227" s="1" cm="1">
        <f t="array" ref="AT227">IF(ISNUMBER(BA226), BA226, ACT4Info[Intial Amount])</f>
        <v>0</v>
      </c>
      <c r="AU227" s="1"/>
      <c r="AV227" s="19" cm="1">
        <f t="array" ref="AV227">IF(ACT4Holdings[[#This Row],[Intial Amount]] &gt; ACT4Info[Interest Rate 1 Cap], ACT4Info[Interest Rate 2], ACT4Info[Interest Rate])</f>
        <v>0</v>
      </c>
      <c r="AW227" s="1"/>
      <c r="AX227" s="24" t="str" cm="1">
        <f t="array" ref="AX227">IF(VLOOKUP(ACT4Holdings[[#This Row],[Date]],Paysheet[], 2, FALSE) = "PAYDAY", (VLOOKUP(ACT4Holdings[[#This Row],[Date]],Paysheet[], 11, FALSE) * ACT4Info[Intial Pay %]), "")</f>
        <v/>
      </c>
      <c r="AY22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27" s="1" t="str" cm="1">
        <f t="array" ref="AZ227">IF(VLOOKUP(ACT4Holdings[[#This Row],[Date]],Paysheet[], 2, FALSE) = "PAYDAY", (PayDistribution[[#This Row],[Pay Post Initial]] * ACT4Info[Remainder %]), "")</f>
        <v/>
      </c>
      <c r="BA22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27" s="22">
        <v>45514</v>
      </c>
      <c r="BD227" s="1" cm="1">
        <f t="array" ref="BD227">IF(ISNUMBER(BK226), BK226, ACT5Info[Intial Amount])</f>
        <v>0</v>
      </c>
      <c r="BE227" s="1"/>
      <c r="BF227" s="19" cm="1">
        <f t="array" ref="BF227">IF(ACT5Holdings[[#This Row],[Intial Amount]] &gt; ACT5Info[Interest Rate 1 Cap], ACT5Info[Interest Rate 2], ACT5Info[Interest Rate])</f>
        <v>0</v>
      </c>
      <c r="BG227" s="1"/>
      <c r="BH227" s="24" t="str" cm="1">
        <f t="array" ref="BH227">IF(VLOOKUP(ACT5Holdings[[#This Row],[Date]],Paysheet[], 2, FALSE) = "PAYDAY", (VLOOKUP(ACT5Holdings[[#This Row],[Date]],Paysheet[], 11, FALSE) * ACT5Info[Intial Pay %]), "")</f>
        <v/>
      </c>
      <c r="BI22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27" s="1" t="str" cm="1">
        <f t="array" ref="BJ227">IF(VLOOKUP(ACT5Holdings[[#This Row],[Date]],Paysheet[], 2, FALSE) = "PAYDAY", (PayDistribution[[#This Row],[Pay Post Initial]] * ACT5Info[Remainder %]), "")</f>
        <v/>
      </c>
      <c r="BK22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28" spans="1:63" x14ac:dyDescent="0.25">
      <c r="A228" s="27">
        <v>45515</v>
      </c>
      <c r="B228" t="str">
        <f>IF(VLOOKUP(PayDistribution[[#This Row],[Date]],Paysheet[], 2, FALSE) = "PAYDAY", VLOOKUP(PayDistribution[[#This Row],[Date]],Paysheet[], 11, FALSE), "")</f>
        <v/>
      </c>
      <c r="C228" s="2" t="str">
        <f>ACT1Holdings[[#This Row],[Initial Pay Cut]]</f>
        <v/>
      </c>
      <c r="D228" s="2" t="str">
        <f>ACT2Holdings[[#This Row],[Initial Pay Cut]]</f>
        <v/>
      </c>
      <c r="E228" s="2" t="str">
        <f>ACT3Holdings[[#This Row],[Initial Pay Cut]]</f>
        <v/>
      </c>
      <c r="F228" s="2" t="str">
        <f>ACT4Holdings[[#This Row],[Initial Pay Cut]]</f>
        <v/>
      </c>
      <c r="G228" s="2" t="str">
        <f>ACT5Holdings[[#This Row],[Initial Pay Cut]]</f>
        <v/>
      </c>
      <c r="H228" t="str">
        <f>IF(PayDistribution[[#This Row],[Initial Paycheck]] = "", "", PayDistribution[[#This Row],[Initial Paycheck]] - SUM(PayDistribution[[#This Row],[Int ACT 1]:[Int ACT 5]]))</f>
        <v/>
      </c>
      <c r="I228" s="2" t="str">
        <f>ACT1Holdings[[#This Row],[Remainder Pay Cut]]</f>
        <v/>
      </c>
      <c r="J228" s="2" t="str">
        <f>ACT2Holdings[[#This Row],[Remainder Pay Cut]]</f>
        <v/>
      </c>
      <c r="K228" s="2" t="str">
        <f>ACT3Holdings[[#This Row],[Remainder Pay Cut]]</f>
        <v/>
      </c>
      <c r="L228" s="2" t="str">
        <f>ACT4Holdings[[#This Row],[Remainder Pay Cut]]</f>
        <v/>
      </c>
      <c r="M228" s="2" t="str">
        <f>ACT5Holdings[[#This Row],[Remainder Pay Cut]]</f>
        <v/>
      </c>
      <c r="O228" s="22">
        <v>45515</v>
      </c>
      <c r="P228" s="1" cm="1">
        <f t="array" ref="P228">IF(ISNUMBER(W227), W227, ACT1Info[Intial Amount])</f>
        <v>0</v>
      </c>
      <c r="Q228" s="1"/>
      <c r="R228" s="19" cm="1">
        <f t="array" ref="R228">IF(ACT1Holdings[[#This Row],[Intial Amount]] &gt; ACT1Info[Interest Rate 1 Cap], ACT1Info[Interest Rate 2], ACT1Info[Interest Rate])</f>
        <v>0</v>
      </c>
      <c r="S228" s="1"/>
      <c r="T228" s="24" t="str" cm="1">
        <f t="array" ref="T228">IF(VLOOKUP(ACT1Holdings[[#This Row],[Date]],Paysheet[], 2, FALSE) = "PAYDAY", (VLOOKUP(ACT1Holdings[[#This Row],[Date]],Paysheet[], 11, FALSE) * ACT1Info[Intial Pay %]), "")</f>
        <v/>
      </c>
      <c r="U22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28" s="1" t="str" cm="1">
        <f t="array" ref="V228">IF(VLOOKUP(ACT1Holdings[[#This Row],[Date]],Paysheet[], 2, FALSE) = "PAYDAY", (PayDistribution[[#This Row],[Pay Post Initial]] * ACT1Info[Remainder %]), "")</f>
        <v/>
      </c>
      <c r="W22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28" s="22">
        <v>45515</v>
      </c>
      <c r="Z228" s="1" cm="1">
        <f t="array" ref="Z228">IF(ISNUMBER(AG227), AG227, ACT2Info[Intial Amount])</f>
        <v>0</v>
      </c>
      <c r="AA228" s="1"/>
      <c r="AB228" s="19" cm="1">
        <f t="array" ref="AB228">IF(ACT2Holdings[[#This Row],[Intial Amount]] &gt; ACT2Info[Interest Rate 1 Cap], ACT2Info[Interest Rate 2], ACT2Info[Interest Rate])</f>
        <v>1.5E-3</v>
      </c>
      <c r="AC228" s="1"/>
      <c r="AD228" s="24" t="str" cm="1">
        <f t="array" ref="AD228">IF(VLOOKUP(ACT2Holdings[[#This Row],[Date]],Paysheet[], 2, FALSE) = "PAYDAY", (VLOOKUP(ACT2Holdings[[#This Row],[Date]],Paysheet[], 11, FALSE) * ACT2Info[Intial Pay %]), "")</f>
        <v/>
      </c>
      <c r="AE22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28" s="1" t="str" cm="1">
        <f t="array" ref="AF228">IF(VLOOKUP(ACT2Holdings[[#This Row],[Date]],Paysheet[], 2, FALSE) = "PAYDAY", (PayDistribution[[#This Row],[Pay Post Initial]] * ACT2Info[Remainder %]), "")</f>
        <v/>
      </c>
      <c r="AG22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28" s="22">
        <v>45515</v>
      </c>
      <c r="AJ228" s="1" cm="1">
        <f t="array" ref="AJ228">IF(ISNUMBER(AQ227), AQ227, ACT3Info[Intial Amount])</f>
        <v>0</v>
      </c>
      <c r="AK228" s="1"/>
      <c r="AL228" s="19" cm="1">
        <f t="array" ref="AL228">IF(ACT3Holdings[[#This Row],[Intial Amount]] &gt; ACT3Info[Interest Rate 1 Cap], ACT3Info[Interest Rate 2], ACT3Info[Interest Rate])</f>
        <v>0</v>
      </c>
      <c r="AM228" s="1"/>
      <c r="AN228" s="24" t="str" cm="1">
        <f t="array" ref="AN228">IF(VLOOKUP(ACT3Holdings[[#This Row],[Date]],Paysheet[], 2, FALSE) = "PAYDAY", (VLOOKUP(ACT3Holdings[[#This Row],[Date]],Paysheet[], 11, FALSE) * ACT3Info[Intial Pay %]), "")</f>
        <v/>
      </c>
      <c r="AO22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28" s="1" t="str" cm="1">
        <f t="array" ref="AP228">IF(VLOOKUP(ACT3Holdings[[#This Row],[Date]],Paysheet[], 2, FALSE) = "PAYDAY", (PayDistribution[[#This Row],[Pay Post Initial]] * ACT3Info[Remainder %]), "")</f>
        <v/>
      </c>
      <c r="AQ22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28" s="22">
        <v>45515</v>
      </c>
      <c r="AT228" s="1" cm="1">
        <f t="array" ref="AT228">IF(ISNUMBER(BA227), BA227, ACT4Info[Intial Amount])</f>
        <v>0</v>
      </c>
      <c r="AU228" s="1"/>
      <c r="AV228" s="19" cm="1">
        <f t="array" ref="AV228">IF(ACT4Holdings[[#This Row],[Intial Amount]] &gt; ACT4Info[Interest Rate 1 Cap], ACT4Info[Interest Rate 2], ACT4Info[Interest Rate])</f>
        <v>0</v>
      </c>
      <c r="AW228" s="1"/>
      <c r="AX228" s="24" t="str" cm="1">
        <f t="array" ref="AX228">IF(VLOOKUP(ACT4Holdings[[#This Row],[Date]],Paysheet[], 2, FALSE) = "PAYDAY", (VLOOKUP(ACT4Holdings[[#This Row],[Date]],Paysheet[], 11, FALSE) * ACT4Info[Intial Pay %]), "")</f>
        <v/>
      </c>
      <c r="AY22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28" s="1" t="str" cm="1">
        <f t="array" ref="AZ228">IF(VLOOKUP(ACT4Holdings[[#This Row],[Date]],Paysheet[], 2, FALSE) = "PAYDAY", (PayDistribution[[#This Row],[Pay Post Initial]] * ACT4Info[Remainder %]), "")</f>
        <v/>
      </c>
      <c r="BA22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28" s="22">
        <v>45515</v>
      </c>
      <c r="BD228" s="1" cm="1">
        <f t="array" ref="BD228">IF(ISNUMBER(BK227), BK227, ACT5Info[Intial Amount])</f>
        <v>0</v>
      </c>
      <c r="BE228" s="1"/>
      <c r="BF228" s="19" cm="1">
        <f t="array" ref="BF228">IF(ACT5Holdings[[#This Row],[Intial Amount]] &gt; ACT5Info[Interest Rate 1 Cap], ACT5Info[Interest Rate 2], ACT5Info[Interest Rate])</f>
        <v>0</v>
      </c>
      <c r="BG228" s="1"/>
      <c r="BH228" s="24" t="str" cm="1">
        <f t="array" ref="BH228">IF(VLOOKUP(ACT5Holdings[[#This Row],[Date]],Paysheet[], 2, FALSE) = "PAYDAY", (VLOOKUP(ACT5Holdings[[#This Row],[Date]],Paysheet[], 11, FALSE) * ACT5Info[Intial Pay %]), "")</f>
        <v/>
      </c>
      <c r="BI22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28" s="1" t="str" cm="1">
        <f t="array" ref="BJ228">IF(VLOOKUP(ACT5Holdings[[#This Row],[Date]],Paysheet[], 2, FALSE) = "PAYDAY", (PayDistribution[[#This Row],[Pay Post Initial]] * ACT5Info[Remainder %]), "")</f>
        <v/>
      </c>
      <c r="BK22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29" spans="1:63" x14ac:dyDescent="0.25">
      <c r="A229" s="27">
        <v>45516</v>
      </c>
      <c r="B229" t="str">
        <f>IF(VLOOKUP(PayDistribution[[#This Row],[Date]],Paysheet[], 2, FALSE) = "PAYDAY", VLOOKUP(PayDistribution[[#This Row],[Date]],Paysheet[], 11, FALSE), "")</f>
        <v/>
      </c>
      <c r="C229" s="2" t="str">
        <f>ACT1Holdings[[#This Row],[Initial Pay Cut]]</f>
        <v/>
      </c>
      <c r="D229" s="2" t="str">
        <f>ACT2Holdings[[#This Row],[Initial Pay Cut]]</f>
        <v/>
      </c>
      <c r="E229" s="2" t="str">
        <f>ACT3Holdings[[#This Row],[Initial Pay Cut]]</f>
        <v/>
      </c>
      <c r="F229" s="2" t="str">
        <f>ACT4Holdings[[#This Row],[Initial Pay Cut]]</f>
        <v/>
      </c>
      <c r="G229" s="2" t="str">
        <f>ACT5Holdings[[#This Row],[Initial Pay Cut]]</f>
        <v/>
      </c>
      <c r="H229" t="str">
        <f>IF(PayDistribution[[#This Row],[Initial Paycheck]] = "", "", PayDistribution[[#This Row],[Initial Paycheck]] - SUM(PayDistribution[[#This Row],[Int ACT 1]:[Int ACT 5]]))</f>
        <v/>
      </c>
      <c r="I229" s="2" t="str">
        <f>ACT1Holdings[[#This Row],[Remainder Pay Cut]]</f>
        <v/>
      </c>
      <c r="J229" s="2" t="str">
        <f>ACT2Holdings[[#This Row],[Remainder Pay Cut]]</f>
        <v/>
      </c>
      <c r="K229" s="2" t="str">
        <f>ACT3Holdings[[#This Row],[Remainder Pay Cut]]</f>
        <v/>
      </c>
      <c r="L229" s="2" t="str">
        <f>ACT4Holdings[[#This Row],[Remainder Pay Cut]]</f>
        <v/>
      </c>
      <c r="M229" s="2" t="str">
        <f>ACT5Holdings[[#This Row],[Remainder Pay Cut]]</f>
        <v/>
      </c>
      <c r="O229" s="22">
        <v>45516</v>
      </c>
      <c r="P229" s="1" cm="1">
        <f t="array" ref="P229">IF(ISNUMBER(W228), W228, ACT1Info[Intial Amount])</f>
        <v>0</v>
      </c>
      <c r="Q229" s="1"/>
      <c r="R229" s="19" cm="1">
        <f t="array" ref="R229">IF(ACT1Holdings[[#This Row],[Intial Amount]] &gt; ACT1Info[Interest Rate 1 Cap], ACT1Info[Interest Rate 2], ACT1Info[Interest Rate])</f>
        <v>0</v>
      </c>
      <c r="S229" s="1"/>
      <c r="T229" s="24" t="str" cm="1">
        <f t="array" ref="T229">IF(VLOOKUP(ACT1Holdings[[#This Row],[Date]],Paysheet[], 2, FALSE) = "PAYDAY", (VLOOKUP(ACT1Holdings[[#This Row],[Date]],Paysheet[], 11, FALSE) * ACT1Info[Intial Pay %]), "")</f>
        <v/>
      </c>
      <c r="U22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29" s="1" t="str" cm="1">
        <f t="array" ref="V229">IF(VLOOKUP(ACT1Holdings[[#This Row],[Date]],Paysheet[], 2, FALSE) = "PAYDAY", (PayDistribution[[#This Row],[Pay Post Initial]] * ACT1Info[Remainder %]), "")</f>
        <v/>
      </c>
      <c r="W22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29" s="22">
        <v>45516</v>
      </c>
      <c r="Z229" s="1" cm="1">
        <f t="array" ref="Z229">IF(ISNUMBER(AG228), AG228, ACT2Info[Intial Amount])</f>
        <v>0</v>
      </c>
      <c r="AA229" s="1"/>
      <c r="AB229" s="19" cm="1">
        <f t="array" ref="AB229">IF(ACT2Holdings[[#This Row],[Intial Amount]] &gt; ACT2Info[Interest Rate 1 Cap], ACT2Info[Interest Rate 2], ACT2Info[Interest Rate])</f>
        <v>1.5E-3</v>
      </c>
      <c r="AC229" s="1"/>
      <c r="AD229" s="24" t="str" cm="1">
        <f t="array" ref="AD229">IF(VLOOKUP(ACT2Holdings[[#This Row],[Date]],Paysheet[], 2, FALSE) = "PAYDAY", (VLOOKUP(ACT2Holdings[[#This Row],[Date]],Paysheet[], 11, FALSE) * ACT2Info[Intial Pay %]), "")</f>
        <v/>
      </c>
      <c r="AE22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29" s="1" t="str" cm="1">
        <f t="array" ref="AF229">IF(VLOOKUP(ACT2Holdings[[#This Row],[Date]],Paysheet[], 2, FALSE) = "PAYDAY", (PayDistribution[[#This Row],[Pay Post Initial]] * ACT2Info[Remainder %]), "")</f>
        <v/>
      </c>
      <c r="AG22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29" s="22">
        <v>45516</v>
      </c>
      <c r="AJ229" s="1" cm="1">
        <f t="array" ref="AJ229">IF(ISNUMBER(AQ228), AQ228, ACT3Info[Intial Amount])</f>
        <v>0</v>
      </c>
      <c r="AK229" s="1"/>
      <c r="AL229" s="19" cm="1">
        <f t="array" ref="AL229">IF(ACT3Holdings[[#This Row],[Intial Amount]] &gt; ACT3Info[Interest Rate 1 Cap], ACT3Info[Interest Rate 2], ACT3Info[Interest Rate])</f>
        <v>0</v>
      </c>
      <c r="AM229" s="1"/>
      <c r="AN229" s="24" t="str" cm="1">
        <f t="array" ref="AN229">IF(VLOOKUP(ACT3Holdings[[#This Row],[Date]],Paysheet[], 2, FALSE) = "PAYDAY", (VLOOKUP(ACT3Holdings[[#This Row],[Date]],Paysheet[], 11, FALSE) * ACT3Info[Intial Pay %]), "")</f>
        <v/>
      </c>
      <c r="AO22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29" s="1" t="str" cm="1">
        <f t="array" ref="AP229">IF(VLOOKUP(ACT3Holdings[[#This Row],[Date]],Paysheet[], 2, FALSE) = "PAYDAY", (PayDistribution[[#This Row],[Pay Post Initial]] * ACT3Info[Remainder %]), "")</f>
        <v/>
      </c>
      <c r="AQ22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29" s="22">
        <v>45516</v>
      </c>
      <c r="AT229" s="1" cm="1">
        <f t="array" ref="AT229">IF(ISNUMBER(BA228), BA228, ACT4Info[Intial Amount])</f>
        <v>0</v>
      </c>
      <c r="AU229" s="1"/>
      <c r="AV229" s="19" cm="1">
        <f t="array" ref="AV229">IF(ACT4Holdings[[#This Row],[Intial Amount]] &gt; ACT4Info[Interest Rate 1 Cap], ACT4Info[Interest Rate 2], ACT4Info[Interest Rate])</f>
        <v>0</v>
      </c>
      <c r="AW229" s="1"/>
      <c r="AX229" s="24" t="str" cm="1">
        <f t="array" ref="AX229">IF(VLOOKUP(ACT4Holdings[[#This Row],[Date]],Paysheet[], 2, FALSE) = "PAYDAY", (VLOOKUP(ACT4Holdings[[#This Row],[Date]],Paysheet[], 11, FALSE) * ACT4Info[Intial Pay %]), "")</f>
        <v/>
      </c>
      <c r="AY22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29" s="1" t="str" cm="1">
        <f t="array" ref="AZ229">IF(VLOOKUP(ACT4Holdings[[#This Row],[Date]],Paysheet[], 2, FALSE) = "PAYDAY", (PayDistribution[[#This Row],[Pay Post Initial]] * ACT4Info[Remainder %]), "")</f>
        <v/>
      </c>
      <c r="BA22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29" s="22">
        <v>45516</v>
      </c>
      <c r="BD229" s="1" cm="1">
        <f t="array" ref="BD229">IF(ISNUMBER(BK228), BK228, ACT5Info[Intial Amount])</f>
        <v>0</v>
      </c>
      <c r="BE229" s="1"/>
      <c r="BF229" s="19" cm="1">
        <f t="array" ref="BF229">IF(ACT5Holdings[[#This Row],[Intial Amount]] &gt; ACT5Info[Interest Rate 1 Cap], ACT5Info[Interest Rate 2], ACT5Info[Interest Rate])</f>
        <v>0</v>
      </c>
      <c r="BG229" s="1"/>
      <c r="BH229" s="24" t="str" cm="1">
        <f t="array" ref="BH229">IF(VLOOKUP(ACT5Holdings[[#This Row],[Date]],Paysheet[], 2, FALSE) = "PAYDAY", (VLOOKUP(ACT5Holdings[[#This Row],[Date]],Paysheet[], 11, FALSE) * ACT5Info[Intial Pay %]), "")</f>
        <v/>
      </c>
      <c r="BI22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29" s="1" t="str" cm="1">
        <f t="array" ref="BJ229">IF(VLOOKUP(ACT5Holdings[[#This Row],[Date]],Paysheet[], 2, FALSE) = "PAYDAY", (PayDistribution[[#This Row],[Pay Post Initial]] * ACT5Info[Remainder %]), "")</f>
        <v/>
      </c>
      <c r="BK22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30" spans="1:63" x14ac:dyDescent="0.25">
      <c r="A230" s="27">
        <v>45517</v>
      </c>
      <c r="B230" t="str">
        <f>IF(VLOOKUP(PayDistribution[[#This Row],[Date]],Paysheet[], 2, FALSE) = "PAYDAY", VLOOKUP(PayDistribution[[#This Row],[Date]],Paysheet[], 11, FALSE), "")</f>
        <v/>
      </c>
      <c r="C230" s="2" t="str">
        <f>ACT1Holdings[[#This Row],[Initial Pay Cut]]</f>
        <v/>
      </c>
      <c r="D230" s="2" t="str">
        <f>ACT2Holdings[[#This Row],[Initial Pay Cut]]</f>
        <v/>
      </c>
      <c r="E230" s="2" t="str">
        <f>ACT3Holdings[[#This Row],[Initial Pay Cut]]</f>
        <v/>
      </c>
      <c r="F230" s="2" t="str">
        <f>ACT4Holdings[[#This Row],[Initial Pay Cut]]</f>
        <v/>
      </c>
      <c r="G230" s="2" t="str">
        <f>ACT5Holdings[[#This Row],[Initial Pay Cut]]</f>
        <v/>
      </c>
      <c r="H230" t="str">
        <f>IF(PayDistribution[[#This Row],[Initial Paycheck]] = "", "", PayDistribution[[#This Row],[Initial Paycheck]] - SUM(PayDistribution[[#This Row],[Int ACT 1]:[Int ACT 5]]))</f>
        <v/>
      </c>
      <c r="I230" s="2" t="str">
        <f>ACT1Holdings[[#This Row],[Remainder Pay Cut]]</f>
        <v/>
      </c>
      <c r="J230" s="2" t="str">
        <f>ACT2Holdings[[#This Row],[Remainder Pay Cut]]</f>
        <v/>
      </c>
      <c r="K230" s="2" t="str">
        <f>ACT3Holdings[[#This Row],[Remainder Pay Cut]]</f>
        <v/>
      </c>
      <c r="L230" s="2" t="str">
        <f>ACT4Holdings[[#This Row],[Remainder Pay Cut]]</f>
        <v/>
      </c>
      <c r="M230" s="2" t="str">
        <f>ACT5Holdings[[#This Row],[Remainder Pay Cut]]</f>
        <v/>
      </c>
      <c r="O230" s="22">
        <v>45517</v>
      </c>
      <c r="P230" s="1" cm="1">
        <f t="array" ref="P230">IF(ISNUMBER(W229), W229, ACT1Info[Intial Amount])</f>
        <v>0</v>
      </c>
      <c r="Q230" s="1"/>
      <c r="R230" s="19" cm="1">
        <f t="array" ref="R230">IF(ACT1Holdings[[#This Row],[Intial Amount]] &gt; ACT1Info[Interest Rate 1 Cap], ACT1Info[Interest Rate 2], ACT1Info[Interest Rate])</f>
        <v>0</v>
      </c>
      <c r="S230" s="1"/>
      <c r="T230" s="24" t="str" cm="1">
        <f t="array" ref="T230">IF(VLOOKUP(ACT1Holdings[[#This Row],[Date]],Paysheet[], 2, FALSE) = "PAYDAY", (VLOOKUP(ACT1Holdings[[#This Row],[Date]],Paysheet[], 11, FALSE) * ACT1Info[Intial Pay %]), "")</f>
        <v/>
      </c>
      <c r="U23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30" s="1" t="str" cm="1">
        <f t="array" ref="V230">IF(VLOOKUP(ACT1Holdings[[#This Row],[Date]],Paysheet[], 2, FALSE) = "PAYDAY", (PayDistribution[[#This Row],[Pay Post Initial]] * ACT1Info[Remainder %]), "")</f>
        <v/>
      </c>
      <c r="W23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30" s="22">
        <v>45517</v>
      </c>
      <c r="Z230" s="1" cm="1">
        <f t="array" ref="Z230">IF(ISNUMBER(AG229), AG229, ACT2Info[Intial Amount])</f>
        <v>0</v>
      </c>
      <c r="AA230" s="1"/>
      <c r="AB230" s="19" cm="1">
        <f t="array" ref="AB230">IF(ACT2Holdings[[#This Row],[Intial Amount]] &gt; ACT2Info[Interest Rate 1 Cap], ACT2Info[Interest Rate 2], ACT2Info[Interest Rate])</f>
        <v>1.5E-3</v>
      </c>
      <c r="AC230" s="1"/>
      <c r="AD230" s="24" t="str" cm="1">
        <f t="array" ref="AD230">IF(VLOOKUP(ACT2Holdings[[#This Row],[Date]],Paysheet[], 2, FALSE) = "PAYDAY", (VLOOKUP(ACT2Holdings[[#This Row],[Date]],Paysheet[], 11, FALSE) * ACT2Info[Intial Pay %]), "")</f>
        <v/>
      </c>
      <c r="AE23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30" s="1" t="str" cm="1">
        <f t="array" ref="AF230">IF(VLOOKUP(ACT2Holdings[[#This Row],[Date]],Paysheet[], 2, FALSE) = "PAYDAY", (PayDistribution[[#This Row],[Pay Post Initial]] * ACT2Info[Remainder %]), "")</f>
        <v/>
      </c>
      <c r="AG23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30" s="22">
        <v>45517</v>
      </c>
      <c r="AJ230" s="1" cm="1">
        <f t="array" ref="AJ230">IF(ISNUMBER(AQ229), AQ229, ACT3Info[Intial Amount])</f>
        <v>0</v>
      </c>
      <c r="AK230" s="1"/>
      <c r="AL230" s="19" cm="1">
        <f t="array" ref="AL230">IF(ACT3Holdings[[#This Row],[Intial Amount]] &gt; ACT3Info[Interest Rate 1 Cap], ACT3Info[Interest Rate 2], ACT3Info[Interest Rate])</f>
        <v>0</v>
      </c>
      <c r="AM230" s="1"/>
      <c r="AN230" s="24" t="str" cm="1">
        <f t="array" ref="AN230">IF(VLOOKUP(ACT3Holdings[[#This Row],[Date]],Paysheet[], 2, FALSE) = "PAYDAY", (VLOOKUP(ACT3Holdings[[#This Row],[Date]],Paysheet[], 11, FALSE) * ACT3Info[Intial Pay %]), "")</f>
        <v/>
      </c>
      <c r="AO23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30" s="1" t="str" cm="1">
        <f t="array" ref="AP230">IF(VLOOKUP(ACT3Holdings[[#This Row],[Date]],Paysheet[], 2, FALSE) = "PAYDAY", (PayDistribution[[#This Row],[Pay Post Initial]] * ACT3Info[Remainder %]), "")</f>
        <v/>
      </c>
      <c r="AQ23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30" s="22">
        <v>45517</v>
      </c>
      <c r="AT230" s="1" cm="1">
        <f t="array" ref="AT230">IF(ISNUMBER(BA229), BA229, ACT4Info[Intial Amount])</f>
        <v>0</v>
      </c>
      <c r="AU230" s="1"/>
      <c r="AV230" s="19" cm="1">
        <f t="array" ref="AV230">IF(ACT4Holdings[[#This Row],[Intial Amount]] &gt; ACT4Info[Interest Rate 1 Cap], ACT4Info[Interest Rate 2], ACT4Info[Interest Rate])</f>
        <v>0</v>
      </c>
      <c r="AW230" s="1"/>
      <c r="AX230" s="24" t="str" cm="1">
        <f t="array" ref="AX230">IF(VLOOKUP(ACT4Holdings[[#This Row],[Date]],Paysheet[], 2, FALSE) = "PAYDAY", (VLOOKUP(ACT4Holdings[[#This Row],[Date]],Paysheet[], 11, FALSE) * ACT4Info[Intial Pay %]), "")</f>
        <v/>
      </c>
      <c r="AY23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30" s="1" t="str" cm="1">
        <f t="array" ref="AZ230">IF(VLOOKUP(ACT4Holdings[[#This Row],[Date]],Paysheet[], 2, FALSE) = "PAYDAY", (PayDistribution[[#This Row],[Pay Post Initial]] * ACT4Info[Remainder %]), "")</f>
        <v/>
      </c>
      <c r="BA23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30" s="22">
        <v>45517</v>
      </c>
      <c r="BD230" s="1" cm="1">
        <f t="array" ref="BD230">IF(ISNUMBER(BK229), BK229, ACT5Info[Intial Amount])</f>
        <v>0</v>
      </c>
      <c r="BE230" s="1"/>
      <c r="BF230" s="19" cm="1">
        <f t="array" ref="BF230">IF(ACT5Holdings[[#This Row],[Intial Amount]] &gt; ACT5Info[Interest Rate 1 Cap], ACT5Info[Interest Rate 2], ACT5Info[Interest Rate])</f>
        <v>0</v>
      </c>
      <c r="BG230" s="1"/>
      <c r="BH230" s="24" t="str" cm="1">
        <f t="array" ref="BH230">IF(VLOOKUP(ACT5Holdings[[#This Row],[Date]],Paysheet[], 2, FALSE) = "PAYDAY", (VLOOKUP(ACT5Holdings[[#This Row],[Date]],Paysheet[], 11, FALSE) * ACT5Info[Intial Pay %]), "")</f>
        <v/>
      </c>
      <c r="BI23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30" s="1" t="str" cm="1">
        <f t="array" ref="BJ230">IF(VLOOKUP(ACT5Holdings[[#This Row],[Date]],Paysheet[], 2, FALSE) = "PAYDAY", (PayDistribution[[#This Row],[Pay Post Initial]] * ACT5Info[Remainder %]), "")</f>
        <v/>
      </c>
      <c r="BK23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31" spans="1:63" x14ac:dyDescent="0.25">
      <c r="A231" s="27">
        <v>45518</v>
      </c>
      <c r="B231" t="str">
        <f>IF(VLOOKUP(PayDistribution[[#This Row],[Date]],Paysheet[], 2, FALSE) = "PAYDAY", VLOOKUP(PayDistribution[[#This Row],[Date]],Paysheet[], 11, FALSE), "")</f>
        <v/>
      </c>
      <c r="C231" s="2" t="str">
        <f>ACT1Holdings[[#This Row],[Initial Pay Cut]]</f>
        <v/>
      </c>
      <c r="D231" s="2" t="str">
        <f>ACT2Holdings[[#This Row],[Initial Pay Cut]]</f>
        <v/>
      </c>
      <c r="E231" s="2" t="str">
        <f>ACT3Holdings[[#This Row],[Initial Pay Cut]]</f>
        <v/>
      </c>
      <c r="F231" s="2" t="str">
        <f>ACT4Holdings[[#This Row],[Initial Pay Cut]]</f>
        <v/>
      </c>
      <c r="G231" s="2" t="str">
        <f>ACT5Holdings[[#This Row],[Initial Pay Cut]]</f>
        <v/>
      </c>
      <c r="H231" t="str">
        <f>IF(PayDistribution[[#This Row],[Initial Paycheck]] = "", "", PayDistribution[[#This Row],[Initial Paycheck]] - SUM(PayDistribution[[#This Row],[Int ACT 1]:[Int ACT 5]]))</f>
        <v/>
      </c>
      <c r="I231" s="2" t="str">
        <f>ACT1Holdings[[#This Row],[Remainder Pay Cut]]</f>
        <v/>
      </c>
      <c r="J231" s="2" t="str">
        <f>ACT2Holdings[[#This Row],[Remainder Pay Cut]]</f>
        <v/>
      </c>
      <c r="K231" s="2" t="str">
        <f>ACT3Holdings[[#This Row],[Remainder Pay Cut]]</f>
        <v/>
      </c>
      <c r="L231" s="2" t="str">
        <f>ACT4Holdings[[#This Row],[Remainder Pay Cut]]</f>
        <v/>
      </c>
      <c r="M231" s="2" t="str">
        <f>ACT5Holdings[[#This Row],[Remainder Pay Cut]]</f>
        <v/>
      </c>
      <c r="O231" s="22">
        <v>45518</v>
      </c>
      <c r="P231" s="1" cm="1">
        <f t="array" ref="P231">IF(ISNUMBER(W230), W230, ACT1Info[Intial Amount])</f>
        <v>0</v>
      </c>
      <c r="Q231" s="1"/>
      <c r="R231" s="19" cm="1">
        <f t="array" ref="R231">IF(ACT1Holdings[[#This Row],[Intial Amount]] &gt; ACT1Info[Interest Rate 1 Cap], ACT1Info[Interest Rate 2], ACT1Info[Interest Rate])</f>
        <v>0</v>
      </c>
      <c r="S231" s="1"/>
      <c r="T231" s="24" t="str" cm="1">
        <f t="array" ref="T231">IF(VLOOKUP(ACT1Holdings[[#This Row],[Date]],Paysheet[], 2, FALSE) = "PAYDAY", (VLOOKUP(ACT1Holdings[[#This Row],[Date]],Paysheet[], 11, FALSE) * ACT1Info[Intial Pay %]), "")</f>
        <v/>
      </c>
      <c r="U23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31" s="1" t="str" cm="1">
        <f t="array" ref="V231">IF(VLOOKUP(ACT1Holdings[[#This Row],[Date]],Paysheet[], 2, FALSE) = "PAYDAY", (PayDistribution[[#This Row],[Pay Post Initial]] * ACT1Info[Remainder %]), "")</f>
        <v/>
      </c>
      <c r="W23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31" s="22">
        <v>45518</v>
      </c>
      <c r="Z231" s="1" cm="1">
        <f t="array" ref="Z231">IF(ISNUMBER(AG230), AG230, ACT2Info[Intial Amount])</f>
        <v>0</v>
      </c>
      <c r="AA231" s="1"/>
      <c r="AB231" s="19" cm="1">
        <f t="array" ref="AB231">IF(ACT2Holdings[[#This Row],[Intial Amount]] &gt; ACT2Info[Interest Rate 1 Cap], ACT2Info[Interest Rate 2], ACT2Info[Interest Rate])</f>
        <v>1.5E-3</v>
      </c>
      <c r="AC231" s="1"/>
      <c r="AD231" s="24" t="str" cm="1">
        <f t="array" ref="AD231">IF(VLOOKUP(ACT2Holdings[[#This Row],[Date]],Paysheet[], 2, FALSE) = "PAYDAY", (VLOOKUP(ACT2Holdings[[#This Row],[Date]],Paysheet[], 11, FALSE) * ACT2Info[Intial Pay %]), "")</f>
        <v/>
      </c>
      <c r="AE23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31" s="1" t="str" cm="1">
        <f t="array" ref="AF231">IF(VLOOKUP(ACT2Holdings[[#This Row],[Date]],Paysheet[], 2, FALSE) = "PAYDAY", (PayDistribution[[#This Row],[Pay Post Initial]] * ACT2Info[Remainder %]), "")</f>
        <v/>
      </c>
      <c r="AG23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31" s="22">
        <v>45518</v>
      </c>
      <c r="AJ231" s="1" cm="1">
        <f t="array" ref="AJ231">IF(ISNUMBER(AQ230), AQ230, ACT3Info[Intial Amount])</f>
        <v>0</v>
      </c>
      <c r="AK231" s="1"/>
      <c r="AL231" s="19" cm="1">
        <f t="array" ref="AL231">IF(ACT3Holdings[[#This Row],[Intial Amount]] &gt; ACT3Info[Interest Rate 1 Cap], ACT3Info[Interest Rate 2], ACT3Info[Interest Rate])</f>
        <v>0</v>
      </c>
      <c r="AM231" s="1"/>
      <c r="AN231" s="24" t="str" cm="1">
        <f t="array" ref="AN231">IF(VLOOKUP(ACT3Holdings[[#This Row],[Date]],Paysheet[], 2, FALSE) = "PAYDAY", (VLOOKUP(ACT3Holdings[[#This Row],[Date]],Paysheet[], 11, FALSE) * ACT3Info[Intial Pay %]), "")</f>
        <v/>
      </c>
      <c r="AO23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31" s="1" t="str" cm="1">
        <f t="array" ref="AP231">IF(VLOOKUP(ACT3Holdings[[#This Row],[Date]],Paysheet[], 2, FALSE) = "PAYDAY", (PayDistribution[[#This Row],[Pay Post Initial]] * ACT3Info[Remainder %]), "")</f>
        <v/>
      </c>
      <c r="AQ23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31" s="22">
        <v>45518</v>
      </c>
      <c r="AT231" s="1" cm="1">
        <f t="array" ref="AT231">IF(ISNUMBER(BA230), BA230, ACT4Info[Intial Amount])</f>
        <v>0</v>
      </c>
      <c r="AU231" s="1"/>
      <c r="AV231" s="19" cm="1">
        <f t="array" ref="AV231">IF(ACT4Holdings[[#This Row],[Intial Amount]] &gt; ACT4Info[Interest Rate 1 Cap], ACT4Info[Interest Rate 2], ACT4Info[Interest Rate])</f>
        <v>0</v>
      </c>
      <c r="AW231" s="1"/>
      <c r="AX231" s="24" t="str" cm="1">
        <f t="array" ref="AX231">IF(VLOOKUP(ACT4Holdings[[#This Row],[Date]],Paysheet[], 2, FALSE) = "PAYDAY", (VLOOKUP(ACT4Holdings[[#This Row],[Date]],Paysheet[], 11, FALSE) * ACT4Info[Intial Pay %]), "")</f>
        <v/>
      </c>
      <c r="AY23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31" s="1" t="str" cm="1">
        <f t="array" ref="AZ231">IF(VLOOKUP(ACT4Holdings[[#This Row],[Date]],Paysheet[], 2, FALSE) = "PAYDAY", (PayDistribution[[#This Row],[Pay Post Initial]] * ACT4Info[Remainder %]), "")</f>
        <v/>
      </c>
      <c r="BA23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31" s="22">
        <v>45518</v>
      </c>
      <c r="BD231" s="1" cm="1">
        <f t="array" ref="BD231">IF(ISNUMBER(BK230), BK230, ACT5Info[Intial Amount])</f>
        <v>0</v>
      </c>
      <c r="BE231" s="1"/>
      <c r="BF231" s="19" cm="1">
        <f t="array" ref="BF231">IF(ACT5Holdings[[#This Row],[Intial Amount]] &gt; ACT5Info[Interest Rate 1 Cap], ACT5Info[Interest Rate 2], ACT5Info[Interest Rate])</f>
        <v>0</v>
      </c>
      <c r="BG231" s="1"/>
      <c r="BH231" s="24" t="str" cm="1">
        <f t="array" ref="BH231">IF(VLOOKUP(ACT5Holdings[[#This Row],[Date]],Paysheet[], 2, FALSE) = "PAYDAY", (VLOOKUP(ACT5Holdings[[#This Row],[Date]],Paysheet[], 11, FALSE) * ACT5Info[Intial Pay %]), "")</f>
        <v/>
      </c>
      <c r="BI23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31" s="1" t="str" cm="1">
        <f t="array" ref="BJ231">IF(VLOOKUP(ACT5Holdings[[#This Row],[Date]],Paysheet[], 2, FALSE) = "PAYDAY", (PayDistribution[[#This Row],[Pay Post Initial]] * ACT5Info[Remainder %]), "")</f>
        <v/>
      </c>
      <c r="BK23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32" spans="1:63" x14ac:dyDescent="0.25">
      <c r="A232" s="27">
        <v>45519</v>
      </c>
      <c r="B232" t="str">
        <f>IF(VLOOKUP(PayDistribution[[#This Row],[Date]],Paysheet[], 2, FALSE) = "PAYDAY", VLOOKUP(PayDistribution[[#This Row],[Date]],Paysheet[], 11, FALSE), "")</f>
        <v/>
      </c>
      <c r="C232" s="2" t="str">
        <f>ACT1Holdings[[#This Row],[Initial Pay Cut]]</f>
        <v/>
      </c>
      <c r="D232" s="2" t="str">
        <f>ACT2Holdings[[#This Row],[Initial Pay Cut]]</f>
        <v/>
      </c>
      <c r="E232" s="2" t="str">
        <f>ACT3Holdings[[#This Row],[Initial Pay Cut]]</f>
        <v/>
      </c>
      <c r="F232" s="2" t="str">
        <f>ACT4Holdings[[#This Row],[Initial Pay Cut]]</f>
        <v/>
      </c>
      <c r="G232" s="2" t="str">
        <f>ACT5Holdings[[#This Row],[Initial Pay Cut]]</f>
        <v/>
      </c>
      <c r="H232" t="str">
        <f>IF(PayDistribution[[#This Row],[Initial Paycheck]] = "", "", PayDistribution[[#This Row],[Initial Paycheck]] - SUM(PayDistribution[[#This Row],[Int ACT 1]:[Int ACT 5]]))</f>
        <v/>
      </c>
      <c r="I232" s="2" t="str">
        <f>ACT1Holdings[[#This Row],[Remainder Pay Cut]]</f>
        <v/>
      </c>
      <c r="J232" s="2" t="str">
        <f>ACT2Holdings[[#This Row],[Remainder Pay Cut]]</f>
        <v/>
      </c>
      <c r="K232" s="2" t="str">
        <f>ACT3Holdings[[#This Row],[Remainder Pay Cut]]</f>
        <v/>
      </c>
      <c r="L232" s="2" t="str">
        <f>ACT4Holdings[[#This Row],[Remainder Pay Cut]]</f>
        <v/>
      </c>
      <c r="M232" s="2" t="str">
        <f>ACT5Holdings[[#This Row],[Remainder Pay Cut]]</f>
        <v/>
      </c>
      <c r="O232" s="22">
        <v>45519</v>
      </c>
      <c r="P232" s="1" cm="1">
        <f t="array" ref="P232">IF(ISNUMBER(W231), W231, ACT1Info[Intial Amount])</f>
        <v>0</v>
      </c>
      <c r="Q232" s="1"/>
      <c r="R232" s="19" cm="1">
        <f t="array" ref="R232">IF(ACT1Holdings[[#This Row],[Intial Amount]] &gt; ACT1Info[Interest Rate 1 Cap], ACT1Info[Interest Rate 2], ACT1Info[Interest Rate])</f>
        <v>0</v>
      </c>
      <c r="S232" s="1"/>
      <c r="T232" s="24" t="str" cm="1">
        <f t="array" ref="T232">IF(VLOOKUP(ACT1Holdings[[#This Row],[Date]],Paysheet[], 2, FALSE) = "PAYDAY", (VLOOKUP(ACT1Holdings[[#This Row],[Date]],Paysheet[], 11, FALSE) * ACT1Info[Intial Pay %]), "")</f>
        <v/>
      </c>
      <c r="U23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32" s="1" t="str" cm="1">
        <f t="array" ref="V232">IF(VLOOKUP(ACT1Holdings[[#This Row],[Date]],Paysheet[], 2, FALSE) = "PAYDAY", (PayDistribution[[#This Row],[Pay Post Initial]] * ACT1Info[Remainder %]), "")</f>
        <v/>
      </c>
      <c r="W23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32" s="22">
        <v>45519</v>
      </c>
      <c r="Z232" s="1" cm="1">
        <f t="array" ref="Z232">IF(ISNUMBER(AG231), AG231, ACT2Info[Intial Amount])</f>
        <v>0</v>
      </c>
      <c r="AA232" s="1"/>
      <c r="AB232" s="19" cm="1">
        <f t="array" ref="AB232">IF(ACT2Holdings[[#This Row],[Intial Amount]] &gt; ACT2Info[Interest Rate 1 Cap], ACT2Info[Interest Rate 2], ACT2Info[Interest Rate])</f>
        <v>1.5E-3</v>
      </c>
      <c r="AC232" s="1"/>
      <c r="AD232" s="24" t="str" cm="1">
        <f t="array" ref="AD232">IF(VLOOKUP(ACT2Holdings[[#This Row],[Date]],Paysheet[], 2, FALSE) = "PAYDAY", (VLOOKUP(ACT2Holdings[[#This Row],[Date]],Paysheet[], 11, FALSE) * ACT2Info[Intial Pay %]), "")</f>
        <v/>
      </c>
      <c r="AE23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32" s="1" t="str" cm="1">
        <f t="array" ref="AF232">IF(VLOOKUP(ACT2Holdings[[#This Row],[Date]],Paysheet[], 2, FALSE) = "PAYDAY", (PayDistribution[[#This Row],[Pay Post Initial]] * ACT2Info[Remainder %]), "")</f>
        <v/>
      </c>
      <c r="AG23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32" s="22">
        <v>45519</v>
      </c>
      <c r="AJ232" s="1" cm="1">
        <f t="array" ref="AJ232">IF(ISNUMBER(AQ231), AQ231, ACT3Info[Intial Amount])</f>
        <v>0</v>
      </c>
      <c r="AK232" s="1"/>
      <c r="AL232" s="19" cm="1">
        <f t="array" ref="AL232">IF(ACT3Holdings[[#This Row],[Intial Amount]] &gt; ACT3Info[Interest Rate 1 Cap], ACT3Info[Interest Rate 2], ACT3Info[Interest Rate])</f>
        <v>0</v>
      </c>
      <c r="AM232" s="1"/>
      <c r="AN232" s="24" t="str" cm="1">
        <f t="array" ref="AN232">IF(VLOOKUP(ACT3Holdings[[#This Row],[Date]],Paysheet[], 2, FALSE) = "PAYDAY", (VLOOKUP(ACT3Holdings[[#This Row],[Date]],Paysheet[], 11, FALSE) * ACT3Info[Intial Pay %]), "")</f>
        <v/>
      </c>
      <c r="AO23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32" s="1" t="str" cm="1">
        <f t="array" ref="AP232">IF(VLOOKUP(ACT3Holdings[[#This Row],[Date]],Paysheet[], 2, FALSE) = "PAYDAY", (PayDistribution[[#This Row],[Pay Post Initial]] * ACT3Info[Remainder %]), "")</f>
        <v/>
      </c>
      <c r="AQ23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32" s="22">
        <v>45519</v>
      </c>
      <c r="AT232" s="1" cm="1">
        <f t="array" ref="AT232">IF(ISNUMBER(BA231), BA231, ACT4Info[Intial Amount])</f>
        <v>0</v>
      </c>
      <c r="AU232" s="1"/>
      <c r="AV232" s="19" cm="1">
        <f t="array" ref="AV232">IF(ACT4Holdings[[#This Row],[Intial Amount]] &gt; ACT4Info[Interest Rate 1 Cap], ACT4Info[Interest Rate 2], ACT4Info[Interest Rate])</f>
        <v>0</v>
      </c>
      <c r="AW232" s="1"/>
      <c r="AX232" s="24" t="str" cm="1">
        <f t="array" ref="AX232">IF(VLOOKUP(ACT4Holdings[[#This Row],[Date]],Paysheet[], 2, FALSE) = "PAYDAY", (VLOOKUP(ACT4Holdings[[#This Row],[Date]],Paysheet[], 11, FALSE) * ACT4Info[Intial Pay %]), "")</f>
        <v/>
      </c>
      <c r="AY23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32" s="1" t="str" cm="1">
        <f t="array" ref="AZ232">IF(VLOOKUP(ACT4Holdings[[#This Row],[Date]],Paysheet[], 2, FALSE) = "PAYDAY", (PayDistribution[[#This Row],[Pay Post Initial]] * ACT4Info[Remainder %]), "")</f>
        <v/>
      </c>
      <c r="BA23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32" s="22">
        <v>45519</v>
      </c>
      <c r="BD232" s="1" cm="1">
        <f t="array" ref="BD232">IF(ISNUMBER(BK231), BK231, ACT5Info[Intial Amount])</f>
        <v>0</v>
      </c>
      <c r="BE232" s="1"/>
      <c r="BF232" s="19" cm="1">
        <f t="array" ref="BF232">IF(ACT5Holdings[[#This Row],[Intial Amount]] &gt; ACT5Info[Interest Rate 1 Cap], ACT5Info[Interest Rate 2], ACT5Info[Interest Rate])</f>
        <v>0</v>
      </c>
      <c r="BG232" s="1"/>
      <c r="BH232" s="24" t="str" cm="1">
        <f t="array" ref="BH232">IF(VLOOKUP(ACT5Holdings[[#This Row],[Date]],Paysheet[], 2, FALSE) = "PAYDAY", (VLOOKUP(ACT5Holdings[[#This Row],[Date]],Paysheet[], 11, FALSE) * ACT5Info[Intial Pay %]), "")</f>
        <v/>
      </c>
      <c r="BI23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32" s="1" t="str" cm="1">
        <f t="array" ref="BJ232">IF(VLOOKUP(ACT5Holdings[[#This Row],[Date]],Paysheet[], 2, FALSE) = "PAYDAY", (PayDistribution[[#This Row],[Pay Post Initial]] * ACT5Info[Remainder %]), "")</f>
        <v/>
      </c>
      <c r="BK23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33" spans="1:63" x14ac:dyDescent="0.25">
      <c r="A233" s="27">
        <v>45520</v>
      </c>
      <c r="B233">
        <f>IF(VLOOKUP(PayDistribution[[#This Row],[Date]],Paysheet[], 2, FALSE) = "PAYDAY", VLOOKUP(PayDistribution[[#This Row],[Date]],Paysheet[], 11, FALSE), "")</f>
        <v>0</v>
      </c>
      <c r="C233" s="2">
        <f>ACT1Holdings[[#This Row],[Initial Pay Cut]]</f>
        <v>0</v>
      </c>
      <c r="D233" s="2">
        <f>ACT2Holdings[[#This Row],[Initial Pay Cut]]</f>
        <v>0</v>
      </c>
      <c r="E233" s="2">
        <f>ACT3Holdings[[#This Row],[Initial Pay Cut]]</f>
        <v>0</v>
      </c>
      <c r="F233" s="2">
        <f>ACT4Holdings[[#This Row],[Initial Pay Cut]]</f>
        <v>0</v>
      </c>
      <c r="G233" s="2">
        <f>ACT5Holdings[[#This Row],[Initial Pay Cut]]</f>
        <v>0</v>
      </c>
      <c r="H233">
        <f>IF(PayDistribution[[#This Row],[Initial Paycheck]] = "", "", PayDistribution[[#This Row],[Initial Paycheck]] - SUM(PayDistribution[[#This Row],[Int ACT 1]:[Int ACT 5]]))</f>
        <v>0</v>
      </c>
      <c r="I233" s="2">
        <f>ACT1Holdings[[#This Row],[Remainder Pay Cut]]</f>
        <v>0</v>
      </c>
      <c r="J233" s="2">
        <f>ACT2Holdings[[#This Row],[Remainder Pay Cut]]</f>
        <v>0</v>
      </c>
      <c r="K233" s="2">
        <f>ACT3Holdings[[#This Row],[Remainder Pay Cut]]</f>
        <v>0</v>
      </c>
      <c r="L233" s="2">
        <f>ACT4Holdings[[#This Row],[Remainder Pay Cut]]</f>
        <v>0</v>
      </c>
      <c r="M233" s="2">
        <f>ACT5Holdings[[#This Row],[Remainder Pay Cut]]</f>
        <v>0</v>
      </c>
      <c r="O233" s="22">
        <v>45520</v>
      </c>
      <c r="P233" s="1" cm="1">
        <f t="array" ref="P233">IF(ISNUMBER(W232), W232, ACT1Info[Intial Amount])</f>
        <v>0</v>
      </c>
      <c r="Q233" s="1"/>
      <c r="R233" s="19" cm="1">
        <f t="array" ref="R233">IF(ACT1Holdings[[#This Row],[Intial Amount]] &gt; ACT1Info[Interest Rate 1 Cap], ACT1Info[Interest Rate 2], ACT1Info[Interest Rate])</f>
        <v>0</v>
      </c>
      <c r="S233" s="1"/>
      <c r="T233" s="24" cm="1">
        <f t="array" ref="T233">IF(VLOOKUP(ACT1Holdings[[#This Row],[Date]],Paysheet[], 2, FALSE) = "PAYDAY", (VLOOKUP(ACT1Holdings[[#This Row],[Date]],Paysheet[], 11, FALSE) * ACT1Info[Intial Pay %]), "")</f>
        <v>0</v>
      </c>
      <c r="U233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233" s="1" cm="1">
        <f t="array" ref="V233">IF(VLOOKUP(ACT1Holdings[[#This Row],[Date]],Paysheet[], 2, FALSE) = "PAYDAY", (PayDistribution[[#This Row],[Pay Post Initial]] * ACT1Info[Remainder %]), "")</f>
        <v>0</v>
      </c>
      <c r="W23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33" s="22">
        <v>45520</v>
      </c>
      <c r="Z233" s="1" cm="1">
        <f t="array" ref="Z233">IF(ISNUMBER(AG232), AG232, ACT2Info[Intial Amount])</f>
        <v>0</v>
      </c>
      <c r="AA233" s="1"/>
      <c r="AB233" s="19" cm="1">
        <f t="array" ref="AB233">IF(ACT2Holdings[[#This Row],[Intial Amount]] &gt; ACT2Info[Interest Rate 1 Cap], ACT2Info[Interest Rate 2], ACT2Info[Interest Rate])</f>
        <v>1.5E-3</v>
      </c>
      <c r="AC233" s="1"/>
      <c r="AD233" s="24" cm="1">
        <f t="array" ref="AD233">IF(VLOOKUP(ACT2Holdings[[#This Row],[Date]],Paysheet[], 2, FALSE) = "PAYDAY", (VLOOKUP(ACT2Holdings[[#This Row],[Date]],Paysheet[], 11, FALSE) * ACT2Info[Intial Pay %]), "")</f>
        <v>0</v>
      </c>
      <c r="AE233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233" s="1" cm="1">
        <f t="array" ref="AF233">IF(VLOOKUP(ACT2Holdings[[#This Row],[Date]],Paysheet[], 2, FALSE) = "PAYDAY", (PayDistribution[[#This Row],[Pay Post Initial]] * ACT2Info[Remainder %]), "")</f>
        <v>0</v>
      </c>
      <c r="AG23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33" s="22">
        <v>45520</v>
      </c>
      <c r="AJ233" s="1" cm="1">
        <f t="array" ref="AJ233">IF(ISNUMBER(AQ232), AQ232, ACT3Info[Intial Amount])</f>
        <v>0</v>
      </c>
      <c r="AK233" s="1"/>
      <c r="AL233" s="19" cm="1">
        <f t="array" ref="AL233">IF(ACT3Holdings[[#This Row],[Intial Amount]] &gt; ACT3Info[Interest Rate 1 Cap], ACT3Info[Interest Rate 2], ACT3Info[Interest Rate])</f>
        <v>0</v>
      </c>
      <c r="AM233" s="1"/>
      <c r="AN233" s="24" cm="1">
        <f t="array" ref="AN233">IF(VLOOKUP(ACT3Holdings[[#This Row],[Date]],Paysheet[], 2, FALSE) = "PAYDAY", (VLOOKUP(ACT3Holdings[[#This Row],[Date]],Paysheet[], 11, FALSE) * ACT3Info[Intial Pay %]), "")</f>
        <v>0</v>
      </c>
      <c r="AO233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233" s="1" cm="1">
        <f t="array" ref="AP233">IF(VLOOKUP(ACT3Holdings[[#This Row],[Date]],Paysheet[], 2, FALSE) = "PAYDAY", (PayDistribution[[#This Row],[Pay Post Initial]] * ACT3Info[Remainder %]), "")</f>
        <v>0</v>
      </c>
      <c r="AQ23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33" s="22">
        <v>45520</v>
      </c>
      <c r="AT233" s="1" cm="1">
        <f t="array" ref="AT233">IF(ISNUMBER(BA232), BA232, ACT4Info[Intial Amount])</f>
        <v>0</v>
      </c>
      <c r="AU233" s="1"/>
      <c r="AV233" s="19" cm="1">
        <f t="array" ref="AV233">IF(ACT4Holdings[[#This Row],[Intial Amount]] &gt; ACT4Info[Interest Rate 1 Cap], ACT4Info[Interest Rate 2], ACT4Info[Interest Rate])</f>
        <v>0</v>
      </c>
      <c r="AW233" s="1"/>
      <c r="AX233" s="24" cm="1">
        <f t="array" ref="AX233">IF(VLOOKUP(ACT4Holdings[[#This Row],[Date]],Paysheet[], 2, FALSE) = "PAYDAY", (VLOOKUP(ACT4Holdings[[#This Row],[Date]],Paysheet[], 11, FALSE) * ACT4Info[Intial Pay %]), "")</f>
        <v>0</v>
      </c>
      <c r="AY233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233" s="1" cm="1">
        <f t="array" ref="AZ233">IF(VLOOKUP(ACT4Holdings[[#This Row],[Date]],Paysheet[], 2, FALSE) = "PAYDAY", (PayDistribution[[#This Row],[Pay Post Initial]] * ACT4Info[Remainder %]), "")</f>
        <v>0</v>
      </c>
      <c r="BA23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33" s="22">
        <v>45520</v>
      </c>
      <c r="BD233" s="1" cm="1">
        <f t="array" ref="BD233">IF(ISNUMBER(BK232), BK232, ACT5Info[Intial Amount])</f>
        <v>0</v>
      </c>
      <c r="BE233" s="1"/>
      <c r="BF233" s="19" cm="1">
        <f t="array" ref="BF233">IF(ACT5Holdings[[#This Row],[Intial Amount]] &gt; ACT5Info[Interest Rate 1 Cap], ACT5Info[Interest Rate 2], ACT5Info[Interest Rate])</f>
        <v>0</v>
      </c>
      <c r="BG233" s="1"/>
      <c r="BH233" s="24" cm="1">
        <f t="array" ref="BH233">IF(VLOOKUP(ACT5Holdings[[#This Row],[Date]],Paysheet[], 2, FALSE) = "PAYDAY", (VLOOKUP(ACT5Holdings[[#This Row],[Date]],Paysheet[], 11, FALSE) * ACT5Info[Intial Pay %]), "")</f>
        <v>0</v>
      </c>
      <c r="BI233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233" s="1" cm="1">
        <f t="array" ref="BJ233">IF(VLOOKUP(ACT5Holdings[[#This Row],[Date]],Paysheet[], 2, FALSE) = "PAYDAY", (PayDistribution[[#This Row],[Pay Post Initial]] * ACT5Info[Remainder %]), "")</f>
        <v>0</v>
      </c>
      <c r="BK23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34" spans="1:63" x14ac:dyDescent="0.25">
      <c r="A234" s="27">
        <v>45521</v>
      </c>
      <c r="B234" t="str">
        <f>IF(VLOOKUP(PayDistribution[[#This Row],[Date]],Paysheet[], 2, FALSE) = "PAYDAY", VLOOKUP(PayDistribution[[#This Row],[Date]],Paysheet[], 11, FALSE), "")</f>
        <v/>
      </c>
      <c r="C234" s="2" t="str">
        <f>ACT1Holdings[[#This Row],[Initial Pay Cut]]</f>
        <v/>
      </c>
      <c r="D234" s="2" t="str">
        <f>ACT2Holdings[[#This Row],[Initial Pay Cut]]</f>
        <v/>
      </c>
      <c r="E234" s="2" t="str">
        <f>ACT3Holdings[[#This Row],[Initial Pay Cut]]</f>
        <v/>
      </c>
      <c r="F234" s="2" t="str">
        <f>ACT4Holdings[[#This Row],[Initial Pay Cut]]</f>
        <v/>
      </c>
      <c r="G234" s="2" t="str">
        <f>ACT5Holdings[[#This Row],[Initial Pay Cut]]</f>
        <v/>
      </c>
      <c r="H234" t="str">
        <f>IF(PayDistribution[[#This Row],[Initial Paycheck]] = "", "", PayDistribution[[#This Row],[Initial Paycheck]] - SUM(PayDistribution[[#This Row],[Int ACT 1]:[Int ACT 5]]))</f>
        <v/>
      </c>
      <c r="I234" s="2" t="str">
        <f>ACT1Holdings[[#This Row],[Remainder Pay Cut]]</f>
        <v/>
      </c>
      <c r="J234" s="2" t="str">
        <f>ACT2Holdings[[#This Row],[Remainder Pay Cut]]</f>
        <v/>
      </c>
      <c r="K234" s="2" t="str">
        <f>ACT3Holdings[[#This Row],[Remainder Pay Cut]]</f>
        <v/>
      </c>
      <c r="L234" s="2" t="str">
        <f>ACT4Holdings[[#This Row],[Remainder Pay Cut]]</f>
        <v/>
      </c>
      <c r="M234" s="2" t="str">
        <f>ACT5Holdings[[#This Row],[Remainder Pay Cut]]</f>
        <v/>
      </c>
      <c r="O234" s="22">
        <v>45521</v>
      </c>
      <c r="P234" s="1" cm="1">
        <f t="array" ref="P234">IF(ISNUMBER(W233), W233, ACT1Info[Intial Amount])</f>
        <v>0</v>
      </c>
      <c r="Q234" s="1"/>
      <c r="R234" s="19" cm="1">
        <f t="array" ref="R234">IF(ACT1Holdings[[#This Row],[Intial Amount]] &gt; ACT1Info[Interest Rate 1 Cap], ACT1Info[Interest Rate 2], ACT1Info[Interest Rate])</f>
        <v>0</v>
      </c>
      <c r="S234" s="1"/>
      <c r="T234" s="24" t="str" cm="1">
        <f t="array" ref="T234">IF(VLOOKUP(ACT1Holdings[[#This Row],[Date]],Paysheet[], 2, FALSE) = "PAYDAY", (VLOOKUP(ACT1Holdings[[#This Row],[Date]],Paysheet[], 11, FALSE) * ACT1Info[Intial Pay %]), "")</f>
        <v/>
      </c>
      <c r="U23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34" s="1" t="str" cm="1">
        <f t="array" ref="V234">IF(VLOOKUP(ACT1Holdings[[#This Row],[Date]],Paysheet[], 2, FALSE) = "PAYDAY", (PayDistribution[[#This Row],[Pay Post Initial]] * ACT1Info[Remainder %]), "")</f>
        <v/>
      </c>
      <c r="W23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34" s="22">
        <v>45521</v>
      </c>
      <c r="Z234" s="1" cm="1">
        <f t="array" ref="Z234">IF(ISNUMBER(AG233), AG233, ACT2Info[Intial Amount])</f>
        <v>0</v>
      </c>
      <c r="AA234" s="1"/>
      <c r="AB234" s="19" cm="1">
        <f t="array" ref="AB234">IF(ACT2Holdings[[#This Row],[Intial Amount]] &gt; ACT2Info[Interest Rate 1 Cap], ACT2Info[Interest Rate 2], ACT2Info[Interest Rate])</f>
        <v>1.5E-3</v>
      </c>
      <c r="AC234" s="1"/>
      <c r="AD234" s="24" t="str" cm="1">
        <f t="array" ref="AD234">IF(VLOOKUP(ACT2Holdings[[#This Row],[Date]],Paysheet[], 2, FALSE) = "PAYDAY", (VLOOKUP(ACT2Holdings[[#This Row],[Date]],Paysheet[], 11, FALSE) * ACT2Info[Intial Pay %]), "")</f>
        <v/>
      </c>
      <c r="AE23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34" s="1" t="str" cm="1">
        <f t="array" ref="AF234">IF(VLOOKUP(ACT2Holdings[[#This Row],[Date]],Paysheet[], 2, FALSE) = "PAYDAY", (PayDistribution[[#This Row],[Pay Post Initial]] * ACT2Info[Remainder %]), "")</f>
        <v/>
      </c>
      <c r="AG23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34" s="22">
        <v>45521</v>
      </c>
      <c r="AJ234" s="1" cm="1">
        <f t="array" ref="AJ234">IF(ISNUMBER(AQ233), AQ233, ACT3Info[Intial Amount])</f>
        <v>0</v>
      </c>
      <c r="AK234" s="1"/>
      <c r="AL234" s="19" cm="1">
        <f t="array" ref="AL234">IF(ACT3Holdings[[#This Row],[Intial Amount]] &gt; ACT3Info[Interest Rate 1 Cap], ACT3Info[Interest Rate 2], ACT3Info[Interest Rate])</f>
        <v>0</v>
      </c>
      <c r="AM234" s="1"/>
      <c r="AN234" s="24" t="str" cm="1">
        <f t="array" ref="AN234">IF(VLOOKUP(ACT3Holdings[[#This Row],[Date]],Paysheet[], 2, FALSE) = "PAYDAY", (VLOOKUP(ACT3Holdings[[#This Row],[Date]],Paysheet[], 11, FALSE) * ACT3Info[Intial Pay %]), "")</f>
        <v/>
      </c>
      <c r="AO23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34" s="1" t="str" cm="1">
        <f t="array" ref="AP234">IF(VLOOKUP(ACT3Holdings[[#This Row],[Date]],Paysheet[], 2, FALSE) = "PAYDAY", (PayDistribution[[#This Row],[Pay Post Initial]] * ACT3Info[Remainder %]), "")</f>
        <v/>
      </c>
      <c r="AQ23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34" s="22">
        <v>45521</v>
      </c>
      <c r="AT234" s="1" cm="1">
        <f t="array" ref="AT234">IF(ISNUMBER(BA233), BA233, ACT4Info[Intial Amount])</f>
        <v>0</v>
      </c>
      <c r="AU234" s="1"/>
      <c r="AV234" s="19" cm="1">
        <f t="array" ref="AV234">IF(ACT4Holdings[[#This Row],[Intial Amount]] &gt; ACT4Info[Interest Rate 1 Cap], ACT4Info[Interest Rate 2], ACT4Info[Interest Rate])</f>
        <v>0</v>
      </c>
      <c r="AW234" s="1"/>
      <c r="AX234" s="24" t="str" cm="1">
        <f t="array" ref="AX234">IF(VLOOKUP(ACT4Holdings[[#This Row],[Date]],Paysheet[], 2, FALSE) = "PAYDAY", (VLOOKUP(ACT4Holdings[[#This Row],[Date]],Paysheet[], 11, FALSE) * ACT4Info[Intial Pay %]), "")</f>
        <v/>
      </c>
      <c r="AY23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34" s="1" t="str" cm="1">
        <f t="array" ref="AZ234">IF(VLOOKUP(ACT4Holdings[[#This Row],[Date]],Paysheet[], 2, FALSE) = "PAYDAY", (PayDistribution[[#This Row],[Pay Post Initial]] * ACT4Info[Remainder %]), "")</f>
        <v/>
      </c>
      <c r="BA23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34" s="22">
        <v>45521</v>
      </c>
      <c r="BD234" s="1" cm="1">
        <f t="array" ref="BD234">IF(ISNUMBER(BK233), BK233, ACT5Info[Intial Amount])</f>
        <v>0</v>
      </c>
      <c r="BE234" s="1"/>
      <c r="BF234" s="19" cm="1">
        <f t="array" ref="BF234">IF(ACT5Holdings[[#This Row],[Intial Amount]] &gt; ACT5Info[Interest Rate 1 Cap], ACT5Info[Interest Rate 2], ACT5Info[Interest Rate])</f>
        <v>0</v>
      </c>
      <c r="BG234" s="1"/>
      <c r="BH234" s="24" t="str" cm="1">
        <f t="array" ref="BH234">IF(VLOOKUP(ACT5Holdings[[#This Row],[Date]],Paysheet[], 2, FALSE) = "PAYDAY", (VLOOKUP(ACT5Holdings[[#This Row],[Date]],Paysheet[], 11, FALSE) * ACT5Info[Intial Pay %]), "")</f>
        <v/>
      </c>
      <c r="BI23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34" s="1" t="str" cm="1">
        <f t="array" ref="BJ234">IF(VLOOKUP(ACT5Holdings[[#This Row],[Date]],Paysheet[], 2, FALSE) = "PAYDAY", (PayDistribution[[#This Row],[Pay Post Initial]] * ACT5Info[Remainder %]), "")</f>
        <v/>
      </c>
      <c r="BK23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35" spans="1:63" x14ac:dyDescent="0.25">
      <c r="A235" s="27">
        <v>45522</v>
      </c>
      <c r="B235" t="str">
        <f>IF(VLOOKUP(PayDistribution[[#This Row],[Date]],Paysheet[], 2, FALSE) = "PAYDAY", VLOOKUP(PayDistribution[[#This Row],[Date]],Paysheet[], 11, FALSE), "")</f>
        <v/>
      </c>
      <c r="C235" s="2" t="str">
        <f>ACT1Holdings[[#This Row],[Initial Pay Cut]]</f>
        <v/>
      </c>
      <c r="D235" s="2" t="str">
        <f>ACT2Holdings[[#This Row],[Initial Pay Cut]]</f>
        <v/>
      </c>
      <c r="E235" s="2" t="str">
        <f>ACT3Holdings[[#This Row],[Initial Pay Cut]]</f>
        <v/>
      </c>
      <c r="F235" s="2" t="str">
        <f>ACT4Holdings[[#This Row],[Initial Pay Cut]]</f>
        <v/>
      </c>
      <c r="G235" s="2" t="str">
        <f>ACT5Holdings[[#This Row],[Initial Pay Cut]]</f>
        <v/>
      </c>
      <c r="H235" t="str">
        <f>IF(PayDistribution[[#This Row],[Initial Paycheck]] = "", "", PayDistribution[[#This Row],[Initial Paycheck]] - SUM(PayDistribution[[#This Row],[Int ACT 1]:[Int ACT 5]]))</f>
        <v/>
      </c>
      <c r="I235" s="2" t="str">
        <f>ACT1Holdings[[#This Row],[Remainder Pay Cut]]</f>
        <v/>
      </c>
      <c r="J235" s="2" t="str">
        <f>ACT2Holdings[[#This Row],[Remainder Pay Cut]]</f>
        <v/>
      </c>
      <c r="K235" s="2" t="str">
        <f>ACT3Holdings[[#This Row],[Remainder Pay Cut]]</f>
        <v/>
      </c>
      <c r="L235" s="2" t="str">
        <f>ACT4Holdings[[#This Row],[Remainder Pay Cut]]</f>
        <v/>
      </c>
      <c r="M235" s="2" t="str">
        <f>ACT5Holdings[[#This Row],[Remainder Pay Cut]]</f>
        <v/>
      </c>
      <c r="O235" s="22">
        <v>45522</v>
      </c>
      <c r="P235" s="1" cm="1">
        <f t="array" ref="P235">IF(ISNUMBER(W234), W234, ACT1Info[Intial Amount])</f>
        <v>0</v>
      </c>
      <c r="Q235" s="1"/>
      <c r="R235" s="19" cm="1">
        <f t="array" ref="R235">IF(ACT1Holdings[[#This Row],[Intial Amount]] &gt; ACT1Info[Interest Rate 1 Cap], ACT1Info[Interest Rate 2], ACT1Info[Interest Rate])</f>
        <v>0</v>
      </c>
      <c r="S235" s="1"/>
      <c r="T235" s="24" t="str" cm="1">
        <f t="array" ref="T235">IF(VLOOKUP(ACT1Holdings[[#This Row],[Date]],Paysheet[], 2, FALSE) = "PAYDAY", (VLOOKUP(ACT1Holdings[[#This Row],[Date]],Paysheet[], 11, FALSE) * ACT1Info[Intial Pay %]), "")</f>
        <v/>
      </c>
      <c r="U23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35" s="1" t="str" cm="1">
        <f t="array" ref="V235">IF(VLOOKUP(ACT1Holdings[[#This Row],[Date]],Paysheet[], 2, FALSE) = "PAYDAY", (PayDistribution[[#This Row],[Pay Post Initial]] * ACT1Info[Remainder %]), "")</f>
        <v/>
      </c>
      <c r="W23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35" s="22">
        <v>45522</v>
      </c>
      <c r="Z235" s="1" cm="1">
        <f t="array" ref="Z235">IF(ISNUMBER(AG234), AG234, ACT2Info[Intial Amount])</f>
        <v>0</v>
      </c>
      <c r="AA235" s="1"/>
      <c r="AB235" s="19" cm="1">
        <f t="array" ref="AB235">IF(ACT2Holdings[[#This Row],[Intial Amount]] &gt; ACT2Info[Interest Rate 1 Cap], ACT2Info[Interest Rate 2], ACT2Info[Interest Rate])</f>
        <v>1.5E-3</v>
      </c>
      <c r="AC235" s="1"/>
      <c r="AD235" s="24" t="str" cm="1">
        <f t="array" ref="AD235">IF(VLOOKUP(ACT2Holdings[[#This Row],[Date]],Paysheet[], 2, FALSE) = "PAYDAY", (VLOOKUP(ACT2Holdings[[#This Row],[Date]],Paysheet[], 11, FALSE) * ACT2Info[Intial Pay %]), "")</f>
        <v/>
      </c>
      <c r="AE23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35" s="1" t="str" cm="1">
        <f t="array" ref="AF235">IF(VLOOKUP(ACT2Holdings[[#This Row],[Date]],Paysheet[], 2, FALSE) = "PAYDAY", (PayDistribution[[#This Row],[Pay Post Initial]] * ACT2Info[Remainder %]), "")</f>
        <v/>
      </c>
      <c r="AG23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35" s="22">
        <v>45522</v>
      </c>
      <c r="AJ235" s="1" cm="1">
        <f t="array" ref="AJ235">IF(ISNUMBER(AQ234), AQ234, ACT3Info[Intial Amount])</f>
        <v>0</v>
      </c>
      <c r="AK235" s="1"/>
      <c r="AL235" s="19" cm="1">
        <f t="array" ref="AL235">IF(ACT3Holdings[[#This Row],[Intial Amount]] &gt; ACT3Info[Interest Rate 1 Cap], ACT3Info[Interest Rate 2], ACT3Info[Interest Rate])</f>
        <v>0</v>
      </c>
      <c r="AM235" s="1"/>
      <c r="AN235" s="24" t="str" cm="1">
        <f t="array" ref="AN235">IF(VLOOKUP(ACT3Holdings[[#This Row],[Date]],Paysheet[], 2, FALSE) = "PAYDAY", (VLOOKUP(ACT3Holdings[[#This Row],[Date]],Paysheet[], 11, FALSE) * ACT3Info[Intial Pay %]), "")</f>
        <v/>
      </c>
      <c r="AO23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35" s="1" t="str" cm="1">
        <f t="array" ref="AP235">IF(VLOOKUP(ACT3Holdings[[#This Row],[Date]],Paysheet[], 2, FALSE) = "PAYDAY", (PayDistribution[[#This Row],[Pay Post Initial]] * ACT3Info[Remainder %]), "")</f>
        <v/>
      </c>
      <c r="AQ23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35" s="22">
        <v>45522</v>
      </c>
      <c r="AT235" s="1" cm="1">
        <f t="array" ref="AT235">IF(ISNUMBER(BA234), BA234, ACT4Info[Intial Amount])</f>
        <v>0</v>
      </c>
      <c r="AU235" s="1"/>
      <c r="AV235" s="19" cm="1">
        <f t="array" ref="AV235">IF(ACT4Holdings[[#This Row],[Intial Amount]] &gt; ACT4Info[Interest Rate 1 Cap], ACT4Info[Interest Rate 2], ACT4Info[Interest Rate])</f>
        <v>0</v>
      </c>
      <c r="AW235" s="1"/>
      <c r="AX235" s="24" t="str" cm="1">
        <f t="array" ref="AX235">IF(VLOOKUP(ACT4Holdings[[#This Row],[Date]],Paysheet[], 2, FALSE) = "PAYDAY", (VLOOKUP(ACT4Holdings[[#This Row],[Date]],Paysheet[], 11, FALSE) * ACT4Info[Intial Pay %]), "")</f>
        <v/>
      </c>
      <c r="AY23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35" s="1" t="str" cm="1">
        <f t="array" ref="AZ235">IF(VLOOKUP(ACT4Holdings[[#This Row],[Date]],Paysheet[], 2, FALSE) = "PAYDAY", (PayDistribution[[#This Row],[Pay Post Initial]] * ACT4Info[Remainder %]), "")</f>
        <v/>
      </c>
      <c r="BA23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35" s="22">
        <v>45522</v>
      </c>
      <c r="BD235" s="1" cm="1">
        <f t="array" ref="BD235">IF(ISNUMBER(BK234), BK234, ACT5Info[Intial Amount])</f>
        <v>0</v>
      </c>
      <c r="BE235" s="1"/>
      <c r="BF235" s="19" cm="1">
        <f t="array" ref="BF235">IF(ACT5Holdings[[#This Row],[Intial Amount]] &gt; ACT5Info[Interest Rate 1 Cap], ACT5Info[Interest Rate 2], ACT5Info[Interest Rate])</f>
        <v>0</v>
      </c>
      <c r="BG235" s="1"/>
      <c r="BH235" s="24" t="str" cm="1">
        <f t="array" ref="BH235">IF(VLOOKUP(ACT5Holdings[[#This Row],[Date]],Paysheet[], 2, FALSE) = "PAYDAY", (VLOOKUP(ACT5Holdings[[#This Row],[Date]],Paysheet[], 11, FALSE) * ACT5Info[Intial Pay %]), "")</f>
        <v/>
      </c>
      <c r="BI23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35" s="1" t="str" cm="1">
        <f t="array" ref="BJ235">IF(VLOOKUP(ACT5Holdings[[#This Row],[Date]],Paysheet[], 2, FALSE) = "PAYDAY", (PayDistribution[[#This Row],[Pay Post Initial]] * ACT5Info[Remainder %]), "")</f>
        <v/>
      </c>
      <c r="BK23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36" spans="1:63" x14ac:dyDescent="0.25">
      <c r="A236" s="27">
        <v>45523</v>
      </c>
      <c r="B236" t="str">
        <f>IF(VLOOKUP(PayDistribution[[#This Row],[Date]],Paysheet[], 2, FALSE) = "PAYDAY", VLOOKUP(PayDistribution[[#This Row],[Date]],Paysheet[], 11, FALSE), "")</f>
        <v/>
      </c>
      <c r="C236" s="2" t="str">
        <f>ACT1Holdings[[#This Row],[Initial Pay Cut]]</f>
        <v/>
      </c>
      <c r="D236" s="2" t="str">
        <f>ACT2Holdings[[#This Row],[Initial Pay Cut]]</f>
        <v/>
      </c>
      <c r="E236" s="2" t="str">
        <f>ACT3Holdings[[#This Row],[Initial Pay Cut]]</f>
        <v/>
      </c>
      <c r="F236" s="2" t="str">
        <f>ACT4Holdings[[#This Row],[Initial Pay Cut]]</f>
        <v/>
      </c>
      <c r="G236" s="2" t="str">
        <f>ACT5Holdings[[#This Row],[Initial Pay Cut]]</f>
        <v/>
      </c>
      <c r="H236" t="str">
        <f>IF(PayDistribution[[#This Row],[Initial Paycheck]] = "", "", PayDistribution[[#This Row],[Initial Paycheck]] - SUM(PayDistribution[[#This Row],[Int ACT 1]:[Int ACT 5]]))</f>
        <v/>
      </c>
      <c r="I236" s="2" t="str">
        <f>ACT1Holdings[[#This Row],[Remainder Pay Cut]]</f>
        <v/>
      </c>
      <c r="J236" s="2" t="str">
        <f>ACT2Holdings[[#This Row],[Remainder Pay Cut]]</f>
        <v/>
      </c>
      <c r="K236" s="2" t="str">
        <f>ACT3Holdings[[#This Row],[Remainder Pay Cut]]</f>
        <v/>
      </c>
      <c r="L236" s="2" t="str">
        <f>ACT4Holdings[[#This Row],[Remainder Pay Cut]]</f>
        <v/>
      </c>
      <c r="M236" s="2" t="str">
        <f>ACT5Holdings[[#This Row],[Remainder Pay Cut]]</f>
        <v/>
      </c>
      <c r="O236" s="22">
        <v>45523</v>
      </c>
      <c r="P236" s="1" cm="1">
        <f t="array" ref="P236">IF(ISNUMBER(W235), W235, ACT1Info[Intial Amount])</f>
        <v>0</v>
      </c>
      <c r="Q236" s="1"/>
      <c r="R236" s="19" cm="1">
        <f t="array" ref="R236">IF(ACT1Holdings[[#This Row],[Intial Amount]] &gt; ACT1Info[Interest Rate 1 Cap], ACT1Info[Interest Rate 2], ACT1Info[Interest Rate])</f>
        <v>0</v>
      </c>
      <c r="S236" s="1"/>
      <c r="T236" s="24" t="str" cm="1">
        <f t="array" ref="T236">IF(VLOOKUP(ACT1Holdings[[#This Row],[Date]],Paysheet[], 2, FALSE) = "PAYDAY", (VLOOKUP(ACT1Holdings[[#This Row],[Date]],Paysheet[], 11, FALSE) * ACT1Info[Intial Pay %]), "")</f>
        <v/>
      </c>
      <c r="U23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36" s="1" t="str" cm="1">
        <f t="array" ref="V236">IF(VLOOKUP(ACT1Holdings[[#This Row],[Date]],Paysheet[], 2, FALSE) = "PAYDAY", (PayDistribution[[#This Row],[Pay Post Initial]] * ACT1Info[Remainder %]), "")</f>
        <v/>
      </c>
      <c r="W23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36" s="22">
        <v>45523</v>
      </c>
      <c r="Z236" s="1" cm="1">
        <f t="array" ref="Z236">IF(ISNUMBER(AG235), AG235, ACT2Info[Intial Amount])</f>
        <v>0</v>
      </c>
      <c r="AA236" s="1"/>
      <c r="AB236" s="19" cm="1">
        <f t="array" ref="AB236">IF(ACT2Holdings[[#This Row],[Intial Amount]] &gt; ACT2Info[Interest Rate 1 Cap], ACT2Info[Interest Rate 2], ACT2Info[Interest Rate])</f>
        <v>1.5E-3</v>
      </c>
      <c r="AC236" s="1"/>
      <c r="AD236" s="24" t="str" cm="1">
        <f t="array" ref="AD236">IF(VLOOKUP(ACT2Holdings[[#This Row],[Date]],Paysheet[], 2, FALSE) = "PAYDAY", (VLOOKUP(ACT2Holdings[[#This Row],[Date]],Paysheet[], 11, FALSE) * ACT2Info[Intial Pay %]), "")</f>
        <v/>
      </c>
      <c r="AE23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36" s="1" t="str" cm="1">
        <f t="array" ref="AF236">IF(VLOOKUP(ACT2Holdings[[#This Row],[Date]],Paysheet[], 2, FALSE) = "PAYDAY", (PayDistribution[[#This Row],[Pay Post Initial]] * ACT2Info[Remainder %]), "")</f>
        <v/>
      </c>
      <c r="AG23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36" s="22">
        <v>45523</v>
      </c>
      <c r="AJ236" s="1" cm="1">
        <f t="array" ref="AJ236">IF(ISNUMBER(AQ235), AQ235, ACT3Info[Intial Amount])</f>
        <v>0</v>
      </c>
      <c r="AK236" s="1"/>
      <c r="AL236" s="19" cm="1">
        <f t="array" ref="AL236">IF(ACT3Holdings[[#This Row],[Intial Amount]] &gt; ACT3Info[Interest Rate 1 Cap], ACT3Info[Interest Rate 2], ACT3Info[Interest Rate])</f>
        <v>0</v>
      </c>
      <c r="AM236" s="1"/>
      <c r="AN236" s="24" t="str" cm="1">
        <f t="array" ref="AN236">IF(VLOOKUP(ACT3Holdings[[#This Row],[Date]],Paysheet[], 2, FALSE) = "PAYDAY", (VLOOKUP(ACT3Holdings[[#This Row],[Date]],Paysheet[], 11, FALSE) * ACT3Info[Intial Pay %]), "")</f>
        <v/>
      </c>
      <c r="AO23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36" s="1" t="str" cm="1">
        <f t="array" ref="AP236">IF(VLOOKUP(ACT3Holdings[[#This Row],[Date]],Paysheet[], 2, FALSE) = "PAYDAY", (PayDistribution[[#This Row],[Pay Post Initial]] * ACT3Info[Remainder %]), "")</f>
        <v/>
      </c>
      <c r="AQ23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36" s="22">
        <v>45523</v>
      </c>
      <c r="AT236" s="1" cm="1">
        <f t="array" ref="AT236">IF(ISNUMBER(BA235), BA235, ACT4Info[Intial Amount])</f>
        <v>0</v>
      </c>
      <c r="AU236" s="1"/>
      <c r="AV236" s="19" cm="1">
        <f t="array" ref="AV236">IF(ACT4Holdings[[#This Row],[Intial Amount]] &gt; ACT4Info[Interest Rate 1 Cap], ACT4Info[Interest Rate 2], ACT4Info[Interest Rate])</f>
        <v>0</v>
      </c>
      <c r="AW236" s="1"/>
      <c r="AX236" s="24" t="str" cm="1">
        <f t="array" ref="AX236">IF(VLOOKUP(ACT4Holdings[[#This Row],[Date]],Paysheet[], 2, FALSE) = "PAYDAY", (VLOOKUP(ACT4Holdings[[#This Row],[Date]],Paysheet[], 11, FALSE) * ACT4Info[Intial Pay %]), "")</f>
        <v/>
      </c>
      <c r="AY23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36" s="1" t="str" cm="1">
        <f t="array" ref="AZ236">IF(VLOOKUP(ACT4Holdings[[#This Row],[Date]],Paysheet[], 2, FALSE) = "PAYDAY", (PayDistribution[[#This Row],[Pay Post Initial]] * ACT4Info[Remainder %]), "")</f>
        <v/>
      </c>
      <c r="BA23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36" s="22">
        <v>45523</v>
      </c>
      <c r="BD236" s="1" cm="1">
        <f t="array" ref="BD236">IF(ISNUMBER(BK235), BK235, ACT5Info[Intial Amount])</f>
        <v>0</v>
      </c>
      <c r="BE236" s="1"/>
      <c r="BF236" s="19" cm="1">
        <f t="array" ref="BF236">IF(ACT5Holdings[[#This Row],[Intial Amount]] &gt; ACT5Info[Interest Rate 1 Cap], ACT5Info[Interest Rate 2], ACT5Info[Interest Rate])</f>
        <v>0</v>
      </c>
      <c r="BG236" s="1"/>
      <c r="BH236" s="24" t="str" cm="1">
        <f t="array" ref="BH236">IF(VLOOKUP(ACT5Holdings[[#This Row],[Date]],Paysheet[], 2, FALSE) = "PAYDAY", (VLOOKUP(ACT5Holdings[[#This Row],[Date]],Paysheet[], 11, FALSE) * ACT5Info[Intial Pay %]), "")</f>
        <v/>
      </c>
      <c r="BI23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36" s="1" t="str" cm="1">
        <f t="array" ref="BJ236">IF(VLOOKUP(ACT5Holdings[[#This Row],[Date]],Paysheet[], 2, FALSE) = "PAYDAY", (PayDistribution[[#This Row],[Pay Post Initial]] * ACT5Info[Remainder %]), "")</f>
        <v/>
      </c>
      <c r="BK23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37" spans="1:63" x14ac:dyDescent="0.25">
      <c r="A237" s="27">
        <v>45524</v>
      </c>
      <c r="B237" t="str">
        <f>IF(VLOOKUP(PayDistribution[[#This Row],[Date]],Paysheet[], 2, FALSE) = "PAYDAY", VLOOKUP(PayDistribution[[#This Row],[Date]],Paysheet[], 11, FALSE), "")</f>
        <v/>
      </c>
      <c r="C237" s="2" t="str">
        <f>ACT1Holdings[[#This Row],[Initial Pay Cut]]</f>
        <v/>
      </c>
      <c r="D237" s="2" t="str">
        <f>ACT2Holdings[[#This Row],[Initial Pay Cut]]</f>
        <v/>
      </c>
      <c r="E237" s="2" t="str">
        <f>ACT3Holdings[[#This Row],[Initial Pay Cut]]</f>
        <v/>
      </c>
      <c r="F237" s="2" t="str">
        <f>ACT4Holdings[[#This Row],[Initial Pay Cut]]</f>
        <v/>
      </c>
      <c r="G237" s="2" t="str">
        <f>ACT5Holdings[[#This Row],[Initial Pay Cut]]</f>
        <v/>
      </c>
      <c r="H237" t="str">
        <f>IF(PayDistribution[[#This Row],[Initial Paycheck]] = "", "", PayDistribution[[#This Row],[Initial Paycheck]] - SUM(PayDistribution[[#This Row],[Int ACT 1]:[Int ACT 5]]))</f>
        <v/>
      </c>
      <c r="I237" s="2" t="str">
        <f>ACT1Holdings[[#This Row],[Remainder Pay Cut]]</f>
        <v/>
      </c>
      <c r="J237" s="2" t="str">
        <f>ACT2Holdings[[#This Row],[Remainder Pay Cut]]</f>
        <v/>
      </c>
      <c r="K237" s="2" t="str">
        <f>ACT3Holdings[[#This Row],[Remainder Pay Cut]]</f>
        <v/>
      </c>
      <c r="L237" s="2" t="str">
        <f>ACT4Holdings[[#This Row],[Remainder Pay Cut]]</f>
        <v/>
      </c>
      <c r="M237" s="2" t="str">
        <f>ACT5Holdings[[#This Row],[Remainder Pay Cut]]</f>
        <v/>
      </c>
      <c r="O237" s="22">
        <v>45524</v>
      </c>
      <c r="P237" s="1" cm="1">
        <f t="array" ref="P237">IF(ISNUMBER(W236), W236, ACT1Info[Intial Amount])</f>
        <v>0</v>
      </c>
      <c r="Q237" s="1"/>
      <c r="R237" s="19" cm="1">
        <f t="array" ref="R237">IF(ACT1Holdings[[#This Row],[Intial Amount]] &gt; ACT1Info[Interest Rate 1 Cap], ACT1Info[Interest Rate 2], ACT1Info[Interest Rate])</f>
        <v>0</v>
      </c>
      <c r="S237" s="1"/>
      <c r="T237" s="24" t="str" cm="1">
        <f t="array" ref="T237">IF(VLOOKUP(ACT1Holdings[[#This Row],[Date]],Paysheet[], 2, FALSE) = "PAYDAY", (VLOOKUP(ACT1Holdings[[#This Row],[Date]],Paysheet[], 11, FALSE) * ACT1Info[Intial Pay %]), "")</f>
        <v/>
      </c>
      <c r="U23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37" s="1" t="str" cm="1">
        <f t="array" ref="V237">IF(VLOOKUP(ACT1Holdings[[#This Row],[Date]],Paysheet[], 2, FALSE) = "PAYDAY", (PayDistribution[[#This Row],[Pay Post Initial]] * ACT1Info[Remainder %]), "")</f>
        <v/>
      </c>
      <c r="W23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37" s="22">
        <v>45524</v>
      </c>
      <c r="Z237" s="1" cm="1">
        <f t="array" ref="Z237">IF(ISNUMBER(AG236), AG236, ACT2Info[Intial Amount])</f>
        <v>0</v>
      </c>
      <c r="AA237" s="1"/>
      <c r="AB237" s="19" cm="1">
        <f t="array" ref="AB237">IF(ACT2Holdings[[#This Row],[Intial Amount]] &gt; ACT2Info[Interest Rate 1 Cap], ACT2Info[Interest Rate 2], ACT2Info[Interest Rate])</f>
        <v>1.5E-3</v>
      </c>
      <c r="AC237" s="1"/>
      <c r="AD237" s="24" t="str" cm="1">
        <f t="array" ref="AD237">IF(VLOOKUP(ACT2Holdings[[#This Row],[Date]],Paysheet[], 2, FALSE) = "PAYDAY", (VLOOKUP(ACT2Holdings[[#This Row],[Date]],Paysheet[], 11, FALSE) * ACT2Info[Intial Pay %]), "")</f>
        <v/>
      </c>
      <c r="AE23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37" s="1" t="str" cm="1">
        <f t="array" ref="AF237">IF(VLOOKUP(ACT2Holdings[[#This Row],[Date]],Paysheet[], 2, FALSE) = "PAYDAY", (PayDistribution[[#This Row],[Pay Post Initial]] * ACT2Info[Remainder %]), "")</f>
        <v/>
      </c>
      <c r="AG23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37" s="22">
        <v>45524</v>
      </c>
      <c r="AJ237" s="1" cm="1">
        <f t="array" ref="AJ237">IF(ISNUMBER(AQ236), AQ236, ACT3Info[Intial Amount])</f>
        <v>0</v>
      </c>
      <c r="AK237" s="1"/>
      <c r="AL237" s="19" cm="1">
        <f t="array" ref="AL237">IF(ACT3Holdings[[#This Row],[Intial Amount]] &gt; ACT3Info[Interest Rate 1 Cap], ACT3Info[Interest Rate 2], ACT3Info[Interest Rate])</f>
        <v>0</v>
      </c>
      <c r="AM237" s="1"/>
      <c r="AN237" s="24" t="str" cm="1">
        <f t="array" ref="AN237">IF(VLOOKUP(ACT3Holdings[[#This Row],[Date]],Paysheet[], 2, FALSE) = "PAYDAY", (VLOOKUP(ACT3Holdings[[#This Row],[Date]],Paysheet[], 11, FALSE) * ACT3Info[Intial Pay %]), "")</f>
        <v/>
      </c>
      <c r="AO23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37" s="1" t="str" cm="1">
        <f t="array" ref="AP237">IF(VLOOKUP(ACT3Holdings[[#This Row],[Date]],Paysheet[], 2, FALSE) = "PAYDAY", (PayDistribution[[#This Row],[Pay Post Initial]] * ACT3Info[Remainder %]), "")</f>
        <v/>
      </c>
      <c r="AQ23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37" s="22">
        <v>45524</v>
      </c>
      <c r="AT237" s="1" cm="1">
        <f t="array" ref="AT237">IF(ISNUMBER(BA236), BA236, ACT4Info[Intial Amount])</f>
        <v>0</v>
      </c>
      <c r="AU237" s="1"/>
      <c r="AV237" s="19" cm="1">
        <f t="array" ref="AV237">IF(ACT4Holdings[[#This Row],[Intial Amount]] &gt; ACT4Info[Interest Rate 1 Cap], ACT4Info[Interest Rate 2], ACT4Info[Interest Rate])</f>
        <v>0</v>
      </c>
      <c r="AW237" s="1"/>
      <c r="AX237" s="24" t="str" cm="1">
        <f t="array" ref="AX237">IF(VLOOKUP(ACT4Holdings[[#This Row],[Date]],Paysheet[], 2, FALSE) = "PAYDAY", (VLOOKUP(ACT4Holdings[[#This Row],[Date]],Paysheet[], 11, FALSE) * ACT4Info[Intial Pay %]), "")</f>
        <v/>
      </c>
      <c r="AY23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37" s="1" t="str" cm="1">
        <f t="array" ref="AZ237">IF(VLOOKUP(ACT4Holdings[[#This Row],[Date]],Paysheet[], 2, FALSE) = "PAYDAY", (PayDistribution[[#This Row],[Pay Post Initial]] * ACT4Info[Remainder %]), "")</f>
        <v/>
      </c>
      <c r="BA23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37" s="22">
        <v>45524</v>
      </c>
      <c r="BD237" s="1" cm="1">
        <f t="array" ref="BD237">IF(ISNUMBER(BK236), BK236, ACT5Info[Intial Amount])</f>
        <v>0</v>
      </c>
      <c r="BE237" s="1"/>
      <c r="BF237" s="19" cm="1">
        <f t="array" ref="BF237">IF(ACT5Holdings[[#This Row],[Intial Amount]] &gt; ACT5Info[Interest Rate 1 Cap], ACT5Info[Interest Rate 2], ACT5Info[Interest Rate])</f>
        <v>0</v>
      </c>
      <c r="BG237" s="1"/>
      <c r="BH237" s="24" t="str" cm="1">
        <f t="array" ref="BH237">IF(VLOOKUP(ACT5Holdings[[#This Row],[Date]],Paysheet[], 2, FALSE) = "PAYDAY", (VLOOKUP(ACT5Holdings[[#This Row],[Date]],Paysheet[], 11, FALSE) * ACT5Info[Intial Pay %]), "")</f>
        <v/>
      </c>
      <c r="BI23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37" s="1" t="str" cm="1">
        <f t="array" ref="BJ237">IF(VLOOKUP(ACT5Holdings[[#This Row],[Date]],Paysheet[], 2, FALSE) = "PAYDAY", (PayDistribution[[#This Row],[Pay Post Initial]] * ACT5Info[Remainder %]), "")</f>
        <v/>
      </c>
      <c r="BK23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38" spans="1:63" x14ac:dyDescent="0.25">
      <c r="A238" s="27">
        <v>45525</v>
      </c>
      <c r="B238" t="str">
        <f>IF(VLOOKUP(PayDistribution[[#This Row],[Date]],Paysheet[], 2, FALSE) = "PAYDAY", VLOOKUP(PayDistribution[[#This Row],[Date]],Paysheet[], 11, FALSE), "")</f>
        <v/>
      </c>
      <c r="C238" s="2" t="str">
        <f>ACT1Holdings[[#This Row],[Initial Pay Cut]]</f>
        <v/>
      </c>
      <c r="D238" s="2" t="str">
        <f>ACT2Holdings[[#This Row],[Initial Pay Cut]]</f>
        <v/>
      </c>
      <c r="E238" s="2" t="str">
        <f>ACT3Holdings[[#This Row],[Initial Pay Cut]]</f>
        <v/>
      </c>
      <c r="F238" s="2" t="str">
        <f>ACT4Holdings[[#This Row],[Initial Pay Cut]]</f>
        <v/>
      </c>
      <c r="G238" s="2" t="str">
        <f>ACT5Holdings[[#This Row],[Initial Pay Cut]]</f>
        <v/>
      </c>
      <c r="H238" t="str">
        <f>IF(PayDistribution[[#This Row],[Initial Paycheck]] = "", "", PayDistribution[[#This Row],[Initial Paycheck]] - SUM(PayDistribution[[#This Row],[Int ACT 1]:[Int ACT 5]]))</f>
        <v/>
      </c>
      <c r="I238" s="2" t="str">
        <f>ACT1Holdings[[#This Row],[Remainder Pay Cut]]</f>
        <v/>
      </c>
      <c r="J238" s="2" t="str">
        <f>ACT2Holdings[[#This Row],[Remainder Pay Cut]]</f>
        <v/>
      </c>
      <c r="K238" s="2" t="str">
        <f>ACT3Holdings[[#This Row],[Remainder Pay Cut]]</f>
        <v/>
      </c>
      <c r="L238" s="2" t="str">
        <f>ACT4Holdings[[#This Row],[Remainder Pay Cut]]</f>
        <v/>
      </c>
      <c r="M238" s="2" t="str">
        <f>ACT5Holdings[[#This Row],[Remainder Pay Cut]]</f>
        <v/>
      </c>
      <c r="O238" s="22">
        <v>45525</v>
      </c>
      <c r="P238" s="1" cm="1">
        <f t="array" ref="P238">IF(ISNUMBER(W237), W237, ACT1Info[Intial Amount])</f>
        <v>0</v>
      </c>
      <c r="Q238" s="1"/>
      <c r="R238" s="19" cm="1">
        <f t="array" ref="R238">IF(ACT1Holdings[[#This Row],[Intial Amount]] &gt; ACT1Info[Interest Rate 1 Cap], ACT1Info[Interest Rate 2], ACT1Info[Interest Rate])</f>
        <v>0</v>
      </c>
      <c r="S238" s="1"/>
      <c r="T238" s="24" t="str" cm="1">
        <f t="array" ref="T238">IF(VLOOKUP(ACT1Holdings[[#This Row],[Date]],Paysheet[], 2, FALSE) = "PAYDAY", (VLOOKUP(ACT1Holdings[[#This Row],[Date]],Paysheet[], 11, FALSE) * ACT1Info[Intial Pay %]), "")</f>
        <v/>
      </c>
      <c r="U23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38" s="1" t="str" cm="1">
        <f t="array" ref="V238">IF(VLOOKUP(ACT1Holdings[[#This Row],[Date]],Paysheet[], 2, FALSE) = "PAYDAY", (PayDistribution[[#This Row],[Pay Post Initial]] * ACT1Info[Remainder %]), "")</f>
        <v/>
      </c>
      <c r="W23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38" s="22">
        <v>45525</v>
      </c>
      <c r="Z238" s="1" cm="1">
        <f t="array" ref="Z238">IF(ISNUMBER(AG237), AG237, ACT2Info[Intial Amount])</f>
        <v>0</v>
      </c>
      <c r="AA238" s="1"/>
      <c r="AB238" s="19" cm="1">
        <f t="array" ref="AB238">IF(ACT2Holdings[[#This Row],[Intial Amount]] &gt; ACT2Info[Interest Rate 1 Cap], ACT2Info[Interest Rate 2], ACT2Info[Interest Rate])</f>
        <v>1.5E-3</v>
      </c>
      <c r="AC238" s="1"/>
      <c r="AD238" s="24" t="str" cm="1">
        <f t="array" ref="AD238">IF(VLOOKUP(ACT2Holdings[[#This Row],[Date]],Paysheet[], 2, FALSE) = "PAYDAY", (VLOOKUP(ACT2Holdings[[#This Row],[Date]],Paysheet[], 11, FALSE) * ACT2Info[Intial Pay %]), "")</f>
        <v/>
      </c>
      <c r="AE23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38" s="1" t="str" cm="1">
        <f t="array" ref="AF238">IF(VLOOKUP(ACT2Holdings[[#This Row],[Date]],Paysheet[], 2, FALSE) = "PAYDAY", (PayDistribution[[#This Row],[Pay Post Initial]] * ACT2Info[Remainder %]), "")</f>
        <v/>
      </c>
      <c r="AG23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38" s="22">
        <v>45525</v>
      </c>
      <c r="AJ238" s="1" cm="1">
        <f t="array" ref="AJ238">IF(ISNUMBER(AQ237), AQ237, ACT3Info[Intial Amount])</f>
        <v>0</v>
      </c>
      <c r="AK238" s="1"/>
      <c r="AL238" s="19" cm="1">
        <f t="array" ref="AL238">IF(ACT3Holdings[[#This Row],[Intial Amount]] &gt; ACT3Info[Interest Rate 1 Cap], ACT3Info[Interest Rate 2], ACT3Info[Interest Rate])</f>
        <v>0</v>
      </c>
      <c r="AM238" s="1"/>
      <c r="AN238" s="24" t="str" cm="1">
        <f t="array" ref="AN238">IF(VLOOKUP(ACT3Holdings[[#This Row],[Date]],Paysheet[], 2, FALSE) = "PAYDAY", (VLOOKUP(ACT3Holdings[[#This Row],[Date]],Paysheet[], 11, FALSE) * ACT3Info[Intial Pay %]), "")</f>
        <v/>
      </c>
      <c r="AO23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38" s="1" t="str" cm="1">
        <f t="array" ref="AP238">IF(VLOOKUP(ACT3Holdings[[#This Row],[Date]],Paysheet[], 2, FALSE) = "PAYDAY", (PayDistribution[[#This Row],[Pay Post Initial]] * ACT3Info[Remainder %]), "")</f>
        <v/>
      </c>
      <c r="AQ23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38" s="22">
        <v>45525</v>
      </c>
      <c r="AT238" s="1" cm="1">
        <f t="array" ref="AT238">IF(ISNUMBER(BA237), BA237, ACT4Info[Intial Amount])</f>
        <v>0</v>
      </c>
      <c r="AU238" s="1"/>
      <c r="AV238" s="19" cm="1">
        <f t="array" ref="AV238">IF(ACT4Holdings[[#This Row],[Intial Amount]] &gt; ACT4Info[Interest Rate 1 Cap], ACT4Info[Interest Rate 2], ACT4Info[Interest Rate])</f>
        <v>0</v>
      </c>
      <c r="AW238" s="1"/>
      <c r="AX238" s="24" t="str" cm="1">
        <f t="array" ref="AX238">IF(VLOOKUP(ACT4Holdings[[#This Row],[Date]],Paysheet[], 2, FALSE) = "PAYDAY", (VLOOKUP(ACT4Holdings[[#This Row],[Date]],Paysheet[], 11, FALSE) * ACT4Info[Intial Pay %]), "")</f>
        <v/>
      </c>
      <c r="AY23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38" s="1" t="str" cm="1">
        <f t="array" ref="AZ238">IF(VLOOKUP(ACT4Holdings[[#This Row],[Date]],Paysheet[], 2, FALSE) = "PAYDAY", (PayDistribution[[#This Row],[Pay Post Initial]] * ACT4Info[Remainder %]), "")</f>
        <v/>
      </c>
      <c r="BA23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38" s="22">
        <v>45525</v>
      </c>
      <c r="BD238" s="1" cm="1">
        <f t="array" ref="BD238">IF(ISNUMBER(BK237), BK237, ACT5Info[Intial Amount])</f>
        <v>0</v>
      </c>
      <c r="BE238" s="1"/>
      <c r="BF238" s="19" cm="1">
        <f t="array" ref="BF238">IF(ACT5Holdings[[#This Row],[Intial Amount]] &gt; ACT5Info[Interest Rate 1 Cap], ACT5Info[Interest Rate 2], ACT5Info[Interest Rate])</f>
        <v>0</v>
      </c>
      <c r="BG238" s="1"/>
      <c r="BH238" s="24" t="str" cm="1">
        <f t="array" ref="BH238">IF(VLOOKUP(ACT5Holdings[[#This Row],[Date]],Paysheet[], 2, FALSE) = "PAYDAY", (VLOOKUP(ACT5Holdings[[#This Row],[Date]],Paysheet[], 11, FALSE) * ACT5Info[Intial Pay %]), "")</f>
        <v/>
      </c>
      <c r="BI23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38" s="1" t="str" cm="1">
        <f t="array" ref="BJ238">IF(VLOOKUP(ACT5Holdings[[#This Row],[Date]],Paysheet[], 2, FALSE) = "PAYDAY", (PayDistribution[[#This Row],[Pay Post Initial]] * ACT5Info[Remainder %]), "")</f>
        <v/>
      </c>
      <c r="BK23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39" spans="1:63" x14ac:dyDescent="0.25">
      <c r="A239" s="27">
        <v>45526</v>
      </c>
      <c r="B239" t="str">
        <f>IF(VLOOKUP(PayDistribution[[#This Row],[Date]],Paysheet[], 2, FALSE) = "PAYDAY", VLOOKUP(PayDistribution[[#This Row],[Date]],Paysheet[], 11, FALSE), "")</f>
        <v/>
      </c>
      <c r="C239" s="2" t="str">
        <f>ACT1Holdings[[#This Row],[Initial Pay Cut]]</f>
        <v/>
      </c>
      <c r="D239" s="2" t="str">
        <f>ACT2Holdings[[#This Row],[Initial Pay Cut]]</f>
        <v/>
      </c>
      <c r="E239" s="2" t="str">
        <f>ACT3Holdings[[#This Row],[Initial Pay Cut]]</f>
        <v/>
      </c>
      <c r="F239" s="2" t="str">
        <f>ACT4Holdings[[#This Row],[Initial Pay Cut]]</f>
        <v/>
      </c>
      <c r="G239" s="2" t="str">
        <f>ACT5Holdings[[#This Row],[Initial Pay Cut]]</f>
        <v/>
      </c>
      <c r="H239" t="str">
        <f>IF(PayDistribution[[#This Row],[Initial Paycheck]] = "", "", PayDistribution[[#This Row],[Initial Paycheck]] - SUM(PayDistribution[[#This Row],[Int ACT 1]:[Int ACT 5]]))</f>
        <v/>
      </c>
      <c r="I239" s="2" t="str">
        <f>ACT1Holdings[[#This Row],[Remainder Pay Cut]]</f>
        <v/>
      </c>
      <c r="J239" s="2" t="str">
        <f>ACT2Holdings[[#This Row],[Remainder Pay Cut]]</f>
        <v/>
      </c>
      <c r="K239" s="2" t="str">
        <f>ACT3Holdings[[#This Row],[Remainder Pay Cut]]</f>
        <v/>
      </c>
      <c r="L239" s="2" t="str">
        <f>ACT4Holdings[[#This Row],[Remainder Pay Cut]]</f>
        <v/>
      </c>
      <c r="M239" s="2" t="str">
        <f>ACT5Holdings[[#This Row],[Remainder Pay Cut]]</f>
        <v/>
      </c>
      <c r="O239" s="22">
        <v>45526</v>
      </c>
      <c r="P239" s="1" cm="1">
        <f t="array" ref="P239">IF(ISNUMBER(W238), W238, ACT1Info[Intial Amount])</f>
        <v>0</v>
      </c>
      <c r="Q239" s="1"/>
      <c r="R239" s="19" cm="1">
        <f t="array" ref="R239">IF(ACT1Holdings[[#This Row],[Intial Amount]] &gt; ACT1Info[Interest Rate 1 Cap], ACT1Info[Interest Rate 2], ACT1Info[Interest Rate])</f>
        <v>0</v>
      </c>
      <c r="S239" s="1"/>
      <c r="T239" s="24" t="str" cm="1">
        <f t="array" ref="T239">IF(VLOOKUP(ACT1Holdings[[#This Row],[Date]],Paysheet[], 2, FALSE) = "PAYDAY", (VLOOKUP(ACT1Holdings[[#This Row],[Date]],Paysheet[], 11, FALSE) * ACT1Info[Intial Pay %]), "")</f>
        <v/>
      </c>
      <c r="U23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39" s="1" t="str" cm="1">
        <f t="array" ref="V239">IF(VLOOKUP(ACT1Holdings[[#This Row],[Date]],Paysheet[], 2, FALSE) = "PAYDAY", (PayDistribution[[#This Row],[Pay Post Initial]] * ACT1Info[Remainder %]), "")</f>
        <v/>
      </c>
      <c r="W23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39" s="22">
        <v>45526</v>
      </c>
      <c r="Z239" s="1" cm="1">
        <f t="array" ref="Z239">IF(ISNUMBER(AG238), AG238, ACT2Info[Intial Amount])</f>
        <v>0</v>
      </c>
      <c r="AA239" s="1"/>
      <c r="AB239" s="19" cm="1">
        <f t="array" ref="AB239">IF(ACT2Holdings[[#This Row],[Intial Amount]] &gt; ACT2Info[Interest Rate 1 Cap], ACT2Info[Interest Rate 2], ACT2Info[Interest Rate])</f>
        <v>1.5E-3</v>
      </c>
      <c r="AC239" s="1"/>
      <c r="AD239" s="24" t="str" cm="1">
        <f t="array" ref="AD239">IF(VLOOKUP(ACT2Holdings[[#This Row],[Date]],Paysheet[], 2, FALSE) = "PAYDAY", (VLOOKUP(ACT2Holdings[[#This Row],[Date]],Paysheet[], 11, FALSE) * ACT2Info[Intial Pay %]), "")</f>
        <v/>
      </c>
      <c r="AE23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39" s="1" t="str" cm="1">
        <f t="array" ref="AF239">IF(VLOOKUP(ACT2Holdings[[#This Row],[Date]],Paysheet[], 2, FALSE) = "PAYDAY", (PayDistribution[[#This Row],[Pay Post Initial]] * ACT2Info[Remainder %]), "")</f>
        <v/>
      </c>
      <c r="AG23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39" s="22">
        <v>45526</v>
      </c>
      <c r="AJ239" s="1" cm="1">
        <f t="array" ref="AJ239">IF(ISNUMBER(AQ238), AQ238, ACT3Info[Intial Amount])</f>
        <v>0</v>
      </c>
      <c r="AK239" s="1"/>
      <c r="AL239" s="19" cm="1">
        <f t="array" ref="AL239">IF(ACT3Holdings[[#This Row],[Intial Amount]] &gt; ACT3Info[Interest Rate 1 Cap], ACT3Info[Interest Rate 2], ACT3Info[Interest Rate])</f>
        <v>0</v>
      </c>
      <c r="AM239" s="1"/>
      <c r="AN239" s="24" t="str" cm="1">
        <f t="array" ref="AN239">IF(VLOOKUP(ACT3Holdings[[#This Row],[Date]],Paysheet[], 2, FALSE) = "PAYDAY", (VLOOKUP(ACT3Holdings[[#This Row],[Date]],Paysheet[], 11, FALSE) * ACT3Info[Intial Pay %]), "")</f>
        <v/>
      </c>
      <c r="AO23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39" s="1" t="str" cm="1">
        <f t="array" ref="AP239">IF(VLOOKUP(ACT3Holdings[[#This Row],[Date]],Paysheet[], 2, FALSE) = "PAYDAY", (PayDistribution[[#This Row],[Pay Post Initial]] * ACT3Info[Remainder %]), "")</f>
        <v/>
      </c>
      <c r="AQ23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39" s="22">
        <v>45526</v>
      </c>
      <c r="AT239" s="1" cm="1">
        <f t="array" ref="AT239">IF(ISNUMBER(BA238), BA238, ACT4Info[Intial Amount])</f>
        <v>0</v>
      </c>
      <c r="AU239" s="1"/>
      <c r="AV239" s="19" cm="1">
        <f t="array" ref="AV239">IF(ACT4Holdings[[#This Row],[Intial Amount]] &gt; ACT4Info[Interest Rate 1 Cap], ACT4Info[Interest Rate 2], ACT4Info[Interest Rate])</f>
        <v>0</v>
      </c>
      <c r="AW239" s="1"/>
      <c r="AX239" s="24" t="str" cm="1">
        <f t="array" ref="AX239">IF(VLOOKUP(ACT4Holdings[[#This Row],[Date]],Paysheet[], 2, FALSE) = "PAYDAY", (VLOOKUP(ACT4Holdings[[#This Row],[Date]],Paysheet[], 11, FALSE) * ACT4Info[Intial Pay %]), "")</f>
        <v/>
      </c>
      <c r="AY23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39" s="1" t="str" cm="1">
        <f t="array" ref="AZ239">IF(VLOOKUP(ACT4Holdings[[#This Row],[Date]],Paysheet[], 2, FALSE) = "PAYDAY", (PayDistribution[[#This Row],[Pay Post Initial]] * ACT4Info[Remainder %]), "")</f>
        <v/>
      </c>
      <c r="BA23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39" s="22">
        <v>45526</v>
      </c>
      <c r="BD239" s="1" cm="1">
        <f t="array" ref="BD239">IF(ISNUMBER(BK238), BK238, ACT5Info[Intial Amount])</f>
        <v>0</v>
      </c>
      <c r="BE239" s="1"/>
      <c r="BF239" s="19" cm="1">
        <f t="array" ref="BF239">IF(ACT5Holdings[[#This Row],[Intial Amount]] &gt; ACT5Info[Interest Rate 1 Cap], ACT5Info[Interest Rate 2], ACT5Info[Interest Rate])</f>
        <v>0</v>
      </c>
      <c r="BG239" s="1"/>
      <c r="BH239" s="24" t="str" cm="1">
        <f t="array" ref="BH239">IF(VLOOKUP(ACT5Holdings[[#This Row],[Date]],Paysheet[], 2, FALSE) = "PAYDAY", (VLOOKUP(ACT5Holdings[[#This Row],[Date]],Paysheet[], 11, FALSE) * ACT5Info[Intial Pay %]), "")</f>
        <v/>
      </c>
      <c r="BI23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39" s="1" t="str" cm="1">
        <f t="array" ref="BJ239">IF(VLOOKUP(ACT5Holdings[[#This Row],[Date]],Paysheet[], 2, FALSE) = "PAYDAY", (PayDistribution[[#This Row],[Pay Post Initial]] * ACT5Info[Remainder %]), "")</f>
        <v/>
      </c>
      <c r="BK23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40" spans="1:63" x14ac:dyDescent="0.25">
      <c r="A240" s="27">
        <v>45527</v>
      </c>
      <c r="B240" t="str">
        <f>IF(VLOOKUP(PayDistribution[[#This Row],[Date]],Paysheet[], 2, FALSE) = "PAYDAY", VLOOKUP(PayDistribution[[#This Row],[Date]],Paysheet[], 11, FALSE), "")</f>
        <v/>
      </c>
      <c r="C240" s="2" t="str">
        <f>ACT1Holdings[[#This Row],[Initial Pay Cut]]</f>
        <v/>
      </c>
      <c r="D240" s="2" t="str">
        <f>ACT2Holdings[[#This Row],[Initial Pay Cut]]</f>
        <v/>
      </c>
      <c r="E240" s="2" t="str">
        <f>ACT3Holdings[[#This Row],[Initial Pay Cut]]</f>
        <v/>
      </c>
      <c r="F240" s="2" t="str">
        <f>ACT4Holdings[[#This Row],[Initial Pay Cut]]</f>
        <v/>
      </c>
      <c r="G240" s="2" t="str">
        <f>ACT5Holdings[[#This Row],[Initial Pay Cut]]</f>
        <v/>
      </c>
      <c r="H240" t="str">
        <f>IF(PayDistribution[[#This Row],[Initial Paycheck]] = "", "", PayDistribution[[#This Row],[Initial Paycheck]] - SUM(PayDistribution[[#This Row],[Int ACT 1]:[Int ACT 5]]))</f>
        <v/>
      </c>
      <c r="I240" s="2" t="str">
        <f>ACT1Holdings[[#This Row],[Remainder Pay Cut]]</f>
        <v/>
      </c>
      <c r="J240" s="2" t="str">
        <f>ACT2Holdings[[#This Row],[Remainder Pay Cut]]</f>
        <v/>
      </c>
      <c r="K240" s="2" t="str">
        <f>ACT3Holdings[[#This Row],[Remainder Pay Cut]]</f>
        <v/>
      </c>
      <c r="L240" s="2" t="str">
        <f>ACT4Holdings[[#This Row],[Remainder Pay Cut]]</f>
        <v/>
      </c>
      <c r="M240" s="2" t="str">
        <f>ACT5Holdings[[#This Row],[Remainder Pay Cut]]</f>
        <v/>
      </c>
      <c r="O240" s="22">
        <v>45527</v>
      </c>
      <c r="P240" s="1" cm="1">
        <f t="array" ref="P240">IF(ISNUMBER(W239), W239, ACT1Info[Intial Amount])</f>
        <v>0</v>
      </c>
      <c r="Q240" s="1"/>
      <c r="R240" s="19" cm="1">
        <f t="array" ref="R240">IF(ACT1Holdings[[#This Row],[Intial Amount]] &gt; ACT1Info[Interest Rate 1 Cap], ACT1Info[Interest Rate 2], ACT1Info[Interest Rate])</f>
        <v>0</v>
      </c>
      <c r="S240" s="1"/>
      <c r="T240" s="24" t="str" cm="1">
        <f t="array" ref="T240">IF(VLOOKUP(ACT1Holdings[[#This Row],[Date]],Paysheet[], 2, FALSE) = "PAYDAY", (VLOOKUP(ACT1Holdings[[#This Row],[Date]],Paysheet[], 11, FALSE) * ACT1Info[Intial Pay %]), "")</f>
        <v/>
      </c>
      <c r="U24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40" s="1" t="str" cm="1">
        <f t="array" ref="V240">IF(VLOOKUP(ACT1Holdings[[#This Row],[Date]],Paysheet[], 2, FALSE) = "PAYDAY", (PayDistribution[[#This Row],[Pay Post Initial]] * ACT1Info[Remainder %]), "")</f>
        <v/>
      </c>
      <c r="W24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40" s="22">
        <v>45527</v>
      </c>
      <c r="Z240" s="1" cm="1">
        <f t="array" ref="Z240">IF(ISNUMBER(AG239), AG239, ACT2Info[Intial Amount])</f>
        <v>0</v>
      </c>
      <c r="AA240" s="1"/>
      <c r="AB240" s="19" cm="1">
        <f t="array" ref="AB240">IF(ACT2Holdings[[#This Row],[Intial Amount]] &gt; ACT2Info[Interest Rate 1 Cap], ACT2Info[Interest Rate 2], ACT2Info[Interest Rate])</f>
        <v>1.5E-3</v>
      </c>
      <c r="AC240" s="1"/>
      <c r="AD240" s="24" t="str" cm="1">
        <f t="array" ref="AD240">IF(VLOOKUP(ACT2Holdings[[#This Row],[Date]],Paysheet[], 2, FALSE) = "PAYDAY", (VLOOKUP(ACT2Holdings[[#This Row],[Date]],Paysheet[], 11, FALSE) * ACT2Info[Intial Pay %]), "")</f>
        <v/>
      </c>
      <c r="AE24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40" s="1" t="str" cm="1">
        <f t="array" ref="AF240">IF(VLOOKUP(ACT2Holdings[[#This Row],[Date]],Paysheet[], 2, FALSE) = "PAYDAY", (PayDistribution[[#This Row],[Pay Post Initial]] * ACT2Info[Remainder %]), "")</f>
        <v/>
      </c>
      <c r="AG24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40" s="22">
        <v>45527</v>
      </c>
      <c r="AJ240" s="1" cm="1">
        <f t="array" ref="AJ240">IF(ISNUMBER(AQ239), AQ239, ACT3Info[Intial Amount])</f>
        <v>0</v>
      </c>
      <c r="AK240" s="1"/>
      <c r="AL240" s="19" cm="1">
        <f t="array" ref="AL240">IF(ACT3Holdings[[#This Row],[Intial Amount]] &gt; ACT3Info[Interest Rate 1 Cap], ACT3Info[Interest Rate 2], ACT3Info[Interest Rate])</f>
        <v>0</v>
      </c>
      <c r="AM240" s="1"/>
      <c r="AN240" s="24" t="str" cm="1">
        <f t="array" ref="AN240">IF(VLOOKUP(ACT3Holdings[[#This Row],[Date]],Paysheet[], 2, FALSE) = "PAYDAY", (VLOOKUP(ACT3Holdings[[#This Row],[Date]],Paysheet[], 11, FALSE) * ACT3Info[Intial Pay %]), "")</f>
        <v/>
      </c>
      <c r="AO24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40" s="1" t="str" cm="1">
        <f t="array" ref="AP240">IF(VLOOKUP(ACT3Holdings[[#This Row],[Date]],Paysheet[], 2, FALSE) = "PAYDAY", (PayDistribution[[#This Row],[Pay Post Initial]] * ACT3Info[Remainder %]), "")</f>
        <v/>
      </c>
      <c r="AQ24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40" s="22">
        <v>45527</v>
      </c>
      <c r="AT240" s="1" cm="1">
        <f t="array" ref="AT240">IF(ISNUMBER(BA239), BA239, ACT4Info[Intial Amount])</f>
        <v>0</v>
      </c>
      <c r="AU240" s="1"/>
      <c r="AV240" s="19" cm="1">
        <f t="array" ref="AV240">IF(ACT4Holdings[[#This Row],[Intial Amount]] &gt; ACT4Info[Interest Rate 1 Cap], ACT4Info[Interest Rate 2], ACT4Info[Interest Rate])</f>
        <v>0</v>
      </c>
      <c r="AW240" s="1"/>
      <c r="AX240" s="24" t="str" cm="1">
        <f t="array" ref="AX240">IF(VLOOKUP(ACT4Holdings[[#This Row],[Date]],Paysheet[], 2, FALSE) = "PAYDAY", (VLOOKUP(ACT4Holdings[[#This Row],[Date]],Paysheet[], 11, FALSE) * ACT4Info[Intial Pay %]), "")</f>
        <v/>
      </c>
      <c r="AY24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40" s="1" t="str" cm="1">
        <f t="array" ref="AZ240">IF(VLOOKUP(ACT4Holdings[[#This Row],[Date]],Paysheet[], 2, FALSE) = "PAYDAY", (PayDistribution[[#This Row],[Pay Post Initial]] * ACT4Info[Remainder %]), "")</f>
        <v/>
      </c>
      <c r="BA24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40" s="22">
        <v>45527</v>
      </c>
      <c r="BD240" s="1" cm="1">
        <f t="array" ref="BD240">IF(ISNUMBER(BK239), BK239, ACT5Info[Intial Amount])</f>
        <v>0</v>
      </c>
      <c r="BE240" s="1"/>
      <c r="BF240" s="19" cm="1">
        <f t="array" ref="BF240">IF(ACT5Holdings[[#This Row],[Intial Amount]] &gt; ACT5Info[Interest Rate 1 Cap], ACT5Info[Interest Rate 2], ACT5Info[Interest Rate])</f>
        <v>0</v>
      </c>
      <c r="BG240" s="1"/>
      <c r="BH240" s="24" t="str" cm="1">
        <f t="array" ref="BH240">IF(VLOOKUP(ACT5Holdings[[#This Row],[Date]],Paysheet[], 2, FALSE) = "PAYDAY", (VLOOKUP(ACT5Holdings[[#This Row],[Date]],Paysheet[], 11, FALSE) * ACT5Info[Intial Pay %]), "")</f>
        <v/>
      </c>
      <c r="BI24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40" s="1" t="str" cm="1">
        <f t="array" ref="BJ240">IF(VLOOKUP(ACT5Holdings[[#This Row],[Date]],Paysheet[], 2, FALSE) = "PAYDAY", (PayDistribution[[#This Row],[Pay Post Initial]] * ACT5Info[Remainder %]), "")</f>
        <v/>
      </c>
      <c r="BK24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41" spans="1:63" x14ac:dyDescent="0.25">
      <c r="A241" s="27">
        <v>45528</v>
      </c>
      <c r="B241" t="str">
        <f>IF(VLOOKUP(PayDistribution[[#This Row],[Date]],Paysheet[], 2, FALSE) = "PAYDAY", VLOOKUP(PayDistribution[[#This Row],[Date]],Paysheet[], 11, FALSE), "")</f>
        <v/>
      </c>
      <c r="C241" s="2" t="str">
        <f>ACT1Holdings[[#This Row],[Initial Pay Cut]]</f>
        <v/>
      </c>
      <c r="D241" s="2" t="str">
        <f>ACT2Holdings[[#This Row],[Initial Pay Cut]]</f>
        <v/>
      </c>
      <c r="E241" s="2" t="str">
        <f>ACT3Holdings[[#This Row],[Initial Pay Cut]]</f>
        <v/>
      </c>
      <c r="F241" s="2" t="str">
        <f>ACT4Holdings[[#This Row],[Initial Pay Cut]]</f>
        <v/>
      </c>
      <c r="G241" s="2" t="str">
        <f>ACT5Holdings[[#This Row],[Initial Pay Cut]]</f>
        <v/>
      </c>
      <c r="H241" t="str">
        <f>IF(PayDistribution[[#This Row],[Initial Paycheck]] = "", "", PayDistribution[[#This Row],[Initial Paycheck]] - SUM(PayDistribution[[#This Row],[Int ACT 1]:[Int ACT 5]]))</f>
        <v/>
      </c>
      <c r="I241" s="2" t="str">
        <f>ACT1Holdings[[#This Row],[Remainder Pay Cut]]</f>
        <v/>
      </c>
      <c r="J241" s="2" t="str">
        <f>ACT2Holdings[[#This Row],[Remainder Pay Cut]]</f>
        <v/>
      </c>
      <c r="K241" s="2" t="str">
        <f>ACT3Holdings[[#This Row],[Remainder Pay Cut]]</f>
        <v/>
      </c>
      <c r="L241" s="2" t="str">
        <f>ACT4Holdings[[#This Row],[Remainder Pay Cut]]</f>
        <v/>
      </c>
      <c r="M241" s="2" t="str">
        <f>ACT5Holdings[[#This Row],[Remainder Pay Cut]]</f>
        <v/>
      </c>
      <c r="O241" s="22">
        <v>45528</v>
      </c>
      <c r="P241" s="1" cm="1">
        <f t="array" ref="P241">IF(ISNUMBER(W240), W240, ACT1Info[Intial Amount])</f>
        <v>0</v>
      </c>
      <c r="Q241" s="1"/>
      <c r="R241" s="19" cm="1">
        <f t="array" ref="R241">IF(ACT1Holdings[[#This Row],[Intial Amount]] &gt; ACT1Info[Interest Rate 1 Cap], ACT1Info[Interest Rate 2], ACT1Info[Interest Rate])</f>
        <v>0</v>
      </c>
      <c r="S241" s="1"/>
      <c r="T241" s="24" t="str" cm="1">
        <f t="array" ref="T241">IF(VLOOKUP(ACT1Holdings[[#This Row],[Date]],Paysheet[], 2, FALSE) = "PAYDAY", (VLOOKUP(ACT1Holdings[[#This Row],[Date]],Paysheet[], 11, FALSE) * ACT1Info[Intial Pay %]), "")</f>
        <v/>
      </c>
      <c r="U24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41" s="1" t="str" cm="1">
        <f t="array" ref="V241">IF(VLOOKUP(ACT1Holdings[[#This Row],[Date]],Paysheet[], 2, FALSE) = "PAYDAY", (PayDistribution[[#This Row],[Pay Post Initial]] * ACT1Info[Remainder %]), "")</f>
        <v/>
      </c>
      <c r="W24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41" s="22">
        <v>45528</v>
      </c>
      <c r="Z241" s="1" cm="1">
        <f t="array" ref="Z241">IF(ISNUMBER(AG240), AG240, ACT2Info[Intial Amount])</f>
        <v>0</v>
      </c>
      <c r="AA241" s="1"/>
      <c r="AB241" s="19" cm="1">
        <f t="array" ref="AB241">IF(ACT2Holdings[[#This Row],[Intial Amount]] &gt; ACT2Info[Interest Rate 1 Cap], ACT2Info[Interest Rate 2], ACT2Info[Interest Rate])</f>
        <v>1.5E-3</v>
      </c>
      <c r="AC241" s="1"/>
      <c r="AD241" s="24" t="str" cm="1">
        <f t="array" ref="AD241">IF(VLOOKUP(ACT2Holdings[[#This Row],[Date]],Paysheet[], 2, FALSE) = "PAYDAY", (VLOOKUP(ACT2Holdings[[#This Row],[Date]],Paysheet[], 11, FALSE) * ACT2Info[Intial Pay %]), "")</f>
        <v/>
      </c>
      <c r="AE24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41" s="1" t="str" cm="1">
        <f t="array" ref="AF241">IF(VLOOKUP(ACT2Holdings[[#This Row],[Date]],Paysheet[], 2, FALSE) = "PAYDAY", (PayDistribution[[#This Row],[Pay Post Initial]] * ACT2Info[Remainder %]), "")</f>
        <v/>
      </c>
      <c r="AG24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41" s="22">
        <v>45528</v>
      </c>
      <c r="AJ241" s="1" cm="1">
        <f t="array" ref="AJ241">IF(ISNUMBER(AQ240), AQ240, ACT3Info[Intial Amount])</f>
        <v>0</v>
      </c>
      <c r="AK241" s="1"/>
      <c r="AL241" s="19" cm="1">
        <f t="array" ref="AL241">IF(ACT3Holdings[[#This Row],[Intial Amount]] &gt; ACT3Info[Interest Rate 1 Cap], ACT3Info[Interest Rate 2], ACT3Info[Interest Rate])</f>
        <v>0</v>
      </c>
      <c r="AM241" s="1"/>
      <c r="AN241" s="24" t="str" cm="1">
        <f t="array" ref="AN241">IF(VLOOKUP(ACT3Holdings[[#This Row],[Date]],Paysheet[], 2, FALSE) = "PAYDAY", (VLOOKUP(ACT3Holdings[[#This Row],[Date]],Paysheet[], 11, FALSE) * ACT3Info[Intial Pay %]), "")</f>
        <v/>
      </c>
      <c r="AO24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41" s="1" t="str" cm="1">
        <f t="array" ref="AP241">IF(VLOOKUP(ACT3Holdings[[#This Row],[Date]],Paysheet[], 2, FALSE) = "PAYDAY", (PayDistribution[[#This Row],[Pay Post Initial]] * ACT3Info[Remainder %]), "")</f>
        <v/>
      </c>
      <c r="AQ24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41" s="22">
        <v>45528</v>
      </c>
      <c r="AT241" s="1" cm="1">
        <f t="array" ref="AT241">IF(ISNUMBER(BA240), BA240, ACT4Info[Intial Amount])</f>
        <v>0</v>
      </c>
      <c r="AU241" s="1"/>
      <c r="AV241" s="19" cm="1">
        <f t="array" ref="AV241">IF(ACT4Holdings[[#This Row],[Intial Amount]] &gt; ACT4Info[Interest Rate 1 Cap], ACT4Info[Interest Rate 2], ACT4Info[Interest Rate])</f>
        <v>0</v>
      </c>
      <c r="AW241" s="1"/>
      <c r="AX241" s="24" t="str" cm="1">
        <f t="array" ref="AX241">IF(VLOOKUP(ACT4Holdings[[#This Row],[Date]],Paysheet[], 2, FALSE) = "PAYDAY", (VLOOKUP(ACT4Holdings[[#This Row],[Date]],Paysheet[], 11, FALSE) * ACT4Info[Intial Pay %]), "")</f>
        <v/>
      </c>
      <c r="AY24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41" s="1" t="str" cm="1">
        <f t="array" ref="AZ241">IF(VLOOKUP(ACT4Holdings[[#This Row],[Date]],Paysheet[], 2, FALSE) = "PAYDAY", (PayDistribution[[#This Row],[Pay Post Initial]] * ACT4Info[Remainder %]), "")</f>
        <v/>
      </c>
      <c r="BA24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41" s="22">
        <v>45528</v>
      </c>
      <c r="BD241" s="1" cm="1">
        <f t="array" ref="BD241">IF(ISNUMBER(BK240), BK240, ACT5Info[Intial Amount])</f>
        <v>0</v>
      </c>
      <c r="BE241" s="1"/>
      <c r="BF241" s="19" cm="1">
        <f t="array" ref="BF241">IF(ACT5Holdings[[#This Row],[Intial Amount]] &gt; ACT5Info[Interest Rate 1 Cap], ACT5Info[Interest Rate 2], ACT5Info[Interest Rate])</f>
        <v>0</v>
      </c>
      <c r="BG241" s="1"/>
      <c r="BH241" s="24" t="str" cm="1">
        <f t="array" ref="BH241">IF(VLOOKUP(ACT5Holdings[[#This Row],[Date]],Paysheet[], 2, FALSE) = "PAYDAY", (VLOOKUP(ACT5Holdings[[#This Row],[Date]],Paysheet[], 11, FALSE) * ACT5Info[Intial Pay %]), "")</f>
        <v/>
      </c>
      <c r="BI24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41" s="1" t="str" cm="1">
        <f t="array" ref="BJ241">IF(VLOOKUP(ACT5Holdings[[#This Row],[Date]],Paysheet[], 2, FALSE) = "PAYDAY", (PayDistribution[[#This Row],[Pay Post Initial]] * ACT5Info[Remainder %]), "")</f>
        <v/>
      </c>
      <c r="BK24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42" spans="1:63" x14ac:dyDescent="0.25">
      <c r="A242" s="27">
        <v>45529</v>
      </c>
      <c r="B242" t="str">
        <f>IF(VLOOKUP(PayDistribution[[#This Row],[Date]],Paysheet[], 2, FALSE) = "PAYDAY", VLOOKUP(PayDistribution[[#This Row],[Date]],Paysheet[], 11, FALSE), "")</f>
        <v/>
      </c>
      <c r="C242" s="2" t="str">
        <f>ACT1Holdings[[#This Row],[Initial Pay Cut]]</f>
        <v/>
      </c>
      <c r="D242" s="2" t="str">
        <f>ACT2Holdings[[#This Row],[Initial Pay Cut]]</f>
        <v/>
      </c>
      <c r="E242" s="2" t="str">
        <f>ACT3Holdings[[#This Row],[Initial Pay Cut]]</f>
        <v/>
      </c>
      <c r="F242" s="2" t="str">
        <f>ACT4Holdings[[#This Row],[Initial Pay Cut]]</f>
        <v/>
      </c>
      <c r="G242" s="2" t="str">
        <f>ACT5Holdings[[#This Row],[Initial Pay Cut]]</f>
        <v/>
      </c>
      <c r="H242" t="str">
        <f>IF(PayDistribution[[#This Row],[Initial Paycheck]] = "", "", PayDistribution[[#This Row],[Initial Paycheck]] - SUM(PayDistribution[[#This Row],[Int ACT 1]:[Int ACT 5]]))</f>
        <v/>
      </c>
      <c r="I242" s="2" t="str">
        <f>ACT1Holdings[[#This Row],[Remainder Pay Cut]]</f>
        <v/>
      </c>
      <c r="J242" s="2" t="str">
        <f>ACT2Holdings[[#This Row],[Remainder Pay Cut]]</f>
        <v/>
      </c>
      <c r="K242" s="2" t="str">
        <f>ACT3Holdings[[#This Row],[Remainder Pay Cut]]</f>
        <v/>
      </c>
      <c r="L242" s="2" t="str">
        <f>ACT4Holdings[[#This Row],[Remainder Pay Cut]]</f>
        <v/>
      </c>
      <c r="M242" s="2" t="str">
        <f>ACT5Holdings[[#This Row],[Remainder Pay Cut]]</f>
        <v/>
      </c>
      <c r="O242" s="22">
        <v>45529</v>
      </c>
      <c r="P242" s="1" cm="1">
        <f t="array" ref="P242">IF(ISNUMBER(W241), W241, ACT1Info[Intial Amount])</f>
        <v>0</v>
      </c>
      <c r="Q242" s="1"/>
      <c r="R242" s="19" cm="1">
        <f t="array" ref="R242">IF(ACT1Holdings[[#This Row],[Intial Amount]] &gt; ACT1Info[Interest Rate 1 Cap], ACT1Info[Interest Rate 2], ACT1Info[Interest Rate])</f>
        <v>0</v>
      </c>
      <c r="S242" s="1"/>
      <c r="T242" s="24" t="str" cm="1">
        <f t="array" ref="T242">IF(VLOOKUP(ACT1Holdings[[#This Row],[Date]],Paysheet[], 2, FALSE) = "PAYDAY", (VLOOKUP(ACT1Holdings[[#This Row],[Date]],Paysheet[], 11, FALSE) * ACT1Info[Intial Pay %]), "")</f>
        <v/>
      </c>
      <c r="U24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42" s="1" t="str" cm="1">
        <f t="array" ref="V242">IF(VLOOKUP(ACT1Holdings[[#This Row],[Date]],Paysheet[], 2, FALSE) = "PAYDAY", (PayDistribution[[#This Row],[Pay Post Initial]] * ACT1Info[Remainder %]), "")</f>
        <v/>
      </c>
      <c r="W24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42" s="22">
        <v>45529</v>
      </c>
      <c r="Z242" s="1" cm="1">
        <f t="array" ref="Z242">IF(ISNUMBER(AG241), AG241, ACT2Info[Intial Amount])</f>
        <v>0</v>
      </c>
      <c r="AA242" s="1"/>
      <c r="AB242" s="19" cm="1">
        <f t="array" ref="AB242">IF(ACT2Holdings[[#This Row],[Intial Amount]] &gt; ACT2Info[Interest Rate 1 Cap], ACT2Info[Interest Rate 2], ACT2Info[Interest Rate])</f>
        <v>1.5E-3</v>
      </c>
      <c r="AC242" s="1"/>
      <c r="AD242" s="24" t="str" cm="1">
        <f t="array" ref="AD242">IF(VLOOKUP(ACT2Holdings[[#This Row],[Date]],Paysheet[], 2, FALSE) = "PAYDAY", (VLOOKUP(ACT2Holdings[[#This Row],[Date]],Paysheet[], 11, FALSE) * ACT2Info[Intial Pay %]), "")</f>
        <v/>
      </c>
      <c r="AE24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42" s="1" t="str" cm="1">
        <f t="array" ref="AF242">IF(VLOOKUP(ACT2Holdings[[#This Row],[Date]],Paysheet[], 2, FALSE) = "PAYDAY", (PayDistribution[[#This Row],[Pay Post Initial]] * ACT2Info[Remainder %]), "")</f>
        <v/>
      </c>
      <c r="AG24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42" s="22">
        <v>45529</v>
      </c>
      <c r="AJ242" s="1" cm="1">
        <f t="array" ref="AJ242">IF(ISNUMBER(AQ241), AQ241, ACT3Info[Intial Amount])</f>
        <v>0</v>
      </c>
      <c r="AK242" s="1"/>
      <c r="AL242" s="19" cm="1">
        <f t="array" ref="AL242">IF(ACT3Holdings[[#This Row],[Intial Amount]] &gt; ACT3Info[Interest Rate 1 Cap], ACT3Info[Interest Rate 2], ACT3Info[Interest Rate])</f>
        <v>0</v>
      </c>
      <c r="AM242" s="1"/>
      <c r="AN242" s="24" t="str" cm="1">
        <f t="array" ref="AN242">IF(VLOOKUP(ACT3Holdings[[#This Row],[Date]],Paysheet[], 2, FALSE) = "PAYDAY", (VLOOKUP(ACT3Holdings[[#This Row],[Date]],Paysheet[], 11, FALSE) * ACT3Info[Intial Pay %]), "")</f>
        <v/>
      </c>
      <c r="AO24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42" s="1" t="str" cm="1">
        <f t="array" ref="AP242">IF(VLOOKUP(ACT3Holdings[[#This Row],[Date]],Paysheet[], 2, FALSE) = "PAYDAY", (PayDistribution[[#This Row],[Pay Post Initial]] * ACT3Info[Remainder %]), "")</f>
        <v/>
      </c>
      <c r="AQ24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42" s="22">
        <v>45529</v>
      </c>
      <c r="AT242" s="1" cm="1">
        <f t="array" ref="AT242">IF(ISNUMBER(BA241), BA241, ACT4Info[Intial Amount])</f>
        <v>0</v>
      </c>
      <c r="AU242" s="1"/>
      <c r="AV242" s="19" cm="1">
        <f t="array" ref="AV242">IF(ACT4Holdings[[#This Row],[Intial Amount]] &gt; ACT4Info[Interest Rate 1 Cap], ACT4Info[Interest Rate 2], ACT4Info[Interest Rate])</f>
        <v>0</v>
      </c>
      <c r="AW242" s="1"/>
      <c r="AX242" s="24" t="str" cm="1">
        <f t="array" ref="AX242">IF(VLOOKUP(ACT4Holdings[[#This Row],[Date]],Paysheet[], 2, FALSE) = "PAYDAY", (VLOOKUP(ACT4Holdings[[#This Row],[Date]],Paysheet[], 11, FALSE) * ACT4Info[Intial Pay %]), "")</f>
        <v/>
      </c>
      <c r="AY24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42" s="1" t="str" cm="1">
        <f t="array" ref="AZ242">IF(VLOOKUP(ACT4Holdings[[#This Row],[Date]],Paysheet[], 2, FALSE) = "PAYDAY", (PayDistribution[[#This Row],[Pay Post Initial]] * ACT4Info[Remainder %]), "")</f>
        <v/>
      </c>
      <c r="BA24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42" s="22">
        <v>45529</v>
      </c>
      <c r="BD242" s="1" cm="1">
        <f t="array" ref="BD242">IF(ISNUMBER(BK241), BK241, ACT5Info[Intial Amount])</f>
        <v>0</v>
      </c>
      <c r="BE242" s="1"/>
      <c r="BF242" s="19" cm="1">
        <f t="array" ref="BF242">IF(ACT5Holdings[[#This Row],[Intial Amount]] &gt; ACT5Info[Interest Rate 1 Cap], ACT5Info[Interest Rate 2], ACT5Info[Interest Rate])</f>
        <v>0</v>
      </c>
      <c r="BG242" s="1"/>
      <c r="BH242" s="24" t="str" cm="1">
        <f t="array" ref="BH242">IF(VLOOKUP(ACT5Holdings[[#This Row],[Date]],Paysheet[], 2, FALSE) = "PAYDAY", (VLOOKUP(ACT5Holdings[[#This Row],[Date]],Paysheet[], 11, FALSE) * ACT5Info[Intial Pay %]), "")</f>
        <v/>
      </c>
      <c r="BI24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42" s="1" t="str" cm="1">
        <f t="array" ref="BJ242">IF(VLOOKUP(ACT5Holdings[[#This Row],[Date]],Paysheet[], 2, FALSE) = "PAYDAY", (PayDistribution[[#This Row],[Pay Post Initial]] * ACT5Info[Remainder %]), "")</f>
        <v/>
      </c>
      <c r="BK24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43" spans="1:63" x14ac:dyDescent="0.25">
      <c r="A243" s="27">
        <v>45530</v>
      </c>
      <c r="B243" t="str">
        <f>IF(VLOOKUP(PayDistribution[[#This Row],[Date]],Paysheet[], 2, FALSE) = "PAYDAY", VLOOKUP(PayDistribution[[#This Row],[Date]],Paysheet[], 11, FALSE), "")</f>
        <v/>
      </c>
      <c r="C243" s="2" t="str">
        <f>ACT1Holdings[[#This Row],[Initial Pay Cut]]</f>
        <v/>
      </c>
      <c r="D243" s="2" t="str">
        <f>ACT2Holdings[[#This Row],[Initial Pay Cut]]</f>
        <v/>
      </c>
      <c r="E243" s="2" t="str">
        <f>ACT3Holdings[[#This Row],[Initial Pay Cut]]</f>
        <v/>
      </c>
      <c r="F243" s="2" t="str">
        <f>ACT4Holdings[[#This Row],[Initial Pay Cut]]</f>
        <v/>
      </c>
      <c r="G243" s="2" t="str">
        <f>ACT5Holdings[[#This Row],[Initial Pay Cut]]</f>
        <v/>
      </c>
      <c r="H243" t="str">
        <f>IF(PayDistribution[[#This Row],[Initial Paycheck]] = "", "", PayDistribution[[#This Row],[Initial Paycheck]] - SUM(PayDistribution[[#This Row],[Int ACT 1]:[Int ACT 5]]))</f>
        <v/>
      </c>
      <c r="I243" s="2" t="str">
        <f>ACT1Holdings[[#This Row],[Remainder Pay Cut]]</f>
        <v/>
      </c>
      <c r="J243" s="2" t="str">
        <f>ACT2Holdings[[#This Row],[Remainder Pay Cut]]</f>
        <v/>
      </c>
      <c r="K243" s="2" t="str">
        <f>ACT3Holdings[[#This Row],[Remainder Pay Cut]]</f>
        <v/>
      </c>
      <c r="L243" s="2" t="str">
        <f>ACT4Holdings[[#This Row],[Remainder Pay Cut]]</f>
        <v/>
      </c>
      <c r="M243" s="2" t="str">
        <f>ACT5Holdings[[#This Row],[Remainder Pay Cut]]</f>
        <v/>
      </c>
      <c r="O243" s="22">
        <v>45530</v>
      </c>
      <c r="P243" s="1" cm="1">
        <f t="array" ref="P243">IF(ISNUMBER(W242), W242, ACT1Info[Intial Amount])</f>
        <v>0</v>
      </c>
      <c r="Q243" s="1"/>
      <c r="R243" s="19" cm="1">
        <f t="array" ref="R243">IF(ACT1Holdings[[#This Row],[Intial Amount]] &gt; ACT1Info[Interest Rate 1 Cap], ACT1Info[Interest Rate 2], ACT1Info[Interest Rate])</f>
        <v>0</v>
      </c>
      <c r="S243" s="1"/>
      <c r="T243" s="24" t="str" cm="1">
        <f t="array" ref="T243">IF(VLOOKUP(ACT1Holdings[[#This Row],[Date]],Paysheet[], 2, FALSE) = "PAYDAY", (VLOOKUP(ACT1Holdings[[#This Row],[Date]],Paysheet[], 11, FALSE) * ACT1Info[Intial Pay %]), "")</f>
        <v/>
      </c>
      <c r="U24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43" s="1" t="str" cm="1">
        <f t="array" ref="V243">IF(VLOOKUP(ACT1Holdings[[#This Row],[Date]],Paysheet[], 2, FALSE) = "PAYDAY", (PayDistribution[[#This Row],[Pay Post Initial]] * ACT1Info[Remainder %]), "")</f>
        <v/>
      </c>
      <c r="W24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43" s="22">
        <v>45530</v>
      </c>
      <c r="Z243" s="1" cm="1">
        <f t="array" ref="Z243">IF(ISNUMBER(AG242), AG242, ACT2Info[Intial Amount])</f>
        <v>0</v>
      </c>
      <c r="AA243" s="1"/>
      <c r="AB243" s="19" cm="1">
        <f t="array" ref="AB243">IF(ACT2Holdings[[#This Row],[Intial Amount]] &gt; ACT2Info[Interest Rate 1 Cap], ACT2Info[Interest Rate 2], ACT2Info[Interest Rate])</f>
        <v>1.5E-3</v>
      </c>
      <c r="AC243" s="1"/>
      <c r="AD243" s="24" t="str" cm="1">
        <f t="array" ref="AD243">IF(VLOOKUP(ACT2Holdings[[#This Row],[Date]],Paysheet[], 2, FALSE) = "PAYDAY", (VLOOKUP(ACT2Holdings[[#This Row],[Date]],Paysheet[], 11, FALSE) * ACT2Info[Intial Pay %]), "")</f>
        <v/>
      </c>
      <c r="AE24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43" s="1" t="str" cm="1">
        <f t="array" ref="AF243">IF(VLOOKUP(ACT2Holdings[[#This Row],[Date]],Paysheet[], 2, FALSE) = "PAYDAY", (PayDistribution[[#This Row],[Pay Post Initial]] * ACT2Info[Remainder %]), "")</f>
        <v/>
      </c>
      <c r="AG24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43" s="22">
        <v>45530</v>
      </c>
      <c r="AJ243" s="1" cm="1">
        <f t="array" ref="AJ243">IF(ISNUMBER(AQ242), AQ242, ACT3Info[Intial Amount])</f>
        <v>0</v>
      </c>
      <c r="AK243" s="1"/>
      <c r="AL243" s="19" cm="1">
        <f t="array" ref="AL243">IF(ACT3Holdings[[#This Row],[Intial Amount]] &gt; ACT3Info[Interest Rate 1 Cap], ACT3Info[Interest Rate 2], ACT3Info[Interest Rate])</f>
        <v>0</v>
      </c>
      <c r="AM243" s="1"/>
      <c r="AN243" s="24" t="str" cm="1">
        <f t="array" ref="AN243">IF(VLOOKUP(ACT3Holdings[[#This Row],[Date]],Paysheet[], 2, FALSE) = "PAYDAY", (VLOOKUP(ACT3Holdings[[#This Row],[Date]],Paysheet[], 11, FALSE) * ACT3Info[Intial Pay %]), "")</f>
        <v/>
      </c>
      <c r="AO24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43" s="1" t="str" cm="1">
        <f t="array" ref="AP243">IF(VLOOKUP(ACT3Holdings[[#This Row],[Date]],Paysheet[], 2, FALSE) = "PAYDAY", (PayDistribution[[#This Row],[Pay Post Initial]] * ACT3Info[Remainder %]), "")</f>
        <v/>
      </c>
      <c r="AQ24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43" s="22">
        <v>45530</v>
      </c>
      <c r="AT243" s="1" cm="1">
        <f t="array" ref="AT243">IF(ISNUMBER(BA242), BA242, ACT4Info[Intial Amount])</f>
        <v>0</v>
      </c>
      <c r="AU243" s="1"/>
      <c r="AV243" s="19" cm="1">
        <f t="array" ref="AV243">IF(ACT4Holdings[[#This Row],[Intial Amount]] &gt; ACT4Info[Interest Rate 1 Cap], ACT4Info[Interest Rate 2], ACT4Info[Interest Rate])</f>
        <v>0</v>
      </c>
      <c r="AW243" s="1"/>
      <c r="AX243" s="24" t="str" cm="1">
        <f t="array" ref="AX243">IF(VLOOKUP(ACT4Holdings[[#This Row],[Date]],Paysheet[], 2, FALSE) = "PAYDAY", (VLOOKUP(ACT4Holdings[[#This Row],[Date]],Paysheet[], 11, FALSE) * ACT4Info[Intial Pay %]), "")</f>
        <v/>
      </c>
      <c r="AY24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43" s="1" t="str" cm="1">
        <f t="array" ref="AZ243">IF(VLOOKUP(ACT4Holdings[[#This Row],[Date]],Paysheet[], 2, FALSE) = "PAYDAY", (PayDistribution[[#This Row],[Pay Post Initial]] * ACT4Info[Remainder %]), "")</f>
        <v/>
      </c>
      <c r="BA24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43" s="22">
        <v>45530</v>
      </c>
      <c r="BD243" s="1" cm="1">
        <f t="array" ref="BD243">IF(ISNUMBER(BK242), BK242, ACT5Info[Intial Amount])</f>
        <v>0</v>
      </c>
      <c r="BE243" s="1"/>
      <c r="BF243" s="19" cm="1">
        <f t="array" ref="BF243">IF(ACT5Holdings[[#This Row],[Intial Amount]] &gt; ACT5Info[Interest Rate 1 Cap], ACT5Info[Interest Rate 2], ACT5Info[Interest Rate])</f>
        <v>0</v>
      </c>
      <c r="BG243" s="1"/>
      <c r="BH243" s="24" t="str" cm="1">
        <f t="array" ref="BH243">IF(VLOOKUP(ACT5Holdings[[#This Row],[Date]],Paysheet[], 2, FALSE) = "PAYDAY", (VLOOKUP(ACT5Holdings[[#This Row],[Date]],Paysheet[], 11, FALSE) * ACT5Info[Intial Pay %]), "")</f>
        <v/>
      </c>
      <c r="BI24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43" s="1" t="str" cm="1">
        <f t="array" ref="BJ243">IF(VLOOKUP(ACT5Holdings[[#This Row],[Date]],Paysheet[], 2, FALSE) = "PAYDAY", (PayDistribution[[#This Row],[Pay Post Initial]] * ACT5Info[Remainder %]), "")</f>
        <v/>
      </c>
      <c r="BK24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44" spans="1:63" x14ac:dyDescent="0.25">
      <c r="A244" s="27">
        <v>45531</v>
      </c>
      <c r="B244" t="str">
        <f>IF(VLOOKUP(PayDistribution[[#This Row],[Date]],Paysheet[], 2, FALSE) = "PAYDAY", VLOOKUP(PayDistribution[[#This Row],[Date]],Paysheet[], 11, FALSE), "")</f>
        <v/>
      </c>
      <c r="C244" s="2" t="str">
        <f>ACT1Holdings[[#This Row],[Initial Pay Cut]]</f>
        <v/>
      </c>
      <c r="D244" s="2" t="str">
        <f>ACT2Holdings[[#This Row],[Initial Pay Cut]]</f>
        <v/>
      </c>
      <c r="E244" s="2" t="str">
        <f>ACT3Holdings[[#This Row],[Initial Pay Cut]]</f>
        <v/>
      </c>
      <c r="F244" s="2" t="str">
        <f>ACT4Holdings[[#This Row],[Initial Pay Cut]]</f>
        <v/>
      </c>
      <c r="G244" s="2" t="str">
        <f>ACT5Holdings[[#This Row],[Initial Pay Cut]]</f>
        <v/>
      </c>
      <c r="H244" t="str">
        <f>IF(PayDistribution[[#This Row],[Initial Paycheck]] = "", "", PayDistribution[[#This Row],[Initial Paycheck]] - SUM(PayDistribution[[#This Row],[Int ACT 1]:[Int ACT 5]]))</f>
        <v/>
      </c>
      <c r="I244" s="2" t="str">
        <f>ACT1Holdings[[#This Row],[Remainder Pay Cut]]</f>
        <v/>
      </c>
      <c r="J244" s="2" t="str">
        <f>ACT2Holdings[[#This Row],[Remainder Pay Cut]]</f>
        <v/>
      </c>
      <c r="K244" s="2" t="str">
        <f>ACT3Holdings[[#This Row],[Remainder Pay Cut]]</f>
        <v/>
      </c>
      <c r="L244" s="2" t="str">
        <f>ACT4Holdings[[#This Row],[Remainder Pay Cut]]</f>
        <v/>
      </c>
      <c r="M244" s="2" t="str">
        <f>ACT5Holdings[[#This Row],[Remainder Pay Cut]]</f>
        <v/>
      </c>
      <c r="O244" s="22">
        <v>45531</v>
      </c>
      <c r="P244" s="1" cm="1">
        <f t="array" ref="P244">IF(ISNUMBER(W243), W243, ACT1Info[Intial Amount])</f>
        <v>0</v>
      </c>
      <c r="Q244" s="1"/>
      <c r="R244" s="19" cm="1">
        <f t="array" ref="R244">IF(ACT1Holdings[[#This Row],[Intial Amount]] &gt; ACT1Info[Interest Rate 1 Cap], ACT1Info[Interest Rate 2], ACT1Info[Interest Rate])</f>
        <v>0</v>
      </c>
      <c r="S244" s="1"/>
      <c r="T244" s="24" t="str" cm="1">
        <f t="array" ref="T244">IF(VLOOKUP(ACT1Holdings[[#This Row],[Date]],Paysheet[], 2, FALSE) = "PAYDAY", (VLOOKUP(ACT1Holdings[[#This Row],[Date]],Paysheet[], 11, FALSE) * ACT1Info[Intial Pay %]), "")</f>
        <v/>
      </c>
      <c r="U24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44" s="1" t="str" cm="1">
        <f t="array" ref="V244">IF(VLOOKUP(ACT1Holdings[[#This Row],[Date]],Paysheet[], 2, FALSE) = "PAYDAY", (PayDistribution[[#This Row],[Pay Post Initial]] * ACT1Info[Remainder %]), "")</f>
        <v/>
      </c>
      <c r="W24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44" s="22">
        <v>45531</v>
      </c>
      <c r="Z244" s="1" cm="1">
        <f t="array" ref="Z244">IF(ISNUMBER(AG243), AG243, ACT2Info[Intial Amount])</f>
        <v>0</v>
      </c>
      <c r="AA244" s="1"/>
      <c r="AB244" s="19" cm="1">
        <f t="array" ref="AB244">IF(ACT2Holdings[[#This Row],[Intial Amount]] &gt; ACT2Info[Interest Rate 1 Cap], ACT2Info[Interest Rate 2], ACT2Info[Interest Rate])</f>
        <v>1.5E-3</v>
      </c>
      <c r="AC244" s="1"/>
      <c r="AD244" s="24" t="str" cm="1">
        <f t="array" ref="AD244">IF(VLOOKUP(ACT2Holdings[[#This Row],[Date]],Paysheet[], 2, FALSE) = "PAYDAY", (VLOOKUP(ACT2Holdings[[#This Row],[Date]],Paysheet[], 11, FALSE) * ACT2Info[Intial Pay %]), "")</f>
        <v/>
      </c>
      <c r="AE24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44" s="1" t="str" cm="1">
        <f t="array" ref="AF244">IF(VLOOKUP(ACT2Holdings[[#This Row],[Date]],Paysheet[], 2, FALSE) = "PAYDAY", (PayDistribution[[#This Row],[Pay Post Initial]] * ACT2Info[Remainder %]), "")</f>
        <v/>
      </c>
      <c r="AG24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44" s="22">
        <v>45531</v>
      </c>
      <c r="AJ244" s="1" cm="1">
        <f t="array" ref="AJ244">IF(ISNUMBER(AQ243), AQ243, ACT3Info[Intial Amount])</f>
        <v>0</v>
      </c>
      <c r="AK244" s="1"/>
      <c r="AL244" s="19" cm="1">
        <f t="array" ref="AL244">IF(ACT3Holdings[[#This Row],[Intial Amount]] &gt; ACT3Info[Interest Rate 1 Cap], ACT3Info[Interest Rate 2], ACT3Info[Interest Rate])</f>
        <v>0</v>
      </c>
      <c r="AM244" s="1"/>
      <c r="AN244" s="24" t="str" cm="1">
        <f t="array" ref="AN244">IF(VLOOKUP(ACT3Holdings[[#This Row],[Date]],Paysheet[], 2, FALSE) = "PAYDAY", (VLOOKUP(ACT3Holdings[[#This Row],[Date]],Paysheet[], 11, FALSE) * ACT3Info[Intial Pay %]), "")</f>
        <v/>
      </c>
      <c r="AO24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44" s="1" t="str" cm="1">
        <f t="array" ref="AP244">IF(VLOOKUP(ACT3Holdings[[#This Row],[Date]],Paysheet[], 2, FALSE) = "PAYDAY", (PayDistribution[[#This Row],[Pay Post Initial]] * ACT3Info[Remainder %]), "")</f>
        <v/>
      </c>
      <c r="AQ24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44" s="22">
        <v>45531</v>
      </c>
      <c r="AT244" s="1" cm="1">
        <f t="array" ref="AT244">IF(ISNUMBER(BA243), BA243, ACT4Info[Intial Amount])</f>
        <v>0</v>
      </c>
      <c r="AU244" s="1"/>
      <c r="AV244" s="19" cm="1">
        <f t="array" ref="AV244">IF(ACT4Holdings[[#This Row],[Intial Amount]] &gt; ACT4Info[Interest Rate 1 Cap], ACT4Info[Interest Rate 2], ACT4Info[Interest Rate])</f>
        <v>0</v>
      </c>
      <c r="AW244" s="1"/>
      <c r="AX244" s="24" t="str" cm="1">
        <f t="array" ref="AX244">IF(VLOOKUP(ACT4Holdings[[#This Row],[Date]],Paysheet[], 2, FALSE) = "PAYDAY", (VLOOKUP(ACT4Holdings[[#This Row],[Date]],Paysheet[], 11, FALSE) * ACT4Info[Intial Pay %]), "")</f>
        <v/>
      </c>
      <c r="AY24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44" s="1" t="str" cm="1">
        <f t="array" ref="AZ244">IF(VLOOKUP(ACT4Holdings[[#This Row],[Date]],Paysheet[], 2, FALSE) = "PAYDAY", (PayDistribution[[#This Row],[Pay Post Initial]] * ACT4Info[Remainder %]), "")</f>
        <v/>
      </c>
      <c r="BA24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44" s="22">
        <v>45531</v>
      </c>
      <c r="BD244" s="1" cm="1">
        <f t="array" ref="BD244">IF(ISNUMBER(BK243), BK243, ACT5Info[Intial Amount])</f>
        <v>0</v>
      </c>
      <c r="BE244" s="1"/>
      <c r="BF244" s="19" cm="1">
        <f t="array" ref="BF244">IF(ACT5Holdings[[#This Row],[Intial Amount]] &gt; ACT5Info[Interest Rate 1 Cap], ACT5Info[Interest Rate 2], ACT5Info[Interest Rate])</f>
        <v>0</v>
      </c>
      <c r="BG244" s="1"/>
      <c r="BH244" s="24" t="str" cm="1">
        <f t="array" ref="BH244">IF(VLOOKUP(ACT5Holdings[[#This Row],[Date]],Paysheet[], 2, FALSE) = "PAYDAY", (VLOOKUP(ACT5Holdings[[#This Row],[Date]],Paysheet[], 11, FALSE) * ACT5Info[Intial Pay %]), "")</f>
        <v/>
      </c>
      <c r="BI24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44" s="1" t="str" cm="1">
        <f t="array" ref="BJ244">IF(VLOOKUP(ACT5Holdings[[#This Row],[Date]],Paysheet[], 2, FALSE) = "PAYDAY", (PayDistribution[[#This Row],[Pay Post Initial]] * ACT5Info[Remainder %]), "")</f>
        <v/>
      </c>
      <c r="BK24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45" spans="1:63" x14ac:dyDescent="0.25">
      <c r="A245" s="27">
        <v>45532</v>
      </c>
      <c r="B245" t="str">
        <f>IF(VLOOKUP(PayDistribution[[#This Row],[Date]],Paysheet[], 2, FALSE) = "PAYDAY", VLOOKUP(PayDistribution[[#This Row],[Date]],Paysheet[], 11, FALSE), "")</f>
        <v/>
      </c>
      <c r="C245" s="2" t="str">
        <f>ACT1Holdings[[#This Row],[Initial Pay Cut]]</f>
        <v/>
      </c>
      <c r="D245" s="2" t="str">
        <f>ACT2Holdings[[#This Row],[Initial Pay Cut]]</f>
        <v/>
      </c>
      <c r="E245" s="2" t="str">
        <f>ACT3Holdings[[#This Row],[Initial Pay Cut]]</f>
        <v/>
      </c>
      <c r="F245" s="2" t="str">
        <f>ACT4Holdings[[#This Row],[Initial Pay Cut]]</f>
        <v/>
      </c>
      <c r="G245" s="2" t="str">
        <f>ACT5Holdings[[#This Row],[Initial Pay Cut]]</f>
        <v/>
      </c>
      <c r="H245" t="str">
        <f>IF(PayDistribution[[#This Row],[Initial Paycheck]] = "", "", PayDistribution[[#This Row],[Initial Paycheck]] - SUM(PayDistribution[[#This Row],[Int ACT 1]:[Int ACT 5]]))</f>
        <v/>
      </c>
      <c r="I245" s="2" t="str">
        <f>ACT1Holdings[[#This Row],[Remainder Pay Cut]]</f>
        <v/>
      </c>
      <c r="J245" s="2" t="str">
        <f>ACT2Holdings[[#This Row],[Remainder Pay Cut]]</f>
        <v/>
      </c>
      <c r="K245" s="2" t="str">
        <f>ACT3Holdings[[#This Row],[Remainder Pay Cut]]</f>
        <v/>
      </c>
      <c r="L245" s="2" t="str">
        <f>ACT4Holdings[[#This Row],[Remainder Pay Cut]]</f>
        <v/>
      </c>
      <c r="M245" s="2" t="str">
        <f>ACT5Holdings[[#This Row],[Remainder Pay Cut]]</f>
        <v/>
      </c>
      <c r="O245" s="22">
        <v>45532</v>
      </c>
      <c r="P245" s="1" cm="1">
        <f t="array" ref="P245">IF(ISNUMBER(W244), W244, ACT1Info[Intial Amount])</f>
        <v>0</v>
      </c>
      <c r="Q245" s="1"/>
      <c r="R245" s="19" cm="1">
        <f t="array" ref="R245">IF(ACT1Holdings[[#This Row],[Intial Amount]] &gt; ACT1Info[Interest Rate 1 Cap], ACT1Info[Interest Rate 2], ACT1Info[Interest Rate])</f>
        <v>0</v>
      </c>
      <c r="S245" s="1"/>
      <c r="T245" s="24" t="str" cm="1">
        <f t="array" ref="T245">IF(VLOOKUP(ACT1Holdings[[#This Row],[Date]],Paysheet[], 2, FALSE) = "PAYDAY", (VLOOKUP(ACT1Holdings[[#This Row],[Date]],Paysheet[], 11, FALSE) * ACT1Info[Intial Pay %]), "")</f>
        <v/>
      </c>
      <c r="U24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45" s="1" t="str" cm="1">
        <f t="array" ref="V245">IF(VLOOKUP(ACT1Holdings[[#This Row],[Date]],Paysheet[], 2, FALSE) = "PAYDAY", (PayDistribution[[#This Row],[Pay Post Initial]] * ACT1Info[Remainder %]), "")</f>
        <v/>
      </c>
      <c r="W24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45" s="22">
        <v>45532</v>
      </c>
      <c r="Z245" s="1" cm="1">
        <f t="array" ref="Z245">IF(ISNUMBER(AG244), AG244, ACT2Info[Intial Amount])</f>
        <v>0</v>
      </c>
      <c r="AA245" s="1"/>
      <c r="AB245" s="19" cm="1">
        <f t="array" ref="AB245">IF(ACT2Holdings[[#This Row],[Intial Amount]] &gt; ACT2Info[Interest Rate 1 Cap], ACT2Info[Interest Rate 2], ACT2Info[Interest Rate])</f>
        <v>1.5E-3</v>
      </c>
      <c r="AC245" s="1"/>
      <c r="AD245" s="24" t="str" cm="1">
        <f t="array" ref="AD245">IF(VLOOKUP(ACT2Holdings[[#This Row],[Date]],Paysheet[], 2, FALSE) = "PAYDAY", (VLOOKUP(ACT2Holdings[[#This Row],[Date]],Paysheet[], 11, FALSE) * ACT2Info[Intial Pay %]), "")</f>
        <v/>
      </c>
      <c r="AE24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45" s="1" t="str" cm="1">
        <f t="array" ref="AF245">IF(VLOOKUP(ACT2Holdings[[#This Row],[Date]],Paysheet[], 2, FALSE) = "PAYDAY", (PayDistribution[[#This Row],[Pay Post Initial]] * ACT2Info[Remainder %]), "")</f>
        <v/>
      </c>
      <c r="AG24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45" s="22">
        <v>45532</v>
      </c>
      <c r="AJ245" s="1" cm="1">
        <f t="array" ref="AJ245">IF(ISNUMBER(AQ244), AQ244, ACT3Info[Intial Amount])</f>
        <v>0</v>
      </c>
      <c r="AK245" s="1"/>
      <c r="AL245" s="19" cm="1">
        <f t="array" ref="AL245">IF(ACT3Holdings[[#This Row],[Intial Amount]] &gt; ACT3Info[Interest Rate 1 Cap], ACT3Info[Interest Rate 2], ACT3Info[Interest Rate])</f>
        <v>0</v>
      </c>
      <c r="AM245" s="1"/>
      <c r="AN245" s="24" t="str" cm="1">
        <f t="array" ref="AN245">IF(VLOOKUP(ACT3Holdings[[#This Row],[Date]],Paysheet[], 2, FALSE) = "PAYDAY", (VLOOKUP(ACT3Holdings[[#This Row],[Date]],Paysheet[], 11, FALSE) * ACT3Info[Intial Pay %]), "")</f>
        <v/>
      </c>
      <c r="AO24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45" s="1" t="str" cm="1">
        <f t="array" ref="AP245">IF(VLOOKUP(ACT3Holdings[[#This Row],[Date]],Paysheet[], 2, FALSE) = "PAYDAY", (PayDistribution[[#This Row],[Pay Post Initial]] * ACT3Info[Remainder %]), "")</f>
        <v/>
      </c>
      <c r="AQ24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45" s="22">
        <v>45532</v>
      </c>
      <c r="AT245" s="1" cm="1">
        <f t="array" ref="AT245">IF(ISNUMBER(BA244), BA244, ACT4Info[Intial Amount])</f>
        <v>0</v>
      </c>
      <c r="AU245" s="1"/>
      <c r="AV245" s="19" cm="1">
        <f t="array" ref="AV245">IF(ACT4Holdings[[#This Row],[Intial Amount]] &gt; ACT4Info[Interest Rate 1 Cap], ACT4Info[Interest Rate 2], ACT4Info[Interest Rate])</f>
        <v>0</v>
      </c>
      <c r="AW245" s="1"/>
      <c r="AX245" s="24" t="str" cm="1">
        <f t="array" ref="AX245">IF(VLOOKUP(ACT4Holdings[[#This Row],[Date]],Paysheet[], 2, FALSE) = "PAYDAY", (VLOOKUP(ACT4Holdings[[#This Row],[Date]],Paysheet[], 11, FALSE) * ACT4Info[Intial Pay %]), "")</f>
        <v/>
      </c>
      <c r="AY24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45" s="1" t="str" cm="1">
        <f t="array" ref="AZ245">IF(VLOOKUP(ACT4Holdings[[#This Row],[Date]],Paysheet[], 2, FALSE) = "PAYDAY", (PayDistribution[[#This Row],[Pay Post Initial]] * ACT4Info[Remainder %]), "")</f>
        <v/>
      </c>
      <c r="BA24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45" s="22">
        <v>45532</v>
      </c>
      <c r="BD245" s="1" cm="1">
        <f t="array" ref="BD245">IF(ISNUMBER(BK244), BK244, ACT5Info[Intial Amount])</f>
        <v>0</v>
      </c>
      <c r="BE245" s="1"/>
      <c r="BF245" s="19" cm="1">
        <f t="array" ref="BF245">IF(ACT5Holdings[[#This Row],[Intial Amount]] &gt; ACT5Info[Interest Rate 1 Cap], ACT5Info[Interest Rate 2], ACT5Info[Interest Rate])</f>
        <v>0</v>
      </c>
      <c r="BG245" s="1"/>
      <c r="BH245" s="24" t="str" cm="1">
        <f t="array" ref="BH245">IF(VLOOKUP(ACT5Holdings[[#This Row],[Date]],Paysheet[], 2, FALSE) = "PAYDAY", (VLOOKUP(ACT5Holdings[[#This Row],[Date]],Paysheet[], 11, FALSE) * ACT5Info[Intial Pay %]), "")</f>
        <v/>
      </c>
      <c r="BI24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45" s="1" t="str" cm="1">
        <f t="array" ref="BJ245">IF(VLOOKUP(ACT5Holdings[[#This Row],[Date]],Paysheet[], 2, FALSE) = "PAYDAY", (PayDistribution[[#This Row],[Pay Post Initial]] * ACT5Info[Remainder %]), "")</f>
        <v/>
      </c>
      <c r="BK24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46" spans="1:63" x14ac:dyDescent="0.25">
      <c r="A246" s="27">
        <v>45533</v>
      </c>
      <c r="B246" t="str">
        <f>IF(VLOOKUP(PayDistribution[[#This Row],[Date]],Paysheet[], 2, FALSE) = "PAYDAY", VLOOKUP(PayDistribution[[#This Row],[Date]],Paysheet[], 11, FALSE), "")</f>
        <v/>
      </c>
      <c r="C246" s="2" t="str">
        <f>ACT1Holdings[[#This Row],[Initial Pay Cut]]</f>
        <v/>
      </c>
      <c r="D246" s="2" t="str">
        <f>ACT2Holdings[[#This Row],[Initial Pay Cut]]</f>
        <v/>
      </c>
      <c r="E246" s="2" t="str">
        <f>ACT3Holdings[[#This Row],[Initial Pay Cut]]</f>
        <v/>
      </c>
      <c r="F246" s="2" t="str">
        <f>ACT4Holdings[[#This Row],[Initial Pay Cut]]</f>
        <v/>
      </c>
      <c r="G246" s="2" t="str">
        <f>ACT5Holdings[[#This Row],[Initial Pay Cut]]</f>
        <v/>
      </c>
      <c r="H246" t="str">
        <f>IF(PayDistribution[[#This Row],[Initial Paycheck]] = "", "", PayDistribution[[#This Row],[Initial Paycheck]] - SUM(PayDistribution[[#This Row],[Int ACT 1]:[Int ACT 5]]))</f>
        <v/>
      </c>
      <c r="I246" s="2" t="str">
        <f>ACT1Holdings[[#This Row],[Remainder Pay Cut]]</f>
        <v/>
      </c>
      <c r="J246" s="2" t="str">
        <f>ACT2Holdings[[#This Row],[Remainder Pay Cut]]</f>
        <v/>
      </c>
      <c r="K246" s="2" t="str">
        <f>ACT3Holdings[[#This Row],[Remainder Pay Cut]]</f>
        <v/>
      </c>
      <c r="L246" s="2" t="str">
        <f>ACT4Holdings[[#This Row],[Remainder Pay Cut]]</f>
        <v/>
      </c>
      <c r="M246" s="2" t="str">
        <f>ACT5Holdings[[#This Row],[Remainder Pay Cut]]</f>
        <v/>
      </c>
      <c r="O246" s="22">
        <v>45533</v>
      </c>
      <c r="P246" s="1" cm="1">
        <f t="array" ref="P246">IF(ISNUMBER(W245), W245, ACT1Info[Intial Amount])</f>
        <v>0</v>
      </c>
      <c r="Q246" s="1"/>
      <c r="R246" s="19" cm="1">
        <f t="array" ref="R246">IF(ACT1Holdings[[#This Row],[Intial Amount]] &gt; ACT1Info[Interest Rate 1 Cap], ACT1Info[Interest Rate 2], ACT1Info[Interest Rate])</f>
        <v>0</v>
      </c>
      <c r="S246" s="1"/>
      <c r="T246" s="24" t="str" cm="1">
        <f t="array" ref="T246">IF(VLOOKUP(ACT1Holdings[[#This Row],[Date]],Paysheet[], 2, FALSE) = "PAYDAY", (VLOOKUP(ACT1Holdings[[#This Row],[Date]],Paysheet[], 11, FALSE) * ACT1Info[Intial Pay %]), "")</f>
        <v/>
      </c>
      <c r="U24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46" s="1" t="str" cm="1">
        <f t="array" ref="V246">IF(VLOOKUP(ACT1Holdings[[#This Row],[Date]],Paysheet[], 2, FALSE) = "PAYDAY", (PayDistribution[[#This Row],[Pay Post Initial]] * ACT1Info[Remainder %]), "")</f>
        <v/>
      </c>
      <c r="W24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46" s="22">
        <v>45533</v>
      </c>
      <c r="Z246" s="1" cm="1">
        <f t="array" ref="Z246">IF(ISNUMBER(AG245), AG245, ACT2Info[Intial Amount])</f>
        <v>0</v>
      </c>
      <c r="AA246" s="1"/>
      <c r="AB246" s="19" cm="1">
        <f t="array" ref="AB246">IF(ACT2Holdings[[#This Row],[Intial Amount]] &gt; ACT2Info[Interest Rate 1 Cap], ACT2Info[Interest Rate 2], ACT2Info[Interest Rate])</f>
        <v>1.5E-3</v>
      </c>
      <c r="AC246" s="1"/>
      <c r="AD246" s="24" t="str" cm="1">
        <f t="array" ref="AD246">IF(VLOOKUP(ACT2Holdings[[#This Row],[Date]],Paysheet[], 2, FALSE) = "PAYDAY", (VLOOKUP(ACT2Holdings[[#This Row],[Date]],Paysheet[], 11, FALSE) * ACT2Info[Intial Pay %]), "")</f>
        <v/>
      </c>
      <c r="AE24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46" s="1" t="str" cm="1">
        <f t="array" ref="AF246">IF(VLOOKUP(ACT2Holdings[[#This Row],[Date]],Paysheet[], 2, FALSE) = "PAYDAY", (PayDistribution[[#This Row],[Pay Post Initial]] * ACT2Info[Remainder %]), "")</f>
        <v/>
      </c>
      <c r="AG24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46" s="22">
        <v>45533</v>
      </c>
      <c r="AJ246" s="1" cm="1">
        <f t="array" ref="AJ246">IF(ISNUMBER(AQ245), AQ245, ACT3Info[Intial Amount])</f>
        <v>0</v>
      </c>
      <c r="AK246" s="1"/>
      <c r="AL246" s="19" cm="1">
        <f t="array" ref="AL246">IF(ACT3Holdings[[#This Row],[Intial Amount]] &gt; ACT3Info[Interest Rate 1 Cap], ACT3Info[Interest Rate 2], ACT3Info[Interest Rate])</f>
        <v>0</v>
      </c>
      <c r="AM246" s="1"/>
      <c r="AN246" s="24" t="str" cm="1">
        <f t="array" ref="AN246">IF(VLOOKUP(ACT3Holdings[[#This Row],[Date]],Paysheet[], 2, FALSE) = "PAYDAY", (VLOOKUP(ACT3Holdings[[#This Row],[Date]],Paysheet[], 11, FALSE) * ACT3Info[Intial Pay %]), "")</f>
        <v/>
      </c>
      <c r="AO24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46" s="1" t="str" cm="1">
        <f t="array" ref="AP246">IF(VLOOKUP(ACT3Holdings[[#This Row],[Date]],Paysheet[], 2, FALSE) = "PAYDAY", (PayDistribution[[#This Row],[Pay Post Initial]] * ACT3Info[Remainder %]), "")</f>
        <v/>
      </c>
      <c r="AQ24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46" s="22">
        <v>45533</v>
      </c>
      <c r="AT246" s="1" cm="1">
        <f t="array" ref="AT246">IF(ISNUMBER(BA245), BA245, ACT4Info[Intial Amount])</f>
        <v>0</v>
      </c>
      <c r="AU246" s="1"/>
      <c r="AV246" s="19" cm="1">
        <f t="array" ref="AV246">IF(ACT4Holdings[[#This Row],[Intial Amount]] &gt; ACT4Info[Interest Rate 1 Cap], ACT4Info[Interest Rate 2], ACT4Info[Interest Rate])</f>
        <v>0</v>
      </c>
      <c r="AW246" s="1"/>
      <c r="AX246" s="24" t="str" cm="1">
        <f t="array" ref="AX246">IF(VLOOKUP(ACT4Holdings[[#This Row],[Date]],Paysheet[], 2, FALSE) = "PAYDAY", (VLOOKUP(ACT4Holdings[[#This Row],[Date]],Paysheet[], 11, FALSE) * ACT4Info[Intial Pay %]), "")</f>
        <v/>
      </c>
      <c r="AY24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46" s="1" t="str" cm="1">
        <f t="array" ref="AZ246">IF(VLOOKUP(ACT4Holdings[[#This Row],[Date]],Paysheet[], 2, FALSE) = "PAYDAY", (PayDistribution[[#This Row],[Pay Post Initial]] * ACT4Info[Remainder %]), "")</f>
        <v/>
      </c>
      <c r="BA24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46" s="22">
        <v>45533</v>
      </c>
      <c r="BD246" s="1" cm="1">
        <f t="array" ref="BD246">IF(ISNUMBER(BK245), BK245, ACT5Info[Intial Amount])</f>
        <v>0</v>
      </c>
      <c r="BE246" s="1"/>
      <c r="BF246" s="19" cm="1">
        <f t="array" ref="BF246">IF(ACT5Holdings[[#This Row],[Intial Amount]] &gt; ACT5Info[Interest Rate 1 Cap], ACT5Info[Interest Rate 2], ACT5Info[Interest Rate])</f>
        <v>0</v>
      </c>
      <c r="BG246" s="1"/>
      <c r="BH246" s="24" t="str" cm="1">
        <f t="array" ref="BH246">IF(VLOOKUP(ACT5Holdings[[#This Row],[Date]],Paysheet[], 2, FALSE) = "PAYDAY", (VLOOKUP(ACT5Holdings[[#This Row],[Date]],Paysheet[], 11, FALSE) * ACT5Info[Intial Pay %]), "")</f>
        <v/>
      </c>
      <c r="BI24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46" s="1" t="str" cm="1">
        <f t="array" ref="BJ246">IF(VLOOKUP(ACT5Holdings[[#This Row],[Date]],Paysheet[], 2, FALSE) = "PAYDAY", (PayDistribution[[#This Row],[Pay Post Initial]] * ACT5Info[Remainder %]), "")</f>
        <v/>
      </c>
      <c r="BK24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47" spans="1:63" x14ac:dyDescent="0.25">
      <c r="A247" s="27">
        <v>45534</v>
      </c>
      <c r="B247">
        <f>IF(VLOOKUP(PayDistribution[[#This Row],[Date]],Paysheet[], 2, FALSE) = "PAYDAY", VLOOKUP(PayDistribution[[#This Row],[Date]],Paysheet[], 11, FALSE), "")</f>
        <v>0</v>
      </c>
      <c r="C247" s="2">
        <f>ACT1Holdings[[#This Row],[Initial Pay Cut]]</f>
        <v>0</v>
      </c>
      <c r="D247" s="2">
        <f>ACT2Holdings[[#This Row],[Initial Pay Cut]]</f>
        <v>0</v>
      </c>
      <c r="E247" s="2">
        <f>ACT3Holdings[[#This Row],[Initial Pay Cut]]</f>
        <v>0</v>
      </c>
      <c r="F247" s="2">
        <f>ACT4Holdings[[#This Row],[Initial Pay Cut]]</f>
        <v>0</v>
      </c>
      <c r="G247" s="2">
        <f>ACT5Holdings[[#This Row],[Initial Pay Cut]]</f>
        <v>0</v>
      </c>
      <c r="H247">
        <f>IF(PayDistribution[[#This Row],[Initial Paycheck]] = "", "", PayDistribution[[#This Row],[Initial Paycheck]] - SUM(PayDistribution[[#This Row],[Int ACT 1]:[Int ACT 5]]))</f>
        <v>0</v>
      </c>
      <c r="I247" s="2">
        <f>ACT1Holdings[[#This Row],[Remainder Pay Cut]]</f>
        <v>0</v>
      </c>
      <c r="J247" s="2">
        <f>ACT2Holdings[[#This Row],[Remainder Pay Cut]]</f>
        <v>0</v>
      </c>
      <c r="K247" s="2">
        <f>ACT3Holdings[[#This Row],[Remainder Pay Cut]]</f>
        <v>0</v>
      </c>
      <c r="L247" s="2">
        <f>ACT4Holdings[[#This Row],[Remainder Pay Cut]]</f>
        <v>0</v>
      </c>
      <c r="M247" s="2">
        <f>ACT5Holdings[[#This Row],[Remainder Pay Cut]]</f>
        <v>0</v>
      </c>
      <c r="O247" s="22">
        <v>45534</v>
      </c>
      <c r="P247" s="1" cm="1">
        <f t="array" ref="P247">IF(ISNUMBER(W246), W246, ACT1Info[Intial Amount])</f>
        <v>0</v>
      </c>
      <c r="Q247" s="1"/>
      <c r="R247" s="19" cm="1">
        <f t="array" ref="R247">IF(ACT1Holdings[[#This Row],[Intial Amount]] &gt; ACT1Info[Interest Rate 1 Cap], ACT1Info[Interest Rate 2], ACT1Info[Interest Rate])</f>
        <v>0</v>
      </c>
      <c r="S247" s="1"/>
      <c r="T247" s="24" cm="1">
        <f t="array" ref="T247">IF(VLOOKUP(ACT1Holdings[[#This Row],[Date]],Paysheet[], 2, FALSE) = "PAYDAY", (VLOOKUP(ACT1Holdings[[#This Row],[Date]],Paysheet[], 11, FALSE) * ACT1Info[Intial Pay %]), "")</f>
        <v>0</v>
      </c>
      <c r="U247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247" s="1" cm="1">
        <f t="array" ref="V247">IF(VLOOKUP(ACT1Holdings[[#This Row],[Date]],Paysheet[], 2, FALSE) = "PAYDAY", (PayDistribution[[#This Row],[Pay Post Initial]] * ACT1Info[Remainder %]), "")</f>
        <v>0</v>
      </c>
      <c r="W24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47" s="22">
        <v>45534</v>
      </c>
      <c r="Z247" s="1" cm="1">
        <f t="array" ref="Z247">IF(ISNUMBER(AG246), AG246, ACT2Info[Intial Amount])</f>
        <v>0</v>
      </c>
      <c r="AA247" s="1"/>
      <c r="AB247" s="19" cm="1">
        <f t="array" ref="AB247">IF(ACT2Holdings[[#This Row],[Intial Amount]] &gt; ACT2Info[Interest Rate 1 Cap], ACT2Info[Interest Rate 2], ACT2Info[Interest Rate])</f>
        <v>1.5E-3</v>
      </c>
      <c r="AC247" s="1"/>
      <c r="AD247" s="24" cm="1">
        <f t="array" ref="AD247">IF(VLOOKUP(ACT2Holdings[[#This Row],[Date]],Paysheet[], 2, FALSE) = "PAYDAY", (VLOOKUP(ACT2Holdings[[#This Row],[Date]],Paysheet[], 11, FALSE) * ACT2Info[Intial Pay %]), "")</f>
        <v>0</v>
      </c>
      <c r="AE247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247" s="1" cm="1">
        <f t="array" ref="AF247">IF(VLOOKUP(ACT2Holdings[[#This Row],[Date]],Paysheet[], 2, FALSE) = "PAYDAY", (PayDistribution[[#This Row],[Pay Post Initial]] * ACT2Info[Remainder %]), "")</f>
        <v>0</v>
      </c>
      <c r="AG24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47" s="22">
        <v>45534</v>
      </c>
      <c r="AJ247" s="1" cm="1">
        <f t="array" ref="AJ247">IF(ISNUMBER(AQ246), AQ246, ACT3Info[Intial Amount])</f>
        <v>0</v>
      </c>
      <c r="AK247" s="1"/>
      <c r="AL247" s="19" cm="1">
        <f t="array" ref="AL247">IF(ACT3Holdings[[#This Row],[Intial Amount]] &gt; ACT3Info[Interest Rate 1 Cap], ACT3Info[Interest Rate 2], ACT3Info[Interest Rate])</f>
        <v>0</v>
      </c>
      <c r="AM247" s="1"/>
      <c r="AN247" s="24" cm="1">
        <f t="array" ref="AN247">IF(VLOOKUP(ACT3Holdings[[#This Row],[Date]],Paysheet[], 2, FALSE) = "PAYDAY", (VLOOKUP(ACT3Holdings[[#This Row],[Date]],Paysheet[], 11, FALSE) * ACT3Info[Intial Pay %]), "")</f>
        <v>0</v>
      </c>
      <c r="AO247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247" s="1" cm="1">
        <f t="array" ref="AP247">IF(VLOOKUP(ACT3Holdings[[#This Row],[Date]],Paysheet[], 2, FALSE) = "PAYDAY", (PayDistribution[[#This Row],[Pay Post Initial]] * ACT3Info[Remainder %]), "")</f>
        <v>0</v>
      </c>
      <c r="AQ24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47" s="22">
        <v>45534</v>
      </c>
      <c r="AT247" s="1" cm="1">
        <f t="array" ref="AT247">IF(ISNUMBER(BA246), BA246, ACT4Info[Intial Amount])</f>
        <v>0</v>
      </c>
      <c r="AU247" s="1"/>
      <c r="AV247" s="19" cm="1">
        <f t="array" ref="AV247">IF(ACT4Holdings[[#This Row],[Intial Amount]] &gt; ACT4Info[Interest Rate 1 Cap], ACT4Info[Interest Rate 2], ACT4Info[Interest Rate])</f>
        <v>0</v>
      </c>
      <c r="AW247" s="1"/>
      <c r="AX247" s="24" cm="1">
        <f t="array" ref="AX247">IF(VLOOKUP(ACT4Holdings[[#This Row],[Date]],Paysheet[], 2, FALSE) = "PAYDAY", (VLOOKUP(ACT4Holdings[[#This Row],[Date]],Paysheet[], 11, FALSE) * ACT4Info[Intial Pay %]), "")</f>
        <v>0</v>
      </c>
      <c r="AY247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247" s="1" cm="1">
        <f t="array" ref="AZ247">IF(VLOOKUP(ACT4Holdings[[#This Row],[Date]],Paysheet[], 2, FALSE) = "PAYDAY", (PayDistribution[[#This Row],[Pay Post Initial]] * ACT4Info[Remainder %]), "")</f>
        <v>0</v>
      </c>
      <c r="BA24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47" s="22">
        <v>45534</v>
      </c>
      <c r="BD247" s="1" cm="1">
        <f t="array" ref="BD247">IF(ISNUMBER(BK246), BK246, ACT5Info[Intial Amount])</f>
        <v>0</v>
      </c>
      <c r="BE247" s="1"/>
      <c r="BF247" s="19" cm="1">
        <f t="array" ref="BF247">IF(ACT5Holdings[[#This Row],[Intial Amount]] &gt; ACT5Info[Interest Rate 1 Cap], ACT5Info[Interest Rate 2], ACT5Info[Interest Rate])</f>
        <v>0</v>
      </c>
      <c r="BG247" s="1"/>
      <c r="BH247" s="24" cm="1">
        <f t="array" ref="BH247">IF(VLOOKUP(ACT5Holdings[[#This Row],[Date]],Paysheet[], 2, FALSE) = "PAYDAY", (VLOOKUP(ACT5Holdings[[#This Row],[Date]],Paysheet[], 11, FALSE) * ACT5Info[Intial Pay %]), "")</f>
        <v>0</v>
      </c>
      <c r="BI247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247" s="1" cm="1">
        <f t="array" ref="BJ247">IF(VLOOKUP(ACT5Holdings[[#This Row],[Date]],Paysheet[], 2, FALSE) = "PAYDAY", (PayDistribution[[#This Row],[Pay Post Initial]] * ACT5Info[Remainder %]), "")</f>
        <v>0</v>
      </c>
      <c r="BK24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48" spans="1:63" x14ac:dyDescent="0.25">
      <c r="A248" s="27">
        <v>45535</v>
      </c>
      <c r="B248" t="str">
        <f>IF(VLOOKUP(PayDistribution[[#This Row],[Date]],Paysheet[], 2, FALSE) = "PAYDAY", VLOOKUP(PayDistribution[[#This Row],[Date]],Paysheet[], 11, FALSE), "")</f>
        <v/>
      </c>
      <c r="C248" s="2" t="str">
        <f>ACT1Holdings[[#This Row],[Initial Pay Cut]]</f>
        <v/>
      </c>
      <c r="D248" s="2" t="str">
        <f>ACT2Holdings[[#This Row],[Initial Pay Cut]]</f>
        <v/>
      </c>
      <c r="E248" s="2" t="str">
        <f>ACT3Holdings[[#This Row],[Initial Pay Cut]]</f>
        <v/>
      </c>
      <c r="F248" s="2" t="str">
        <f>ACT4Holdings[[#This Row],[Initial Pay Cut]]</f>
        <v/>
      </c>
      <c r="G248" s="2" t="str">
        <f>ACT5Holdings[[#This Row],[Initial Pay Cut]]</f>
        <v/>
      </c>
      <c r="H248" t="str">
        <f>IF(PayDistribution[[#This Row],[Initial Paycheck]] = "", "", PayDistribution[[#This Row],[Initial Paycheck]] - SUM(PayDistribution[[#This Row],[Int ACT 1]:[Int ACT 5]]))</f>
        <v/>
      </c>
      <c r="I248" s="2" t="str">
        <f>ACT1Holdings[[#This Row],[Remainder Pay Cut]]</f>
        <v/>
      </c>
      <c r="J248" s="2" t="str">
        <f>ACT2Holdings[[#This Row],[Remainder Pay Cut]]</f>
        <v/>
      </c>
      <c r="K248" s="2" t="str">
        <f>ACT3Holdings[[#This Row],[Remainder Pay Cut]]</f>
        <v/>
      </c>
      <c r="L248" s="2" t="str">
        <f>ACT4Holdings[[#This Row],[Remainder Pay Cut]]</f>
        <v/>
      </c>
      <c r="M248" s="2" t="str">
        <f>ACT5Holdings[[#This Row],[Remainder Pay Cut]]</f>
        <v/>
      </c>
      <c r="O248" s="22">
        <v>45535</v>
      </c>
      <c r="P248" s="1" cm="1">
        <f t="array" ref="P248">IF(ISNUMBER(W247), W247, ACT1Info[Intial Amount])</f>
        <v>0</v>
      </c>
      <c r="Q248" s="1"/>
      <c r="R248" s="19" cm="1">
        <f t="array" ref="R248">IF(ACT1Holdings[[#This Row],[Intial Amount]] &gt; ACT1Info[Interest Rate 1 Cap], ACT1Info[Interest Rate 2], ACT1Info[Interest Rate])</f>
        <v>0</v>
      </c>
      <c r="S248" s="1"/>
      <c r="T248" s="24" t="str" cm="1">
        <f t="array" ref="T248">IF(VLOOKUP(ACT1Holdings[[#This Row],[Date]],Paysheet[], 2, FALSE) = "PAYDAY", (VLOOKUP(ACT1Holdings[[#This Row],[Date]],Paysheet[], 11, FALSE) * ACT1Info[Intial Pay %]), "")</f>
        <v/>
      </c>
      <c r="U24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48" s="1" t="str" cm="1">
        <f t="array" ref="V248">IF(VLOOKUP(ACT1Holdings[[#This Row],[Date]],Paysheet[], 2, FALSE) = "PAYDAY", (PayDistribution[[#This Row],[Pay Post Initial]] * ACT1Info[Remainder %]), "")</f>
        <v/>
      </c>
      <c r="W24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48" s="22">
        <v>45535</v>
      </c>
      <c r="Z248" s="1" cm="1">
        <f t="array" ref="Z248">IF(ISNUMBER(AG247), AG247, ACT2Info[Intial Amount])</f>
        <v>0</v>
      </c>
      <c r="AA248" s="1"/>
      <c r="AB248" s="19" cm="1">
        <f t="array" ref="AB248">IF(ACT2Holdings[[#This Row],[Intial Amount]] &gt; ACT2Info[Interest Rate 1 Cap], ACT2Info[Interest Rate 2], ACT2Info[Interest Rate])</f>
        <v>1.5E-3</v>
      </c>
      <c r="AC248" s="1"/>
      <c r="AD248" s="24" t="str" cm="1">
        <f t="array" ref="AD248">IF(VLOOKUP(ACT2Holdings[[#This Row],[Date]],Paysheet[], 2, FALSE) = "PAYDAY", (VLOOKUP(ACT2Holdings[[#This Row],[Date]],Paysheet[], 11, FALSE) * ACT2Info[Intial Pay %]), "")</f>
        <v/>
      </c>
      <c r="AE24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48" s="1" t="str" cm="1">
        <f t="array" ref="AF248">IF(VLOOKUP(ACT2Holdings[[#This Row],[Date]],Paysheet[], 2, FALSE) = "PAYDAY", (PayDistribution[[#This Row],[Pay Post Initial]] * ACT2Info[Remainder %]), "")</f>
        <v/>
      </c>
      <c r="AG24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48" s="22">
        <v>45535</v>
      </c>
      <c r="AJ248" s="1" cm="1">
        <f t="array" ref="AJ248">IF(ISNUMBER(AQ247), AQ247, ACT3Info[Intial Amount])</f>
        <v>0</v>
      </c>
      <c r="AK248" s="1"/>
      <c r="AL248" s="19" cm="1">
        <f t="array" ref="AL248">IF(ACT3Holdings[[#This Row],[Intial Amount]] &gt; ACT3Info[Interest Rate 1 Cap], ACT3Info[Interest Rate 2], ACT3Info[Interest Rate])</f>
        <v>0</v>
      </c>
      <c r="AM248" s="1"/>
      <c r="AN248" s="24" t="str" cm="1">
        <f t="array" ref="AN248">IF(VLOOKUP(ACT3Holdings[[#This Row],[Date]],Paysheet[], 2, FALSE) = "PAYDAY", (VLOOKUP(ACT3Holdings[[#This Row],[Date]],Paysheet[], 11, FALSE) * ACT3Info[Intial Pay %]), "")</f>
        <v/>
      </c>
      <c r="AO24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48" s="1" t="str" cm="1">
        <f t="array" ref="AP248">IF(VLOOKUP(ACT3Holdings[[#This Row],[Date]],Paysheet[], 2, FALSE) = "PAYDAY", (PayDistribution[[#This Row],[Pay Post Initial]] * ACT3Info[Remainder %]), "")</f>
        <v/>
      </c>
      <c r="AQ24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48" s="22">
        <v>45535</v>
      </c>
      <c r="AT248" s="1" cm="1">
        <f t="array" ref="AT248">IF(ISNUMBER(BA247), BA247, ACT4Info[Intial Amount])</f>
        <v>0</v>
      </c>
      <c r="AU248" s="1"/>
      <c r="AV248" s="19" cm="1">
        <f t="array" ref="AV248">IF(ACT4Holdings[[#This Row],[Intial Amount]] &gt; ACT4Info[Interest Rate 1 Cap], ACT4Info[Interest Rate 2], ACT4Info[Interest Rate])</f>
        <v>0</v>
      </c>
      <c r="AW248" s="1"/>
      <c r="AX248" s="24" t="str" cm="1">
        <f t="array" ref="AX248">IF(VLOOKUP(ACT4Holdings[[#This Row],[Date]],Paysheet[], 2, FALSE) = "PAYDAY", (VLOOKUP(ACT4Holdings[[#This Row],[Date]],Paysheet[], 11, FALSE) * ACT4Info[Intial Pay %]), "")</f>
        <v/>
      </c>
      <c r="AY24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48" s="1" t="str" cm="1">
        <f t="array" ref="AZ248">IF(VLOOKUP(ACT4Holdings[[#This Row],[Date]],Paysheet[], 2, FALSE) = "PAYDAY", (PayDistribution[[#This Row],[Pay Post Initial]] * ACT4Info[Remainder %]), "")</f>
        <v/>
      </c>
      <c r="BA24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48" s="22">
        <v>45535</v>
      </c>
      <c r="BD248" s="1" cm="1">
        <f t="array" ref="BD248">IF(ISNUMBER(BK247), BK247, ACT5Info[Intial Amount])</f>
        <v>0</v>
      </c>
      <c r="BE248" s="1"/>
      <c r="BF248" s="19" cm="1">
        <f t="array" ref="BF248">IF(ACT5Holdings[[#This Row],[Intial Amount]] &gt; ACT5Info[Interest Rate 1 Cap], ACT5Info[Interest Rate 2], ACT5Info[Interest Rate])</f>
        <v>0</v>
      </c>
      <c r="BG248" s="1"/>
      <c r="BH248" s="24" t="str" cm="1">
        <f t="array" ref="BH248">IF(VLOOKUP(ACT5Holdings[[#This Row],[Date]],Paysheet[], 2, FALSE) = "PAYDAY", (VLOOKUP(ACT5Holdings[[#This Row],[Date]],Paysheet[], 11, FALSE) * ACT5Info[Intial Pay %]), "")</f>
        <v/>
      </c>
      <c r="BI24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48" s="1" t="str" cm="1">
        <f t="array" ref="BJ248">IF(VLOOKUP(ACT5Holdings[[#This Row],[Date]],Paysheet[], 2, FALSE) = "PAYDAY", (PayDistribution[[#This Row],[Pay Post Initial]] * ACT5Info[Remainder %]), "")</f>
        <v/>
      </c>
      <c r="BK24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49" spans="1:63" x14ac:dyDescent="0.25">
      <c r="A249" s="27">
        <v>45536</v>
      </c>
      <c r="B249" t="str">
        <f>IF(VLOOKUP(PayDistribution[[#This Row],[Date]],Paysheet[], 2, FALSE) = "PAYDAY", VLOOKUP(PayDistribution[[#This Row],[Date]],Paysheet[], 11, FALSE), "")</f>
        <v/>
      </c>
      <c r="C249" s="2" t="str">
        <f>ACT1Holdings[[#This Row],[Initial Pay Cut]]</f>
        <v/>
      </c>
      <c r="D249" s="2" t="str">
        <f>ACT2Holdings[[#This Row],[Initial Pay Cut]]</f>
        <v/>
      </c>
      <c r="E249" s="2" t="str">
        <f>ACT3Holdings[[#This Row],[Initial Pay Cut]]</f>
        <v/>
      </c>
      <c r="F249" s="2" t="str">
        <f>ACT4Holdings[[#This Row],[Initial Pay Cut]]</f>
        <v/>
      </c>
      <c r="G249" s="2" t="str">
        <f>ACT5Holdings[[#This Row],[Initial Pay Cut]]</f>
        <v/>
      </c>
      <c r="H249" t="str">
        <f>IF(PayDistribution[[#This Row],[Initial Paycheck]] = "", "", PayDistribution[[#This Row],[Initial Paycheck]] - SUM(PayDistribution[[#This Row],[Int ACT 1]:[Int ACT 5]]))</f>
        <v/>
      </c>
      <c r="I249" s="2" t="str">
        <f>ACT1Holdings[[#This Row],[Remainder Pay Cut]]</f>
        <v/>
      </c>
      <c r="J249" s="2" t="str">
        <f>ACT2Holdings[[#This Row],[Remainder Pay Cut]]</f>
        <v/>
      </c>
      <c r="K249" s="2" t="str">
        <f>ACT3Holdings[[#This Row],[Remainder Pay Cut]]</f>
        <v/>
      </c>
      <c r="L249" s="2" t="str">
        <f>ACT4Holdings[[#This Row],[Remainder Pay Cut]]</f>
        <v/>
      </c>
      <c r="M249" s="2" t="str">
        <f>ACT5Holdings[[#This Row],[Remainder Pay Cut]]</f>
        <v/>
      </c>
      <c r="O249" s="22">
        <v>45536</v>
      </c>
      <c r="P249" s="1" cm="1">
        <f t="array" ref="P249">IF(ISNUMBER(W248), W248, ACT1Info[Intial Amount])</f>
        <v>0</v>
      </c>
      <c r="Q249" s="1"/>
      <c r="R249" s="19" cm="1">
        <f t="array" ref="R249">IF(ACT1Holdings[[#This Row],[Intial Amount]] &gt; ACT1Info[Interest Rate 1 Cap], ACT1Info[Interest Rate 2], ACT1Info[Interest Rate])</f>
        <v>0</v>
      </c>
      <c r="S249" s="1"/>
      <c r="T249" s="24" t="str" cm="1">
        <f t="array" ref="T249">IF(VLOOKUP(ACT1Holdings[[#This Row],[Date]],Paysheet[], 2, FALSE) = "PAYDAY", (VLOOKUP(ACT1Holdings[[#This Row],[Date]],Paysheet[], 11, FALSE) * ACT1Info[Intial Pay %]), "")</f>
        <v/>
      </c>
      <c r="U24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49" s="1" t="str" cm="1">
        <f t="array" ref="V249">IF(VLOOKUP(ACT1Holdings[[#This Row],[Date]],Paysheet[], 2, FALSE) = "PAYDAY", (PayDistribution[[#This Row],[Pay Post Initial]] * ACT1Info[Remainder %]), "")</f>
        <v/>
      </c>
      <c r="W24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49" s="22">
        <v>45536</v>
      </c>
      <c r="Z249" s="1" cm="1">
        <f t="array" ref="Z249">IF(ISNUMBER(AG248), AG248, ACT2Info[Intial Amount])</f>
        <v>0</v>
      </c>
      <c r="AA249" s="1"/>
      <c r="AB249" s="19" cm="1">
        <f t="array" ref="AB249">IF(ACT2Holdings[[#This Row],[Intial Amount]] &gt; ACT2Info[Interest Rate 1 Cap], ACT2Info[Interest Rate 2], ACT2Info[Interest Rate])</f>
        <v>1.5E-3</v>
      </c>
      <c r="AC249" s="1"/>
      <c r="AD249" s="24" t="str" cm="1">
        <f t="array" ref="AD249">IF(VLOOKUP(ACT2Holdings[[#This Row],[Date]],Paysheet[], 2, FALSE) = "PAYDAY", (VLOOKUP(ACT2Holdings[[#This Row],[Date]],Paysheet[], 11, FALSE) * ACT2Info[Intial Pay %]), "")</f>
        <v/>
      </c>
      <c r="AE24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49" s="1" t="str" cm="1">
        <f t="array" ref="AF249">IF(VLOOKUP(ACT2Holdings[[#This Row],[Date]],Paysheet[], 2, FALSE) = "PAYDAY", (PayDistribution[[#This Row],[Pay Post Initial]] * ACT2Info[Remainder %]), "")</f>
        <v/>
      </c>
      <c r="AG24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49" s="22">
        <v>45536</v>
      </c>
      <c r="AJ249" s="1" cm="1">
        <f t="array" ref="AJ249">IF(ISNUMBER(AQ248), AQ248, ACT3Info[Intial Amount])</f>
        <v>0</v>
      </c>
      <c r="AK249" s="1"/>
      <c r="AL249" s="19" cm="1">
        <f t="array" ref="AL249">IF(ACT3Holdings[[#This Row],[Intial Amount]] &gt; ACT3Info[Interest Rate 1 Cap], ACT3Info[Interest Rate 2], ACT3Info[Interest Rate])</f>
        <v>0</v>
      </c>
      <c r="AM249" s="1"/>
      <c r="AN249" s="24" t="str" cm="1">
        <f t="array" ref="AN249">IF(VLOOKUP(ACT3Holdings[[#This Row],[Date]],Paysheet[], 2, FALSE) = "PAYDAY", (VLOOKUP(ACT3Holdings[[#This Row],[Date]],Paysheet[], 11, FALSE) * ACT3Info[Intial Pay %]), "")</f>
        <v/>
      </c>
      <c r="AO24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49" s="1" t="str" cm="1">
        <f t="array" ref="AP249">IF(VLOOKUP(ACT3Holdings[[#This Row],[Date]],Paysheet[], 2, FALSE) = "PAYDAY", (PayDistribution[[#This Row],[Pay Post Initial]] * ACT3Info[Remainder %]), "")</f>
        <v/>
      </c>
      <c r="AQ24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49" s="22">
        <v>45536</v>
      </c>
      <c r="AT249" s="1" cm="1">
        <f t="array" ref="AT249">IF(ISNUMBER(BA248), BA248, ACT4Info[Intial Amount])</f>
        <v>0</v>
      </c>
      <c r="AU249" s="1"/>
      <c r="AV249" s="19" cm="1">
        <f t="array" ref="AV249">IF(ACT4Holdings[[#This Row],[Intial Amount]] &gt; ACT4Info[Interest Rate 1 Cap], ACT4Info[Interest Rate 2], ACT4Info[Interest Rate])</f>
        <v>0</v>
      </c>
      <c r="AW249" s="1"/>
      <c r="AX249" s="24" t="str" cm="1">
        <f t="array" ref="AX249">IF(VLOOKUP(ACT4Holdings[[#This Row],[Date]],Paysheet[], 2, FALSE) = "PAYDAY", (VLOOKUP(ACT4Holdings[[#This Row],[Date]],Paysheet[], 11, FALSE) * ACT4Info[Intial Pay %]), "")</f>
        <v/>
      </c>
      <c r="AY24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49" s="1" t="str" cm="1">
        <f t="array" ref="AZ249">IF(VLOOKUP(ACT4Holdings[[#This Row],[Date]],Paysheet[], 2, FALSE) = "PAYDAY", (PayDistribution[[#This Row],[Pay Post Initial]] * ACT4Info[Remainder %]), "")</f>
        <v/>
      </c>
      <c r="BA24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49" s="22">
        <v>45536</v>
      </c>
      <c r="BD249" s="1" cm="1">
        <f t="array" ref="BD249">IF(ISNUMBER(BK248), BK248, ACT5Info[Intial Amount])</f>
        <v>0</v>
      </c>
      <c r="BE249" s="1"/>
      <c r="BF249" s="19" cm="1">
        <f t="array" ref="BF249">IF(ACT5Holdings[[#This Row],[Intial Amount]] &gt; ACT5Info[Interest Rate 1 Cap], ACT5Info[Interest Rate 2], ACT5Info[Interest Rate])</f>
        <v>0</v>
      </c>
      <c r="BG249" s="1"/>
      <c r="BH249" s="24" t="str" cm="1">
        <f t="array" ref="BH249">IF(VLOOKUP(ACT5Holdings[[#This Row],[Date]],Paysheet[], 2, FALSE) = "PAYDAY", (VLOOKUP(ACT5Holdings[[#This Row],[Date]],Paysheet[], 11, FALSE) * ACT5Info[Intial Pay %]), "")</f>
        <v/>
      </c>
      <c r="BI24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49" s="1" t="str" cm="1">
        <f t="array" ref="BJ249">IF(VLOOKUP(ACT5Holdings[[#This Row],[Date]],Paysheet[], 2, FALSE) = "PAYDAY", (PayDistribution[[#This Row],[Pay Post Initial]] * ACT5Info[Remainder %]), "")</f>
        <v/>
      </c>
      <c r="BK24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50" spans="1:63" x14ac:dyDescent="0.25">
      <c r="A250" s="27">
        <v>45537</v>
      </c>
      <c r="B250" t="str">
        <f>IF(VLOOKUP(PayDistribution[[#This Row],[Date]],Paysheet[], 2, FALSE) = "PAYDAY", VLOOKUP(PayDistribution[[#This Row],[Date]],Paysheet[], 11, FALSE), "")</f>
        <v/>
      </c>
      <c r="C250" s="2" t="str">
        <f>ACT1Holdings[[#This Row],[Initial Pay Cut]]</f>
        <v/>
      </c>
      <c r="D250" s="2" t="str">
        <f>ACT2Holdings[[#This Row],[Initial Pay Cut]]</f>
        <v/>
      </c>
      <c r="E250" s="2" t="str">
        <f>ACT3Holdings[[#This Row],[Initial Pay Cut]]</f>
        <v/>
      </c>
      <c r="F250" s="2" t="str">
        <f>ACT4Holdings[[#This Row],[Initial Pay Cut]]</f>
        <v/>
      </c>
      <c r="G250" s="2" t="str">
        <f>ACT5Holdings[[#This Row],[Initial Pay Cut]]</f>
        <v/>
      </c>
      <c r="H250" t="str">
        <f>IF(PayDistribution[[#This Row],[Initial Paycheck]] = "", "", PayDistribution[[#This Row],[Initial Paycheck]] - SUM(PayDistribution[[#This Row],[Int ACT 1]:[Int ACT 5]]))</f>
        <v/>
      </c>
      <c r="I250" s="2" t="str">
        <f>ACT1Holdings[[#This Row],[Remainder Pay Cut]]</f>
        <v/>
      </c>
      <c r="J250" s="2" t="str">
        <f>ACT2Holdings[[#This Row],[Remainder Pay Cut]]</f>
        <v/>
      </c>
      <c r="K250" s="2" t="str">
        <f>ACT3Holdings[[#This Row],[Remainder Pay Cut]]</f>
        <v/>
      </c>
      <c r="L250" s="2" t="str">
        <f>ACT4Holdings[[#This Row],[Remainder Pay Cut]]</f>
        <v/>
      </c>
      <c r="M250" s="2" t="str">
        <f>ACT5Holdings[[#This Row],[Remainder Pay Cut]]</f>
        <v/>
      </c>
      <c r="O250" s="22">
        <v>45537</v>
      </c>
      <c r="P250" s="1" cm="1">
        <f t="array" ref="P250">IF(ISNUMBER(W249), W249, ACT1Info[Intial Amount])</f>
        <v>0</v>
      </c>
      <c r="Q250" s="1"/>
      <c r="R250" s="19" cm="1">
        <f t="array" ref="R250">IF(ACT1Holdings[[#This Row],[Intial Amount]] &gt; ACT1Info[Interest Rate 1 Cap], ACT1Info[Interest Rate 2], ACT1Info[Interest Rate])</f>
        <v>0</v>
      </c>
      <c r="S250" s="1"/>
      <c r="T250" s="24" t="str" cm="1">
        <f t="array" ref="T250">IF(VLOOKUP(ACT1Holdings[[#This Row],[Date]],Paysheet[], 2, FALSE) = "PAYDAY", (VLOOKUP(ACT1Holdings[[#This Row],[Date]],Paysheet[], 11, FALSE) * ACT1Info[Intial Pay %]), "")</f>
        <v/>
      </c>
      <c r="U25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50" s="1" t="str" cm="1">
        <f t="array" ref="V250">IF(VLOOKUP(ACT1Holdings[[#This Row],[Date]],Paysheet[], 2, FALSE) = "PAYDAY", (PayDistribution[[#This Row],[Pay Post Initial]] * ACT1Info[Remainder %]), "")</f>
        <v/>
      </c>
      <c r="W25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50" s="22">
        <v>45537</v>
      </c>
      <c r="Z250" s="1" cm="1">
        <f t="array" ref="Z250">IF(ISNUMBER(AG249), AG249, ACT2Info[Intial Amount])</f>
        <v>0</v>
      </c>
      <c r="AA250" s="1"/>
      <c r="AB250" s="19" cm="1">
        <f t="array" ref="AB250">IF(ACT2Holdings[[#This Row],[Intial Amount]] &gt; ACT2Info[Interest Rate 1 Cap], ACT2Info[Interest Rate 2], ACT2Info[Interest Rate])</f>
        <v>1.5E-3</v>
      </c>
      <c r="AC250" s="1"/>
      <c r="AD250" s="24" t="str" cm="1">
        <f t="array" ref="AD250">IF(VLOOKUP(ACT2Holdings[[#This Row],[Date]],Paysheet[], 2, FALSE) = "PAYDAY", (VLOOKUP(ACT2Holdings[[#This Row],[Date]],Paysheet[], 11, FALSE) * ACT2Info[Intial Pay %]), "")</f>
        <v/>
      </c>
      <c r="AE25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50" s="1" t="str" cm="1">
        <f t="array" ref="AF250">IF(VLOOKUP(ACT2Holdings[[#This Row],[Date]],Paysheet[], 2, FALSE) = "PAYDAY", (PayDistribution[[#This Row],[Pay Post Initial]] * ACT2Info[Remainder %]), "")</f>
        <v/>
      </c>
      <c r="AG25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50" s="22">
        <v>45537</v>
      </c>
      <c r="AJ250" s="1" cm="1">
        <f t="array" ref="AJ250">IF(ISNUMBER(AQ249), AQ249, ACT3Info[Intial Amount])</f>
        <v>0</v>
      </c>
      <c r="AK250" s="1"/>
      <c r="AL250" s="19" cm="1">
        <f t="array" ref="AL250">IF(ACT3Holdings[[#This Row],[Intial Amount]] &gt; ACT3Info[Interest Rate 1 Cap], ACT3Info[Interest Rate 2], ACT3Info[Interest Rate])</f>
        <v>0</v>
      </c>
      <c r="AM250" s="1"/>
      <c r="AN250" s="24" t="str" cm="1">
        <f t="array" ref="AN250">IF(VLOOKUP(ACT3Holdings[[#This Row],[Date]],Paysheet[], 2, FALSE) = "PAYDAY", (VLOOKUP(ACT3Holdings[[#This Row],[Date]],Paysheet[], 11, FALSE) * ACT3Info[Intial Pay %]), "")</f>
        <v/>
      </c>
      <c r="AO25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50" s="1" t="str" cm="1">
        <f t="array" ref="AP250">IF(VLOOKUP(ACT3Holdings[[#This Row],[Date]],Paysheet[], 2, FALSE) = "PAYDAY", (PayDistribution[[#This Row],[Pay Post Initial]] * ACT3Info[Remainder %]), "")</f>
        <v/>
      </c>
      <c r="AQ25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50" s="22">
        <v>45537</v>
      </c>
      <c r="AT250" s="1" cm="1">
        <f t="array" ref="AT250">IF(ISNUMBER(BA249), BA249, ACT4Info[Intial Amount])</f>
        <v>0</v>
      </c>
      <c r="AU250" s="1"/>
      <c r="AV250" s="19" cm="1">
        <f t="array" ref="AV250">IF(ACT4Holdings[[#This Row],[Intial Amount]] &gt; ACT4Info[Interest Rate 1 Cap], ACT4Info[Interest Rate 2], ACT4Info[Interest Rate])</f>
        <v>0</v>
      </c>
      <c r="AW250" s="1"/>
      <c r="AX250" s="24" t="str" cm="1">
        <f t="array" ref="AX250">IF(VLOOKUP(ACT4Holdings[[#This Row],[Date]],Paysheet[], 2, FALSE) = "PAYDAY", (VLOOKUP(ACT4Holdings[[#This Row],[Date]],Paysheet[], 11, FALSE) * ACT4Info[Intial Pay %]), "")</f>
        <v/>
      </c>
      <c r="AY25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50" s="1" t="str" cm="1">
        <f t="array" ref="AZ250">IF(VLOOKUP(ACT4Holdings[[#This Row],[Date]],Paysheet[], 2, FALSE) = "PAYDAY", (PayDistribution[[#This Row],[Pay Post Initial]] * ACT4Info[Remainder %]), "")</f>
        <v/>
      </c>
      <c r="BA25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50" s="22">
        <v>45537</v>
      </c>
      <c r="BD250" s="1" cm="1">
        <f t="array" ref="BD250">IF(ISNUMBER(BK249), BK249, ACT5Info[Intial Amount])</f>
        <v>0</v>
      </c>
      <c r="BE250" s="1"/>
      <c r="BF250" s="19" cm="1">
        <f t="array" ref="BF250">IF(ACT5Holdings[[#This Row],[Intial Amount]] &gt; ACT5Info[Interest Rate 1 Cap], ACT5Info[Interest Rate 2], ACT5Info[Interest Rate])</f>
        <v>0</v>
      </c>
      <c r="BG250" s="1"/>
      <c r="BH250" s="24" t="str" cm="1">
        <f t="array" ref="BH250">IF(VLOOKUP(ACT5Holdings[[#This Row],[Date]],Paysheet[], 2, FALSE) = "PAYDAY", (VLOOKUP(ACT5Holdings[[#This Row],[Date]],Paysheet[], 11, FALSE) * ACT5Info[Intial Pay %]), "")</f>
        <v/>
      </c>
      <c r="BI25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50" s="1" t="str" cm="1">
        <f t="array" ref="BJ250">IF(VLOOKUP(ACT5Holdings[[#This Row],[Date]],Paysheet[], 2, FALSE) = "PAYDAY", (PayDistribution[[#This Row],[Pay Post Initial]] * ACT5Info[Remainder %]), "")</f>
        <v/>
      </c>
      <c r="BK25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51" spans="1:63" x14ac:dyDescent="0.25">
      <c r="A251" s="27">
        <v>45538</v>
      </c>
      <c r="B251" t="str">
        <f>IF(VLOOKUP(PayDistribution[[#This Row],[Date]],Paysheet[], 2, FALSE) = "PAYDAY", VLOOKUP(PayDistribution[[#This Row],[Date]],Paysheet[], 11, FALSE), "")</f>
        <v/>
      </c>
      <c r="C251" s="2" t="str">
        <f>ACT1Holdings[[#This Row],[Initial Pay Cut]]</f>
        <v/>
      </c>
      <c r="D251" s="2" t="str">
        <f>ACT2Holdings[[#This Row],[Initial Pay Cut]]</f>
        <v/>
      </c>
      <c r="E251" s="2" t="str">
        <f>ACT3Holdings[[#This Row],[Initial Pay Cut]]</f>
        <v/>
      </c>
      <c r="F251" s="2" t="str">
        <f>ACT4Holdings[[#This Row],[Initial Pay Cut]]</f>
        <v/>
      </c>
      <c r="G251" s="2" t="str">
        <f>ACT5Holdings[[#This Row],[Initial Pay Cut]]</f>
        <v/>
      </c>
      <c r="H251" t="str">
        <f>IF(PayDistribution[[#This Row],[Initial Paycheck]] = "", "", PayDistribution[[#This Row],[Initial Paycheck]] - SUM(PayDistribution[[#This Row],[Int ACT 1]:[Int ACT 5]]))</f>
        <v/>
      </c>
      <c r="I251" s="2" t="str">
        <f>ACT1Holdings[[#This Row],[Remainder Pay Cut]]</f>
        <v/>
      </c>
      <c r="J251" s="2" t="str">
        <f>ACT2Holdings[[#This Row],[Remainder Pay Cut]]</f>
        <v/>
      </c>
      <c r="K251" s="2" t="str">
        <f>ACT3Holdings[[#This Row],[Remainder Pay Cut]]</f>
        <v/>
      </c>
      <c r="L251" s="2" t="str">
        <f>ACT4Holdings[[#This Row],[Remainder Pay Cut]]</f>
        <v/>
      </c>
      <c r="M251" s="2" t="str">
        <f>ACT5Holdings[[#This Row],[Remainder Pay Cut]]</f>
        <v/>
      </c>
      <c r="O251" s="22">
        <v>45538</v>
      </c>
      <c r="P251" s="1" cm="1">
        <f t="array" ref="P251">IF(ISNUMBER(W250), W250, ACT1Info[Intial Amount])</f>
        <v>0</v>
      </c>
      <c r="Q251" s="1"/>
      <c r="R251" s="19" cm="1">
        <f t="array" ref="R251">IF(ACT1Holdings[[#This Row],[Intial Amount]] &gt; ACT1Info[Interest Rate 1 Cap], ACT1Info[Interest Rate 2], ACT1Info[Interest Rate])</f>
        <v>0</v>
      </c>
      <c r="S251" s="1"/>
      <c r="T251" s="24" t="str" cm="1">
        <f t="array" ref="T251">IF(VLOOKUP(ACT1Holdings[[#This Row],[Date]],Paysheet[], 2, FALSE) = "PAYDAY", (VLOOKUP(ACT1Holdings[[#This Row],[Date]],Paysheet[], 11, FALSE) * ACT1Info[Intial Pay %]), "")</f>
        <v/>
      </c>
      <c r="U25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51" s="1" t="str" cm="1">
        <f t="array" ref="V251">IF(VLOOKUP(ACT1Holdings[[#This Row],[Date]],Paysheet[], 2, FALSE) = "PAYDAY", (PayDistribution[[#This Row],[Pay Post Initial]] * ACT1Info[Remainder %]), "")</f>
        <v/>
      </c>
      <c r="W25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51" s="22">
        <v>45538</v>
      </c>
      <c r="Z251" s="1" cm="1">
        <f t="array" ref="Z251">IF(ISNUMBER(AG250), AG250, ACT2Info[Intial Amount])</f>
        <v>0</v>
      </c>
      <c r="AA251" s="1"/>
      <c r="AB251" s="19" cm="1">
        <f t="array" ref="AB251">IF(ACT2Holdings[[#This Row],[Intial Amount]] &gt; ACT2Info[Interest Rate 1 Cap], ACT2Info[Interest Rate 2], ACT2Info[Interest Rate])</f>
        <v>1.5E-3</v>
      </c>
      <c r="AC251" s="1"/>
      <c r="AD251" s="24" t="str" cm="1">
        <f t="array" ref="AD251">IF(VLOOKUP(ACT2Holdings[[#This Row],[Date]],Paysheet[], 2, FALSE) = "PAYDAY", (VLOOKUP(ACT2Holdings[[#This Row],[Date]],Paysheet[], 11, FALSE) * ACT2Info[Intial Pay %]), "")</f>
        <v/>
      </c>
      <c r="AE25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51" s="1" t="str" cm="1">
        <f t="array" ref="AF251">IF(VLOOKUP(ACT2Holdings[[#This Row],[Date]],Paysheet[], 2, FALSE) = "PAYDAY", (PayDistribution[[#This Row],[Pay Post Initial]] * ACT2Info[Remainder %]), "")</f>
        <v/>
      </c>
      <c r="AG25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51" s="22">
        <v>45538</v>
      </c>
      <c r="AJ251" s="1" cm="1">
        <f t="array" ref="AJ251">IF(ISNUMBER(AQ250), AQ250, ACT3Info[Intial Amount])</f>
        <v>0</v>
      </c>
      <c r="AK251" s="1"/>
      <c r="AL251" s="19" cm="1">
        <f t="array" ref="AL251">IF(ACT3Holdings[[#This Row],[Intial Amount]] &gt; ACT3Info[Interest Rate 1 Cap], ACT3Info[Interest Rate 2], ACT3Info[Interest Rate])</f>
        <v>0</v>
      </c>
      <c r="AM251" s="1"/>
      <c r="AN251" s="24" t="str" cm="1">
        <f t="array" ref="AN251">IF(VLOOKUP(ACT3Holdings[[#This Row],[Date]],Paysheet[], 2, FALSE) = "PAYDAY", (VLOOKUP(ACT3Holdings[[#This Row],[Date]],Paysheet[], 11, FALSE) * ACT3Info[Intial Pay %]), "")</f>
        <v/>
      </c>
      <c r="AO25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51" s="1" t="str" cm="1">
        <f t="array" ref="AP251">IF(VLOOKUP(ACT3Holdings[[#This Row],[Date]],Paysheet[], 2, FALSE) = "PAYDAY", (PayDistribution[[#This Row],[Pay Post Initial]] * ACT3Info[Remainder %]), "")</f>
        <v/>
      </c>
      <c r="AQ25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51" s="22">
        <v>45538</v>
      </c>
      <c r="AT251" s="1" cm="1">
        <f t="array" ref="AT251">IF(ISNUMBER(BA250), BA250, ACT4Info[Intial Amount])</f>
        <v>0</v>
      </c>
      <c r="AU251" s="1"/>
      <c r="AV251" s="19" cm="1">
        <f t="array" ref="AV251">IF(ACT4Holdings[[#This Row],[Intial Amount]] &gt; ACT4Info[Interest Rate 1 Cap], ACT4Info[Interest Rate 2], ACT4Info[Interest Rate])</f>
        <v>0</v>
      </c>
      <c r="AW251" s="1"/>
      <c r="AX251" s="24" t="str" cm="1">
        <f t="array" ref="AX251">IF(VLOOKUP(ACT4Holdings[[#This Row],[Date]],Paysheet[], 2, FALSE) = "PAYDAY", (VLOOKUP(ACT4Holdings[[#This Row],[Date]],Paysheet[], 11, FALSE) * ACT4Info[Intial Pay %]), "")</f>
        <v/>
      </c>
      <c r="AY25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51" s="1" t="str" cm="1">
        <f t="array" ref="AZ251">IF(VLOOKUP(ACT4Holdings[[#This Row],[Date]],Paysheet[], 2, FALSE) = "PAYDAY", (PayDistribution[[#This Row],[Pay Post Initial]] * ACT4Info[Remainder %]), "")</f>
        <v/>
      </c>
      <c r="BA25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51" s="22">
        <v>45538</v>
      </c>
      <c r="BD251" s="1" cm="1">
        <f t="array" ref="BD251">IF(ISNUMBER(BK250), BK250, ACT5Info[Intial Amount])</f>
        <v>0</v>
      </c>
      <c r="BE251" s="1"/>
      <c r="BF251" s="19" cm="1">
        <f t="array" ref="BF251">IF(ACT5Holdings[[#This Row],[Intial Amount]] &gt; ACT5Info[Interest Rate 1 Cap], ACT5Info[Interest Rate 2], ACT5Info[Interest Rate])</f>
        <v>0</v>
      </c>
      <c r="BG251" s="1"/>
      <c r="BH251" s="24" t="str" cm="1">
        <f t="array" ref="BH251">IF(VLOOKUP(ACT5Holdings[[#This Row],[Date]],Paysheet[], 2, FALSE) = "PAYDAY", (VLOOKUP(ACT5Holdings[[#This Row],[Date]],Paysheet[], 11, FALSE) * ACT5Info[Intial Pay %]), "")</f>
        <v/>
      </c>
      <c r="BI25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51" s="1" t="str" cm="1">
        <f t="array" ref="BJ251">IF(VLOOKUP(ACT5Holdings[[#This Row],[Date]],Paysheet[], 2, FALSE) = "PAYDAY", (PayDistribution[[#This Row],[Pay Post Initial]] * ACT5Info[Remainder %]), "")</f>
        <v/>
      </c>
      <c r="BK25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52" spans="1:63" x14ac:dyDescent="0.25">
      <c r="A252" s="27">
        <v>45539</v>
      </c>
      <c r="B252" t="str">
        <f>IF(VLOOKUP(PayDistribution[[#This Row],[Date]],Paysheet[], 2, FALSE) = "PAYDAY", VLOOKUP(PayDistribution[[#This Row],[Date]],Paysheet[], 11, FALSE), "")</f>
        <v/>
      </c>
      <c r="C252" s="2" t="str">
        <f>ACT1Holdings[[#This Row],[Initial Pay Cut]]</f>
        <v/>
      </c>
      <c r="D252" s="2" t="str">
        <f>ACT2Holdings[[#This Row],[Initial Pay Cut]]</f>
        <v/>
      </c>
      <c r="E252" s="2" t="str">
        <f>ACT3Holdings[[#This Row],[Initial Pay Cut]]</f>
        <v/>
      </c>
      <c r="F252" s="2" t="str">
        <f>ACT4Holdings[[#This Row],[Initial Pay Cut]]</f>
        <v/>
      </c>
      <c r="G252" s="2" t="str">
        <f>ACT5Holdings[[#This Row],[Initial Pay Cut]]</f>
        <v/>
      </c>
      <c r="H252" t="str">
        <f>IF(PayDistribution[[#This Row],[Initial Paycheck]] = "", "", PayDistribution[[#This Row],[Initial Paycheck]] - SUM(PayDistribution[[#This Row],[Int ACT 1]:[Int ACT 5]]))</f>
        <v/>
      </c>
      <c r="I252" s="2" t="str">
        <f>ACT1Holdings[[#This Row],[Remainder Pay Cut]]</f>
        <v/>
      </c>
      <c r="J252" s="2" t="str">
        <f>ACT2Holdings[[#This Row],[Remainder Pay Cut]]</f>
        <v/>
      </c>
      <c r="K252" s="2" t="str">
        <f>ACT3Holdings[[#This Row],[Remainder Pay Cut]]</f>
        <v/>
      </c>
      <c r="L252" s="2" t="str">
        <f>ACT4Holdings[[#This Row],[Remainder Pay Cut]]</f>
        <v/>
      </c>
      <c r="M252" s="2" t="str">
        <f>ACT5Holdings[[#This Row],[Remainder Pay Cut]]</f>
        <v/>
      </c>
      <c r="O252" s="22">
        <v>45539</v>
      </c>
      <c r="P252" s="1" cm="1">
        <f t="array" ref="P252">IF(ISNUMBER(W251), W251, ACT1Info[Intial Amount])</f>
        <v>0</v>
      </c>
      <c r="Q252" s="1"/>
      <c r="R252" s="19" cm="1">
        <f t="array" ref="R252">IF(ACT1Holdings[[#This Row],[Intial Amount]] &gt; ACT1Info[Interest Rate 1 Cap], ACT1Info[Interest Rate 2], ACT1Info[Interest Rate])</f>
        <v>0</v>
      </c>
      <c r="S252" s="1"/>
      <c r="T252" s="24" t="str" cm="1">
        <f t="array" ref="T252">IF(VLOOKUP(ACT1Holdings[[#This Row],[Date]],Paysheet[], 2, FALSE) = "PAYDAY", (VLOOKUP(ACT1Holdings[[#This Row],[Date]],Paysheet[], 11, FALSE) * ACT1Info[Intial Pay %]), "")</f>
        <v/>
      </c>
      <c r="U25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52" s="1" t="str" cm="1">
        <f t="array" ref="V252">IF(VLOOKUP(ACT1Holdings[[#This Row],[Date]],Paysheet[], 2, FALSE) = "PAYDAY", (PayDistribution[[#This Row],[Pay Post Initial]] * ACT1Info[Remainder %]), "")</f>
        <v/>
      </c>
      <c r="W25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52" s="22">
        <v>45539</v>
      </c>
      <c r="Z252" s="1" cm="1">
        <f t="array" ref="Z252">IF(ISNUMBER(AG251), AG251, ACT2Info[Intial Amount])</f>
        <v>0</v>
      </c>
      <c r="AA252" s="1"/>
      <c r="AB252" s="19" cm="1">
        <f t="array" ref="AB252">IF(ACT2Holdings[[#This Row],[Intial Amount]] &gt; ACT2Info[Interest Rate 1 Cap], ACT2Info[Interest Rate 2], ACT2Info[Interest Rate])</f>
        <v>1.5E-3</v>
      </c>
      <c r="AC252" s="1"/>
      <c r="AD252" s="24" t="str" cm="1">
        <f t="array" ref="AD252">IF(VLOOKUP(ACT2Holdings[[#This Row],[Date]],Paysheet[], 2, FALSE) = "PAYDAY", (VLOOKUP(ACT2Holdings[[#This Row],[Date]],Paysheet[], 11, FALSE) * ACT2Info[Intial Pay %]), "")</f>
        <v/>
      </c>
      <c r="AE25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52" s="1" t="str" cm="1">
        <f t="array" ref="AF252">IF(VLOOKUP(ACT2Holdings[[#This Row],[Date]],Paysheet[], 2, FALSE) = "PAYDAY", (PayDistribution[[#This Row],[Pay Post Initial]] * ACT2Info[Remainder %]), "")</f>
        <v/>
      </c>
      <c r="AG25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52" s="22">
        <v>45539</v>
      </c>
      <c r="AJ252" s="1" cm="1">
        <f t="array" ref="AJ252">IF(ISNUMBER(AQ251), AQ251, ACT3Info[Intial Amount])</f>
        <v>0</v>
      </c>
      <c r="AK252" s="1"/>
      <c r="AL252" s="19" cm="1">
        <f t="array" ref="AL252">IF(ACT3Holdings[[#This Row],[Intial Amount]] &gt; ACT3Info[Interest Rate 1 Cap], ACT3Info[Interest Rate 2], ACT3Info[Interest Rate])</f>
        <v>0</v>
      </c>
      <c r="AM252" s="1"/>
      <c r="AN252" s="24" t="str" cm="1">
        <f t="array" ref="AN252">IF(VLOOKUP(ACT3Holdings[[#This Row],[Date]],Paysheet[], 2, FALSE) = "PAYDAY", (VLOOKUP(ACT3Holdings[[#This Row],[Date]],Paysheet[], 11, FALSE) * ACT3Info[Intial Pay %]), "")</f>
        <v/>
      </c>
      <c r="AO25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52" s="1" t="str" cm="1">
        <f t="array" ref="AP252">IF(VLOOKUP(ACT3Holdings[[#This Row],[Date]],Paysheet[], 2, FALSE) = "PAYDAY", (PayDistribution[[#This Row],[Pay Post Initial]] * ACT3Info[Remainder %]), "")</f>
        <v/>
      </c>
      <c r="AQ25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52" s="22">
        <v>45539</v>
      </c>
      <c r="AT252" s="1" cm="1">
        <f t="array" ref="AT252">IF(ISNUMBER(BA251), BA251, ACT4Info[Intial Amount])</f>
        <v>0</v>
      </c>
      <c r="AU252" s="1"/>
      <c r="AV252" s="19" cm="1">
        <f t="array" ref="AV252">IF(ACT4Holdings[[#This Row],[Intial Amount]] &gt; ACT4Info[Interest Rate 1 Cap], ACT4Info[Interest Rate 2], ACT4Info[Interest Rate])</f>
        <v>0</v>
      </c>
      <c r="AW252" s="1"/>
      <c r="AX252" s="24" t="str" cm="1">
        <f t="array" ref="AX252">IF(VLOOKUP(ACT4Holdings[[#This Row],[Date]],Paysheet[], 2, FALSE) = "PAYDAY", (VLOOKUP(ACT4Holdings[[#This Row],[Date]],Paysheet[], 11, FALSE) * ACT4Info[Intial Pay %]), "")</f>
        <v/>
      </c>
      <c r="AY25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52" s="1" t="str" cm="1">
        <f t="array" ref="AZ252">IF(VLOOKUP(ACT4Holdings[[#This Row],[Date]],Paysheet[], 2, FALSE) = "PAYDAY", (PayDistribution[[#This Row],[Pay Post Initial]] * ACT4Info[Remainder %]), "")</f>
        <v/>
      </c>
      <c r="BA25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52" s="22">
        <v>45539</v>
      </c>
      <c r="BD252" s="1" cm="1">
        <f t="array" ref="BD252">IF(ISNUMBER(BK251), BK251, ACT5Info[Intial Amount])</f>
        <v>0</v>
      </c>
      <c r="BE252" s="1"/>
      <c r="BF252" s="19" cm="1">
        <f t="array" ref="BF252">IF(ACT5Holdings[[#This Row],[Intial Amount]] &gt; ACT5Info[Interest Rate 1 Cap], ACT5Info[Interest Rate 2], ACT5Info[Interest Rate])</f>
        <v>0</v>
      </c>
      <c r="BG252" s="1"/>
      <c r="BH252" s="24" t="str" cm="1">
        <f t="array" ref="BH252">IF(VLOOKUP(ACT5Holdings[[#This Row],[Date]],Paysheet[], 2, FALSE) = "PAYDAY", (VLOOKUP(ACT5Holdings[[#This Row],[Date]],Paysheet[], 11, FALSE) * ACT5Info[Intial Pay %]), "")</f>
        <v/>
      </c>
      <c r="BI25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52" s="1" t="str" cm="1">
        <f t="array" ref="BJ252">IF(VLOOKUP(ACT5Holdings[[#This Row],[Date]],Paysheet[], 2, FALSE) = "PAYDAY", (PayDistribution[[#This Row],[Pay Post Initial]] * ACT5Info[Remainder %]), "")</f>
        <v/>
      </c>
      <c r="BK25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53" spans="1:63" x14ac:dyDescent="0.25">
      <c r="A253" s="27">
        <v>45540</v>
      </c>
      <c r="B253" t="str">
        <f>IF(VLOOKUP(PayDistribution[[#This Row],[Date]],Paysheet[], 2, FALSE) = "PAYDAY", VLOOKUP(PayDistribution[[#This Row],[Date]],Paysheet[], 11, FALSE), "")</f>
        <v/>
      </c>
      <c r="C253" s="2" t="str">
        <f>ACT1Holdings[[#This Row],[Initial Pay Cut]]</f>
        <v/>
      </c>
      <c r="D253" s="2" t="str">
        <f>ACT2Holdings[[#This Row],[Initial Pay Cut]]</f>
        <v/>
      </c>
      <c r="E253" s="2" t="str">
        <f>ACT3Holdings[[#This Row],[Initial Pay Cut]]</f>
        <v/>
      </c>
      <c r="F253" s="2" t="str">
        <f>ACT4Holdings[[#This Row],[Initial Pay Cut]]</f>
        <v/>
      </c>
      <c r="G253" s="2" t="str">
        <f>ACT5Holdings[[#This Row],[Initial Pay Cut]]</f>
        <v/>
      </c>
      <c r="H253" t="str">
        <f>IF(PayDistribution[[#This Row],[Initial Paycheck]] = "", "", PayDistribution[[#This Row],[Initial Paycheck]] - SUM(PayDistribution[[#This Row],[Int ACT 1]:[Int ACT 5]]))</f>
        <v/>
      </c>
      <c r="I253" s="2" t="str">
        <f>ACT1Holdings[[#This Row],[Remainder Pay Cut]]</f>
        <v/>
      </c>
      <c r="J253" s="2" t="str">
        <f>ACT2Holdings[[#This Row],[Remainder Pay Cut]]</f>
        <v/>
      </c>
      <c r="K253" s="2" t="str">
        <f>ACT3Holdings[[#This Row],[Remainder Pay Cut]]</f>
        <v/>
      </c>
      <c r="L253" s="2" t="str">
        <f>ACT4Holdings[[#This Row],[Remainder Pay Cut]]</f>
        <v/>
      </c>
      <c r="M253" s="2" t="str">
        <f>ACT5Holdings[[#This Row],[Remainder Pay Cut]]</f>
        <v/>
      </c>
      <c r="O253" s="22">
        <v>45540</v>
      </c>
      <c r="P253" s="1" cm="1">
        <f t="array" ref="P253">IF(ISNUMBER(W252), W252, ACT1Info[Intial Amount])</f>
        <v>0</v>
      </c>
      <c r="Q253" s="1"/>
      <c r="R253" s="19" cm="1">
        <f t="array" ref="R253">IF(ACT1Holdings[[#This Row],[Intial Amount]] &gt; ACT1Info[Interest Rate 1 Cap], ACT1Info[Interest Rate 2], ACT1Info[Interest Rate])</f>
        <v>0</v>
      </c>
      <c r="S253" s="1"/>
      <c r="T253" s="24" t="str" cm="1">
        <f t="array" ref="T253">IF(VLOOKUP(ACT1Holdings[[#This Row],[Date]],Paysheet[], 2, FALSE) = "PAYDAY", (VLOOKUP(ACT1Holdings[[#This Row],[Date]],Paysheet[], 11, FALSE) * ACT1Info[Intial Pay %]), "")</f>
        <v/>
      </c>
      <c r="U25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53" s="1" t="str" cm="1">
        <f t="array" ref="V253">IF(VLOOKUP(ACT1Holdings[[#This Row],[Date]],Paysheet[], 2, FALSE) = "PAYDAY", (PayDistribution[[#This Row],[Pay Post Initial]] * ACT1Info[Remainder %]), "")</f>
        <v/>
      </c>
      <c r="W25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53" s="22">
        <v>45540</v>
      </c>
      <c r="Z253" s="1" cm="1">
        <f t="array" ref="Z253">IF(ISNUMBER(AG252), AG252, ACT2Info[Intial Amount])</f>
        <v>0</v>
      </c>
      <c r="AA253" s="1"/>
      <c r="AB253" s="19" cm="1">
        <f t="array" ref="AB253">IF(ACT2Holdings[[#This Row],[Intial Amount]] &gt; ACT2Info[Interest Rate 1 Cap], ACT2Info[Interest Rate 2], ACT2Info[Interest Rate])</f>
        <v>1.5E-3</v>
      </c>
      <c r="AC253" s="1"/>
      <c r="AD253" s="24" t="str" cm="1">
        <f t="array" ref="AD253">IF(VLOOKUP(ACT2Holdings[[#This Row],[Date]],Paysheet[], 2, FALSE) = "PAYDAY", (VLOOKUP(ACT2Holdings[[#This Row],[Date]],Paysheet[], 11, FALSE) * ACT2Info[Intial Pay %]), "")</f>
        <v/>
      </c>
      <c r="AE25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53" s="1" t="str" cm="1">
        <f t="array" ref="AF253">IF(VLOOKUP(ACT2Holdings[[#This Row],[Date]],Paysheet[], 2, FALSE) = "PAYDAY", (PayDistribution[[#This Row],[Pay Post Initial]] * ACT2Info[Remainder %]), "")</f>
        <v/>
      </c>
      <c r="AG25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53" s="22">
        <v>45540</v>
      </c>
      <c r="AJ253" s="1" cm="1">
        <f t="array" ref="AJ253">IF(ISNUMBER(AQ252), AQ252, ACT3Info[Intial Amount])</f>
        <v>0</v>
      </c>
      <c r="AK253" s="1"/>
      <c r="AL253" s="19" cm="1">
        <f t="array" ref="AL253">IF(ACT3Holdings[[#This Row],[Intial Amount]] &gt; ACT3Info[Interest Rate 1 Cap], ACT3Info[Interest Rate 2], ACT3Info[Interest Rate])</f>
        <v>0</v>
      </c>
      <c r="AM253" s="1"/>
      <c r="AN253" s="24" t="str" cm="1">
        <f t="array" ref="AN253">IF(VLOOKUP(ACT3Holdings[[#This Row],[Date]],Paysheet[], 2, FALSE) = "PAYDAY", (VLOOKUP(ACT3Holdings[[#This Row],[Date]],Paysheet[], 11, FALSE) * ACT3Info[Intial Pay %]), "")</f>
        <v/>
      </c>
      <c r="AO25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53" s="1" t="str" cm="1">
        <f t="array" ref="AP253">IF(VLOOKUP(ACT3Holdings[[#This Row],[Date]],Paysheet[], 2, FALSE) = "PAYDAY", (PayDistribution[[#This Row],[Pay Post Initial]] * ACT3Info[Remainder %]), "")</f>
        <v/>
      </c>
      <c r="AQ25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53" s="22">
        <v>45540</v>
      </c>
      <c r="AT253" s="1" cm="1">
        <f t="array" ref="AT253">IF(ISNUMBER(BA252), BA252, ACT4Info[Intial Amount])</f>
        <v>0</v>
      </c>
      <c r="AU253" s="1"/>
      <c r="AV253" s="19" cm="1">
        <f t="array" ref="AV253">IF(ACT4Holdings[[#This Row],[Intial Amount]] &gt; ACT4Info[Interest Rate 1 Cap], ACT4Info[Interest Rate 2], ACT4Info[Interest Rate])</f>
        <v>0</v>
      </c>
      <c r="AW253" s="1"/>
      <c r="AX253" s="24" t="str" cm="1">
        <f t="array" ref="AX253">IF(VLOOKUP(ACT4Holdings[[#This Row],[Date]],Paysheet[], 2, FALSE) = "PAYDAY", (VLOOKUP(ACT4Holdings[[#This Row],[Date]],Paysheet[], 11, FALSE) * ACT4Info[Intial Pay %]), "")</f>
        <v/>
      </c>
      <c r="AY25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53" s="1" t="str" cm="1">
        <f t="array" ref="AZ253">IF(VLOOKUP(ACT4Holdings[[#This Row],[Date]],Paysheet[], 2, FALSE) = "PAYDAY", (PayDistribution[[#This Row],[Pay Post Initial]] * ACT4Info[Remainder %]), "")</f>
        <v/>
      </c>
      <c r="BA25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53" s="22">
        <v>45540</v>
      </c>
      <c r="BD253" s="1" cm="1">
        <f t="array" ref="BD253">IF(ISNUMBER(BK252), BK252, ACT5Info[Intial Amount])</f>
        <v>0</v>
      </c>
      <c r="BE253" s="1"/>
      <c r="BF253" s="19" cm="1">
        <f t="array" ref="BF253">IF(ACT5Holdings[[#This Row],[Intial Amount]] &gt; ACT5Info[Interest Rate 1 Cap], ACT5Info[Interest Rate 2], ACT5Info[Interest Rate])</f>
        <v>0</v>
      </c>
      <c r="BG253" s="1"/>
      <c r="BH253" s="24" t="str" cm="1">
        <f t="array" ref="BH253">IF(VLOOKUP(ACT5Holdings[[#This Row],[Date]],Paysheet[], 2, FALSE) = "PAYDAY", (VLOOKUP(ACT5Holdings[[#This Row],[Date]],Paysheet[], 11, FALSE) * ACT5Info[Intial Pay %]), "")</f>
        <v/>
      </c>
      <c r="BI25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53" s="1" t="str" cm="1">
        <f t="array" ref="BJ253">IF(VLOOKUP(ACT5Holdings[[#This Row],[Date]],Paysheet[], 2, FALSE) = "PAYDAY", (PayDistribution[[#This Row],[Pay Post Initial]] * ACT5Info[Remainder %]), "")</f>
        <v/>
      </c>
      <c r="BK25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54" spans="1:63" x14ac:dyDescent="0.25">
      <c r="A254" s="27">
        <v>45541</v>
      </c>
      <c r="B254" t="str">
        <f>IF(VLOOKUP(PayDistribution[[#This Row],[Date]],Paysheet[], 2, FALSE) = "PAYDAY", VLOOKUP(PayDistribution[[#This Row],[Date]],Paysheet[], 11, FALSE), "")</f>
        <v/>
      </c>
      <c r="C254" s="2" t="str">
        <f>ACT1Holdings[[#This Row],[Initial Pay Cut]]</f>
        <v/>
      </c>
      <c r="D254" s="2" t="str">
        <f>ACT2Holdings[[#This Row],[Initial Pay Cut]]</f>
        <v/>
      </c>
      <c r="E254" s="2" t="str">
        <f>ACT3Holdings[[#This Row],[Initial Pay Cut]]</f>
        <v/>
      </c>
      <c r="F254" s="2" t="str">
        <f>ACT4Holdings[[#This Row],[Initial Pay Cut]]</f>
        <v/>
      </c>
      <c r="G254" s="2" t="str">
        <f>ACT5Holdings[[#This Row],[Initial Pay Cut]]</f>
        <v/>
      </c>
      <c r="H254" t="str">
        <f>IF(PayDistribution[[#This Row],[Initial Paycheck]] = "", "", PayDistribution[[#This Row],[Initial Paycheck]] - SUM(PayDistribution[[#This Row],[Int ACT 1]:[Int ACT 5]]))</f>
        <v/>
      </c>
      <c r="I254" s="2" t="str">
        <f>ACT1Holdings[[#This Row],[Remainder Pay Cut]]</f>
        <v/>
      </c>
      <c r="J254" s="2" t="str">
        <f>ACT2Holdings[[#This Row],[Remainder Pay Cut]]</f>
        <v/>
      </c>
      <c r="K254" s="2" t="str">
        <f>ACT3Holdings[[#This Row],[Remainder Pay Cut]]</f>
        <v/>
      </c>
      <c r="L254" s="2" t="str">
        <f>ACT4Holdings[[#This Row],[Remainder Pay Cut]]</f>
        <v/>
      </c>
      <c r="M254" s="2" t="str">
        <f>ACT5Holdings[[#This Row],[Remainder Pay Cut]]</f>
        <v/>
      </c>
      <c r="O254" s="22">
        <v>45541</v>
      </c>
      <c r="P254" s="1" cm="1">
        <f t="array" ref="P254">IF(ISNUMBER(W253), W253, ACT1Info[Intial Amount])</f>
        <v>0</v>
      </c>
      <c r="Q254" s="1"/>
      <c r="R254" s="19" cm="1">
        <f t="array" ref="R254">IF(ACT1Holdings[[#This Row],[Intial Amount]] &gt; ACT1Info[Interest Rate 1 Cap], ACT1Info[Interest Rate 2], ACT1Info[Interest Rate])</f>
        <v>0</v>
      </c>
      <c r="S254" s="1"/>
      <c r="T254" s="24" t="str" cm="1">
        <f t="array" ref="T254">IF(VLOOKUP(ACT1Holdings[[#This Row],[Date]],Paysheet[], 2, FALSE) = "PAYDAY", (VLOOKUP(ACT1Holdings[[#This Row],[Date]],Paysheet[], 11, FALSE) * ACT1Info[Intial Pay %]), "")</f>
        <v/>
      </c>
      <c r="U25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54" s="1" t="str" cm="1">
        <f t="array" ref="V254">IF(VLOOKUP(ACT1Holdings[[#This Row],[Date]],Paysheet[], 2, FALSE) = "PAYDAY", (PayDistribution[[#This Row],[Pay Post Initial]] * ACT1Info[Remainder %]), "")</f>
        <v/>
      </c>
      <c r="W25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54" s="22">
        <v>45541</v>
      </c>
      <c r="Z254" s="1" cm="1">
        <f t="array" ref="Z254">IF(ISNUMBER(AG253), AG253, ACT2Info[Intial Amount])</f>
        <v>0</v>
      </c>
      <c r="AA254" s="1"/>
      <c r="AB254" s="19" cm="1">
        <f t="array" ref="AB254">IF(ACT2Holdings[[#This Row],[Intial Amount]] &gt; ACT2Info[Interest Rate 1 Cap], ACT2Info[Interest Rate 2], ACT2Info[Interest Rate])</f>
        <v>1.5E-3</v>
      </c>
      <c r="AC254" s="1"/>
      <c r="AD254" s="24" t="str" cm="1">
        <f t="array" ref="AD254">IF(VLOOKUP(ACT2Holdings[[#This Row],[Date]],Paysheet[], 2, FALSE) = "PAYDAY", (VLOOKUP(ACT2Holdings[[#This Row],[Date]],Paysheet[], 11, FALSE) * ACT2Info[Intial Pay %]), "")</f>
        <v/>
      </c>
      <c r="AE25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54" s="1" t="str" cm="1">
        <f t="array" ref="AF254">IF(VLOOKUP(ACT2Holdings[[#This Row],[Date]],Paysheet[], 2, FALSE) = "PAYDAY", (PayDistribution[[#This Row],[Pay Post Initial]] * ACT2Info[Remainder %]), "")</f>
        <v/>
      </c>
      <c r="AG25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54" s="22">
        <v>45541</v>
      </c>
      <c r="AJ254" s="1" cm="1">
        <f t="array" ref="AJ254">IF(ISNUMBER(AQ253), AQ253, ACT3Info[Intial Amount])</f>
        <v>0</v>
      </c>
      <c r="AK254" s="1"/>
      <c r="AL254" s="19" cm="1">
        <f t="array" ref="AL254">IF(ACT3Holdings[[#This Row],[Intial Amount]] &gt; ACT3Info[Interest Rate 1 Cap], ACT3Info[Interest Rate 2], ACT3Info[Interest Rate])</f>
        <v>0</v>
      </c>
      <c r="AM254" s="1"/>
      <c r="AN254" s="24" t="str" cm="1">
        <f t="array" ref="AN254">IF(VLOOKUP(ACT3Holdings[[#This Row],[Date]],Paysheet[], 2, FALSE) = "PAYDAY", (VLOOKUP(ACT3Holdings[[#This Row],[Date]],Paysheet[], 11, FALSE) * ACT3Info[Intial Pay %]), "")</f>
        <v/>
      </c>
      <c r="AO25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54" s="1" t="str" cm="1">
        <f t="array" ref="AP254">IF(VLOOKUP(ACT3Holdings[[#This Row],[Date]],Paysheet[], 2, FALSE) = "PAYDAY", (PayDistribution[[#This Row],[Pay Post Initial]] * ACT3Info[Remainder %]), "")</f>
        <v/>
      </c>
      <c r="AQ25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54" s="22">
        <v>45541</v>
      </c>
      <c r="AT254" s="1" cm="1">
        <f t="array" ref="AT254">IF(ISNUMBER(BA253), BA253, ACT4Info[Intial Amount])</f>
        <v>0</v>
      </c>
      <c r="AU254" s="1"/>
      <c r="AV254" s="19" cm="1">
        <f t="array" ref="AV254">IF(ACT4Holdings[[#This Row],[Intial Amount]] &gt; ACT4Info[Interest Rate 1 Cap], ACT4Info[Interest Rate 2], ACT4Info[Interest Rate])</f>
        <v>0</v>
      </c>
      <c r="AW254" s="1"/>
      <c r="AX254" s="24" t="str" cm="1">
        <f t="array" ref="AX254">IF(VLOOKUP(ACT4Holdings[[#This Row],[Date]],Paysheet[], 2, FALSE) = "PAYDAY", (VLOOKUP(ACT4Holdings[[#This Row],[Date]],Paysheet[], 11, FALSE) * ACT4Info[Intial Pay %]), "")</f>
        <v/>
      </c>
      <c r="AY25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54" s="1" t="str" cm="1">
        <f t="array" ref="AZ254">IF(VLOOKUP(ACT4Holdings[[#This Row],[Date]],Paysheet[], 2, FALSE) = "PAYDAY", (PayDistribution[[#This Row],[Pay Post Initial]] * ACT4Info[Remainder %]), "")</f>
        <v/>
      </c>
      <c r="BA25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54" s="22">
        <v>45541</v>
      </c>
      <c r="BD254" s="1" cm="1">
        <f t="array" ref="BD254">IF(ISNUMBER(BK253), BK253, ACT5Info[Intial Amount])</f>
        <v>0</v>
      </c>
      <c r="BE254" s="1"/>
      <c r="BF254" s="19" cm="1">
        <f t="array" ref="BF254">IF(ACT5Holdings[[#This Row],[Intial Amount]] &gt; ACT5Info[Interest Rate 1 Cap], ACT5Info[Interest Rate 2], ACT5Info[Interest Rate])</f>
        <v>0</v>
      </c>
      <c r="BG254" s="1"/>
      <c r="BH254" s="24" t="str" cm="1">
        <f t="array" ref="BH254">IF(VLOOKUP(ACT5Holdings[[#This Row],[Date]],Paysheet[], 2, FALSE) = "PAYDAY", (VLOOKUP(ACT5Holdings[[#This Row],[Date]],Paysheet[], 11, FALSE) * ACT5Info[Intial Pay %]), "")</f>
        <v/>
      </c>
      <c r="BI25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54" s="1" t="str" cm="1">
        <f t="array" ref="BJ254">IF(VLOOKUP(ACT5Holdings[[#This Row],[Date]],Paysheet[], 2, FALSE) = "PAYDAY", (PayDistribution[[#This Row],[Pay Post Initial]] * ACT5Info[Remainder %]), "")</f>
        <v/>
      </c>
      <c r="BK25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55" spans="1:63" x14ac:dyDescent="0.25">
      <c r="A255" s="27">
        <v>45542</v>
      </c>
      <c r="B255" t="str">
        <f>IF(VLOOKUP(PayDistribution[[#This Row],[Date]],Paysheet[], 2, FALSE) = "PAYDAY", VLOOKUP(PayDistribution[[#This Row],[Date]],Paysheet[], 11, FALSE), "")</f>
        <v/>
      </c>
      <c r="C255" s="2" t="str">
        <f>ACT1Holdings[[#This Row],[Initial Pay Cut]]</f>
        <v/>
      </c>
      <c r="D255" s="2" t="str">
        <f>ACT2Holdings[[#This Row],[Initial Pay Cut]]</f>
        <v/>
      </c>
      <c r="E255" s="2" t="str">
        <f>ACT3Holdings[[#This Row],[Initial Pay Cut]]</f>
        <v/>
      </c>
      <c r="F255" s="2" t="str">
        <f>ACT4Holdings[[#This Row],[Initial Pay Cut]]</f>
        <v/>
      </c>
      <c r="G255" s="2" t="str">
        <f>ACT5Holdings[[#This Row],[Initial Pay Cut]]</f>
        <v/>
      </c>
      <c r="H255" t="str">
        <f>IF(PayDistribution[[#This Row],[Initial Paycheck]] = "", "", PayDistribution[[#This Row],[Initial Paycheck]] - SUM(PayDistribution[[#This Row],[Int ACT 1]:[Int ACT 5]]))</f>
        <v/>
      </c>
      <c r="I255" s="2" t="str">
        <f>ACT1Holdings[[#This Row],[Remainder Pay Cut]]</f>
        <v/>
      </c>
      <c r="J255" s="2" t="str">
        <f>ACT2Holdings[[#This Row],[Remainder Pay Cut]]</f>
        <v/>
      </c>
      <c r="K255" s="2" t="str">
        <f>ACT3Holdings[[#This Row],[Remainder Pay Cut]]</f>
        <v/>
      </c>
      <c r="L255" s="2" t="str">
        <f>ACT4Holdings[[#This Row],[Remainder Pay Cut]]</f>
        <v/>
      </c>
      <c r="M255" s="2" t="str">
        <f>ACT5Holdings[[#This Row],[Remainder Pay Cut]]</f>
        <v/>
      </c>
      <c r="O255" s="22">
        <v>45542</v>
      </c>
      <c r="P255" s="1" cm="1">
        <f t="array" ref="P255">IF(ISNUMBER(W254), W254, ACT1Info[Intial Amount])</f>
        <v>0</v>
      </c>
      <c r="Q255" s="1"/>
      <c r="R255" s="19" cm="1">
        <f t="array" ref="R255">IF(ACT1Holdings[[#This Row],[Intial Amount]] &gt; ACT1Info[Interest Rate 1 Cap], ACT1Info[Interest Rate 2], ACT1Info[Interest Rate])</f>
        <v>0</v>
      </c>
      <c r="S255" s="1"/>
      <c r="T255" s="24" t="str" cm="1">
        <f t="array" ref="T255">IF(VLOOKUP(ACT1Holdings[[#This Row],[Date]],Paysheet[], 2, FALSE) = "PAYDAY", (VLOOKUP(ACT1Holdings[[#This Row],[Date]],Paysheet[], 11, FALSE) * ACT1Info[Intial Pay %]), "")</f>
        <v/>
      </c>
      <c r="U25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55" s="1" t="str" cm="1">
        <f t="array" ref="V255">IF(VLOOKUP(ACT1Holdings[[#This Row],[Date]],Paysheet[], 2, FALSE) = "PAYDAY", (PayDistribution[[#This Row],[Pay Post Initial]] * ACT1Info[Remainder %]), "")</f>
        <v/>
      </c>
      <c r="W25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55" s="22">
        <v>45542</v>
      </c>
      <c r="Z255" s="1" cm="1">
        <f t="array" ref="Z255">IF(ISNUMBER(AG254), AG254, ACT2Info[Intial Amount])</f>
        <v>0</v>
      </c>
      <c r="AA255" s="1"/>
      <c r="AB255" s="19" cm="1">
        <f t="array" ref="AB255">IF(ACT2Holdings[[#This Row],[Intial Amount]] &gt; ACT2Info[Interest Rate 1 Cap], ACT2Info[Interest Rate 2], ACT2Info[Interest Rate])</f>
        <v>1.5E-3</v>
      </c>
      <c r="AC255" s="1"/>
      <c r="AD255" s="24" t="str" cm="1">
        <f t="array" ref="AD255">IF(VLOOKUP(ACT2Holdings[[#This Row],[Date]],Paysheet[], 2, FALSE) = "PAYDAY", (VLOOKUP(ACT2Holdings[[#This Row],[Date]],Paysheet[], 11, FALSE) * ACT2Info[Intial Pay %]), "")</f>
        <v/>
      </c>
      <c r="AE25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55" s="1" t="str" cm="1">
        <f t="array" ref="AF255">IF(VLOOKUP(ACT2Holdings[[#This Row],[Date]],Paysheet[], 2, FALSE) = "PAYDAY", (PayDistribution[[#This Row],[Pay Post Initial]] * ACT2Info[Remainder %]), "")</f>
        <v/>
      </c>
      <c r="AG25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55" s="22">
        <v>45542</v>
      </c>
      <c r="AJ255" s="1" cm="1">
        <f t="array" ref="AJ255">IF(ISNUMBER(AQ254), AQ254, ACT3Info[Intial Amount])</f>
        <v>0</v>
      </c>
      <c r="AK255" s="1"/>
      <c r="AL255" s="19" cm="1">
        <f t="array" ref="AL255">IF(ACT3Holdings[[#This Row],[Intial Amount]] &gt; ACT3Info[Interest Rate 1 Cap], ACT3Info[Interest Rate 2], ACT3Info[Interest Rate])</f>
        <v>0</v>
      </c>
      <c r="AM255" s="1"/>
      <c r="AN255" s="24" t="str" cm="1">
        <f t="array" ref="AN255">IF(VLOOKUP(ACT3Holdings[[#This Row],[Date]],Paysheet[], 2, FALSE) = "PAYDAY", (VLOOKUP(ACT3Holdings[[#This Row],[Date]],Paysheet[], 11, FALSE) * ACT3Info[Intial Pay %]), "")</f>
        <v/>
      </c>
      <c r="AO25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55" s="1" t="str" cm="1">
        <f t="array" ref="AP255">IF(VLOOKUP(ACT3Holdings[[#This Row],[Date]],Paysheet[], 2, FALSE) = "PAYDAY", (PayDistribution[[#This Row],[Pay Post Initial]] * ACT3Info[Remainder %]), "")</f>
        <v/>
      </c>
      <c r="AQ25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55" s="22">
        <v>45542</v>
      </c>
      <c r="AT255" s="1" cm="1">
        <f t="array" ref="AT255">IF(ISNUMBER(BA254), BA254, ACT4Info[Intial Amount])</f>
        <v>0</v>
      </c>
      <c r="AU255" s="1"/>
      <c r="AV255" s="19" cm="1">
        <f t="array" ref="AV255">IF(ACT4Holdings[[#This Row],[Intial Amount]] &gt; ACT4Info[Interest Rate 1 Cap], ACT4Info[Interest Rate 2], ACT4Info[Interest Rate])</f>
        <v>0</v>
      </c>
      <c r="AW255" s="1"/>
      <c r="AX255" s="24" t="str" cm="1">
        <f t="array" ref="AX255">IF(VLOOKUP(ACT4Holdings[[#This Row],[Date]],Paysheet[], 2, FALSE) = "PAYDAY", (VLOOKUP(ACT4Holdings[[#This Row],[Date]],Paysheet[], 11, FALSE) * ACT4Info[Intial Pay %]), "")</f>
        <v/>
      </c>
      <c r="AY25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55" s="1" t="str" cm="1">
        <f t="array" ref="AZ255">IF(VLOOKUP(ACT4Holdings[[#This Row],[Date]],Paysheet[], 2, FALSE) = "PAYDAY", (PayDistribution[[#This Row],[Pay Post Initial]] * ACT4Info[Remainder %]), "")</f>
        <v/>
      </c>
      <c r="BA25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55" s="22">
        <v>45542</v>
      </c>
      <c r="BD255" s="1" cm="1">
        <f t="array" ref="BD255">IF(ISNUMBER(BK254), BK254, ACT5Info[Intial Amount])</f>
        <v>0</v>
      </c>
      <c r="BE255" s="1"/>
      <c r="BF255" s="19" cm="1">
        <f t="array" ref="BF255">IF(ACT5Holdings[[#This Row],[Intial Amount]] &gt; ACT5Info[Interest Rate 1 Cap], ACT5Info[Interest Rate 2], ACT5Info[Interest Rate])</f>
        <v>0</v>
      </c>
      <c r="BG255" s="1"/>
      <c r="BH255" s="24" t="str" cm="1">
        <f t="array" ref="BH255">IF(VLOOKUP(ACT5Holdings[[#This Row],[Date]],Paysheet[], 2, FALSE) = "PAYDAY", (VLOOKUP(ACT5Holdings[[#This Row],[Date]],Paysheet[], 11, FALSE) * ACT5Info[Intial Pay %]), "")</f>
        <v/>
      </c>
      <c r="BI25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55" s="1" t="str" cm="1">
        <f t="array" ref="BJ255">IF(VLOOKUP(ACT5Holdings[[#This Row],[Date]],Paysheet[], 2, FALSE) = "PAYDAY", (PayDistribution[[#This Row],[Pay Post Initial]] * ACT5Info[Remainder %]), "")</f>
        <v/>
      </c>
      <c r="BK25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56" spans="1:63" x14ac:dyDescent="0.25">
      <c r="A256" s="27">
        <v>45543</v>
      </c>
      <c r="B256" t="str">
        <f>IF(VLOOKUP(PayDistribution[[#This Row],[Date]],Paysheet[], 2, FALSE) = "PAYDAY", VLOOKUP(PayDistribution[[#This Row],[Date]],Paysheet[], 11, FALSE), "")</f>
        <v/>
      </c>
      <c r="C256" s="2" t="str">
        <f>ACT1Holdings[[#This Row],[Initial Pay Cut]]</f>
        <v/>
      </c>
      <c r="D256" s="2" t="str">
        <f>ACT2Holdings[[#This Row],[Initial Pay Cut]]</f>
        <v/>
      </c>
      <c r="E256" s="2" t="str">
        <f>ACT3Holdings[[#This Row],[Initial Pay Cut]]</f>
        <v/>
      </c>
      <c r="F256" s="2" t="str">
        <f>ACT4Holdings[[#This Row],[Initial Pay Cut]]</f>
        <v/>
      </c>
      <c r="G256" s="2" t="str">
        <f>ACT5Holdings[[#This Row],[Initial Pay Cut]]</f>
        <v/>
      </c>
      <c r="H256" t="str">
        <f>IF(PayDistribution[[#This Row],[Initial Paycheck]] = "", "", PayDistribution[[#This Row],[Initial Paycheck]] - SUM(PayDistribution[[#This Row],[Int ACT 1]:[Int ACT 5]]))</f>
        <v/>
      </c>
      <c r="I256" s="2" t="str">
        <f>ACT1Holdings[[#This Row],[Remainder Pay Cut]]</f>
        <v/>
      </c>
      <c r="J256" s="2" t="str">
        <f>ACT2Holdings[[#This Row],[Remainder Pay Cut]]</f>
        <v/>
      </c>
      <c r="K256" s="2" t="str">
        <f>ACT3Holdings[[#This Row],[Remainder Pay Cut]]</f>
        <v/>
      </c>
      <c r="L256" s="2" t="str">
        <f>ACT4Holdings[[#This Row],[Remainder Pay Cut]]</f>
        <v/>
      </c>
      <c r="M256" s="2" t="str">
        <f>ACT5Holdings[[#This Row],[Remainder Pay Cut]]</f>
        <v/>
      </c>
      <c r="O256" s="22">
        <v>45543</v>
      </c>
      <c r="P256" s="1" cm="1">
        <f t="array" ref="P256">IF(ISNUMBER(W255), W255, ACT1Info[Intial Amount])</f>
        <v>0</v>
      </c>
      <c r="Q256" s="1"/>
      <c r="R256" s="19" cm="1">
        <f t="array" ref="R256">IF(ACT1Holdings[[#This Row],[Intial Amount]] &gt; ACT1Info[Interest Rate 1 Cap], ACT1Info[Interest Rate 2], ACT1Info[Interest Rate])</f>
        <v>0</v>
      </c>
      <c r="S256" s="1"/>
      <c r="T256" s="24" t="str" cm="1">
        <f t="array" ref="T256">IF(VLOOKUP(ACT1Holdings[[#This Row],[Date]],Paysheet[], 2, FALSE) = "PAYDAY", (VLOOKUP(ACT1Holdings[[#This Row],[Date]],Paysheet[], 11, FALSE) * ACT1Info[Intial Pay %]), "")</f>
        <v/>
      </c>
      <c r="U25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56" s="1" t="str" cm="1">
        <f t="array" ref="V256">IF(VLOOKUP(ACT1Holdings[[#This Row],[Date]],Paysheet[], 2, FALSE) = "PAYDAY", (PayDistribution[[#This Row],[Pay Post Initial]] * ACT1Info[Remainder %]), "")</f>
        <v/>
      </c>
      <c r="W25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56" s="22">
        <v>45543</v>
      </c>
      <c r="Z256" s="1" cm="1">
        <f t="array" ref="Z256">IF(ISNUMBER(AG255), AG255, ACT2Info[Intial Amount])</f>
        <v>0</v>
      </c>
      <c r="AA256" s="1"/>
      <c r="AB256" s="19" cm="1">
        <f t="array" ref="AB256">IF(ACT2Holdings[[#This Row],[Intial Amount]] &gt; ACT2Info[Interest Rate 1 Cap], ACT2Info[Interest Rate 2], ACT2Info[Interest Rate])</f>
        <v>1.5E-3</v>
      </c>
      <c r="AC256" s="1"/>
      <c r="AD256" s="24" t="str" cm="1">
        <f t="array" ref="AD256">IF(VLOOKUP(ACT2Holdings[[#This Row],[Date]],Paysheet[], 2, FALSE) = "PAYDAY", (VLOOKUP(ACT2Holdings[[#This Row],[Date]],Paysheet[], 11, FALSE) * ACT2Info[Intial Pay %]), "")</f>
        <v/>
      </c>
      <c r="AE25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56" s="1" t="str" cm="1">
        <f t="array" ref="AF256">IF(VLOOKUP(ACT2Holdings[[#This Row],[Date]],Paysheet[], 2, FALSE) = "PAYDAY", (PayDistribution[[#This Row],[Pay Post Initial]] * ACT2Info[Remainder %]), "")</f>
        <v/>
      </c>
      <c r="AG25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56" s="22">
        <v>45543</v>
      </c>
      <c r="AJ256" s="1" cm="1">
        <f t="array" ref="AJ256">IF(ISNUMBER(AQ255), AQ255, ACT3Info[Intial Amount])</f>
        <v>0</v>
      </c>
      <c r="AK256" s="1"/>
      <c r="AL256" s="19" cm="1">
        <f t="array" ref="AL256">IF(ACT3Holdings[[#This Row],[Intial Amount]] &gt; ACT3Info[Interest Rate 1 Cap], ACT3Info[Interest Rate 2], ACT3Info[Interest Rate])</f>
        <v>0</v>
      </c>
      <c r="AM256" s="1"/>
      <c r="AN256" s="24" t="str" cm="1">
        <f t="array" ref="AN256">IF(VLOOKUP(ACT3Holdings[[#This Row],[Date]],Paysheet[], 2, FALSE) = "PAYDAY", (VLOOKUP(ACT3Holdings[[#This Row],[Date]],Paysheet[], 11, FALSE) * ACT3Info[Intial Pay %]), "")</f>
        <v/>
      </c>
      <c r="AO25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56" s="1" t="str" cm="1">
        <f t="array" ref="AP256">IF(VLOOKUP(ACT3Holdings[[#This Row],[Date]],Paysheet[], 2, FALSE) = "PAYDAY", (PayDistribution[[#This Row],[Pay Post Initial]] * ACT3Info[Remainder %]), "")</f>
        <v/>
      </c>
      <c r="AQ25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56" s="22">
        <v>45543</v>
      </c>
      <c r="AT256" s="1" cm="1">
        <f t="array" ref="AT256">IF(ISNUMBER(BA255), BA255, ACT4Info[Intial Amount])</f>
        <v>0</v>
      </c>
      <c r="AU256" s="1"/>
      <c r="AV256" s="19" cm="1">
        <f t="array" ref="AV256">IF(ACT4Holdings[[#This Row],[Intial Amount]] &gt; ACT4Info[Interest Rate 1 Cap], ACT4Info[Interest Rate 2], ACT4Info[Interest Rate])</f>
        <v>0</v>
      </c>
      <c r="AW256" s="1"/>
      <c r="AX256" s="24" t="str" cm="1">
        <f t="array" ref="AX256">IF(VLOOKUP(ACT4Holdings[[#This Row],[Date]],Paysheet[], 2, FALSE) = "PAYDAY", (VLOOKUP(ACT4Holdings[[#This Row],[Date]],Paysheet[], 11, FALSE) * ACT4Info[Intial Pay %]), "")</f>
        <v/>
      </c>
      <c r="AY25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56" s="1" t="str" cm="1">
        <f t="array" ref="AZ256">IF(VLOOKUP(ACT4Holdings[[#This Row],[Date]],Paysheet[], 2, FALSE) = "PAYDAY", (PayDistribution[[#This Row],[Pay Post Initial]] * ACT4Info[Remainder %]), "")</f>
        <v/>
      </c>
      <c r="BA25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56" s="22">
        <v>45543</v>
      </c>
      <c r="BD256" s="1" cm="1">
        <f t="array" ref="BD256">IF(ISNUMBER(BK255), BK255, ACT5Info[Intial Amount])</f>
        <v>0</v>
      </c>
      <c r="BE256" s="1"/>
      <c r="BF256" s="19" cm="1">
        <f t="array" ref="BF256">IF(ACT5Holdings[[#This Row],[Intial Amount]] &gt; ACT5Info[Interest Rate 1 Cap], ACT5Info[Interest Rate 2], ACT5Info[Interest Rate])</f>
        <v>0</v>
      </c>
      <c r="BG256" s="1"/>
      <c r="BH256" s="24" t="str" cm="1">
        <f t="array" ref="BH256">IF(VLOOKUP(ACT5Holdings[[#This Row],[Date]],Paysheet[], 2, FALSE) = "PAYDAY", (VLOOKUP(ACT5Holdings[[#This Row],[Date]],Paysheet[], 11, FALSE) * ACT5Info[Intial Pay %]), "")</f>
        <v/>
      </c>
      <c r="BI25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56" s="1" t="str" cm="1">
        <f t="array" ref="BJ256">IF(VLOOKUP(ACT5Holdings[[#This Row],[Date]],Paysheet[], 2, FALSE) = "PAYDAY", (PayDistribution[[#This Row],[Pay Post Initial]] * ACT5Info[Remainder %]), "")</f>
        <v/>
      </c>
      <c r="BK25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57" spans="1:63" x14ac:dyDescent="0.25">
      <c r="A257" s="27">
        <v>45544</v>
      </c>
      <c r="B257" t="str">
        <f>IF(VLOOKUP(PayDistribution[[#This Row],[Date]],Paysheet[], 2, FALSE) = "PAYDAY", VLOOKUP(PayDistribution[[#This Row],[Date]],Paysheet[], 11, FALSE), "")</f>
        <v/>
      </c>
      <c r="C257" s="2" t="str">
        <f>ACT1Holdings[[#This Row],[Initial Pay Cut]]</f>
        <v/>
      </c>
      <c r="D257" s="2" t="str">
        <f>ACT2Holdings[[#This Row],[Initial Pay Cut]]</f>
        <v/>
      </c>
      <c r="E257" s="2" t="str">
        <f>ACT3Holdings[[#This Row],[Initial Pay Cut]]</f>
        <v/>
      </c>
      <c r="F257" s="2" t="str">
        <f>ACT4Holdings[[#This Row],[Initial Pay Cut]]</f>
        <v/>
      </c>
      <c r="G257" s="2" t="str">
        <f>ACT5Holdings[[#This Row],[Initial Pay Cut]]</f>
        <v/>
      </c>
      <c r="H257" t="str">
        <f>IF(PayDistribution[[#This Row],[Initial Paycheck]] = "", "", PayDistribution[[#This Row],[Initial Paycheck]] - SUM(PayDistribution[[#This Row],[Int ACT 1]:[Int ACT 5]]))</f>
        <v/>
      </c>
      <c r="I257" s="2" t="str">
        <f>ACT1Holdings[[#This Row],[Remainder Pay Cut]]</f>
        <v/>
      </c>
      <c r="J257" s="2" t="str">
        <f>ACT2Holdings[[#This Row],[Remainder Pay Cut]]</f>
        <v/>
      </c>
      <c r="K257" s="2" t="str">
        <f>ACT3Holdings[[#This Row],[Remainder Pay Cut]]</f>
        <v/>
      </c>
      <c r="L257" s="2" t="str">
        <f>ACT4Holdings[[#This Row],[Remainder Pay Cut]]</f>
        <v/>
      </c>
      <c r="M257" s="2" t="str">
        <f>ACT5Holdings[[#This Row],[Remainder Pay Cut]]</f>
        <v/>
      </c>
      <c r="O257" s="22">
        <v>45544</v>
      </c>
      <c r="P257" s="1" cm="1">
        <f t="array" ref="P257">IF(ISNUMBER(W256), W256, ACT1Info[Intial Amount])</f>
        <v>0</v>
      </c>
      <c r="Q257" s="1"/>
      <c r="R257" s="19" cm="1">
        <f t="array" ref="R257">IF(ACT1Holdings[[#This Row],[Intial Amount]] &gt; ACT1Info[Interest Rate 1 Cap], ACT1Info[Interest Rate 2], ACT1Info[Interest Rate])</f>
        <v>0</v>
      </c>
      <c r="S257" s="1"/>
      <c r="T257" s="24" t="str" cm="1">
        <f t="array" ref="T257">IF(VLOOKUP(ACT1Holdings[[#This Row],[Date]],Paysheet[], 2, FALSE) = "PAYDAY", (VLOOKUP(ACT1Holdings[[#This Row],[Date]],Paysheet[], 11, FALSE) * ACT1Info[Intial Pay %]), "")</f>
        <v/>
      </c>
      <c r="U25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57" s="1" t="str" cm="1">
        <f t="array" ref="V257">IF(VLOOKUP(ACT1Holdings[[#This Row],[Date]],Paysheet[], 2, FALSE) = "PAYDAY", (PayDistribution[[#This Row],[Pay Post Initial]] * ACT1Info[Remainder %]), "")</f>
        <v/>
      </c>
      <c r="W25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57" s="22">
        <v>45544</v>
      </c>
      <c r="Z257" s="1" cm="1">
        <f t="array" ref="Z257">IF(ISNUMBER(AG256), AG256, ACT2Info[Intial Amount])</f>
        <v>0</v>
      </c>
      <c r="AA257" s="1"/>
      <c r="AB257" s="19" cm="1">
        <f t="array" ref="AB257">IF(ACT2Holdings[[#This Row],[Intial Amount]] &gt; ACT2Info[Interest Rate 1 Cap], ACT2Info[Interest Rate 2], ACT2Info[Interest Rate])</f>
        <v>1.5E-3</v>
      </c>
      <c r="AC257" s="1"/>
      <c r="AD257" s="24" t="str" cm="1">
        <f t="array" ref="AD257">IF(VLOOKUP(ACT2Holdings[[#This Row],[Date]],Paysheet[], 2, FALSE) = "PAYDAY", (VLOOKUP(ACT2Holdings[[#This Row],[Date]],Paysheet[], 11, FALSE) * ACT2Info[Intial Pay %]), "")</f>
        <v/>
      </c>
      <c r="AE25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57" s="1" t="str" cm="1">
        <f t="array" ref="AF257">IF(VLOOKUP(ACT2Holdings[[#This Row],[Date]],Paysheet[], 2, FALSE) = "PAYDAY", (PayDistribution[[#This Row],[Pay Post Initial]] * ACT2Info[Remainder %]), "")</f>
        <v/>
      </c>
      <c r="AG25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57" s="22">
        <v>45544</v>
      </c>
      <c r="AJ257" s="1" cm="1">
        <f t="array" ref="AJ257">IF(ISNUMBER(AQ256), AQ256, ACT3Info[Intial Amount])</f>
        <v>0</v>
      </c>
      <c r="AK257" s="1"/>
      <c r="AL257" s="19" cm="1">
        <f t="array" ref="AL257">IF(ACT3Holdings[[#This Row],[Intial Amount]] &gt; ACT3Info[Interest Rate 1 Cap], ACT3Info[Interest Rate 2], ACT3Info[Interest Rate])</f>
        <v>0</v>
      </c>
      <c r="AM257" s="1"/>
      <c r="AN257" s="24" t="str" cm="1">
        <f t="array" ref="AN257">IF(VLOOKUP(ACT3Holdings[[#This Row],[Date]],Paysheet[], 2, FALSE) = "PAYDAY", (VLOOKUP(ACT3Holdings[[#This Row],[Date]],Paysheet[], 11, FALSE) * ACT3Info[Intial Pay %]), "")</f>
        <v/>
      </c>
      <c r="AO25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57" s="1" t="str" cm="1">
        <f t="array" ref="AP257">IF(VLOOKUP(ACT3Holdings[[#This Row],[Date]],Paysheet[], 2, FALSE) = "PAYDAY", (PayDistribution[[#This Row],[Pay Post Initial]] * ACT3Info[Remainder %]), "")</f>
        <v/>
      </c>
      <c r="AQ25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57" s="22">
        <v>45544</v>
      </c>
      <c r="AT257" s="1" cm="1">
        <f t="array" ref="AT257">IF(ISNUMBER(BA256), BA256, ACT4Info[Intial Amount])</f>
        <v>0</v>
      </c>
      <c r="AU257" s="1"/>
      <c r="AV257" s="19" cm="1">
        <f t="array" ref="AV257">IF(ACT4Holdings[[#This Row],[Intial Amount]] &gt; ACT4Info[Interest Rate 1 Cap], ACT4Info[Interest Rate 2], ACT4Info[Interest Rate])</f>
        <v>0</v>
      </c>
      <c r="AW257" s="1"/>
      <c r="AX257" s="24" t="str" cm="1">
        <f t="array" ref="AX257">IF(VLOOKUP(ACT4Holdings[[#This Row],[Date]],Paysheet[], 2, FALSE) = "PAYDAY", (VLOOKUP(ACT4Holdings[[#This Row],[Date]],Paysheet[], 11, FALSE) * ACT4Info[Intial Pay %]), "")</f>
        <v/>
      </c>
      <c r="AY25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57" s="1" t="str" cm="1">
        <f t="array" ref="AZ257">IF(VLOOKUP(ACT4Holdings[[#This Row],[Date]],Paysheet[], 2, FALSE) = "PAYDAY", (PayDistribution[[#This Row],[Pay Post Initial]] * ACT4Info[Remainder %]), "")</f>
        <v/>
      </c>
      <c r="BA25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57" s="22">
        <v>45544</v>
      </c>
      <c r="BD257" s="1" cm="1">
        <f t="array" ref="BD257">IF(ISNUMBER(BK256), BK256, ACT5Info[Intial Amount])</f>
        <v>0</v>
      </c>
      <c r="BE257" s="1"/>
      <c r="BF257" s="19" cm="1">
        <f t="array" ref="BF257">IF(ACT5Holdings[[#This Row],[Intial Amount]] &gt; ACT5Info[Interest Rate 1 Cap], ACT5Info[Interest Rate 2], ACT5Info[Interest Rate])</f>
        <v>0</v>
      </c>
      <c r="BG257" s="1"/>
      <c r="BH257" s="24" t="str" cm="1">
        <f t="array" ref="BH257">IF(VLOOKUP(ACT5Holdings[[#This Row],[Date]],Paysheet[], 2, FALSE) = "PAYDAY", (VLOOKUP(ACT5Holdings[[#This Row],[Date]],Paysheet[], 11, FALSE) * ACT5Info[Intial Pay %]), "")</f>
        <v/>
      </c>
      <c r="BI25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57" s="1" t="str" cm="1">
        <f t="array" ref="BJ257">IF(VLOOKUP(ACT5Holdings[[#This Row],[Date]],Paysheet[], 2, FALSE) = "PAYDAY", (PayDistribution[[#This Row],[Pay Post Initial]] * ACT5Info[Remainder %]), "")</f>
        <v/>
      </c>
      <c r="BK25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58" spans="1:63" x14ac:dyDescent="0.25">
      <c r="A258" s="27">
        <v>45545</v>
      </c>
      <c r="B258" t="str">
        <f>IF(VLOOKUP(PayDistribution[[#This Row],[Date]],Paysheet[], 2, FALSE) = "PAYDAY", VLOOKUP(PayDistribution[[#This Row],[Date]],Paysheet[], 11, FALSE), "")</f>
        <v/>
      </c>
      <c r="C258" s="2" t="str">
        <f>ACT1Holdings[[#This Row],[Initial Pay Cut]]</f>
        <v/>
      </c>
      <c r="D258" s="2" t="str">
        <f>ACT2Holdings[[#This Row],[Initial Pay Cut]]</f>
        <v/>
      </c>
      <c r="E258" s="2" t="str">
        <f>ACT3Holdings[[#This Row],[Initial Pay Cut]]</f>
        <v/>
      </c>
      <c r="F258" s="2" t="str">
        <f>ACT4Holdings[[#This Row],[Initial Pay Cut]]</f>
        <v/>
      </c>
      <c r="G258" s="2" t="str">
        <f>ACT5Holdings[[#This Row],[Initial Pay Cut]]</f>
        <v/>
      </c>
      <c r="H258" t="str">
        <f>IF(PayDistribution[[#This Row],[Initial Paycheck]] = "", "", PayDistribution[[#This Row],[Initial Paycheck]] - SUM(PayDistribution[[#This Row],[Int ACT 1]:[Int ACT 5]]))</f>
        <v/>
      </c>
      <c r="I258" s="2" t="str">
        <f>ACT1Holdings[[#This Row],[Remainder Pay Cut]]</f>
        <v/>
      </c>
      <c r="J258" s="2" t="str">
        <f>ACT2Holdings[[#This Row],[Remainder Pay Cut]]</f>
        <v/>
      </c>
      <c r="K258" s="2" t="str">
        <f>ACT3Holdings[[#This Row],[Remainder Pay Cut]]</f>
        <v/>
      </c>
      <c r="L258" s="2" t="str">
        <f>ACT4Holdings[[#This Row],[Remainder Pay Cut]]</f>
        <v/>
      </c>
      <c r="M258" s="2" t="str">
        <f>ACT5Holdings[[#This Row],[Remainder Pay Cut]]</f>
        <v/>
      </c>
      <c r="O258" s="22">
        <v>45545</v>
      </c>
      <c r="P258" s="1" cm="1">
        <f t="array" ref="P258">IF(ISNUMBER(W257), W257, ACT1Info[Intial Amount])</f>
        <v>0</v>
      </c>
      <c r="Q258" s="1"/>
      <c r="R258" s="19" cm="1">
        <f t="array" ref="R258">IF(ACT1Holdings[[#This Row],[Intial Amount]] &gt; ACT1Info[Interest Rate 1 Cap], ACT1Info[Interest Rate 2], ACT1Info[Interest Rate])</f>
        <v>0</v>
      </c>
      <c r="S258" s="1"/>
      <c r="T258" s="24" t="str" cm="1">
        <f t="array" ref="T258">IF(VLOOKUP(ACT1Holdings[[#This Row],[Date]],Paysheet[], 2, FALSE) = "PAYDAY", (VLOOKUP(ACT1Holdings[[#This Row],[Date]],Paysheet[], 11, FALSE) * ACT1Info[Intial Pay %]), "")</f>
        <v/>
      </c>
      <c r="U25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58" s="1" t="str" cm="1">
        <f t="array" ref="V258">IF(VLOOKUP(ACT1Holdings[[#This Row],[Date]],Paysheet[], 2, FALSE) = "PAYDAY", (PayDistribution[[#This Row],[Pay Post Initial]] * ACT1Info[Remainder %]), "")</f>
        <v/>
      </c>
      <c r="W25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58" s="22">
        <v>45545</v>
      </c>
      <c r="Z258" s="1" cm="1">
        <f t="array" ref="Z258">IF(ISNUMBER(AG257), AG257, ACT2Info[Intial Amount])</f>
        <v>0</v>
      </c>
      <c r="AA258" s="1"/>
      <c r="AB258" s="19" cm="1">
        <f t="array" ref="AB258">IF(ACT2Holdings[[#This Row],[Intial Amount]] &gt; ACT2Info[Interest Rate 1 Cap], ACT2Info[Interest Rate 2], ACT2Info[Interest Rate])</f>
        <v>1.5E-3</v>
      </c>
      <c r="AC258" s="1"/>
      <c r="AD258" s="24" t="str" cm="1">
        <f t="array" ref="AD258">IF(VLOOKUP(ACT2Holdings[[#This Row],[Date]],Paysheet[], 2, FALSE) = "PAYDAY", (VLOOKUP(ACT2Holdings[[#This Row],[Date]],Paysheet[], 11, FALSE) * ACT2Info[Intial Pay %]), "")</f>
        <v/>
      </c>
      <c r="AE25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58" s="1" t="str" cm="1">
        <f t="array" ref="AF258">IF(VLOOKUP(ACT2Holdings[[#This Row],[Date]],Paysheet[], 2, FALSE) = "PAYDAY", (PayDistribution[[#This Row],[Pay Post Initial]] * ACT2Info[Remainder %]), "")</f>
        <v/>
      </c>
      <c r="AG25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58" s="22">
        <v>45545</v>
      </c>
      <c r="AJ258" s="1" cm="1">
        <f t="array" ref="AJ258">IF(ISNUMBER(AQ257), AQ257, ACT3Info[Intial Amount])</f>
        <v>0</v>
      </c>
      <c r="AK258" s="1"/>
      <c r="AL258" s="19" cm="1">
        <f t="array" ref="AL258">IF(ACT3Holdings[[#This Row],[Intial Amount]] &gt; ACT3Info[Interest Rate 1 Cap], ACT3Info[Interest Rate 2], ACT3Info[Interest Rate])</f>
        <v>0</v>
      </c>
      <c r="AM258" s="1"/>
      <c r="AN258" s="24" t="str" cm="1">
        <f t="array" ref="AN258">IF(VLOOKUP(ACT3Holdings[[#This Row],[Date]],Paysheet[], 2, FALSE) = "PAYDAY", (VLOOKUP(ACT3Holdings[[#This Row],[Date]],Paysheet[], 11, FALSE) * ACT3Info[Intial Pay %]), "")</f>
        <v/>
      </c>
      <c r="AO25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58" s="1" t="str" cm="1">
        <f t="array" ref="AP258">IF(VLOOKUP(ACT3Holdings[[#This Row],[Date]],Paysheet[], 2, FALSE) = "PAYDAY", (PayDistribution[[#This Row],[Pay Post Initial]] * ACT3Info[Remainder %]), "")</f>
        <v/>
      </c>
      <c r="AQ25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58" s="22">
        <v>45545</v>
      </c>
      <c r="AT258" s="1" cm="1">
        <f t="array" ref="AT258">IF(ISNUMBER(BA257), BA257, ACT4Info[Intial Amount])</f>
        <v>0</v>
      </c>
      <c r="AU258" s="1"/>
      <c r="AV258" s="19" cm="1">
        <f t="array" ref="AV258">IF(ACT4Holdings[[#This Row],[Intial Amount]] &gt; ACT4Info[Interest Rate 1 Cap], ACT4Info[Interest Rate 2], ACT4Info[Interest Rate])</f>
        <v>0</v>
      </c>
      <c r="AW258" s="1"/>
      <c r="AX258" s="24" t="str" cm="1">
        <f t="array" ref="AX258">IF(VLOOKUP(ACT4Holdings[[#This Row],[Date]],Paysheet[], 2, FALSE) = "PAYDAY", (VLOOKUP(ACT4Holdings[[#This Row],[Date]],Paysheet[], 11, FALSE) * ACT4Info[Intial Pay %]), "")</f>
        <v/>
      </c>
      <c r="AY25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58" s="1" t="str" cm="1">
        <f t="array" ref="AZ258">IF(VLOOKUP(ACT4Holdings[[#This Row],[Date]],Paysheet[], 2, FALSE) = "PAYDAY", (PayDistribution[[#This Row],[Pay Post Initial]] * ACT4Info[Remainder %]), "")</f>
        <v/>
      </c>
      <c r="BA25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58" s="22">
        <v>45545</v>
      </c>
      <c r="BD258" s="1" cm="1">
        <f t="array" ref="BD258">IF(ISNUMBER(BK257), BK257, ACT5Info[Intial Amount])</f>
        <v>0</v>
      </c>
      <c r="BE258" s="1"/>
      <c r="BF258" s="19" cm="1">
        <f t="array" ref="BF258">IF(ACT5Holdings[[#This Row],[Intial Amount]] &gt; ACT5Info[Interest Rate 1 Cap], ACT5Info[Interest Rate 2], ACT5Info[Interest Rate])</f>
        <v>0</v>
      </c>
      <c r="BG258" s="1"/>
      <c r="BH258" s="24" t="str" cm="1">
        <f t="array" ref="BH258">IF(VLOOKUP(ACT5Holdings[[#This Row],[Date]],Paysheet[], 2, FALSE) = "PAYDAY", (VLOOKUP(ACT5Holdings[[#This Row],[Date]],Paysheet[], 11, FALSE) * ACT5Info[Intial Pay %]), "")</f>
        <v/>
      </c>
      <c r="BI25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58" s="1" t="str" cm="1">
        <f t="array" ref="BJ258">IF(VLOOKUP(ACT5Holdings[[#This Row],[Date]],Paysheet[], 2, FALSE) = "PAYDAY", (PayDistribution[[#This Row],[Pay Post Initial]] * ACT5Info[Remainder %]), "")</f>
        <v/>
      </c>
      <c r="BK25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59" spans="1:63" x14ac:dyDescent="0.25">
      <c r="A259" s="27">
        <v>45546</v>
      </c>
      <c r="B259" t="str">
        <f>IF(VLOOKUP(PayDistribution[[#This Row],[Date]],Paysheet[], 2, FALSE) = "PAYDAY", VLOOKUP(PayDistribution[[#This Row],[Date]],Paysheet[], 11, FALSE), "")</f>
        <v/>
      </c>
      <c r="C259" s="2" t="str">
        <f>ACT1Holdings[[#This Row],[Initial Pay Cut]]</f>
        <v/>
      </c>
      <c r="D259" s="2" t="str">
        <f>ACT2Holdings[[#This Row],[Initial Pay Cut]]</f>
        <v/>
      </c>
      <c r="E259" s="2" t="str">
        <f>ACT3Holdings[[#This Row],[Initial Pay Cut]]</f>
        <v/>
      </c>
      <c r="F259" s="2" t="str">
        <f>ACT4Holdings[[#This Row],[Initial Pay Cut]]</f>
        <v/>
      </c>
      <c r="G259" s="2" t="str">
        <f>ACT5Holdings[[#This Row],[Initial Pay Cut]]</f>
        <v/>
      </c>
      <c r="H259" t="str">
        <f>IF(PayDistribution[[#This Row],[Initial Paycheck]] = "", "", PayDistribution[[#This Row],[Initial Paycheck]] - SUM(PayDistribution[[#This Row],[Int ACT 1]:[Int ACT 5]]))</f>
        <v/>
      </c>
      <c r="I259" s="2" t="str">
        <f>ACT1Holdings[[#This Row],[Remainder Pay Cut]]</f>
        <v/>
      </c>
      <c r="J259" s="2" t="str">
        <f>ACT2Holdings[[#This Row],[Remainder Pay Cut]]</f>
        <v/>
      </c>
      <c r="K259" s="2" t="str">
        <f>ACT3Holdings[[#This Row],[Remainder Pay Cut]]</f>
        <v/>
      </c>
      <c r="L259" s="2" t="str">
        <f>ACT4Holdings[[#This Row],[Remainder Pay Cut]]</f>
        <v/>
      </c>
      <c r="M259" s="2" t="str">
        <f>ACT5Holdings[[#This Row],[Remainder Pay Cut]]</f>
        <v/>
      </c>
      <c r="O259" s="22">
        <v>45546</v>
      </c>
      <c r="P259" s="1" cm="1">
        <f t="array" ref="P259">IF(ISNUMBER(W258), W258, ACT1Info[Intial Amount])</f>
        <v>0</v>
      </c>
      <c r="Q259" s="1"/>
      <c r="R259" s="19" cm="1">
        <f t="array" ref="R259">IF(ACT1Holdings[[#This Row],[Intial Amount]] &gt; ACT1Info[Interest Rate 1 Cap], ACT1Info[Interest Rate 2], ACT1Info[Interest Rate])</f>
        <v>0</v>
      </c>
      <c r="S259" s="1"/>
      <c r="T259" s="24" t="str" cm="1">
        <f t="array" ref="T259">IF(VLOOKUP(ACT1Holdings[[#This Row],[Date]],Paysheet[], 2, FALSE) = "PAYDAY", (VLOOKUP(ACT1Holdings[[#This Row],[Date]],Paysheet[], 11, FALSE) * ACT1Info[Intial Pay %]), "")</f>
        <v/>
      </c>
      <c r="U25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59" s="1" t="str" cm="1">
        <f t="array" ref="V259">IF(VLOOKUP(ACT1Holdings[[#This Row],[Date]],Paysheet[], 2, FALSE) = "PAYDAY", (PayDistribution[[#This Row],[Pay Post Initial]] * ACT1Info[Remainder %]), "")</f>
        <v/>
      </c>
      <c r="W25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59" s="22">
        <v>45546</v>
      </c>
      <c r="Z259" s="1" cm="1">
        <f t="array" ref="Z259">IF(ISNUMBER(AG258), AG258, ACT2Info[Intial Amount])</f>
        <v>0</v>
      </c>
      <c r="AA259" s="1"/>
      <c r="AB259" s="19" cm="1">
        <f t="array" ref="AB259">IF(ACT2Holdings[[#This Row],[Intial Amount]] &gt; ACT2Info[Interest Rate 1 Cap], ACT2Info[Interest Rate 2], ACT2Info[Interest Rate])</f>
        <v>1.5E-3</v>
      </c>
      <c r="AC259" s="1"/>
      <c r="AD259" s="24" t="str" cm="1">
        <f t="array" ref="AD259">IF(VLOOKUP(ACT2Holdings[[#This Row],[Date]],Paysheet[], 2, FALSE) = "PAYDAY", (VLOOKUP(ACT2Holdings[[#This Row],[Date]],Paysheet[], 11, FALSE) * ACT2Info[Intial Pay %]), "")</f>
        <v/>
      </c>
      <c r="AE25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59" s="1" t="str" cm="1">
        <f t="array" ref="AF259">IF(VLOOKUP(ACT2Holdings[[#This Row],[Date]],Paysheet[], 2, FALSE) = "PAYDAY", (PayDistribution[[#This Row],[Pay Post Initial]] * ACT2Info[Remainder %]), "")</f>
        <v/>
      </c>
      <c r="AG25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59" s="22">
        <v>45546</v>
      </c>
      <c r="AJ259" s="1" cm="1">
        <f t="array" ref="AJ259">IF(ISNUMBER(AQ258), AQ258, ACT3Info[Intial Amount])</f>
        <v>0</v>
      </c>
      <c r="AK259" s="1"/>
      <c r="AL259" s="19" cm="1">
        <f t="array" ref="AL259">IF(ACT3Holdings[[#This Row],[Intial Amount]] &gt; ACT3Info[Interest Rate 1 Cap], ACT3Info[Interest Rate 2], ACT3Info[Interest Rate])</f>
        <v>0</v>
      </c>
      <c r="AM259" s="1"/>
      <c r="AN259" s="24" t="str" cm="1">
        <f t="array" ref="AN259">IF(VLOOKUP(ACT3Holdings[[#This Row],[Date]],Paysheet[], 2, FALSE) = "PAYDAY", (VLOOKUP(ACT3Holdings[[#This Row],[Date]],Paysheet[], 11, FALSE) * ACT3Info[Intial Pay %]), "")</f>
        <v/>
      </c>
      <c r="AO25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59" s="1" t="str" cm="1">
        <f t="array" ref="AP259">IF(VLOOKUP(ACT3Holdings[[#This Row],[Date]],Paysheet[], 2, FALSE) = "PAYDAY", (PayDistribution[[#This Row],[Pay Post Initial]] * ACT3Info[Remainder %]), "")</f>
        <v/>
      </c>
      <c r="AQ25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59" s="22">
        <v>45546</v>
      </c>
      <c r="AT259" s="1" cm="1">
        <f t="array" ref="AT259">IF(ISNUMBER(BA258), BA258, ACT4Info[Intial Amount])</f>
        <v>0</v>
      </c>
      <c r="AU259" s="1"/>
      <c r="AV259" s="19" cm="1">
        <f t="array" ref="AV259">IF(ACT4Holdings[[#This Row],[Intial Amount]] &gt; ACT4Info[Interest Rate 1 Cap], ACT4Info[Interest Rate 2], ACT4Info[Interest Rate])</f>
        <v>0</v>
      </c>
      <c r="AW259" s="1"/>
      <c r="AX259" s="24" t="str" cm="1">
        <f t="array" ref="AX259">IF(VLOOKUP(ACT4Holdings[[#This Row],[Date]],Paysheet[], 2, FALSE) = "PAYDAY", (VLOOKUP(ACT4Holdings[[#This Row],[Date]],Paysheet[], 11, FALSE) * ACT4Info[Intial Pay %]), "")</f>
        <v/>
      </c>
      <c r="AY25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59" s="1" t="str" cm="1">
        <f t="array" ref="AZ259">IF(VLOOKUP(ACT4Holdings[[#This Row],[Date]],Paysheet[], 2, FALSE) = "PAYDAY", (PayDistribution[[#This Row],[Pay Post Initial]] * ACT4Info[Remainder %]), "")</f>
        <v/>
      </c>
      <c r="BA25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59" s="22">
        <v>45546</v>
      </c>
      <c r="BD259" s="1" cm="1">
        <f t="array" ref="BD259">IF(ISNUMBER(BK258), BK258, ACT5Info[Intial Amount])</f>
        <v>0</v>
      </c>
      <c r="BE259" s="1"/>
      <c r="BF259" s="19" cm="1">
        <f t="array" ref="BF259">IF(ACT5Holdings[[#This Row],[Intial Amount]] &gt; ACT5Info[Interest Rate 1 Cap], ACT5Info[Interest Rate 2], ACT5Info[Interest Rate])</f>
        <v>0</v>
      </c>
      <c r="BG259" s="1"/>
      <c r="BH259" s="24" t="str" cm="1">
        <f t="array" ref="BH259">IF(VLOOKUP(ACT5Holdings[[#This Row],[Date]],Paysheet[], 2, FALSE) = "PAYDAY", (VLOOKUP(ACT5Holdings[[#This Row],[Date]],Paysheet[], 11, FALSE) * ACT5Info[Intial Pay %]), "")</f>
        <v/>
      </c>
      <c r="BI25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59" s="1" t="str" cm="1">
        <f t="array" ref="BJ259">IF(VLOOKUP(ACT5Holdings[[#This Row],[Date]],Paysheet[], 2, FALSE) = "PAYDAY", (PayDistribution[[#This Row],[Pay Post Initial]] * ACT5Info[Remainder %]), "")</f>
        <v/>
      </c>
      <c r="BK25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60" spans="1:63" x14ac:dyDescent="0.25">
      <c r="A260" s="27">
        <v>45547</v>
      </c>
      <c r="B260" t="str">
        <f>IF(VLOOKUP(PayDistribution[[#This Row],[Date]],Paysheet[], 2, FALSE) = "PAYDAY", VLOOKUP(PayDistribution[[#This Row],[Date]],Paysheet[], 11, FALSE), "")</f>
        <v/>
      </c>
      <c r="C260" s="2" t="str">
        <f>ACT1Holdings[[#This Row],[Initial Pay Cut]]</f>
        <v/>
      </c>
      <c r="D260" s="2" t="str">
        <f>ACT2Holdings[[#This Row],[Initial Pay Cut]]</f>
        <v/>
      </c>
      <c r="E260" s="2" t="str">
        <f>ACT3Holdings[[#This Row],[Initial Pay Cut]]</f>
        <v/>
      </c>
      <c r="F260" s="2" t="str">
        <f>ACT4Holdings[[#This Row],[Initial Pay Cut]]</f>
        <v/>
      </c>
      <c r="G260" s="2" t="str">
        <f>ACT5Holdings[[#This Row],[Initial Pay Cut]]</f>
        <v/>
      </c>
      <c r="H260" t="str">
        <f>IF(PayDistribution[[#This Row],[Initial Paycheck]] = "", "", PayDistribution[[#This Row],[Initial Paycheck]] - SUM(PayDistribution[[#This Row],[Int ACT 1]:[Int ACT 5]]))</f>
        <v/>
      </c>
      <c r="I260" s="2" t="str">
        <f>ACT1Holdings[[#This Row],[Remainder Pay Cut]]</f>
        <v/>
      </c>
      <c r="J260" s="2" t="str">
        <f>ACT2Holdings[[#This Row],[Remainder Pay Cut]]</f>
        <v/>
      </c>
      <c r="K260" s="2" t="str">
        <f>ACT3Holdings[[#This Row],[Remainder Pay Cut]]</f>
        <v/>
      </c>
      <c r="L260" s="2" t="str">
        <f>ACT4Holdings[[#This Row],[Remainder Pay Cut]]</f>
        <v/>
      </c>
      <c r="M260" s="2" t="str">
        <f>ACT5Holdings[[#This Row],[Remainder Pay Cut]]</f>
        <v/>
      </c>
      <c r="O260" s="22">
        <v>45547</v>
      </c>
      <c r="P260" s="1" cm="1">
        <f t="array" ref="P260">IF(ISNUMBER(W259), W259, ACT1Info[Intial Amount])</f>
        <v>0</v>
      </c>
      <c r="Q260" s="1"/>
      <c r="R260" s="19" cm="1">
        <f t="array" ref="R260">IF(ACT1Holdings[[#This Row],[Intial Amount]] &gt; ACT1Info[Interest Rate 1 Cap], ACT1Info[Interest Rate 2], ACT1Info[Interest Rate])</f>
        <v>0</v>
      </c>
      <c r="S260" s="1"/>
      <c r="T260" s="24" t="str" cm="1">
        <f t="array" ref="T260">IF(VLOOKUP(ACT1Holdings[[#This Row],[Date]],Paysheet[], 2, FALSE) = "PAYDAY", (VLOOKUP(ACT1Holdings[[#This Row],[Date]],Paysheet[], 11, FALSE) * ACT1Info[Intial Pay %]), "")</f>
        <v/>
      </c>
      <c r="U26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60" s="1" t="str" cm="1">
        <f t="array" ref="V260">IF(VLOOKUP(ACT1Holdings[[#This Row],[Date]],Paysheet[], 2, FALSE) = "PAYDAY", (PayDistribution[[#This Row],[Pay Post Initial]] * ACT1Info[Remainder %]), "")</f>
        <v/>
      </c>
      <c r="W26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60" s="22">
        <v>45547</v>
      </c>
      <c r="Z260" s="1" cm="1">
        <f t="array" ref="Z260">IF(ISNUMBER(AG259), AG259, ACT2Info[Intial Amount])</f>
        <v>0</v>
      </c>
      <c r="AA260" s="1"/>
      <c r="AB260" s="19" cm="1">
        <f t="array" ref="AB260">IF(ACT2Holdings[[#This Row],[Intial Amount]] &gt; ACT2Info[Interest Rate 1 Cap], ACT2Info[Interest Rate 2], ACT2Info[Interest Rate])</f>
        <v>1.5E-3</v>
      </c>
      <c r="AC260" s="1"/>
      <c r="AD260" s="24" t="str" cm="1">
        <f t="array" ref="AD260">IF(VLOOKUP(ACT2Holdings[[#This Row],[Date]],Paysheet[], 2, FALSE) = "PAYDAY", (VLOOKUP(ACT2Holdings[[#This Row],[Date]],Paysheet[], 11, FALSE) * ACT2Info[Intial Pay %]), "")</f>
        <v/>
      </c>
      <c r="AE26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60" s="1" t="str" cm="1">
        <f t="array" ref="AF260">IF(VLOOKUP(ACT2Holdings[[#This Row],[Date]],Paysheet[], 2, FALSE) = "PAYDAY", (PayDistribution[[#This Row],[Pay Post Initial]] * ACT2Info[Remainder %]), "")</f>
        <v/>
      </c>
      <c r="AG26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60" s="22">
        <v>45547</v>
      </c>
      <c r="AJ260" s="1" cm="1">
        <f t="array" ref="AJ260">IF(ISNUMBER(AQ259), AQ259, ACT3Info[Intial Amount])</f>
        <v>0</v>
      </c>
      <c r="AK260" s="1"/>
      <c r="AL260" s="19" cm="1">
        <f t="array" ref="AL260">IF(ACT3Holdings[[#This Row],[Intial Amount]] &gt; ACT3Info[Interest Rate 1 Cap], ACT3Info[Interest Rate 2], ACT3Info[Interest Rate])</f>
        <v>0</v>
      </c>
      <c r="AM260" s="1"/>
      <c r="AN260" s="24" t="str" cm="1">
        <f t="array" ref="AN260">IF(VLOOKUP(ACT3Holdings[[#This Row],[Date]],Paysheet[], 2, FALSE) = "PAYDAY", (VLOOKUP(ACT3Holdings[[#This Row],[Date]],Paysheet[], 11, FALSE) * ACT3Info[Intial Pay %]), "")</f>
        <v/>
      </c>
      <c r="AO26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60" s="1" t="str" cm="1">
        <f t="array" ref="AP260">IF(VLOOKUP(ACT3Holdings[[#This Row],[Date]],Paysheet[], 2, FALSE) = "PAYDAY", (PayDistribution[[#This Row],[Pay Post Initial]] * ACT3Info[Remainder %]), "")</f>
        <v/>
      </c>
      <c r="AQ26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60" s="22">
        <v>45547</v>
      </c>
      <c r="AT260" s="1" cm="1">
        <f t="array" ref="AT260">IF(ISNUMBER(BA259), BA259, ACT4Info[Intial Amount])</f>
        <v>0</v>
      </c>
      <c r="AU260" s="1"/>
      <c r="AV260" s="19" cm="1">
        <f t="array" ref="AV260">IF(ACT4Holdings[[#This Row],[Intial Amount]] &gt; ACT4Info[Interest Rate 1 Cap], ACT4Info[Interest Rate 2], ACT4Info[Interest Rate])</f>
        <v>0</v>
      </c>
      <c r="AW260" s="1"/>
      <c r="AX260" s="24" t="str" cm="1">
        <f t="array" ref="AX260">IF(VLOOKUP(ACT4Holdings[[#This Row],[Date]],Paysheet[], 2, FALSE) = "PAYDAY", (VLOOKUP(ACT4Holdings[[#This Row],[Date]],Paysheet[], 11, FALSE) * ACT4Info[Intial Pay %]), "")</f>
        <v/>
      </c>
      <c r="AY26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60" s="1" t="str" cm="1">
        <f t="array" ref="AZ260">IF(VLOOKUP(ACT4Holdings[[#This Row],[Date]],Paysheet[], 2, FALSE) = "PAYDAY", (PayDistribution[[#This Row],[Pay Post Initial]] * ACT4Info[Remainder %]), "")</f>
        <v/>
      </c>
      <c r="BA26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60" s="22">
        <v>45547</v>
      </c>
      <c r="BD260" s="1" cm="1">
        <f t="array" ref="BD260">IF(ISNUMBER(BK259), BK259, ACT5Info[Intial Amount])</f>
        <v>0</v>
      </c>
      <c r="BE260" s="1"/>
      <c r="BF260" s="19" cm="1">
        <f t="array" ref="BF260">IF(ACT5Holdings[[#This Row],[Intial Amount]] &gt; ACT5Info[Interest Rate 1 Cap], ACT5Info[Interest Rate 2], ACT5Info[Interest Rate])</f>
        <v>0</v>
      </c>
      <c r="BG260" s="1"/>
      <c r="BH260" s="24" t="str" cm="1">
        <f t="array" ref="BH260">IF(VLOOKUP(ACT5Holdings[[#This Row],[Date]],Paysheet[], 2, FALSE) = "PAYDAY", (VLOOKUP(ACT5Holdings[[#This Row],[Date]],Paysheet[], 11, FALSE) * ACT5Info[Intial Pay %]), "")</f>
        <v/>
      </c>
      <c r="BI26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60" s="1" t="str" cm="1">
        <f t="array" ref="BJ260">IF(VLOOKUP(ACT5Holdings[[#This Row],[Date]],Paysheet[], 2, FALSE) = "PAYDAY", (PayDistribution[[#This Row],[Pay Post Initial]] * ACT5Info[Remainder %]), "")</f>
        <v/>
      </c>
      <c r="BK26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61" spans="1:63" x14ac:dyDescent="0.25">
      <c r="A261" s="27">
        <v>45548</v>
      </c>
      <c r="B261">
        <f>IF(VLOOKUP(PayDistribution[[#This Row],[Date]],Paysheet[], 2, FALSE) = "PAYDAY", VLOOKUP(PayDistribution[[#This Row],[Date]],Paysheet[], 11, FALSE), "")</f>
        <v>0</v>
      </c>
      <c r="C261" s="2">
        <f>ACT1Holdings[[#This Row],[Initial Pay Cut]]</f>
        <v>0</v>
      </c>
      <c r="D261" s="2">
        <f>ACT2Holdings[[#This Row],[Initial Pay Cut]]</f>
        <v>0</v>
      </c>
      <c r="E261" s="2">
        <f>ACT3Holdings[[#This Row],[Initial Pay Cut]]</f>
        <v>0</v>
      </c>
      <c r="F261" s="2">
        <f>ACT4Holdings[[#This Row],[Initial Pay Cut]]</f>
        <v>0</v>
      </c>
      <c r="G261" s="2">
        <f>ACT5Holdings[[#This Row],[Initial Pay Cut]]</f>
        <v>0</v>
      </c>
      <c r="H261">
        <f>IF(PayDistribution[[#This Row],[Initial Paycheck]] = "", "", PayDistribution[[#This Row],[Initial Paycheck]] - SUM(PayDistribution[[#This Row],[Int ACT 1]:[Int ACT 5]]))</f>
        <v>0</v>
      </c>
      <c r="I261" s="2">
        <f>ACT1Holdings[[#This Row],[Remainder Pay Cut]]</f>
        <v>0</v>
      </c>
      <c r="J261" s="2">
        <f>ACT2Holdings[[#This Row],[Remainder Pay Cut]]</f>
        <v>0</v>
      </c>
      <c r="K261" s="2">
        <f>ACT3Holdings[[#This Row],[Remainder Pay Cut]]</f>
        <v>0</v>
      </c>
      <c r="L261" s="2">
        <f>ACT4Holdings[[#This Row],[Remainder Pay Cut]]</f>
        <v>0</v>
      </c>
      <c r="M261" s="2">
        <f>ACT5Holdings[[#This Row],[Remainder Pay Cut]]</f>
        <v>0</v>
      </c>
      <c r="O261" s="22">
        <v>45548</v>
      </c>
      <c r="P261" s="1" cm="1">
        <f t="array" ref="P261">IF(ISNUMBER(W260), W260, ACT1Info[Intial Amount])</f>
        <v>0</v>
      </c>
      <c r="Q261" s="1"/>
      <c r="R261" s="19" cm="1">
        <f t="array" ref="R261">IF(ACT1Holdings[[#This Row],[Intial Amount]] &gt; ACT1Info[Interest Rate 1 Cap], ACT1Info[Interest Rate 2], ACT1Info[Interest Rate])</f>
        <v>0</v>
      </c>
      <c r="S261" s="1"/>
      <c r="T261" s="24" cm="1">
        <f t="array" ref="T261">IF(VLOOKUP(ACT1Holdings[[#This Row],[Date]],Paysheet[], 2, FALSE) = "PAYDAY", (VLOOKUP(ACT1Holdings[[#This Row],[Date]],Paysheet[], 11, FALSE) * ACT1Info[Intial Pay %]), "")</f>
        <v>0</v>
      </c>
      <c r="U261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261" s="1" cm="1">
        <f t="array" ref="V261">IF(VLOOKUP(ACT1Holdings[[#This Row],[Date]],Paysheet[], 2, FALSE) = "PAYDAY", (PayDistribution[[#This Row],[Pay Post Initial]] * ACT1Info[Remainder %]), "")</f>
        <v>0</v>
      </c>
      <c r="W26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61" s="22">
        <v>45548</v>
      </c>
      <c r="Z261" s="1" cm="1">
        <f t="array" ref="Z261">IF(ISNUMBER(AG260), AG260, ACT2Info[Intial Amount])</f>
        <v>0</v>
      </c>
      <c r="AA261" s="1"/>
      <c r="AB261" s="19" cm="1">
        <f t="array" ref="AB261">IF(ACT2Holdings[[#This Row],[Intial Amount]] &gt; ACT2Info[Interest Rate 1 Cap], ACT2Info[Interest Rate 2], ACT2Info[Interest Rate])</f>
        <v>1.5E-3</v>
      </c>
      <c r="AC261" s="1"/>
      <c r="AD261" s="24" cm="1">
        <f t="array" ref="AD261">IF(VLOOKUP(ACT2Holdings[[#This Row],[Date]],Paysheet[], 2, FALSE) = "PAYDAY", (VLOOKUP(ACT2Holdings[[#This Row],[Date]],Paysheet[], 11, FALSE) * ACT2Info[Intial Pay %]), "")</f>
        <v>0</v>
      </c>
      <c r="AE261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261" s="1" cm="1">
        <f t="array" ref="AF261">IF(VLOOKUP(ACT2Holdings[[#This Row],[Date]],Paysheet[], 2, FALSE) = "PAYDAY", (PayDistribution[[#This Row],[Pay Post Initial]] * ACT2Info[Remainder %]), "")</f>
        <v>0</v>
      </c>
      <c r="AG26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61" s="22">
        <v>45548</v>
      </c>
      <c r="AJ261" s="1" cm="1">
        <f t="array" ref="AJ261">IF(ISNUMBER(AQ260), AQ260, ACT3Info[Intial Amount])</f>
        <v>0</v>
      </c>
      <c r="AK261" s="1"/>
      <c r="AL261" s="19" cm="1">
        <f t="array" ref="AL261">IF(ACT3Holdings[[#This Row],[Intial Amount]] &gt; ACT3Info[Interest Rate 1 Cap], ACT3Info[Interest Rate 2], ACT3Info[Interest Rate])</f>
        <v>0</v>
      </c>
      <c r="AM261" s="1"/>
      <c r="AN261" s="24" cm="1">
        <f t="array" ref="AN261">IF(VLOOKUP(ACT3Holdings[[#This Row],[Date]],Paysheet[], 2, FALSE) = "PAYDAY", (VLOOKUP(ACT3Holdings[[#This Row],[Date]],Paysheet[], 11, FALSE) * ACT3Info[Intial Pay %]), "")</f>
        <v>0</v>
      </c>
      <c r="AO261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261" s="1" cm="1">
        <f t="array" ref="AP261">IF(VLOOKUP(ACT3Holdings[[#This Row],[Date]],Paysheet[], 2, FALSE) = "PAYDAY", (PayDistribution[[#This Row],[Pay Post Initial]] * ACT3Info[Remainder %]), "")</f>
        <v>0</v>
      </c>
      <c r="AQ26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61" s="22">
        <v>45548</v>
      </c>
      <c r="AT261" s="1" cm="1">
        <f t="array" ref="AT261">IF(ISNUMBER(BA260), BA260, ACT4Info[Intial Amount])</f>
        <v>0</v>
      </c>
      <c r="AU261" s="1"/>
      <c r="AV261" s="19" cm="1">
        <f t="array" ref="AV261">IF(ACT4Holdings[[#This Row],[Intial Amount]] &gt; ACT4Info[Interest Rate 1 Cap], ACT4Info[Interest Rate 2], ACT4Info[Interest Rate])</f>
        <v>0</v>
      </c>
      <c r="AW261" s="1"/>
      <c r="AX261" s="24" cm="1">
        <f t="array" ref="AX261">IF(VLOOKUP(ACT4Holdings[[#This Row],[Date]],Paysheet[], 2, FALSE) = "PAYDAY", (VLOOKUP(ACT4Holdings[[#This Row],[Date]],Paysheet[], 11, FALSE) * ACT4Info[Intial Pay %]), "")</f>
        <v>0</v>
      </c>
      <c r="AY261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261" s="1" cm="1">
        <f t="array" ref="AZ261">IF(VLOOKUP(ACT4Holdings[[#This Row],[Date]],Paysheet[], 2, FALSE) = "PAYDAY", (PayDistribution[[#This Row],[Pay Post Initial]] * ACT4Info[Remainder %]), "")</f>
        <v>0</v>
      </c>
      <c r="BA26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61" s="22">
        <v>45548</v>
      </c>
      <c r="BD261" s="1" cm="1">
        <f t="array" ref="BD261">IF(ISNUMBER(BK260), BK260, ACT5Info[Intial Amount])</f>
        <v>0</v>
      </c>
      <c r="BE261" s="1"/>
      <c r="BF261" s="19" cm="1">
        <f t="array" ref="BF261">IF(ACT5Holdings[[#This Row],[Intial Amount]] &gt; ACT5Info[Interest Rate 1 Cap], ACT5Info[Interest Rate 2], ACT5Info[Interest Rate])</f>
        <v>0</v>
      </c>
      <c r="BG261" s="1"/>
      <c r="BH261" s="24" cm="1">
        <f t="array" ref="BH261">IF(VLOOKUP(ACT5Holdings[[#This Row],[Date]],Paysheet[], 2, FALSE) = "PAYDAY", (VLOOKUP(ACT5Holdings[[#This Row],[Date]],Paysheet[], 11, FALSE) * ACT5Info[Intial Pay %]), "")</f>
        <v>0</v>
      </c>
      <c r="BI261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261" s="1" cm="1">
        <f t="array" ref="BJ261">IF(VLOOKUP(ACT5Holdings[[#This Row],[Date]],Paysheet[], 2, FALSE) = "PAYDAY", (PayDistribution[[#This Row],[Pay Post Initial]] * ACT5Info[Remainder %]), "")</f>
        <v>0</v>
      </c>
      <c r="BK26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62" spans="1:63" x14ac:dyDescent="0.25">
      <c r="A262" s="27">
        <v>45549</v>
      </c>
      <c r="B262" t="str">
        <f>IF(VLOOKUP(PayDistribution[[#This Row],[Date]],Paysheet[], 2, FALSE) = "PAYDAY", VLOOKUP(PayDistribution[[#This Row],[Date]],Paysheet[], 11, FALSE), "")</f>
        <v/>
      </c>
      <c r="C262" s="2" t="str">
        <f>ACT1Holdings[[#This Row],[Initial Pay Cut]]</f>
        <v/>
      </c>
      <c r="D262" s="2" t="str">
        <f>ACT2Holdings[[#This Row],[Initial Pay Cut]]</f>
        <v/>
      </c>
      <c r="E262" s="2" t="str">
        <f>ACT3Holdings[[#This Row],[Initial Pay Cut]]</f>
        <v/>
      </c>
      <c r="F262" s="2" t="str">
        <f>ACT4Holdings[[#This Row],[Initial Pay Cut]]</f>
        <v/>
      </c>
      <c r="G262" s="2" t="str">
        <f>ACT5Holdings[[#This Row],[Initial Pay Cut]]</f>
        <v/>
      </c>
      <c r="H262" t="str">
        <f>IF(PayDistribution[[#This Row],[Initial Paycheck]] = "", "", PayDistribution[[#This Row],[Initial Paycheck]] - SUM(PayDistribution[[#This Row],[Int ACT 1]:[Int ACT 5]]))</f>
        <v/>
      </c>
      <c r="I262" s="2" t="str">
        <f>ACT1Holdings[[#This Row],[Remainder Pay Cut]]</f>
        <v/>
      </c>
      <c r="J262" s="2" t="str">
        <f>ACT2Holdings[[#This Row],[Remainder Pay Cut]]</f>
        <v/>
      </c>
      <c r="K262" s="2" t="str">
        <f>ACT3Holdings[[#This Row],[Remainder Pay Cut]]</f>
        <v/>
      </c>
      <c r="L262" s="2" t="str">
        <f>ACT4Holdings[[#This Row],[Remainder Pay Cut]]</f>
        <v/>
      </c>
      <c r="M262" s="2" t="str">
        <f>ACT5Holdings[[#This Row],[Remainder Pay Cut]]</f>
        <v/>
      </c>
      <c r="O262" s="22">
        <v>45549</v>
      </c>
      <c r="P262" s="1" cm="1">
        <f t="array" ref="P262">IF(ISNUMBER(W261), W261, ACT1Info[Intial Amount])</f>
        <v>0</v>
      </c>
      <c r="Q262" s="1"/>
      <c r="R262" s="19" cm="1">
        <f t="array" ref="R262">IF(ACT1Holdings[[#This Row],[Intial Amount]] &gt; ACT1Info[Interest Rate 1 Cap], ACT1Info[Interest Rate 2], ACT1Info[Interest Rate])</f>
        <v>0</v>
      </c>
      <c r="S262" s="1"/>
      <c r="T262" s="24" t="str" cm="1">
        <f t="array" ref="T262">IF(VLOOKUP(ACT1Holdings[[#This Row],[Date]],Paysheet[], 2, FALSE) = "PAYDAY", (VLOOKUP(ACT1Holdings[[#This Row],[Date]],Paysheet[], 11, FALSE) * ACT1Info[Intial Pay %]), "")</f>
        <v/>
      </c>
      <c r="U26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62" s="1" t="str" cm="1">
        <f t="array" ref="V262">IF(VLOOKUP(ACT1Holdings[[#This Row],[Date]],Paysheet[], 2, FALSE) = "PAYDAY", (PayDistribution[[#This Row],[Pay Post Initial]] * ACT1Info[Remainder %]), "")</f>
        <v/>
      </c>
      <c r="W26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62" s="22">
        <v>45549</v>
      </c>
      <c r="Z262" s="1" cm="1">
        <f t="array" ref="Z262">IF(ISNUMBER(AG261), AG261, ACT2Info[Intial Amount])</f>
        <v>0</v>
      </c>
      <c r="AA262" s="1"/>
      <c r="AB262" s="19" cm="1">
        <f t="array" ref="AB262">IF(ACT2Holdings[[#This Row],[Intial Amount]] &gt; ACT2Info[Interest Rate 1 Cap], ACT2Info[Interest Rate 2], ACT2Info[Interest Rate])</f>
        <v>1.5E-3</v>
      </c>
      <c r="AC262" s="1"/>
      <c r="AD262" s="24" t="str" cm="1">
        <f t="array" ref="AD262">IF(VLOOKUP(ACT2Holdings[[#This Row],[Date]],Paysheet[], 2, FALSE) = "PAYDAY", (VLOOKUP(ACT2Holdings[[#This Row],[Date]],Paysheet[], 11, FALSE) * ACT2Info[Intial Pay %]), "")</f>
        <v/>
      </c>
      <c r="AE26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62" s="1" t="str" cm="1">
        <f t="array" ref="AF262">IF(VLOOKUP(ACT2Holdings[[#This Row],[Date]],Paysheet[], 2, FALSE) = "PAYDAY", (PayDistribution[[#This Row],[Pay Post Initial]] * ACT2Info[Remainder %]), "")</f>
        <v/>
      </c>
      <c r="AG26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62" s="22">
        <v>45549</v>
      </c>
      <c r="AJ262" s="1" cm="1">
        <f t="array" ref="AJ262">IF(ISNUMBER(AQ261), AQ261, ACT3Info[Intial Amount])</f>
        <v>0</v>
      </c>
      <c r="AK262" s="1"/>
      <c r="AL262" s="19" cm="1">
        <f t="array" ref="AL262">IF(ACT3Holdings[[#This Row],[Intial Amount]] &gt; ACT3Info[Interest Rate 1 Cap], ACT3Info[Interest Rate 2], ACT3Info[Interest Rate])</f>
        <v>0</v>
      </c>
      <c r="AM262" s="1"/>
      <c r="AN262" s="24" t="str" cm="1">
        <f t="array" ref="AN262">IF(VLOOKUP(ACT3Holdings[[#This Row],[Date]],Paysheet[], 2, FALSE) = "PAYDAY", (VLOOKUP(ACT3Holdings[[#This Row],[Date]],Paysheet[], 11, FALSE) * ACT3Info[Intial Pay %]), "")</f>
        <v/>
      </c>
      <c r="AO26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62" s="1" t="str" cm="1">
        <f t="array" ref="AP262">IF(VLOOKUP(ACT3Holdings[[#This Row],[Date]],Paysheet[], 2, FALSE) = "PAYDAY", (PayDistribution[[#This Row],[Pay Post Initial]] * ACT3Info[Remainder %]), "")</f>
        <v/>
      </c>
      <c r="AQ26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62" s="22">
        <v>45549</v>
      </c>
      <c r="AT262" s="1" cm="1">
        <f t="array" ref="AT262">IF(ISNUMBER(BA261), BA261, ACT4Info[Intial Amount])</f>
        <v>0</v>
      </c>
      <c r="AU262" s="1"/>
      <c r="AV262" s="19" cm="1">
        <f t="array" ref="AV262">IF(ACT4Holdings[[#This Row],[Intial Amount]] &gt; ACT4Info[Interest Rate 1 Cap], ACT4Info[Interest Rate 2], ACT4Info[Interest Rate])</f>
        <v>0</v>
      </c>
      <c r="AW262" s="1"/>
      <c r="AX262" s="24" t="str" cm="1">
        <f t="array" ref="AX262">IF(VLOOKUP(ACT4Holdings[[#This Row],[Date]],Paysheet[], 2, FALSE) = "PAYDAY", (VLOOKUP(ACT4Holdings[[#This Row],[Date]],Paysheet[], 11, FALSE) * ACT4Info[Intial Pay %]), "")</f>
        <v/>
      </c>
      <c r="AY26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62" s="1" t="str" cm="1">
        <f t="array" ref="AZ262">IF(VLOOKUP(ACT4Holdings[[#This Row],[Date]],Paysheet[], 2, FALSE) = "PAYDAY", (PayDistribution[[#This Row],[Pay Post Initial]] * ACT4Info[Remainder %]), "")</f>
        <v/>
      </c>
      <c r="BA26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62" s="22">
        <v>45549</v>
      </c>
      <c r="BD262" s="1" cm="1">
        <f t="array" ref="BD262">IF(ISNUMBER(BK261), BK261, ACT5Info[Intial Amount])</f>
        <v>0</v>
      </c>
      <c r="BE262" s="1"/>
      <c r="BF262" s="19" cm="1">
        <f t="array" ref="BF262">IF(ACT5Holdings[[#This Row],[Intial Amount]] &gt; ACT5Info[Interest Rate 1 Cap], ACT5Info[Interest Rate 2], ACT5Info[Interest Rate])</f>
        <v>0</v>
      </c>
      <c r="BG262" s="1"/>
      <c r="BH262" s="24" t="str" cm="1">
        <f t="array" ref="BH262">IF(VLOOKUP(ACT5Holdings[[#This Row],[Date]],Paysheet[], 2, FALSE) = "PAYDAY", (VLOOKUP(ACT5Holdings[[#This Row],[Date]],Paysheet[], 11, FALSE) * ACT5Info[Intial Pay %]), "")</f>
        <v/>
      </c>
      <c r="BI26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62" s="1" t="str" cm="1">
        <f t="array" ref="BJ262">IF(VLOOKUP(ACT5Holdings[[#This Row],[Date]],Paysheet[], 2, FALSE) = "PAYDAY", (PayDistribution[[#This Row],[Pay Post Initial]] * ACT5Info[Remainder %]), "")</f>
        <v/>
      </c>
      <c r="BK26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63" spans="1:63" x14ac:dyDescent="0.25">
      <c r="A263" s="27">
        <v>45550</v>
      </c>
      <c r="B263" t="str">
        <f>IF(VLOOKUP(PayDistribution[[#This Row],[Date]],Paysheet[], 2, FALSE) = "PAYDAY", VLOOKUP(PayDistribution[[#This Row],[Date]],Paysheet[], 11, FALSE), "")</f>
        <v/>
      </c>
      <c r="C263" s="2" t="str">
        <f>ACT1Holdings[[#This Row],[Initial Pay Cut]]</f>
        <v/>
      </c>
      <c r="D263" s="2" t="str">
        <f>ACT2Holdings[[#This Row],[Initial Pay Cut]]</f>
        <v/>
      </c>
      <c r="E263" s="2" t="str">
        <f>ACT3Holdings[[#This Row],[Initial Pay Cut]]</f>
        <v/>
      </c>
      <c r="F263" s="2" t="str">
        <f>ACT4Holdings[[#This Row],[Initial Pay Cut]]</f>
        <v/>
      </c>
      <c r="G263" s="2" t="str">
        <f>ACT5Holdings[[#This Row],[Initial Pay Cut]]</f>
        <v/>
      </c>
      <c r="H263" t="str">
        <f>IF(PayDistribution[[#This Row],[Initial Paycheck]] = "", "", PayDistribution[[#This Row],[Initial Paycheck]] - SUM(PayDistribution[[#This Row],[Int ACT 1]:[Int ACT 5]]))</f>
        <v/>
      </c>
      <c r="I263" s="2" t="str">
        <f>ACT1Holdings[[#This Row],[Remainder Pay Cut]]</f>
        <v/>
      </c>
      <c r="J263" s="2" t="str">
        <f>ACT2Holdings[[#This Row],[Remainder Pay Cut]]</f>
        <v/>
      </c>
      <c r="K263" s="2" t="str">
        <f>ACT3Holdings[[#This Row],[Remainder Pay Cut]]</f>
        <v/>
      </c>
      <c r="L263" s="2" t="str">
        <f>ACT4Holdings[[#This Row],[Remainder Pay Cut]]</f>
        <v/>
      </c>
      <c r="M263" s="2" t="str">
        <f>ACT5Holdings[[#This Row],[Remainder Pay Cut]]</f>
        <v/>
      </c>
      <c r="O263" s="22">
        <v>45550</v>
      </c>
      <c r="P263" s="1" cm="1">
        <f t="array" ref="P263">IF(ISNUMBER(W262), W262, ACT1Info[Intial Amount])</f>
        <v>0</v>
      </c>
      <c r="Q263" s="1"/>
      <c r="R263" s="19" cm="1">
        <f t="array" ref="R263">IF(ACT1Holdings[[#This Row],[Intial Amount]] &gt; ACT1Info[Interest Rate 1 Cap], ACT1Info[Interest Rate 2], ACT1Info[Interest Rate])</f>
        <v>0</v>
      </c>
      <c r="S263" s="1"/>
      <c r="T263" s="24" t="str" cm="1">
        <f t="array" ref="T263">IF(VLOOKUP(ACT1Holdings[[#This Row],[Date]],Paysheet[], 2, FALSE) = "PAYDAY", (VLOOKUP(ACT1Holdings[[#This Row],[Date]],Paysheet[], 11, FALSE) * ACT1Info[Intial Pay %]), "")</f>
        <v/>
      </c>
      <c r="U26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63" s="1" t="str" cm="1">
        <f t="array" ref="V263">IF(VLOOKUP(ACT1Holdings[[#This Row],[Date]],Paysheet[], 2, FALSE) = "PAYDAY", (PayDistribution[[#This Row],[Pay Post Initial]] * ACT1Info[Remainder %]), "")</f>
        <v/>
      </c>
      <c r="W26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63" s="22">
        <v>45550</v>
      </c>
      <c r="Z263" s="1" cm="1">
        <f t="array" ref="Z263">IF(ISNUMBER(AG262), AG262, ACT2Info[Intial Amount])</f>
        <v>0</v>
      </c>
      <c r="AA263" s="1"/>
      <c r="AB263" s="19" cm="1">
        <f t="array" ref="AB263">IF(ACT2Holdings[[#This Row],[Intial Amount]] &gt; ACT2Info[Interest Rate 1 Cap], ACT2Info[Interest Rate 2], ACT2Info[Interest Rate])</f>
        <v>1.5E-3</v>
      </c>
      <c r="AC263" s="1"/>
      <c r="AD263" s="24" t="str" cm="1">
        <f t="array" ref="AD263">IF(VLOOKUP(ACT2Holdings[[#This Row],[Date]],Paysheet[], 2, FALSE) = "PAYDAY", (VLOOKUP(ACT2Holdings[[#This Row],[Date]],Paysheet[], 11, FALSE) * ACT2Info[Intial Pay %]), "")</f>
        <v/>
      </c>
      <c r="AE26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63" s="1" t="str" cm="1">
        <f t="array" ref="AF263">IF(VLOOKUP(ACT2Holdings[[#This Row],[Date]],Paysheet[], 2, FALSE) = "PAYDAY", (PayDistribution[[#This Row],[Pay Post Initial]] * ACT2Info[Remainder %]), "")</f>
        <v/>
      </c>
      <c r="AG26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63" s="22">
        <v>45550</v>
      </c>
      <c r="AJ263" s="1" cm="1">
        <f t="array" ref="AJ263">IF(ISNUMBER(AQ262), AQ262, ACT3Info[Intial Amount])</f>
        <v>0</v>
      </c>
      <c r="AK263" s="1"/>
      <c r="AL263" s="19" cm="1">
        <f t="array" ref="AL263">IF(ACT3Holdings[[#This Row],[Intial Amount]] &gt; ACT3Info[Interest Rate 1 Cap], ACT3Info[Interest Rate 2], ACT3Info[Interest Rate])</f>
        <v>0</v>
      </c>
      <c r="AM263" s="1"/>
      <c r="AN263" s="24" t="str" cm="1">
        <f t="array" ref="AN263">IF(VLOOKUP(ACT3Holdings[[#This Row],[Date]],Paysheet[], 2, FALSE) = "PAYDAY", (VLOOKUP(ACT3Holdings[[#This Row],[Date]],Paysheet[], 11, FALSE) * ACT3Info[Intial Pay %]), "")</f>
        <v/>
      </c>
      <c r="AO26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63" s="1" t="str" cm="1">
        <f t="array" ref="AP263">IF(VLOOKUP(ACT3Holdings[[#This Row],[Date]],Paysheet[], 2, FALSE) = "PAYDAY", (PayDistribution[[#This Row],[Pay Post Initial]] * ACT3Info[Remainder %]), "")</f>
        <v/>
      </c>
      <c r="AQ26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63" s="22">
        <v>45550</v>
      </c>
      <c r="AT263" s="1" cm="1">
        <f t="array" ref="AT263">IF(ISNUMBER(BA262), BA262, ACT4Info[Intial Amount])</f>
        <v>0</v>
      </c>
      <c r="AU263" s="1"/>
      <c r="AV263" s="19" cm="1">
        <f t="array" ref="AV263">IF(ACT4Holdings[[#This Row],[Intial Amount]] &gt; ACT4Info[Interest Rate 1 Cap], ACT4Info[Interest Rate 2], ACT4Info[Interest Rate])</f>
        <v>0</v>
      </c>
      <c r="AW263" s="1"/>
      <c r="AX263" s="24" t="str" cm="1">
        <f t="array" ref="AX263">IF(VLOOKUP(ACT4Holdings[[#This Row],[Date]],Paysheet[], 2, FALSE) = "PAYDAY", (VLOOKUP(ACT4Holdings[[#This Row],[Date]],Paysheet[], 11, FALSE) * ACT4Info[Intial Pay %]), "")</f>
        <v/>
      </c>
      <c r="AY26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63" s="1" t="str" cm="1">
        <f t="array" ref="AZ263">IF(VLOOKUP(ACT4Holdings[[#This Row],[Date]],Paysheet[], 2, FALSE) = "PAYDAY", (PayDistribution[[#This Row],[Pay Post Initial]] * ACT4Info[Remainder %]), "")</f>
        <v/>
      </c>
      <c r="BA26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63" s="22">
        <v>45550</v>
      </c>
      <c r="BD263" s="1" cm="1">
        <f t="array" ref="BD263">IF(ISNUMBER(BK262), BK262, ACT5Info[Intial Amount])</f>
        <v>0</v>
      </c>
      <c r="BE263" s="1"/>
      <c r="BF263" s="19" cm="1">
        <f t="array" ref="BF263">IF(ACT5Holdings[[#This Row],[Intial Amount]] &gt; ACT5Info[Interest Rate 1 Cap], ACT5Info[Interest Rate 2], ACT5Info[Interest Rate])</f>
        <v>0</v>
      </c>
      <c r="BG263" s="1"/>
      <c r="BH263" s="24" t="str" cm="1">
        <f t="array" ref="BH263">IF(VLOOKUP(ACT5Holdings[[#This Row],[Date]],Paysheet[], 2, FALSE) = "PAYDAY", (VLOOKUP(ACT5Holdings[[#This Row],[Date]],Paysheet[], 11, FALSE) * ACT5Info[Intial Pay %]), "")</f>
        <v/>
      </c>
      <c r="BI26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63" s="1" t="str" cm="1">
        <f t="array" ref="BJ263">IF(VLOOKUP(ACT5Holdings[[#This Row],[Date]],Paysheet[], 2, FALSE) = "PAYDAY", (PayDistribution[[#This Row],[Pay Post Initial]] * ACT5Info[Remainder %]), "")</f>
        <v/>
      </c>
      <c r="BK26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64" spans="1:63" x14ac:dyDescent="0.25">
      <c r="A264" s="27">
        <v>45551</v>
      </c>
      <c r="B264" t="str">
        <f>IF(VLOOKUP(PayDistribution[[#This Row],[Date]],Paysheet[], 2, FALSE) = "PAYDAY", VLOOKUP(PayDistribution[[#This Row],[Date]],Paysheet[], 11, FALSE), "")</f>
        <v/>
      </c>
      <c r="C264" s="2" t="str">
        <f>ACT1Holdings[[#This Row],[Initial Pay Cut]]</f>
        <v/>
      </c>
      <c r="D264" s="2" t="str">
        <f>ACT2Holdings[[#This Row],[Initial Pay Cut]]</f>
        <v/>
      </c>
      <c r="E264" s="2" t="str">
        <f>ACT3Holdings[[#This Row],[Initial Pay Cut]]</f>
        <v/>
      </c>
      <c r="F264" s="2" t="str">
        <f>ACT4Holdings[[#This Row],[Initial Pay Cut]]</f>
        <v/>
      </c>
      <c r="G264" s="2" t="str">
        <f>ACT5Holdings[[#This Row],[Initial Pay Cut]]</f>
        <v/>
      </c>
      <c r="H264" t="str">
        <f>IF(PayDistribution[[#This Row],[Initial Paycheck]] = "", "", PayDistribution[[#This Row],[Initial Paycheck]] - SUM(PayDistribution[[#This Row],[Int ACT 1]:[Int ACT 5]]))</f>
        <v/>
      </c>
      <c r="I264" s="2" t="str">
        <f>ACT1Holdings[[#This Row],[Remainder Pay Cut]]</f>
        <v/>
      </c>
      <c r="J264" s="2" t="str">
        <f>ACT2Holdings[[#This Row],[Remainder Pay Cut]]</f>
        <v/>
      </c>
      <c r="K264" s="2" t="str">
        <f>ACT3Holdings[[#This Row],[Remainder Pay Cut]]</f>
        <v/>
      </c>
      <c r="L264" s="2" t="str">
        <f>ACT4Holdings[[#This Row],[Remainder Pay Cut]]</f>
        <v/>
      </c>
      <c r="M264" s="2" t="str">
        <f>ACT5Holdings[[#This Row],[Remainder Pay Cut]]</f>
        <v/>
      </c>
      <c r="O264" s="22">
        <v>45551</v>
      </c>
      <c r="P264" s="1" cm="1">
        <f t="array" ref="P264">IF(ISNUMBER(W263), W263, ACT1Info[Intial Amount])</f>
        <v>0</v>
      </c>
      <c r="Q264" s="1"/>
      <c r="R264" s="19" cm="1">
        <f t="array" ref="R264">IF(ACT1Holdings[[#This Row],[Intial Amount]] &gt; ACT1Info[Interest Rate 1 Cap], ACT1Info[Interest Rate 2], ACT1Info[Interest Rate])</f>
        <v>0</v>
      </c>
      <c r="S264" s="1"/>
      <c r="T264" s="24" t="str" cm="1">
        <f t="array" ref="T264">IF(VLOOKUP(ACT1Holdings[[#This Row],[Date]],Paysheet[], 2, FALSE) = "PAYDAY", (VLOOKUP(ACT1Holdings[[#This Row],[Date]],Paysheet[], 11, FALSE) * ACT1Info[Intial Pay %]), "")</f>
        <v/>
      </c>
      <c r="U26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64" s="1" t="str" cm="1">
        <f t="array" ref="V264">IF(VLOOKUP(ACT1Holdings[[#This Row],[Date]],Paysheet[], 2, FALSE) = "PAYDAY", (PayDistribution[[#This Row],[Pay Post Initial]] * ACT1Info[Remainder %]), "")</f>
        <v/>
      </c>
      <c r="W26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64" s="22">
        <v>45551</v>
      </c>
      <c r="Z264" s="1" cm="1">
        <f t="array" ref="Z264">IF(ISNUMBER(AG263), AG263, ACT2Info[Intial Amount])</f>
        <v>0</v>
      </c>
      <c r="AA264" s="1"/>
      <c r="AB264" s="19" cm="1">
        <f t="array" ref="AB264">IF(ACT2Holdings[[#This Row],[Intial Amount]] &gt; ACT2Info[Interest Rate 1 Cap], ACT2Info[Interest Rate 2], ACT2Info[Interest Rate])</f>
        <v>1.5E-3</v>
      </c>
      <c r="AC264" s="1"/>
      <c r="AD264" s="24" t="str" cm="1">
        <f t="array" ref="AD264">IF(VLOOKUP(ACT2Holdings[[#This Row],[Date]],Paysheet[], 2, FALSE) = "PAYDAY", (VLOOKUP(ACT2Holdings[[#This Row],[Date]],Paysheet[], 11, FALSE) * ACT2Info[Intial Pay %]), "")</f>
        <v/>
      </c>
      <c r="AE26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64" s="1" t="str" cm="1">
        <f t="array" ref="AF264">IF(VLOOKUP(ACT2Holdings[[#This Row],[Date]],Paysheet[], 2, FALSE) = "PAYDAY", (PayDistribution[[#This Row],[Pay Post Initial]] * ACT2Info[Remainder %]), "")</f>
        <v/>
      </c>
      <c r="AG26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64" s="22">
        <v>45551</v>
      </c>
      <c r="AJ264" s="1" cm="1">
        <f t="array" ref="AJ264">IF(ISNUMBER(AQ263), AQ263, ACT3Info[Intial Amount])</f>
        <v>0</v>
      </c>
      <c r="AK264" s="1"/>
      <c r="AL264" s="19" cm="1">
        <f t="array" ref="AL264">IF(ACT3Holdings[[#This Row],[Intial Amount]] &gt; ACT3Info[Interest Rate 1 Cap], ACT3Info[Interest Rate 2], ACT3Info[Interest Rate])</f>
        <v>0</v>
      </c>
      <c r="AM264" s="1"/>
      <c r="AN264" s="24" t="str" cm="1">
        <f t="array" ref="AN264">IF(VLOOKUP(ACT3Holdings[[#This Row],[Date]],Paysheet[], 2, FALSE) = "PAYDAY", (VLOOKUP(ACT3Holdings[[#This Row],[Date]],Paysheet[], 11, FALSE) * ACT3Info[Intial Pay %]), "")</f>
        <v/>
      </c>
      <c r="AO26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64" s="1" t="str" cm="1">
        <f t="array" ref="AP264">IF(VLOOKUP(ACT3Holdings[[#This Row],[Date]],Paysheet[], 2, FALSE) = "PAYDAY", (PayDistribution[[#This Row],[Pay Post Initial]] * ACT3Info[Remainder %]), "")</f>
        <v/>
      </c>
      <c r="AQ26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64" s="22">
        <v>45551</v>
      </c>
      <c r="AT264" s="1" cm="1">
        <f t="array" ref="AT264">IF(ISNUMBER(BA263), BA263, ACT4Info[Intial Amount])</f>
        <v>0</v>
      </c>
      <c r="AU264" s="1"/>
      <c r="AV264" s="19" cm="1">
        <f t="array" ref="AV264">IF(ACT4Holdings[[#This Row],[Intial Amount]] &gt; ACT4Info[Interest Rate 1 Cap], ACT4Info[Interest Rate 2], ACT4Info[Interest Rate])</f>
        <v>0</v>
      </c>
      <c r="AW264" s="1"/>
      <c r="AX264" s="24" t="str" cm="1">
        <f t="array" ref="AX264">IF(VLOOKUP(ACT4Holdings[[#This Row],[Date]],Paysheet[], 2, FALSE) = "PAYDAY", (VLOOKUP(ACT4Holdings[[#This Row],[Date]],Paysheet[], 11, FALSE) * ACT4Info[Intial Pay %]), "")</f>
        <v/>
      </c>
      <c r="AY26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64" s="1" t="str" cm="1">
        <f t="array" ref="AZ264">IF(VLOOKUP(ACT4Holdings[[#This Row],[Date]],Paysheet[], 2, FALSE) = "PAYDAY", (PayDistribution[[#This Row],[Pay Post Initial]] * ACT4Info[Remainder %]), "")</f>
        <v/>
      </c>
      <c r="BA26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64" s="22">
        <v>45551</v>
      </c>
      <c r="BD264" s="1" cm="1">
        <f t="array" ref="BD264">IF(ISNUMBER(BK263), BK263, ACT5Info[Intial Amount])</f>
        <v>0</v>
      </c>
      <c r="BE264" s="1"/>
      <c r="BF264" s="19" cm="1">
        <f t="array" ref="BF264">IF(ACT5Holdings[[#This Row],[Intial Amount]] &gt; ACT5Info[Interest Rate 1 Cap], ACT5Info[Interest Rate 2], ACT5Info[Interest Rate])</f>
        <v>0</v>
      </c>
      <c r="BG264" s="1"/>
      <c r="BH264" s="24" t="str" cm="1">
        <f t="array" ref="BH264">IF(VLOOKUP(ACT5Holdings[[#This Row],[Date]],Paysheet[], 2, FALSE) = "PAYDAY", (VLOOKUP(ACT5Holdings[[#This Row],[Date]],Paysheet[], 11, FALSE) * ACT5Info[Intial Pay %]), "")</f>
        <v/>
      </c>
      <c r="BI26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64" s="1" t="str" cm="1">
        <f t="array" ref="BJ264">IF(VLOOKUP(ACT5Holdings[[#This Row],[Date]],Paysheet[], 2, FALSE) = "PAYDAY", (PayDistribution[[#This Row],[Pay Post Initial]] * ACT5Info[Remainder %]), "")</f>
        <v/>
      </c>
      <c r="BK26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65" spans="1:63" x14ac:dyDescent="0.25">
      <c r="A265" s="27">
        <v>45552</v>
      </c>
      <c r="B265" t="str">
        <f>IF(VLOOKUP(PayDistribution[[#This Row],[Date]],Paysheet[], 2, FALSE) = "PAYDAY", VLOOKUP(PayDistribution[[#This Row],[Date]],Paysheet[], 11, FALSE), "")</f>
        <v/>
      </c>
      <c r="C265" s="2" t="str">
        <f>ACT1Holdings[[#This Row],[Initial Pay Cut]]</f>
        <v/>
      </c>
      <c r="D265" s="2" t="str">
        <f>ACT2Holdings[[#This Row],[Initial Pay Cut]]</f>
        <v/>
      </c>
      <c r="E265" s="2" t="str">
        <f>ACT3Holdings[[#This Row],[Initial Pay Cut]]</f>
        <v/>
      </c>
      <c r="F265" s="2" t="str">
        <f>ACT4Holdings[[#This Row],[Initial Pay Cut]]</f>
        <v/>
      </c>
      <c r="G265" s="2" t="str">
        <f>ACT5Holdings[[#This Row],[Initial Pay Cut]]</f>
        <v/>
      </c>
      <c r="H265" t="str">
        <f>IF(PayDistribution[[#This Row],[Initial Paycheck]] = "", "", PayDistribution[[#This Row],[Initial Paycheck]] - SUM(PayDistribution[[#This Row],[Int ACT 1]:[Int ACT 5]]))</f>
        <v/>
      </c>
      <c r="I265" s="2" t="str">
        <f>ACT1Holdings[[#This Row],[Remainder Pay Cut]]</f>
        <v/>
      </c>
      <c r="J265" s="2" t="str">
        <f>ACT2Holdings[[#This Row],[Remainder Pay Cut]]</f>
        <v/>
      </c>
      <c r="K265" s="2" t="str">
        <f>ACT3Holdings[[#This Row],[Remainder Pay Cut]]</f>
        <v/>
      </c>
      <c r="L265" s="2" t="str">
        <f>ACT4Holdings[[#This Row],[Remainder Pay Cut]]</f>
        <v/>
      </c>
      <c r="M265" s="2" t="str">
        <f>ACT5Holdings[[#This Row],[Remainder Pay Cut]]</f>
        <v/>
      </c>
      <c r="O265" s="22">
        <v>45552</v>
      </c>
      <c r="P265" s="1" cm="1">
        <f t="array" ref="P265">IF(ISNUMBER(W264), W264, ACT1Info[Intial Amount])</f>
        <v>0</v>
      </c>
      <c r="Q265" s="1"/>
      <c r="R265" s="19" cm="1">
        <f t="array" ref="R265">IF(ACT1Holdings[[#This Row],[Intial Amount]] &gt; ACT1Info[Interest Rate 1 Cap], ACT1Info[Interest Rate 2], ACT1Info[Interest Rate])</f>
        <v>0</v>
      </c>
      <c r="S265" s="1"/>
      <c r="T265" s="24" t="str" cm="1">
        <f t="array" ref="T265">IF(VLOOKUP(ACT1Holdings[[#This Row],[Date]],Paysheet[], 2, FALSE) = "PAYDAY", (VLOOKUP(ACT1Holdings[[#This Row],[Date]],Paysheet[], 11, FALSE) * ACT1Info[Intial Pay %]), "")</f>
        <v/>
      </c>
      <c r="U26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65" s="1" t="str" cm="1">
        <f t="array" ref="V265">IF(VLOOKUP(ACT1Holdings[[#This Row],[Date]],Paysheet[], 2, FALSE) = "PAYDAY", (PayDistribution[[#This Row],[Pay Post Initial]] * ACT1Info[Remainder %]), "")</f>
        <v/>
      </c>
      <c r="W26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65" s="22">
        <v>45552</v>
      </c>
      <c r="Z265" s="1" cm="1">
        <f t="array" ref="Z265">IF(ISNUMBER(AG264), AG264, ACT2Info[Intial Amount])</f>
        <v>0</v>
      </c>
      <c r="AA265" s="1"/>
      <c r="AB265" s="19" cm="1">
        <f t="array" ref="AB265">IF(ACT2Holdings[[#This Row],[Intial Amount]] &gt; ACT2Info[Interest Rate 1 Cap], ACT2Info[Interest Rate 2], ACT2Info[Interest Rate])</f>
        <v>1.5E-3</v>
      </c>
      <c r="AC265" s="1"/>
      <c r="AD265" s="24" t="str" cm="1">
        <f t="array" ref="AD265">IF(VLOOKUP(ACT2Holdings[[#This Row],[Date]],Paysheet[], 2, FALSE) = "PAYDAY", (VLOOKUP(ACT2Holdings[[#This Row],[Date]],Paysheet[], 11, FALSE) * ACT2Info[Intial Pay %]), "")</f>
        <v/>
      </c>
      <c r="AE26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65" s="1" t="str" cm="1">
        <f t="array" ref="AF265">IF(VLOOKUP(ACT2Holdings[[#This Row],[Date]],Paysheet[], 2, FALSE) = "PAYDAY", (PayDistribution[[#This Row],[Pay Post Initial]] * ACT2Info[Remainder %]), "")</f>
        <v/>
      </c>
      <c r="AG26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65" s="22">
        <v>45552</v>
      </c>
      <c r="AJ265" s="1" cm="1">
        <f t="array" ref="AJ265">IF(ISNUMBER(AQ264), AQ264, ACT3Info[Intial Amount])</f>
        <v>0</v>
      </c>
      <c r="AK265" s="1"/>
      <c r="AL265" s="19" cm="1">
        <f t="array" ref="AL265">IF(ACT3Holdings[[#This Row],[Intial Amount]] &gt; ACT3Info[Interest Rate 1 Cap], ACT3Info[Interest Rate 2], ACT3Info[Interest Rate])</f>
        <v>0</v>
      </c>
      <c r="AM265" s="1"/>
      <c r="AN265" s="24" t="str" cm="1">
        <f t="array" ref="AN265">IF(VLOOKUP(ACT3Holdings[[#This Row],[Date]],Paysheet[], 2, FALSE) = "PAYDAY", (VLOOKUP(ACT3Holdings[[#This Row],[Date]],Paysheet[], 11, FALSE) * ACT3Info[Intial Pay %]), "")</f>
        <v/>
      </c>
      <c r="AO26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65" s="1" t="str" cm="1">
        <f t="array" ref="AP265">IF(VLOOKUP(ACT3Holdings[[#This Row],[Date]],Paysheet[], 2, FALSE) = "PAYDAY", (PayDistribution[[#This Row],[Pay Post Initial]] * ACT3Info[Remainder %]), "")</f>
        <v/>
      </c>
      <c r="AQ26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65" s="22">
        <v>45552</v>
      </c>
      <c r="AT265" s="1" cm="1">
        <f t="array" ref="AT265">IF(ISNUMBER(BA264), BA264, ACT4Info[Intial Amount])</f>
        <v>0</v>
      </c>
      <c r="AU265" s="1"/>
      <c r="AV265" s="19" cm="1">
        <f t="array" ref="AV265">IF(ACT4Holdings[[#This Row],[Intial Amount]] &gt; ACT4Info[Interest Rate 1 Cap], ACT4Info[Interest Rate 2], ACT4Info[Interest Rate])</f>
        <v>0</v>
      </c>
      <c r="AW265" s="1"/>
      <c r="AX265" s="24" t="str" cm="1">
        <f t="array" ref="AX265">IF(VLOOKUP(ACT4Holdings[[#This Row],[Date]],Paysheet[], 2, FALSE) = "PAYDAY", (VLOOKUP(ACT4Holdings[[#This Row],[Date]],Paysheet[], 11, FALSE) * ACT4Info[Intial Pay %]), "")</f>
        <v/>
      </c>
      <c r="AY26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65" s="1" t="str" cm="1">
        <f t="array" ref="AZ265">IF(VLOOKUP(ACT4Holdings[[#This Row],[Date]],Paysheet[], 2, FALSE) = "PAYDAY", (PayDistribution[[#This Row],[Pay Post Initial]] * ACT4Info[Remainder %]), "")</f>
        <v/>
      </c>
      <c r="BA26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65" s="22">
        <v>45552</v>
      </c>
      <c r="BD265" s="1" cm="1">
        <f t="array" ref="BD265">IF(ISNUMBER(BK264), BK264, ACT5Info[Intial Amount])</f>
        <v>0</v>
      </c>
      <c r="BE265" s="1"/>
      <c r="BF265" s="19" cm="1">
        <f t="array" ref="BF265">IF(ACT5Holdings[[#This Row],[Intial Amount]] &gt; ACT5Info[Interest Rate 1 Cap], ACT5Info[Interest Rate 2], ACT5Info[Interest Rate])</f>
        <v>0</v>
      </c>
      <c r="BG265" s="1"/>
      <c r="BH265" s="24" t="str" cm="1">
        <f t="array" ref="BH265">IF(VLOOKUP(ACT5Holdings[[#This Row],[Date]],Paysheet[], 2, FALSE) = "PAYDAY", (VLOOKUP(ACT5Holdings[[#This Row],[Date]],Paysheet[], 11, FALSE) * ACT5Info[Intial Pay %]), "")</f>
        <v/>
      </c>
      <c r="BI26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65" s="1" t="str" cm="1">
        <f t="array" ref="BJ265">IF(VLOOKUP(ACT5Holdings[[#This Row],[Date]],Paysheet[], 2, FALSE) = "PAYDAY", (PayDistribution[[#This Row],[Pay Post Initial]] * ACT5Info[Remainder %]), "")</f>
        <v/>
      </c>
      <c r="BK26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66" spans="1:63" x14ac:dyDescent="0.25">
      <c r="A266" s="27">
        <v>45553</v>
      </c>
      <c r="B266" t="str">
        <f>IF(VLOOKUP(PayDistribution[[#This Row],[Date]],Paysheet[], 2, FALSE) = "PAYDAY", VLOOKUP(PayDistribution[[#This Row],[Date]],Paysheet[], 11, FALSE), "")</f>
        <v/>
      </c>
      <c r="C266" s="2" t="str">
        <f>ACT1Holdings[[#This Row],[Initial Pay Cut]]</f>
        <v/>
      </c>
      <c r="D266" s="2" t="str">
        <f>ACT2Holdings[[#This Row],[Initial Pay Cut]]</f>
        <v/>
      </c>
      <c r="E266" s="2" t="str">
        <f>ACT3Holdings[[#This Row],[Initial Pay Cut]]</f>
        <v/>
      </c>
      <c r="F266" s="2" t="str">
        <f>ACT4Holdings[[#This Row],[Initial Pay Cut]]</f>
        <v/>
      </c>
      <c r="G266" s="2" t="str">
        <f>ACT5Holdings[[#This Row],[Initial Pay Cut]]</f>
        <v/>
      </c>
      <c r="H266" t="str">
        <f>IF(PayDistribution[[#This Row],[Initial Paycheck]] = "", "", PayDistribution[[#This Row],[Initial Paycheck]] - SUM(PayDistribution[[#This Row],[Int ACT 1]:[Int ACT 5]]))</f>
        <v/>
      </c>
      <c r="I266" s="2" t="str">
        <f>ACT1Holdings[[#This Row],[Remainder Pay Cut]]</f>
        <v/>
      </c>
      <c r="J266" s="2" t="str">
        <f>ACT2Holdings[[#This Row],[Remainder Pay Cut]]</f>
        <v/>
      </c>
      <c r="K266" s="2" t="str">
        <f>ACT3Holdings[[#This Row],[Remainder Pay Cut]]</f>
        <v/>
      </c>
      <c r="L266" s="2" t="str">
        <f>ACT4Holdings[[#This Row],[Remainder Pay Cut]]</f>
        <v/>
      </c>
      <c r="M266" s="2" t="str">
        <f>ACT5Holdings[[#This Row],[Remainder Pay Cut]]</f>
        <v/>
      </c>
      <c r="O266" s="22">
        <v>45553</v>
      </c>
      <c r="P266" s="1" cm="1">
        <f t="array" ref="P266">IF(ISNUMBER(W265), W265, ACT1Info[Intial Amount])</f>
        <v>0</v>
      </c>
      <c r="Q266" s="1"/>
      <c r="R266" s="19" cm="1">
        <f t="array" ref="R266">IF(ACT1Holdings[[#This Row],[Intial Amount]] &gt; ACT1Info[Interest Rate 1 Cap], ACT1Info[Interest Rate 2], ACT1Info[Interest Rate])</f>
        <v>0</v>
      </c>
      <c r="S266" s="1"/>
      <c r="T266" s="24" t="str" cm="1">
        <f t="array" ref="T266">IF(VLOOKUP(ACT1Holdings[[#This Row],[Date]],Paysheet[], 2, FALSE) = "PAYDAY", (VLOOKUP(ACT1Holdings[[#This Row],[Date]],Paysheet[], 11, FALSE) * ACT1Info[Intial Pay %]), "")</f>
        <v/>
      </c>
      <c r="U26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66" s="1" t="str" cm="1">
        <f t="array" ref="V266">IF(VLOOKUP(ACT1Holdings[[#This Row],[Date]],Paysheet[], 2, FALSE) = "PAYDAY", (PayDistribution[[#This Row],[Pay Post Initial]] * ACT1Info[Remainder %]), "")</f>
        <v/>
      </c>
      <c r="W26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66" s="22">
        <v>45553</v>
      </c>
      <c r="Z266" s="1" cm="1">
        <f t="array" ref="Z266">IF(ISNUMBER(AG265), AG265, ACT2Info[Intial Amount])</f>
        <v>0</v>
      </c>
      <c r="AA266" s="1"/>
      <c r="AB266" s="19" cm="1">
        <f t="array" ref="AB266">IF(ACT2Holdings[[#This Row],[Intial Amount]] &gt; ACT2Info[Interest Rate 1 Cap], ACT2Info[Interest Rate 2], ACT2Info[Interest Rate])</f>
        <v>1.5E-3</v>
      </c>
      <c r="AC266" s="1"/>
      <c r="AD266" s="24" t="str" cm="1">
        <f t="array" ref="AD266">IF(VLOOKUP(ACT2Holdings[[#This Row],[Date]],Paysheet[], 2, FALSE) = "PAYDAY", (VLOOKUP(ACT2Holdings[[#This Row],[Date]],Paysheet[], 11, FALSE) * ACT2Info[Intial Pay %]), "")</f>
        <v/>
      </c>
      <c r="AE26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66" s="1" t="str" cm="1">
        <f t="array" ref="AF266">IF(VLOOKUP(ACT2Holdings[[#This Row],[Date]],Paysheet[], 2, FALSE) = "PAYDAY", (PayDistribution[[#This Row],[Pay Post Initial]] * ACT2Info[Remainder %]), "")</f>
        <v/>
      </c>
      <c r="AG26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66" s="22">
        <v>45553</v>
      </c>
      <c r="AJ266" s="1" cm="1">
        <f t="array" ref="AJ266">IF(ISNUMBER(AQ265), AQ265, ACT3Info[Intial Amount])</f>
        <v>0</v>
      </c>
      <c r="AK266" s="1"/>
      <c r="AL266" s="19" cm="1">
        <f t="array" ref="AL266">IF(ACT3Holdings[[#This Row],[Intial Amount]] &gt; ACT3Info[Interest Rate 1 Cap], ACT3Info[Interest Rate 2], ACT3Info[Interest Rate])</f>
        <v>0</v>
      </c>
      <c r="AM266" s="1"/>
      <c r="AN266" s="24" t="str" cm="1">
        <f t="array" ref="AN266">IF(VLOOKUP(ACT3Holdings[[#This Row],[Date]],Paysheet[], 2, FALSE) = "PAYDAY", (VLOOKUP(ACT3Holdings[[#This Row],[Date]],Paysheet[], 11, FALSE) * ACT3Info[Intial Pay %]), "")</f>
        <v/>
      </c>
      <c r="AO26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66" s="1" t="str" cm="1">
        <f t="array" ref="AP266">IF(VLOOKUP(ACT3Holdings[[#This Row],[Date]],Paysheet[], 2, FALSE) = "PAYDAY", (PayDistribution[[#This Row],[Pay Post Initial]] * ACT3Info[Remainder %]), "")</f>
        <v/>
      </c>
      <c r="AQ26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66" s="22">
        <v>45553</v>
      </c>
      <c r="AT266" s="1" cm="1">
        <f t="array" ref="AT266">IF(ISNUMBER(BA265), BA265, ACT4Info[Intial Amount])</f>
        <v>0</v>
      </c>
      <c r="AU266" s="1"/>
      <c r="AV266" s="19" cm="1">
        <f t="array" ref="AV266">IF(ACT4Holdings[[#This Row],[Intial Amount]] &gt; ACT4Info[Interest Rate 1 Cap], ACT4Info[Interest Rate 2], ACT4Info[Interest Rate])</f>
        <v>0</v>
      </c>
      <c r="AW266" s="1"/>
      <c r="AX266" s="24" t="str" cm="1">
        <f t="array" ref="AX266">IF(VLOOKUP(ACT4Holdings[[#This Row],[Date]],Paysheet[], 2, FALSE) = "PAYDAY", (VLOOKUP(ACT4Holdings[[#This Row],[Date]],Paysheet[], 11, FALSE) * ACT4Info[Intial Pay %]), "")</f>
        <v/>
      </c>
      <c r="AY26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66" s="1" t="str" cm="1">
        <f t="array" ref="AZ266">IF(VLOOKUP(ACT4Holdings[[#This Row],[Date]],Paysheet[], 2, FALSE) = "PAYDAY", (PayDistribution[[#This Row],[Pay Post Initial]] * ACT4Info[Remainder %]), "")</f>
        <v/>
      </c>
      <c r="BA26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66" s="22">
        <v>45553</v>
      </c>
      <c r="BD266" s="1" cm="1">
        <f t="array" ref="BD266">IF(ISNUMBER(BK265), BK265, ACT5Info[Intial Amount])</f>
        <v>0</v>
      </c>
      <c r="BE266" s="1"/>
      <c r="BF266" s="19" cm="1">
        <f t="array" ref="BF266">IF(ACT5Holdings[[#This Row],[Intial Amount]] &gt; ACT5Info[Interest Rate 1 Cap], ACT5Info[Interest Rate 2], ACT5Info[Interest Rate])</f>
        <v>0</v>
      </c>
      <c r="BG266" s="1"/>
      <c r="BH266" s="24" t="str" cm="1">
        <f t="array" ref="BH266">IF(VLOOKUP(ACT5Holdings[[#This Row],[Date]],Paysheet[], 2, FALSE) = "PAYDAY", (VLOOKUP(ACT5Holdings[[#This Row],[Date]],Paysheet[], 11, FALSE) * ACT5Info[Intial Pay %]), "")</f>
        <v/>
      </c>
      <c r="BI26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66" s="1" t="str" cm="1">
        <f t="array" ref="BJ266">IF(VLOOKUP(ACT5Holdings[[#This Row],[Date]],Paysheet[], 2, FALSE) = "PAYDAY", (PayDistribution[[#This Row],[Pay Post Initial]] * ACT5Info[Remainder %]), "")</f>
        <v/>
      </c>
      <c r="BK26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67" spans="1:63" x14ac:dyDescent="0.25">
      <c r="A267" s="27">
        <v>45554</v>
      </c>
      <c r="B267" t="str">
        <f>IF(VLOOKUP(PayDistribution[[#This Row],[Date]],Paysheet[], 2, FALSE) = "PAYDAY", VLOOKUP(PayDistribution[[#This Row],[Date]],Paysheet[], 11, FALSE), "")</f>
        <v/>
      </c>
      <c r="C267" s="2" t="str">
        <f>ACT1Holdings[[#This Row],[Initial Pay Cut]]</f>
        <v/>
      </c>
      <c r="D267" s="2" t="str">
        <f>ACT2Holdings[[#This Row],[Initial Pay Cut]]</f>
        <v/>
      </c>
      <c r="E267" s="2" t="str">
        <f>ACT3Holdings[[#This Row],[Initial Pay Cut]]</f>
        <v/>
      </c>
      <c r="F267" s="2" t="str">
        <f>ACT4Holdings[[#This Row],[Initial Pay Cut]]</f>
        <v/>
      </c>
      <c r="G267" s="2" t="str">
        <f>ACT5Holdings[[#This Row],[Initial Pay Cut]]</f>
        <v/>
      </c>
      <c r="H267" t="str">
        <f>IF(PayDistribution[[#This Row],[Initial Paycheck]] = "", "", PayDistribution[[#This Row],[Initial Paycheck]] - SUM(PayDistribution[[#This Row],[Int ACT 1]:[Int ACT 5]]))</f>
        <v/>
      </c>
      <c r="I267" s="2" t="str">
        <f>ACT1Holdings[[#This Row],[Remainder Pay Cut]]</f>
        <v/>
      </c>
      <c r="J267" s="2" t="str">
        <f>ACT2Holdings[[#This Row],[Remainder Pay Cut]]</f>
        <v/>
      </c>
      <c r="K267" s="2" t="str">
        <f>ACT3Holdings[[#This Row],[Remainder Pay Cut]]</f>
        <v/>
      </c>
      <c r="L267" s="2" t="str">
        <f>ACT4Holdings[[#This Row],[Remainder Pay Cut]]</f>
        <v/>
      </c>
      <c r="M267" s="2" t="str">
        <f>ACT5Holdings[[#This Row],[Remainder Pay Cut]]</f>
        <v/>
      </c>
      <c r="O267" s="22">
        <v>45554</v>
      </c>
      <c r="P267" s="1" cm="1">
        <f t="array" ref="P267">IF(ISNUMBER(W266), W266, ACT1Info[Intial Amount])</f>
        <v>0</v>
      </c>
      <c r="Q267" s="1"/>
      <c r="R267" s="19" cm="1">
        <f t="array" ref="R267">IF(ACT1Holdings[[#This Row],[Intial Amount]] &gt; ACT1Info[Interest Rate 1 Cap], ACT1Info[Interest Rate 2], ACT1Info[Interest Rate])</f>
        <v>0</v>
      </c>
      <c r="S267" s="1"/>
      <c r="T267" s="24" t="str" cm="1">
        <f t="array" ref="T267">IF(VLOOKUP(ACT1Holdings[[#This Row],[Date]],Paysheet[], 2, FALSE) = "PAYDAY", (VLOOKUP(ACT1Holdings[[#This Row],[Date]],Paysheet[], 11, FALSE) * ACT1Info[Intial Pay %]), "")</f>
        <v/>
      </c>
      <c r="U26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67" s="1" t="str" cm="1">
        <f t="array" ref="V267">IF(VLOOKUP(ACT1Holdings[[#This Row],[Date]],Paysheet[], 2, FALSE) = "PAYDAY", (PayDistribution[[#This Row],[Pay Post Initial]] * ACT1Info[Remainder %]), "")</f>
        <v/>
      </c>
      <c r="W26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67" s="22">
        <v>45554</v>
      </c>
      <c r="Z267" s="1" cm="1">
        <f t="array" ref="Z267">IF(ISNUMBER(AG266), AG266, ACT2Info[Intial Amount])</f>
        <v>0</v>
      </c>
      <c r="AA267" s="1"/>
      <c r="AB267" s="19" cm="1">
        <f t="array" ref="AB267">IF(ACT2Holdings[[#This Row],[Intial Amount]] &gt; ACT2Info[Interest Rate 1 Cap], ACT2Info[Interest Rate 2], ACT2Info[Interest Rate])</f>
        <v>1.5E-3</v>
      </c>
      <c r="AC267" s="1"/>
      <c r="AD267" s="24" t="str" cm="1">
        <f t="array" ref="AD267">IF(VLOOKUP(ACT2Holdings[[#This Row],[Date]],Paysheet[], 2, FALSE) = "PAYDAY", (VLOOKUP(ACT2Holdings[[#This Row],[Date]],Paysheet[], 11, FALSE) * ACT2Info[Intial Pay %]), "")</f>
        <v/>
      </c>
      <c r="AE26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67" s="1" t="str" cm="1">
        <f t="array" ref="AF267">IF(VLOOKUP(ACT2Holdings[[#This Row],[Date]],Paysheet[], 2, FALSE) = "PAYDAY", (PayDistribution[[#This Row],[Pay Post Initial]] * ACT2Info[Remainder %]), "")</f>
        <v/>
      </c>
      <c r="AG26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67" s="22">
        <v>45554</v>
      </c>
      <c r="AJ267" s="1" cm="1">
        <f t="array" ref="AJ267">IF(ISNUMBER(AQ266), AQ266, ACT3Info[Intial Amount])</f>
        <v>0</v>
      </c>
      <c r="AK267" s="1"/>
      <c r="AL267" s="19" cm="1">
        <f t="array" ref="AL267">IF(ACT3Holdings[[#This Row],[Intial Amount]] &gt; ACT3Info[Interest Rate 1 Cap], ACT3Info[Interest Rate 2], ACT3Info[Interest Rate])</f>
        <v>0</v>
      </c>
      <c r="AM267" s="1"/>
      <c r="AN267" s="24" t="str" cm="1">
        <f t="array" ref="AN267">IF(VLOOKUP(ACT3Holdings[[#This Row],[Date]],Paysheet[], 2, FALSE) = "PAYDAY", (VLOOKUP(ACT3Holdings[[#This Row],[Date]],Paysheet[], 11, FALSE) * ACT3Info[Intial Pay %]), "")</f>
        <v/>
      </c>
      <c r="AO26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67" s="1" t="str" cm="1">
        <f t="array" ref="AP267">IF(VLOOKUP(ACT3Holdings[[#This Row],[Date]],Paysheet[], 2, FALSE) = "PAYDAY", (PayDistribution[[#This Row],[Pay Post Initial]] * ACT3Info[Remainder %]), "")</f>
        <v/>
      </c>
      <c r="AQ26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67" s="22">
        <v>45554</v>
      </c>
      <c r="AT267" s="1" cm="1">
        <f t="array" ref="AT267">IF(ISNUMBER(BA266), BA266, ACT4Info[Intial Amount])</f>
        <v>0</v>
      </c>
      <c r="AU267" s="1"/>
      <c r="AV267" s="19" cm="1">
        <f t="array" ref="AV267">IF(ACT4Holdings[[#This Row],[Intial Amount]] &gt; ACT4Info[Interest Rate 1 Cap], ACT4Info[Interest Rate 2], ACT4Info[Interest Rate])</f>
        <v>0</v>
      </c>
      <c r="AW267" s="1"/>
      <c r="AX267" s="24" t="str" cm="1">
        <f t="array" ref="AX267">IF(VLOOKUP(ACT4Holdings[[#This Row],[Date]],Paysheet[], 2, FALSE) = "PAYDAY", (VLOOKUP(ACT4Holdings[[#This Row],[Date]],Paysheet[], 11, FALSE) * ACT4Info[Intial Pay %]), "")</f>
        <v/>
      </c>
      <c r="AY26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67" s="1" t="str" cm="1">
        <f t="array" ref="AZ267">IF(VLOOKUP(ACT4Holdings[[#This Row],[Date]],Paysheet[], 2, FALSE) = "PAYDAY", (PayDistribution[[#This Row],[Pay Post Initial]] * ACT4Info[Remainder %]), "")</f>
        <v/>
      </c>
      <c r="BA26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67" s="22">
        <v>45554</v>
      </c>
      <c r="BD267" s="1" cm="1">
        <f t="array" ref="BD267">IF(ISNUMBER(BK266), BK266, ACT5Info[Intial Amount])</f>
        <v>0</v>
      </c>
      <c r="BE267" s="1"/>
      <c r="BF267" s="19" cm="1">
        <f t="array" ref="BF267">IF(ACT5Holdings[[#This Row],[Intial Amount]] &gt; ACT5Info[Interest Rate 1 Cap], ACT5Info[Interest Rate 2], ACT5Info[Interest Rate])</f>
        <v>0</v>
      </c>
      <c r="BG267" s="1"/>
      <c r="BH267" s="24" t="str" cm="1">
        <f t="array" ref="BH267">IF(VLOOKUP(ACT5Holdings[[#This Row],[Date]],Paysheet[], 2, FALSE) = "PAYDAY", (VLOOKUP(ACT5Holdings[[#This Row],[Date]],Paysheet[], 11, FALSE) * ACT5Info[Intial Pay %]), "")</f>
        <v/>
      </c>
      <c r="BI26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67" s="1" t="str" cm="1">
        <f t="array" ref="BJ267">IF(VLOOKUP(ACT5Holdings[[#This Row],[Date]],Paysheet[], 2, FALSE) = "PAYDAY", (PayDistribution[[#This Row],[Pay Post Initial]] * ACT5Info[Remainder %]), "")</f>
        <v/>
      </c>
      <c r="BK26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68" spans="1:63" x14ac:dyDescent="0.25">
      <c r="A268" s="27">
        <v>45555</v>
      </c>
      <c r="B268" t="str">
        <f>IF(VLOOKUP(PayDistribution[[#This Row],[Date]],Paysheet[], 2, FALSE) = "PAYDAY", VLOOKUP(PayDistribution[[#This Row],[Date]],Paysheet[], 11, FALSE), "")</f>
        <v/>
      </c>
      <c r="C268" s="2" t="str">
        <f>ACT1Holdings[[#This Row],[Initial Pay Cut]]</f>
        <v/>
      </c>
      <c r="D268" s="2" t="str">
        <f>ACT2Holdings[[#This Row],[Initial Pay Cut]]</f>
        <v/>
      </c>
      <c r="E268" s="2" t="str">
        <f>ACT3Holdings[[#This Row],[Initial Pay Cut]]</f>
        <v/>
      </c>
      <c r="F268" s="2" t="str">
        <f>ACT4Holdings[[#This Row],[Initial Pay Cut]]</f>
        <v/>
      </c>
      <c r="G268" s="2" t="str">
        <f>ACT5Holdings[[#This Row],[Initial Pay Cut]]</f>
        <v/>
      </c>
      <c r="H268" t="str">
        <f>IF(PayDistribution[[#This Row],[Initial Paycheck]] = "", "", PayDistribution[[#This Row],[Initial Paycheck]] - SUM(PayDistribution[[#This Row],[Int ACT 1]:[Int ACT 5]]))</f>
        <v/>
      </c>
      <c r="I268" s="2" t="str">
        <f>ACT1Holdings[[#This Row],[Remainder Pay Cut]]</f>
        <v/>
      </c>
      <c r="J268" s="2" t="str">
        <f>ACT2Holdings[[#This Row],[Remainder Pay Cut]]</f>
        <v/>
      </c>
      <c r="K268" s="2" t="str">
        <f>ACT3Holdings[[#This Row],[Remainder Pay Cut]]</f>
        <v/>
      </c>
      <c r="L268" s="2" t="str">
        <f>ACT4Holdings[[#This Row],[Remainder Pay Cut]]</f>
        <v/>
      </c>
      <c r="M268" s="2" t="str">
        <f>ACT5Holdings[[#This Row],[Remainder Pay Cut]]</f>
        <v/>
      </c>
      <c r="O268" s="22">
        <v>45555</v>
      </c>
      <c r="P268" s="1" cm="1">
        <f t="array" ref="P268">IF(ISNUMBER(W267), W267, ACT1Info[Intial Amount])</f>
        <v>0</v>
      </c>
      <c r="Q268" s="1"/>
      <c r="R268" s="19" cm="1">
        <f t="array" ref="R268">IF(ACT1Holdings[[#This Row],[Intial Amount]] &gt; ACT1Info[Interest Rate 1 Cap], ACT1Info[Interest Rate 2], ACT1Info[Interest Rate])</f>
        <v>0</v>
      </c>
      <c r="S268" s="1"/>
      <c r="T268" s="24" t="str" cm="1">
        <f t="array" ref="T268">IF(VLOOKUP(ACT1Holdings[[#This Row],[Date]],Paysheet[], 2, FALSE) = "PAYDAY", (VLOOKUP(ACT1Holdings[[#This Row],[Date]],Paysheet[], 11, FALSE) * ACT1Info[Intial Pay %]), "")</f>
        <v/>
      </c>
      <c r="U26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68" s="1" t="str" cm="1">
        <f t="array" ref="V268">IF(VLOOKUP(ACT1Holdings[[#This Row],[Date]],Paysheet[], 2, FALSE) = "PAYDAY", (PayDistribution[[#This Row],[Pay Post Initial]] * ACT1Info[Remainder %]), "")</f>
        <v/>
      </c>
      <c r="W26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68" s="22">
        <v>45555</v>
      </c>
      <c r="Z268" s="1" cm="1">
        <f t="array" ref="Z268">IF(ISNUMBER(AG267), AG267, ACT2Info[Intial Amount])</f>
        <v>0</v>
      </c>
      <c r="AA268" s="1"/>
      <c r="AB268" s="19" cm="1">
        <f t="array" ref="AB268">IF(ACT2Holdings[[#This Row],[Intial Amount]] &gt; ACT2Info[Interest Rate 1 Cap], ACT2Info[Interest Rate 2], ACT2Info[Interest Rate])</f>
        <v>1.5E-3</v>
      </c>
      <c r="AC268" s="1"/>
      <c r="AD268" s="24" t="str" cm="1">
        <f t="array" ref="AD268">IF(VLOOKUP(ACT2Holdings[[#This Row],[Date]],Paysheet[], 2, FALSE) = "PAYDAY", (VLOOKUP(ACT2Holdings[[#This Row],[Date]],Paysheet[], 11, FALSE) * ACT2Info[Intial Pay %]), "")</f>
        <v/>
      </c>
      <c r="AE26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68" s="1" t="str" cm="1">
        <f t="array" ref="AF268">IF(VLOOKUP(ACT2Holdings[[#This Row],[Date]],Paysheet[], 2, FALSE) = "PAYDAY", (PayDistribution[[#This Row],[Pay Post Initial]] * ACT2Info[Remainder %]), "")</f>
        <v/>
      </c>
      <c r="AG26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68" s="22">
        <v>45555</v>
      </c>
      <c r="AJ268" s="1" cm="1">
        <f t="array" ref="AJ268">IF(ISNUMBER(AQ267), AQ267, ACT3Info[Intial Amount])</f>
        <v>0</v>
      </c>
      <c r="AK268" s="1"/>
      <c r="AL268" s="19" cm="1">
        <f t="array" ref="AL268">IF(ACT3Holdings[[#This Row],[Intial Amount]] &gt; ACT3Info[Interest Rate 1 Cap], ACT3Info[Interest Rate 2], ACT3Info[Interest Rate])</f>
        <v>0</v>
      </c>
      <c r="AM268" s="1"/>
      <c r="AN268" s="24" t="str" cm="1">
        <f t="array" ref="AN268">IF(VLOOKUP(ACT3Holdings[[#This Row],[Date]],Paysheet[], 2, FALSE) = "PAYDAY", (VLOOKUP(ACT3Holdings[[#This Row],[Date]],Paysheet[], 11, FALSE) * ACT3Info[Intial Pay %]), "")</f>
        <v/>
      </c>
      <c r="AO26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68" s="1" t="str" cm="1">
        <f t="array" ref="AP268">IF(VLOOKUP(ACT3Holdings[[#This Row],[Date]],Paysheet[], 2, FALSE) = "PAYDAY", (PayDistribution[[#This Row],[Pay Post Initial]] * ACT3Info[Remainder %]), "")</f>
        <v/>
      </c>
      <c r="AQ26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68" s="22">
        <v>45555</v>
      </c>
      <c r="AT268" s="1" cm="1">
        <f t="array" ref="AT268">IF(ISNUMBER(BA267), BA267, ACT4Info[Intial Amount])</f>
        <v>0</v>
      </c>
      <c r="AU268" s="1"/>
      <c r="AV268" s="19" cm="1">
        <f t="array" ref="AV268">IF(ACT4Holdings[[#This Row],[Intial Amount]] &gt; ACT4Info[Interest Rate 1 Cap], ACT4Info[Interest Rate 2], ACT4Info[Interest Rate])</f>
        <v>0</v>
      </c>
      <c r="AW268" s="1"/>
      <c r="AX268" s="24" t="str" cm="1">
        <f t="array" ref="AX268">IF(VLOOKUP(ACT4Holdings[[#This Row],[Date]],Paysheet[], 2, FALSE) = "PAYDAY", (VLOOKUP(ACT4Holdings[[#This Row],[Date]],Paysheet[], 11, FALSE) * ACT4Info[Intial Pay %]), "")</f>
        <v/>
      </c>
      <c r="AY26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68" s="1" t="str" cm="1">
        <f t="array" ref="AZ268">IF(VLOOKUP(ACT4Holdings[[#This Row],[Date]],Paysheet[], 2, FALSE) = "PAYDAY", (PayDistribution[[#This Row],[Pay Post Initial]] * ACT4Info[Remainder %]), "")</f>
        <v/>
      </c>
      <c r="BA26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68" s="22">
        <v>45555</v>
      </c>
      <c r="BD268" s="1" cm="1">
        <f t="array" ref="BD268">IF(ISNUMBER(BK267), BK267, ACT5Info[Intial Amount])</f>
        <v>0</v>
      </c>
      <c r="BE268" s="1"/>
      <c r="BF268" s="19" cm="1">
        <f t="array" ref="BF268">IF(ACT5Holdings[[#This Row],[Intial Amount]] &gt; ACT5Info[Interest Rate 1 Cap], ACT5Info[Interest Rate 2], ACT5Info[Interest Rate])</f>
        <v>0</v>
      </c>
      <c r="BG268" s="1"/>
      <c r="BH268" s="24" t="str" cm="1">
        <f t="array" ref="BH268">IF(VLOOKUP(ACT5Holdings[[#This Row],[Date]],Paysheet[], 2, FALSE) = "PAYDAY", (VLOOKUP(ACT5Holdings[[#This Row],[Date]],Paysheet[], 11, FALSE) * ACT5Info[Intial Pay %]), "")</f>
        <v/>
      </c>
      <c r="BI26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68" s="1" t="str" cm="1">
        <f t="array" ref="BJ268">IF(VLOOKUP(ACT5Holdings[[#This Row],[Date]],Paysheet[], 2, FALSE) = "PAYDAY", (PayDistribution[[#This Row],[Pay Post Initial]] * ACT5Info[Remainder %]), "")</f>
        <v/>
      </c>
      <c r="BK26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69" spans="1:63" x14ac:dyDescent="0.25">
      <c r="A269" s="27">
        <v>45556</v>
      </c>
      <c r="B269" t="str">
        <f>IF(VLOOKUP(PayDistribution[[#This Row],[Date]],Paysheet[], 2, FALSE) = "PAYDAY", VLOOKUP(PayDistribution[[#This Row],[Date]],Paysheet[], 11, FALSE), "")</f>
        <v/>
      </c>
      <c r="C269" s="2" t="str">
        <f>ACT1Holdings[[#This Row],[Initial Pay Cut]]</f>
        <v/>
      </c>
      <c r="D269" s="2" t="str">
        <f>ACT2Holdings[[#This Row],[Initial Pay Cut]]</f>
        <v/>
      </c>
      <c r="E269" s="2" t="str">
        <f>ACT3Holdings[[#This Row],[Initial Pay Cut]]</f>
        <v/>
      </c>
      <c r="F269" s="2" t="str">
        <f>ACT4Holdings[[#This Row],[Initial Pay Cut]]</f>
        <v/>
      </c>
      <c r="G269" s="2" t="str">
        <f>ACT5Holdings[[#This Row],[Initial Pay Cut]]</f>
        <v/>
      </c>
      <c r="H269" t="str">
        <f>IF(PayDistribution[[#This Row],[Initial Paycheck]] = "", "", PayDistribution[[#This Row],[Initial Paycheck]] - SUM(PayDistribution[[#This Row],[Int ACT 1]:[Int ACT 5]]))</f>
        <v/>
      </c>
      <c r="I269" s="2" t="str">
        <f>ACT1Holdings[[#This Row],[Remainder Pay Cut]]</f>
        <v/>
      </c>
      <c r="J269" s="2" t="str">
        <f>ACT2Holdings[[#This Row],[Remainder Pay Cut]]</f>
        <v/>
      </c>
      <c r="K269" s="2" t="str">
        <f>ACT3Holdings[[#This Row],[Remainder Pay Cut]]</f>
        <v/>
      </c>
      <c r="L269" s="2" t="str">
        <f>ACT4Holdings[[#This Row],[Remainder Pay Cut]]</f>
        <v/>
      </c>
      <c r="M269" s="2" t="str">
        <f>ACT5Holdings[[#This Row],[Remainder Pay Cut]]</f>
        <v/>
      </c>
      <c r="O269" s="22">
        <v>45556</v>
      </c>
      <c r="P269" s="1" cm="1">
        <f t="array" ref="P269">IF(ISNUMBER(W268), W268, ACT1Info[Intial Amount])</f>
        <v>0</v>
      </c>
      <c r="Q269" s="1"/>
      <c r="R269" s="19" cm="1">
        <f t="array" ref="R269">IF(ACT1Holdings[[#This Row],[Intial Amount]] &gt; ACT1Info[Interest Rate 1 Cap], ACT1Info[Interest Rate 2], ACT1Info[Interest Rate])</f>
        <v>0</v>
      </c>
      <c r="S269" s="1"/>
      <c r="T269" s="24" t="str" cm="1">
        <f t="array" ref="T269">IF(VLOOKUP(ACT1Holdings[[#This Row],[Date]],Paysheet[], 2, FALSE) = "PAYDAY", (VLOOKUP(ACT1Holdings[[#This Row],[Date]],Paysheet[], 11, FALSE) * ACT1Info[Intial Pay %]), "")</f>
        <v/>
      </c>
      <c r="U26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69" s="1" t="str" cm="1">
        <f t="array" ref="V269">IF(VLOOKUP(ACT1Holdings[[#This Row],[Date]],Paysheet[], 2, FALSE) = "PAYDAY", (PayDistribution[[#This Row],[Pay Post Initial]] * ACT1Info[Remainder %]), "")</f>
        <v/>
      </c>
      <c r="W26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69" s="22">
        <v>45556</v>
      </c>
      <c r="Z269" s="1" cm="1">
        <f t="array" ref="Z269">IF(ISNUMBER(AG268), AG268, ACT2Info[Intial Amount])</f>
        <v>0</v>
      </c>
      <c r="AA269" s="1"/>
      <c r="AB269" s="19" cm="1">
        <f t="array" ref="AB269">IF(ACT2Holdings[[#This Row],[Intial Amount]] &gt; ACT2Info[Interest Rate 1 Cap], ACT2Info[Interest Rate 2], ACT2Info[Interest Rate])</f>
        <v>1.5E-3</v>
      </c>
      <c r="AC269" s="1"/>
      <c r="AD269" s="24" t="str" cm="1">
        <f t="array" ref="AD269">IF(VLOOKUP(ACT2Holdings[[#This Row],[Date]],Paysheet[], 2, FALSE) = "PAYDAY", (VLOOKUP(ACT2Holdings[[#This Row],[Date]],Paysheet[], 11, FALSE) * ACT2Info[Intial Pay %]), "")</f>
        <v/>
      </c>
      <c r="AE26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69" s="1" t="str" cm="1">
        <f t="array" ref="AF269">IF(VLOOKUP(ACT2Holdings[[#This Row],[Date]],Paysheet[], 2, FALSE) = "PAYDAY", (PayDistribution[[#This Row],[Pay Post Initial]] * ACT2Info[Remainder %]), "")</f>
        <v/>
      </c>
      <c r="AG26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69" s="22">
        <v>45556</v>
      </c>
      <c r="AJ269" s="1" cm="1">
        <f t="array" ref="AJ269">IF(ISNUMBER(AQ268), AQ268, ACT3Info[Intial Amount])</f>
        <v>0</v>
      </c>
      <c r="AK269" s="1"/>
      <c r="AL269" s="19" cm="1">
        <f t="array" ref="AL269">IF(ACT3Holdings[[#This Row],[Intial Amount]] &gt; ACT3Info[Interest Rate 1 Cap], ACT3Info[Interest Rate 2], ACT3Info[Interest Rate])</f>
        <v>0</v>
      </c>
      <c r="AM269" s="1"/>
      <c r="AN269" s="24" t="str" cm="1">
        <f t="array" ref="AN269">IF(VLOOKUP(ACT3Holdings[[#This Row],[Date]],Paysheet[], 2, FALSE) = "PAYDAY", (VLOOKUP(ACT3Holdings[[#This Row],[Date]],Paysheet[], 11, FALSE) * ACT3Info[Intial Pay %]), "")</f>
        <v/>
      </c>
      <c r="AO26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69" s="1" t="str" cm="1">
        <f t="array" ref="AP269">IF(VLOOKUP(ACT3Holdings[[#This Row],[Date]],Paysheet[], 2, FALSE) = "PAYDAY", (PayDistribution[[#This Row],[Pay Post Initial]] * ACT3Info[Remainder %]), "")</f>
        <v/>
      </c>
      <c r="AQ26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69" s="22">
        <v>45556</v>
      </c>
      <c r="AT269" s="1" cm="1">
        <f t="array" ref="AT269">IF(ISNUMBER(BA268), BA268, ACT4Info[Intial Amount])</f>
        <v>0</v>
      </c>
      <c r="AU269" s="1"/>
      <c r="AV269" s="19" cm="1">
        <f t="array" ref="AV269">IF(ACT4Holdings[[#This Row],[Intial Amount]] &gt; ACT4Info[Interest Rate 1 Cap], ACT4Info[Interest Rate 2], ACT4Info[Interest Rate])</f>
        <v>0</v>
      </c>
      <c r="AW269" s="1"/>
      <c r="AX269" s="24" t="str" cm="1">
        <f t="array" ref="AX269">IF(VLOOKUP(ACT4Holdings[[#This Row],[Date]],Paysheet[], 2, FALSE) = "PAYDAY", (VLOOKUP(ACT4Holdings[[#This Row],[Date]],Paysheet[], 11, FALSE) * ACT4Info[Intial Pay %]), "")</f>
        <v/>
      </c>
      <c r="AY26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69" s="1" t="str" cm="1">
        <f t="array" ref="AZ269">IF(VLOOKUP(ACT4Holdings[[#This Row],[Date]],Paysheet[], 2, FALSE) = "PAYDAY", (PayDistribution[[#This Row],[Pay Post Initial]] * ACT4Info[Remainder %]), "")</f>
        <v/>
      </c>
      <c r="BA26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69" s="22">
        <v>45556</v>
      </c>
      <c r="BD269" s="1" cm="1">
        <f t="array" ref="BD269">IF(ISNUMBER(BK268), BK268, ACT5Info[Intial Amount])</f>
        <v>0</v>
      </c>
      <c r="BE269" s="1"/>
      <c r="BF269" s="19" cm="1">
        <f t="array" ref="BF269">IF(ACT5Holdings[[#This Row],[Intial Amount]] &gt; ACT5Info[Interest Rate 1 Cap], ACT5Info[Interest Rate 2], ACT5Info[Interest Rate])</f>
        <v>0</v>
      </c>
      <c r="BG269" s="1"/>
      <c r="BH269" s="24" t="str" cm="1">
        <f t="array" ref="BH269">IF(VLOOKUP(ACT5Holdings[[#This Row],[Date]],Paysheet[], 2, FALSE) = "PAYDAY", (VLOOKUP(ACT5Holdings[[#This Row],[Date]],Paysheet[], 11, FALSE) * ACT5Info[Intial Pay %]), "")</f>
        <v/>
      </c>
      <c r="BI26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69" s="1" t="str" cm="1">
        <f t="array" ref="BJ269">IF(VLOOKUP(ACT5Holdings[[#This Row],[Date]],Paysheet[], 2, FALSE) = "PAYDAY", (PayDistribution[[#This Row],[Pay Post Initial]] * ACT5Info[Remainder %]), "")</f>
        <v/>
      </c>
      <c r="BK26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70" spans="1:63" x14ac:dyDescent="0.25">
      <c r="A270" s="27">
        <v>45557</v>
      </c>
      <c r="B270" t="str">
        <f>IF(VLOOKUP(PayDistribution[[#This Row],[Date]],Paysheet[], 2, FALSE) = "PAYDAY", VLOOKUP(PayDistribution[[#This Row],[Date]],Paysheet[], 11, FALSE), "")</f>
        <v/>
      </c>
      <c r="C270" s="2" t="str">
        <f>ACT1Holdings[[#This Row],[Initial Pay Cut]]</f>
        <v/>
      </c>
      <c r="D270" s="2" t="str">
        <f>ACT2Holdings[[#This Row],[Initial Pay Cut]]</f>
        <v/>
      </c>
      <c r="E270" s="2" t="str">
        <f>ACT3Holdings[[#This Row],[Initial Pay Cut]]</f>
        <v/>
      </c>
      <c r="F270" s="2" t="str">
        <f>ACT4Holdings[[#This Row],[Initial Pay Cut]]</f>
        <v/>
      </c>
      <c r="G270" s="2" t="str">
        <f>ACT5Holdings[[#This Row],[Initial Pay Cut]]</f>
        <v/>
      </c>
      <c r="H270" t="str">
        <f>IF(PayDistribution[[#This Row],[Initial Paycheck]] = "", "", PayDistribution[[#This Row],[Initial Paycheck]] - SUM(PayDistribution[[#This Row],[Int ACT 1]:[Int ACT 5]]))</f>
        <v/>
      </c>
      <c r="I270" s="2" t="str">
        <f>ACT1Holdings[[#This Row],[Remainder Pay Cut]]</f>
        <v/>
      </c>
      <c r="J270" s="2" t="str">
        <f>ACT2Holdings[[#This Row],[Remainder Pay Cut]]</f>
        <v/>
      </c>
      <c r="K270" s="2" t="str">
        <f>ACT3Holdings[[#This Row],[Remainder Pay Cut]]</f>
        <v/>
      </c>
      <c r="L270" s="2" t="str">
        <f>ACT4Holdings[[#This Row],[Remainder Pay Cut]]</f>
        <v/>
      </c>
      <c r="M270" s="2" t="str">
        <f>ACT5Holdings[[#This Row],[Remainder Pay Cut]]</f>
        <v/>
      </c>
      <c r="O270" s="22">
        <v>45557</v>
      </c>
      <c r="P270" s="1" cm="1">
        <f t="array" ref="P270">IF(ISNUMBER(W269), W269, ACT1Info[Intial Amount])</f>
        <v>0</v>
      </c>
      <c r="Q270" s="1"/>
      <c r="R270" s="19" cm="1">
        <f t="array" ref="R270">IF(ACT1Holdings[[#This Row],[Intial Amount]] &gt; ACT1Info[Interest Rate 1 Cap], ACT1Info[Interest Rate 2], ACT1Info[Interest Rate])</f>
        <v>0</v>
      </c>
      <c r="S270" s="1"/>
      <c r="T270" s="24" t="str" cm="1">
        <f t="array" ref="T270">IF(VLOOKUP(ACT1Holdings[[#This Row],[Date]],Paysheet[], 2, FALSE) = "PAYDAY", (VLOOKUP(ACT1Holdings[[#This Row],[Date]],Paysheet[], 11, FALSE) * ACT1Info[Intial Pay %]), "")</f>
        <v/>
      </c>
      <c r="U27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70" s="1" t="str" cm="1">
        <f t="array" ref="V270">IF(VLOOKUP(ACT1Holdings[[#This Row],[Date]],Paysheet[], 2, FALSE) = "PAYDAY", (PayDistribution[[#This Row],[Pay Post Initial]] * ACT1Info[Remainder %]), "")</f>
        <v/>
      </c>
      <c r="W27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70" s="22">
        <v>45557</v>
      </c>
      <c r="Z270" s="1" cm="1">
        <f t="array" ref="Z270">IF(ISNUMBER(AG269), AG269, ACT2Info[Intial Amount])</f>
        <v>0</v>
      </c>
      <c r="AA270" s="1"/>
      <c r="AB270" s="19" cm="1">
        <f t="array" ref="AB270">IF(ACT2Holdings[[#This Row],[Intial Amount]] &gt; ACT2Info[Interest Rate 1 Cap], ACT2Info[Interest Rate 2], ACT2Info[Interest Rate])</f>
        <v>1.5E-3</v>
      </c>
      <c r="AC270" s="1"/>
      <c r="AD270" s="24" t="str" cm="1">
        <f t="array" ref="AD270">IF(VLOOKUP(ACT2Holdings[[#This Row],[Date]],Paysheet[], 2, FALSE) = "PAYDAY", (VLOOKUP(ACT2Holdings[[#This Row],[Date]],Paysheet[], 11, FALSE) * ACT2Info[Intial Pay %]), "")</f>
        <v/>
      </c>
      <c r="AE27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70" s="1" t="str" cm="1">
        <f t="array" ref="AF270">IF(VLOOKUP(ACT2Holdings[[#This Row],[Date]],Paysheet[], 2, FALSE) = "PAYDAY", (PayDistribution[[#This Row],[Pay Post Initial]] * ACT2Info[Remainder %]), "")</f>
        <v/>
      </c>
      <c r="AG27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70" s="22">
        <v>45557</v>
      </c>
      <c r="AJ270" s="1" cm="1">
        <f t="array" ref="AJ270">IF(ISNUMBER(AQ269), AQ269, ACT3Info[Intial Amount])</f>
        <v>0</v>
      </c>
      <c r="AK270" s="1"/>
      <c r="AL270" s="19" cm="1">
        <f t="array" ref="AL270">IF(ACT3Holdings[[#This Row],[Intial Amount]] &gt; ACT3Info[Interest Rate 1 Cap], ACT3Info[Interest Rate 2], ACT3Info[Interest Rate])</f>
        <v>0</v>
      </c>
      <c r="AM270" s="1"/>
      <c r="AN270" s="24" t="str" cm="1">
        <f t="array" ref="AN270">IF(VLOOKUP(ACT3Holdings[[#This Row],[Date]],Paysheet[], 2, FALSE) = "PAYDAY", (VLOOKUP(ACT3Holdings[[#This Row],[Date]],Paysheet[], 11, FALSE) * ACT3Info[Intial Pay %]), "")</f>
        <v/>
      </c>
      <c r="AO27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70" s="1" t="str" cm="1">
        <f t="array" ref="AP270">IF(VLOOKUP(ACT3Holdings[[#This Row],[Date]],Paysheet[], 2, FALSE) = "PAYDAY", (PayDistribution[[#This Row],[Pay Post Initial]] * ACT3Info[Remainder %]), "")</f>
        <v/>
      </c>
      <c r="AQ27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70" s="22">
        <v>45557</v>
      </c>
      <c r="AT270" s="1" cm="1">
        <f t="array" ref="AT270">IF(ISNUMBER(BA269), BA269, ACT4Info[Intial Amount])</f>
        <v>0</v>
      </c>
      <c r="AU270" s="1"/>
      <c r="AV270" s="19" cm="1">
        <f t="array" ref="AV270">IF(ACT4Holdings[[#This Row],[Intial Amount]] &gt; ACT4Info[Interest Rate 1 Cap], ACT4Info[Interest Rate 2], ACT4Info[Interest Rate])</f>
        <v>0</v>
      </c>
      <c r="AW270" s="1"/>
      <c r="AX270" s="24" t="str" cm="1">
        <f t="array" ref="AX270">IF(VLOOKUP(ACT4Holdings[[#This Row],[Date]],Paysheet[], 2, FALSE) = "PAYDAY", (VLOOKUP(ACT4Holdings[[#This Row],[Date]],Paysheet[], 11, FALSE) * ACT4Info[Intial Pay %]), "")</f>
        <v/>
      </c>
      <c r="AY27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70" s="1" t="str" cm="1">
        <f t="array" ref="AZ270">IF(VLOOKUP(ACT4Holdings[[#This Row],[Date]],Paysheet[], 2, FALSE) = "PAYDAY", (PayDistribution[[#This Row],[Pay Post Initial]] * ACT4Info[Remainder %]), "")</f>
        <v/>
      </c>
      <c r="BA27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70" s="22">
        <v>45557</v>
      </c>
      <c r="BD270" s="1" cm="1">
        <f t="array" ref="BD270">IF(ISNUMBER(BK269), BK269, ACT5Info[Intial Amount])</f>
        <v>0</v>
      </c>
      <c r="BE270" s="1"/>
      <c r="BF270" s="19" cm="1">
        <f t="array" ref="BF270">IF(ACT5Holdings[[#This Row],[Intial Amount]] &gt; ACT5Info[Interest Rate 1 Cap], ACT5Info[Interest Rate 2], ACT5Info[Interest Rate])</f>
        <v>0</v>
      </c>
      <c r="BG270" s="1"/>
      <c r="BH270" s="24" t="str" cm="1">
        <f t="array" ref="BH270">IF(VLOOKUP(ACT5Holdings[[#This Row],[Date]],Paysheet[], 2, FALSE) = "PAYDAY", (VLOOKUP(ACT5Holdings[[#This Row],[Date]],Paysheet[], 11, FALSE) * ACT5Info[Intial Pay %]), "")</f>
        <v/>
      </c>
      <c r="BI27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70" s="1" t="str" cm="1">
        <f t="array" ref="BJ270">IF(VLOOKUP(ACT5Holdings[[#This Row],[Date]],Paysheet[], 2, FALSE) = "PAYDAY", (PayDistribution[[#This Row],[Pay Post Initial]] * ACT5Info[Remainder %]), "")</f>
        <v/>
      </c>
      <c r="BK27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71" spans="1:63" x14ac:dyDescent="0.25">
      <c r="A271" s="27">
        <v>45558</v>
      </c>
      <c r="B271" t="str">
        <f>IF(VLOOKUP(PayDistribution[[#This Row],[Date]],Paysheet[], 2, FALSE) = "PAYDAY", VLOOKUP(PayDistribution[[#This Row],[Date]],Paysheet[], 11, FALSE), "")</f>
        <v/>
      </c>
      <c r="C271" s="2" t="str">
        <f>ACT1Holdings[[#This Row],[Initial Pay Cut]]</f>
        <v/>
      </c>
      <c r="D271" s="2" t="str">
        <f>ACT2Holdings[[#This Row],[Initial Pay Cut]]</f>
        <v/>
      </c>
      <c r="E271" s="2" t="str">
        <f>ACT3Holdings[[#This Row],[Initial Pay Cut]]</f>
        <v/>
      </c>
      <c r="F271" s="2" t="str">
        <f>ACT4Holdings[[#This Row],[Initial Pay Cut]]</f>
        <v/>
      </c>
      <c r="G271" s="2" t="str">
        <f>ACT5Holdings[[#This Row],[Initial Pay Cut]]</f>
        <v/>
      </c>
      <c r="H271" t="str">
        <f>IF(PayDistribution[[#This Row],[Initial Paycheck]] = "", "", PayDistribution[[#This Row],[Initial Paycheck]] - SUM(PayDistribution[[#This Row],[Int ACT 1]:[Int ACT 5]]))</f>
        <v/>
      </c>
      <c r="I271" s="2" t="str">
        <f>ACT1Holdings[[#This Row],[Remainder Pay Cut]]</f>
        <v/>
      </c>
      <c r="J271" s="2" t="str">
        <f>ACT2Holdings[[#This Row],[Remainder Pay Cut]]</f>
        <v/>
      </c>
      <c r="K271" s="2" t="str">
        <f>ACT3Holdings[[#This Row],[Remainder Pay Cut]]</f>
        <v/>
      </c>
      <c r="L271" s="2" t="str">
        <f>ACT4Holdings[[#This Row],[Remainder Pay Cut]]</f>
        <v/>
      </c>
      <c r="M271" s="2" t="str">
        <f>ACT5Holdings[[#This Row],[Remainder Pay Cut]]</f>
        <v/>
      </c>
      <c r="O271" s="22">
        <v>45558</v>
      </c>
      <c r="P271" s="1" cm="1">
        <f t="array" ref="P271">IF(ISNUMBER(W270), W270, ACT1Info[Intial Amount])</f>
        <v>0</v>
      </c>
      <c r="Q271" s="1"/>
      <c r="R271" s="19" cm="1">
        <f t="array" ref="R271">IF(ACT1Holdings[[#This Row],[Intial Amount]] &gt; ACT1Info[Interest Rate 1 Cap], ACT1Info[Interest Rate 2], ACT1Info[Interest Rate])</f>
        <v>0</v>
      </c>
      <c r="S271" s="1"/>
      <c r="T271" s="24" t="str" cm="1">
        <f t="array" ref="T271">IF(VLOOKUP(ACT1Holdings[[#This Row],[Date]],Paysheet[], 2, FALSE) = "PAYDAY", (VLOOKUP(ACT1Holdings[[#This Row],[Date]],Paysheet[], 11, FALSE) * ACT1Info[Intial Pay %]), "")</f>
        <v/>
      </c>
      <c r="U27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71" s="1" t="str" cm="1">
        <f t="array" ref="V271">IF(VLOOKUP(ACT1Holdings[[#This Row],[Date]],Paysheet[], 2, FALSE) = "PAYDAY", (PayDistribution[[#This Row],[Pay Post Initial]] * ACT1Info[Remainder %]), "")</f>
        <v/>
      </c>
      <c r="W27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71" s="22">
        <v>45558</v>
      </c>
      <c r="Z271" s="1" cm="1">
        <f t="array" ref="Z271">IF(ISNUMBER(AG270), AG270, ACT2Info[Intial Amount])</f>
        <v>0</v>
      </c>
      <c r="AA271" s="1"/>
      <c r="AB271" s="19" cm="1">
        <f t="array" ref="AB271">IF(ACT2Holdings[[#This Row],[Intial Amount]] &gt; ACT2Info[Interest Rate 1 Cap], ACT2Info[Interest Rate 2], ACT2Info[Interest Rate])</f>
        <v>1.5E-3</v>
      </c>
      <c r="AC271" s="1"/>
      <c r="AD271" s="24" t="str" cm="1">
        <f t="array" ref="AD271">IF(VLOOKUP(ACT2Holdings[[#This Row],[Date]],Paysheet[], 2, FALSE) = "PAYDAY", (VLOOKUP(ACT2Holdings[[#This Row],[Date]],Paysheet[], 11, FALSE) * ACT2Info[Intial Pay %]), "")</f>
        <v/>
      </c>
      <c r="AE27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71" s="1" t="str" cm="1">
        <f t="array" ref="AF271">IF(VLOOKUP(ACT2Holdings[[#This Row],[Date]],Paysheet[], 2, FALSE) = "PAYDAY", (PayDistribution[[#This Row],[Pay Post Initial]] * ACT2Info[Remainder %]), "")</f>
        <v/>
      </c>
      <c r="AG27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71" s="22">
        <v>45558</v>
      </c>
      <c r="AJ271" s="1" cm="1">
        <f t="array" ref="AJ271">IF(ISNUMBER(AQ270), AQ270, ACT3Info[Intial Amount])</f>
        <v>0</v>
      </c>
      <c r="AK271" s="1"/>
      <c r="AL271" s="19" cm="1">
        <f t="array" ref="AL271">IF(ACT3Holdings[[#This Row],[Intial Amount]] &gt; ACT3Info[Interest Rate 1 Cap], ACT3Info[Interest Rate 2], ACT3Info[Interest Rate])</f>
        <v>0</v>
      </c>
      <c r="AM271" s="1"/>
      <c r="AN271" s="24" t="str" cm="1">
        <f t="array" ref="AN271">IF(VLOOKUP(ACT3Holdings[[#This Row],[Date]],Paysheet[], 2, FALSE) = "PAYDAY", (VLOOKUP(ACT3Holdings[[#This Row],[Date]],Paysheet[], 11, FALSE) * ACT3Info[Intial Pay %]), "")</f>
        <v/>
      </c>
      <c r="AO27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71" s="1" t="str" cm="1">
        <f t="array" ref="AP271">IF(VLOOKUP(ACT3Holdings[[#This Row],[Date]],Paysheet[], 2, FALSE) = "PAYDAY", (PayDistribution[[#This Row],[Pay Post Initial]] * ACT3Info[Remainder %]), "")</f>
        <v/>
      </c>
      <c r="AQ27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71" s="22">
        <v>45558</v>
      </c>
      <c r="AT271" s="1" cm="1">
        <f t="array" ref="AT271">IF(ISNUMBER(BA270), BA270, ACT4Info[Intial Amount])</f>
        <v>0</v>
      </c>
      <c r="AU271" s="1"/>
      <c r="AV271" s="19" cm="1">
        <f t="array" ref="AV271">IF(ACT4Holdings[[#This Row],[Intial Amount]] &gt; ACT4Info[Interest Rate 1 Cap], ACT4Info[Interest Rate 2], ACT4Info[Interest Rate])</f>
        <v>0</v>
      </c>
      <c r="AW271" s="1"/>
      <c r="AX271" s="24" t="str" cm="1">
        <f t="array" ref="AX271">IF(VLOOKUP(ACT4Holdings[[#This Row],[Date]],Paysheet[], 2, FALSE) = "PAYDAY", (VLOOKUP(ACT4Holdings[[#This Row],[Date]],Paysheet[], 11, FALSE) * ACT4Info[Intial Pay %]), "")</f>
        <v/>
      </c>
      <c r="AY27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71" s="1" t="str" cm="1">
        <f t="array" ref="AZ271">IF(VLOOKUP(ACT4Holdings[[#This Row],[Date]],Paysheet[], 2, FALSE) = "PAYDAY", (PayDistribution[[#This Row],[Pay Post Initial]] * ACT4Info[Remainder %]), "")</f>
        <v/>
      </c>
      <c r="BA27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71" s="22">
        <v>45558</v>
      </c>
      <c r="BD271" s="1" cm="1">
        <f t="array" ref="BD271">IF(ISNUMBER(BK270), BK270, ACT5Info[Intial Amount])</f>
        <v>0</v>
      </c>
      <c r="BE271" s="1"/>
      <c r="BF271" s="19" cm="1">
        <f t="array" ref="BF271">IF(ACT5Holdings[[#This Row],[Intial Amount]] &gt; ACT5Info[Interest Rate 1 Cap], ACT5Info[Interest Rate 2], ACT5Info[Interest Rate])</f>
        <v>0</v>
      </c>
      <c r="BG271" s="1"/>
      <c r="BH271" s="24" t="str" cm="1">
        <f t="array" ref="BH271">IF(VLOOKUP(ACT5Holdings[[#This Row],[Date]],Paysheet[], 2, FALSE) = "PAYDAY", (VLOOKUP(ACT5Holdings[[#This Row],[Date]],Paysheet[], 11, FALSE) * ACT5Info[Intial Pay %]), "")</f>
        <v/>
      </c>
      <c r="BI27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71" s="1" t="str" cm="1">
        <f t="array" ref="BJ271">IF(VLOOKUP(ACT5Holdings[[#This Row],[Date]],Paysheet[], 2, FALSE) = "PAYDAY", (PayDistribution[[#This Row],[Pay Post Initial]] * ACT5Info[Remainder %]), "")</f>
        <v/>
      </c>
      <c r="BK27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72" spans="1:63" x14ac:dyDescent="0.25">
      <c r="A272" s="27">
        <v>45559</v>
      </c>
      <c r="B272" t="str">
        <f>IF(VLOOKUP(PayDistribution[[#This Row],[Date]],Paysheet[], 2, FALSE) = "PAYDAY", VLOOKUP(PayDistribution[[#This Row],[Date]],Paysheet[], 11, FALSE), "")</f>
        <v/>
      </c>
      <c r="C272" s="2" t="str">
        <f>ACT1Holdings[[#This Row],[Initial Pay Cut]]</f>
        <v/>
      </c>
      <c r="D272" s="2" t="str">
        <f>ACT2Holdings[[#This Row],[Initial Pay Cut]]</f>
        <v/>
      </c>
      <c r="E272" s="2" t="str">
        <f>ACT3Holdings[[#This Row],[Initial Pay Cut]]</f>
        <v/>
      </c>
      <c r="F272" s="2" t="str">
        <f>ACT4Holdings[[#This Row],[Initial Pay Cut]]</f>
        <v/>
      </c>
      <c r="G272" s="2" t="str">
        <f>ACT5Holdings[[#This Row],[Initial Pay Cut]]</f>
        <v/>
      </c>
      <c r="H272" t="str">
        <f>IF(PayDistribution[[#This Row],[Initial Paycheck]] = "", "", PayDistribution[[#This Row],[Initial Paycheck]] - SUM(PayDistribution[[#This Row],[Int ACT 1]:[Int ACT 5]]))</f>
        <v/>
      </c>
      <c r="I272" s="2" t="str">
        <f>ACT1Holdings[[#This Row],[Remainder Pay Cut]]</f>
        <v/>
      </c>
      <c r="J272" s="2" t="str">
        <f>ACT2Holdings[[#This Row],[Remainder Pay Cut]]</f>
        <v/>
      </c>
      <c r="K272" s="2" t="str">
        <f>ACT3Holdings[[#This Row],[Remainder Pay Cut]]</f>
        <v/>
      </c>
      <c r="L272" s="2" t="str">
        <f>ACT4Holdings[[#This Row],[Remainder Pay Cut]]</f>
        <v/>
      </c>
      <c r="M272" s="2" t="str">
        <f>ACT5Holdings[[#This Row],[Remainder Pay Cut]]</f>
        <v/>
      </c>
      <c r="O272" s="22">
        <v>45559</v>
      </c>
      <c r="P272" s="1" cm="1">
        <f t="array" ref="P272">IF(ISNUMBER(W271), W271, ACT1Info[Intial Amount])</f>
        <v>0</v>
      </c>
      <c r="Q272" s="1"/>
      <c r="R272" s="19" cm="1">
        <f t="array" ref="R272">IF(ACT1Holdings[[#This Row],[Intial Amount]] &gt; ACT1Info[Interest Rate 1 Cap], ACT1Info[Interest Rate 2], ACT1Info[Interest Rate])</f>
        <v>0</v>
      </c>
      <c r="S272" s="1"/>
      <c r="T272" s="24" t="str" cm="1">
        <f t="array" ref="T272">IF(VLOOKUP(ACT1Holdings[[#This Row],[Date]],Paysheet[], 2, FALSE) = "PAYDAY", (VLOOKUP(ACT1Holdings[[#This Row],[Date]],Paysheet[], 11, FALSE) * ACT1Info[Intial Pay %]), "")</f>
        <v/>
      </c>
      <c r="U27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72" s="1" t="str" cm="1">
        <f t="array" ref="V272">IF(VLOOKUP(ACT1Holdings[[#This Row],[Date]],Paysheet[], 2, FALSE) = "PAYDAY", (PayDistribution[[#This Row],[Pay Post Initial]] * ACT1Info[Remainder %]), "")</f>
        <v/>
      </c>
      <c r="W27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72" s="22">
        <v>45559</v>
      </c>
      <c r="Z272" s="1" cm="1">
        <f t="array" ref="Z272">IF(ISNUMBER(AG271), AG271, ACT2Info[Intial Amount])</f>
        <v>0</v>
      </c>
      <c r="AA272" s="1"/>
      <c r="AB272" s="19" cm="1">
        <f t="array" ref="AB272">IF(ACT2Holdings[[#This Row],[Intial Amount]] &gt; ACT2Info[Interest Rate 1 Cap], ACT2Info[Interest Rate 2], ACT2Info[Interest Rate])</f>
        <v>1.5E-3</v>
      </c>
      <c r="AC272" s="1"/>
      <c r="AD272" s="24" t="str" cm="1">
        <f t="array" ref="AD272">IF(VLOOKUP(ACT2Holdings[[#This Row],[Date]],Paysheet[], 2, FALSE) = "PAYDAY", (VLOOKUP(ACT2Holdings[[#This Row],[Date]],Paysheet[], 11, FALSE) * ACT2Info[Intial Pay %]), "")</f>
        <v/>
      </c>
      <c r="AE27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72" s="1" t="str" cm="1">
        <f t="array" ref="AF272">IF(VLOOKUP(ACT2Holdings[[#This Row],[Date]],Paysheet[], 2, FALSE) = "PAYDAY", (PayDistribution[[#This Row],[Pay Post Initial]] * ACT2Info[Remainder %]), "")</f>
        <v/>
      </c>
      <c r="AG27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72" s="22">
        <v>45559</v>
      </c>
      <c r="AJ272" s="1" cm="1">
        <f t="array" ref="AJ272">IF(ISNUMBER(AQ271), AQ271, ACT3Info[Intial Amount])</f>
        <v>0</v>
      </c>
      <c r="AK272" s="1"/>
      <c r="AL272" s="19" cm="1">
        <f t="array" ref="AL272">IF(ACT3Holdings[[#This Row],[Intial Amount]] &gt; ACT3Info[Interest Rate 1 Cap], ACT3Info[Interest Rate 2], ACT3Info[Interest Rate])</f>
        <v>0</v>
      </c>
      <c r="AM272" s="1"/>
      <c r="AN272" s="24" t="str" cm="1">
        <f t="array" ref="AN272">IF(VLOOKUP(ACT3Holdings[[#This Row],[Date]],Paysheet[], 2, FALSE) = "PAYDAY", (VLOOKUP(ACT3Holdings[[#This Row],[Date]],Paysheet[], 11, FALSE) * ACT3Info[Intial Pay %]), "")</f>
        <v/>
      </c>
      <c r="AO27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72" s="1" t="str" cm="1">
        <f t="array" ref="AP272">IF(VLOOKUP(ACT3Holdings[[#This Row],[Date]],Paysheet[], 2, FALSE) = "PAYDAY", (PayDistribution[[#This Row],[Pay Post Initial]] * ACT3Info[Remainder %]), "")</f>
        <v/>
      </c>
      <c r="AQ27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72" s="22">
        <v>45559</v>
      </c>
      <c r="AT272" s="1" cm="1">
        <f t="array" ref="AT272">IF(ISNUMBER(BA271), BA271, ACT4Info[Intial Amount])</f>
        <v>0</v>
      </c>
      <c r="AU272" s="1"/>
      <c r="AV272" s="19" cm="1">
        <f t="array" ref="AV272">IF(ACT4Holdings[[#This Row],[Intial Amount]] &gt; ACT4Info[Interest Rate 1 Cap], ACT4Info[Interest Rate 2], ACT4Info[Interest Rate])</f>
        <v>0</v>
      </c>
      <c r="AW272" s="1"/>
      <c r="AX272" s="24" t="str" cm="1">
        <f t="array" ref="AX272">IF(VLOOKUP(ACT4Holdings[[#This Row],[Date]],Paysheet[], 2, FALSE) = "PAYDAY", (VLOOKUP(ACT4Holdings[[#This Row],[Date]],Paysheet[], 11, FALSE) * ACT4Info[Intial Pay %]), "")</f>
        <v/>
      </c>
      <c r="AY27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72" s="1" t="str" cm="1">
        <f t="array" ref="AZ272">IF(VLOOKUP(ACT4Holdings[[#This Row],[Date]],Paysheet[], 2, FALSE) = "PAYDAY", (PayDistribution[[#This Row],[Pay Post Initial]] * ACT4Info[Remainder %]), "")</f>
        <v/>
      </c>
      <c r="BA27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72" s="22">
        <v>45559</v>
      </c>
      <c r="BD272" s="1" cm="1">
        <f t="array" ref="BD272">IF(ISNUMBER(BK271), BK271, ACT5Info[Intial Amount])</f>
        <v>0</v>
      </c>
      <c r="BE272" s="1"/>
      <c r="BF272" s="19" cm="1">
        <f t="array" ref="BF272">IF(ACT5Holdings[[#This Row],[Intial Amount]] &gt; ACT5Info[Interest Rate 1 Cap], ACT5Info[Interest Rate 2], ACT5Info[Interest Rate])</f>
        <v>0</v>
      </c>
      <c r="BG272" s="1"/>
      <c r="BH272" s="24" t="str" cm="1">
        <f t="array" ref="BH272">IF(VLOOKUP(ACT5Holdings[[#This Row],[Date]],Paysheet[], 2, FALSE) = "PAYDAY", (VLOOKUP(ACT5Holdings[[#This Row],[Date]],Paysheet[], 11, FALSE) * ACT5Info[Intial Pay %]), "")</f>
        <v/>
      </c>
      <c r="BI27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72" s="1" t="str" cm="1">
        <f t="array" ref="BJ272">IF(VLOOKUP(ACT5Holdings[[#This Row],[Date]],Paysheet[], 2, FALSE) = "PAYDAY", (PayDistribution[[#This Row],[Pay Post Initial]] * ACT5Info[Remainder %]), "")</f>
        <v/>
      </c>
      <c r="BK27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73" spans="1:63" x14ac:dyDescent="0.25">
      <c r="A273" s="27">
        <v>45560</v>
      </c>
      <c r="B273" t="str">
        <f>IF(VLOOKUP(PayDistribution[[#This Row],[Date]],Paysheet[], 2, FALSE) = "PAYDAY", VLOOKUP(PayDistribution[[#This Row],[Date]],Paysheet[], 11, FALSE), "")</f>
        <v/>
      </c>
      <c r="C273" s="2" t="str">
        <f>ACT1Holdings[[#This Row],[Initial Pay Cut]]</f>
        <v/>
      </c>
      <c r="D273" s="2" t="str">
        <f>ACT2Holdings[[#This Row],[Initial Pay Cut]]</f>
        <v/>
      </c>
      <c r="E273" s="2" t="str">
        <f>ACT3Holdings[[#This Row],[Initial Pay Cut]]</f>
        <v/>
      </c>
      <c r="F273" s="2" t="str">
        <f>ACT4Holdings[[#This Row],[Initial Pay Cut]]</f>
        <v/>
      </c>
      <c r="G273" s="2" t="str">
        <f>ACT5Holdings[[#This Row],[Initial Pay Cut]]</f>
        <v/>
      </c>
      <c r="H273" t="str">
        <f>IF(PayDistribution[[#This Row],[Initial Paycheck]] = "", "", PayDistribution[[#This Row],[Initial Paycheck]] - SUM(PayDistribution[[#This Row],[Int ACT 1]:[Int ACT 5]]))</f>
        <v/>
      </c>
      <c r="I273" s="2" t="str">
        <f>ACT1Holdings[[#This Row],[Remainder Pay Cut]]</f>
        <v/>
      </c>
      <c r="J273" s="2" t="str">
        <f>ACT2Holdings[[#This Row],[Remainder Pay Cut]]</f>
        <v/>
      </c>
      <c r="K273" s="2" t="str">
        <f>ACT3Holdings[[#This Row],[Remainder Pay Cut]]</f>
        <v/>
      </c>
      <c r="L273" s="2" t="str">
        <f>ACT4Holdings[[#This Row],[Remainder Pay Cut]]</f>
        <v/>
      </c>
      <c r="M273" s="2" t="str">
        <f>ACT5Holdings[[#This Row],[Remainder Pay Cut]]</f>
        <v/>
      </c>
      <c r="O273" s="22">
        <v>45560</v>
      </c>
      <c r="P273" s="1" cm="1">
        <f t="array" ref="P273">IF(ISNUMBER(W272), W272, ACT1Info[Intial Amount])</f>
        <v>0</v>
      </c>
      <c r="Q273" s="1"/>
      <c r="R273" s="19" cm="1">
        <f t="array" ref="R273">IF(ACT1Holdings[[#This Row],[Intial Amount]] &gt; ACT1Info[Interest Rate 1 Cap], ACT1Info[Interest Rate 2], ACT1Info[Interest Rate])</f>
        <v>0</v>
      </c>
      <c r="S273" s="1"/>
      <c r="T273" s="24" t="str" cm="1">
        <f t="array" ref="T273">IF(VLOOKUP(ACT1Holdings[[#This Row],[Date]],Paysheet[], 2, FALSE) = "PAYDAY", (VLOOKUP(ACT1Holdings[[#This Row],[Date]],Paysheet[], 11, FALSE) * ACT1Info[Intial Pay %]), "")</f>
        <v/>
      </c>
      <c r="U27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73" s="1" t="str" cm="1">
        <f t="array" ref="V273">IF(VLOOKUP(ACT1Holdings[[#This Row],[Date]],Paysheet[], 2, FALSE) = "PAYDAY", (PayDistribution[[#This Row],[Pay Post Initial]] * ACT1Info[Remainder %]), "")</f>
        <v/>
      </c>
      <c r="W27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73" s="22">
        <v>45560</v>
      </c>
      <c r="Z273" s="1" cm="1">
        <f t="array" ref="Z273">IF(ISNUMBER(AG272), AG272, ACT2Info[Intial Amount])</f>
        <v>0</v>
      </c>
      <c r="AA273" s="1"/>
      <c r="AB273" s="19" cm="1">
        <f t="array" ref="AB273">IF(ACT2Holdings[[#This Row],[Intial Amount]] &gt; ACT2Info[Interest Rate 1 Cap], ACT2Info[Interest Rate 2], ACT2Info[Interest Rate])</f>
        <v>1.5E-3</v>
      </c>
      <c r="AC273" s="1"/>
      <c r="AD273" s="24" t="str" cm="1">
        <f t="array" ref="AD273">IF(VLOOKUP(ACT2Holdings[[#This Row],[Date]],Paysheet[], 2, FALSE) = "PAYDAY", (VLOOKUP(ACT2Holdings[[#This Row],[Date]],Paysheet[], 11, FALSE) * ACT2Info[Intial Pay %]), "")</f>
        <v/>
      </c>
      <c r="AE27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73" s="1" t="str" cm="1">
        <f t="array" ref="AF273">IF(VLOOKUP(ACT2Holdings[[#This Row],[Date]],Paysheet[], 2, FALSE) = "PAYDAY", (PayDistribution[[#This Row],[Pay Post Initial]] * ACT2Info[Remainder %]), "")</f>
        <v/>
      </c>
      <c r="AG27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73" s="22">
        <v>45560</v>
      </c>
      <c r="AJ273" s="1" cm="1">
        <f t="array" ref="AJ273">IF(ISNUMBER(AQ272), AQ272, ACT3Info[Intial Amount])</f>
        <v>0</v>
      </c>
      <c r="AK273" s="1"/>
      <c r="AL273" s="19" cm="1">
        <f t="array" ref="AL273">IF(ACT3Holdings[[#This Row],[Intial Amount]] &gt; ACT3Info[Interest Rate 1 Cap], ACT3Info[Interest Rate 2], ACT3Info[Interest Rate])</f>
        <v>0</v>
      </c>
      <c r="AM273" s="1"/>
      <c r="AN273" s="24" t="str" cm="1">
        <f t="array" ref="AN273">IF(VLOOKUP(ACT3Holdings[[#This Row],[Date]],Paysheet[], 2, FALSE) = "PAYDAY", (VLOOKUP(ACT3Holdings[[#This Row],[Date]],Paysheet[], 11, FALSE) * ACT3Info[Intial Pay %]), "")</f>
        <v/>
      </c>
      <c r="AO27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73" s="1" t="str" cm="1">
        <f t="array" ref="AP273">IF(VLOOKUP(ACT3Holdings[[#This Row],[Date]],Paysheet[], 2, FALSE) = "PAYDAY", (PayDistribution[[#This Row],[Pay Post Initial]] * ACT3Info[Remainder %]), "")</f>
        <v/>
      </c>
      <c r="AQ27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73" s="22">
        <v>45560</v>
      </c>
      <c r="AT273" s="1" cm="1">
        <f t="array" ref="AT273">IF(ISNUMBER(BA272), BA272, ACT4Info[Intial Amount])</f>
        <v>0</v>
      </c>
      <c r="AU273" s="1"/>
      <c r="AV273" s="19" cm="1">
        <f t="array" ref="AV273">IF(ACT4Holdings[[#This Row],[Intial Amount]] &gt; ACT4Info[Interest Rate 1 Cap], ACT4Info[Interest Rate 2], ACT4Info[Interest Rate])</f>
        <v>0</v>
      </c>
      <c r="AW273" s="1"/>
      <c r="AX273" s="24" t="str" cm="1">
        <f t="array" ref="AX273">IF(VLOOKUP(ACT4Holdings[[#This Row],[Date]],Paysheet[], 2, FALSE) = "PAYDAY", (VLOOKUP(ACT4Holdings[[#This Row],[Date]],Paysheet[], 11, FALSE) * ACT4Info[Intial Pay %]), "")</f>
        <v/>
      </c>
      <c r="AY27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73" s="1" t="str" cm="1">
        <f t="array" ref="AZ273">IF(VLOOKUP(ACT4Holdings[[#This Row],[Date]],Paysheet[], 2, FALSE) = "PAYDAY", (PayDistribution[[#This Row],[Pay Post Initial]] * ACT4Info[Remainder %]), "")</f>
        <v/>
      </c>
      <c r="BA27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73" s="22">
        <v>45560</v>
      </c>
      <c r="BD273" s="1" cm="1">
        <f t="array" ref="BD273">IF(ISNUMBER(BK272), BK272, ACT5Info[Intial Amount])</f>
        <v>0</v>
      </c>
      <c r="BE273" s="1"/>
      <c r="BF273" s="19" cm="1">
        <f t="array" ref="BF273">IF(ACT5Holdings[[#This Row],[Intial Amount]] &gt; ACT5Info[Interest Rate 1 Cap], ACT5Info[Interest Rate 2], ACT5Info[Interest Rate])</f>
        <v>0</v>
      </c>
      <c r="BG273" s="1"/>
      <c r="BH273" s="24" t="str" cm="1">
        <f t="array" ref="BH273">IF(VLOOKUP(ACT5Holdings[[#This Row],[Date]],Paysheet[], 2, FALSE) = "PAYDAY", (VLOOKUP(ACT5Holdings[[#This Row],[Date]],Paysheet[], 11, FALSE) * ACT5Info[Intial Pay %]), "")</f>
        <v/>
      </c>
      <c r="BI27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73" s="1" t="str" cm="1">
        <f t="array" ref="BJ273">IF(VLOOKUP(ACT5Holdings[[#This Row],[Date]],Paysheet[], 2, FALSE) = "PAYDAY", (PayDistribution[[#This Row],[Pay Post Initial]] * ACT5Info[Remainder %]), "")</f>
        <v/>
      </c>
      <c r="BK27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74" spans="1:63" x14ac:dyDescent="0.25">
      <c r="A274" s="27">
        <v>45561</v>
      </c>
      <c r="B274" t="str">
        <f>IF(VLOOKUP(PayDistribution[[#This Row],[Date]],Paysheet[], 2, FALSE) = "PAYDAY", VLOOKUP(PayDistribution[[#This Row],[Date]],Paysheet[], 11, FALSE), "")</f>
        <v/>
      </c>
      <c r="C274" s="2" t="str">
        <f>ACT1Holdings[[#This Row],[Initial Pay Cut]]</f>
        <v/>
      </c>
      <c r="D274" s="2" t="str">
        <f>ACT2Holdings[[#This Row],[Initial Pay Cut]]</f>
        <v/>
      </c>
      <c r="E274" s="2" t="str">
        <f>ACT3Holdings[[#This Row],[Initial Pay Cut]]</f>
        <v/>
      </c>
      <c r="F274" s="2" t="str">
        <f>ACT4Holdings[[#This Row],[Initial Pay Cut]]</f>
        <v/>
      </c>
      <c r="G274" s="2" t="str">
        <f>ACT5Holdings[[#This Row],[Initial Pay Cut]]</f>
        <v/>
      </c>
      <c r="H274" t="str">
        <f>IF(PayDistribution[[#This Row],[Initial Paycheck]] = "", "", PayDistribution[[#This Row],[Initial Paycheck]] - SUM(PayDistribution[[#This Row],[Int ACT 1]:[Int ACT 5]]))</f>
        <v/>
      </c>
      <c r="I274" s="2" t="str">
        <f>ACT1Holdings[[#This Row],[Remainder Pay Cut]]</f>
        <v/>
      </c>
      <c r="J274" s="2" t="str">
        <f>ACT2Holdings[[#This Row],[Remainder Pay Cut]]</f>
        <v/>
      </c>
      <c r="K274" s="2" t="str">
        <f>ACT3Holdings[[#This Row],[Remainder Pay Cut]]</f>
        <v/>
      </c>
      <c r="L274" s="2" t="str">
        <f>ACT4Holdings[[#This Row],[Remainder Pay Cut]]</f>
        <v/>
      </c>
      <c r="M274" s="2" t="str">
        <f>ACT5Holdings[[#This Row],[Remainder Pay Cut]]</f>
        <v/>
      </c>
      <c r="O274" s="22">
        <v>45561</v>
      </c>
      <c r="P274" s="1" cm="1">
        <f t="array" ref="P274">IF(ISNUMBER(W273), W273, ACT1Info[Intial Amount])</f>
        <v>0</v>
      </c>
      <c r="Q274" s="1"/>
      <c r="R274" s="19" cm="1">
        <f t="array" ref="R274">IF(ACT1Holdings[[#This Row],[Intial Amount]] &gt; ACT1Info[Interest Rate 1 Cap], ACT1Info[Interest Rate 2], ACT1Info[Interest Rate])</f>
        <v>0</v>
      </c>
      <c r="S274" s="1"/>
      <c r="T274" s="24" t="str" cm="1">
        <f t="array" ref="T274">IF(VLOOKUP(ACT1Holdings[[#This Row],[Date]],Paysheet[], 2, FALSE) = "PAYDAY", (VLOOKUP(ACT1Holdings[[#This Row],[Date]],Paysheet[], 11, FALSE) * ACT1Info[Intial Pay %]), "")</f>
        <v/>
      </c>
      <c r="U27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74" s="1" t="str" cm="1">
        <f t="array" ref="V274">IF(VLOOKUP(ACT1Holdings[[#This Row],[Date]],Paysheet[], 2, FALSE) = "PAYDAY", (PayDistribution[[#This Row],[Pay Post Initial]] * ACT1Info[Remainder %]), "")</f>
        <v/>
      </c>
      <c r="W27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74" s="22">
        <v>45561</v>
      </c>
      <c r="Z274" s="1" cm="1">
        <f t="array" ref="Z274">IF(ISNUMBER(AG273), AG273, ACT2Info[Intial Amount])</f>
        <v>0</v>
      </c>
      <c r="AA274" s="1"/>
      <c r="AB274" s="19" cm="1">
        <f t="array" ref="AB274">IF(ACT2Holdings[[#This Row],[Intial Amount]] &gt; ACT2Info[Interest Rate 1 Cap], ACT2Info[Interest Rate 2], ACT2Info[Interest Rate])</f>
        <v>1.5E-3</v>
      </c>
      <c r="AC274" s="1"/>
      <c r="AD274" s="24" t="str" cm="1">
        <f t="array" ref="AD274">IF(VLOOKUP(ACT2Holdings[[#This Row],[Date]],Paysheet[], 2, FALSE) = "PAYDAY", (VLOOKUP(ACT2Holdings[[#This Row],[Date]],Paysheet[], 11, FALSE) * ACT2Info[Intial Pay %]), "")</f>
        <v/>
      </c>
      <c r="AE27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74" s="1" t="str" cm="1">
        <f t="array" ref="AF274">IF(VLOOKUP(ACT2Holdings[[#This Row],[Date]],Paysheet[], 2, FALSE) = "PAYDAY", (PayDistribution[[#This Row],[Pay Post Initial]] * ACT2Info[Remainder %]), "")</f>
        <v/>
      </c>
      <c r="AG27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74" s="22">
        <v>45561</v>
      </c>
      <c r="AJ274" s="1" cm="1">
        <f t="array" ref="AJ274">IF(ISNUMBER(AQ273), AQ273, ACT3Info[Intial Amount])</f>
        <v>0</v>
      </c>
      <c r="AK274" s="1"/>
      <c r="AL274" s="19" cm="1">
        <f t="array" ref="AL274">IF(ACT3Holdings[[#This Row],[Intial Amount]] &gt; ACT3Info[Interest Rate 1 Cap], ACT3Info[Interest Rate 2], ACT3Info[Interest Rate])</f>
        <v>0</v>
      </c>
      <c r="AM274" s="1"/>
      <c r="AN274" s="24" t="str" cm="1">
        <f t="array" ref="AN274">IF(VLOOKUP(ACT3Holdings[[#This Row],[Date]],Paysheet[], 2, FALSE) = "PAYDAY", (VLOOKUP(ACT3Holdings[[#This Row],[Date]],Paysheet[], 11, FALSE) * ACT3Info[Intial Pay %]), "")</f>
        <v/>
      </c>
      <c r="AO27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74" s="1" t="str" cm="1">
        <f t="array" ref="AP274">IF(VLOOKUP(ACT3Holdings[[#This Row],[Date]],Paysheet[], 2, FALSE) = "PAYDAY", (PayDistribution[[#This Row],[Pay Post Initial]] * ACT3Info[Remainder %]), "")</f>
        <v/>
      </c>
      <c r="AQ27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74" s="22">
        <v>45561</v>
      </c>
      <c r="AT274" s="1" cm="1">
        <f t="array" ref="AT274">IF(ISNUMBER(BA273), BA273, ACT4Info[Intial Amount])</f>
        <v>0</v>
      </c>
      <c r="AU274" s="1"/>
      <c r="AV274" s="19" cm="1">
        <f t="array" ref="AV274">IF(ACT4Holdings[[#This Row],[Intial Amount]] &gt; ACT4Info[Interest Rate 1 Cap], ACT4Info[Interest Rate 2], ACT4Info[Interest Rate])</f>
        <v>0</v>
      </c>
      <c r="AW274" s="1"/>
      <c r="AX274" s="24" t="str" cm="1">
        <f t="array" ref="AX274">IF(VLOOKUP(ACT4Holdings[[#This Row],[Date]],Paysheet[], 2, FALSE) = "PAYDAY", (VLOOKUP(ACT4Holdings[[#This Row],[Date]],Paysheet[], 11, FALSE) * ACT4Info[Intial Pay %]), "")</f>
        <v/>
      </c>
      <c r="AY27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74" s="1" t="str" cm="1">
        <f t="array" ref="AZ274">IF(VLOOKUP(ACT4Holdings[[#This Row],[Date]],Paysheet[], 2, FALSE) = "PAYDAY", (PayDistribution[[#This Row],[Pay Post Initial]] * ACT4Info[Remainder %]), "")</f>
        <v/>
      </c>
      <c r="BA27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74" s="22">
        <v>45561</v>
      </c>
      <c r="BD274" s="1" cm="1">
        <f t="array" ref="BD274">IF(ISNUMBER(BK273), BK273, ACT5Info[Intial Amount])</f>
        <v>0</v>
      </c>
      <c r="BE274" s="1"/>
      <c r="BF274" s="19" cm="1">
        <f t="array" ref="BF274">IF(ACT5Holdings[[#This Row],[Intial Amount]] &gt; ACT5Info[Interest Rate 1 Cap], ACT5Info[Interest Rate 2], ACT5Info[Interest Rate])</f>
        <v>0</v>
      </c>
      <c r="BG274" s="1"/>
      <c r="BH274" s="24" t="str" cm="1">
        <f t="array" ref="BH274">IF(VLOOKUP(ACT5Holdings[[#This Row],[Date]],Paysheet[], 2, FALSE) = "PAYDAY", (VLOOKUP(ACT5Holdings[[#This Row],[Date]],Paysheet[], 11, FALSE) * ACT5Info[Intial Pay %]), "")</f>
        <v/>
      </c>
      <c r="BI27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74" s="1" t="str" cm="1">
        <f t="array" ref="BJ274">IF(VLOOKUP(ACT5Holdings[[#This Row],[Date]],Paysheet[], 2, FALSE) = "PAYDAY", (PayDistribution[[#This Row],[Pay Post Initial]] * ACT5Info[Remainder %]), "")</f>
        <v/>
      </c>
      <c r="BK27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75" spans="1:63" x14ac:dyDescent="0.25">
      <c r="A275" s="27">
        <v>45562</v>
      </c>
      <c r="B275">
        <f>IF(VLOOKUP(PayDistribution[[#This Row],[Date]],Paysheet[], 2, FALSE) = "PAYDAY", VLOOKUP(PayDistribution[[#This Row],[Date]],Paysheet[], 11, FALSE), "")</f>
        <v>0</v>
      </c>
      <c r="C275" s="2">
        <f>ACT1Holdings[[#This Row],[Initial Pay Cut]]</f>
        <v>0</v>
      </c>
      <c r="D275" s="2">
        <f>ACT2Holdings[[#This Row],[Initial Pay Cut]]</f>
        <v>0</v>
      </c>
      <c r="E275" s="2">
        <f>ACT3Holdings[[#This Row],[Initial Pay Cut]]</f>
        <v>0</v>
      </c>
      <c r="F275" s="2">
        <f>ACT4Holdings[[#This Row],[Initial Pay Cut]]</f>
        <v>0</v>
      </c>
      <c r="G275" s="2">
        <f>ACT5Holdings[[#This Row],[Initial Pay Cut]]</f>
        <v>0</v>
      </c>
      <c r="H275">
        <f>IF(PayDistribution[[#This Row],[Initial Paycheck]] = "", "", PayDistribution[[#This Row],[Initial Paycheck]] - SUM(PayDistribution[[#This Row],[Int ACT 1]:[Int ACT 5]]))</f>
        <v>0</v>
      </c>
      <c r="I275" s="2">
        <f>ACT1Holdings[[#This Row],[Remainder Pay Cut]]</f>
        <v>0</v>
      </c>
      <c r="J275" s="2">
        <f>ACT2Holdings[[#This Row],[Remainder Pay Cut]]</f>
        <v>0</v>
      </c>
      <c r="K275" s="2">
        <f>ACT3Holdings[[#This Row],[Remainder Pay Cut]]</f>
        <v>0</v>
      </c>
      <c r="L275" s="2">
        <f>ACT4Holdings[[#This Row],[Remainder Pay Cut]]</f>
        <v>0</v>
      </c>
      <c r="M275" s="2">
        <f>ACT5Holdings[[#This Row],[Remainder Pay Cut]]</f>
        <v>0</v>
      </c>
      <c r="O275" s="22">
        <v>45562</v>
      </c>
      <c r="P275" s="1" cm="1">
        <f t="array" ref="P275">IF(ISNUMBER(W274), W274, ACT1Info[Intial Amount])</f>
        <v>0</v>
      </c>
      <c r="Q275" s="1"/>
      <c r="R275" s="19" cm="1">
        <f t="array" ref="R275">IF(ACT1Holdings[[#This Row],[Intial Amount]] &gt; ACT1Info[Interest Rate 1 Cap], ACT1Info[Interest Rate 2], ACT1Info[Interest Rate])</f>
        <v>0</v>
      </c>
      <c r="S275" s="1"/>
      <c r="T275" s="24" cm="1">
        <f t="array" ref="T275">IF(VLOOKUP(ACT1Holdings[[#This Row],[Date]],Paysheet[], 2, FALSE) = "PAYDAY", (VLOOKUP(ACT1Holdings[[#This Row],[Date]],Paysheet[], 11, FALSE) * ACT1Info[Intial Pay %]), "")</f>
        <v>0</v>
      </c>
      <c r="U275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275" s="24" cm="1">
        <f t="array" ref="V275">IF(VLOOKUP(ACT1Holdings[[#This Row],[Date]],Paysheet[], 2, FALSE) = "PAYDAY", (PayDistribution[[#This Row],[Pay Post Initial]] * ACT1Info[Remainder %]), "")</f>
        <v>0</v>
      </c>
      <c r="W27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75" s="22">
        <v>45562</v>
      </c>
      <c r="Z275" s="1" cm="1">
        <f t="array" ref="Z275">IF(ISNUMBER(AG274), AG274, ACT2Info[Intial Amount])</f>
        <v>0</v>
      </c>
      <c r="AA275" s="1"/>
      <c r="AB275" s="19" cm="1">
        <f t="array" ref="AB275">IF(ACT2Holdings[[#This Row],[Intial Amount]] &gt; ACT2Info[Interest Rate 1 Cap], ACT2Info[Interest Rate 2], ACT2Info[Interest Rate])</f>
        <v>1.5E-3</v>
      </c>
      <c r="AC275" s="1"/>
      <c r="AD275" s="24" cm="1">
        <f t="array" ref="AD275">IF(VLOOKUP(ACT2Holdings[[#This Row],[Date]],Paysheet[], 2, FALSE) = "PAYDAY", (VLOOKUP(ACT2Holdings[[#This Row],[Date]],Paysheet[], 11, FALSE) * ACT2Info[Intial Pay %]), "")</f>
        <v>0</v>
      </c>
      <c r="AE275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275" s="24" cm="1">
        <f t="array" ref="AF275">IF(VLOOKUP(ACT2Holdings[[#This Row],[Date]],Paysheet[], 2, FALSE) = "PAYDAY", (PayDistribution[[#This Row],[Pay Post Initial]] * ACT2Info[Remainder %]), "")</f>
        <v>0</v>
      </c>
      <c r="AG27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75" s="22">
        <v>45562</v>
      </c>
      <c r="AJ275" s="1" cm="1">
        <f t="array" ref="AJ275">IF(ISNUMBER(AQ274), AQ274, ACT3Info[Intial Amount])</f>
        <v>0</v>
      </c>
      <c r="AK275" s="1"/>
      <c r="AL275" s="19" cm="1">
        <f t="array" ref="AL275">IF(ACT3Holdings[[#This Row],[Intial Amount]] &gt; ACT3Info[Interest Rate 1 Cap], ACT3Info[Interest Rate 2], ACT3Info[Interest Rate])</f>
        <v>0</v>
      </c>
      <c r="AM275" s="1"/>
      <c r="AN275" s="24" cm="1">
        <f t="array" ref="AN275">IF(VLOOKUP(ACT3Holdings[[#This Row],[Date]],Paysheet[], 2, FALSE) = "PAYDAY", (VLOOKUP(ACT3Holdings[[#This Row],[Date]],Paysheet[], 11, FALSE) * ACT3Info[Intial Pay %]), "")</f>
        <v>0</v>
      </c>
      <c r="AO275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275" s="24" cm="1">
        <f t="array" ref="AP275">IF(VLOOKUP(ACT3Holdings[[#This Row],[Date]],Paysheet[], 2, FALSE) = "PAYDAY", (PayDistribution[[#This Row],[Pay Post Initial]] * ACT3Info[Remainder %]), "")</f>
        <v>0</v>
      </c>
      <c r="AQ27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75" s="22">
        <v>45562</v>
      </c>
      <c r="AT275" s="1" cm="1">
        <f t="array" ref="AT275">IF(ISNUMBER(BA274), BA274, ACT4Info[Intial Amount])</f>
        <v>0</v>
      </c>
      <c r="AU275" s="1"/>
      <c r="AV275" s="19" cm="1">
        <f t="array" ref="AV275">IF(ACT4Holdings[[#This Row],[Intial Amount]] &gt; ACT4Info[Interest Rate 1 Cap], ACT4Info[Interest Rate 2], ACT4Info[Interest Rate])</f>
        <v>0</v>
      </c>
      <c r="AW275" s="1"/>
      <c r="AX275" s="24" cm="1">
        <f t="array" ref="AX275">IF(VLOOKUP(ACT4Holdings[[#This Row],[Date]],Paysheet[], 2, FALSE) = "PAYDAY", (VLOOKUP(ACT4Holdings[[#This Row],[Date]],Paysheet[], 11, FALSE) * ACT4Info[Intial Pay %]), "")</f>
        <v>0</v>
      </c>
      <c r="AY275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275" s="24" cm="1">
        <f t="array" ref="AZ275">IF(VLOOKUP(ACT4Holdings[[#This Row],[Date]],Paysheet[], 2, FALSE) = "PAYDAY", (PayDistribution[[#This Row],[Pay Post Initial]] * ACT4Info[Remainder %]), "")</f>
        <v>0</v>
      </c>
      <c r="BA27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75" s="22">
        <v>45562</v>
      </c>
      <c r="BD275" s="1" cm="1">
        <f t="array" ref="BD275">IF(ISNUMBER(BK274), BK274, ACT5Info[Intial Amount])</f>
        <v>0</v>
      </c>
      <c r="BE275" s="1"/>
      <c r="BF275" s="19" cm="1">
        <f t="array" ref="BF275">IF(ACT5Holdings[[#This Row],[Intial Amount]] &gt; ACT5Info[Interest Rate 1 Cap], ACT5Info[Interest Rate 2], ACT5Info[Interest Rate])</f>
        <v>0</v>
      </c>
      <c r="BG275" s="1"/>
      <c r="BH275" s="24" cm="1">
        <f t="array" ref="BH275">IF(VLOOKUP(ACT5Holdings[[#This Row],[Date]],Paysheet[], 2, FALSE) = "PAYDAY", (VLOOKUP(ACT5Holdings[[#This Row],[Date]],Paysheet[], 11, FALSE) * ACT5Info[Intial Pay %]), "")</f>
        <v>0</v>
      </c>
      <c r="BI275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275" s="24" cm="1">
        <f t="array" ref="BJ275">IF(VLOOKUP(ACT5Holdings[[#This Row],[Date]],Paysheet[], 2, FALSE) = "PAYDAY", (PayDistribution[[#This Row],[Pay Post Initial]] * ACT5Info[Remainder %]), "")</f>
        <v>0</v>
      </c>
      <c r="BK27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76" spans="1:63" x14ac:dyDescent="0.25">
      <c r="A276" s="27">
        <v>45563</v>
      </c>
      <c r="B276" t="str">
        <f>IF(VLOOKUP(PayDistribution[[#This Row],[Date]],Paysheet[], 2, FALSE) = "PAYDAY", VLOOKUP(PayDistribution[[#This Row],[Date]],Paysheet[], 11, FALSE), "")</f>
        <v/>
      </c>
      <c r="C276" s="2" t="str">
        <f>ACT1Holdings[[#This Row],[Initial Pay Cut]]</f>
        <v/>
      </c>
      <c r="D276" s="2" t="str">
        <f>ACT2Holdings[[#This Row],[Initial Pay Cut]]</f>
        <v/>
      </c>
      <c r="E276" s="2" t="str">
        <f>ACT3Holdings[[#This Row],[Initial Pay Cut]]</f>
        <v/>
      </c>
      <c r="F276" s="2" t="str">
        <f>ACT4Holdings[[#This Row],[Initial Pay Cut]]</f>
        <v/>
      </c>
      <c r="G276" s="2" t="str">
        <f>ACT5Holdings[[#This Row],[Initial Pay Cut]]</f>
        <v/>
      </c>
      <c r="H276" t="str">
        <f>IF(PayDistribution[[#This Row],[Initial Paycheck]] = "", "", PayDistribution[[#This Row],[Initial Paycheck]] - SUM(PayDistribution[[#This Row],[Int ACT 1]:[Int ACT 5]]))</f>
        <v/>
      </c>
      <c r="I276" s="2" t="str">
        <f>ACT1Holdings[[#This Row],[Remainder Pay Cut]]</f>
        <v/>
      </c>
      <c r="J276" s="2" t="str">
        <f>ACT2Holdings[[#This Row],[Remainder Pay Cut]]</f>
        <v/>
      </c>
      <c r="K276" s="2" t="str">
        <f>ACT3Holdings[[#This Row],[Remainder Pay Cut]]</f>
        <v/>
      </c>
      <c r="L276" s="2" t="str">
        <f>ACT4Holdings[[#This Row],[Remainder Pay Cut]]</f>
        <v/>
      </c>
      <c r="M276" s="2" t="str">
        <f>ACT5Holdings[[#This Row],[Remainder Pay Cut]]</f>
        <v/>
      </c>
      <c r="O276" s="22">
        <v>45563</v>
      </c>
      <c r="P276" s="1" cm="1">
        <f t="array" ref="P276">IF(ISNUMBER(W275), W275, ACT1Info[Intial Amount])</f>
        <v>0</v>
      </c>
      <c r="Q276" s="1"/>
      <c r="R276" s="19" cm="1">
        <f t="array" ref="R276">IF(ACT1Holdings[[#This Row],[Intial Amount]] &gt; ACT1Info[Interest Rate 1 Cap], ACT1Info[Interest Rate 2], ACT1Info[Interest Rate])</f>
        <v>0</v>
      </c>
      <c r="S276" s="1"/>
      <c r="T276" s="24" t="str" cm="1">
        <f t="array" ref="T276">IF(VLOOKUP(ACT1Holdings[[#This Row],[Date]],Paysheet[], 2, FALSE) = "PAYDAY", (VLOOKUP(ACT1Holdings[[#This Row],[Date]],Paysheet[], 11, FALSE) * ACT1Info[Intial Pay %]), "")</f>
        <v/>
      </c>
      <c r="U27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76" s="1" t="str" cm="1">
        <f t="array" ref="V276">IF(VLOOKUP(ACT1Holdings[[#This Row],[Date]],Paysheet[], 2, FALSE) = "PAYDAY", (PayDistribution[[#This Row],[Pay Post Initial]] * ACT1Info[Remainder %]), "")</f>
        <v/>
      </c>
      <c r="W27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76" s="22">
        <v>45563</v>
      </c>
      <c r="Z276" s="1" cm="1">
        <f t="array" ref="Z276">IF(ISNUMBER(AG275), AG275, ACT2Info[Intial Amount])</f>
        <v>0</v>
      </c>
      <c r="AA276" s="1"/>
      <c r="AB276" s="19" cm="1">
        <f t="array" ref="AB276">IF(ACT2Holdings[[#This Row],[Intial Amount]] &gt; ACT2Info[Interest Rate 1 Cap], ACT2Info[Interest Rate 2], ACT2Info[Interest Rate])</f>
        <v>1.5E-3</v>
      </c>
      <c r="AC276" s="1"/>
      <c r="AD276" s="24" t="str" cm="1">
        <f t="array" ref="AD276">IF(VLOOKUP(ACT2Holdings[[#This Row],[Date]],Paysheet[], 2, FALSE) = "PAYDAY", (VLOOKUP(ACT2Holdings[[#This Row],[Date]],Paysheet[], 11, FALSE) * ACT2Info[Intial Pay %]), "")</f>
        <v/>
      </c>
      <c r="AE27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76" s="1" t="str" cm="1">
        <f t="array" ref="AF276">IF(VLOOKUP(ACT2Holdings[[#This Row],[Date]],Paysheet[], 2, FALSE) = "PAYDAY", (PayDistribution[[#This Row],[Pay Post Initial]] * ACT2Info[Remainder %]), "")</f>
        <v/>
      </c>
      <c r="AG27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76" s="22">
        <v>45563</v>
      </c>
      <c r="AJ276" s="1" cm="1">
        <f t="array" ref="AJ276">IF(ISNUMBER(AQ275), AQ275, ACT3Info[Intial Amount])</f>
        <v>0</v>
      </c>
      <c r="AK276" s="1"/>
      <c r="AL276" s="19" cm="1">
        <f t="array" ref="AL276">IF(ACT3Holdings[[#This Row],[Intial Amount]] &gt; ACT3Info[Interest Rate 1 Cap], ACT3Info[Interest Rate 2], ACT3Info[Interest Rate])</f>
        <v>0</v>
      </c>
      <c r="AM276" s="1"/>
      <c r="AN276" s="24" t="str" cm="1">
        <f t="array" ref="AN276">IF(VLOOKUP(ACT3Holdings[[#This Row],[Date]],Paysheet[], 2, FALSE) = "PAYDAY", (VLOOKUP(ACT3Holdings[[#This Row],[Date]],Paysheet[], 11, FALSE) * ACT3Info[Intial Pay %]), "")</f>
        <v/>
      </c>
      <c r="AO27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76" s="1" t="str" cm="1">
        <f t="array" ref="AP276">IF(VLOOKUP(ACT3Holdings[[#This Row],[Date]],Paysheet[], 2, FALSE) = "PAYDAY", (PayDistribution[[#This Row],[Pay Post Initial]] * ACT3Info[Remainder %]), "")</f>
        <v/>
      </c>
      <c r="AQ27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76" s="22">
        <v>45563</v>
      </c>
      <c r="AT276" s="1" cm="1">
        <f t="array" ref="AT276">IF(ISNUMBER(BA275), BA275, ACT4Info[Intial Amount])</f>
        <v>0</v>
      </c>
      <c r="AU276" s="1"/>
      <c r="AV276" s="19" cm="1">
        <f t="array" ref="AV276">IF(ACT4Holdings[[#This Row],[Intial Amount]] &gt; ACT4Info[Interest Rate 1 Cap], ACT4Info[Interest Rate 2], ACT4Info[Interest Rate])</f>
        <v>0</v>
      </c>
      <c r="AW276" s="1"/>
      <c r="AX276" s="24" t="str" cm="1">
        <f t="array" ref="AX276">IF(VLOOKUP(ACT4Holdings[[#This Row],[Date]],Paysheet[], 2, FALSE) = "PAYDAY", (VLOOKUP(ACT4Holdings[[#This Row],[Date]],Paysheet[], 11, FALSE) * ACT4Info[Intial Pay %]), "")</f>
        <v/>
      </c>
      <c r="AY27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76" s="1" t="str" cm="1">
        <f t="array" ref="AZ276">IF(VLOOKUP(ACT4Holdings[[#This Row],[Date]],Paysheet[], 2, FALSE) = "PAYDAY", (PayDistribution[[#This Row],[Pay Post Initial]] * ACT4Info[Remainder %]), "")</f>
        <v/>
      </c>
      <c r="BA27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76" s="22">
        <v>45563</v>
      </c>
      <c r="BD276" s="1" cm="1">
        <f t="array" ref="BD276">IF(ISNUMBER(BK275), BK275, ACT5Info[Intial Amount])</f>
        <v>0</v>
      </c>
      <c r="BE276" s="1"/>
      <c r="BF276" s="19" cm="1">
        <f t="array" ref="BF276">IF(ACT5Holdings[[#This Row],[Intial Amount]] &gt; ACT5Info[Interest Rate 1 Cap], ACT5Info[Interest Rate 2], ACT5Info[Interest Rate])</f>
        <v>0</v>
      </c>
      <c r="BG276" s="1"/>
      <c r="BH276" s="24" t="str" cm="1">
        <f t="array" ref="BH276">IF(VLOOKUP(ACT5Holdings[[#This Row],[Date]],Paysheet[], 2, FALSE) = "PAYDAY", (VLOOKUP(ACT5Holdings[[#This Row],[Date]],Paysheet[], 11, FALSE) * ACT5Info[Intial Pay %]), "")</f>
        <v/>
      </c>
      <c r="BI27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76" s="1" t="str" cm="1">
        <f t="array" ref="BJ276">IF(VLOOKUP(ACT5Holdings[[#This Row],[Date]],Paysheet[], 2, FALSE) = "PAYDAY", (PayDistribution[[#This Row],[Pay Post Initial]] * ACT5Info[Remainder %]), "")</f>
        <v/>
      </c>
      <c r="BK27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77" spans="1:63" x14ac:dyDescent="0.25">
      <c r="A277" s="27">
        <v>45564</v>
      </c>
      <c r="B277" t="str">
        <f>IF(VLOOKUP(PayDistribution[[#This Row],[Date]],Paysheet[], 2, FALSE) = "PAYDAY", VLOOKUP(PayDistribution[[#This Row],[Date]],Paysheet[], 11, FALSE), "")</f>
        <v/>
      </c>
      <c r="C277" s="2" t="str">
        <f>ACT1Holdings[[#This Row],[Initial Pay Cut]]</f>
        <v/>
      </c>
      <c r="D277" s="2" t="str">
        <f>ACT2Holdings[[#This Row],[Initial Pay Cut]]</f>
        <v/>
      </c>
      <c r="E277" s="2" t="str">
        <f>ACT3Holdings[[#This Row],[Initial Pay Cut]]</f>
        <v/>
      </c>
      <c r="F277" s="2" t="str">
        <f>ACT4Holdings[[#This Row],[Initial Pay Cut]]</f>
        <v/>
      </c>
      <c r="G277" s="2" t="str">
        <f>ACT5Holdings[[#This Row],[Initial Pay Cut]]</f>
        <v/>
      </c>
      <c r="H277" t="str">
        <f>IF(PayDistribution[[#This Row],[Initial Paycheck]] = "", "", PayDistribution[[#This Row],[Initial Paycheck]] - SUM(PayDistribution[[#This Row],[Int ACT 1]:[Int ACT 5]]))</f>
        <v/>
      </c>
      <c r="I277" s="2" t="str">
        <f>ACT1Holdings[[#This Row],[Remainder Pay Cut]]</f>
        <v/>
      </c>
      <c r="J277" s="2" t="str">
        <f>ACT2Holdings[[#This Row],[Remainder Pay Cut]]</f>
        <v/>
      </c>
      <c r="K277" s="2" t="str">
        <f>ACT3Holdings[[#This Row],[Remainder Pay Cut]]</f>
        <v/>
      </c>
      <c r="L277" s="2" t="str">
        <f>ACT4Holdings[[#This Row],[Remainder Pay Cut]]</f>
        <v/>
      </c>
      <c r="M277" s="2" t="str">
        <f>ACT5Holdings[[#This Row],[Remainder Pay Cut]]</f>
        <v/>
      </c>
      <c r="O277" s="22">
        <v>45564</v>
      </c>
      <c r="P277" s="1" cm="1">
        <f t="array" ref="P277">IF(ISNUMBER(W276), W276, ACT1Info[Intial Amount])</f>
        <v>0</v>
      </c>
      <c r="Q277" s="1"/>
      <c r="R277" s="19" cm="1">
        <f t="array" ref="R277">IF(ACT1Holdings[[#This Row],[Intial Amount]] &gt; ACT1Info[Interest Rate 1 Cap], ACT1Info[Interest Rate 2], ACT1Info[Interest Rate])</f>
        <v>0</v>
      </c>
      <c r="S277" s="1">
        <f>AVERAGE(P187:P277) * ACT1Holdings[[#This Row],[Current Interest Rate]]</f>
        <v>0</v>
      </c>
      <c r="T277" s="24" t="str" cm="1">
        <f t="array" ref="T277">IF(VLOOKUP(ACT1Holdings[[#This Row],[Date]],Paysheet[], 2, FALSE) = "PAYDAY", (VLOOKUP(ACT1Holdings[[#This Row],[Date]],Paysheet[], 11, FALSE) * ACT1Info[Intial Pay %]), "")</f>
        <v/>
      </c>
      <c r="U27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77" s="1" t="str" cm="1">
        <f t="array" ref="V277">IF(VLOOKUP(ACT1Holdings[[#This Row],[Date]],Paysheet[], 2, FALSE) = "PAYDAY", (PayDistribution[[#This Row],[Pay Post Initial]] * ACT1Info[Remainder %]), "")</f>
        <v/>
      </c>
      <c r="W27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77" s="22">
        <v>45564</v>
      </c>
      <c r="Z277" s="1" cm="1">
        <f t="array" ref="Z277">IF(ISNUMBER(AG276), AG276, ACT2Info[Intial Amount])</f>
        <v>0</v>
      </c>
      <c r="AA277" s="1"/>
      <c r="AB277" s="19" cm="1">
        <f t="array" ref="AB277">IF(ACT2Holdings[[#This Row],[Intial Amount]] &gt; ACT2Info[Interest Rate 1 Cap], ACT2Info[Interest Rate 2], ACT2Info[Interest Rate])</f>
        <v>1.5E-3</v>
      </c>
      <c r="AC277" s="1">
        <f>AVERAGE(Z187:Z277) * ACT2Holdings[[#This Row],[Current Interest Rate]]</f>
        <v>0</v>
      </c>
      <c r="AD277" s="24" t="str" cm="1">
        <f t="array" ref="AD277">IF(VLOOKUP(ACT2Holdings[[#This Row],[Date]],Paysheet[], 2, FALSE) = "PAYDAY", (VLOOKUP(ACT2Holdings[[#This Row],[Date]],Paysheet[], 11, FALSE) * ACT2Info[Intial Pay %]), "")</f>
        <v/>
      </c>
      <c r="AE27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77" s="1" t="str" cm="1">
        <f t="array" ref="AF277">IF(VLOOKUP(ACT2Holdings[[#This Row],[Date]],Paysheet[], 2, FALSE) = "PAYDAY", (PayDistribution[[#This Row],[Pay Post Initial]] * ACT2Info[Remainder %]), "")</f>
        <v/>
      </c>
      <c r="AG27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77" s="22">
        <v>45564</v>
      </c>
      <c r="AJ277" s="1" cm="1">
        <f t="array" ref="AJ277">IF(ISNUMBER(AQ276), AQ276, ACT3Info[Intial Amount])</f>
        <v>0</v>
      </c>
      <c r="AK277" s="1"/>
      <c r="AL277" s="19" cm="1">
        <f t="array" ref="AL277">IF(ACT3Holdings[[#This Row],[Intial Amount]] &gt; ACT3Info[Interest Rate 1 Cap], ACT3Info[Interest Rate 2], ACT3Info[Interest Rate])</f>
        <v>0</v>
      </c>
      <c r="AM277" s="1">
        <f>AVERAGE(AJ187:AJ277) * ACT3Holdings[[#This Row],[Current Interest Rate]]</f>
        <v>0</v>
      </c>
      <c r="AN277" s="24" t="str" cm="1">
        <f t="array" ref="AN277">IF(VLOOKUP(ACT3Holdings[[#This Row],[Date]],Paysheet[], 2, FALSE) = "PAYDAY", (VLOOKUP(ACT3Holdings[[#This Row],[Date]],Paysheet[], 11, FALSE) * ACT3Info[Intial Pay %]), "")</f>
        <v/>
      </c>
      <c r="AO27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77" s="1" t="str" cm="1">
        <f t="array" ref="AP277">IF(VLOOKUP(ACT3Holdings[[#This Row],[Date]],Paysheet[], 2, FALSE) = "PAYDAY", (PayDistribution[[#This Row],[Pay Post Initial]] * ACT3Info[Remainder %]), "")</f>
        <v/>
      </c>
      <c r="AQ27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77" s="22">
        <v>45564</v>
      </c>
      <c r="AT277" s="1" cm="1">
        <f t="array" ref="AT277">IF(ISNUMBER(BA276), BA276, ACT4Info[Intial Amount])</f>
        <v>0</v>
      </c>
      <c r="AU277" s="1"/>
      <c r="AV277" s="19" cm="1">
        <f t="array" ref="AV277">IF(ACT4Holdings[[#This Row],[Intial Amount]] &gt; ACT4Info[Interest Rate 1 Cap], ACT4Info[Interest Rate 2], ACT4Info[Interest Rate])</f>
        <v>0</v>
      </c>
      <c r="AW277" s="1">
        <f>AVERAGE(AT187:AT277) * ACT4Holdings[[#This Row],[Current Interest Rate]]</f>
        <v>0</v>
      </c>
      <c r="AX277" s="24" t="str" cm="1">
        <f t="array" ref="AX277">IF(VLOOKUP(ACT4Holdings[[#This Row],[Date]],Paysheet[], 2, FALSE) = "PAYDAY", (VLOOKUP(ACT4Holdings[[#This Row],[Date]],Paysheet[], 11, FALSE) * ACT4Info[Intial Pay %]), "")</f>
        <v/>
      </c>
      <c r="AY27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77" s="1" t="str" cm="1">
        <f t="array" ref="AZ277">IF(VLOOKUP(ACT4Holdings[[#This Row],[Date]],Paysheet[], 2, FALSE) = "PAYDAY", (PayDistribution[[#This Row],[Pay Post Initial]] * ACT4Info[Remainder %]), "")</f>
        <v/>
      </c>
      <c r="BA27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77" s="22">
        <v>45564</v>
      </c>
      <c r="BD277" s="1" cm="1">
        <f t="array" ref="BD277">IF(ISNUMBER(BK276), BK276, ACT5Info[Intial Amount])</f>
        <v>0</v>
      </c>
      <c r="BE277" s="1"/>
      <c r="BF277" s="19" cm="1">
        <f t="array" ref="BF277">IF(ACT5Holdings[[#This Row],[Intial Amount]] &gt; ACT5Info[Interest Rate 1 Cap], ACT5Info[Interest Rate 2], ACT5Info[Interest Rate])</f>
        <v>0</v>
      </c>
      <c r="BG277" s="1">
        <f>AVERAGE(BD187:BD277) * ACT5Holdings[[#This Row],[Current Interest Rate]]</f>
        <v>0</v>
      </c>
      <c r="BH277" s="24" t="str" cm="1">
        <f t="array" ref="BH277">IF(VLOOKUP(ACT5Holdings[[#This Row],[Date]],Paysheet[], 2, FALSE) = "PAYDAY", (VLOOKUP(ACT5Holdings[[#This Row],[Date]],Paysheet[], 11, FALSE) * ACT5Info[Intial Pay %]), "")</f>
        <v/>
      </c>
      <c r="BI27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77" s="1" t="str" cm="1">
        <f t="array" ref="BJ277">IF(VLOOKUP(ACT5Holdings[[#This Row],[Date]],Paysheet[], 2, FALSE) = "PAYDAY", (PayDistribution[[#This Row],[Pay Post Initial]] * ACT5Info[Remainder %]), "")</f>
        <v/>
      </c>
      <c r="BK27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78" spans="1:63" x14ac:dyDescent="0.25">
      <c r="A278" s="28">
        <v>45565</v>
      </c>
      <c r="B278" t="str">
        <f>IF(VLOOKUP(PayDistribution[[#This Row],[Date]],Paysheet[], 2, FALSE) = "PAYDAY", VLOOKUP(PayDistribution[[#This Row],[Date]],Paysheet[], 11, FALSE), "")</f>
        <v/>
      </c>
      <c r="C278" s="2" t="str">
        <f>ACT1Holdings[[#This Row],[Initial Pay Cut]]</f>
        <v/>
      </c>
      <c r="D278" s="2" t="str">
        <f>ACT2Holdings[[#This Row],[Initial Pay Cut]]</f>
        <v/>
      </c>
      <c r="E278" s="2" t="str">
        <f>ACT3Holdings[[#This Row],[Initial Pay Cut]]</f>
        <v/>
      </c>
      <c r="F278" s="2" t="str">
        <f>ACT4Holdings[[#This Row],[Initial Pay Cut]]</f>
        <v/>
      </c>
      <c r="G278" s="2" t="str">
        <f>ACT5Holdings[[#This Row],[Initial Pay Cut]]</f>
        <v/>
      </c>
      <c r="H278" t="str">
        <f>IF(PayDistribution[[#This Row],[Initial Paycheck]] = "", "", PayDistribution[[#This Row],[Initial Paycheck]] - SUM(PayDistribution[[#This Row],[Int ACT 1]:[Int ACT 5]]))</f>
        <v/>
      </c>
      <c r="I278" s="2" t="str">
        <f>ACT1Holdings[[#This Row],[Remainder Pay Cut]]</f>
        <v/>
      </c>
      <c r="J278" s="2" t="str">
        <f>ACT2Holdings[[#This Row],[Remainder Pay Cut]]</f>
        <v/>
      </c>
      <c r="K278" s="2" t="str">
        <f>ACT3Holdings[[#This Row],[Remainder Pay Cut]]</f>
        <v/>
      </c>
      <c r="L278" s="2" t="str">
        <f>ACT4Holdings[[#This Row],[Remainder Pay Cut]]</f>
        <v/>
      </c>
      <c r="M278" s="2" t="str">
        <f>ACT5Holdings[[#This Row],[Remainder Pay Cut]]</f>
        <v/>
      </c>
      <c r="O278" s="23">
        <v>45565</v>
      </c>
      <c r="P278" s="1" cm="1">
        <f t="array" ref="P278">IF(ISNUMBER(W277), W277, ACT1Info[Intial Amount])</f>
        <v>0</v>
      </c>
      <c r="Q278" s="1"/>
      <c r="R278" s="19" cm="1">
        <f t="array" ref="R278">IF(ACT1Holdings[[#This Row],[Intial Amount]] &gt; ACT1Info[Interest Rate 1 Cap], ACT1Info[Interest Rate 2], ACT1Info[Interest Rate])</f>
        <v>0</v>
      </c>
      <c r="S278" s="1"/>
      <c r="T278" s="24" t="str" cm="1">
        <f t="array" ref="T278">IF(VLOOKUP(ACT1Holdings[[#This Row],[Date]],Paysheet[], 2, FALSE) = "PAYDAY", (VLOOKUP(ACT1Holdings[[#This Row],[Date]],Paysheet[], 11, FALSE) * ACT1Info[Intial Pay %]), "")</f>
        <v/>
      </c>
      <c r="U27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78" s="1" t="str" cm="1">
        <f t="array" ref="V278">IF(VLOOKUP(ACT1Holdings[[#This Row],[Date]],Paysheet[], 2, FALSE) = "PAYDAY", (PayDistribution[[#This Row],[Pay Post Initial]] * ACT1Info[Remainder %]), "")</f>
        <v/>
      </c>
      <c r="W27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78" s="23">
        <v>45565</v>
      </c>
      <c r="Z278" s="1" cm="1">
        <f t="array" ref="Z278">IF(ISNUMBER(AG277), AG277, ACT2Info[Intial Amount])</f>
        <v>0</v>
      </c>
      <c r="AA278" s="1"/>
      <c r="AB278" s="19" cm="1">
        <f t="array" ref="AB278">IF(ACT2Holdings[[#This Row],[Intial Amount]] &gt; ACT2Info[Interest Rate 1 Cap], ACT2Info[Interest Rate 2], ACT2Info[Interest Rate])</f>
        <v>1.5E-3</v>
      </c>
      <c r="AC278" s="1"/>
      <c r="AD278" s="24" t="str" cm="1">
        <f t="array" ref="AD278">IF(VLOOKUP(ACT2Holdings[[#This Row],[Date]],Paysheet[], 2, FALSE) = "PAYDAY", (VLOOKUP(ACT2Holdings[[#This Row],[Date]],Paysheet[], 11, FALSE) * ACT2Info[Intial Pay %]), "")</f>
        <v/>
      </c>
      <c r="AE27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78" s="1" t="str" cm="1">
        <f t="array" ref="AF278">IF(VLOOKUP(ACT2Holdings[[#This Row],[Date]],Paysheet[], 2, FALSE) = "PAYDAY", (PayDistribution[[#This Row],[Pay Post Initial]] * ACT2Info[Remainder %]), "")</f>
        <v/>
      </c>
      <c r="AG27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78" s="23">
        <v>45565</v>
      </c>
      <c r="AJ278" s="1" cm="1">
        <f t="array" ref="AJ278">IF(ISNUMBER(AQ277), AQ277, ACT3Info[Intial Amount])</f>
        <v>0</v>
      </c>
      <c r="AK278" s="1"/>
      <c r="AL278" s="19" cm="1">
        <f t="array" ref="AL278">IF(ACT3Holdings[[#This Row],[Intial Amount]] &gt; ACT3Info[Interest Rate 1 Cap], ACT3Info[Interest Rate 2], ACT3Info[Interest Rate])</f>
        <v>0</v>
      </c>
      <c r="AM278" s="1"/>
      <c r="AN278" s="24" t="str" cm="1">
        <f t="array" ref="AN278">IF(VLOOKUP(ACT3Holdings[[#This Row],[Date]],Paysheet[], 2, FALSE) = "PAYDAY", (VLOOKUP(ACT3Holdings[[#This Row],[Date]],Paysheet[], 11, FALSE) * ACT3Info[Intial Pay %]), "")</f>
        <v/>
      </c>
      <c r="AO27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78" s="1" t="str" cm="1">
        <f t="array" ref="AP278">IF(VLOOKUP(ACT3Holdings[[#This Row],[Date]],Paysheet[], 2, FALSE) = "PAYDAY", (PayDistribution[[#This Row],[Pay Post Initial]] * ACT3Info[Remainder %]), "")</f>
        <v/>
      </c>
      <c r="AQ27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78" s="23">
        <v>45565</v>
      </c>
      <c r="AT278" s="1" cm="1">
        <f t="array" ref="AT278">IF(ISNUMBER(BA277), BA277, ACT4Info[Intial Amount])</f>
        <v>0</v>
      </c>
      <c r="AU278" s="1"/>
      <c r="AV278" s="19" cm="1">
        <f t="array" ref="AV278">IF(ACT4Holdings[[#This Row],[Intial Amount]] &gt; ACT4Info[Interest Rate 1 Cap], ACT4Info[Interest Rate 2], ACT4Info[Interest Rate])</f>
        <v>0</v>
      </c>
      <c r="AW278" s="1"/>
      <c r="AX278" s="24" t="str" cm="1">
        <f t="array" ref="AX278">IF(VLOOKUP(ACT4Holdings[[#This Row],[Date]],Paysheet[], 2, FALSE) = "PAYDAY", (VLOOKUP(ACT4Holdings[[#This Row],[Date]],Paysheet[], 11, FALSE) * ACT4Info[Intial Pay %]), "")</f>
        <v/>
      </c>
      <c r="AY27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78" s="1" t="str" cm="1">
        <f t="array" ref="AZ278">IF(VLOOKUP(ACT4Holdings[[#This Row],[Date]],Paysheet[], 2, FALSE) = "PAYDAY", (PayDistribution[[#This Row],[Pay Post Initial]] * ACT4Info[Remainder %]), "")</f>
        <v/>
      </c>
      <c r="BA27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78" s="23">
        <v>45565</v>
      </c>
      <c r="BD278" s="1" cm="1">
        <f t="array" ref="BD278">IF(ISNUMBER(BK277), BK277, ACT5Info[Intial Amount])</f>
        <v>0</v>
      </c>
      <c r="BE278" s="1"/>
      <c r="BF278" s="19" cm="1">
        <f t="array" ref="BF278">IF(ACT5Holdings[[#This Row],[Intial Amount]] &gt; ACT5Info[Interest Rate 1 Cap], ACT5Info[Interest Rate 2], ACT5Info[Interest Rate])</f>
        <v>0</v>
      </c>
      <c r="BG278" s="1"/>
      <c r="BH278" s="24" t="str" cm="1">
        <f t="array" ref="BH278">IF(VLOOKUP(ACT5Holdings[[#This Row],[Date]],Paysheet[], 2, FALSE) = "PAYDAY", (VLOOKUP(ACT5Holdings[[#This Row],[Date]],Paysheet[], 11, FALSE) * ACT5Info[Intial Pay %]), "")</f>
        <v/>
      </c>
      <c r="BI27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78" s="1" t="str" cm="1">
        <f t="array" ref="BJ278">IF(VLOOKUP(ACT5Holdings[[#This Row],[Date]],Paysheet[], 2, FALSE) = "PAYDAY", (PayDistribution[[#This Row],[Pay Post Initial]] * ACT5Info[Remainder %]), "")</f>
        <v/>
      </c>
      <c r="BK27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79" spans="1:63" x14ac:dyDescent="0.25">
      <c r="A279" s="28">
        <v>45566</v>
      </c>
      <c r="B279" t="str">
        <f>IF(VLOOKUP(PayDistribution[[#This Row],[Date]],Paysheet[], 2, FALSE) = "PAYDAY", VLOOKUP(PayDistribution[[#This Row],[Date]],Paysheet[], 11, FALSE), "")</f>
        <v/>
      </c>
      <c r="C279" s="2" t="str">
        <f>ACT1Holdings[[#This Row],[Initial Pay Cut]]</f>
        <v/>
      </c>
      <c r="D279" s="2" t="str">
        <f>ACT2Holdings[[#This Row],[Initial Pay Cut]]</f>
        <v/>
      </c>
      <c r="E279" s="2" t="str">
        <f>ACT3Holdings[[#This Row],[Initial Pay Cut]]</f>
        <v/>
      </c>
      <c r="F279" s="2" t="str">
        <f>ACT4Holdings[[#This Row],[Initial Pay Cut]]</f>
        <v/>
      </c>
      <c r="G279" s="2" t="str">
        <f>ACT5Holdings[[#This Row],[Initial Pay Cut]]</f>
        <v/>
      </c>
      <c r="H279" t="str">
        <f>IF(PayDistribution[[#This Row],[Initial Paycheck]] = "", "", PayDistribution[[#This Row],[Initial Paycheck]] - SUM(PayDistribution[[#This Row],[Int ACT 1]:[Int ACT 5]]))</f>
        <v/>
      </c>
      <c r="I279" s="2" t="str">
        <f>ACT1Holdings[[#This Row],[Remainder Pay Cut]]</f>
        <v/>
      </c>
      <c r="J279" s="2" t="str">
        <f>ACT2Holdings[[#This Row],[Remainder Pay Cut]]</f>
        <v/>
      </c>
      <c r="K279" s="2" t="str">
        <f>ACT3Holdings[[#This Row],[Remainder Pay Cut]]</f>
        <v/>
      </c>
      <c r="L279" s="2" t="str">
        <f>ACT4Holdings[[#This Row],[Remainder Pay Cut]]</f>
        <v/>
      </c>
      <c r="M279" s="2" t="str">
        <f>ACT5Holdings[[#This Row],[Remainder Pay Cut]]</f>
        <v/>
      </c>
      <c r="O279" s="23">
        <v>45566</v>
      </c>
      <c r="P279" s="1" cm="1">
        <f t="array" ref="P279">IF(ISNUMBER(W278), W278, ACT1Info[Intial Amount])</f>
        <v>0</v>
      </c>
      <c r="Q279" s="1"/>
      <c r="R279" s="19" cm="1">
        <f t="array" ref="R279">IF(ACT1Holdings[[#This Row],[Intial Amount]] &gt; ACT1Info[Interest Rate 1 Cap], ACT1Info[Interest Rate 2], ACT1Info[Interest Rate])</f>
        <v>0</v>
      </c>
      <c r="S279" s="1"/>
      <c r="T279" s="24" t="str" cm="1">
        <f t="array" ref="T279">IF(VLOOKUP(ACT1Holdings[[#This Row],[Date]],Paysheet[], 2, FALSE) = "PAYDAY", (VLOOKUP(ACT1Holdings[[#This Row],[Date]],Paysheet[], 11, FALSE) * ACT1Info[Intial Pay %]), "")</f>
        <v/>
      </c>
      <c r="U27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79" s="1" t="str" cm="1">
        <f t="array" ref="V279">IF(VLOOKUP(ACT1Holdings[[#This Row],[Date]],Paysheet[], 2, FALSE) = "PAYDAY", (PayDistribution[[#This Row],[Pay Post Initial]] * ACT1Info[Remainder %]), "")</f>
        <v/>
      </c>
      <c r="W27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79" s="23">
        <v>45566</v>
      </c>
      <c r="Z279" s="1" cm="1">
        <f t="array" ref="Z279">IF(ISNUMBER(AG278), AG278, ACT2Info[Intial Amount])</f>
        <v>0</v>
      </c>
      <c r="AA279" s="1"/>
      <c r="AB279" s="19" cm="1">
        <f t="array" ref="AB279">IF(ACT2Holdings[[#This Row],[Intial Amount]] &gt; ACT2Info[Interest Rate 1 Cap], ACT2Info[Interest Rate 2], ACT2Info[Interest Rate])</f>
        <v>1.5E-3</v>
      </c>
      <c r="AC279" s="1"/>
      <c r="AD279" s="24" t="str" cm="1">
        <f t="array" ref="AD279">IF(VLOOKUP(ACT2Holdings[[#This Row],[Date]],Paysheet[], 2, FALSE) = "PAYDAY", (VLOOKUP(ACT2Holdings[[#This Row],[Date]],Paysheet[], 11, FALSE) * ACT2Info[Intial Pay %]), "")</f>
        <v/>
      </c>
      <c r="AE27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79" s="1" t="str" cm="1">
        <f t="array" ref="AF279">IF(VLOOKUP(ACT2Holdings[[#This Row],[Date]],Paysheet[], 2, FALSE) = "PAYDAY", (PayDistribution[[#This Row],[Pay Post Initial]] * ACT2Info[Remainder %]), "")</f>
        <v/>
      </c>
      <c r="AG27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79" s="23">
        <v>45566</v>
      </c>
      <c r="AJ279" s="1" cm="1">
        <f t="array" ref="AJ279">IF(ISNUMBER(AQ278), AQ278, ACT3Info[Intial Amount])</f>
        <v>0</v>
      </c>
      <c r="AK279" s="1"/>
      <c r="AL279" s="19" cm="1">
        <f t="array" ref="AL279">IF(ACT3Holdings[[#This Row],[Intial Amount]] &gt; ACT3Info[Interest Rate 1 Cap], ACT3Info[Interest Rate 2], ACT3Info[Interest Rate])</f>
        <v>0</v>
      </c>
      <c r="AM279" s="1"/>
      <c r="AN279" s="24" t="str" cm="1">
        <f t="array" ref="AN279">IF(VLOOKUP(ACT3Holdings[[#This Row],[Date]],Paysheet[], 2, FALSE) = "PAYDAY", (VLOOKUP(ACT3Holdings[[#This Row],[Date]],Paysheet[], 11, FALSE) * ACT3Info[Intial Pay %]), "")</f>
        <v/>
      </c>
      <c r="AO27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79" s="1" t="str" cm="1">
        <f t="array" ref="AP279">IF(VLOOKUP(ACT3Holdings[[#This Row],[Date]],Paysheet[], 2, FALSE) = "PAYDAY", (PayDistribution[[#This Row],[Pay Post Initial]] * ACT3Info[Remainder %]), "")</f>
        <v/>
      </c>
      <c r="AQ27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79" s="23">
        <v>45566</v>
      </c>
      <c r="AT279" s="1" cm="1">
        <f t="array" ref="AT279">IF(ISNUMBER(BA278), BA278, ACT4Info[Intial Amount])</f>
        <v>0</v>
      </c>
      <c r="AU279" s="1"/>
      <c r="AV279" s="19" cm="1">
        <f t="array" ref="AV279">IF(ACT4Holdings[[#This Row],[Intial Amount]] &gt; ACT4Info[Interest Rate 1 Cap], ACT4Info[Interest Rate 2], ACT4Info[Interest Rate])</f>
        <v>0</v>
      </c>
      <c r="AW279" s="1"/>
      <c r="AX279" s="24" t="str" cm="1">
        <f t="array" ref="AX279">IF(VLOOKUP(ACT4Holdings[[#This Row],[Date]],Paysheet[], 2, FALSE) = "PAYDAY", (VLOOKUP(ACT4Holdings[[#This Row],[Date]],Paysheet[], 11, FALSE) * ACT4Info[Intial Pay %]), "")</f>
        <v/>
      </c>
      <c r="AY27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79" s="1" t="str" cm="1">
        <f t="array" ref="AZ279">IF(VLOOKUP(ACT4Holdings[[#This Row],[Date]],Paysheet[], 2, FALSE) = "PAYDAY", (PayDistribution[[#This Row],[Pay Post Initial]] * ACT4Info[Remainder %]), "")</f>
        <v/>
      </c>
      <c r="BA27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79" s="23">
        <v>45566</v>
      </c>
      <c r="BD279" s="1" cm="1">
        <f t="array" ref="BD279">IF(ISNUMBER(BK278), BK278, ACT5Info[Intial Amount])</f>
        <v>0</v>
      </c>
      <c r="BE279" s="1"/>
      <c r="BF279" s="19" cm="1">
        <f t="array" ref="BF279">IF(ACT5Holdings[[#This Row],[Intial Amount]] &gt; ACT5Info[Interest Rate 1 Cap], ACT5Info[Interest Rate 2], ACT5Info[Interest Rate])</f>
        <v>0</v>
      </c>
      <c r="BG279" s="1"/>
      <c r="BH279" s="24" t="str" cm="1">
        <f t="array" ref="BH279">IF(VLOOKUP(ACT5Holdings[[#This Row],[Date]],Paysheet[], 2, FALSE) = "PAYDAY", (VLOOKUP(ACT5Holdings[[#This Row],[Date]],Paysheet[], 11, FALSE) * ACT5Info[Intial Pay %]), "")</f>
        <v/>
      </c>
      <c r="BI27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79" s="1" t="str" cm="1">
        <f t="array" ref="BJ279">IF(VLOOKUP(ACT5Holdings[[#This Row],[Date]],Paysheet[], 2, FALSE) = "PAYDAY", (PayDistribution[[#This Row],[Pay Post Initial]] * ACT5Info[Remainder %]), "")</f>
        <v/>
      </c>
      <c r="BK27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80" spans="1:63" x14ac:dyDescent="0.25">
      <c r="A280" s="28">
        <v>45567</v>
      </c>
      <c r="B280" t="str">
        <f>IF(VLOOKUP(PayDistribution[[#This Row],[Date]],Paysheet[], 2, FALSE) = "PAYDAY", VLOOKUP(PayDistribution[[#This Row],[Date]],Paysheet[], 11, FALSE), "")</f>
        <v/>
      </c>
      <c r="C280" s="2" t="str">
        <f>ACT1Holdings[[#This Row],[Initial Pay Cut]]</f>
        <v/>
      </c>
      <c r="D280" s="2" t="str">
        <f>ACT2Holdings[[#This Row],[Initial Pay Cut]]</f>
        <v/>
      </c>
      <c r="E280" s="2" t="str">
        <f>ACT3Holdings[[#This Row],[Initial Pay Cut]]</f>
        <v/>
      </c>
      <c r="F280" s="2" t="str">
        <f>ACT4Holdings[[#This Row],[Initial Pay Cut]]</f>
        <v/>
      </c>
      <c r="G280" s="2" t="str">
        <f>ACT5Holdings[[#This Row],[Initial Pay Cut]]</f>
        <v/>
      </c>
      <c r="H280" t="str">
        <f>IF(PayDistribution[[#This Row],[Initial Paycheck]] = "", "", PayDistribution[[#This Row],[Initial Paycheck]] - SUM(PayDistribution[[#This Row],[Int ACT 1]:[Int ACT 5]]))</f>
        <v/>
      </c>
      <c r="I280" s="2" t="str">
        <f>ACT1Holdings[[#This Row],[Remainder Pay Cut]]</f>
        <v/>
      </c>
      <c r="J280" s="2" t="str">
        <f>ACT2Holdings[[#This Row],[Remainder Pay Cut]]</f>
        <v/>
      </c>
      <c r="K280" s="2" t="str">
        <f>ACT3Holdings[[#This Row],[Remainder Pay Cut]]</f>
        <v/>
      </c>
      <c r="L280" s="2" t="str">
        <f>ACT4Holdings[[#This Row],[Remainder Pay Cut]]</f>
        <v/>
      </c>
      <c r="M280" s="2" t="str">
        <f>ACT5Holdings[[#This Row],[Remainder Pay Cut]]</f>
        <v/>
      </c>
      <c r="O280" s="23">
        <v>45567</v>
      </c>
      <c r="P280" s="1" cm="1">
        <f t="array" ref="P280">IF(ISNUMBER(W279), W279, ACT1Info[Intial Amount])</f>
        <v>0</v>
      </c>
      <c r="Q280" s="1"/>
      <c r="R280" s="19" cm="1">
        <f t="array" ref="R280">IF(ACT1Holdings[[#This Row],[Intial Amount]] &gt; ACT1Info[Interest Rate 1 Cap], ACT1Info[Interest Rate 2], ACT1Info[Interest Rate])</f>
        <v>0</v>
      </c>
      <c r="S280" s="1"/>
      <c r="T280" s="24" t="str" cm="1">
        <f t="array" ref="T280">IF(VLOOKUP(ACT1Holdings[[#This Row],[Date]],Paysheet[], 2, FALSE) = "PAYDAY", (VLOOKUP(ACT1Holdings[[#This Row],[Date]],Paysheet[], 11, FALSE) * ACT1Info[Intial Pay %]), "")</f>
        <v/>
      </c>
      <c r="U28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80" s="1" t="str" cm="1">
        <f t="array" ref="V280">IF(VLOOKUP(ACT1Holdings[[#This Row],[Date]],Paysheet[], 2, FALSE) = "PAYDAY", (PayDistribution[[#This Row],[Pay Post Initial]] * ACT1Info[Remainder %]), "")</f>
        <v/>
      </c>
      <c r="W28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80" s="23">
        <v>45567</v>
      </c>
      <c r="Z280" s="1" cm="1">
        <f t="array" ref="Z280">IF(ISNUMBER(AG279), AG279, ACT2Info[Intial Amount])</f>
        <v>0</v>
      </c>
      <c r="AA280" s="1"/>
      <c r="AB280" s="19" cm="1">
        <f t="array" ref="AB280">IF(ACT2Holdings[[#This Row],[Intial Amount]] &gt; ACT2Info[Interest Rate 1 Cap], ACT2Info[Interest Rate 2], ACT2Info[Interest Rate])</f>
        <v>1.5E-3</v>
      </c>
      <c r="AC280" s="1"/>
      <c r="AD280" s="24" t="str" cm="1">
        <f t="array" ref="AD280">IF(VLOOKUP(ACT2Holdings[[#This Row],[Date]],Paysheet[], 2, FALSE) = "PAYDAY", (VLOOKUP(ACT2Holdings[[#This Row],[Date]],Paysheet[], 11, FALSE) * ACT2Info[Intial Pay %]), "")</f>
        <v/>
      </c>
      <c r="AE28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80" s="1" t="str" cm="1">
        <f t="array" ref="AF280">IF(VLOOKUP(ACT2Holdings[[#This Row],[Date]],Paysheet[], 2, FALSE) = "PAYDAY", (PayDistribution[[#This Row],[Pay Post Initial]] * ACT2Info[Remainder %]), "")</f>
        <v/>
      </c>
      <c r="AG28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80" s="23">
        <v>45567</v>
      </c>
      <c r="AJ280" s="1" cm="1">
        <f t="array" ref="AJ280">IF(ISNUMBER(AQ279), AQ279, ACT3Info[Intial Amount])</f>
        <v>0</v>
      </c>
      <c r="AK280" s="1"/>
      <c r="AL280" s="19" cm="1">
        <f t="array" ref="AL280">IF(ACT3Holdings[[#This Row],[Intial Amount]] &gt; ACT3Info[Interest Rate 1 Cap], ACT3Info[Interest Rate 2], ACT3Info[Interest Rate])</f>
        <v>0</v>
      </c>
      <c r="AM280" s="1"/>
      <c r="AN280" s="24" t="str" cm="1">
        <f t="array" ref="AN280">IF(VLOOKUP(ACT3Holdings[[#This Row],[Date]],Paysheet[], 2, FALSE) = "PAYDAY", (VLOOKUP(ACT3Holdings[[#This Row],[Date]],Paysheet[], 11, FALSE) * ACT3Info[Intial Pay %]), "")</f>
        <v/>
      </c>
      <c r="AO28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80" s="1" t="str" cm="1">
        <f t="array" ref="AP280">IF(VLOOKUP(ACT3Holdings[[#This Row],[Date]],Paysheet[], 2, FALSE) = "PAYDAY", (PayDistribution[[#This Row],[Pay Post Initial]] * ACT3Info[Remainder %]), "")</f>
        <v/>
      </c>
      <c r="AQ28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80" s="23">
        <v>45567</v>
      </c>
      <c r="AT280" s="1" cm="1">
        <f t="array" ref="AT280">IF(ISNUMBER(BA279), BA279, ACT4Info[Intial Amount])</f>
        <v>0</v>
      </c>
      <c r="AU280" s="1"/>
      <c r="AV280" s="19" cm="1">
        <f t="array" ref="AV280">IF(ACT4Holdings[[#This Row],[Intial Amount]] &gt; ACT4Info[Interest Rate 1 Cap], ACT4Info[Interest Rate 2], ACT4Info[Interest Rate])</f>
        <v>0</v>
      </c>
      <c r="AW280" s="1"/>
      <c r="AX280" s="24" t="str" cm="1">
        <f t="array" ref="AX280">IF(VLOOKUP(ACT4Holdings[[#This Row],[Date]],Paysheet[], 2, FALSE) = "PAYDAY", (VLOOKUP(ACT4Holdings[[#This Row],[Date]],Paysheet[], 11, FALSE) * ACT4Info[Intial Pay %]), "")</f>
        <v/>
      </c>
      <c r="AY28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80" s="1" t="str" cm="1">
        <f t="array" ref="AZ280">IF(VLOOKUP(ACT4Holdings[[#This Row],[Date]],Paysheet[], 2, FALSE) = "PAYDAY", (PayDistribution[[#This Row],[Pay Post Initial]] * ACT4Info[Remainder %]), "")</f>
        <v/>
      </c>
      <c r="BA28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80" s="23">
        <v>45567</v>
      </c>
      <c r="BD280" s="1" cm="1">
        <f t="array" ref="BD280">IF(ISNUMBER(BK279), BK279, ACT5Info[Intial Amount])</f>
        <v>0</v>
      </c>
      <c r="BE280" s="1"/>
      <c r="BF280" s="19" cm="1">
        <f t="array" ref="BF280">IF(ACT5Holdings[[#This Row],[Intial Amount]] &gt; ACT5Info[Interest Rate 1 Cap], ACT5Info[Interest Rate 2], ACT5Info[Interest Rate])</f>
        <v>0</v>
      </c>
      <c r="BG280" s="1"/>
      <c r="BH280" s="24" t="str" cm="1">
        <f t="array" ref="BH280">IF(VLOOKUP(ACT5Holdings[[#This Row],[Date]],Paysheet[], 2, FALSE) = "PAYDAY", (VLOOKUP(ACT5Holdings[[#This Row],[Date]],Paysheet[], 11, FALSE) * ACT5Info[Intial Pay %]), "")</f>
        <v/>
      </c>
      <c r="BI28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80" s="1" t="str" cm="1">
        <f t="array" ref="BJ280">IF(VLOOKUP(ACT5Holdings[[#This Row],[Date]],Paysheet[], 2, FALSE) = "PAYDAY", (PayDistribution[[#This Row],[Pay Post Initial]] * ACT5Info[Remainder %]), "")</f>
        <v/>
      </c>
      <c r="BK28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81" spans="1:63" x14ac:dyDescent="0.25">
      <c r="A281" s="28">
        <v>45568</v>
      </c>
      <c r="B281" t="str">
        <f>IF(VLOOKUP(PayDistribution[[#This Row],[Date]],Paysheet[], 2, FALSE) = "PAYDAY", VLOOKUP(PayDistribution[[#This Row],[Date]],Paysheet[], 11, FALSE), "")</f>
        <v/>
      </c>
      <c r="C281" s="2" t="str">
        <f>ACT1Holdings[[#This Row],[Initial Pay Cut]]</f>
        <v/>
      </c>
      <c r="D281" s="2" t="str">
        <f>ACT2Holdings[[#This Row],[Initial Pay Cut]]</f>
        <v/>
      </c>
      <c r="E281" s="2" t="str">
        <f>ACT3Holdings[[#This Row],[Initial Pay Cut]]</f>
        <v/>
      </c>
      <c r="F281" s="2" t="str">
        <f>ACT4Holdings[[#This Row],[Initial Pay Cut]]</f>
        <v/>
      </c>
      <c r="G281" s="2" t="str">
        <f>ACT5Holdings[[#This Row],[Initial Pay Cut]]</f>
        <v/>
      </c>
      <c r="H281" t="str">
        <f>IF(PayDistribution[[#This Row],[Initial Paycheck]] = "", "", PayDistribution[[#This Row],[Initial Paycheck]] - SUM(PayDistribution[[#This Row],[Int ACT 1]:[Int ACT 5]]))</f>
        <v/>
      </c>
      <c r="I281" s="2" t="str">
        <f>ACT1Holdings[[#This Row],[Remainder Pay Cut]]</f>
        <v/>
      </c>
      <c r="J281" s="2" t="str">
        <f>ACT2Holdings[[#This Row],[Remainder Pay Cut]]</f>
        <v/>
      </c>
      <c r="K281" s="2" t="str">
        <f>ACT3Holdings[[#This Row],[Remainder Pay Cut]]</f>
        <v/>
      </c>
      <c r="L281" s="2" t="str">
        <f>ACT4Holdings[[#This Row],[Remainder Pay Cut]]</f>
        <v/>
      </c>
      <c r="M281" s="2" t="str">
        <f>ACT5Holdings[[#This Row],[Remainder Pay Cut]]</f>
        <v/>
      </c>
      <c r="O281" s="23">
        <v>45568</v>
      </c>
      <c r="P281" s="1" cm="1">
        <f t="array" ref="P281">IF(ISNUMBER(W280), W280, ACT1Info[Intial Amount])</f>
        <v>0</v>
      </c>
      <c r="Q281" s="1"/>
      <c r="R281" s="19" cm="1">
        <f t="array" ref="R281">IF(ACT1Holdings[[#This Row],[Intial Amount]] &gt; ACT1Info[Interest Rate 1 Cap], ACT1Info[Interest Rate 2], ACT1Info[Interest Rate])</f>
        <v>0</v>
      </c>
      <c r="S281" s="1"/>
      <c r="T281" s="24" t="str" cm="1">
        <f t="array" ref="T281">IF(VLOOKUP(ACT1Holdings[[#This Row],[Date]],Paysheet[], 2, FALSE) = "PAYDAY", (VLOOKUP(ACT1Holdings[[#This Row],[Date]],Paysheet[], 11, FALSE) * ACT1Info[Intial Pay %]), "")</f>
        <v/>
      </c>
      <c r="U28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81" s="1" t="str" cm="1">
        <f t="array" ref="V281">IF(VLOOKUP(ACT1Holdings[[#This Row],[Date]],Paysheet[], 2, FALSE) = "PAYDAY", (PayDistribution[[#This Row],[Pay Post Initial]] * ACT1Info[Remainder %]), "")</f>
        <v/>
      </c>
      <c r="W28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81" s="23">
        <v>45568</v>
      </c>
      <c r="Z281" s="1" cm="1">
        <f t="array" ref="Z281">IF(ISNUMBER(AG280), AG280, ACT2Info[Intial Amount])</f>
        <v>0</v>
      </c>
      <c r="AA281" s="1"/>
      <c r="AB281" s="19" cm="1">
        <f t="array" ref="AB281">IF(ACT2Holdings[[#This Row],[Intial Amount]] &gt; ACT2Info[Interest Rate 1 Cap], ACT2Info[Interest Rate 2], ACT2Info[Interest Rate])</f>
        <v>1.5E-3</v>
      </c>
      <c r="AC281" s="1"/>
      <c r="AD281" s="24" t="str" cm="1">
        <f t="array" ref="AD281">IF(VLOOKUP(ACT2Holdings[[#This Row],[Date]],Paysheet[], 2, FALSE) = "PAYDAY", (VLOOKUP(ACT2Holdings[[#This Row],[Date]],Paysheet[], 11, FALSE) * ACT2Info[Intial Pay %]), "")</f>
        <v/>
      </c>
      <c r="AE28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81" s="1" t="str" cm="1">
        <f t="array" ref="AF281">IF(VLOOKUP(ACT2Holdings[[#This Row],[Date]],Paysheet[], 2, FALSE) = "PAYDAY", (PayDistribution[[#This Row],[Pay Post Initial]] * ACT2Info[Remainder %]), "")</f>
        <v/>
      </c>
      <c r="AG28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81" s="23">
        <v>45568</v>
      </c>
      <c r="AJ281" s="1" cm="1">
        <f t="array" ref="AJ281">IF(ISNUMBER(AQ280), AQ280, ACT3Info[Intial Amount])</f>
        <v>0</v>
      </c>
      <c r="AK281" s="1"/>
      <c r="AL281" s="19" cm="1">
        <f t="array" ref="AL281">IF(ACT3Holdings[[#This Row],[Intial Amount]] &gt; ACT3Info[Interest Rate 1 Cap], ACT3Info[Interest Rate 2], ACT3Info[Interest Rate])</f>
        <v>0</v>
      </c>
      <c r="AM281" s="1"/>
      <c r="AN281" s="24" t="str" cm="1">
        <f t="array" ref="AN281">IF(VLOOKUP(ACT3Holdings[[#This Row],[Date]],Paysheet[], 2, FALSE) = "PAYDAY", (VLOOKUP(ACT3Holdings[[#This Row],[Date]],Paysheet[], 11, FALSE) * ACT3Info[Intial Pay %]), "")</f>
        <v/>
      </c>
      <c r="AO28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81" s="1" t="str" cm="1">
        <f t="array" ref="AP281">IF(VLOOKUP(ACT3Holdings[[#This Row],[Date]],Paysheet[], 2, FALSE) = "PAYDAY", (PayDistribution[[#This Row],[Pay Post Initial]] * ACT3Info[Remainder %]), "")</f>
        <v/>
      </c>
      <c r="AQ28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81" s="23">
        <v>45568</v>
      </c>
      <c r="AT281" s="1" cm="1">
        <f t="array" ref="AT281">IF(ISNUMBER(BA280), BA280, ACT4Info[Intial Amount])</f>
        <v>0</v>
      </c>
      <c r="AU281" s="1"/>
      <c r="AV281" s="19" cm="1">
        <f t="array" ref="AV281">IF(ACT4Holdings[[#This Row],[Intial Amount]] &gt; ACT4Info[Interest Rate 1 Cap], ACT4Info[Interest Rate 2], ACT4Info[Interest Rate])</f>
        <v>0</v>
      </c>
      <c r="AW281" s="1"/>
      <c r="AX281" s="24" t="str" cm="1">
        <f t="array" ref="AX281">IF(VLOOKUP(ACT4Holdings[[#This Row],[Date]],Paysheet[], 2, FALSE) = "PAYDAY", (VLOOKUP(ACT4Holdings[[#This Row],[Date]],Paysheet[], 11, FALSE) * ACT4Info[Intial Pay %]), "")</f>
        <v/>
      </c>
      <c r="AY28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81" s="1" t="str" cm="1">
        <f t="array" ref="AZ281">IF(VLOOKUP(ACT4Holdings[[#This Row],[Date]],Paysheet[], 2, FALSE) = "PAYDAY", (PayDistribution[[#This Row],[Pay Post Initial]] * ACT4Info[Remainder %]), "")</f>
        <v/>
      </c>
      <c r="BA28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81" s="23">
        <v>45568</v>
      </c>
      <c r="BD281" s="1" cm="1">
        <f t="array" ref="BD281">IF(ISNUMBER(BK280), BK280, ACT5Info[Intial Amount])</f>
        <v>0</v>
      </c>
      <c r="BE281" s="1"/>
      <c r="BF281" s="19" cm="1">
        <f t="array" ref="BF281">IF(ACT5Holdings[[#This Row],[Intial Amount]] &gt; ACT5Info[Interest Rate 1 Cap], ACT5Info[Interest Rate 2], ACT5Info[Interest Rate])</f>
        <v>0</v>
      </c>
      <c r="BG281" s="1"/>
      <c r="BH281" s="24" t="str" cm="1">
        <f t="array" ref="BH281">IF(VLOOKUP(ACT5Holdings[[#This Row],[Date]],Paysheet[], 2, FALSE) = "PAYDAY", (VLOOKUP(ACT5Holdings[[#This Row],[Date]],Paysheet[], 11, FALSE) * ACT5Info[Intial Pay %]), "")</f>
        <v/>
      </c>
      <c r="BI28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81" s="1" t="str" cm="1">
        <f t="array" ref="BJ281">IF(VLOOKUP(ACT5Holdings[[#This Row],[Date]],Paysheet[], 2, FALSE) = "PAYDAY", (PayDistribution[[#This Row],[Pay Post Initial]] * ACT5Info[Remainder %]), "")</f>
        <v/>
      </c>
      <c r="BK28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82" spans="1:63" x14ac:dyDescent="0.25">
      <c r="A282" s="28">
        <v>45569</v>
      </c>
      <c r="B282" t="str">
        <f>IF(VLOOKUP(PayDistribution[[#This Row],[Date]],Paysheet[], 2, FALSE) = "PAYDAY", VLOOKUP(PayDistribution[[#This Row],[Date]],Paysheet[], 11, FALSE), "")</f>
        <v/>
      </c>
      <c r="C282" s="2" t="str">
        <f>ACT1Holdings[[#This Row],[Initial Pay Cut]]</f>
        <v/>
      </c>
      <c r="D282" s="2" t="str">
        <f>ACT2Holdings[[#This Row],[Initial Pay Cut]]</f>
        <v/>
      </c>
      <c r="E282" s="2" t="str">
        <f>ACT3Holdings[[#This Row],[Initial Pay Cut]]</f>
        <v/>
      </c>
      <c r="F282" s="2" t="str">
        <f>ACT4Holdings[[#This Row],[Initial Pay Cut]]</f>
        <v/>
      </c>
      <c r="G282" s="2" t="str">
        <f>ACT5Holdings[[#This Row],[Initial Pay Cut]]</f>
        <v/>
      </c>
      <c r="H282" t="str">
        <f>IF(PayDistribution[[#This Row],[Initial Paycheck]] = "", "", PayDistribution[[#This Row],[Initial Paycheck]] - SUM(PayDistribution[[#This Row],[Int ACT 1]:[Int ACT 5]]))</f>
        <v/>
      </c>
      <c r="I282" s="2" t="str">
        <f>ACT1Holdings[[#This Row],[Remainder Pay Cut]]</f>
        <v/>
      </c>
      <c r="J282" s="2" t="str">
        <f>ACT2Holdings[[#This Row],[Remainder Pay Cut]]</f>
        <v/>
      </c>
      <c r="K282" s="2" t="str">
        <f>ACT3Holdings[[#This Row],[Remainder Pay Cut]]</f>
        <v/>
      </c>
      <c r="L282" s="2" t="str">
        <f>ACT4Holdings[[#This Row],[Remainder Pay Cut]]</f>
        <v/>
      </c>
      <c r="M282" s="2" t="str">
        <f>ACT5Holdings[[#This Row],[Remainder Pay Cut]]</f>
        <v/>
      </c>
      <c r="O282" s="23">
        <v>45569</v>
      </c>
      <c r="P282" s="1" cm="1">
        <f t="array" ref="P282">IF(ISNUMBER(W281), W281, ACT1Info[Intial Amount])</f>
        <v>0</v>
      </c>
      <c r="Q282" s="1"/>
      <c r="R282" s="19" cm="1">
        <f t="array" ref="R282">IF(ACT1Holdings[[#This Row],[Intial Amount]] &gt; ACT1Info[Interest Rate 1 Cap], ACT1Info[Interest Rate 2], ACT1Info[Interest Rate])</f>
        <v>0</v>
      </c>
      <c r="S282" s="1"/>
      <c r="T282" s="24" t="str" cm="1">
        <f t="array" ref="T282">IF(VLOOKUP(ACT1Holdings[[#This Row],[Date]],Paysheet[], 2, FALSE) = "PAYDAY", (VLOOKUP(ACT1Holdings[[#This Row],[Date]],Paysheet[], 11, FALSE) * ACT1Info[Intial Pay %]), "")</f>
        <v/>
      </c>
      <c r="U28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82" s="1" t="str" cm="1">
        <f t="array" ref="V282">IF(VLOOKUP(ACT1Holdings[[#This Row],[Date]],Paysheet[], 2, FALSE) = "PAYDAY", (PayDistribution[[#This Row],[Pay Post Initial]] * ACT1Info[Remainder %]), "")</f>
        <v/>
      </c>
      <c r="W28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82" s="23">
        <v>45569</v>
      </c>
      <c r="Z282" s="1" cm="1">
        <f t="array" ref="Z282">IF(ISNUMBER(AG281), AG281, ACT2Info[Intial Amount])</f>
        <v>0</v>
      </c>
      <c r="AA282" s="1"/>
      <c r="AB282" s="19" cm="1">
        <f t="array" ref="AB282">IF(ACT2Holdings[[#This Row],[Intial Amount]] &gt; ACT2Info[Interest Rate 1 Cap], ACT2Info[Interest Rate 2], ACT2Info[Interest Rate])</f>
        <v>1.5E-3</v>
      </c>
      <c r="AC282" s="1"/>
      <c r="AD282" s="24" t="str" cm="1">
        <f t="array" ref="AD282">IF(VLOOKUP(ACT2Holdings[[#This Row],[Date]],Paysheet[], 2, FALSE) = "PAYDAY", (VLOOKUP(ACT2Holdings[[#This Row],[Date]],Paysheet[], 11, FALSE) * ACT2Info[Intial Pay %]), "")</f>
        <v/>
      </c>
      <c r="AE28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82" s="1" t="str" cm="1">
        <f t="array" ref="AF282">IF(VLOOKUP(ACT2Holdings[[#This Row],[Date]],Paysheet[], 2, FALSE) = "PAYDAY", (PayDistribution[[#This Row],[Pay Post Initial]] * ACT2Info[Remainder %]), "")</f>
        <v/>
      </c>
      <c r="AG28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82" s="23">
        <v>45569</v>
      </c>
      <c r="AJ282" s="1" cm="1">
        <f t="array" ref="AJ282">IF(ISNUMBER(AQ281), AQ281, ACT3Info[Intial Amount])</f>
        <v>0</v>
      </c>
      <c r="AK282" s="1"/>
      <c r="AL282" s="19" cm="1">
        <f t="array" ref="AL282">IF(ACT3Holdings[[#This Row],[Intial Amount]] &gt; ACT3Info[Interest Rate 1 Cap], ACT3Info[Interest Rate 2], ACT3Info[Interest Rate])</f>
        <v>0</v>
      </c>
      <c r="AM282" s="1"/>
      <c r="AN282" s="24" t="str" cm="1">
        <f t="array" ref="AN282">IF(VLOOKUP(ACT3Holdings[[#This Row],[Date]],Paysheet[], 2, FALSE) = "PAYDAY", (VLOOKUP(ACT3Holdings[[#This Row],[Date]],Paysheet[], 11, FALSE) * ACT3Info[Intial Pay %]), "")</f>
        <v/>
      </c>
      <c r="AO28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82" s="1" t="str" cm="1">
        <f t="array" ref="AP282">IF(VLOOKUP(ACT3Holdings[[#This Row],[Date]],Paysheet[], 2, FALSE) = "PAYDAY", (PayDistribution[[#This Row],[Pay Post Initial]] * ACT3Info[Remainder %]), "")</f>
        <v/>
      </c>
      <c r="AQ28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82" s="23">
        <v>45569</v>
      </c>
      <c r="AT282" s="1" cm="1">
        <f t="array" ref="AT282">IF(ISNUMBER(BA281), BA281, ACT4Info[Intial Amount])</f>
        <v>0</v>
      </c>
      <c r="AU282" s="1"/>
      <c r="AV282" s="19" cm="1">
        <f t="array" ref="AV282">IF(ACT4Holdings[[#This Row],[Intial Amount]] &gt; ACT4Info[Interest Rate 1 Cap], ACT4Info[Interest Rate 2], ACT4Info[Interest Rate])</f>
        <v>0</v>
      </c>
      <c r="AW282" s="1"/>
      <c r="AX282" s="24" t="str" cm="1">
        <f t="array" ref="AX282">IF(VLOOKUP(ACT4Holdings[[#This Row],[Date]],Paysheet[], 2, FALSE) = "PAYDAY", (VLOOKUP(ACT4Holdings[[#This Row],[Date]],Paysheet[], 11, FALSE) * ACT4Info[Intial Pay %]), "")</f>
        <v/>
      </c>
      <c r="AY28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82" s="1" t="str" cm="1">
        <f t="array" ref="AZ282">IF(VLOOKUP(ACT4Holdings[[#This Row],[Date]],Paysheet[], 2, FALSE) = "PAYDAY", (PayDistribution[[#This Row],[Pay Post Initial]] * ACT4Info[Remainder %]), "")</f>
        <v/>
      </c>
      <c r="BA28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82" s="23">
        <v>45569</v>
      </c>
      <c r="BD282" s="1" cm="1">
        <f t="array" ref="BD282">IF(ISNUMBER(BK281), BK281, ACT5Info[Intial Amount])</f>
        <v>0</v>
      </c>
      <c r="BE282" s="1"/>
      <c r="BF282" s="19" cm="1">
        <f t="array" ref="BF282">IF(ACT5Holdings[[#This Row],[Intial Amount]] &gt; ACT5Info[Interest Rate 1 Cap], ACT5Info[Interest Rate 2], ACT5Info[Interest Rate])</f>
        <v>0</v>
      </c>
      <c r="BG282" s="1"/>
      <c r="BH282" s="24" t="str" cm="1">
        <f t="array" ref="BH282">IF(VLOOKUP(ACT5Holdings[[#This Row],[Date]],Paysheet[], 2, FALSE) = "PAYDAY", (VLOOKUP(ACT5Holdings[[#This Row],[Date]],Paysheet[], 11, FALSE) * ACT5Info[Intial Pay %]), "")</f>
        <v/>
      </c>
      <c r="BI28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82" s="1" t="str" cm="1">
        <f t="array" ref="BJ282">IF(VLOOKUP(ACT5Holdings[[#This Row],[Date]],Paysheet[], 2, FALSE) = "PAYDAY", (PayDistribution[[#This Row],[Pay Post Initial]] * ACT5Info[Remainder %]), "")</f>
        <v/>
      </c>
      <c r="BK28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83" spans="1:63" x14ac:dyDescent="0.25">
      <c r="A283" s="28">
        <v>45570</v>
      </c>
      <c r="B283" t="str">
        <f>IF(VLOOKUP(PayDistribution[[#This Row],[Date]],Paysheet[], 2, FALSE) = "PAYDAY", VLOOKUP(PayDistribution[[#This Row],[Date]],Paysheet[], 11, FALSE), "")</f>
        <v/>
      </c>
      <c r="C283" s="2" t="str">
        <f>ACT1Holdings[[#This Row],[Initial Pay Cut]]</f>
        <v/>
      </c>
      <c r="D283" s="2" t="str">
        <f>ACT2Holdings[[#This Row],[Initial Pay Cut]]</f>
        <v/>
      </c>
      <c r="E283" s="2" t="str">
        <f>ACT3Holdings[[#This Row],[Initial Pay Cut]]</f>
        <v/>
      </c>
      <c r="F283" s="2" t="str">
        <f>ACT4Holdings[[#This Row],[Initial Pay Cut]]</f>
        <v/>
      </c>
      <c r="G283" s="2" t="str">
        <f>ACT5Holdings[[#This Row],[Initial Pay Cut]]</f>
        <v/>
      </c>
      <c r="H283" t="str">
        <f>IF(PayDistribution[[#This Row],[Initial Paycheck]] = "", "", PayDistribution[[#This Row],[Initial Paycheck]] - SUM(PayDistribution[[#This Row],[Int ACT 1]:[Int ACT 5]]))</f>
        <v/>
      </c>
      <c r="I283" s="2" t="str">
        <f>ACT1Holdings[[#This Row],[Remainder Pay Cut]]</f>
        <v/>
      </c>
      <c r="J283" s="2" t="str">
        <f>ACT2Holdings[[#This Row],[Remainder Pay Cut]]</f>
        <v/>
      </c>
      <c r="K283" s="2" t="str">
        <f>ACT3Holdings[[#This Row],[Remainder Pay Cut]]</f>
        <v/>
      </c>
      <c r="L283" s="2" t="str">
        <f>ACT4Holdings[[#This Row],[Remainder Pay Cut]]</f>
        <v/>
      </c>
      <c r="M283" s="2" t="str">
        <f>ACT5Holdings[[#This Row],[Remainder Pay Cut]]</f>
        <v/>
      </c>
      <c r="O283" s="23">
        <v>45570</v>
      </c>
      <c r="P283" s="1" cm="1">
        <f t="array" ref="P283">IF(ISNUMBER(W282), W282, ACT1Info[Intial Amount])</f>
        <v>0</v>
      </c>
      <c r="Q283" s="1"/>
      <c r="R283" s="19" cm="1">
        <f t="array" ref="R283">IF(ACT1Holdings[[#This Row],[Intial Amount]] &gt; ACT1Info[Interest Rate 1 Cap], ACT1Info[Interest Rate 2], ACT1Info[Interest Rate])</f>
        <v>0</v>
      </c>
      <c r="S283" s="1"/>
      <c r="T283" s="24" t="str" cm="1">
        <f t="array" ref="T283">IF(VLOOKUP(ACT1Holdings[[#This Row],[Date]],Paysheet[], 2, FALSE) = "PAYDAY", (VLOOKUP(ACT1Holdings[[#This Row],[Date]],Paysheet[], 11, FALSE) * ACT1Info[Intial Pay %]), "")</f>
        <v/>
      </c>
      <c r="U28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83" s="1" t="str" cm="1">
        <f t="array" ref="V283">IF(VLOOKUP(ACT1Holdings[[#This Row],[Date]],Paysheet[], 2, FALSE) = "PAYDAY", (PayDistribution[[#This Row],[Pay Post Initial]] * ACT1Info[Remainder %]), "")</f>
        <v/>
      </c>
      <c r="W28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83" s="23">
        <v>45570</v>
      </c>
      <c r="Z283" s="1" cm="1">
        <f t="array" ref="Z283">IF(ISNUMBER(AG282), AG282, ACT2Info[Intial Amount])</f>
        <v>0</v>
      </c>
      <c r="AA283" s="1"/>
      <c r="AB283" s="19" cm="1">
        <f t="array" ref="AB283">IF(ACT2Holdings[[#This Row],[Intial Amount]] &gt; ACT2Info[Interest Rate 1 Cap], ACT2Info[Interest Rate 2], ACT2Info[Interest Rate])</f>
        <v>1.5E-3</v>
      </c>
      <c r="AC283" s="1"/>
      <c r="AD283" s="24" t="str" cm="1">
        <f t="array" ref="AD283">IF(VLOOKUP(ACT2Holdings[[#This Row],[Date]],Paysheet[], 2, FALSE) = "PAYDAY", (VLOOKUP(ACT2Holdings[[#This Row],[Date]],Paysheet[], 11, FALSE) * ACT2Info[Intial Pay %]), "")</f>
        <v/>
      </c>
      <c r="AE28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83" s="1" t="str" cm="1">
        <f t="array" ref="AF283">IF(VLOOKUP(ACT2Holdings[[#This Row],[Date]],Paysheet[], 2, FALSE) = "PAYDAY", (PayDistribution[[#This Row],[Pay Post Initial]] * ACT2Info[Remainder %]), "")</f>
        <v/>
      </c>
      <c r="AG28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83" s="23">
        <v>45570</v>
      </c>
      <c r="AJ283" s="1" cm="1">
        <f t="array" ref="AJ283">IF(ISNUMBER(AQ282), AQ282, ACT3Info[Intial Amount])</f>
        <v>0</v>
      </c>
      <c r="AK283" s="1"/>
      <c r="AL283" s="19" cm="1">
        <f t="array" ref="AL283">IF(ACT3Holdings[[#This Row],[Intial Amount]] &gt; ACT3Info[Interest Rate 1 Cap], ACT3Info[Interest Rate 2], ACT3Info[Interest Rate])</f>
        <v>0</v>
      </c>
      <c r="AM283" s="1"/>
      <c r="AN283" s="24" t="str" cm="1">
        <f t="array" ref="AN283">IF(VLOOKUP(ACT3Holdings[[#This Row],[Date]],Paysheet[], 2, FALSE) = "PAYDAY", (VLOOKUP(ACT3Holdings[[#This Row],[Date]],Paysheet[], 11, FALSE) * ACT3Info[Intial Pay %]), "")</f>
        <v/>
      </c>
      <c r="AO28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83" s="1" t="str" cm="1">
        <f t="array" ref="AP283">IF(VLOOKUP(ACT3Holdings[[#This Row],[Date]],Paysheet[], 2, FALSE) = "PAYDAY", (PayDistribution[[#This Row],[Pay Post Initial]] * ACT3Info[Remainder %]), "")</f>
        <v/>
      </c>
      <c r="AQ28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83" s="23">
        <v>45570</v>
      </c>
      <c r="AT283" s="1" cm="1">
        <f t="array" ref="AT283">IF(ISNUMBER(BA282), BA282, ACT4Info[Intial Amount])</f>
        <v>0</v>
      </c>
      <c r="AU283" s="1"/>
      <c r="AV283" s="19" cm="1">
        <f t="array" ref="AV283">IF(ACT4Holdings[[#This Row],[Intial Amount]] &gt; ACT4Info[Interest Rate 1 Cap], ACT4Info[Interest Rate 2], ACT4Info[Interest Rate])</f>
        <v>0</v>
      </c>
      <c r="AW283" s="1"/>
      <c r="AX283" s="24" t="str" cm="1">
        <f t="array" ref="AX283">IF(VLOOKUP(ACT4Holdings[[#This Row],[Date]],Paysheet[], 2, FALSE) = "PAYDAY", (VLOOKUP(ACT4Holdings[[#This Row],[Date]],Paysheet[], 11, FALSE) * ACT4Info[Intial Pay %]), "")</f>
        <v/>
      </c>
      <c r="AY28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83" s="1" t="str" cm="1">
        <f t="array" ref="AZ283">IF(VLOOKUP(ACT4Holdings[[#This Row],[Date]],Paysheet[], 2, FALSE) = "PAYDAY", (PayDistribution[[#This Row],[Pay Post Initial]] * ACT4Info[Remainder %]), "")</f>
        <v/>
      </c>
      <c r="BA28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83" s="23">
        <v>45570</v>
      </c>
      <c r="BD283" s="1" cm="1">
        <f t="array" ref="BD283">IF(ISNUMBER(BK282), BK282, ACT5Info[Intial Amount])</f>
        <v>0</v>
      </c>
      <c r="BE283" s="1"/>
      <c r="BF283" s="19" cm="1">
        <f t="array" ref="BF283">IF(ACT5Holdings[[#This Row],[Intial Amount]] &gt; ACT5Info[Interest Rate 1 Cap], ACT5Info[Interest Rate 2], ACT5Info[Interest Rate])</f>
        <v>0</v>
      </c>
      <c r="BG283" s="1"/>
      <c r="BH283" s="24" t="str" cm="1">
        <f t="array" ref="BH283">IF(VLOOKUP(ACT5Holdings[[#This Row],[Date]],Paysheet[], 2, FALSE) = "PAYDAY", (VLOOKUP(ACT5Holdings[[#This Row],[Date]],Paysheet[], 11, FALSE) * ACT5Info[Intial Pay %]), "")</f>
        <v/>
      </c>
      <c r="BI28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83" s="1" t="str" cm="1">
        <f t="array" ref="BJ283">IF(VLOOKUP(ACT5Holdings[[#This Row],[Date]],Paysheet[], 2, FALSE) = "PAYDAY", (PayDistribution[[#This Row],[Pay Post Initial]] * ACT5Info[Remainder %]), "")</f>
        <v/>
      </c>
      <c r="BK28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84" spans="1:63" x14ac:dyDescent="0.25">
      <c r="A284" s="28">
        <v>45571</v>
      </c>
      <c r="B284" t="str">
        <f>IF(VLOOKUP(PayDistribution[[#This Row],[Date]],Paysheet[], 2, FALSE) = "PAYDAY", VLOOKUP(PayDistribution[[#This Row],[Date]],Paysheet[], 11, FALSE), "")</f>
        <v/>
      </c>
      <c r="C284" s="2" t="str">
        <f>ACT1Holdings[[#This Row],[Initial Pay Cut]]</f>
        <v/>
      </c>
      <c r="D284" s="2" t="str">
        <f>ACT2Holdings[[#This Row],[Initial Pay Cut]]</f>
        <v/>
      </c>
      <c r="E284" s="2" t="str">
        <f>ACT3Holdings[[#This Row],[Initial Pay Cut]]</f>
        <v/>
      </c>
      <c r="F284" s="2" t="str">
        <f>ACT4Holdings[[#This Row],[Initial Pay Cut]]</f>
        <v/>
      </c>
      <c r="G284" s="2" t="str">
        <f>ACT5Holdings[[#This Row],[Initial Pay Cut]]</f>
        <v/>
      </c>
      <c r="H284" t="str">
        <f>IF(PayDistribution[[#This Row],[Initial Paycheck]] = "", "", PayDistribution[[#This Row],[Initial Paycheck]] - SUM(PayDistribution[[#This Row],[Int ACT 1]:[Int ACT 5]]))</f>
        <v/>
      </c>
      <c r="I284" s="2" t="str">
        <f>ACT1Holdings[[#This Row],[Remainder Pay Cut]]</f>
        <v/>
      </c>
      <c r="J284" s="2" t="str">
        <f>ACT2Holdings[[#This Row],[Remainder Pay Cut]]</f>
        <v/>
      </c>
      <c r="K284" s="2" t="str">
        <f>ACT3Holdings[[#This Row],[Remainder Pay Cut]]</f>
        <v/>
      </c>
      <c r="L284" s="2" t="str">
        <f>ACT4Holdings[[#This Row],[Remainder Pay Cut]]</f>
        <v/>
      </c>
      <c r="M284" s="2" t="str">
        <f>ACT5Holdings[[#This Row],[Remainder Pay Cut]]</f>
        <v/>
      </c>
      <c r="O284" s="23">
        <v>45571</v>
      </c>
      <c r="P284" s="1" cm="1">
        <f t="array" ref="P284">IF(ISNUMBER(W283), W283, ACT1Info[Intial Amount])</f>
        <v>0</v>
      </c>
      <c r="Q284" s="1"/>
      <c r="R284" s="19" cm="1">
        <f t="array" ref="R284">IF(ACT1Holdings[[#This Row],[Intial Amount]] &gt; ACT1Info[Interest Rate 1 Cap], ACT1Info[Interest Rate 2], ACT1Info[Interest Rate])</f>
        <v>0</v>
      </c>
      <c r="S284" s="1"/>
      <c r="T284" s="24" t="str" cm="1">
        <f t="array" ref="T284">IF(VLOOKUP(ACT1Holdings[[#This Row],[Date]],Paysheet[], 2, FALSE) = "PAYDAY", (VLOOKUP(ACT1Holdings[[#This Row],[Date]],Paysheet[], 11, FALSE) * ACT1Info[Intial Pay %]), "")</f>
        <v/>
      </c>
      <c r="U28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84" s="1" t="str" cm="1">
        <f t="array" ref="V284">IF(VLOOKUP(ACT1Holdings[[#This Row],[Date]],Paysheet[], 2, FALSE) = "PAYDAY", (PayDistribution[[#This Row],[Pay Post Initial]] * ACT1Info[Remainder %]), "")</f>
        <v/>
      </c>
      <c r="W28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84" s="23">
        <v>45571</v>
      </c>
      <c r="Z284" s="1" cm="1">
        <f t="array" ref="Z284">IF(ISNUMBER(AG283), AG283, ACT2Info[Intial Amount])</f>
        <v>0</v>
      </c>
      <c r="AA284" s="1"/>
      <c r="AB284" s="19" cm="1">
        <f t="array" ref="AB284">IF(ACT2Holdings[[#This Row],[Intial Amount]] &gt; ACT2Info[Interest Rate 1 Cap], ACT2Info[Interest Rate 2], ACT2Info[Interest Rate])</f>
        <v>1.5E-3</v>
      </c>
      <c r="AC284" s="1"/>
      <c r="AD284" s="24" t="str" cm="1">
        <f t="array" ref="AD284">IF(VLOOKUP(ACT2Holdings[[#This Row],[Date]],Paysheet[], 2, FALSE) = "PAYDAY", (VLOOKUP(ACT2Holdings[[#This Row],[Date]],Paysheet[], 11, FALSE) * ACT2Info[Intial Pay %]), "")</f>
        <v/>
      </c>
      <c r="AE28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84" s="1" t="str" cm="1">
        <f t="array" ref="AF284">IF(VLOOKUP(ACT2Holdings[[#This Row],[Date]],Paysheet[], 2, FALSE) = "PAYDAY", (PayDistribution[[#This Row],[Pay Post Initial]] * ACT2Info[Remainder %]), "")</f>
        <v/>
      </c>
      <c r="AG28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84" s="23">
        <v>45571</v>
      </c>
      <c r="AJ284" s="1" cm="1">
        <f t="array" ref="AJ284">IF(ISNUMBER(AQ283), AQ283, ACT3Info[Intial Amount])</f>
        <v>0</v>
      </c>
      <c r="AK284" s="1"/>
      <c r="AL284" s="19" cm="1">
        <f t="array" ref="AL284">IF(ACT3Holdings[[#This Row],[Intial Amount]] &gt; ACT3Info[Interest Rate 1 Cap], ACT3Info[Interest Rate 2], ACT3Info[Interest Rate])</f>
        <v>0</v>
      </c>
      <c r="AM284" s="1"/>
      <c r="AN284" s="24" t="str" cm="1">
        <f t="array" ref="AN284">IF(VLOOKUP(ACT3Holdings[[#This Row],[Date]],Paysheet[], 2, FALSE) = "PAYDAY", (VLOOKUP(ACT3Holdings[[#This Row],[Date]],Paysheet[], 11, FALSE) * ACT3Info[Intial Pay %]), "")</f>
        <v/>
      </c>
      <c r="AO28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84" s="1" t="str" cm="1">
        <f t="array" ref="AP284">IF(VLOOKUP(ACT3Holdings[[#This Row],[Date]],Paysheet[], 2, FALSE) = "PAYDAY", (PayDistribution[[#This Row],[Pay Post Initial]] * ACT3Info[Remainder %]), "")</f>
        <v/>
      </c>
      <c r="AQ28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84" s="23">
        <v>45571</v>
      </c>
      <c r="AT284" s="1" cm="1">
        <f t="array" ref="AT284">IF(ISNUMBER(BA283), BA283, ACT4Info[Intial Amount])</f>
        <v>0</v>
      </c>
      <c r="AU284" s="1"/>
      <c r="AV284" s="19" cm="1">
        <f t="array" ref="AV284">IF(ACT4Holdings[[#This Row],[Intial Amount]] &gt; ACT4Info[Interest Rate 1 Cap], ACT4Info[Interest Rate 2], ACT4Info[Interest Rate])</f>
        <v>0</v>
      </c>
      <c r="AW284" s="1"/>
      <c r="AX284" s="24" t="str" cm="1">
        <f t="array" ref="AX284">IF(VLOOKUP(ACT4Holdings[[#This Row],[Date]],Paysheet[], 2, FALSE) = "PAYDAY", (VLOOKUP(ACT4Holdings[[#This Row],[Date]],Paysheet[], 11, FALSE) * ACT4Info[Intial Pay %]), "")</f>
        <v/>
      </c>
      <c r="AY28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84" s="1" t="str" cm="1">
        <f t="array" ref="AZ284">IF(VLOOKUP(ACT4Holdings[[#This Row],[Date]],Paysheet[], 2, FALSE) = "PAYDAY", (PayDistribution[[#This Row],[Pay Post Initial]] * ACT4Info[Remainder %]), "")</f>
        <v/>
      </c>
      <c r="BA28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84" s="23">
        <v>45571</v>
      </c>
      <c r="BD284" s="1" cm="1">
        <f t="array" ref="BD284">IF(ISNUMBER(BK283), BK283, ACT5Info[Intial Amount])</f>
        <v>0</v>
      </c>
      <c r="BE284" s="1"/>
      <c r="BF284" s="19" cm="1">
        <f t="array" ref="BF284">IF(ACT5Holdings[[#This Row],[Intial Amount]] &gt; ACT5Info[Interest Rate 1 Cap], ACT5Info[Interest Rate 2], ACT5Info[Interest Rate])</f>
        <v>0</v>
      </c>
      <c r="BG284" s="1"/>
      <c r="BH284" s="24" t="str" cm="1">
        <f t="array" ref="BH284">IF(VLOOKUP(ACT5Holdings[[#This Row],[Date]],Paysheet[], 2, FALSE) = "PAYDAY", (VLOOKUP(ACT5Holdings[[#This Row],[Date]],Paysheet[], 11, FALSE) * ACT5Info[Intial Pay %]), "")</f>
        <v/>
      </c>
      <c r="BI28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84" s="1" t="str" cm="1">
        <f t="array" ref="BJ284">IF(VLOOKUP(ACT5Holdings[[#This Row],[Date]],Paysheet[], 2, FALSE) = "PAYDAY", (PayDistribution[[#This Row],[Pay Post Initial]] * ACT5Info[Remainder %]), "")</f>
        <v/>
      </c>
      <c r="BK28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85" spans="1:63" x14ac:dyDescent="0.25">
      <c r="A285" s="28">
        <v>45572</v>
      </c>
      <c r="B285" t="str">
        <f>IF(VLOOKUP(PayDistribution[[#This Row],[Date]],Paysheet[], 2, FALSE) = "PAYDAY", VLOOKUP(PayDistribution[[#This Row],[Date]],Paysheet[], 11, FALSE), "")</f>
        <v/>
      </c>
      <c r="C285" s="2" t="str">
        <f>ACT1Holdings[[#This Row],[Initial Pay Cut]]</f>
        <v/>
      </c>
      <c r="D285" s="2" t="str">
        <f>ACT2Holdings[[#This Row],[Initial Pay Cut]]</f>
        <v/>
      </c>
      <c r="E285" s="2" t="str">
        <f>ACT3Holdings[[#This Row],[Initial Pay Cut]]</f>
        <v/>
      </c>
      <c r="F285" s="2" t="str">
        <f>ACT4Holdings[[#This Row],[Initial Pay Cut]]</f>
        <v/>
      </c>
      <c r="G285" s="2" t="str">
        <f>ACT5Holdings[[#This Row],[Initial Pay Cut]]</f>
        <v/>
      </c>
      <c r="H285" t="str">
        <f>IF(PayDistribution[[#This Row],[Initial Paycheck]] = "", "", PayDistribution[[#This Row],[Initial Paycheck]] - SUM(PayDistribution[[#This Row],[Int ACT 1]:[Int ACT 5]]))</f>
        <v/>
      </c>
      <c r="I285" s="2" t="str">
        <f>ACT1Holdings[[#This Row],[Remainder Pay Cut]]</f>
        <v/>
      </c>
      <c r="J285" s="2" t="str">
        <f>ACT2Holdings[[#This Row],[Remainder Pay Cut]]</f>
        <v/>
      </c>
      <c r="K285" s="2" t="str">
        <f>ACT3Holdings[[#This Row],[Remainder Pay Cut]]</f>
        <v/>
      </c>
      <c r="L285" s="2" t="str">
        <f>ACT4Holdings[[#This Row],[Remainder Pay Cut]]</f>
        <v/>
      </c>
      <c r="M285" s="2" t="str">
        <f>ACT5Holdings[[#This Row],[Remainder Pay Cut]]</f>
        <v/>
      </c>
      <c r="O285" s="23">
        <v>45572</v>
      </c>
      <c r="P285" s="1" cm="1">
        <f t="array" ref="P285">IF(ISNUMBER(W284), W284, ACT1Info[Intial Amount])</f>
        <v>0</v>
      </c>
      <c r="Q285" s="1"/>
      <c r="R285" s="19" cm="1">
        <f t="array" ref="R285">IF(ACT1Holdings[[#This Row],[Intial Amount]] &gt; ACT1Info[Interest Rate 1 Cap], ACT1Info[Interest Rate 2], ACT1Info[Interest Rate])</f>
        <v>0</v>
      </c>
      <c r="S285" s="1"/>
      <c r="T285" s="24" t="str" cm="1">
        <f t="array" ref="T285">IF(VLOOKUP(ACT1Holdings[[#This Row],[Date]],Paysheet[], 2, FALSE) = "PAYDAY", (VLOOKUP(ACT1Holdings[[#This Row],[Date]],Paysheet[], 11, FALSE) * ACT1Info[Intial Pay %]), "")</f>
        <v/>
      </c>
      <c r="U28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85" s="1" t="str" cm="1">
        <f t="array" ref="V285">IF(VLOOKUP(ACT1Holdings[[#This Row],[Date]],Paysheet[], 2, FALSE) = "PAYDAY", (PayDistribution[[#This Row],[Pay Post Initial]] * ACT1Info[Remainder %]), "")</f>
        <v/>
      </c>
      <c r="W28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85" s="23">
        <v>45572</v>
      </c>
      <c r="Z285" s="1" cm="1">
        <f t="array" ref="Z285">IF(ISNUMBER(AG284), AG284, ACT2Info[Intial Amount])</f>
        <v>0</v>
      </c>
      <c r="AA285" s="1"/>
      <c r="AB285" s="19" cm="1">
        <f t="array" ref="AB285">IF(ACT2Holdings[[#This Row],[Intial Amount]] &gt; ACT2Info[Interest Rate 1 Cap], ACT2Info[Interest Rate 2], ACT2Info[Interest Rate])</f>
        <v>1.5E-3</v>
      </c>
      <c r="AC285" s="1"/>
      <c r="AD285" s="24" t="str" cm="1">
        <f t="array" ref="AD285">IF(VLOOKUP(ACT2Holdings[[#This Row],[Date]],Paysheet[], 2, FALSE) = "PAYDAY", (VLOOKUP(ACT2Holdings[[#This Row],[Date]],Paysheet[], 11, FALSE) * ACT2Info[Intial Pay %]), "")</f>
        <v/>
      </c>
      <c r="AE28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85" s="1" t="str" cm="1">
        <f t="array" ref="AF285">IF(VLOOKUP(ACT2Holdings[[#This Row],[Date]],Paysheet[], 2, FALSE) = "PAYDAY", (PayDistribution[[#This Row],[Pay Post Initial]] * ACT2Info[Remainder %]), "")</f>
        <v/>
      </c>
      <c r="AG28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85" s="23">
        <v>45572</v>
      </c>
      <c r="AJ285" s="1" cm="1">
        <f t="array" ref="AJ285">IF(ISNUMBER(AQ284), AQ284, ACT3Info[Intial Amount])</f>
        <v>0</v>
      </c>
      <c r="AK285" s="1"/>
      <c r="AL285" s="19" cm="1">
        <f t="array" ref="AL285">IF(ACT3Holdings[[#This Row],[Intial Amount]] &gt; ACT3Info[Interest Rate 1 Cap], ACT3Info[Interest Rate 2], ACT3Info[Interest Rate])</f>
        <v>0</v>
      </c>
      <c r="AM285" s="1"/>
      <c r="AN285" s="24" t="str" cm="1">
        <f t="array" ref="AN285">IF(VLOOKUP(ACT3Holdings[[#This Row],[Date]],Paysheet[], 2, FALSE) = "PAYDAY", (VLOOKUP(ACT3Holdings[[#This Row],[Date]],Paysheet[], 11, FALSE) * ACT3Info[Intial Pay %]), "")</f>
        <v/>
      </c>
      <c r="AO28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85" s="1" t="str" cm="1">
        <f t="array" ref="AP285">IF(VLOOKUP(ACT3Holdings[[#This Row],[Date]],Paysheet[], 2, FALSE) = "PAYDAY", (PayDistribution[[#This Row],[Pay Post Initial]] * ACT3Info[Remainder %]), "")</f>
        <v/>
      </c>
      <c r="AQ28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85" s="23">
        <v>45572</v>
      </c>
      <c r="AT285" s="1" cm="1">
        <f t="array" ref="AT285">IF(ISNUMBER(BA284), BA284, ACT4Info[Intial Amount])</f>
        <v>0</v>
      </c>
      <c r="AU285" s="1"/>
      <c r="AV285" s="19" cm="1">
        <f t="array" ref="AV285">IF(ACT4Holdings[[#This Row],[Intial Amount]] &gt; ACT4Info[Interest Rate 1 Cap], ACT4Info[Interest Rate 2], ACT4Info[Interest Rate])</f>
        <v>0</v>
      </c>
      <c r="AW285" s="1"/>
      <c r="AX285" s="24" t="str" cm="1">
        <f t="array" ref="AX285">IF(VLOOKUP(ACT4Holdings[[#This Row],[Date]],Paysheet[], 2, FALSE) = "PAYDAY", (VLOOKUP(ACT4Holdings[[#This Row],[Date]],Paysheet[], 11, FALSE) * ACT4Info[Intial Pay %]), "")</f>
        <v/>
      </c>
      <c r="AY28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85" s="1" t="str" cm="1">
        <f t="array" ref="AZ285">IF(VLOOKUP(ACT4Holdings[[#This Row],[Date]],Paysheet[], 2, FALSE) = "PAYDAY", (PayDistribution[[#This Row],[Pay Post Initial]] * ACT4Info[Remainder %]), "")</f>
        <v/>
      </c>
      <c r="BA28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85" s="23">
        <v>45572</v>
      </c>
      <c r="BD285" s="1" cm="1">
        <f t="array" ref="BD285">IF(ISNUMBER(BK284), BK284, ACT5Info[Intial Amount])</f>
        <v>0</v>
      </c>
      <c r="BE285" s="1"/>
      <c r="BF285" s="19" cm="1">
        <f t="array" ref="BF285">IF(ACT5Holdings[[#This Row],[Intial Amount]] &gt; ACT5Info[Interest Rate 1 Cap], ACT5Info[Interest Rate 2], ACT5Info[Interest Rate])</f>
        <v>0</v>
      </c>
      <c r="BG285" s="1"/>
      <c r="BH285" s="24" t="str" cm="1">
        <f t="array" ref="BH285">IF(VLOOKUP(ACT5Holdings[[#This Row],[Date]],Paysheet[], 2, FALSE) = "PAYDAY", (VLOOKUP(ACT5Holdings[[#This Row],[Date]],Paysheet[], 11, FALSE) * ACT5Info[Intial Pay %]), "")</f>
        <v/>
      </c>
      <c r="BI28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85" s="1" t="str" cm="1">
        <f t="array" ref="BJ285">IF(VLOOKUP(ACT5Holdings[[#This Row],[Date]],Paysheet[], 2, FALSE) = "PAYDAY", (PayDistribution[[#This Row],[Pay Post Initial]] * ACT5Info[Remainder %]), "")</f>
        <v/>
      </c>
      <c r="BK28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86" spans="1:63" x14ac:dyDescent="0.25">
      <c r="A286" s="28">
        <v>45573</v>
      </c>
      <c r="B286" t="str">
        <f>IF(VLOOKUP(PayDistribution[[#This Row],[Date]],Paysheet[], 2, FALSE) = "PAYDAY", VLOOKUP(PayDistribution[[#This Row],[Date]],Paysheet[], 11, FALSE), "")</f>
        <v/>
      </c>
      <c r="C286" s="2" t="str">
        <f>ACT1Holdings[[#This Row],[Initial Pay Cut]]</f>
        <v/>
      </c>
      <c r="D286" s="2" t="str">
        <f>ACT2Holdings[[#This Row],[Initial Pay Cut]]</f>
        <v/>
      </c>
      <c r="E286" s="2" t="str">
        <f>ACT3Holdings[[#This Row],[Initial Pay Cut]]</f>
        <v/>
      </c>
      <c r="F286" s="2" t="str">
        <f>ACT4Holdings[[#This Row],[Initial Pay Cut]]</f>
        <v/>
      </c>
      <c r="G286" s="2" t="str">
        <f>ACT5Holdings[[#This Row],[Initial Pay Cut]]</f>
        <v/>
      </c>
      <c r="H286" t="str">
        <f>IF(PayDistribution[[#This Row],[Initial Paycheck]] = "", "", PayDistribution[[#This Row],[Initial Paycheck]] - SUM(PayDistribution[[#This Row],[Int ACT 1]:[Int ACT 5]]))</f>
        <v/>
      </c>
      <c r="I286" s="2" t="str">
        <f>ACT1Holdings[[#This Row],[Remainder Pay Cut]]</f>
        <v/>
      </c>
      <c r="J286" s="2" t="str">
        <f>ACT2Holdings[[#This Row],[Remainder Pay Cut]]</f>
        <v/>
      </c>
      <c r="K286" s="2" t="str">
        <f>ACT3Holdings[[#This Row],[Remainder Pay Cut]]</f>
        <v/>
      </c>
      <c r="L286" s="2" t="str">
        <f>ACT4Holdings[[#This Row],[Remainder Pay Cut]]</f>
        <v/>
      </c>
      <c r="M286" s="2" t="str">
        <f>ACT5Holdings[[#This Row],[Remainder Pay Cut]]</f>
        <v/>
      </c>
      <c r="O286" s="23">
        <v>45573</v>
      </c>
      <c r="P286" s="1" cm="1">
        <f t="array" ref="P286">IF(ISNUMBER(W285), W285, ACT1Info[Intial Amount])</f>
        <v>0</v>
      </c>
      <c r="Q286" s="1"/>
      <c r="R286" s="19" cm="1">
        <f t="array" ref="R286">IF(ACT1Holdings[[#This Row],[Intial Amount]] &gt; ACT1Info[Interest Rate 1 Cap], ACT1Info[Interest Rate 2], ACT1Info[Interest Rate])</f>
        <v>0</v>
      </c>
      <c r="S286" s="1"/>
      <c r="T286" s="24" t="str" cm="1">
        <f t="array" ref="T286">IF(VLOOKUP(ACT1Holdings[[#This Row],[Date]],Paysheet[], 2, FALSE) = "PAYDAY", (VLOOKUP(ACT1Holdings[[#This Row],[Date]],Paysheet[], 11, FALSE) * ACT1Info[Intial Pay %]), "")</f>
        <v/>
      </c>
      <c r="U28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86" s="1" t="str" cm="1">
        <f t="array" ref="V286">IF(VLOOKUP(ACT1Holdings[[#This Row],[Date]],Paysheet[], 2, FALSE) = "PAYDAY", (PayDistribution[[#This Row],[Pay Post Initial]] * ACT1Info[Remainder %]), "")</f>
        <v/>
      </c>
      <c r="W28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86" s="23">
        <v>45573</v>
      </c>
      <c r="Z286" s="1" cm="1">
        <f t="array" ref="Z286">IF(ISNUMBER(AG285), AG285, ACT2Info[Intial Amount])</f>
        <v>0</v>
      </c>
      <c r="AA286" s="1"/>
      <c r="AB286" s="19" cm="1">
        <f t="array" ref="AB286">IF(ACT2Holdings[[#This Row],[Intial Amount]] &gt; ACT2Info[Interest Rate 1 Cap], ACT2Info[Interest Rate 2], ACT2Info[Interest Rate])</f>
        <v>1.5E-3</v>
      </c>
      <c r="AC286" s="1"/>
      <c r="AD286" s="24" t="str" cm="1">
        <f t="array" ref="AD286">IF(VLOOKUP(ACT2Holdings[[#This Row],[Date]],Paysheet[], 2, FALSE) = "PAYDAY", (VLOOKUP(ACT2Holdings[[#This Row],[Date]],Paysheet[], 11, FALSE) * ACT2Info[Intial Pay %]), "")</f>
        <v/>
      </c>
      <c r="AE28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86" s="1" t="str" cm="1">
        <f t="array" ref="AF286">IF(VLOOKUP(ACT2Holdings[[#This Row],[Date]],Paysheet[], 2, FALSE) = "PAYDAY", (PayDistribution[[#This Row],[Pay Post Initial]] * ACT2Info[Remainder %]), "")</f>
        <v/>
      </c>
      <c r="AG28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86" s="23">
        <v>45573</v>
      </c>
      <c r="AJ286" s="1" cm="1">
        <f t="array" ref="AJ286">IF(ISNUMBER(AQ285), AQ285, ACT3Info[Intial Amount])</f>
        <v>0</v>
      </c>
      <c r="AK286" s="1"/>
      <c r="AL286" s="19" cm="1">
        <f t="array" ref="AL286">IF(ACT3Holdings[[#This Row],[Intial Amount]] &gt; ACT3Info[Interest Rate 1 Cap], ACT3Info[Interest Rate 2], ACT3Info[Interest Rate])</f>
        <v>0</v>
      </c>
      <c r="AM286" s="1"/>
      <c r="AN286" s="24" t="str" cm="1">
        <f t="array" ref="AN286">IF(VLOOKUP(ACT3Holdings[[#This Row],[Date]],Paysheet[], 2, FALSE) = "PAYDAY", (VLOOKUP(ACT3Holdings[[#This Row],[Date]],Paysheet[], 11, FALSE) * ACT3Info[Intial Pay %]), "")</f>
        <v/>
      </c>
      <c r="AO28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86" s="1" t="str" cm="1">
        <f t="array" ref="AP286">IF(VLOOKUP(ACT3Holdings[[#This Row],[Date]],Paysheet[], 2, FALSE) = "PAYDAY", (PayDistribution[[#This Row],[Pay Post Initial]] * ACT3Info[Remainder %]), "")</f>
        <v/>
      </c>
      <c r="AQ28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86" s="23">
        <v>45573</v>
      </c>
      <c r="AT286" s="1" cm="1">
        <f t="array" ref="AT286">IF(ISNUMBER(BA285), BA285, ACT4Info[Intial Amount])</f>
        <v>0</v>
      </c>
      <c r="AU286" s="1"/>
      <c r="AV286" s="19" cm="1">
        <f t="array" ref="AV286">IF(ACT4Holdings[[#This Row],[Intial Amount]] &gt; ACT4Info[Interest Rate 1 Cap], ACT4Info[Interest Rate 2], ACT4Info[Interest Rate])</f>
        <v>0</v>
      </c>
      <c r="AW286" s="1"/>
      <c r="AX286" s="24" t="str" cm="1">
        <f t="array" ref="AX286">IF(VLOOKUP(ACT4Holdings[[#This Row],[Date]],Paysheet[], 2, FALSE) = "PAYDAY", (VLOOKUP(ACT4Holdings[[#This Row],[Date]],Paysheet[], 11, FALSE) * ACT4Info[Intial Pay %]), "")</f>
        <v/>
      </c>
      <c r="AY28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86" s="1" t="str" cm="1">
        <f t="array" ref="AZ286">IF(VLOOKUP(ACT4Holdings[[#This Row],[Date]],Paysheet[], 2, FALSE) = "PAYDAY", (PayDistribution[[#This Row],[Pay Post Initial]] * ACT4Info[Remainder %]), "")</f>
        <v/>
      </c>
      <c r="BA28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86" s="23">
        <v>45573</v>
      </c>
      <c r="BD286" s="1" cm="1">
        <f t="array" ref="BD286">IF(ISNUMBER(BK285), BK285, ACT5Info[Intial Amount])</f>
        <v>0</v>
      </c>
      <c r="BE286" s="1"/>
      <c r="BF286" s="19" cm="1">
        <f t="array" ref="BF286">IF(ACT5Holdings[[#This Row],[Intial Amount]] &gt; ACT5Info[Interest Rate 1 Cap], ACT5Info[Interest Rate 2], ACT5Info[Interest Rate])</f>
        <v>0</v>
      </c>
      <c r="BG286" s="1"/>
      <c r="BH286" s="24" t="str" cm="1">
        <f t="array" ref="BH286">IF(VLOOKUP(ACT5Holdings[[#This Row],[Date]],Paysheet[], 2, FALSE) = "PAYDAY", (VLOOKUP(ACT5Holdings[[#This Row],[Date]],Paysheet[], 11, FALSE) * ACT5Info[Intial Pay %]), "")</f>
        <v/>
      </c>
      <c r="BI28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86" s="1" t="str" cm="1">
        <f t="array" ref="BJ286">IF(VLOOKUP(ACT5Holdings[[#This Row],[Date]],Paysheet[], 2, FALSE) = "PAYDAY", (PayDistribution[[#This Row],[Pay Post Initial]] * ACT5Info[Remainder %]), "")</f>
        <v/>
      </c>
      <c r="BK28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87" spans="1:63" x14ac:dyDescent="0.25">
      <c r="A287" s="28">
        <v>45574</v>
      </c>
      <c r="B287" t="str">
        <f>IF(VLOOKUP(PayDistribution[[#This Row],[Date]],Paysheet[], 2, FALSE) = "PAYDAY", VLOOKUP(PayDistribution[[#This Row],[Date]],Paysheet[], 11, FALSE), "")</f>
        <v/>
      </c>
      <c r="C287" s="2" t="str">
        <f>ACT1Holdings[[#This Row],[Initial Pay Cut]]</f>
        <v/>
      </c>
      <c r="D287" s="2" t="str">
        <f>ACT2Holdings[[#This Row],[Initial Pay Cut]]</f>
        <v/>
      </c>
      <c r="E287" s="2" t="str">
        <f>ACT3Holdings[[#This Row],[Initial Pay Cut]]</f>
        <v/>
      </c>
      <c r="F287" s="2" t="str">
        <f>ACT4Holdings[[#This Row],[Initial Pay Cut]]</f>
        <v/>
      </c>
      <c r="G287" s="2" t="str">
        <f>ACT5Holdings[[#This Row],[Initial Pay Cut]]</f>
        <v/>
      </c>
      <c r="H287" t="str">
        <f>IF(PayDistribution[[#This Row],[Initial Paycheck]] = "", "", PayDistribution[[#This Row],[Initial Paycheck]] - SUM(PayDistribution[[#This Row],[Int ACT 1]:[Int ACT 5]]))</f>
        <v/>
      </c>
      <c r="I287" s="2" t="str">
        <f>ACT1Holdings[[#This Row],[Remainder Pay Cut]]</f>
        <v/>
      </c>
      <c r="J287" s="2" t="str">
        <f>ACT2Holdings[[#This Row],[Remainder Pay Cut]]</f>
        <v/>
      </c>
      <c r="K287" s="2" t="str">
        <f>ACT3Holdings[[#This Row],[Remainder Pay Cut]]</f>
        <v/>
      </c>
      <c r="L287" s="2" t="str">
        <f>ACT4Holdings[[#This Row],[Remainder Pay Cut]]</f>
        <v/>
      </c>
      <c r="M287" s="2" t="str">
        <f>ACT5Holdings[[#This Row],[Remainder Pay Cut]]</f>
        <v/>
      </c>
      <c r="O287" s="23">
        <v>45574</v>
      </c>
      <c r="P287" s="1" cm="1">
        <f t="array" ref="P287">IF(ISNUMBER(W286), W286, ACT1Info[Intial Amount])</f>
        <v>0</v>
      </c>
      <c r="Q287" s="1"/>
      <c r="R287" s="19" cm="1">
        <f t="array" ref="R287">IF(ACT1Holdings[[#This Row],[Intial Amount]] &gt; ACT1Info[Interest Rate 1 Cap], ACT1Info[Interest Rate 2], ACT1Info[Interest Rate])</f>
        <v>0</v>
      </c>
      <c r="S287" s="1"/>
      <c r="T287" s="24" t="str" cm="1">
        <f t="array" ref="T287">IF(VLOOKUP(ACT1Holdings[[#This Row],[Date]],Paysheet[], 2, FALSE) = "PAYDAY", (VLOOKUP(ACT1Holdings[[#This Row],[Date]],Paysheet[], 11, FALSE) * ACT1Info[Intial Pay %]), "")</f>
        <v/>
      </c>
      <c r="U28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87" s="1" t="str" cm="1">
        <f t="array" ref="V287">IF(VLOOKUP(ACT1Holdings[[#This Row],[Date]],Paysheet[], 2, FALSE) = "PAYDAY", (PayDistribution[[#This Row],[Pay Post Initial]] * ACT1Info[Remainder %]), "")</f>
        <v/>
      </c>
      <c r="W28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87" s="23">
        <v>45574</v>
      </c>
      <c r="Z287" s="1" cm="1">
        <f t="array" ref="Z287">IF(ISNUMBER(AG286), AG286, ACT2Info[Intial Amount])</f>
        <v>0</v>
      </c>
      <c r="AA287" s="1"/>
      <c r="AB287" s="19" cm="1">
        <f t="array" ref="AB287">IF(ACT2Holdings[[#This Row],[Intial Amount]] &gt; ACT2Info[Interest Rate 1 Cap], ACT2Info[Interest Rate 2], ACT2Info[Interest Rate])</f>
        <v>1.5E-3</v>
      </c>
      <c r="AC287" s="1"/>
      <c r="AD287" s="24" t="str" cm="1">
        <f t="array" ref="AD287">IF(VLOOKUP(ACT2Holdings[[#This Row],[Date]],Paysheet[], 2, FALSE) = "PAYDAY", (VLOOKUP(ACT2Holdings[[#This Row],[Date]],Paysheet[], 11, FALSE) * ACT2Info[Intial Pay %]), "")</f>
        <v/>
      </c>
      <c r="AE28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87" s="1" t="str" cm="1">
        <f t="array" ref="AF287">IF(VLOOKUP(ACT2Holdings[[#This Row],[Date]],Paysheet[], 2, FALSE) = "PAYDAY", (PayDistribution[[#This Row],[Pay Post Initial]] * ACT2Info[Remainder %]), "")</f>
        <v/>
      </c>
      <c r="AG28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87" s="23">
        <v>45574</v>
      </c>
      <c r="AJ287" s="1" cm="1">
        <f t="array" ref="AJ287">IF(ISNUMBER(AQ286), AQ286, ACT3Info[Intial Amount])</f>
        <v>0</v>
      </c>
      <c r="AK287" s="1"/>
      <c r="AL287" s="19" cm="1">
        <f t="array" ref="AL287">IF(ACT3Holdings[[#This Row],[Intial Amount]] &gt; ACT3Info[Interest Rate 1 Cap], ACT3Info[Interest Rate 2], ACT3Info[Interest Rate])</f>
        <v>0</v>
      </c>
      <c r="AM287" s="1"/>
      <c r="AN287" s="24" t="str" cm="1">
        <f t="array" ref="AN287">IF(VLOOKUP(ACT3Holdings[[#This Row],[Date]],Paysheet[], 2, FALSE) = "PAYDAY", (VLOOKUP(ACT3Holdings[[#This Row],[Date]],Paysheet[], 11, FALSE) * ACT3Info[Intial Pay %]), "")</f>
        <v/>
      </c>
      <c r="AO28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87" s="1" t="str" cm="1">
        <f t="array" ref="AP287">IF(VLOOKUP(ACT3Holdings[[#This Row],[Date]],Paysheet[], 2, FALSE) = "PAYDAY", (PayDistribution[[#This Row],[Pay Post Initial]] * ACT3Info[Remainder %]), "")</f>
        <v/>
      </c>
      <c r="AQ28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87" s="23">
        <v>45574</v>
      </c>
      <c r="AT287" s="1" cm="1">
        <f t="array" ref="AT287">IF(ISNUMBER(BA286), BA286, ACT4Info[Intial Amount])</f>
        <v>0</v>
      </c>
      <c r="AU287" s="1"/>
      <c r="AV287" s="19" cm="1">
        <f t="array" ref="AV287">IF(ACT4Holdings[[#This Row],[Intial Amount]] &gt; ACT4Info[Interest Rate 1 Cap], ACT4Info[Interest Rate 2], ACT4Info[Interest Rate])</f>
        <v>0</v>
      </c>
      <c r="AW287" s="1"/>
      <c r="AX287" s="24" t="str" cm="1">
        <f t="array" ref="AX287">IF(VLOOKUP(ACT4Holdings[[#This Row],[Date]],Paysheet[], 2, FALSE) = "PAYDAY", (VLOOKUP(ACT4Holdings[[#This Row],[Date]],Paysheet[], 11, FALSE) * ACT4Info[Intial Pay %]), "")</f>
        <v/>
      </c>
      <c r="AY28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87" s="1" t="str" cm="1">
        <f t="array" ref="AZ287">IF(VLOOKUP(ACT4Holdings[[#This Row],[Date]],Paysheet[], 2, FALSE) = "PAYDAY", (PayDistribution[[#This Row],[Pay Post Initial]] * ACT4Info[Remainder %]), "")</f>
        <v/>
      </c>
      <c r="BA28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87" s="23">
        <v>45574</v>
      </c>
      <c r="BD287" s="1" cm="1">
        <f t="array" ref="BD287">IF(ISNUMBER(BK286), BK286, ACT5Info[Intial Amount])</f>
        <v>0</v>
      </c>
      <c r="BE287" s="1"/>
      <c r="BF287" s="19" cm="1">
        <f t="array" ref="BF287">IF(ACT5Holdings[[#This Row],[Intial Amount]] &gt; ACT5Info[Interest Rate 1 Cap], ACT5Info[Interest Rate 2], ACT5Info[Interest Rate])</f>
        <v>0</v>
      </c>
      <c r="BG287" s="1"/>
      <c r="BH287" s="24" t="str" cm="1">
        <f t="array" ref="BH287">IF(VLOOKUP(ACT5Holdings[[#This Row],[Date]],Paysheet[], 2, FALSE) = "PAYDAY", (VLOOKUP(ACT5Holdings[[#This Row],[Date]],Paysheet[], 11, FALSE) * ACT5Info[Intial Pay %]), "")</f>
        <v/>
      </c>
      <c r="BI28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87" s="1" t="str" cm="1">
        <f t="array" ref="BJ287">IF(VLOOKUP(ACT5Holdings[[#This Row],[Date]],Paysheet[], 2, FALSE) = "PAYDAY", (PayDistribution[[#This Row],[Pay Post Initial]] * ACT5Info[Remainder %]), "")</f>
        <v/>
      </c>
      <c r="BK28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88" spans="1:63" x14ac:dyDescent="0.25">
      <c r="A288" s="28">
        <v>45575</v>
      </c>
      <c r="B288" t="str">
        <f>IF(VLOOKUP(PayDistribution[[#This Row],[Date]],Paysheet[], 2, FALSE) = "PAYDAY", VLOOKUP(PayDistribution[[#This Row],[Date]],Paysheet[], 11, FALSE), "")</f>
        <v/>
      </c>
      <c r="C288" s="2" t="str">
        <f>ACT1Holdings[[#This Row],[Initial Pay Cut]]</f>
        <v/>
      </c>
      <c r="D288" s="2" t="str">
        <f>ACT2Holdings[[#This Row],[Initial Pay Cut]]</f>
        <v/>
      </c>
      <c r="E288" s="2" t="str">
        <f>ACT3Holdings[[#This Row],[Initial Pay Cut]]</f>
        <v/>
      </c>
      <c r="F288" s="2" t="str">
        <f>ACT4Holdings[[#This Row],[Initial Pay Cut]]</f>
        <v/>
      </c>
      <c r="G288" s="2" t="str">
        <f>ACT5Holdings[[#This Row],[Initial Pay Cut]]</f>
        <v/>
      </c>
      <c r="H288" t="str">
        <f>IF(PayDistribution[[#This Row],[Initial Paycheck]] = "", "", PayDistribution[[#This Row],[Initial Paycheck]] - SUM(PayDistribution[[#This Row],[Int ACT 1]:[Int ACT 5]]))</f>
        <v/>
      </c>
      <c r="I288" s="2" t="str">
        <f>ACT1Holdings[[#This Row],[Remainder Pay Cut]]</f>
        <v/>
      </c>
      <c r="J288" s="2" t="str">
        <f>ACT2Holdings[[#This Row],[Remainder Pay Cut]]</f>
        <v/>
      </c>
      <c r="K288" s="2" t="str">
        <f>ACT3Holdings[[#This Row],[Remainder Pay Cut]]</f>
        <v/>
      </c>
      <c r="L288" s="2" t="str">
        <f>ACT4Holdings[[#This Row],[Remainder Pay Cut]]</f>
        <v/>
      </c>
      <c r="M288" s="2" t="str">
        <f>ACT5Holdings[[#This Row],[Remainder Pay Cut]]</f>
        <v/>
      </c>
      <c r="O288" s="23">
        <v>45575</v>
      </c>
      <c r="P288" s="1" cm="1">
        <f t="array" ref="P288">IF(ISNUMBER(W287), W287, ACT1Info[Intial Amount])</f>
        <v>0</v>
      </c>
      <c r="Q288" s="1"/>
      <c r="R288" s="19" cm="1">
        <f t="array" ref="R288">IF(ACT1Holdings[[#This Row],[Intial Amount]] &gt; ACT1Info[Interest Rate 1 Cap], ACT1Info[Interest Rate 2], ACT1Info[Interest Rate])</f>
        <v>0</v>
      </c>
      <c r="S288" s="1"/>
      <c r="T288" s="24" t="str" cm="1">
        <f t="array" ref="T288">IF(VLOOKUP(ACT1Holdings[[#This Row],[Date]],Paysheet[], 2, FALSE) = "PAYDAY", (VLOOKUP(ACT1Holdings[[#This Row],[Date]],Paysheet[], 11, FALSE) * ACT1Info[Intial Pay %]), "")</f>
        <v/>
      </c>
      <c r="U28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88" s="1" t="str" cm="1">
        <f t="array" ref="V288">IF(VLOOKUP(ACT1Holdings[[#This Row],[Date]],Paysheet[], 2, FALSE) = "PAYDAY", (PayDistribution[[#This Row],[Pay Post Initial]] * ACT1Info[Remainder %]), "")</f>
        <v/>
      </c>
      <c r="W28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88" s="23">
        <v>45575</v>
      </c>
      <c r="Z288" s="1" cm="1">
        <f t="array" ref="Z288">IF(ISNUMBER(AG287), AG287, ACT2Info[Intial Amount])</f>
        <v>0</v>
      </c>
      <c r="AA288" s="1"/>
      <c r="AB288" s="19" cm="1">
        <f t="array" ref="AB288">IF(ACT2Holdings[[#This Row],[Intial Amount]] &gt; ACT2Info[Interest Rate 1 Cap], ACT2Info[Interest Rate 2], ACT2Info[Interest Rate])</f>
        <v>1.5E-3</v>
      </c>
      <c r="AC288" s="1"/>
      <c r="AD288" s="24" t="str" cm="1">
        <f t="array" ref="AD288">IF(VLOOKUP(ACT2Holdings[[#This Row],[Date]],Paysheet[], 2, FALSE) = "PAYDAY", (VLOOKUP(ACT2Holdings[[#This Row],[Date]],Paysheet[], 11, FALSE) * ACT2Info[Intial Pay %]), "")</f>
        <v/>
      </c>
      <c r="AE28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88" s="1" t="str" cm="1">
        <f t="array" ref="AF288">IF(VLOOKUP(ACT2Holdings[[#This Row],[Date]],Paysheet[], 2, FALSE) = "PAYDAY", (PayDistribution[[#This Row],[Pay Post Initial]] * ACT2Info[Remainder %]), "")</f>
        <v/>
      </c>
      <c r="AG28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88" s="23">
        <v>45575</v>
      </c>
      <c r="AJ288" s="1" cm="1">
        <f t="array" ref="AJ288">IF(ISNUMBER(AQ287), AQ287, ACT3Info[Intial Amount])</f>
        <v>0</v>
      </c>
      <c r="AK288" s="1"/>
      <c r="AL288" s="19" cm="1">
        <f t="array" ref="AL288">IF(ACT3Holdings[[#This Row],[Intial Amount]] &gt; ACT3Info[Interest Rate 1 Cap], ACT3Info[Interest Rate 2], ACT3Info[Interest Rate])</f>
        <v>0</v>
      </c>
      <c r="AM288" s="1"/>
      <c r="AN288" s="24" t="str" cm="1">
        <f t="array" ref="AN288">IF(VLOOKUP(ACT3Holdings[[#This Row],[Date]],Paysheet[], 2, FALSE) = "PAYDAY", (VLOOKUP(ACT3Holdings[[#This Row],[Date]],Paysheet[], 11, FALSE) * ACT3Info[Intial Pay %]), "")</f>
        <v/>
      </c>
      <c r="AO28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88" s="1" t="str" cm="1">
        <f t="array" ref="AP288">IF(VLOOKUP(ACT3Holdings[[#This Row],[Date]],Paysheet[], 2, FALSE) = "PAYDAY", (PayDistribution[[#This Row],[Pay Post Initial]] * ACT3Info[Remainder %]), "")</f>
        <v/>
      </c>
      <c r="AQ28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88" s="23">
        <v>45575</v>
      </c>
      <c r="AT288" s="1" cm="1">
        <f t="array" ref="AT288">IF(ISNUMBER(BA287), BA287, ACT4Info[Intial Amount])</f>
        <v>0</v>
      </c>
      <c r="AU288" s="1"/>
      <c r="AV288" s="19" cm="1">
        <f t="array" ref="AV288">IF(ACT4Holdings[[#This Row],[Intial Amount]] &gt; ACT4Info[Interest Rate 1 Cap], ACT4Info[Interest Rate 2], ACT4Info[Interest Rate])</f>
        <v>0</v>
      </c>
      <c r="AW288" s="1"/>
      <c r="AX288" s="24" t="str" cm="1">
        <f t="array" ref="AX288">IF(VLOOKUP(ACT4Holdings[[#This Row],[Date]],Paysheet[], 2, FALSE) = "PAYDAY", (VLOOKUP(ACT4Holdings[[#This Row],[Date]],Paysheet[], 11, FALSE) * ACT4Info[Intial Pay %]), "")</f>
        <v/>
      </c>
      <c r="AY28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88" s="1" t="str" cm="1">
        <f t="array" ref="AZ288">IF(VLOOKUP(ACT4Holdings[[#This Row],[Date]],Paysheet[], 2, FALSE) = "PAYDAY", (PayDistribution[[#This Row],[Pay Post Initial]] * ACT4Info[Remainder %]), "")</f>
        <v/>
      </c>
      <c r="BA28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88" s="23">
        <v>45575</v>
      </c>
      <c r="BD288" s="1" cm="1">
        <f t="array" ref="BD288">IF(ISNUMBER(BK287), BK287, ACT5Info[Intial Amount])</f>
        <v>0</v>
      </c>
      <c r="BE288" s="1"/>
      <c r="BF288" s="19" cm="1">
        <f t="array" ref="BF288">IF(ACT5Holdings[[#This Row],[Intial Amount]] &gt; ACT5Info[Interest Rate 1 Cap], ACT5Info[Interest Rate 2], ACT5Info[Interest Rate])</f>
        <v>0</v>
      </c>
      <c r="BG288" s="1"/>
      <c r="BH288" s="24" t="str" cm="1">
        <f t="array" ref="BH288">IF(VLOOKUP(ACT5Holdings[[#This Row],[Date]],Paysheet[], 2, FALSE) = "PAYDAY", (VLOOKUP(ACT5Holdings[[#This Row],[Date]],Paysheet[], 11, FALSE) * ACT5Info[Intial Pay %]), "")</f>
        <v/>
      </c>
      <c r="BI28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88" s="1" t="str" cm="1">
        <f t="array" ref="BJ288">IF(VLOOKUP(ACT5Holdings[[#This Row],[Date]],Paysheet[], 2, FALSE) = "PAYDAY", (PayDistribution[[#This Row],[Pay Post Initial]] * ACT5Info[Remainder %]), "")</f>
        <v/>
      </c>
      <c r="BK28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89" spans="1:63" x14ac:dyDescent="0.25">
      <c r="A289" s="28">
        <v>45576</v>
      </c>
      <c r="B289">
        <f>IF(VLOOKUP(PayDistribution[[#This Row],[Date]],Paysheet[], 2, FALSE) = "PAYDAY", VLOOKUP(PayDistribution[[#This Row],[Date]],Paysheet[], 11, FALSE), "")</f>
        <v>0</v>
      </c>
      <c r="C289" s="2">
        <f>ACT1Holdings[[#This Row],[Initial Pay Cut]]</f>
        <v>0</v>
      </c>
      <c r="D289" s="2">
        <f>ACT2Holdings[[#This Row],[Initial Pay Cut]]</f>
        <v>0</v>
      </c>
      <c r="E289" s="2">
        <f>ACT3Holdings[[#This Row],[Initial Pay Cut]]</f>
        <v>0</v>
      </c>
      <c r="F289" s="2">
        <f>ACT4Holdings[[#This Row],[Initial Pay Cut]]</f>
        <v>0</v>
      </c>
      <c r="G289" s="2">
        <f>ACT5Holdings[[#This Row],[Initial Pay Cut]]</f>
        <v>0</v>
      </c>
      <c r="H289">
        <f>IF(PayDistribution[[#This Row],[Initial Paycheck]] = "", "", PayDistribution[[#This Row],[Initial Paycheck]] - SUM(PayDistribution[[#This Row],[Int ACT 1]:[Int ACT 5]]))</f>
        <v>0</v>
      </c>
      <c r="I289" s="2">
        <f>ACT1Holdings[[#This Row],[Remainder Pay Cut]]</f>
        <v>0</v>
      </c>
      <c r="J289" s="2">
        <f>ACT2Holdings[[#This Row],[Remainder Pay Cut]]</f>
        <v>0</v>
      </c>
      <c r="K289" s="2">
        <f>ACT3Holdings[[#This Row],[Remainder Pay Cut]]</f>
        <v>0</v>
      </c>
      <c r="L289" s="2">
        <f>ACT4Holdings[[#This Row],[Remainder Pay Cut]]</f>
        <v>0</v>
      </c>
      <c r="M289" s="2">
        <f>ACT5Holdings[[#This Row],[Remainder Pay Cut]]</f>
        <v>0</v>
      </c>
      <c r="O289" s="23">
        <v>45576</v>
      </c>
      <c r="P289" s="1" cm="1">
        <f t="array" ref="P289">IF(ISNUMBER(W288), W288, ACT1Info[Intial Amount])</f>
        <v>0</v>
      </c>
      <c r="Q289" s="1"/>
      <c r="R289" s="19" cm="1">
        <f t="array" ref="R289">IF(ACT1Holdings[[#This Row],[Intial Amount]] &gt; ACT1Info[Interest Rate 1 Cap], ACT1Info[Interest Rate 2], ACT1Info[Interest Rate])</f>
        <v>0</v>
      </c>
      <c r="S289" s="1"/>
      <c r="T289" s="24" cm="1">
        <f t="array" ref="T289">IF(VLOOKUP(ACT1Holdings[[#This Row],[Date]],Paysheet[], 2, FALSE) = "PAYDAY", (VLOOKUP(ACT1Holdings[[#This Row],[Date]],Paysheet[], 11, FALSE) * ACT1Info[Intial Pay %]), "")</f>
        <v>0</v>
      </c>
      <c r="U289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289" s="1" cm="1">
        <f t="array" ref="V289">IF(VLOOKUP(ACT1Holdings[[#This Row],[Date]],Paysheet[], 2, FALSE) = "PAYDAY", (PayDistribution[[#This Row],[Pay Post Initial]] * ACT1Info[Remainder %]), "")</f>
        <v>0</v>
      </c>
      <c r="W28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89" s="23">
        <v>45576</v>
      </c>
      <c r="Z289" s="1" cm="1">
        <f t="array" ref="Z289">IF(ISNUMBER(AG288), AG288, ACT2Info[Intial Amount])</f>
        <v>0</v>
      </c>
      <c r="AA289" s="1"/>
      <c r="AB289" s="19" cm="1">
        <f t="array" ref="AB289">IF(ACT2Holdings[[#This Row],[Intial Amount]] &gt; ACT2Info[Interest Rate 1 Cap], ACT2Info[Interest Rate 2], ACT2Info[Interest Rate])</f>
        <v>1.5E-3</v>
      </c>
      <c r="AC289" s="1"/>
      <c r="AD289" s="24" cm="1">
        <f t="array" ref="AD289">IF(VLOOKUP(ACT2Holdings[[#This Row],[Date]],Paysheet[], 2, FALSE) = "PAYDAY", (VLOOKUP(ACT2Holdings[[#This Row],[Date]],Paysheet[], 11, FALSE) * ACT2Info[Intial Pay %]), "")</f>
        <v>0</v>
      </c>
      <c r="AE289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289" s="1" cm="1">
        <f t="array" ref="AF289">IF(VLOOKUP(ACT2Holdings[[#This Row],[Date]],Paysheet[], 2, FALSE) = "PAYDAY", (PayDistribution[[#This Row],[Pay Post Initial]] * ACT2Info[Remainder %]), "")</f>
        <v>0</v>
      </c>
      <c r="AG28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89" s="23">
        <v>45576</v>
      </c>
      <c r="AJ289" s="1" cm="1">
        <f t="array" ref="AJ289">IF(ISNUMBER(AQ288), AQ288, ACT3Info[Intial Amount])</f>
        <v>0</v>
      </c>
      <c r="AK289" s="1"/>
      <c r="AL289" s="19" cm="1">
        <f t="array" ref="AL289">IF(ACT3Holdings[[#This Row],[Intial Amount]] &gt; ACT3Info[Interest Rate 1 Cap], ACT3Info[Interest Rate 2], ACT3Info[Interest Rate])</f>
        <v>0</v>
      </c>
      <c r="AM289" s="1"/>
      <c r="AN289" s="24" cm="1">
        <f t="array" ref="AN289">IF(VLOOKUP(ACT3Holdings[[#This Row],[Date]],Paysheet[], 2, FALSE) = "PAYDAY", (VLOOKUP(ACT3Holdings[[#This Row],[Date]],Paysheet[], 11, FALSE) * ACT3Info[Intial Pay %]), "")</f>
        <v>0</v>
      </c>
      <c r="AO289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289" s="1" cm="1">
        <f t="array" ref="AP289">IF(VLOOKUP(ACT3Holdings[[#This Row],[Date]],Paysheet[], 2, FALSE) = "PAYDAY", (PayDistribution[[#This Row],[Pay Post Initial]] * ACT3Info[Remainder %]), "")</f>
        <v>0</v>
      </c>
      <c r="AQ28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89" s="23">
        <v>45576</v>
      </c>
      <c r="AT289" s="1" cm="1">
        <f t="array" ref="AT289">IF(ISNUMBER(BA288), BA288, ACT4Info[Intial Amount])</f>
        <v>0</v>
      </c>
      <c r="AU289" s="1"/>
      <c r="AV289" s="19" cm="1">
        <f t="array" ref="AV289">IF(ACT4Holdings[[#This Row],[Intial Amount]] &gt; ACT4Info[Interest Rate 1 Cap], ACT4Info[Interest Rate 2], ACT4Info[Interest Rate])</f>
        <v>0</v>
      </c>
      <c r="AW289" s="1"/>
      <c r="AX289" s="24" cm="1">
        <f t="array" ref="AX289">IF(VLOOKUP(ACT4Holdings[[#This Row],[Date]],Paysheet[], 2, FALSE) = "PAYDAY", (VLOOKUP(ACT4Holdings[[#This Row],[Date]],Paysheet[], 11, FALSE) * ACT4Info[Intial Pay %]), "")</f>
        <v>0</v>
      </c>
      <c r="AY289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289" s="1" cm="1">
        <f t="array" ref="AZ289">IF(VLOOKUP(ACT4Holdings[[#This Row],[Date]],Paysheet[], 2, FALSE) = "PAYDAY", (PayDistribution[[#This Row],[Pay Post Initial]] * ACT4Info[Remainder %]), "")</f>
        <v>0</v>
      </c>
      <c r="BA28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89" s="23">
        <v>45576</v>
      </c>
      <c r="BD289" s="1" cm="1">
        <f t="array" ref="BD289">IF(ISNUMBER(BK288), BK288, ACT5Info[Intial Amount])</f>
        <v>0</v>
      </c>
      <c r="BE289" s="1"/>
      <c r="BF289" s="19" cm="1">
        <f t="array" ref="BF289">IF(ACT5Holdings[[#This Row],[Intial Amount]] &gt; ACT5Info[Interest Rate 1 Cap], ACT5Info[Interest Rate 2], ACT5Info[Interest Rate])</f>
        <v>0</v>
      </c>
      <c r="BG289" s="1"/>
      <c r="BH289" s="24" cm="1">
        <f t="array" ref="BH289">IF(VLOOKUP(ACT5Holdings[[#This Row],[Date]],Paysheet[], 2, FALSE) = "PAYDAY", (VLOOKUP(ACT5Holdings[[#This Row],[Date]],Paysheet[], 11, FALSE) * ACT5Info[Intial Pay %]), "")</f>
        <v>0</v>
      </c>
      <c r="BI289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289" s="1" cm="1">
        <f t="array" ref="BJ289">IF(VLOOKUP(ACT5Holdings[[#This Row],[Date]],Paysheet[], 2, FALSE) = "PAYDAY", (PayDistribution[[#This Row],[Pay Post Initial]] * ACT5Info[Remainder %]), "")</f>
        <v>0</v>
      </c>
      <c r="BK28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90" spans="1:63" x14ac:dyDescent="0.25">
      <c r="A290" s="28">
        <v>45577</v>
      </c>
      <c r="B290" t="str">
        <f>IF(VLOOKUP(PayDistribution[[#This Row],[Date]],Paysheet[], 2, FALSE) = "PAYDAY", VLOOKUP(PayDistribution[[#This Row],[Date]],Paysheet[], 11, FALSE), "")</f>
        <v/>
      </c>
      <c r="C290" s="2" t="str">
        <f>ACT1Holdings[[#This Row],[Initial Pay Cut]]</f>
        <v/>
      </c>
      <c r="D290" s="2" t="str">
        <f>ACT2Holdings[[#This Row],[Initial Pay Cut]]</f>
        <v/>
      </c>
      <c r="E290" s="2" t="str">
        <f>ACT3Holdings[[#This Row],[Initial Pay Cut]]</f>
        <v/>
      </c>
      <c r="F290" s="2" t="str">
        <f>ACT4Holdings[[#This Row],[Initial Pay Cut]]</f>
        <v/>
      </c>
      <c r="G290" s="2" t="str">
        <f>ACT5Holdings[[#This Row],[Initial Pay Cut]]</f>
        <v/>
      </c>
      <c r="H290" t="str">
        <f>IF(PayDistribution[[#This Row],[Initial Paycheck]] = "", "", PayDistribution[[#This Row],[Initial Paycheck]] - SUM(PayDistribution[[#This Row],[Int ACT 1]:[Int ACT 5]]))</f>
        <v/>
      </c>
      <c r="I290" s="2" t="str">
        <f>ACT1Holdings[[#This Row],[Remainder Pay Cut]]</f>
        <v/>
      </c>
      <c r="J290" s="2" t="str">
        <f>ACT2Holdings[[#This Row],[Remainder Pay Cut]]</f>
        <v/>
      </c>
      <c r="K290" s="2" t="str">
        <f>ACT3Holdings[[#This Row],[Remainder Pay Cut]]</f>
        <v/>
      </c>
      <c r="L290" s="2" t="str">
        <f>ACT4Holdings[[#This Row],[Remainder Pay Cut]]</f>
        <v/>
      </c>
      <c r="M290" s="2" t="str">
        <f>ACT5Holdings[[#This Row],[Remainder Pay Cut]]</f>
        <v/>
      </c>
      <c r="O290" s="23">
        <v>45577</v>
      </c>
      <c r="P290" s="1" cm="1">
        <f t="array" ref="P290">IF(ISNUMBER(W289), W289, ACT1Info[Intial Amount])</f>
        <v>0</v>
      </c>
      <c r="Q290" s="1"/>
      <c r="R290" s="19" cm="1">
        <f t="array" ref="R290">IF(ACT1Holdings[[#This Row],[Intial Amount]] &gt; ACT1Info[Interest Rate 1 Cap], ACT1Info[Interest Rate 2], ACT1Info[Interest Rate])</f>
        <v>0</v>
      </c>
      <c r="S290" s="1"/>
      <c r="T290" s="24" t="str" cm="1">
        <f t="array" ref="T290">IF(VLOOKUP(ACT1Holdings[[#This Row],[Date]],Paysheet[], 2, FALSE) = "PAYDAY", (VLOOKUP(ACT1Holdings[[#This Row],[Date]],Paysheet[], 11, FALSE) * ACT1Info[Intial Pay %]), "")</f>
        <v/>
      </c>
      <c r="U29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90" s="1" t="str" cm="1">
        <f t="array" ref="V290">IF(VLOOKUP(ACT1Holdings[[#This Row],[Date]],Paysheet[], 2, FALSE) = "PAYDAY", (PayDistribution[[#This Row],[Pay Post Initial]] * ACT1Info[Remainder %]), "")</f>
        <v/>
      </c>
      <c r="W29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90" s="23">
        <v>45577</v>
      </c>
      <c r="Z290" s="1" cm="1">
        <f t="array" ref="Z290">IF(ISNUMBER(AG289), AG289, ACT2Info[Intial Amount])</f>
        <v>0</v>
      </c>
      <c r="AA290" s="1"/>
      <c r="AB290" s="19" cm="1">
        <f t="array" ref="AB290">IF(ACT2Holdings[[#This Row],[Intial Amount]] &gt; ACT2Info[Interest Rate 1 Cap], ACT2Info[Interest Rate 2], ACT2Info[Interest Rate])</f>
        <v>1.5E-3</v>
      </c>
      <c r="AC290" s="1"/>
      <c r="AD290" s="24" t="str" cm="1">
        <f t="array" ref="AD290">IF(VLOOKUP(ACT2Holdings[[#This Row],[Date]],Paysheet[], 2, FALSE) = "PAYDAY", (VLOOKUP(ACT2Holdings[[#This Row],[Date]],Paysheet[], 11, FALSE) * ACT2Info[Intial Pay %]), "")</f>
        <v/>
      </c>
      <c r="AE29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90" s="1" t="str" cm="1">
        <f t="array" ref="AF290">IF(VLOOKUP(ACT2Holdings[[#This Row],[Date]],Paysheet[], 2, FALSE) = "PAYDAY", (PayDistribution[[#This Row],[Pay Post Initial]] * ACT2Info[Remainder %]), "")</f>
        <v/>
      </c>
      <c r="AG29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90" s="23">
        <v>45577</v>
      </c>
      <c r="AJ290" s="1" cm="1">
        <f t="array" ref="AJ290">IF(ISNUMBER(AQ289), AQ289, ACT3Info[Intial Amount])</f>
        <v>0</v>
      </c>
      <c r="AK290" s="1"/>
      <c r="AL290" s="19" cm="1">
        <f t="array" ref="AL290">IF(ACT3Holdings[[#This Row],[Intial Amount]] &gt; ACT3Info[Interest Rate 1 Cap], ACT3Info[Interest Rate 2], ACT3Info[Interest Rate])</f>
        <v>0</v>
      </c>
      <c r="AM290" s="1"/>
      <c r="AN290" s="24" t="str" cm="1">
        <f t="array" ref="AN290">IF(VLOOKUP(ACT3Holdings[[#This Row],[Date]],Paysheet[], 2, FALSE) = "PAYDAY", (VLOOKUP(ACT3Holdings[[#This Row],[Date]],Paysheet[], 11, FALSE) * ACT3Info[Intial Pay %]), "")</f>
        <v/>
      </c>
      <c r="AO29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90" s="1" t="str" cm="1">
        <f t="array" ref="AP290">IF(VLOOKUP(ACT3Holdings[[#This Row],[Date]],Paysheet[], 2, FALSE) = "PAYDAY", (PayDistribution[[#This Row],[Pay Post Initial]] * ACT3Info[Remainder %]), "")</f>
        <v/>
      </c>
      <c r="AQ29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90" s="23">
        <v>45577</v>
      </c>
      <c r="AT290" s="1" cm="1">
        <f t="array" ref="AT290">IF(ISNUMBER(BA289), BA289, ACT4Info[Intial Amount])</f>
        <v>0</v>
      </c>
      <c r="AU290" s="1"/>
      <c r="AV290" s="19" cm="1">
        <f t="array" ref="AV290">IF(ACT4Holdings[[#This Row],[Intial Amount]] &gt; ACT4Info[Interest Rate 1 Cap], ACT4Info[Interest Rate 2], ACT4Info[Interest Rate])</f>
        <v>0</v>
      </c>
      <c r="AW290" s="1"/>
      <c r="AX290" s="24" t="str" cm="1">
        <f t="array" ref="AX290">IF(VLOOKUP(ACT4Holdings[[#This Row],[Date]],Paysheet[], 2, FALSE) = "PAYDAY", (VLOOKUP(ACT4Holdings[[#This Row],[Date]],Paysheet[], 11, FALSE) * ACT4Info[Intial Pay %]), "")</f>
        <v/>
      </c>
      <c r="AY29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90" s="1" t="str" cm="1">
        <f t="array" ref="AZ290">IF(VLOOKUP(ACT4Holdings[[#This Row],[Date]],Paysheet[], 2, FALSE) = "PAYDAY", (PayDistribution[[#This Row],[Pay Post Initial]] * ACT4Info[Remainder %]), "")</f>
        <v/>
      </c>
      <c r="BA29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90" s="23">
        <v>45577</v>
      </c>
      <c r="BD290" s="1" cm="1">
        <f t="array" ref="BD290">IF(ISNUMBER(BK289), BK289, ACT5Info[Intial Amount])</f>
        <v>0</v>
      </c>
      <c r="BE290" s="1"/>
      <c r="BF290" s="19" cm="1">
        <f t="array" ref="BF290">IF(ACT5Holdings[[#This Row],[Intial Amount]] &gt; ACT5Info[Interest Rate 1 Cap], ACT5Info[Interest Rate 2], ACT5Info[Interest Rate])</f>
        <v>0</v>
      </c>
      <c r="BG290" s="1"/>
      <c r="BH290" s="24" t="str" cm="1">
        <f t="array" ref="BH290">IF(VLOOKUP(ACT5Holdings[[#This Row],[Date]],Paysheet[], 2, FALSE) = "PAYDAY", (VLOOKUP(ACT5Holdings[[#This Row],[Date]],Paysheet[], 11, FALSE) * ACT5Info[Intial Pay %]), "")</f>
        <v/>
      </c>
      <c r="BI29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90" s="1" t="str" cm="1">
        <f t="array" ref="BJ290">IF(VLOOKUP(ACT5Holdings[[#This Row],[Date]],Paysheet[], 2, FALSE) = "PAYDAY", (PayDistribution[[#This Row],[Pay Post Initial]] * ACT5Info[Remainder %]), "")</f>
        <v/>
      </c>
      <c r="BK29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91" spans="1:63" x14ac:dyDescent="0.25">
      <c r="A291" s="28">
        <v>45578</v>
      </c>
      <c r="B291" t="str">
        <f>IF(VLOOKUP(PayDistribution[[#This Row],[Date]],Paysheet[], 2, FALSE) = "PAYDAY", VLOOKUP(PayDistribution[[#This Row],[Date]],Paysheet[], 11, FALSE), "")</f>
        <v/>
      </c>
      <c r="C291" s="2" t="str">
        <f>ACT1Holdings[[#This Row],[Initial Pay Cut]]</f>
        <v/>
      </c>
      <c r="D291" s="2" t="str">
        <f>ACT2Holdings[[#This Row],[Initial Pay Cut]]</f>
        <v/>
      </c>
      <c r="E291" s="2" t="str">
        <f>ACT3Holdings[[#This Row],[Initial Pay Cut]]</f>
        <v/>
      </c>
      <c r="F291" s="2" t="str">
        <f>ACT4Holdings[[#This Row],[Initial Pay Cut]]</f>
        <v/>
      </c>
      <c r="G291" s="2" t="str">
        <f>ACT5Holdings[[#This Row],[Initial Pay Cut]]</f>
        <v/>
      </c>
      <c r="H291" t="str">
        <f>IF(PayDistribution[[#This Row],[Initial Paycheck]] = "", "", PayDistribution[[#This Row],[Initial Paycheck]] - SUM(PayDistribution[[#This Row],[Int ACT 1]:[Int ACT 5]]))</f>
        <v/>
      </c>
      <c r="I291" s="2" t="str">
        <f>ACT1Holdings[[#This Row],[Remainder Pay Cut]]</f>
        <v/>
      </c>
      <c r="J291" s="2" t="str">
        <f>ACT2Holdings[[#This Row],[Remainder Pay Cut]]</f>
        <v/>
      </c>
      <c r="K291" s="2" t="str">
        <f>ACT3Holdings[[#This Row],[Remainder Pay Cut]]</f>
        <v/>
      </c>
      <c r="L291" s="2" t="str">
        <f>ACT4Holdings[[#This Row],[Remainder Pay Cut]]</f>
        <v/>
      </c>
      <c r="M291" s="2" t="str">
        <f>ACT5Holdings[[#This Row],[Remainder Pay Cut]]</f>
        <v/>
      </c>
      <c r="O291" s="23">
        <v>45578</v>
      </c>
      <c r="P291" s="1" cm="1">
        <f t="array" ref="P291">IF(ISNUMBER(W290), W290, ACT1Info[Intial Amount])</f>
        <v>0</v>
      </c>
      <c r="Q291" s="1"/>
      <c r="R291" s="19" cm="1">
        <f t="array" ref="R291">IF(ACT1Holdings[[#This Row],[Intial Amount]] &gt; ACT1Info[Interest Rate 1 Cap], ACT1Info[Interest Rate 2], ACT1Info[Interest Rate])</f>
        <v>0</v>
      </c>
      <c r="S291" s="1"/>
      <c r="T291" s="24" t="str" cm="1">
        <f t="array" ref="T291">IF(VLOOKUP(ACT1Holdings[[#This Row],[Date]],Paysheet[], 2, FALSE) = "PAYDAY", (VLOOKUP(ACT1Holdings[[#This Row],[Date]],Paysheet[], 11, FALSE) * ACT1Info[Intial Pay %]), "")</f>
        <v/>
      </c>
      <c r="U29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91" s="1" t="str" cm="1">
        <f t="array" ref="V291">IF(VLOOKUP(ACT1Holdings[[#This Row],[Date]],Paysheet[], 2, FALSE) = "PAYDAY", (PayDistribution[[#This Row],[Pay Post Initial]] * ACT1Info[Remainder %]), "")</f>
        <v/>
      </c>
      <c r="W29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91" s="23">
        <v>45578</v>
      </c>
      <c r="Z291" s="1" cm="1">
        <f t="array" ref="Z291">IF(ISNUMBER(AG290), AG290, ACT2Info[Intial Amount])</f>
        <v>0</v>
      </c>
      <c r="AA291" s="1"/>
      <c r="AB291" s="19" cm="1">
        <f t="array" ref="AB291">IF(ACT2Holdings[[#This Row],[Intial Amount]] &gt; ACT2Info[Interest Rate 1 Cap], ACT2Info[Interest Rate 2], ACT2Info[Interest Rate])</f>
        <v>1.5E-3</v>
      </c>
      <c r="AC291" s="1"/>
      <c r="AD291" s="24" t="str" cm="1">
        <f t="array" ref="AD291">IF(VLOOKUP(ACT2Holdings[[#This Row],[Date]],Paysheet[], 2, FALSE) = "PAYDAY", (VLOOKUP(ACT2Holdings[[#This Row],[Date]],Paysheet[], 11, FALSE) * ACT2Info[Intial Pay %]), "")</f>
        <v/>
      </c>
      <c r="AE29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91" s="1" t="str" cm="1">
        <f t="array" ref="AF291">IF(VLOOKUP(ACT2Holdings[[#This Row],[Date]],Paysheet[], 2, FALSE) = "PAYDAY", (PayDistribution[[#This Row],[Pay Post Initial]] * ACT2Info[Remainder %]), "")</f>
        <v/>
      </c>
      <c r="AG29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91" s="23">
        <v>45578</v>
      </c>
      <c r="AJ291" s="1" cm="1">
        <f t="array" ref="AJ291">IF(ISNUMBER(AQ290), AQ290, ACT3Info[Intial Amount])</f>
        <v>0</v>
      </c>
      <c r="AK291" s="1"/>
      <c r="AL291" s="19" cm="1">
        <f t="array" ref="AL291">IF(ACT3Holdings[[#This Row],[Intial Amount]] &gt; ACT3Info[Interest Rate 1 Cap], ACT3Info[Interest Rate 2], ACT3Info[Interest Rate])</f>
        <v>0</v>
      </c>
      <c r="AM291" s="1"/>
      <c r="AN291" s="24" t="str" cm="1">
        <f t="array" ref="AN291">IF(VLOOKUP(ACT3Holdings[[#This Row],[Date]],Paysheet[], 2, FALSE) = "PAYDAY", (VLOOKUP(ACT3Holdings[[#This Row],[Date]],Paysheet[], 11, FALSE) * ACT3Info[Intial Pay %]), "")</f>
        <v/>
      </c>
      <c r="AO29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91" s="1" t="str" cm="1">
        <f t="array" ref="AP291">IF(VLOOKUP(ACT3Holdings[[#This Row],[Date]],Paysheet[], 2, FALSE) = "PAYDAY", (PayDistribution[[#This Row],[Pay Post Initial]] * ACT3Info[Remainder %]), "")</f>
        <v/>
      </c>
      <c r="AQ29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91" s="23">
        <v>45578</v>
      </c>
      <c r="AT291" s="1" cm="1">
        <f t="array" ref="AT291">IF(ISNUMBER(BA290), BA290, ACT4Info[Intial Amount])</f>
        <v>0</v>
      </c>
      <c r="AU291" s="1"/>
      <c r="AV291" s="19" cm="1">
        <f t="array" ref="AV291">IF(ACT4Holdings[[#This Row],[Intial Amount]] &gt; ACT4Info[Interest Rate 1 Cap], ACT4Info[Interest Rate 2], ACT4Info[Interest Rate])</f>
        <v>0</v>
      </c>
      <c r="AW291" s="1"/>
      <c r="AX291" s="24" t="str" cm="1">
        <f t="array" ref="AX291">IF(VLOOKUP(ACT4Holdings[[#This Row],[Date]],Paysheet[], 2, FALSE) = "PAYDAY", (VLOOKUP(ACT4Holdings[[#This Row],[Date]],Paysheet[], 11, FALSE) * ACT4Info[Intial Pay %]), "")</f>
        <v/>
      </c>
      <c r="AY29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91" s="1" t="str" cm="1">
        <f t="array" ref="AZ291">IF(VLOOKUP(ACT4Holdings[[#This Row],[Date]],Paysheet[], 2, FALSE) = "PAYDAY", (PayDistribution[[#This Row],[Pay Post Initial]] * ACT4Info[Remainder %]), "")</f>
        <v/>
      </c>
      <c r="BA29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91" s="23">
        <v>45578</v>
      </c>
      <c r="BD291" s="1" cm="1">
        <f t="array" ref="BD291">IF(ISNUMBER(BK290), BK290, ACT5Info[Intial Amount])</f>
        <v>0</v>
      </c>
      <c r="BE291" s="1"/>
      <c r="BF291" s="19" cm="1">
        <f t="array" ref="BF291">IF(ACT5Holdings[[#This Row],[Intial Amount]] &gt; ACT5Info[Interest Rate 1 Cap], ACT5Info[Interest Rate 2], ACT5Info[Interest Rate])</f>
        <v>0</v>
      </c>
      <c r="BG291" s="1"/>
      <c r="BH291" s="24" t="str" cm="1">
        <f t="array" ref="BH291">IF(VLOOKUP(ACT5Holdings[[#This Row],[Date]],Paysheet[], 2, FALSE) = "PAYDAY", (VLOOKUP(ACT5Holdings[[#This Row],[Date]],Paysheet[], 11, FALSE) * ACT5Info[Intial Pay %]), "")</f>
        <v/>
      </c>
      <c r="BI29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91" s="1" t="str" cm="1">
        <f t="array" ref="BJ291">IF(VLOOKUP(ACT5Holdings[[#This Row],[Date]],Paysheet[], 2, FALSE) = "PAYDAY", (PayDistribution[[#This Row],[Pay Post Initial]] * ACT5Info[Remainder %]), "")</f>
        <v/>
      </c>
      <c r="BK29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92" spans="1:63" x14ac:dyDescent="0.25">
      <c r="A292" s="28">
        <v>45579</v>
      </c>
      <c r="B292" t="str">
        <f>IF(VLOOKUP(PayDistribution[[#This Row],[Date]],Paysheet[], 2, FALSE) = "PAYDAY", VLOOKUP(PayDistribution[[#This Row],[Date]],Paysheet[], 11, FALSE), "")</f>
        <v/>
      </c>
      <c r="C292" s="2" t="str">
        <f>ACT1Holdings[[#This Row],[Initial Pay Cut]]</f>
        <v/>
      </c>
      <c r="D292" s="2" t="str">
        <f>ACT2Holdings[[#This Row],[Initial Pay Cut]]</f>
        <v/>
      </c>
      <c r="E292" s="2" t="str">
        <f>ACT3Holdings[[#This Row],[Initial Pay Cut]]</f>
        <v/>
      </c>
      <c r="F292" s="2" t="str">
        <f>ACT4Holdings[[#This Row],[Initial Pay Cut]]</f>
        <v/>
      </c>
      <c r="G292" s="2" t="str">
        <f>ACT5Holdings[[#This Row],[Initial Pay Cut]]</f>
        <v/>
      </c>
      <c r="H292" t="str">
        <f>IF(PayDistribution[[#This Row],[Initial Paycheck]] = "", "", PayDistribution[[#This Row],[Initial Paycheck]] - SUM(PayDistribution[[#This Row],[Int ACT 1]:[Int ACT 5]]))</f>
        <v/>
      </c>
      <c r="I292" s="2" t="str">
        <f>ACT1Holdings[[#This Row],[Remainder Pay Cut]]</f>
        <v/>
      </c>
      <c r="J292" s="2" t="str">
        <f>ACT2Holdings[[#This Row],[Remainder Pay Cut]]</f>
        <v/>
      </c>
      <c r="K292" s="2" t="str">
        <f>ACT3Holdings[[#This Row],[Remainder Pay Cut]]</f>
        <v/>
      </c>
      <c r="L292" s="2" t="str">
        <f>ACT4Holdings[[#This Row],[Remainder Pay Cut]]</f>
        <v/>
      </c>
      <c r="M292" s="2" t="str">
        <f>ACT5Holdings[[#This Row],[Remainder Pay Cut]]</f>
        <v/>
      </c>
      <c r="O292" s="23">
        <v>45579</v>
      </c>
      <c r="P292" s="1" cm="1">
        <f t="array" ref="P292">IF(ISNUMBER(W291), W291, ACT1Info[Intial Amount])</f>
        <v>0</v>
      </c>
      <c r="Q292" s="1"/>
      <c r="R292" s="19" cm="1">
        <f t="array" ref="R292">IF(ACT1Holdings[[#This Row],[Intial Amount]] &gt; ACT1Info[Interest Rate 1 Cap], ACT1Info[Interest Rate 2], ACT1Info[Interest Rate])</f>
        <v>0</v>
      </c>
      <c r="S292" s="1"/>
      <c r="T292" s="24" t="str" cm="1">
        <f t="array" ref="T292">IF(VLOOKUP(ACT1Holdings[[#This Row],[Date]],Paysheet[], 2, FALSE) = "PAYDAY", (VLOOKUP(ACT1Holdings[[#This Row],[Date]],Paysheet[], 11, FALSE) * ACT1Info[Intial Pay %]), "")</f>
        <v/>
      </c>
      <c r="U29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92" s="1" t="str" cm="1">
        <f t="array" ref="V292">IF(VLOOKUP(ACT1Holdings[[#This Row],[Date]],Paysheet[], 2, FALSE) = "PAYDAY", (PayDistribution[[#This Row],[Pay Post Initial]] * ACT1Info[Remainder %]), "")</f>
        <v/>
      </c>
      <c r="W29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92" s="23">
        <v>45579</v>
      </c>
      <c r="Z292" s="1" cm="1">
        <f t="array" ref="Z292">IF(ISNUMBER(AG291), AG291, ACT2Info[Intial Amount])</f>
        <v>0</v>
      </c>
      <c r="AA292" s="1"/>
      <c r="AB292" s="19" cm="1">
        <f t="array" ref="AB292">IF(ACT2Holdings[[#This Row],[Intial Amount]] &gt; ACT2Info[Interest Rate 1 Cap], ACT2Info[Interest Rate 2], ACT2Info[Interest Rate])</f>
        <v>1.5E-3</v>
      </c>
      <c r="AC292" s="1"/>
      <c r="AD292" s="24" t="str" cm="1">
        <f t="array" ref="AD292">IF(VLOOKUP(ACT2Holdings[[#This Row],[Date]],Paysheet[], 2, FALSE) = "PAYDAY", (VLOOKUP(ACT2Holdings[[#This Row],[Date]],Paysheet[], 11, FALSE) * ACT2Info[Intial Pay %]), "")</f>
        <v/>
      </c>
      <c r="AE29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92" s="1" t="str" cm="1">
        <f t="array" ref="AF292">IF(VLOOKUP(ACT2Holdings[[#This Row],[Date]],Paysheet[], 2, FALSE) = "PAYDAY", (PayDistribution[[#This Row],[Pay Post Initial]] * ACT2Info[Remainder %]), "")</f>
        <v/>
      </c>
      <c r="AG29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92" s="23">
        <v>45579</v>
      </c>
      <c r="AJ292" s="1" cm="1">
        <f t="array" ref="AJ292">IF(ISNUMBER(AQ291), AQ291, ACT3Info[Intial Amount])</f>
        <v>0</v>
      </c>
      <c r="AK292" s="1"/>
      <c r="AL292" s="19" cm="1">
        <f t="array" ref="AL292">IF(ACT3Holdings[[#This Row],[Intial Amount]] &gt; ACT3Info[Interest Rate 1 Cap], ACT3Info[Interest Rate 2], ACT3Info[Interest Rate])</f>
        <v>0</v>
      </c>
      <c r="AM292" s="1"/>
      <c r="AN292" s="24" t="str" cm="1">
        <f t="array" ref="AN292">IF(VLOOKUP(ACT3Holdings[[#This Row],[Date]],Paysheet[], 2, FALSE) = "PAYDAY", (VLOOKUP(ACT3Holdings[[#This Row],[Date]],Paysheet[], 11, FALSE) * ACT3Info[Intial Pay %]), "")</f>
        <v/>
      </c>
      <c r="AO29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92" s="1" t="str" cm="1">
        <f t="array" ref="AP292">IF(VLOOKUP(ACT3Holdings[[#This Row],[Date]],Paysheet[], 2, FALSE) = "PAYDAY", (PayDistribution[[#This Row],[Pay Post Initial]] * ACT3Info[Remainder %]), "")</f>
        <v/>
      </c>
      <c r="AQ29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92" s="23">
        <v>45579</v>
      </c>
      <c r="AT292" s="1" cm="1">
        <f t="array" ref="AT292">IF(ISNUMBER(BA291), BA291, ACT4Info[Intial Amount])</f>
        <v>0</v>
      </c>
      <c r="AU292" s="1"/>
      <c r="AV292" s="19" cm="1">
        <f t="array" ref="AV292">IF(ACT4Holdings[[#This Row],[Intial Amount]] &gt; ACT4Info[Interest Rate 1 Cap], ACT4Info[Interest Rate 2], ACT4Info[Interest Rate])</f>
        <v>0</v>
      </c>
      <c r="AW292" s="1"/>
      <c r="AX292" s="24" t="str" cm="1">
        <f t="array" ref="AX292">IF(VLOOKUP(ACT4Holdings[[#This Row],[Date]],Paysheet[], 2, FALSE) = "PAYDAY", (VLOOKUP(ACT4Holdings[[#This Row],[Date]],Paysheet[], 11, FALSE) * ACT4Info[Intial Pay %]), "")</f>
        <v/>
      </c>
      <c r="AY29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92" s="1" t="str" cm="1">
        <f t="array" ref="AZ292">IF(VLOOKUP(ACT4Holdings[[#This Row],[Date]],Paysheet[], 2, FALSE) = "PAYDAY", (PayDistribution[[#This Row],[Pay Post Initial]] * ACT4Info[Remainder %]), "")</f>
        <v/>
      </c>
      <c r="BA29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92" s="23">
        <v>45579</v>
      </c>
      <c r="BD292" s="1" cm="1">
        <f t="array" ref="BD292">IF(ISNUMBER(BK291), BK291, ACT5Info[Intial Amount])</f>
        <v>0</v>
      </c>
      <c r="BE292" s="1"/>
      <c r="BF292" s="19" cm="1">
        <f t="array" ref="BF292">IF(ACT5Holdings[[#This Row],[Intial Amount]] &gt; ACT5Info[Interest Rate 1 Cap], ACT5Info[Interest Rate 2], ACT5Info[Interest Rate])</f>
        <v>0</v>
      </c>
      <c r="BG292" s="1"/>
      <c r="BH292" s="24" t="str" cm="1">
        <f t="array" ref="BH292">IF(VLOOKUP(ACT5Holdings[[#This Row],[Date]],Paysheet[], 2, FALSE) = "PAYDAY", (VLOOKUP(ACT5Holdings[[#This Row],[Date]],Paysheet[], 11, FALSE) * ACT5Info[Intial Pay %]), "")</f>
        <v/>
      </c>
      <c r="BI29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92" s="1" t="str" cm="1">
        <f t="array" ref="BJ292">IF(VLOOKUP(ACT5Holdings[[#This Row],[Date]],Paysheet[], 2, FALSE) = "PAYDAY", (PayDistribution[[#This Row],[Pay Post Initial]] * ACT5Info[Remainder %]), "")</f>
        <v/>
      </c>
      <c r="BK29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93" spans="1:63" x14ac:dyDescent="0.25">
      <c r="A293" s="28">
        <v>45580</v>
      </c>
      <c r="B293" t="str">
        <f>IF(VLOOKUP(PayDistribution[[#This Row],[Date]],Paysheet[], 2, FALSE) = "PAYDAY", VLOOKUP(PayDistribution[[#This Row],[Date]],Paysheet[], 11, FALSE), "")</f>
        <v/>
      </c>
      <c r="C293" s="2" t="str">
        <f>ACT1Holdings[[#This Row],[Initial Pay Cut]]</f>
        <v/>
      </c>
      <c r="D293" s="2" t="str">
        <f>ACT2Holdings[[#This Row],[Initial Pay Cut]]</f>
        <v/>
      </c>
      <c r="E293" s="2" t="str">
        <f>ACT3Holdings[[#This Row],[Initial Pay Cut]]</f>
        <v/>
      </c>
      <c r="F293" s="2" t="str">
        <f>ACT4Holdings[[#This Row],[Initial Pay Cut]]</f>
        <v/>
      </c>
      <c r="G293" s="2" t="str">
        <f>ACT5Holdings[[#This Row],[Initial Pay Cut]]</f>
        <v/>
      </c>
      <c r="H293" t="str">
        <f>IF(PayDistribution[[#This Row],[Initial Paycheck]] = "", "", PayDistribution[[#This Row],[Initial Paycheck]] - SUM(PayDistribution[[#This Row],[Int ACT 1]:[Int ACT 5]]))</f>
        <v/>
      </c>
      <c r="I293" s="2" t="str">
        <f>ACT1Holdings[[#This Row],[Remainder Pay Cut]]</f>
        <v/>
      </c>
      <c r="J293" s="2" t="str">
        <f>ACT2Holdings[[#This Row],[Remainder Pay Cut]]</f>
        <v/>
      </c>
      <c r="K293" s="2" t="str">
        <f>ACT3Holdings[[#This Row],[Remainder Pay Cut]]</f>
        <v/>
      </c>
      <c r="L293" s="2" t="str">
        <f>ACT4Holdings[[#This Row],[Remainder Pay Cut]]</f>
        <v/>
      </c>
      <c r="M293" s="2" t="str">
        <f>ACT5Holdings[[#This Row],[Remainder Pay Cut]]</f>
        <v/>
      </c>
      <c r="O293" s="23">
        <v>45580</v>
      </c>
      <c r="P293" s="1" cm="1">
        <f t="array" ref="P293">IF(ISNUMBER(W292), W292, ACT1Info[Intial Amount])</f>
        <v>0</v>
      </c>
      <c r="Q293" s="1"/>
      <c r="R293" s="19" cm="1">
        <f t="array" ref="R293">IF(ACT1Holdings[[#This Row],[Intial Amount]] &gt; ACT1Info[Interest Rate 1 Cap], ACT1Info[Interest Rate 2], ACT1Info[Interest Rate])</f>
        <v>0</v>
      </c>
      <c r="S293" s="1"/>
      <c r="T293" s="24" t="str" cm="1">
        <f t="array" ref="T293">IF(VLOOKUP(ACT1Holdings[[#This Row],[Date]],Paysheet[], 2, FALSE) = "PAYDAY", (VLOOKUP(ACT1Holdings[[#This Row],[Date]],Paysheet[], 11, FALSE) * ACT1Info[Intial Pay %]), "")</f>
        <v/>
      </c>
      <c r="U29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93" s="1" t="str" cm="1">
        <f t="array" ref="V293">IF(VLOOKUP(ACT1Holdings[[#This Row],[Date]],Paysheet[], 2, FALSE) = "PAYDAY", (PayDistribution[[#This Row],[Pay Post Initial]] * ACT1Info[Remainder %]), "")</f>
        <v/>
      </c>
      <c r="W29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93" s="23">
        <v>45580</v>
      </c>
      <c r="Z293" s="1" cm="1">
        <f t="array" ref="Z293">IF(ISNUMBER(AG292), AG292, ACT2Info[Intial Amount])</f>
        <v>0</v>
      </c>
      <c r="AA293" s="1"/>
      <c r="AB293" s="19" cm="1">
        <f t="array" ref="AB293">IF(ACT2Holdings[[#This Row],[Intial Amount]] &gt; ACT2Info[Interest Rate 1 Cap], ACT2Info[Interest Rate 2], ACT2Info[Interest Rate])</f>
        <v>1.5E-3</v>
      </c>
      <c r="AC293" s="1"/>
      <c r="AD293" s="24" t="str" cm="1">
        <f t="array" ref="AD293">IF(VLOOKUP(ACT2Holdings[[#This Row],[Date]],Paysheet[], 2, FALSE) = "PAYDAY", (VLOOKUP(ACT2Holdings[[#This Row],[Date]],Paysheet[], 11, FALSE) * ACT2Info[Intial Pay %]), "")</f>
        <v/>
      </c>
      <c r="AE29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93" s="1" t="str" cm="1">
        <f t="array" ref="AF293">IF(VLOOKUP(ACT2Holdings[[#This Row],[Date]],Paysheet[], 2, FALSE) = "PAYDAY", (PayDistribution[[#This Row],[Pay Post Initial]] * ACT2Info[Remainder %]), "")</f>
        <v/>
      </c>
      <c r="AG29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93" s="23">
        <v>45580</v>
      </c>
      <c r="AJ293" s="1" cm="1">
        <f t="array" ref="AJ293">IF(ISNUMBER(AQ292), AQ292, ACT3Info[Intial Amount])</f>
        <v>0</v>
      </c>
      <c r="AK293" s="1"/>
      <c r="AL293" s="19" cm="1">
        <f t="array" ref="AL293">IF(ACT3Holdings[[#This Row],[Intial Amount]] &gt; ACT3Info[Interest Rate 1 Cap], ACT3Info[Interest Rate 2], ACT3Info[Interest Rate])</f>
        <v>0</v>
      </c>
      <c r="AM293" s="1"/>
      <c r="AN293" s="24" t="str" cm="1">
        <f t="array" ref="AN293">IF(VLOOKUP(ACT3Holdings[[#This Row],[Date]],Paysheet[], 2, FALSE) = "PAYDAY", (VLOOKUP(ACT3Holdings[[#This Row],[Date]],Paysheet[], 11, FALSE) * ACT3Info[Intial Pay %]), "")</f>
        <v/>
      </c>
      <c r="AO29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93" s="1" t="str" cm="1">
        <f t="array" ref="AP293">IF(VLOOKUP(ACT3Holdings[[#This Row],[Date]],Paysheet[], 2, FALSE) = "PAYDAY", (PayDistribution[[#This Row],[Pay Post Initial]] * ACT3Info[Remainder %]), "")</f>
        <v/>
      </c>
      <c r="AQ29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93" s="23">
        <v>45580</v>
      </c>
      <c r="AT293" s="1" cm="1">
        <f t="array" ref="AT293">IF(ISNUMBER(BA292), BA292, ACT4Info[Intial Amount])</f>
        <v>0</v>
      </c>
      <c r="AU293" s="1"/>
      <c r="AV293" s="19" cm="1">
        <f t="array" ref="AV293">IF(ACT4Holdings[[#This Row],[Intial Amount]] &gt; ACT4Info[Interest Rate 1 Cap], ACT4Info[Interest Rate 2], ACT4Info[Interest Rate])</f>
        <v>0</v>
      </c>
      <c r="AW293" s="1"/>
      <c r="AX293" s="24" t="str" cm="1">
        <f t="array" ref="AX293">IF(VLOOKUP(ACT4Holdings[[#This Row],[Date]],Paysheet[], 2, FALSE) = "PAYDAY", (VLOOKUP(ACT4Holdings[[#This Row],[Date]],Paysheet[], 11, FALSE) * ACT4Info[Intial Pay %]), "")</f>
        <v/>
      </c>
      <c r="AY29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93" s="1" t="str" cm="1">
        <f t="array" ref="AZ293">IF(VLOOKUP(ACT4Holdings[[#This Row],[Date]],Paysheet[], 2, FALSE) = "PAYDAY", (PayDistribution[[#This Row],[Pay Post Initial]] * ACT4Info[Remainder %]), "")</f>
        <v/>
      </c>
      <c r="BA29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93" s="23">
        <v>45580</v>
      </c>
      <c r="BD293" s="1" cm="1">
        <f t="array" ref="BD293">IF(ISNUMBER(BK292), BK292, ACT5Info[Intial Amount])</f>
        <v>0</v>
      </c>
      <c r="BE293" s="1"/>
      <c r="BF293" s="19" cm="1">
        <f t="array" ref="BF293">IF(ACT5Holdings[[#This Row],[Intial Amount]] &gt; ACT5Info[Interest Rate 1 Cap], ACT5Info[Interest Rate 2], ACT5Info[Interest Rate])</f>
        <v>0</v>
      </c>
      <c r="BG293" s="1"/>
      <c r="BH293" s="24" t="str" cm="1">
        <f t="array" ref="BH293">IF(VLOOKUP(ACT5Holdings[[#This Row],[Date]],Paysheet[], 2, FALSE) = "PAYDAY", (VLOOKUP(ACT5Holdings[[#This Row],[Date]],Paysheet[], 11, FALSE) * ACT5Info[Intial Pay %]), "")</f>
        <v/>
      </c>
      <c r="BI29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93" s="1" t="str" cm="1">
        <f t="array" ref="BJ293">IF(VLOOKUP(ACT5Holdings[[#This Row],[Date]],Paysheet[], 2, FALSE) = "PAYDAY", (PayDistribution[[#This Row],[Pay Post Initial]] * ACT5Info[Remainder %]), "")</f>
        <v/>
      </c>
      <c r="BK29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94" spans="1:63" x14ac:dyDescent="0.25">
      <c r="A294" s="28">
        <v>45581</v>
      </c>
      <c r="B294" t="str">
        <f>IF(VLOOKUP(PayDistribution[[#This Row],[Date]],Paysheet[], 2, FALSE) = "PAYDAY", VLOOKUP(PayDistribution[[#This Row],[Date]],Paysheet[], 11, FALSE), "")</f>
        <v/>
      </c>
      <c r="C294" s="2" t="str">
        <f>ACT1Holdings[[#This Row],[Initial Pay Cut]]</f>
        <v/>
      </c>
      <c r="D294" s="2" t="str">
        <f>ACT2Holdings[[#This Row],[Initial Pay Cut]]</f>
        <v/>
      </c>
      <c r="E294" s="2" t="str">
        <f>ACT3Holdings[[#This Row],[Initial Pay Cut]]</f>
        <v/>
      </c>
      <c r="F294" s="2" t="str">
        <f>ACT4Holdings[[#This Row],[Initial Pay Cut]]</f>
        <v/>
      </c>
      <c r="G294" s="2" t="str">
        <f>ACT5Holdings[[#This Row],[Initial Pay Cut]]</f>
        <v/>
      </c>
      <c r="H294" t="str">
        <f>IF(PayDistribution[[#This Row],[Initial Paycheck]] = "", "", PayDistribution[[#This Row],[Initial Paycheck]] - SUM(PayDistribution[[#This Row],[Int ACT 1]:[Int ACT 5]]))</f>
        <v/>
      </c>
      <c r="I294" s="2" t="str">
        <f>ACT1Holdings[[#This Row],[Remainder Pay Cut]]</f>
        <v/>
      </c>
      <c r="J294" s="2" t="str">
        <f>ACT2Holdings[[#This Row],[Remainder Pay Cut]]</f>
        <v/>
      </c>
      <c r="K294" s="2" t="str">
        <f>ACT3Holdings[[#This Row],[Remainder Pay Cut]]</f>
        <v/>
      </c>
      <c r="L294" s="2" t="str">
        <f>ACT4Holdings[[#This Row],[Remainder Pay Cut]]</f>
        <v/>
      </c>
      <c r="M294" s="2" t="str">
        <f>ACT5Holdings[[#This Row],[Remainder Pay Cut]]</f>
        <v/>
      </c>
      <c r="O294" s="23">
        <v>45581</v>
      </c>
      <c r="P294" s="1" cm="1">
        <f t="array" ref="P294">IF(ISNUMBER(W293), W293, ACT1Info[Intial Amount])</f>
        <v>0</v>
      </c>
      <c r="Q294" s="1"/>
      <c r="R294" s="19" cm="1">
        <f t="array" ref="R294">IF(ACT1Holdings[[#This Row],[Intial Amount]] &gt; ACT1Info[Interest Rate 1 Cap], ACT1Info[Interest Rate 2], ACT1Info[Interest Rate])</f>
        <v>0</v>
      </c>
      <c r="S294" s="1"/>
      <c r="T294" s="24" t="str" cm="1">
        <f t="array" ref="T294">IF(VLOOKUP(ACT1Holdings[[#This Row],[Date]],Paysheet[], 2, FALSE) = "PAYDAY", (VLOOKUP(ACT1Holdings[[#This Row],[Date]],Paysheet[], 11, FALSE) * ACT1Info[Intial Pay %]), "")</f>
        <v/>
      </c>
      <c r="U29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94" s="1" t="str" cm="1">
        <f t="array" ref="V294">IF(VLOOKUP(ACT1Holdings[[#This Row],[Date]],Paysheet[], 2, FALSE) = "PAYDAY", (PayDistribution[[#This Row],[Pay Post Initial]] * ACT1Info[Remainder %]), "")</f>
        <v/>
      </c>
      <c r="W29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94" s="23">
        <v>45581</v>
      </c>
      <c r="Z294" s="1" cm="1">
        <f t="array" ref="Z294">IF(ISNUMBER(AG293), AG293, ACT2Info[Intial Amount])</f>
        <v>0</v>
      </c>
      <c r="AA294" s="1"/>
      <c r="AB294" s="19" cm="1">
        <f t="array" ref="AB294">IF(ACT2Holdings[[#This Row],[Intial Amount]] &gt; ACT2Info[Interest Rate 1 Cap], ACT2Info[Interest Rate 2], ACT2Info[Interest Rate])</f>
        <v>1.5E-3</v>
      </c>
      <c r="AC294" s="1"/>
      <c r="AD294" s="24" t="str" cm="1">
        <f t="array" ref="AD294">IF(VLOOKUP(ACT2Holdings[[#This Row],[Date]],Paysheet[], 2, FALSE) = "PAYDAY", (VLOOKUP(ACT2Holdings[[#This Row],[Date]],Paysheet[], 11, FALSE) * ACT2Info[Intial Pay %]), "")</f>
        <v/>
      </c>
      <c r="AE29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94" s="1" t="str" cm="1">
        <f t="array" ref="AF294">IF(VLOOKUP(ACT2Holdings[[#This Row],[Date]],Paysheet[], 2, FALSE) = "PAYDAY", (PayDistribution[[#This Row],[Pay Post Initial]] * ACT2Info[Remainder %]), "")</f>
        <v/>
      </c>
      <c r="AG29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94" s="23">
        <v>45581</v>
      </c>
      <c r="AJ294" s="1" cm="1">
        <f t="array" ref="AJ294">IF(ISNUMBER(AQ293), AQ293, ACT3Info[Intial Amount])</f>
        <v>0</v>
      </c>
      <c r="AK294" s="1"/>
      <c r="AL294" s="19" cm="1">
        <f t="array" ref="AL294">IF(ACT3Holdings[[#This Row],[Intial Amount]] &gt; ACT3Info[Interest Rate 1 Cap], ACT3Info[Interest Rate 2], ACT3Info[Interest Rate])</f>
        <v>0</v>
      </c>
      <c r="AM294" s="1"/>
      <c r="AN294" s="24" t="str" cm="1">
        <f t="array" ref="AN294">IF(VLOOKUP(ACT3Holdings[[#This Row],[Date]],Paysheet[], 2, FALSE) = "PAYDAY", (VLOOKUP(ACT3Holdings[[#This Row],[Date]],Paysheet[], 11, FALSE) * ACT3Info[Intial Pay %]), "")</f>
        <v/>
      </c>
      <c r="AO29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94" s="1" t="str" cm="1">
        <f t="array" ref="AP294">IF(VLOOKUP(ACT3Holdings[[#This Row],[Date]],Paysheet[], 2, FALSE) = "PAYDAY", (PayDistribution[[#This Row],[Pay Post Initial]] * ACT3Info[Remainder %]), "")</f>
        <v/>
      </c>
      <c r="AQ29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94" s="23">
        <v>45581</v>
      </c>
      <c r="AT294" s="1" cm="1">
        <f t="array" ref="AT294">IF(ISNUMBER(BA293), BA293, ACT4Info[Intial Amount])</f>
        <v>0</v>
      </c>
      <c r="AU294" s="1"/>
      <c r="AV294" s="19" cm="1">
        <f t="array" ref="AV294">IF(ACT4Holdings[[#This Row],[Intial Amount]] &gt; ACT4Info[Interest Rate 1 Cap], ACT4Info[Interest Rate 2], ACT4Info[Interest Rate])</f>
        <v>0</v>
      </c>
      <c r="AW294" s="1"/>
      <c r="AX294" s="24" t="str" cm="1">
        <f t="array" ref="AX294">IF(VLOOKUP(ACT4Holdings[[#This Row],[Date]],Paysheet[], 2, FALSE) = "PAYDAY", (VLOOKUP(ACT4Holdings[[#This Row],[Date]],Paysheet[], 11, FALSE) * ACT4Info[Intial Pay %]), "")</f>
        <v/>
      </c>
      <c r="AY29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94" s="1" t="str" cm="1">
        <f t="array" ref="AZ294">IF(VLOOKUP(ACT4Holdings[[#This Row],[Date]],Paysheet[], 2, FALSE) = "PAYDAY", (PayDistribution[[#This Row],[Pay Post Initial]] * ACT4Info[Remainder %]), "")</f>
        <v/>
      </c>
      <c r="BA29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94" s="23">
        <v>45581</v>
      </c>
      <c r="BD294" s="1" cm="1">
        <f t="array" ref="BD294">IF(ISNUMBER(BK293), BK293, ACT5Info[Intial Amount])</f>
        <v>0</v>
      </c>
      <c r="BE294" s="1"/>
      <c r="BF294" s="19" cm="1">
        <f t="array" ref="BF294">IF(ACT5Holdings[[#This Row],[Intial Amount]] &gt; ACT5Info[Interest Rate 1 Cap], ACT5Info[Interest Rate 2], ACT5Info[Interest Rate])</f>
        <v>0</v>
      </c>
      <c r="BG294" s="1"/>
      <c r="BH294" s="24" t="str" cm="1">
        <f t="array" ref="BH294">IF(VLOOKUP(ACT5Holdings[[#This Row],[Date]],Paysheet[], 2, FALSE) = "PAYDAY", (VLOOKUP(ACT5Holdings[[#This Row],[Date]],Paysheet[], 11, FALSE) * ACT5Info[Intial Pay %]), "")</f>
        <v/>
      </c>
      <c r="BI29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94" s="1" t="str" cm="1">
        <f t="array" ref="BJ294">IF(VLOOKUP(ACT5Holdings[[#This Row],[Date]],Paysheet[], 2, FALSE) = "PAYDAY", (PayDistribution[[#This Row],[Pay Post Initial]] * ACT5Info[Remainder %]), "")</f>
        <v/>
      </c>
      <c r="BK29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95" spans="1:63" x14ac:dyDescent="0.25">
      <c r="A295" s="28">
        <v>45582</v>
      </c>
      <c r="B295" t="str">
        <f>IF(VLOOKUP(PayDistribution[[#This Row],[Date]],Paysheet[], 2, FALSE) = "PAYDAY", VLOOKUP(PayDistribution[[#This Row],[Date]],Paysheet[], 11, FALSE), "")</f>
        <v/>
      </c>
      <c r="C295" s="2" t="str">
        <f>ACT1Holdings[[#This Row],[Initial Pay Cut]]</f>
        <v/>
      </c>
      <c r="D295" s="2" t="str">
        <f>ACT2Holdings[[#This Row],[Initial Pay Cut]]</f>
        <v/>
      </c>
      <c r="E295" s="2" t="str">
        <f>ACT3Holdings[[#This Row],[Initial Pay Cut]]</f>
        <v/>
      </c>
      <c r="F295" s="2" t="str">
        <f>ACT4Holdings[[#This Row],[Initial Pay Cut]]</f>
        <v/>
      </c>
      <c r="G295" s="2" t="str">
        <f>ACT5Holdings[[#This Row],[Initial Pay Cut]]</f>
        <v/>
      </c>
      <c r="H295" t="str">
        <f>IF(PayDistribution[[#This Row],[Initial Paycheck]] = "", "", PayDistribution[[#This Row],[Initial Paycheck]] - SUM(PayDistribution[[#This Row],[Int ACT 1]:[Int ACT 5]]))</f>
        <v/>
      </c>
      <c r="I295" s="2" t="str">
        <f>ACT1Holdings[[#This Row],[Remainder Pay Cut]]</f>
        <v/>
      </c>
      <c r="J295" s="2" t="str">
        <f>ACT2Holdings[[#This Row],[Remainder Pay Cut]]</f>
        <v/>
      </c>
      <c r="K295" s="2" t="str">
        <f>ACT3Holdings[[#This Row],[Remainder Pay Cut]]</f>
        <v/>
      </c>
      <c r="L295" s="2" t="str">
        <f>ACT4Holdings[[#This Row],[Remainder Pay Cut]]</f>
        <v/>
      </c>
      <c r="M295" s="2" t="str">
        <f>ACT5Holdings[[#This Row],[Remainder Pay Cut]]</f>
        <v/>
      </c>
      <c r="O295" s="23">
        <v>45582</v>
      </c>
      <c r="P295" s="1" cm="1">
        <f t="array" ref="P295">IF(ISNUMBER(W294), W294, ACT1Info[Intial Amount])</f>
        <v>0</v>
      </c>
      <c r="Q295" s="1"/>
      <c r="R295" s="19" cm="1">
        <f t="array" ref="R295">IF(ACT1Holdings[[#This Row],[Intial Amount]] &gt; ACT1Info[Interest Rate 1 Cap], ACT1Info[Interest Rate 2], ACT1Info[Interest Rate])</f>
        <v>0</v>
      </c>
      <c r="S295" s="1"/>
      <c r="T295" s="24" t="str" cm="1">
        <f t="array" ref="T295">IF(VLOOKUP(ACT1Holdings[[#This Row],[Date]],Paysheet[], 2, FALSE) = "PAYDAY", (VLOOKUP(ACT1Holdings[[#This Row],[Date]],Paysheet[], 11, FALSE) * ACT1Info[Intial Pay %]), "")</f>
        <v/>
      </c>
      <c r="U29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95" s="1" t="str" cm="1">
        <f t="array" ref="V295">IF(VLOOKUP(ACT1Holdings[[#This Row],[Date]],Paysheet[], 2, FALSE) = "PAYDAY", (PayDistribution[[#This Row],[Pay Post Initial]] * ACT1Info[Remainder %]), "")</f>
        <v/>
      </c>
      <c r="W29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95" s="23">
        <v>45582</v>
      </c>
      <c r="Z295" s="1" cm="1">
        <f t="array" ref="Z295">IF(ISNUMBER(AG294), AG294, ACT2Info[Intial Amount])</f>
        <v>0</v>
      </c>
      <c r="AA295" s="1"/>
      <c r="AB295" s="19" cm="1">
        <f t="array" ref="AB295">IF(ACT2Holdings[[#This Row],[Intial Amount]] &gt; ACT2Info[Interest Rate 1 Cap], ACT2Info[Interest Rate 2], ACT2Info[Interest Rate])</f>
        <v>1.5E-3</v>
      </c>
      <c r="AC295" s="1"/>
      <c r="AD295" s="24" t="str" cm="1">
        <f t="array" ref="AD295">IF(VLOOKUP(ACT2Holdings[[#This Row],[Date]],Paysheet[], 2, FALSE) = "PAYDAY", (VLOOKUP(ACT2Holdings[[#This Row],[Date]],Paysheet[], 11, FALSE) * ACT2Info[Intial Pay %]), "")</f>
        <v/>
      </c>
      <c r="AE29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95" s="1" t="str" cm="1">
        <f t="array" ref="AF295">IF(VLOOKUP(ACT2Holdings[[#This Row],[Date]],Paysheet[], 2, FALSE) = "PAYDAY", (PayDistribution[[#This Row],[Pay Post Initial]] * ACT2Info[Remainder %]), "")</f>
        <v/>
      </c>
      <c r="AG29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95" s="23">
        <v>45582</v>
      </c>
      <c r="AJ295" s="1" cm="1">
        <f t="array" ref="AJ295">IF(ISNUMBER(AQ294), AQ294, ACT3Info[Intial Amount])</f>
        <v>0</v>
      </c>
      <c r="AK295" s="1"/>
      <c r="AL295" s="19" cm="1">
        <f t="array" ref="AL295">IF(ACT3Holdings[[#This Row],[Intial Amount]] &gt; ACT3Info[Interest Rate 1 Cap], ACT3Info[Interest Rate 2], ACT3Info[Interest Rate])</f>
        <v>0</v>
      </c>
      <c r="AM295" s="1"/>
      <c r="AN295" s="24" t="str" cm="1">
        <f t="array" ref="AN295">IF(VLOOKUP(ACT3Holdings[[#This Row],[Date]],Paysheet[], 2, FALSE) = "PAYDAY", (VLOOKUP(ACT3Holdings[[#This Row],[Date]],Paysheet[], 11, FALSE) * ACT3Info[Intial Pay %]), "")</f>
        <v/>
      </c>
      <c r="AO29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95" s="1" t="str" cm="1">
        <f t="array" ref="AP295">IF(VLOOKUP(ACT3Holdings[[#This Row],[Date]],Paysheet[], 2, FALSE) = "PAYDAY", (PayDistribution[[#This Row],[Pay Post Initial]] * ACT3Info[Remainder %]), "")</f>
        <v/>
      </c>
      <c r="AQ29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95" s="23">
        <v>45582</v>
      </c>
      <c r="AT295" s="1" cm="1">
        <f t="array" ref="AT295">IF(ISNUMBER(BA294), BA294, ACT4Info[Intial Amount])</f>
        <v>0</v>
      </c>
      <c r="AU295" s="1"/>
      <c r="AV295" s="19" cm="1">
        <f t="array" ref="AV295">IF(ACT4Holdings[[#This Row],[Intial Amount]] &gt; ACT4Info[Interest Rate 1 Cap], ACT4Info[Interest Rate 2], ACT4Info[Interest Rate])</f>
        <v>0</v>
      </c>
      <c r="AW295" s="1"/>
      <c r="AX295" s="24" t="str" cm="1">
        <f t="array" ref="AX295">IF(VLOOKUP(ACT4Holdings[[#This Row],[Date]],Paysheet[], 2, FALSE) = "PAYDAY", (VLOOKUP(ACT4Holdings[[#This Row],[Date]],Paysheet[], 11, FALSE) * ACT4Info[Intial Pay %]), "")</f>
        <v/>
      </c>
      <c r="AY29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95" s="1" t="str" cm="1">
        <f t="array" ref="AZ295">IF(VLOOKUP(ACT4Holdings[[#This Row],[Date]],Paysheet[], 2, FALSE) = "PAYDAY", (PayDistribution[[#This Row],[Pay Post Initial]] * ACT4Info[Remainder %]), "")</f>
        <v/>
      </c>
      <c r="BA29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95" s="23">
        <v>45582</v>
      </c>
      <c r="BD295" s="1" cm="1">
        <f t="array" ref="BD295">IF(ISNUMBER(BK294), BK294, ACT5Info[Intial Amount])</f>
        <v>0</v>
      </c>
      <c r="BE295" s="1"/>
      <c r="BF295" s="19" cm="1">
        <f t="array" ref="BF295">IF(ACT5Holdings[[#This Row],[Intial Amount]] &gt; ACT5Info[Interest Rate 1 Cap], ACT5Info[Interest Rate 2], ACT5Info[Interest Rate])</f>
        <v>0</v>
      </c>
      <c r="BG295" s="1"/>
      <c r="BH295" s="24" t="str" cm="1">
        <f t="array" ref="BH295">IF(VLOOKUP(ACT5Holdings[[#This Row],[Date]],Paysheet[], 2, FALSE) = "PAYDAY", (VLOOKUP(ACT5Holdings[[#This Row],[Date]],Paysheet[], 11, FALSE) * ACT5Info[Intial Pay %]), "")</f>
        <v/>
      </c>
      <c r="BI29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95" s="1" t="str" cm="1">
        <f t="array" ref="BJ295">IF(VLOOKUP(ACT5Holdings[[#This Row],[Date]],Paysheet[], 2, FALSE) = "PAYDAY", (PayDistribution[[#This Row],[Pay Post Initial]] * ACT5Info[Remainder %]), "")</f>
        <v/>
      </c>
      <c r="BK29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96" spans="1:63" x14ac:dyDescent="0.25">
      <c r="A296" s="28">
        <v>45583</v>
      </c>
      <c r="B296" t="str">
        <f>IF(VLOOKUP(PayDistribution[[#This Row],[Date]],Paysheet[], 2, FALSE) = "PAYDAY", VLOOKUP(PayDistribution[[#This Row],[Date]],Paysheet[], 11, FALSE), "")</f>
        <v/>
      </c>
      <c r="C296" s="2" t="str">
        <f>ACT1Holdings[[#This Row],[Initial Pay Cut]]</f>
        <v/>
      </c>
      <c r="D296" s="2" t="str">
        <f>ACT2Holdings[[#This Row],[Initial Pay Cut]]</f>
        <v/>
      </c>
      <c r="E296" s="2" t="str">
        <f>ACT3Holdings[[#This Row],[Initial Pay Cut]]</f>
        <v/>
      </c>
      <c r="F296" s="2" t="str">
        <f>ACT4Holdings[[#This Row],[Initial Pay Cut]]</f>
        <v/>
      </c>
      <c r="G296" s="2" t="str">
        <f>ACT5Holdings[[#This Row],[Initial Pay Cut]]</f>
        <v/>
      </c>
      <c r="H296" t="str">
        <f>IF(PayDistribution[[#This Row],[Initial Paycheck]] = "", "", PayDistribution[[#This Row],[Initial Paycheck]] - SUM(PayDistribution[[#This Row],[Int ACT 1]:[Int ACT 5]]))</f>
        <v/>
      </c>
      <c r="I296" s="2" t="str">
        <f>ACT1Holdings[[#This Row],[Remainder Pay Cut]]</f>
        <v/>
      </c>
      <c r="J296" s="2" t="str">
        <f>ACT2Holdings[[#This Row],[Remainder Pay Cut]]</f>
        <v/>
      </c>
      <c r="K296" s="2" t="str">
        <f>ACT3Holdings[[#This Row],[Remainder Pay Cut]]</f>
        <v/>
      </c>
      <c r="L296" s="2" t="str">
        <f>ACT4Holdings[[#This Row],[Remainder Pay Cut]]</f>
        <v/>
      </c>
      <c r="M296" s="2" t="str">
        <f>ACT5Holdings[[#This Row],[Remainder Pay Cut]]</f>
        <v/>
      </c>
      <c r="O296" s="23">
        <v>45583</v>
      </c>
      <c r="P296" s="1" cm="1">
        <f t="array" ref="P296">IF(ISNUMBER(W295), W295, ACT1Info[Intial Amount])</f>
        <v>0</v>
      </c>
      <c r="Q296" s="1"/>
      <c r="R296" s="19" cm="1">
        <f t="array" ref="R296">IF(ACT1Holdings[[#This Row],[Intial Amount]] &gt; ACT1Info[Interest Rate 1 Cap], ACT1Info[Interest Rate 2], ACT1Info[Interest Rate])</f>
        <v>0</v>
      </c>
      <c r="S296" s="1"/>
      <c r="T296" s="24" t="str" cm="1">
        <f t="array" ref="T296">IF(VLOOKUP(ACT1Holdings[[#This Row],[Date]],Paysheet[], 2, FALSE) = "PAYDAY", (VLOOKUP(ACT1Holdings[[#This Row],[Date]],Paysheet[], 11, FALSE) * ACT1Info[Intial Pay %]), "")</f>
        <v/>
      </c>
      <c r="U29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96" s="1" t="str" cm="1">
        <f t="array" ref="V296">IF(VLOOKUP(ACT1Holdings[[#This Row],[Date]],Paysheet[], 2, FALSE) = "PAYDAY", (PayDistribution[[#This Row],[Pay Post Initial]] * ACT1Info[Remainder %]), "")</f>
        <v/>
      </c>
      <c r="W29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96" s="23">
        <v>45583</v>
      </c>
      <c r="Z296" s="1" cm="1">
        <f t="array" ref="Z296">IF(ISNUMBER(AG295), AG295, ACT2Info[Intial Amount])</f>
        <v>0</v>
      </c>
      <c r="AA296" s="1"/>
      <c r="AB296" s="19" cm="1">
        <f t="array" ref="AB296">IF(ACT2Holdings[[#This Row],[Intial Amount]] &gt; ACT2Info[Interest Rate 1 Cap], ACT2Info[Interest Rate 2], ACT2Info[Interest Rate])</f>
        <v>1.5E-3</v>
      </c>
      <c r="AC296" s="1"/>
      <c r="AD296" s="24" t="str" cm="1">
        <f t="array" ref="AD296">IF(VLOOKUP(ACT2Holdings[[#This Row],[Date]],Paysheet[], 2, FALSE) = "PAYDAY", (VLOOKUP(ACT2Holdings[[#This Row],[Date]],Paysheet[], 11, FALSE) * ACT2Info[Intial Pay %]), "")</f>
        <v/>
      </c>
      <c r="AE29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96" s="1" t="str" cm="1">
        <f t="array" ref="AF296">IF(VLOOKUP(ACT2Holdings[[#This Row],[Date]],Paysheet[], 2, FALSE) = "PAYDAY", (PayDistribution[[#This Row],[Pay Post Initial]] * ACT2Info[Remainder %]), "")</f>
        <v/>
      </c>
      <c r="AG29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96" s="23">
        <v>45583</v>
      </c>
      <c r="AJ296" s="1" cm="1">
        <f t="array" ref="AJ296">IF(ISNUMBER(AQ295), AQ295, ACT3Info[Intial Amount])</f>
        <v>0</v>
      </c>
      <c r="AK296" s="1"/>
      <c r="AL296" s="19" cm="1">
        <f t="array" ref="AL296">IF(ACT3Holdings[[#This Row],[Intial Amount]] &gt; ACT3Info[Interest Rate 1 Cap], ACT3Info[Interest Rate 2], ACT3Info[Interest Rate])</f>
        <v>0</v>
      </c>
      <c r="AM296" s="1"/>
      <c r="AN296" s="24" t="str" cm="1">
        <f t="array" ref="AN296">IF(VLOOKUP(ACT3Holdings[[#This Row],[Date]],Paysheet[], 2, FALSE) = "PAYDAY", (VLOOKUP(ACT3Holdings[[#This Row],[Date]],Paysheet[], 11, FALSE) * ACT3Info[Intial Pay %]), "")</f>
        <v/>
      </c>
      <c r="AO29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96" s="1" t="str" cm="1">
        <f t="array" ref="AP296">IF(VLOOKUP(ACT3Holdings[[#This Row],[Date]],Paysheet[], 2, FALSE) = "PAYDAY", (PayDistribution[[#This Row],[Pay Post Initial]] * ACT3Info[Remainder %]), "")</f>
        <v/>
      </c>
      <c r="AQ29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96" s="23">
        <v>45583</v>
      </c>
      <c r="AT296" s="1" cm="1">
        <f t="array" ref="AT296">IF(ISNUMBER(BA295), BA295, ACT4Info[Intial Amount])</f>
        <v>0</v>
      </c>
      <c r="AU296" s="1"/>
      <c r="AV296" s="19" cm="1">
        <f t="array" ref="AV296">IF(ACT4Holdings[[#This Row],[Intial Amount]] &gt; ACT4Info[Interest Rate 1 Cap], ACT4Info[Interest Rate 2], ACT4Info[Interest Rate])</f>
        <v>0</v>
      </c>
      <c r="AW296" s="1"/>
      <c r="AX296" s="24" t="str" cm="1">
        <f t="array" ref="AX296">IF(VLOOKUP(ACT4Holdings[[#This Row],[Date]],Paysheet[], 2, FALSE) = "PAYDAY", (VLOOKUP(ACT4Holdings[[#This Row],[Date]],Paysheet[], 11, FALSE) * ACT4Info[Intial Pay %]), "")</f>
        <v/>
      </c>
      <c r="AY29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96" s="1" t="str" cm="1">
        <f t="array" ref="AZ296">IF(VLOOKUP(ACT4Holdings[[#This Row],[Date]],Paysheet[], 2, FALSE) = "PAYDAY", (PayDistribution[[#This Row],[Pay Post Initial]] * ACT4Info[Remainder %]), "")</f>
        <v/>
      </c>
      <c r="BA29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96" s="23">
        <v>45583</v>
      </c>
      <c r="BD296" s="1" cm="1">
        <f t="array" ref="BD296">IF(ISNUMBER(BK295), BK295, ACT5Info[Intial Amount])</f>
        <v>0</v>
      </c>
      <c r="BE296" s="1"/>
      <c r="BF296" s="19" cm="1">
        <f t="array" ref="BF296">IF(ACT5Holdings[[#This Row],[Intial Amount]] &gt; ACT5Info[Interest Rate 1 Cap], ACT5Info[Interest Rate 2], ACT5Info[Interest Rate])</f>
        <v>0</v>
      </c>
      <c r="BG296" s="1"/>
      <c r="BH296" s="24" t="str" cm="1">
        <f t="array" ref="BH296">IF(VLOOKUP(ACT5Holdings[[#This Row],[Date]],Paysheet[], 2, FALSE) = "PAYDAY", (VLOOKUP(ACT5Holdings[[#This Row],[Date]],Paysheet[], 11, FALSE) * ACT5Info[Intial Pay %]), "")</f>
        <v/>
      </c>
      <c r="BI29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96" s="1" t="str" cm="1">
        <f t="array" ref="BJ296">IF(VLOOKUP(ACT5Holdings[[#This Row],[Date]],Paysheet[], 2, FALSE) = "PAYDAY", (PayDistribution[[#This Row],[Pay Post Initial]] * ACT5Info[Remainder %]), "")</f>
        <v/>
      </c>
      <c r="BK29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97" spans="1:63" x14ac:dyDescent="0.25">
      <c r="A297" s="28">
        <v>45584</v>
      </c>
      <c r="B297" t="str">
        <f>IF(VLOOKUP(PayDistribution[[#This Row],[Date]],Paysheet[], 2, FALSE) = "PAYDAY", VLOOKUP(PayDistribution[[#This Row],[Date]],Paysheet[], 11, FALSE), "")</f>
        <v/>
      </c>
      <c r="C297" s="2" t="str">
        <f>ACT1Holdings[[#This Row],[Initial Pay Cut]]</f>
        <v/>
      </c>
      <c r="D297" s="2" t="str">
        <f>ACT2Holdings[[#This Row],[Initial Pay Cut]]</f>
        <v/>
      </c>
      <c r="E297" s="2" t="str">
        <f>ACT3Holdings[[#This Row],[Initial Pay Cut]]</f>
        <v/>
      </c>
      <c r="F297" s="2" t="str">
        <f>ACT4Holdings[[#This Row],[Initial Pay Cut]]</f>
        <v/>
      </c>
      <c r="G297" s="2" t="str">
        <f>ACT5Holdings[[#This Row],[Initial Pay Cut]]</f>
        <v/>
      </c>
      <c r="H297" t="str">
        <f>IF(PayDistribution[[#This Row],[Initial Paycheck]] = "", "", PayDistribution[[#This Row],[Initial Paycheck]] - SUM(PayDistribution[[#This Row],[Int ACT 1]:[Int ACT 5]]))</f>
        <v/>
      </c>
      <c r="I297" s="2" t="str">
        <f>ACT1Holdings[[#This Row],[Remainder Pay Cut]]</f>
        <v/>
      </c>
      <c r="J297" s="2" t="str">
        <f>ACT2Holdings[[#This Row],[Remainder Pay Cut]]</f>
        <v/>
      </c>
      <c r="K297" s="2" t="str">
        <f>ACT3Holdings[[#This Row],[Remainder Pay Cut]]</f>
        <v/>
      </c>
      <c r="L297" s="2" t="str">
        <f>ACT4Holdings[[#This Row],[Remainder Pay Cut]]</f>
        <v/>
      </c>
      <c r="M297" s="2" t="str">
        <f>ACT5Holdings[[#This Row],[Remainder Pay Cut]]</f>
        <v/>
      </c>
      <c r="O297" s="23">
        <v>45584</v>
      </c>
      <c r="P297" s="1" cm="1">
        <f t="array" ref="P297">IF(ISNUMBER(W296), W296, ACT1Info[Intial Amount])</f>
        <v>0</v>
      </c>
      <c r="Q297" s="1"/>
      <c r="R297" s="19" cm="1">
        <f t="array" ref="R297">IF(ACT1Holdings[[#This Row],[Intial Amount]] &gt; ACT1Info[Interest Rate 1 Cap], ACT1Info[Interest Rate 2], ACT1Info[Interest Rate])</f>
        <v>0</v>
      </c>
      <c r="S297" s="1"/>
      <c r="T297" s="24" t="str" cm="1">
        <f t="array" ref="T297">IF(VLOOKUP(ACT1Holdings[[#This Row],[Date]],Paysheet[], 2, FALSE) = "PAYDAY", (VLOOKUP(ACT1Holdings[[#This Row],[Date]],Paysheet[], 11, FALSE) * ACT1Info[Intial Pay %]), "")</f>
        <v/>
      </c>
      <c r="U29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97" s="1" t="str" cm="1">
        <f t="array" ref="V297">IF(VLOOKUP(ACT1Holdings[[#This Row],[Date]],Paysheet[], 2, FALSE) = "PAYDAY", (PayDistribution[[#This Row],[Pay Post Initial]] * ACT1Info[Remainder %]), "")</f>
        <v/>
      </c>
      <c r="W29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97" s="23">
        <v>45584</v>
      </c>
      <c r="Z297" s="1" cm="1">
        <f t="array" ref="Z297">IF(ISNUMBER(AG296), AG296, ACT2Info[Intial Amount])</f>
        <v>0</v>
      </c>
      <c r="AA297" s="1"/>
      <c r="AB297" s="19" cm="1">
        <f t="array" ref="AB297">IF(ACT2Holdings[[#This Row],[Intial Amount]] &gt; ACT2Info[Interest Rate 1 Cap], ACT2Info[Interest Rate 2], ACT2Info[Interest Rate])</f>
        <v>1.5E-3</v>
      </c>
      <c r="AC297" s="1"/>
      <c r="AD297" s="24" t="str" cm="1">
        <f t="array" ref="AD297">IF(VLOOKUP(ACT2Holdings[[#This Row],[Date]],Paysheet[], 2, FALSE) = "PAYDAY", (VLOOKUP(ACT2Holdings[[#This Row],[Date]],Paysheet[], 11, FALSE) * ACT2Info[Intial Pay %]), "")</f>
        <v/>
      </c>
      <c r="AE29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97" s="1" t="str" cm="1">
        <f t="array" ref="AF297">IF(VLOOKUP(ACT2Holdings[[#This Row],[Date]],Paysheet[], 2, FALSE) = "PAYDAY", (PayDistribution[[#This Row],[Pay Post Initial]] * ACT2Info[Remainder %]), "")</f>
        <v/>
      </c>
      <c r="AG29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97" s="23">
        <v>45584</v>
      </c>
      <c r="AJ297" s="1" cm="1">
        <f t="array" ref="AJ297">IF(ISNUMBER(AQ296), AQ296, ACT3Info[Intial Amount])</f>
        <v>0</v>
      </c>
      <c r="AK297" s="1"/>
      <c r="AL297" s="19" cm="1">
        <f t="array" ref="AL297">IF(ACT3Holdings[[#This Row],[Intial Amount]] &gt; ACT3Info[Interest Rate 1 Cap], ACT3Info[Interest Rate 2], ACT3Info[Interest Rate])</f>
        <v>0</v>
      </c>
      <c r="AM297" s="1"/>
      <c r="AN297" s="24" t="str" cm="1">
        <f t="array" ref="AN297">IF(VLOOKUP(ACT3Holdings[[#This Row],[Date]],Paysheet[], 2, FALSE) = "PAYDAY", (VLOOKUP(ACT3Holdings[[#This Row],[Date]],Paysheet[], 11, FALSE) * ACT3Info[Intial Pay %]), "")</f>
        <v/>
      </c>
      <c r="AO29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97" s="1" t="str" cm="1">
        <f t="array" ref="AP297">IF(VLOOKUP(ACT3Holdings[[#This Row],[Date]],Paysheet[], 2, FALSE) = "PAYDAY", (PayDistribution[[#This Row],[Pay Post Initial]] * ACT3Info[Remainder %]), "")</f>
        <v/>
      </c>
      <c r="AQ29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97" s="23">
        <v>45584</v>
      </c>
      <c r="AT297" s="1" cm="1">
        <f t="array" ref="AT297">IF(ISNUMBER(BA296), BA296, ACT4Info[Intial Amount])</f>
        <v>0</v>
      </c>
      <c r="AU297" s="1"/>
      <c r="AV297" s="19" cm="1">
        <f t="array" ref="AV297">IF(ACT4Holdings[[#This Row],[Intial Amount]] &gt; ACT4Info[Interest Rate 1 Cap], ACT4Info[Interest Rate 2], ACT4Info[Interest Rate])</f>
        <v>0</v>
      </c>
      <c r="AW297" s="1"/>
      <c r="AX297" s="24" t="str" cm="1">
        <f t="array" ref="AX297">IF(VLOOKUP(ACT4Holdings[[#This Row],[Date]],Paysheet[], 2, FALSE) = "PAYDAY", (VLOOKUP(ACT4Holdings[[#This Row],[Date]],Paysheet[], 11, FALSE) * ACT4Info[Intial Pay %]), "")</f>
        <v/>
      </c>
      <c r="AY29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97" s="1" t="str" cm="1">
        <f t="array" ref="AZ297">IF(VLOOKUP(ACT4Holdings[[#This Row],[Date]],Paysheet[], 2, FALSE) = "PAYDAY", (PayDistribution[[#This Row],[Pay Post Initial]] * ACT4Info[Remainder %]), "")</f>
        <v/>
      </c>
      <c r="BA29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97" s="23">
        <v>45584</v>
      </c>
      <c r="BD297" s="1" cm="1">
        <f t="array" ref="BD297">IF(ISNUMBER(BK296), BK296, ACT5Info[Intial Amount])</f>
        <v>0</v>
      </c>
      <c r="BE297" s="1"/>
      <c r="BF297" s="19" cm="1">
        <f t="array" ref="BF297">IF(ACT5Holdings[[#This Row],[Intial Amount]] &gt; ACT5Info[Interest Rate 1 Cap], ACT5Info[Interest Rate 2], ACT5Info[Interest Rate])</f>
        <v>0</v>
      </c>
      <c r="BG297" s="1"/>
      <c r="BH297" s="24" t="str" cm="1">
        <f t="array" ref="BH297">IF(VLOOKUP(ACT5Holdings[[#This Row],[Date]],Paysheet[], 2, FALSE) = "PAYDAY", (VLOOKUP(ACT5Holdings[[#This Row],[Date]],Paysheet[], 11, FALSE) * ACT5Info[Intial Pay %]), "")</f>
        <v/>
      </c>
      <c r="BI29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97" s="1" t="str" cm="1">
        <f t="array" ref="BJ297">IF(VLOOKUP(ACT5Holdings[[#This Row],[Date]],Paysheet[], 2, FALSE) = "PAYDAY", (PayDistribution[[#This Row],[Pay Post Initial]] * ACT5Info[Remainder %]), "")</f>
        <v/>
      </c>
      <c r="BK29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98" spans="1:63" x14ac:dyDescent="0.25">
      <c r="A298" s="28">
        <v>45585</v>
      </c>
      <c r="B298" t="str">
        <f>IF(VLOOKUP(PayDistribution[[#This Row],[Date]],Paysheet[], 2, FALSE) = "PAYDAY", VLOOKUP(PayDistribution[[#This Row],[Date]],Paysheet[], 11, FALSE), "")</f>
        <v/>
      </c>
      <c r="C298" s="2" t="str">
        <f>ACT1Holdings[[#This Row],[Initial Pay Cut]]</f>
        <v/>
      </c>
      <c r="D298" s="2" t="str">
        <f>ACT2Holdings[[#This Row],[Initial Pay Cut]]</f>
        <v/>
      </c>
      <c r="E298" s="2" t="str">
        <f>ACT3Holdings[[#This Row],[Initial Pay Cut]]</f>
        <v/>
      </c>
      <c r="F298" s="2" t="str">
        <f>ACT4Holdings[[#This Row],[Initial Pay Cut]]</f>
        <v/>
      </c>
      <c r="G298" s="2" t="str">
        <f>ACT5Holdings[[#This Row],[Initial Pay Cut]]</f>
        <v/>
      </c>
      <c r="H298" t="str">
        <f>IF(PayDistribution[[#This Row],[Initial Paycheck]] = "", "", PayDistribution[[#This Row],[Initial Paycheck]] - SUM(PayDistribution[[#This Row],[Int ACT 1]:[Int ACT 5]]))</f>
        <v/>
      </c>
      <c r="I298" s="2" t="str">
        <f>ACT1Holdings[[#This Row],[Remainder Pay Cut]]</f>
        <v/>
      </c>
      <c r="J298" s="2" t="str">
        <f>ACT2Holdings[[#This Row],[Remainder Pay Cut]]</f>
        <v/>
      </c>
      <c r="K298" s="2" t="str">
        <f>ACT3Holdings[[#This Row],[Remainder Pay Cut]]</f>
        <v/>
      </c>
      <c r="L298" s="2" t="str">
        <f>ACT4Holdings[[#This Row],[Remainder Pay Cut]]</f>
        <v/>
      </c>
      <c r="M298" s="2" t="str">
        <f>ACT5Holdings[[#This Row],[Remainder Pay Cut]]</f>
        <v/>
      </c>
      <c r="O298" s="23">
        <v>45585</v>
      </c>
      <c r="P298" s="1" cm="1">
        <f t="array" ref="P298">IF(ISNUMBER(W297), W297, ACT1Info[Intial Amount])</f>
        <v>0</v>
      </c>
      <c r="Q298" s="1"/>
      <c r="R298" s="19" cm="1">
        <f t="array" ref="R298">IF(ACT1Holdings[[#This Row],[Intial Amount]] &gt; ACT1Info[Interest Rate 1 Cap], ACT1Info[Interest Rate 2], ACT1Info[Interest Rate])</f>
        <v>0</v>
      </c>
      <c r="S298" s="1"/>
      <c r="T298" s="24" t="str" cm="1">
        <f t="array" ref="T298">IF(VLOOKUP(ACT1Holdings[[#This Row],[Date]],Paysheet[], 2, FALSE) = "PAYDAY", (VLOOKUP(ACT1Holdings[[#This Row],[Date]],Paysheet[], 11, FALSE) * ACT1Info[Intial Pay %]), "")</f>
        <v/>
      </c>
      <c r="U29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98" s="1" t="str" cm="1">
        <f t="array" ref="V298">IF(VLOOKUP(ACT1Holdings[[#This Row],[Date]],Paysheet[], 2, FALSE) = "PAYDAY", (PayDistribution[[#This Row],[Pay Post Initial]] * ACT1Info[Remainder %]), "")</f>
        <v/>
      </c>
      <c r="W29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98" s="23">
        <v>45585</v>
      </c>
      <c r="Z298" s="1" cm="1">
        <f t="array" ref="Z298">IF(ISNUMBER(AG297), AG297, ACT2Info[Intial Amount])</f>
        <v>0</v>
      </c>
      <c r="AA298" s="1"/>
      <c r="AB298" s="19" cm="1">
        <f t="array" ref="AB298">IF(ACT2Holdings[[#This Row],[Intial Amount]] &gt; ACT2Info[Interest Rate 1 Cap], ACT2Info[Interest Rate 2], ACT2Info[Interest Rate])</f>
        <v>1.5E-3</v>
      </c>
      <c r="AC298" s="1"/>
      <c r="AD298" s="24" t="str" cm="1">
        <f t="array" ref="AD298">IF(VLOOKUP(ACT2Holdings[[#This Row],[Date]],Paysheet[], 2, FALSE) = "PAYDAY", (VLOOKUP(ACT2Holdings[[#This Row],[Date]],Paysheet[], 11, FALSE) * ACT2Info[Intial Pay %]), "")</f>
        <v/>
      </c>
      <c r="AE29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98" s="1" t="str" cm="1">
        <f t="array" ref="AF298">IF(VLOOKUP(ACT2Holdings[[#This Row],[Date]],Paysheet[], 2, FALSE) = "PAYDAY", (PayDistribution[[#This Row],[Pay Post Initial]] * ACT2Info[Remainder %]), "")</f>
        <v/>
      </c>
      <c r="AG29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98" s="23">
        <v>45585</v>
      </c>
      <c r="AJ298" s="1" cm="1">
        <f t="array" ref="AJ298">IF(ISNUMBER(AQ297), AQ297, ACT3Info[Intial Amount])</f>
        <v>0</v>
      </c>
      <c r="AK298" s="1"/>
      <c r="AL298" s="19" cm="1">
        <f t="array" ref="AL298">IF(ACT3Holdings[[#This Row],[Intial Amount]] &gt; ACT3Info[Interest Rate 1 Cap], ACT3Info[Interest Rate 2], ACT3Info[Interest Rate])</f>
        <v>0</v>
      </c>
      <c r="AM298" s="1"/>
      <c r="AN298" s="24" t="str" cm="1">
        <f t="array" ref="AN298">IF(VLOOKUP(ACT3Holdings[[#This Row],[Date]],Paysheet[], 2, FALSE) = "PAYDAY", (VLOOKUP(ACT3Holdings[[#This Row],[Date]],Paysheet[], 11, FALSE) * ACT3Info[Intial Pay %]), "")</f>
        <v/>
      </c>
      <c r="AO29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98" s="1" t="str" cm="1">
        <f t="array" ref="AP298">IF(VLOOKUP(ACT3Holdings[[#This Row],[Date]],Paysheet[], 2, FALSE) = "PAYDAY", (PayDistribution[[#This Row],[Pay Post Initial]] * ACT3Info[Remainder %]), "")</f>
        <v/>
      </c>
      <c r="AQ29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98" s="23">
        <v>45585</v>
      </c>
      <c r="AT298" s="1" cm="1">
        <f t="array" ref="AT298">IF(ISNUMBER(BA297), BA297, ACT4Info[Intial Amount])</f>
        <v>0</v>
      </c>
      <c r="AU298" s="1"/>
      <c r="AV298" s="19" cm="1">
        <f t="array" ref="AV298">IF(ACT4Holdings[[#This Row],[Intial Amount]] &gt; ACT4Info[Interest Rate 1 Cap], ACT4Info[Interest Rate 2], ACT4Info[Interest Rate])</f>
        <v>0</v>
      </c>
      <c r="AW298" s="1"/>
      <c r="AX298" s="24" t="str" cm="1">
        <f t="array" ref="AX298">IF(VLOOKUP(ACT4Holdings[[#This Row],[Date]],Paysheet[], 2, FALSE) = "PAYDAY", (VLOOKUP(ACT4Holdings[[#This Row],[Date]],Paysheet[], 11, FALSE) * ACT4Info[Intial Pay %]), "")</f>
        <v/>
      </c>
      <c r="AY29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98" s="1" t="str" cm="1">
        <f t="array" ref="AZ298">IF(VLOOKUP(ACT4Holdings[[#This Row],[Date]],Paysheet[], 2, FALSE) = "PAYDAY", (PayDistribution[[#This Row],[Pay Post Initial]] * ACT4Info[Remainder %]), "")</f>
        <v/>
      </c>
      <c r="BA29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98" s="23">
        <v>45585</v>
      </c>
      <c r="BD298" s="1" cm="1">
        <f t="array" ref="BD298">IF(ISNUMBER(BK297), BK297, ACT5Info[Intial Amount])</f>
        <v>0</v>
      </c>
      <c r="BE298" s="1"/>
      <c r="BF298" s="19" cm="1">
        <f t="array" ref="BF298">IF(ACT5Holdings[[#This Row],[Intial Amount]] &gt; ACT5Info[Interest Rate 1 Cap], ACT5Info[Interest Rate 2], ACT5Info[Interest Rate])</f>
        <v>0</v>
      </c>
      <c r="BG298" s="1"/>
      <c r="BH298" s="24" t="str" cm="1">
        <f t="array" ref="BH298">IF(VLOOKUP(ACT5Holdings[[#This Row],[Date]],Paysheet[], 2, FALSE) = "PAYDAY", (VLOOKUP(ACT5Holdings[[#This Row],[Date]],Paysheet[], 11, FALSE) * ACT5Info[Intial Pay %]), "")</f>
        <v/>
      </c>
      <c r="BI29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98" s="1" t="str" cm="1">
        <f t="array" ref="BJ298">IF(VLOOKUP(ACT5Holdings[[#This Row],[Date]],Paysheet[], 2, FALSE) = "PAYDAY", (PayDistribution[[#This Row],[Pay Post Initial]] * ACT5Info[Remainder %]), "")</f>
        <v/>
      </c>
      <c r="BK29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299" spans="1:63" x14ac:dyDescent="0.25">
      <c r="A299" s="28">
        <v>45586</v>
      </c>
      <c r="B299" t="str">
        <f>IF(VLOOKUP(PayDistribution[[#This Row],[Date]],Paysheet[], 2, FALSE) = "PAYDAY", VLOOKUP(PayDistribution[[#This Row],[Date]],Paysheet[], 11, FALSE), "")</f>
        <v/>
      </c>
      <c r="C299" s="2" t="str">
        <f>ACT1Holdings[[#This Row],[Initial Pay Cut]]</f>
        <v/>
      </c>
      <c r="D299" s="2" t="str">
        <f>ACT2Holdings[[#This Row],[Initial Pay Cut]]</f>
        <v/>
      </c>
      <c r="E299" s="2" t="str">
        <f>ACT3Holdings[[#This Row],[Initial Pay Cut]]</f>
        <v/>
      </c>
      <c r="F299" s="2" t="str">
        <f>ACT4Holdings[[#This Row],[Initial Pay Cut]]</f>
        <v/>
      </c>
      <c r="G299" s="2" t="str">
        <f>ACT5Holdings[[#This Row],[Initial Pay Cut]]</f>
        <v/>
      </c>
      <c r="H299" t="str">
        <f>IF(PayDistribution[[#This Row],[Initial Paycheck]] = "", "", PayDistribution[[#This Row],[Initial Paycheck]] - SUM(PayDistribution[[#This Row],[Int ACT 1]:[Int ACT 5]]))</f>
        <v/>
      </c>
      <c r="I299" s="2" t="str">
        <f>ACT1Holdings[[#This Row],[Remainder Pay Cut]]</f>
        <v/>
      </c>
      <c r="J299" s="2" t="str">
        <f>ACT2Holdings[[#This Row],[Remainder Pay Cut]]</f>
        <v/>
      </c>
      <c r="K299" s="2" t="str">
        <f>ACT3Holdings[[#This Row],[Remainder Pay Cut]]</f>
        <v/>
      </c>
      <c r="L299" s="2" t="str">
        <f>ACT4Holdings[[#This Row],[Remainder Pay Cut]]</f>
        <v/>
      </c>
      <c r="M299" s="2" t="str">
        <f>ACT5Holdings[[#This Row],[Remainder Pay Cut]]</f>
        <v/>
      </c>
      <c r="O299" s="23">
        <v>45586</v>
      </c>
      <c r="P299" s="1" cm="1">
        <f t="array" ref="P299">IF(ISNUMBER(W298), W298, ACT1Info[Intial Amount])</f>
        <v>0</v>
      </c>
      <c r="Q299" s="1"/>
      <c r="R299" s="19" cm="1">
        <f t="array" ref="R299">IF(ACT1Holdings[[#This Row],[Intial Amount]] &gt; ACT1Info[Interest Rate 1 Cap], ACT1Info[Interest Rate 2], ACT1Info[Interest Rate])</f>
        <v>0</v>
      </c>
      <c r="S299" s="1"/>
      <c r="T299" s="24" t="str" cm="1">
        <f t="array" ref="T299">IF(VLOOKUP(ACT1Holdings[[#This Row],[Date]],Paysheet[], 2, FALSE) = "PAYDAY", (VLOOKUP(ACT1Holdings[[#This Row],[Date]],Paysheet[], 11, FALSE) * ACT1Info[Intial Pay %]), "")</f>
        <v/>
      </c>
      <c r="U29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299" s="1" t="str" cm="1">
        <f t="array" ref="V299">IF(VLOOKUP(ACT1Holdings[[#This Row],[Date]],Paysheet[], 2, FALSE) = "PAYDAY", (PayDistribution[[#This Row],[Pay Post Initial]] * ACT1Info[Remainder %]), "")</f>
        <v/>
      </c>
      <c r="W29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299" s="23">
        <v>45586</v>
      </c>
      <c r="Z299" s="1" cm="1">
        <f t="array" ref="Z299">IF(ISNUMBER(AG298), AG298, ACT2Info[Intial Amount])</f>
        <v>0</v>
      </c>
      <c r="AA299" s="1"/>
      <c r="AB299" s="19" cm="1">
        <f t="array" ref="AB299">IF(ACT2Holdings[[#This Row],[Intial Amount]] &gt; ACT2Info[Interest Rate 1 Cap], ACT2Info[Interest Rate 2], ACT2Info[Interest Rate])</f>
        <v>1.5E-3</v>
      </c>
      <c r="AC299" s="1"/>
      <c r="AD299" s="24" t="str" cm="1">
        <f t="array" ref="AD299">IF(VLOOKUP(ACT2Holdings[[#This Row],[Date]],Paysheet[], 2, FALSE) = "PAYDAY", (VLOOKUP(ACT2Holdings[[#This Row],[Date]],Paysheet[], 11, FALSE) * ACT2Info[Intial Pay %]), "")</f>
        <v/>
      </c>
      <c r="AE29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299" s="1" t="str" cm="1">
        <f t="array" ref="AF299">IF(VLOOKUP(ACT2Holdings[[#This Row],[Date]],Paysheet[], 2, FALSE) = "PAYDAY", (PayDistribution[[#This Row],[Pay Post Initial]] * ACT2Info[Remainder %]), "")</f>
        <v/>
      </c>
      <c r="AG29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299" s="23">
        <v>45586</v>
      </c>
      <c r="AJ299" s="1" cm="1">
        <f t="array" ref="AJ299">IF(ISNUMBER(AQ298), AQ298, ACT3Info[Intial Amount])</f>
        <v>0</v>
      </c>
      <c r="AK299" s="1"/>
      <c r="AL299" s="19" cm="1">
        <f t="array" ref="AL299">IF(ACT3Holdings[[#This Row],[Intial Amount]] &gt; ACT3Info[Interest Rate 1 Cap], ACT3Info[Interest Rate 2], ACT3Info[Interest Rate])</f>
        <v>0</v>
      </c>
      <c r="AM299" s="1"/>
      <c r="AN299" s="24" t="str" cm="1">
        <f t="array" ref="AN299">IF(VLOOKUP(ACT3Holdings[[#This Row],[Date]],Paysheet[], 2, FALSE) = "PAYDAY", (VLOOKUP(ACT3Holdings[[#This Row],[Date]],Paysheet[], 11, FALSE) * ACT3Info[Intial Pay %]), "")</f>
        <v/>
      </c>
      <c r="AO29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299" s="1" t="str" cm="1">
        <f t="array" ref="AP299">IF(VLOOKUP(ACT3Holdings[[#This Row],[Date]],Paysheet[], 2, FALSE) = "PAYDAY", (PayDistribution[[#This Row],[Pay Post Initial]] * ACT3Info[Remainder %]), "")</f>
        <v/>
      </c>
      <c r="AQ29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299" s="23">
        <v>45586</v>
      </c>
      <c r="AT299" s="1" cm="1">
        <f t="array" ref="AT299">IF(ISNUMBER(BA298), BA298, ACT4Info[Intial Amount])</f>
        <v>0</v>
      </c>
      <c r="AU299" s="1"/>
      <c r="AV299" s="19" cm="1">
        <f t="array" ref="AV299">IF(ACT4Holdings[[#This Row],[Intial Amount]] &gt; ACT4Info[Interest Rate 1 Cap], ACT4Info[Interest Rate 2], ACT4Info[Interest Rate])</f>
        <v>0</v>
      </c>
      <c r="AW299" s="1"/>
      <c r="AX299" s="24" t="str" cm="1">
        <f t="array" ref="AX299">IF(VLOOKUP(ACT4Holdings[[#This Row],[Date]],Paysheet[], 2, FALSE) = "PAYDAY", (VLOOKUP(ACT4Holdings[[#This Row],[Date]],Paysheet[], 11, FALSE) * ACT4Info[Intial Pay %]), "")</f>
        <v/>
      </c>
      <c r="AY29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299" s="1" t="str" cm="1">
        <f t="array" ref="AZ299">IF(VLOOKUP(ACT4Holdings[[#This Row],[Date]],Paysheet[], 2, FALSE) = "PAYDAY", (PayDistribution[[#This Row],[Pay Post Initial]] * ACT4Info[Remainder %]), "")</f>
        <v/>
      </c>
      <c r="BA29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299" s="23">
        <v>45586</v>
      </c>
      <c r="BD299" s="1" cm="1">
        <f t="array" ref="BD299">IF(ISNUMBER(BK298), BK298, ACT5Info[Intial Amount])</f>
        <v>0</v>
      </c>
      <c r="BE299" s="1"/>
      <c r="BF299" s="19" cm="1">
        <f t="array" ref="BF299">IF(ACT5Holdings[[#This Row],[Intial Amount]] &gt; ACT5Info[Interest Rate 1 Cap], ACT5Info[Interest Rate 2], ACT5Info[Interest Rate])</f>
        <v>0</v>
      </c>
      <c r="BG299" s="1"/>
      <c r="BH299" s="24" t="str" cm="1">
        <f t="array" ref="BH299">IF(VLOOKUP(ACT5Holdings[[#This Row],[Date]],Paysheet[], 2, FALSE) = "PAYDAY", (VLOOKUP(ACT5Holdings[[#This Row],[Date]],Paysheet[], 11, FALSE) * ACT5Info[Intial Pay %]), "")</f>
        <v/>
      </c>
      <c r="BI29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299" s="1" t="str" cm="1">
        <f t="array" ref="BJ299">IF(VLOOKUP(ACT5Holdings[[#This Row],[Date]],Paysheet[], 2, FALSE) = "PAYDAY", (PayDistribution[[#This Row],[Pay Post Initial]] * ACT5Info[Remainder %]), "")</f>
        <v/>
      </c>
      <c r="BK29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00" spans="1:63" x14ac:dyDescent="0.25">
      <c r="A300" s="28">
        <v>45587</v>
      </c>
      <c r="B300" t="str">
        <f>IF(VLOOKUP(PayDistribution[[#This Row],[Date]],Paysheet[], 2, FALSE) = "PAYDAY", VLOOKUP(PayDistribution[[#This Row],[Date]],Paysheet[], 11, FALSE), "")</f>
        <v/>
      </c>
      <c r="C300" s="2" t="str">
        <f>ACT1Holdings[[#This Row],[Initial Pay Cut]]</f>
        <v/>
      </c>
      <c r="D300" s="2" t="str">
        <f>ACT2Holdings[[#This Row],[Initial Pay Cut]]</f>
        <v/>
      </c>
      <c r="E300" s="2" t="str">
        <f>ACT3Holdings[[#This Row],[Initial Pay Cut]]</f>
        <v/>
      </c>
      <c r="F300" s="2" t="str">
        <f>ACT4Holdings[[#This Row],[Initial Pay Cut]]</f>
        <v/>
      </c>
      <c r="G300" s="2" t="str">
        <f>ACT5Holdings[[#This Row],[Initial Pay Cut]]</f>
        <v/>
      </c>
      <c r="H300" t="str">
        <f>IF(PayDistribution[[#This Row],[Initial Paycheck]] = "", "", PayDistribution[[#This Row],[Initial Paycheck]] - SUM(PayDistribution[[#This Row],[Int ACT 1]:[Int ACT 5]]))</f>
        <v/>
      </c>
      <c r="I300" s="2" t="str">
        <f>ACT1Holdings[[#This Row],[Remainder Pay Cut]]</f>
        <v/>
      </c>
      <c r="J300" s="2" t="str">
        <f>ACT2Holdings[[#This Row],[Remainder Pay Cut]]</f>
        <v/>
      </c>
      <c r="K300" s="2" t="str">
        <f>ACT3Holdings[[#This Row],[Remainder Pay Cut]]</f>
        <v/>
      </c>
      <c r="L300" s="2" t="str">
        <f>ACT4Holdings[[#This Row],[Remainder Pay Cut]]</f>
        <v/>
      </c>
      <c r="M300" s="2" t="str">
        <f>ACT5Holdings[[#This Row],[Remainder Pay Cut]]</f>
        <v/>
      </c>
      <c r="O300" s="23">
        <v>45587</v>
      </c>
      <c r="P300" s="1" cm="1">
        <f t="array" ref="P300">IF(ISNUMBER(W299), W299, ACT1Info[Intial Amount])</f>
        <v>0</v>
      </c>
      <c r="Q300" s="1"/>
      <c r="R300" s="19" cm="1">
        <f t="array" ref="R300">IF(ACT1Holdings[[#This Row],[Intial Amount]] &gt; ACT1Info[Interest Rate 1 Cap], ACT1Info[Interest Rate 2], ACT1Info[Interest Rate])</f>
        <v>0</v>
      </c>
      <c r="S300" s="1"/>
      <c r="T300" s="24" t="str" cm="1">
        <f t="array" ref="T300">IF(VLOOKUP(ACT1Holdings[[#This Row],[Date]],Paysheet[], 2, FALSE) = "PAYDAY", (VLOOKUP(ACT1Holdings[[#This Row],[Date]],Paysheet[], 11, FALSE) * ACT1Info[Intial Pay %]), "")</f>
        <v/>
      </c>
      <c r="U30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00" s="1" t="str" cm="1">
        <f t="array" ref="V300">IF(VLOOKUP(ACT1Holdings[[#This Row],[Date]],Paysheet[], 2, FALSE) = "PAYDAY", (PayDistribution[[#This Row],[Pay Post Initial]] * ACT1Info[Remainder %]), "")</f>
        <v/>
      </c>
      <c r="W30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00" s="23">
        <v>45587</v>
      </c>
      <c r="Z300" s="1" cm="1">
        <f t="array" ref="Z300">IF(ISNUMBER(AG299), AG299, ACT2Info[Intial Amount])</f>
        <v>0</v>
      </c>
      <c r="AA300" s="1"/>
      <c r="AB300" s="19" cm="1">
        <f t="array" ref="AB300">IF(ACT2Holdings[[#This Row],[Intial Amount]] &gt; ACT2Info[Interest Rate 1 Cap], ACT2Info[Interest Rate 2], ACT2Info[Interest Rate])</f>
        <v>1.5E-3</v>
      </c>
      <c r="AC300" s="1"/>
      <c r="AD300" s="24" t="str" cm="1">
        <f t="array" ref="AD300">IF(VLOOKUP(ACT2Holdings[[#This Row],[Date]],Paysheet[], 2, FALSE) = "PAYDAY", (VLOOKUP(ACT2Holdings[[#This Row],[Date]],Paysheet[], 11, FALSE) * ACT2Info[Intial Pay %]), "")</f>
        <v/>
      </c>
      <c r="AE30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00" s="1" t="str" cm="1">
        <f t="array" ref="AF300">IF(VLOOKUP(ACT2Holdings[[#This Row],[Date]],Paysheet[], 2, FALSE) = "PAYDAY", (PayDistribution[[#This Row],[Pay Post Initial]] * ACT2Info[Remainder %]), "")</f>
        <v/>
      </c>
      <c r="AG30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00" s="23">
        <v>45587</v>
      </c>
      <c r="AJ300" s="1" cm="1">
        <f t="array" ref="AJ300">IF(ISNUMBER(AQ299), AQ299, ACT3Info[Intial Amount])</f>
        <v>0</v>
      </c>
      <c r="AK300" s="1"/>
      <c r="AL300" s="19" cm="1">
        <f t="array" ref="AL300">IF(ACT3Holdings[[#This Row],[Intial Amount]] &gt; ACT3Info[Interest Rate 1 Cap], ACT3Info[Interest Rate 2], ACT3Info[Interest Rate])</f>
        <v>0</v>
      </c>
      <c r="AM300" s="1"/>
      <c r="AN300" s="24" t="str" cm="1">
        <f t="array" ref="AN300">IF(VLOOKUP(ACT3Holdings[[#This Row],[Date]],Paysheet[], 2, FALSE) = "PAYDAY", (VLOOKUP(ACT3Holdings[[#This Row],[Date]],Paysheet[], 11, FALSE) * ACT3Info[Intial Pay %]), "")</f>
        <v/>
      </c>
      <c r="AO30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00" s="1" t="str" cm="1">
        <f t="array" ref="AP300">IF(VLOOKUP(ACT3Holdings[[#This Row],[Date]],Paysheet[], 2, FALSE) = "PAYDAY", (PayDistribution[[#This Row],[Pay Post Initial]] * ACT3Info[Remainder %]), "")</f>
        <v/>
      </c>
      <c r="AQ30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00" s="23">
        <v>45587</v>
      </c>
      <c r="AT300" s="1" cm="1">
        <f t="array" ref="AT300">IF(ISNUMBER(BA299), BA299, ACT4Info[Intial Amount])</f>
        <v>0</v>
      </c>
      <c r="AU300" s="1"/>
      <c r="AV300" s="19" cm="1">
        <f t="array" ref="AV300">IF(ACT4Holdings[[#This Row],[Intial Amount]] &gt; ACT4Info[Interest Rate 1 Cap], ACT4Info[Interest Rate 2], ACT4Info[Interest Rate])</f>
        <v>0</v>
      </c>
      <c r="AW300" s="1"/>
      <c r="AX300" s="24" t="str" cm="1">
        <f t="array" ref="AX300">IF(VLOOKUP(ACT4Holdings[[#This Row],[Date]],Paysheet[], 2, FALSE) = "PAYDAY", (VLOOKUP(ACT4Holdings[[#This Row],[Date]],Paysheet[], 11, FALSE) * ACT4Info[Intial Pay %]), "")</f>
        <v/>
      </c>
      <c r="AY30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00" s="1" t="str" cm="1">
        <f t="array" ref="AZ300">IF(VLOOKUP(ACT4Holdings[[#This Row],[Date]],Paysheet[], 2, FALSE) = "PAYDAY", (PayDistribution[[#This Row],[Pay Post Initial]] * ACT4Info[Remainder %]), "")</f>
        <v/>
      </c>
      <c r="BA30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00" s="23">
        <v>45587</v>
      </c>
      <c r="BD300" s="1" cm="1">
        <f t="array" ref="BD300">IF(ISNUMBER(BK299), BK299, ACT5Info[Intial Amount])</f>
        <v>0</v>
      </c>
      <c r="BE300" s="1"/>
      <c r="BF300" s="19" cm="1">
        <f t="array" ref="BF300">IF(ACT5Holdings[[#This Row],[Intial Amount]] &gt; ACT5Info[Interest Rate 1 Cap], ACT5Info[Interest Rate 2], ACT5Info[Interest Rate])</f>
        <v>0</v>
      </c>
      <c r="BG300" s="1"/>
      <c r="BH300" s="24" t="str" cm="1">
        <f t="array" ref="BH300">IF(VLOOKUP(ACT5Holdings[[#This Row],[Date]],Paysheet[], 2, FALSE) = "PAYDAY", (VLOOKUP(ACT5Holdings[[#This Row],[Date]],Paysheet[], 11, FALSE) * ACT5Info[Intial Pay %]), "")</f>
        <v/>
      </c>
      <c r="BI30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00" s="1" t="str" cm="1">
        <f t="array" ref="BJ300">IF(VLOOKUP(ACT5Holdings[[#This Row],[Date]],Paysheet[], 2, FALSE) = "PAYDAY", (PayDistribution[[#This Row],[Pay Post Initial]] * ACT5Info[Remainder %]), "")</f>
        <v/>
      </c>
      <c r="BK30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01" spans="1:63" x14ac:dyDescent="0.25">
      <c r="A301" s="28">
        <v>45588</v>
      </c>
      <c r="B301" t="str">
        <f>IF(VLOOKUP(PayDistribution[[#This Row],[Date]],Paysheet[], 2, FALSE) = "PAYDAY", VLOOKUP(PayDistribution[[#This Row],[Date]],Paysheet[], 11, FALSE), "")</f>
        <v/>
      </c>
      <c r="C301" s="2" t="str">
        <f>ACT1Holdings[[#This Row],[Initial Pay Cut]]</f>
        <v/>
      </c>
      <c r="D301" s="2" t="str">
        <f>ACT2Holdings[[#This Row],[Initial Pay Cut]]</f>
        <v/>
      </c>
      <c r="E301" s="2" t="str">
        <f>ACT3Holdings[[#This Row],[Initial Pay Cut]]</f>
        <v/>
      </c>
      <c r="F301" s="2" t="str">
        <f>ACT4Holdings[[#This Row],[Initial Pay Cut]]</f>
        <v/>
      </c>
      <c r="G301" s="2" t="str">
        <f>ACT5Holdings[[#This Row],[Initial Pay Cut]]</f>
        <v/>
      </c>
      <c r="H301" t="str">
        <f>IF(PayDistribution[[#This Row],[Initial Paycheck]] = "", "", PayDistribution[[#This Row],[Initial Paycheck]] - SUM(PayDistribution[[#This Row],[Int ACT 1]:[Int ACT 5]]))</f>
        <v/>
      </c>
      <c r="I301" s="2" t="str">
        <f>ACT1Holdings[[#This Row],[Remainder Pay Cut]]</f>
        <v/>
      </c>
      <c r="J301" s="2" t="str">
        <f>ACT2Holdings[[#This Row],[Remainder Pay Cut]]</f>
        <v/>
      </c>
      <c r="K301" s="2" t="str">
        <f>ACT3Holdings[[#This Row],[Remainder Pay Cut]]</f>
        <v/>
      </c>
      <c r="L301" s="2" t="str">
        <f>ACT4Holdings[[#This Row],[Remainder Pay Cut]]</f>
        <v/>
      </c>
      <c r="M301" s="2" t="str">
        <f>ACT5Holdings[[#This Row],[Remainder Pay Cut]]</f>
        <v/>
      </c>
      <c r="O301" s="23">
        <v>45588</v>
      </c>
      <c r="P301" s="1" cm="1">
        <f t="array" ref="P301">IF(ISNUMBER(W300), W300, ACT1Info[Intial Amount])</f>
        <v>0</v>
      </c>
      <c r="Q301" s="1"/>
      <c r="R301" s="19" cm="1">
        <f t="array" ref="R301">IF(ACT1Holdings[[#This Row],[Intial Amount]] &gt; ACT1Info[Interest Rate 1 Cap], ACT1Info[Interest Rate 2], ACT1Info[Interest Rate])</f>
        <v>0</v>
      </c>
      <c r="S301" s="1"/>
      <c r="T301" s="24" t="str" cm="1">
        <f t="array" ref="T301">IF(VLOOKUP(ACT1Holdings[[#This Row],[Date]],Paysheet[], 2, FALSE) = "PAYDAY", (VLOOKUP(ACT1Holdings[[#This Row],[Date]],Paysheet[], 11, FALSE) * ACT1Info[Intial Pay %]), "")</f>
        <v/>
      </c>
      <c r="U30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01" s="1" t="str" cm="1">
        <f t="array" ref="V301">IF(VLOOKUP(ACT1Holdings[[#This Row],[Date]],Paysheet[], 2, FALSE) = "PAYDAY", (PayDistribution[[#This Row],[Pay Post Initial]] * ACT1Info[Remainder %]), "")</f>
        <v/>
      </c>
      <c r="W30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01" s="23">
        <v>45588</v>
      </c>
      <c r="Z301" s="1" cm="1">
        <f t="array" ref="Z301">IF(ISNUMBER(AG300), AG300, ACT2Info[Intial Amount])</f>
        <v>0</v>
      </c>
      <c r="AA301" s="1"/>
      <c r="AB301" s="19" cm="1">
        <f t="array" ref="AB301">IF(ACT2Holdings[[#This Row],[Intial Amount]] &gt; ACT2Info[Interest Rate 1 Cap], ACT2Info[Interest Rate 2], ACT2Info[Interest Rate])</f>
        <v>1.5E-3</v>
      </c>
      <c r="AC301" s="1"/>
      <c r="AD301" s="24" t="str" cm="1">
        <f t="array" ref="AD301">IF(VLOOKUP(ACT2Holdings[[#This Row],[Date]],Paysheet[], 2, FALSE) = "PAYDAY", (VLOOKUP(ACT2Holdings[[#This Row],[Date]],Paysheet[], 11, FALSE) * ACT2Info[Intial Pay %]), "")</f>
        <v/>
      </c>
      <c r="AE30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01" s="1" t="str" cm="1">
        <f t="array" ref="AF301">IF(VLOOKUP(ACT2Holdings[[#This Row],[Date]],Paysheet[], 2, FALSE) = "PAYDAY", (PayDistribution[[#This Row],[Pay Post Initial]] * ACT2Info[Remainder %]), "")</f>
        <v/>
      </c>
      <c r="AG30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01" s="23">
        <v>45588</v>
      </c>
      <c r="AJ301" s="1" cm="1">
        <f t="array" ref="AJ301">IF(ISNUMBER(AQ300), AQ300, ACT3Info[Intial Amount])</f>
        <v>0</v>
      </c>
      <c r="AK301" s="1"/>
      <c r="AL301" s="19" cm="1">
        <f t="array" ref="AL301">IF(ACT3Holdings[[#This Row],[Intial Amount]] &gt; ACT3Info[Interest Rate 1 Cap], ACT3Info[Interest Rate 2], ACT3Info[Interest Rate])</f>
        <v>0</v>
      </c>
      <c r="AM301" s="1"/>
      <c r="AN301" s="24" t="str" cm="1">
        <f t="array" ref="AN301">IF(VLOOKUP(ACT3Holdings[[#This Row],[Date]],Paysheet[], 2, FALSE) = "PAYDAY", (VLOOKUP(ACT3Holdings[[#This Row],[Date]],Paysheet[], 11, FALSE) * ACT3Info[Intial Pay %]), "")</f>
        <v/>
      </c>
      <c r="AO30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01" s="1" t="str" cm="1">
        <f t="array" ref="AP301">IF(VLOOKUP(ACT3Holdings[[#This Row],[Date]],Paysheet[], 2, FALSE) = "PAYDAY", (PayDistribution[[#This Row],[Pay Post Initial]] * ACT3Info[Remainder %]), "")</f>
        <v/>
      </c>
      <c r="AQ30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01" s="23">
        <v>45588</v>
      </c>
      <c r="AT301" s="1" cm="1">
        <f t="array" ref="AT301">IF(ISNUMBER(BA300), BA300, ACT4Info[Intial Amount])</f>
        <v>0</v>
      </c>
      <c r="AU301" s="1"/>
      <c r="AV301" s="19" cm="1">
        <f t="array" ref="AV301">IF(ACT4Holdings[[#This Row],[Intial Amount]] &gt; ACT4Info[Interest Rate 1 Cap], ACT4Info[Interest Rate 2], ACT4Info[Interest Rate])</f>
        <v>0</v>
      </c>
      <c r="AW301" s="1"/>
      <c r="AX301" s="24" t="str" cm="1">
        <f t="array" ref="AX301">IF(VLOOKUP(ACT4Holdings[[#This Row],[Date]],Paysheet[], 2, FALSE) = "PAYDAY", (VLOOKUP(ACT4Holdings[[#This Row],[Date]],Paysheet[], 11, FALSE) * ACT4Info[Intial Pay %]), "")</f>
        <v/>
      </c>
      <c r="AY30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01" s="1" t="str" cm="1">
        <f t="array" ref="AZ301">IF(VLOOKUP(ACT4Holdings[[#This Row],[Date]],Paysheet[], 2, FALSE) = "PAYDAY", (PayDistribution[[#This Row],[Pay Post Initial]] * ACT4Info[Remainder %]), "")</f>
        <v/>
      </c>
      <c r="BA30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01" s="23">
        <v>45588</v>
      </c>
      <c r="BD301" s="1" cm="1">
        <f t="array" ref="BD301">IF(ISNUMBER(BK300), BK300, ACT5Info[Intial Amount])</f>
        <v>0</v>
      </c>
      <c r="BE301" s="1"/>
      <c r="BF301" s="19" cm="1">
        <f t="array" ref="BF301">IF(ACT5Holdings[[#This Row],[Intial Amount]] &gt; ACT5Info[Interest Rate 1 Cap], ACT5Info[Interest Rate 2], ACT5Info[Interest Rate])</f>
        <v>0</v>
      </c>
      <c r="BG301" s="1"/>
      <c r="BH301" s="24" t="str" cm="1">
        <f t="array" ref="BH301">IF(VLOOKUP(ACT5Holdings[[#This Row],[Date]],Paysheet[], 2, FALSE) = "PAYDAY", (VLOOKUP(ACT5Holdings[[#This Row],[Date]],Paysheet[], 11, FALSE) * ACT5Info[Intial Pay %]), "")</f>
        <v/>
      </c>
      <c r="BI30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01" s="1" t="str" cm="1">
        <f t="array" ref="BJ301">IF(VLOOKUP(ACT5Holdings[[#This Row],[Date]],Paysheet[], 2, FALSE) = "PAYDAY", (PayDistribution[[#This Row],[Pay Post Initial]] * ACT5Info[Remainder %]), "")</f>
        <v/>
      </c>
      <c r="BK30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02" spans="1:63" x14ac:dyDescent="0.25">
      <c r="A302" s="28">
        <v>45589</v>
      </c>
      <c r="B302" t="str">
        <f>IF(VLOOKUP(PayDistribution[[#This Row],[Date]],Paysheet[], 2, FALSE) = "PAYDAY", VLOOKUP(PayDistribution[[#This Row],[Date]],Paysheet[], 11, FALSE), "")</f>
        <v/>
      </c>
      <c r="C302" s="2" t="str">
        <f>ACT1Holdings[[#This Row],[Initial Pay Cut]]</f>
        <v/>
      </c>
      <c r="D302" s="2" t="str">
        <f>ACT2Holdings[[#This Row],[Initial Pay Cut]]</f>
        <v/>
      </c>
      <c r="E302" s="2" t="str">
        <f>ACT3Holdings[[#This Row],[Initial Pay Cut]]</f>
        <v/>
      </c>
      <c r="F302" s="2" t="str">
        <f>ACT4Holdings[[#This Row],[Initial Pay Cut]]</f>
        <v/>
      </c>
      <c r="G302" s="2" t="str">
        <f>ACT5Holdings[[#This Row],[Initial Pay Cut]]</f>
        <v/>
      </c>
      <c r="H302" t="str">
        <f>IF(PayDistribution[[#This Row],[Initial Paycheck]] = "", "", PayDistribution[[#This Row],[Initial Paycheck]] - SUM(PayDistribution[[#This Row],[Int ACT 1]:[Int ACT 5]]))</f>
        <v/>
      </c>
      <c r="I302" s="2" t="str">
        <f>ACT1Holdings[[#This Row],[Remainder Pay Cut]]</f>
        <v/>
      </c>
      <c r="J302" s="2" t="str">
        <f>ACT2Holdings[[#This Row],[Remainder Pay Cut]]</f>
        <v/>
      </c>
      <c r="K302" s="2" t="str">
        <f>ACT3Holdings[[#This Row],[Remainder Pay Cut]]</f>
        <v/>
      </c>
      <c r="L302" s="2" t="str">
        <f>ACT4Holdings[[#This Row],[Remainder Pay Cut]]</f>
        <v/>
      </c>
      <c r="M302" s="2" t="str">
        <f>ACT5Holdings[[#This Row],[Remainder Pay Cut]]</f>
        <v/>
      </c>
      <c r="O302" s="23">
        <v>45589</v>
      </c>
      <c r="P302" s="1" cm="1">
        <f t="array" ref="P302">IF(ISNUMBER(W301), W301, ACT1Info[Intial Amount])</f>
        <v>0</v>
      </c>
      <c r="Q302" s="1"/>
      <c r="R302" s="19" cm="1">
        <f t="array" ref="R302">IF(ACT1Holdings[[#This Row],[Intial Amount]] &gt; ACT1Info[Interest Rate 1 Cap], ACT1Info[Interest Rate 2], ACT1Info[Interest Rate])</f>
        <v>0</v>
      </c>
      <c r="S302" s="1"/>
      <c r="T302" s="24" t="str" cm="1">
        <f t="array" ref="T302">IF(VLOOKUP(ACT1Holdings[[#This Row],[Date]],Paysheet[], 2, FALSE) = "PAYDAY", (VLOOKUP(ACT1Holdings[[#This Row],[Date]],Paysheet[], 11, FALSE) * ACT1Info[Intial Pay %]), "")</f>
        <v/>
      </c>
      <c r="U30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02" s="1" t="str" cm="1">
        <f t="array" ref="V302">IF(VLOOKUP(ACT1Holdings[[#This Row],[Date]],Paysheet[], 2, FALSE) = "PAYDAY", (PayDistribution[[#This Row],[Pay Post Initial]] * ACT1Info[Remainder %]), "")</f>
        <v/>
      </c>
      <c r="W30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02" s="23">
        <v>45589</v>
      </c>
      <c r="Z302" s="1" cm="1">
        <f t="array" ref="Z302">IF(ISNUMBER(AG301), AG301, ACT2Info[Intial Amount])</f>
        <v>0</v>
      </c>
      <c r="AA302" s="1"/>
      <c r="AB302" s="19" cm="1">
        <f t="array" ref="AB302">IF(ACT2Holdings[[#This Row],[Intial Amount]] &gt; ACT2Info[Interest Rate 1 Cap], ACT2Info[Interest Rate 2], ACT2Info[Interest Rate])</f>
        <v>1.5E-3</v>
      </c>
      <c r="AC302" s="1"/>
      <c r="AD302" s="24" t="str" cm="1">
        <f t="array" ref="AD302">IF(VLOOKUP(ACT2Holdings[[#This Row],[Date]],Paysheet[], 2, FALSE) = "PAYDAY", (VLOOKUP(ACT2Holdings[[#This Row],[Date]],Paysheet[], 11, FALSE) * ACT2Info[Intial Pay %]), "")</f>
        <v/>
      </c>
      <c r="AE30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02" s="1" t="str" cm="1">
        <f t="array" ref="AF302">IF(VLOOKUP(ACT2Holdings[[#This Row],[Date]],Paysheet[], 2, FALSE) = "PAYDAY", (PayDistribution[[#This Row],[Pay Post Initial]] * ACT2Info[Remainder %]), "")</f>
        <v/>
      </c>
      <c r="AG30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02" s="23">
        <v>45589</v>
      </c>
      <c r="AJ302" s="1" cm="1">
        <f t="array" ref="AJ302">IF(ISNUMBER(AQ301), AQ301, ACT3Info[Intial Amount])</f>
        <v>0</v>
      </c>
      <c r="AK302" s="1"/>
      <c r="AL302" s="19" cm="1">
        <f t="array" ref="AL302">IF(ACT3Holdings[[#This Row],[Intial Amount]] &gt; ACT3Info[Interest Rate 1 Cap], ACT3Info[Interest Rate 2], ACT3Info[Interest Rate])</f>
        <v>0</v>
      </c>
      <c r="AM302" s="1"/>
      <c r="AN302" s="24" t="str" cm="1">
        <f t="array" ref="AN302">IF(VLOOKUP(ACT3Holdings[[#This Row],[Date]],Paysheet[], 2, FALSE) = "PAYDAY", (VLOOKUP(ACT3Holdings[[#This Row],[Date]],Paysheet[], 11, FALSE) * ACT3Info[Intial Pay %]), "")</f>
        <v/>
      </c>
      <c r="AO30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02" s="1" t="str" cm="1">
        <f t="array" ref="AP302">IF(VLOOKUP(ACT3Holdings[[#This Row],[Date]],Paysheet[], 2, FALSE) = "PAYDAY", (PayDistribution[[#This Row],[Pay Post Initial]] * ACT3Info[Remainder %]), "")</f>
        <v/>
      </c>
      <c r="AQ30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02" s="23">
        <v>45589</v>
      </c>
      <c r="AT302" s="1" cm="1">
        <f t="array" ref="AT302">IF(ISNUMBER(BA301), BA301, ACT4Info[Intial Amount])</f>
        <v>0</v>
      </c>
      <c r="AU302" s="1"/>
      <c r="AV302" s="19" cm="1">
        <f t="array" ref="AV302">IF(ACT4Holdings[[#This Row],[Intial Amount]] &gt; ACT4Info[Interest Rate 1 Cap], ACT4Info[Interest Rate 2], ACT4Info[Interest Rate])</f>
        <v>0</v>
      </c>
      <c r="AW302" s="1"/>
      <c r="AX302" s="24" t="str" cm="1">
        <f t="array" ref="AX302">IF(VLOOKUP(ACT4Holdings[[#This Row],[Date]],Paysheet[], 2, FALSE) = "PAYDAY", (VLOOKUP(ACT4Holdings[[#This Row],[Date]],Paysheet[], 11, FALSE) * ACT4Info[Intial Pay %]), "")</f>
        <v/>
      </c>
      <c r="AY30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02" s="1" t="str" cm="1">
        <f t="array" ref="AZ302">IF(VLOOKUP(ACT4Holdings[[#This Row],[Date]],Paysheet[], 2, FALSE) = "PAYDAY", (PayDistribution[[#This Row],[Pay Post Initial]] * ACT4Info[Remainder %]), "")</f>
        <v/>
      </c>
      <c r="BA30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02" s="23">
        <v>45589</v>
      </c>
      <c r="BD302" s="1" cm="1">
        <f t="array" ref="BD302">IF(ISNUMBER(BK301), BK301, ACT5Info[Intial Amount])</f>
        <v>0</v>
      </c>
      <c r="BE302" s="1"/>
      <c r="BF302" s="19" cm="1">
        <f t="array" ref="BF302">IF(ACT5Holdings[[#This Row],[Intial Amount]] &gt; ACT5Info[Interest Rate 1 Cap], ACT5Info[Interest Rate 2], ACT5Info[Interest Rate])</f>
        <v>0</v>
      </c>
      <c r="BG302" s="1"/>
      <c r="BH302" s="24" t="str" cm="1">
        <f t="array" ref="BH302">IF(VLOOKUP(ACT5Holdings[[#This Row],[Date]],Paysheet[], 2, FALSE) = "PAYDAY", (VLOOKUP(ACT5Holdings[[#This Row],[Date]],Paysheet[], 11, FALSE) * ACT5Info[Intial Pay %]), "")</f>
        <v/>
      </c>
      <c r="BI30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02" s="1" t="str" cm="1">
        <f t="array" ref="BJ302">IF(VLOOKUP(ACT5Holdings[[#This Row],[Date]],Paysheet[], 2, FALSE) = "PAYDAY", (PayDistribution[[#This Row],[Pay Post Initial]] * ACT5Info[Remainder %]), "")</f>
        <v/>
      </c>
      <c r="BK30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03" spans="1:63" x14ac:dyDescent="0.25">
      <c r="A303" s="28">
        <v>45590</v>
      </c>
      <c r="B303">
        <f>IF(VLOOKUP(PayDistribution[[#This Row],[Date]],Paysheet[], 2, FALSE) = "PAYDAY", VLOOKUP(PayDistribution[[#This Row],[Date]],Paysheet[], 11, FALSE), "")</f>
        <v>0</v>
      </c>
      <c r="C303" s="2">
        <f>ACT1Holdings[[#This Row],[Initial Pay Cut]]</f>
        <v>0</v>
      </c>
      <c r="D303" s="2">
        <f>ACT2Holdings[[#This Row],[Initial Pay Cut]]</f>
        <v>0</v>
      </c>
      <c r="E303" s="2">
        <f>ACT3Holdings[[#This Row],[Initial Pay Cut]]</f>
        <v>0</v>
      </c>
      <c r="F303" s="2">
        <f>ACT4Holdings[[#This Row],[Initial Pay Cut]]</f>
        <v>0</v>
      </c>
      <c r="G303" s="2">
        <f>ACT5Holdings[[#This Row],[Initial Pay Cut]]</f>
        <v>0</v>
      </c>
      <c r="H303">
        <f>IF(PayDistribution[[#This Row],[Initial Paycheck]] = "", "", PayDistribution[[#This Row],[Initial Paycheck]] - SUM(PayDistribution[[#This Row],[Int ACT 1]:[Int ACT 5]]))</f>
        <v>0</v>
      </c>
      <c r="I303" s="2">
        <f>ACT1Holdings[[#This Row],[Remainder Pay Cut]]</f>
        <v>0</v>
      </c>
      <c r="J303" s="2">
        <f>ACT2Holdings[[#This Row],[Remainder Pay Cut]]</f>
        <v>0</v>
      </c>
      <c r="K303" s="2">
        <f>ACT3Holdings[[#This Row],[Remainder Pay Cut]]</f>
        <v>0</v>
      </c>
      <c r="L303" s="2">
        <f>ACT4Holdings[[#This Row],[Remainder Pay Cut]]</f>
        <v>0</v>
      </c>
      <c r="M303" s="2">
        <f>ACT5Holdings[[#This Row],[Remainder Pay Cut]]</f>
        <v>0</v>
      </c>
      <c r="O303" s="23">
        <v>45590</v>
      </c>
      <c r="P303" s="1" cm="1">
        <f t="array" ref="P303">IF(ISNUMBER(W302), W302, ACT1Info[Intial Amount])</f>
        <v>0</v>
      </c>
      <c r="Q303" s="1"/>
      <c r="R303" s="19" cm="1">
        <f t="array" ref="R303">IF(ACT1Holdings[[#This Row],[Intial Amount]] &gt; ACT1Info[Interest Rate 1 Cap], ACT1Info[Interest Rate 2], ACT1Info[Interest Rate])</f>
        <v>0</v>
      </c>
      <c r="S303" s="1"/>
      <c r="T303" s="24" cm="1">
        <f t="array" ref="T303">IF(VLOOKUP(ACT1Holdings[[#This Row],[Date]],Paysheet[], 2, FALSE) = "PAYDAY", (VLOOKUP(ACT1Holdings[[#This Row],[Date]],Paysheet[], 11, FALSE) * ACT1Info[Intial Pay %]), "")</f>
        <v>0</v>
      </c>
      <c r="U303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303" s="1" cm="1">
        <f t="array" ref="V303">IF(VLOOKUP(ACT1Holdings[[#This Row],[Date]],Paysheet[], 2, FALSE) = "PAYDAY", (PayDistribution[[#This Row],[Pay Post Initial]] * ACT1Info[Remainder %]), "")</f>
        <v>0</v>
      </c>
      <c r="W30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03" s="23">
        <v>45590</v>
      </c>
      <c r="Z303" s="1" cm="1">
        <f t="array" ref="Z303">IF(ISNUMBER(AG302), AG302, ACT2Info[Intial Amount])</f>
        <v>0</v>
      </c>
      <c r="AA303" s="1"/>
      <c r="AB303" s="19" cm="1">
        <f t="array" ref="AB303">IF(ACT2Holdings[[#This Row],[Intial Amount]] &gt; ACT2Info[Interest Rate 1 Cap], ACT2Info[Interest Rate 2], ACT2Info[Interest Rate])</f>
        <v>1.5E-3</v>
      </c>
      <c r="AC303" s="1"/>
      <c r="AD303" s="24" cm="1">
        <f t="array" ref="AD303">IF(VLOOKUP(ACT2Holdings[[#This Row],[Date]],Paysheet[], 2, FALSE) = "PAYDAY", (VLOOKUP(ACT2Holdings[[#This Row],[Date]],Paysheet[], 11, FALSE) * ACT2Info[Intial Pay %]), "")</f>
        <v>0</v>
      </c>
      <c r="AE303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303" s="1" cm="1">
        <f t="array" ref="AF303">IF(VLOOKUP(ACT2Holdings[[#This Row],[Date]],Paysheet[], 2, FALSE) = "PAYDAY", (PayDistribution[[#This Row],[Pay Post Initial]] * ACT2Info[Remainder %]), "")</f>
        <v>0</v>
      </c>
      <c r="AG30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03" s="23">
        <v>45590</v>
      </c>
      <c r="AJ303" s="1" cm="1">
        <f t="array" ref="AJ303">IF(ISNUMBER(AQ302), AQ302, ACT3Info[Intial Amount])</f>
        <v>0</v>
      </c>
      <c r="AK303" s="1"/>
      <c r="AL303" s="19" cm="1">
        <f t="array" ref="AL303">IF(ACT3Holdings[[#This Row],[Intial Amount]] &gt; ACT3Info[Interest Rate 1 Cap], ACT3Info[Interest Rate 2], ACT3Info[Interest Rate])</f>
        <v>0</v>
      </c>
      <c r="AM303" s="1"/>
      <c r="AN303" s="24" cm="1">
        <f t="array" ref="AN303">IF(VLOOKUP(ACT3Holdings[[#This Row],[Date]],Paysheet[], 2, FALSE) = "PAYDAY", (VLOOKUP(ACT3Holdings[[#This Row],[Date]],Paysheet[], 11, FALSE) * ACT3Info[Intial Pay %]), "")</f>
        <v>0</v>
      </c>
      <c r="AO303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303" s="1" cm="1">
        <f t="array" ref="AP303">IF(VLOOKUP(ACT3Holdings[[#This Row],[Date]],Paysheet[], 2, FALSE) = "PAYDAY", (PayDistribution[[#This Row],[Pay Post Initial]] * ACT3Info[Remainder %]), "")</f>
        <v>0</v>
      </c>
      <c r="AQ30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03" s="23">
        <v>45590</v>
      </c>
      <c r="AT303" s="1" cm="1">
        <f t="array" ref="AT303">IF(ISNUMBER(BA302), BA302, ACT4Info[Intial Amount])</f>
        <v>0</v>
      </c>
      <c r="AU303" s="1"/>
      <c r="AV303" s="19" cm="1">
        <f t="array" ref="AV303">IF(ACT4Holdings[[#This Row],[Intial Amount]] &gt; ACT4Info[Interest Rate 1 Cap], ACT4Info[Interest Rate 2], ACT4Info[Interest Rate])</f>
        <v>0</v>
      </c>
      <c r="AW303" s="1"/>
      <c r="AX303" s="24" cm="1">
        <f t="array" ref="AX303">IF(VLOOKUP(ACT4Holdings[[#This Row],[Date]],Paysheet[], 2, FALSE) = "PAYDAY", (VLOOKUP(ACT4Holdings[[#This Row],[Date]],Paysheet[], 11, FALSE) * ACT4Info[Intial Pay %]), "")</f>
        <v>0</v>
      </c>
      <c r="AY303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303" s="1" cm="1">
        <f t="array" ref="AZ303">IF(VLOOKUP(ACT4Holdings[[#This Row],[Date]],Paysheet[], 2, FALSE) = "PAYDAY", (PayDistribution[[#This Row],[Pay Post Initial]] * ACT4Info[Remainder %]), "")</f>
        <v>0</v>
      </c>
      <c r="BA30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03" s="23">
        <v>45590</v>
      </c>
      <c r="BD303" s="1" cm="1">
        <f t="array" ref="BD303">IF(ISNUMBER(BK302), BK302, ACT5Info[Intial Amount])</f>
        <v>0</v>
      </c>
      <c r="BE303" s="1"/>
      <c r="BF303" s="19" cm="1">
        <f t="array" ref="BF303">IF(ACT5Holdings[[#This Row],[Intial Amount]] &gt; ACT5Info[Interest Rate 1 Cap], ACT5Info[Interest Rate 2], ACT5Info[Interest Rate])</f>
        <v>0</v>
      </c>
      <c r="BG303" s="1"/>
      <c r="BH303" s="24" cm="1">
        <f t="array" ref="BH303">IF(VLOOKUP(ACT5Holdings[[#This Row],[Date]],Paysheet[], 2, FALSE) = "PAYDAY", (VLOOKUP(ACT5Holdings[[#This Row],[Date]],Paysheet[], 11, FALSE) * ACT5Info[Intial Pay %]), "")</f>
        <v>0</v>
      </c>
      <c r="BI303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303" s="1" cm="1">
        <f t="array" ref="BJ303">IF(VLOOKUP(ACT5Holdings[[#This Row],[Date]],Paysheet[], 2, FALSE) = "PAYDAY", (PayDistribution[[#This Row],[Pay Post Initial]] * ACT5Info[Remainder %]), "")</f>
        <v>0</v>
      </c>
      <c r="BK30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04" spans="1:63" x14ac:dyDescent="0.25">
      <c r="A304" s="28">
        <v>45591</v>
      </c>
      <c r="B304" t="str">
        <f>IF(VLOOKUP(PayDistribution[[#This Row],[Date]],Paysheet[], 2, FALSE) = "PAYDAY", VLOOKUP(PayDistribution[[#This Row],[Date]],Paysheet[], 11, FALSE), "")</f>
        <v/>
      </c>
      <c r="C304" s="2" t="str">
        <f>ACT1Holdings[[#This Row],[Initial Pay Cut]]</f>
        <v/>
      </c>
      <c r="D304" s="2" t="str">
        <f>ACT2Holdings[[#This Row],[Initial Pay Cut]]</f>
        <v/>
      </c>
      <c r="E304" s="2" t="str">
        <f>ACT3Holdings[[#This Row],[Initial Pay Cut]]</f>
        <v/>
      </c>
      <c r="F304" s="2" t="str">
        <f>ACT4Holdings[[#This Row],[Initial Pay Cut]]</f>
        <v/>
      </c>
      <c r="G304" s="2" t="str">
        <f>ACT5Holdings[[#This Row],[Initial Pay Cut]]</f>
        <v/>
      </c>
      <c r="H304" t="str">
        <f>IF(PayDistribution[[#This Row],[Initial Paycheck]] = "", "", PayDistribution[[#This Row],[Initial Paycheck]] - SUM(PayDistribution[[#This Row],[Int ACT 1]:[Int ACT 5]]))</f>
        <v/>
      </c>
      <c r="I304" s="2" t="str">
        <f>ACT1Holdings[[#This Row],[Remainder Pay Cut]]</f>
        <v/>
      </c>
      <c r="J304" s="2" t="str">
        <f>ACT2Holdings[[#This Row],[Remainder Pay Cut]]</f>
        <v/>
      </c>
      <c r="K304" s="2" t="str">
        <f>ACT3Holdings[[#This Row],[Remainder Pay Cut]]</f>
        <v/>
      </c>
      <c r="L304" s="2" t="str">
        <f>ACT4Holdings[[#This Row],[Remainder Pay Cut]]</f>
        <v/>
      </c>
      <c r="M304" s="2" t="str">
        <f>ACT5Holdings[[#This Row],[Remainder Pay Cut]]</f>
        <v/>
      </c>
      <c r="O304" s="23">
        <v>45591</v>
      </c>
      <c r="P304" s="1" cm="1">
        <f t="array" ref="P304">IF(ISNUMBER(W303), W303, ACT1Info[Intial Amount])</f>
        <v>0</v>
      </c>
      <c r="Q304" s="1"/>
      <c r="R304" s="19" cm="1">
        <f t="array" ref="R304">IF(ACT1Holdings[[#This Row],[Intial Amount]] &gt; ACT1Info[Interest Rate 1 Cap], ACT1Info[Interest Rate 2], ACT1Info[Interest Rate])</f>
        <v>0</v>
      </c>
      <c r="S304" s="1"/>
      <c r="T304" s="24" t="str" cm="1">
        <f t="array" ref="T304">IF(VLOOKUP(ACT1Holdings[[#This Row],[Date]],Paysheet[], 2, FALSE) = "PAYDAY", (VLOOKUP(ACT1Holdings[[#This Row],[Date]],Paysheet[], 11, FALSE) * ACT1Info[Intial Pay %]), "")</f>
        <v/>
      </c>
      <c r="U30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04" s="1" t="str" cm="1">
        <f t="array" ref="V304">IF(VLOOKUP(ACT1Holdings[[#This Row],[Date]],Paysheet[], 2, FALSE) = "PAYDAY", (PayDistribution[[#This Row],[Pay Post Initial]] * ACT1Info[Remainder %]), "")</f>
        <v/>
      </c>
      <c r="W30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04" s="23">
        <v>45591</v>
      </c>
      <c r="Z304" s="1" cm="1">
        <f t="array" ref="Z304">IF(ISNUMBER(AG303), AG303, ACT2Info[Intial Amount])</f>
        <v>0</v>
      </c>
      <c r="AA304" s="1"/>
      <c r="AB304" s="19" cm="1">
        <f t="array" ref="AB304">IF(ACT2Holdings[[#This Row],[Intial Amount]] &gt; ACT2Info[Interest Rate 1 Cap], ACT2Info[Interest Rate 2], ACT2Info[Interest Rate])</f>
        <v>1.5E-3</v>
      </c>
      <c r="AC304" s="1"/>
      <c r="AD304" s="24" t="str" cm="1">
        <f t="array" ref="AD304">IF(VLOOKUP(ACT2Holdings[[#This Row],[Date]],Paysheet[], 2, FALSE) = "PAYDAY", (VLOOKUP(ACT2Holdings[[#This Row],[Date]],Paysheet[], 11, FALSE) * ACT2Info[Intial Pay %]), "")</f>
        <v/>
      </c>
      <c r="AE30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04" s="1" t="str" cm="1">
        <f t="array" ref="AF304">IF(VLOOKUP(ACT2Holdings[[#This Row],[Date]],Paysheet[], 2, FALSE) = "PAYDAY", (PayDistribution[[#This Row],[Pay Post Initial]] * ACT2Info[Remainder %]), "")</f>
        <v/>
      </c>
      <c r="AG30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04" s="23">
        <v>45591</v>
      </c>
      <c r="AJ304" s="1" cm="1">
        <f t="array" ref="AJ304">IF(ISNUMBER(AQ303), AQ303, ACT3Info[Intial Amount])</f>
        <v>0</v>
      </c>
      <c r="AK304" s="1"/>
      <c r="AL304" s="19" cm="1">
        <f t="array" ref="AL304">IF(ACT3Holdings[[#This Row],[Intial Amount]] &gt; ACT3Info[Interest Rate 1 Cap], ACT3Info[Interest Rate 2], ACT3Info[Interest Rate])</f>
        <v>0</v>
      </c>
      <c r="AM304" s="1"/>
      <c r="AN304" s="24" t="str" cm="1">
        <f t="array" ref="AN304">IF(VLOOKUP(ACT3Holdings[[#This Row],[Date]],Paysheet[], 2, FALSE) = "PAYDAY", (VLOOKUP(ACT3Holdings[[#This Row],[Date]],Paysheet[], 11, FALSE) * ACT3Info[Intial Pay %]), "")</f>
        <v/>
      </c>
      <c r="AO30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04" s="1" t="str" cm="1">
        <f t="array" ref="AP304">IF(VLOOKUP(ACT3Holdings[[#This Row],[Date]],Paysheet[], 2, FALSE) = "PAYDAY", (PayDistribution[[#This Row],[Pay Post Initial]] * ACT3Info[Remainder %]), "")</f>
        <v/>
      </c>
      <c r="AQ30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04" s="23">
        <v>45591</v>
      </c>
      <c r="AT304" s="1" cm="1">
        <f t="array" ref="AT304">IF(ISNUMBER(BA303), BA303, ACT4Info[Intial Amount])</f>
        <v>0</v>
      </c>
      <c r="AU304" s="1"/>
      <c r="AV304" s="19" cm="1">
        <f t="array" ref="AV304">IF(ACT4Holdings[[#This Row],[Intial Amount]] &gt; ACT4Info[Interest Rate 1 Cap], ACT4Info[Interest Rate 2], ACT4Info[Interest Rate])</f>
        <v>0</v>
      </c>
      <c r="AW304" s="1"/>
      <c r="AX304" s="24" t="str" cm="1">
        <f t="array" ref="AX304">IF(VLOOKUP(ACT4Holdings[[#This Row],[Date]],Paysheet[], 2, FALSE) = "PAYDAY", (VLOOKUP(ACT4Holdings[[#This Row],[Date]],Paysheet[], 11, FALSE) * ACT4Info[Intial Pay %]), "")</f>
        <v/>
      </c>
      <c r="AY30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04" s="1" t="str" cm="1">
        <f t="array" ref="AZ304">IF(VLOOKUP(ACT4Holdings[[#This Row],[Date]],Paysheet[], 2, FALSE) = "PAYDAY", (PayDistribution[[#This Row],[Pay Post Initial]] * ACT4Info[Remainder %]), "")</f>
        <v/>
      </c>
      <c r="BA30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04" s="23">
        <v>45591</v>
      </c>
      <c r="BD304" s="1" cm="1">
        <f t="array" ref="BD304">IF(ISNUMBER(BK303), BK303, ACT5Info[Intial Amount])</f>
        <v>0</v>
      </c>
      <c r="BE304" s="1"/>
      <c r="BF304" s="19" cm="1">
        <f t="array" ref="BF304">IF(ACT5Holdings[[#This Row],[Intial Amount]] &gt; ACT5Info[Interest Rate 1 Cap], ACT5Info[Interest Rate 2], ACT5Info[Interest Rate])</f>
        <v>0</v>
      </c>
      <c r="BG304" s="1"/>
      <c r="BH304" s="24" t="str" cm="1">
        <f t="array" ref="BH304">IF(VLOOKUP(ACT5Holdings[[#This Row],[Date]],Paysheet[], 2, FALSE) = "PAYDAY", (VLOOKUP(ACT5Holdings[[#This Row],[Date]],Paysheet[], 11, FALSE) * ACT5Info[Intial Pay %]), "")</f>
        <v/>
      </c>
      <c r="BI30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04" s="1" t="str" cm="1">
        <f t="array" ref="BJ304">IF(VLOOKUP(ACT5Holdings[[#This Row],[Date]],Paysheet[], 2, FALSE) = "PAYDAY", (PayDistribution[[#This Row],[Pay Post Initial]] * ACT5Info[Remainder %]), "")</f>
        <v/>
      </c>
      <c r="BK30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05" spans="1:63" x14ac:dyDescent="0.25">
      <c r="A305" s="28">
        <v>45592</v>
      </c>
      <c r="B305" t="str">
        <f>IF(VLOOKUP(PayDistribution[[#This Row],[Date]],Paysheet[], 2, FALSE) = "PAYDAY", VLOOKUP(PayDistribution[[#This Row],[Date]],Paysheet[], 11, FALSE), "")</f>
        <v/>
      </c>
      <c r="C305" s="2" t="str">
        <f>ACT1Holdings[[#This Row],[Initial Pay Cut]]</f>
        <v/>
      </c>
      <c r="D305" s="2" t="str">
        <f>ACT2Holdings[[#This Row],[Initial Pay Cut]]</f>
        <v/>
      </c>
      <c r="E305" s="2" t="str">
        <f>ACT3Holdings[[#This Row],[Initial Pay Cut]]</f>
        <v/>
      </c>
      <c r="F305" s="2" t="str">
        <f>ACT4Holdings[[#This Row],[Initial Pay Cut]]</f>
        <v/>
      </c>
      <c r="G305" s="2" t="str">
        <f>ACT5Holdings[[#This Row],[Initial Pay Cut]]</f>
        <v/>
      </c>
      <c r="H305" t="str">
        <f>IF(PayDistribution[[#This Row],[Initial Paycheck]] = "", "", PayDistribution[[#This Row],[Initial Paycheck]] - SUM(PayDistribution[[#This Row],[Int ACT 1]:[Int ACT 5]]))</f>
        <v/>
      </c>
      <c r="I305" s="2" t="str">
        <f>ACT1Holdings[[#This Row],[Remainder Pay Cut]]</f>
        <v/>
      </c>
      <c r="J305" s="2" t="str">
        <f>ACT2Holdings[[#This Row],[Remainder Pay Cut]]</f>
        <v/>
      </c>
      <c r="K305" s="2" t="str">
        <f>ACT3Holdings[[#This Row],[Remainder Pay Cut]]</f>
        <v/>
      </c>
      <c r="L305" s="2" t="str">
        <f>ACT4Holdings[[#This Row],[Remainder Pay Cut]]</f>
        <v/>
      </c>
      <c r="M305" s="2" t="str">
        <f>ACT5Holdings[[#This Row],[Remainder Pay Cut]]</f>
        <v/>
      </c>
      <c r="O305" s="23">
        <v>45592</v>
      </c>
      <c r="P305" s="1" cm="1">
        <f t="array" ref="P305">IF(ISNUMBER(W304), W304, ACT1Info[Intial Amount])</f>
        <v>0</v>
      </c>
      <c r="Q305" s="1"/>
      <c r="R305" s="19" cm="1">
        <f t="array" ref="R305">IF(ACT1Holdings[[#This Row],[Intial Amount]] &gt; ACT1Info[Interest Rate 1 Cap], ACT1Info[Interest Rate 2], ACT1Info[Interest Rate])</f>
        <v>0</v>
      </c>
      <c r="S305" s="1"/>
      <c r="T305" s="24" t="str" cm="1">
        <f t="array" ref="T305">IF(VLOOKUP(ACT1Holdings[[#This Row],[Date]],Paysheet[], 2, FALSE) = "PAYDAY", (VLOOKUP(ACT1Holdings[[#This Row],[Date]],Paysheet[], 11, FALSE) * ACT1Info[Intial Pay %]), "")</f>
        <v/>
      </c>
      <c r="U30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05" s="1" t="str" cm="1">
        <f t="array" ref="V305">IF(VLOOKUP(ACT1Holdings[[#This Row],[Date]],Paysheet[], 2, FALSE) = "PAYDAY", (PayDistribution[[#This Row],[Pay Post Initial]] * ACT1Info[Remainder %]), "")</f>
        <v/>
      </c>
      <c r="W30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05" s="23">
        <v>45592</v>
      </c>
      <c r="Z305" s="1" cm="1">
        <f t="array" ref="Z305">IF(ISNUMBER(AG304), AG304, ACT2Info[Intial Amount])</f>
        <v>0</v>
      </c>
      <c r="AA305" s="1"/>
      <c r="AB305" s="19" cm="1">
        <f t="array" ref="AB305">IF(ACT2Holdings[[#This Row],[Intial Amount]] &gt; ACT2Info[Interest Rate 1 Cap], ACT2Info[Interest Rate 2], ACT2Info[Interest Rate])</f>
        <v>1.5E-3</v>
      </c>
      <c r="AC305" s="1"/>
      <c r="AD305" s="24" t="str" cm="1">
        <f t="array" ref="AD305">IF(VLOOKUP(ACT2Holdings[[#This Row],[Date]],Paysheet[], 2, FALSE) = "PAYDAY", (VLOOKUP(ACT2Holdings[[#This Row],[Date]],Paysheet[], 11, FALSE) * ACT2Info[Intial Pay %]), "")</f>
        <v/>
      </c>
      <c r="AE30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05" s="1" t="str" cm="1">
        <f t="array" ref="AF305">IF(VLOOKUP(ACT2Holdings[[#This Row],[Date]],Paysheet[], 2, FALSE) = "PAYDAY", (PayDistribution[[#This Row],[Pay Post Initial]] * ACT2Info[Remainder %]), "")</f>
        <v/>
      </c>
      <c r="AG30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05" s="23">
        <v>45592</v>
      </c>
      <c r="AJ305" s="1" cm="1">
        <f t="array" ref="AJ305">IF(ISNUMBER(AQ304), AQ304, ACT3Info[Intial Amount])</f>
        <v>0</v>
      </c>
      <c r="AK305" s="1"/>
      <c r="AL305" s="19" cm="1">
        <f t="array" ref="AL305">IF(ACT3Holdings[[#This Row],[Intial Amount]] &gt; ACT3Info[Interest Rate 1 Cap], ACT3Info[Interest Rate 2], ACT3Info[Interest Rate])</f>
        <v>0</v>
      </c>
      <c r="AM305" s="1"/>
      <c r="AN305" s="24" t="str" cm="1">
        <f t="array" ref="AN305">IF(VLOOKUP(ACT3Holdings[[#This Row],[Date]],Paysheet[], 2, FALSE) = "PAYDAY", (VLOOKUP(ACT3Holdings[[#This Row],[Date]],Paysheet[], 11, FALSE) * ACT3Info[Intial Pay %]), "")</f>
        <v/>
      </c>
      <c r="AO30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05" s="1" t="str" cm="1">
        <f t="array" ref="AP305">IF(VLOOKUP(ACT3Holdings[[#This Row],[Date]],Paysheet[], 2, FALSE) = "PAYDAY", (PayDistribution[[#This Row],[Pay Post Initial]] * ACT3Info[Remainder %]), "")</f>
        <v/>
      </c>
      <c r="AQ30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05" s="23">
        <v>45592</v>
      </c>
      <c r="AT305" s="1" cm="1">
        <f t="array" ref="AT305">IF(ISNUMBER(BA304), BA304, ACT4Info[Intial Amount])</f>
        <v>0</v>
      </c>
      <c r="AU305" s="1"/>
      <c r="AV305" s="19" cm="1">
        <f t="array" ref="AV305">IF(ACT4Holdings[[#This Row],[Intial Amount]] &gt; ACT4Info[Interest Rate 1 Cap], ACT4Info[Interest Rate 2], ACT4Info[Interest Rate])</f>
        <v>0</v>
      </c>
      <c r="AW305" s="1"/>
      <c r="AX305" s="24" t="str" cm="1">
        <f t="array" ref="AX305">IF(VLOOKUP(ACT4Holdings[[#This Row],[Date]],Paysheet[], 2, FALSE) = "PAYDAY", (VLOOKUP(ACT4Holdings[[#This Row],[Date]],Paysheet[], 11, FALSE) * ACT4Info[Intial Pay %]), "")</f>
        <v/>
      </c>
      <c r="AY30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05" s="1" t="str" cm="1">
        <f t="array" ref="AZ305">IF(VLOOKUP(ACT4Holdings[[#This Row],[Date]],Paysheet[], 2, FALSE) = "PAYDAY", (PayDistribution[[#This Row],[Pay Post Initial]] * ACT4Info[Remainder %]), "")</f>
        <v/>
      </c>
      <c r="BA30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05" s="23">
        <v>45592</v>
      </c>
      <c r="BD305" s="1" cm="1">
        <f t="array" ref="BD305">IF(ISNUMBER(BK304), BK304, ACT5Info[Intial Amount])</f>
        <v>0</v>
      </c>
      <c r="BE305" s="1"/>
      <c r="BF305" s="19" cm="1">
        <f t="array" ref="BF305">IF(ACT5Holdings[[#This Row],[Intial Amount]] &gt; ACT5Info[Interest Rate 1 Cap], ACT5Info[Interest Rate 2], ACT5Info[Interest Rate])</f>
        <v>0</v>
      </c>
      <c r="BG305" s="1"/>
      <c r="BH305" s="24" t="str" cm="1">
        <f t="array" ref="BH305">IF(VLOOKUP(ACT5Holdings[[#This Row],[Date]],Paysheet[], 2, FALSE) = "PAYDAY", (VLOOKUP(ACT5Holdings[[#This Row],[Date]],Paysheet[], 11, FALSE) * ACT5Info[Intial Pay %]), "")</f>
        <v/>
      </c>
      <c r="BI30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05" s="1" t="str" cm="1">
        <f t="array" ref="BJ305">IF(VLOOKUP(ACT5Holdings[[#This Row],[Date]],Paysheet[], 2, FALSE) = "PAYDAY", (PayDistribution[[#This Row],[Pay Post Initial]] * ACT5Info[Remainder %]), "")</f>
        <v/>
      </c>
      <c r="BK30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06" spans="1:63" x14ac:dyDescent="0.25">
      <c r="A306" s="28">
        <v>45593</v>
      </c>
      <c r="B306" t="str">
        <f>IF(VLOOKUP(PayDistribution[[#This Row],[Date]],Paysheet[], 2, FALSE) = "PAYDAY", VLOOKUP(PayDistribution[[#This Row],[Date]],Paysheet[], 11, FALSE), "")</f>
        <v/>
      </c>
      <c r="C306" s="2" t="str">
        <f>ACT1Holdings[[#This Row],[Initial Pay Cut]]</f>
        <v/>
      </c>
      <c r="D306" s="2" t="str">
        <f>ACT2Holdings[[#This Row],[Initial Pay Cut]]</f>
        <v/>
      </c>
      <c r="E306" s="2" t="str">
        <f>ACT3Holdings[[#This Row],[Initial Pay Cut]]</f>
        <v/>
      </c>
      <c r="F306" s="2" t="str">
        <f>ACT4Holdings[[#This Row],[Initial Pay Cut]]</f>
        <v/>
      </c>
      <c r="G306" s="2" t="str">
        <f>ACT5Holdings[[#This Row],[Initial Pay Cut]]</f>
        <v/>
      </c>
      <c r="H306" t="str">
        <f>IF(PayDistribution[[#This Row],[Initial Paycheck]] = "", "", PayDistribution[[#This Row],[Initial Paycheck]] - SUM(PayDistribution[[#This Row],[Int ACT 1]:[Int ACT 5]]))</f>
        <v/>
      </c>
      <c r="I306" s="2" t="str">
        <f>ACT1Holdings[[#This Row],[Remainder Pay Cut]]</f>
        <v/>
      </c>
      <c r="J306" s="2" t="str">
        <f>ACT2Holdings[[#This Row],[Remainder Pay Cut]]</f>
        <v/>
      </c>
      <c r="K306" s="2" t="str">
        <f>ACT3Holdings[[#This Row],[Remainder Pay Cut]]</f>
        <v/>
      </c>
      <c r="L306" s="2" t="str">
        <f>ACT4Holdings[[#This Row],[Remainder Pay Cut]]</f>
        <v/>
      </c>
      <c r="M306" s="2" t="str">
        <f>ACT5Holdings[[#This Row],[Remainder Pay Cut]]</f>
        <v/>
      </c>
      <c r="O306" s="23">
        <v>45593</v>
      </c>
      <c r="P306" s="1" cm="1">
        <f t="array" ref="P306">IF(ISNUMBER(W305), W305, ACT1Info[Intial Amount])</f>
        <v>0</v>
      </c>
      <c r="Q306" s="1"/>
      <c r="R306" s="19" cm="1">
        <f t="array" ref="R306">IF(ACT1Holdings[[#This Row],[Intial Amount]] &gt; ACT1Info[Interest Rate 1 Cap], ACT1Info[Interest Rate 2], ACT1Info[Interest Rate])</f>
        <v>0</v>
      </c>
      <c r="S306" s="1"/>
      <c r="T306" s="24" t="str" cm="1">
        <f t="array" ref="T306">IF(VLOOKUP(ACT1Holdings[[#This Row],[Date]],Paysheet[], 2, FALSE) = "PAYDAY", (VLOOKUP(ACT1Holdings[[#This Row],[Date]],Paysheet[], 11, FALSE) * ACT1Info[Intial Pay %]), "")</f>
        <v/>
      </c>
      <c r="U30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06" s="1" t="str" cm="1">
        <f t="array" ref="V306">IF(VLOOKUP(ACT1Holdings[[#This Row],[Date]],Paysheet[], 2, FALSE) = "PAYDAY", (PayDistribution[[#This Row],[Pay Post Initial]] * ACT1Info[Remainder %]), "")</f>
        <v/>
      </c>
      <c r="W30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06" s="23">
        <v>45593</v>
      </c>
      <c r="Z306" s="1" cm="1">
        <f t="array" ref="Z306">IF(ISNUMBER(AG305), AG305, ACT2Info[Intial Amount])</f>
        <v>0</v>
      </c>
      <c r="AA306" s="1"/>
      <c r="AB306" s="19" cm="1">
        <f t="array" ref="AB306">IF(ACT2Holdings[[#This Row],[Intial Amount]] &gt; ACT2Info[Interest Rate 1 Cap], ACT2Info[Interest Rate 2], ACT2Info[Interest Rate])</f>
        <v>1.5E-3</v>
      </c>
      <c r="AC306" s="1"/>
      <c r="AD306" s="24" t="str" cm="1">
        <f t="array" ref="AD306">IF(VLOOKUP(ACT2Holdings[[#This Row],[Date]],Paysheet[], 2, FALSE) = "PAYDAY", (VLOOKUP(ACT2Holdings[[#This Row],[Date]],Paysheet[], 11, FALSE) * ACT2Info[Intial Pay %]), "")</f>
        <v/>
      </c>
      <c r="AE30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06" s="1" t="str" cm="1">
        <f t="array" ref="AF306">IF(VLOOKUP(ACT2Holdings[[#This Row],[Date]],Paysheet[], 2, FALSE) = "PAYDAY", (PayDistribution[[#This Row],[Pay Post Initial]] * ACT2Info[Remainder %]), "")</f>
        <v/>
      </c>
      <c r="AG30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06" s="23">
        <v>45593</v>
      </c>
      <c r="AJ306" s="1" cm="1">
        <f t="array" ref="AJ306">IF(ISNUMBER(AQ305), AQ305, ACT3Info[Intial Amount])</f>
        <v>0</v>
      </c>
      <c r="AK306" s="1"/>
      <c r="AL306" s="19" cm="1">
        <f t="array" ref="AL306">IF(ACT3Holdings[[#This Row],[Intial Amount]] &gt; ACT3Info[Interest Rate 1 Cap], ACT3Info[Interest Rate 2], ACT3Info[Interest Rate])</f>
        <v>0</v>
      </c>
      <c r="AM306" s="1"/>
      <c r="AN306" s="24" t="str" cm="1">
        <f t="array" ref="AN306">IF(VLOOKUP(ACT3Holdings[[#This Row],[Date]],Paysheet[], 2, FALSE) = "PAYDAY", (VLOOKUP(ACT3Holdings[[#This Row],[Date]],Paysheet[], 11, FALSE) * ACT3Info[Intial Pay %]), "")</f>
        <v/>
      </c>
      <c r="AO30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06" s="1" t="str" cm="1">
        <f t="array" ref="AP306">IF(VLOOKUP(ACT3Holdings[[#This Row],[Date]],Paysheet[], 2, FALSE) = "PAYDAY", (PayDistribution[[#This Row],[Pay Post Initial]] * ACT3Info[Remainder %]), "")</f>
        <v/>
      </c>
      <c r="AQ30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06" s="23">
        <v>45593</v>
      </c>
      <c r="AT306" s="1" cm="1">
        <f t="array" ref="AT306">IF(ISNUMBER(BA305), BA305, ACT4Info[Intial Amount])</f>
        <v>0</v>
      </c>
      <c r="AU306" s="1"/>
      <c r="AV306" s="19" cm="1">
        <f t="array" ref="AV306">IF(ACT4Holdings[[#This Row],[Intial Amount]] &gt; ACT4Info[Interest Rate 1 Cap], ACT4Info[Interest Rate 2], ACT4Info[Interest Rate])</f>
        <v>0</v>
      </c>
      <c r="AW306" s="1"/>
      <c r="AX306" s="24" t="str" cm="1">
        <f t="array" ref="AX306">IF(VLOOKUP(ACT4Holdings[[#This Row],[Date]],Paysheet[], 2, FALSE) = "PAYDAY", (VLOOKUP(ACT4Holdings[[#This Row],[Date]],Paysheet[], 11, FALSE) * ACT4Info[Intial Pay %]), "")</f>
        <v/>
      </c>
      <c r="AY30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06" s="1" t="str" cm="1">
        <f t="array" ref="AZ306">IF(VLOOKUP(ACT4Holdings[[#This Row],[Date]],Paysheet[], 2, FALSE) = "PAYDAY", (PayDistribution[[#This Row],[Pay Post Initial]] * ACT4Info[Remainder %]), "")</f>
        <v/>
      </c>
      <c r="BA30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06" s="23">
        <v>45593</v>
      </c>
      <c r="BD306" s="1" cm="1">
        <f t="array" ref="BD306">IF(ISNUMBER(BK305), BK305, ACT5Info[Intial Amount])</f>
        <v>0</v>
      </c>
      <c r="BE306" s="1"/>
      <c r="BF306" s="19" cm="1">
        <f t="array" ref="BF306">IF(ACT5Holdings[[#This Row],[Intial Amount]] &gt; ACT5Info[Interest Rate 1 Cap], ACT5Info[Interest Rate 2], ACT5Info[Interest Rate])</f>
        <v>0</v>
      </c>
      <c r="BG306" s="1"/>
      <c r="BH306" s="24" t="str" cm="1">
        <f t="array" ref="BH306">IF(VLOOKUP(ACT5Holdings[[#This Row],[Date]],Paysheet[], 2, FALSE) = "PAYDAY", (VLOOKUP(ACT5Holdings[[#This Row],[Date]],Paysheet[], 11, FALSE) * ACT5Info[Intial Pay %]), "")</f>
        <v/>
      </c>
      <c r="BI30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06" s="1" t="str" cm="1">
        <f t="array" ref="BJ306">IF(VLOOKUP(ACT5Holdings[[#This Row],[Date]],Paysheet[], 2, FALSE) = "PAYDAY", (PayDistribution[[#This Row],[Pay Post Initial]] * ACT5Info[Remainder %]), "")</f>
        <v/>
      </c>
      <c r="BK30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07" spans="1:63" x14ac:dyDescent="0.25">
      <c r="A307" s="28">
        <v>45594</v>
      </c>
      <c r="B307" t="str">
        <f>IF(VLOOKUP(PayDistribution[[#This Row],[Date]],Paysheet[], 2, FALSE) = "PAYDAY", VLOOKUP(PayDistribution[[#This Row],[Date]],Paysheet[], 11, FALSE), "")</f>
        <v/>
      </c>
      <c r="C307" s="2" t="str">
        <f>ACT1Holdings[[#This Row],[Initial Pay Cut]]</f>
        <v/>
      </c>
      <c r="D307" s="2" t="str">
        <f>ACT2Holdings[[#This Row],[Initial Pay Cut]]</f>
        <v/>
      </c>
      <c r="E307" s="2" t="str">
        <f>ACT3Holdings[[#This Row],[Initial Pay Cut]]</f>
        <v/>
      </c>
      <c r="F307" s="2" t="str">
        <f>ACT4Holdings[[#This Row],[Initial Pay Cut]]</f>
        <v/>
      </c>
      <c r="G307" s="2" t="str">
        <f>ACT5Holdings[[#This Row],[Initial Pay Cut]]</f>
        <v/>
      </c>
      <c r="H307" t="str">
        <f>IF(PayDistribution[[#This Row],[Initial Paycheck]] = "", "", PayDistribution[[#This Row],[Initial Paycheck]] - SUM(PayDistribution[[#This Row],[Int ACT 1]:[Int ACT 5]]))</f>
        <v/>
      </c>
      <c r="I307" s="2" t="str">
        <f>ACT1Holdings[[#This Row],[Remainder Pay Cut]]</f>
        <v/>
      </c>
      <c r="J307" s="2" t="str">
        <f>ACT2Holdings[[#This Row],[Remainder Pay Cut]]</f>
        <v/>
      </c>
      <c r="K307" s="2" t="str">
        <f>ACT3Holdings[[#This Row],[Remainder Pay Cut]]</f>
        <v/>
      </c>
      <c r="L307" s="2" t="str">
        <f>ACT4Holdings[[#This Row],[Remainder Pay Cut]]</f>
        <v/>
      </c>
      <c r="M307" s="2" t="str">
        <f>ACT5Holdings[[#This Row],[Remainder Pay Cut]]</f>
        <v/>
      </c>
      <c r="O307" s="23">
        <v>45594</v>
      </c>
      <c r="P307" s="1" cm="1">
        <f t="array" ref="P307">IF(ISNUMBER(W306), W306, ACT1Info[Intial Amount])</f>
        <v>0</v>
      </c>
      <c r="Q307" s="1"/>
      <c r="R307" s="19" cm="1">
        <f t="array" ref="R307">IF(ACT1Holdings[[#This Row],[Intial Amount]] &gt; ACT1Info[Interest Rate 1 Cap], ACT1Info[Interest Rate 2], ACT1Info[Interest Rate])</f>
        <v>0</v>
      </c>
      <c r="S307" s="1"/>
      <c r="T307" s="24" t="str" cm="1">
        <f t="array" ref="T307">IF(VLOOKUP(ACT1Holdings[[#This Row],[Date]],Paysheet[], 2, FALSE) = "PAYDAY", (VLOOKUP(ACT1Holdings[[#This Row],[Date]],Paysheet[], 11, FALSE) * ACT1Info[Intial Pay %]), "")</f>
        <v/>
      </c>
      <c r="U30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07" s="1" t="str" cm="1">
        <f t="array" ref="V307">IF(VLOOKUP(ACT1Holdings[[#This Row],[Date]],Paysheet[], 2, FALSE) = "PAYDAY", (PayDistribution[[#This Row],[Pay Post Initial]] * ACT1Info[Remainder %]), "")</f>
        <v/>
      </c>
      <c r="W30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07" s="23">
        <v>45594</v>
      </c>
      <c r="Z307" s="1" cm="1">
        <f t="array" ref="Z307">IF(ISNUMBER(AG306), AG306, ACT2Info[Intial Amount])</f>
        <v>0</v>
      </c>
      <c r="AA307" s="1"/>
      <c r="AB307" s="19" cm="1">
        <f t="array" ref="AB307">IF(ACT2Holdings[[#This Row],[Intial Amount]] &gt; ACT2Info[Interest Rate 1 Cap], ACT2Info[Interest Rate 2], ACT2Info[Interest Rate])</f>
        <v>1.5E-3</v>
      </c>
      <c r="AC307" s="1"/>
      <c r="AD307" s="24" t="str" cm="1">
        <f t="array" ref="AD307">IF(VLOOKUP(ACT2Holdings[[#This Row],[Date]],Paysheet[], 2, FALSE) = "PAYDAY", (VLOOKUP(ACT2Holdings[[#This Row],[Date]],Paysheet[], 11, FALSE) * ACT2Info[Intial Pay %]), "")</f>
        <v/>
      </c>
      <c r="AE30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07" s="1" t="str" cm="1">
        <f t="array" ref="AF307">IF(VLOOKUP(ACT2Holdings[[#This Row],[Date]],Paysheet[], 2, FALSE) = "PAYDAY", (PayDistribution[[#This Row],[Pay Post Initial]] * ACT2Info[Remainder %]), "")</f>
        <v/>
      </c>
      <c r="AG30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07" s="23">
        <v>45594</v>
      </c>
      <c r="AJ307" s="1" cm="1">
        <f t="array" ref="AJ307">IF(ISNUMBER(AQ306), AQ306, ACT3Info[Intial Amount])</f>
        <v>0</v>
      </c>
      <c r="AK307" s="1"/>
      <c r="AL307" s="19" cm="1">
        <f t="array" ref="AL307">IF(ACT3Holdings[[#This Row],[Intial Amount]] &gt; ACT3Info[Interest Rate 1 Cap], ACT3Info[Interest Rate 2], ACT3Info[Interest Rate])</f>
        <v>0</v>
      </c>
      <c r="AM307" s="1"/>
      <c r="AN307" s="24" t="str" cm="1">
        <f t="array" ref="AN307">IF(VLOOKUP(ACT3Holdings[[#This Row],[Date]],Paysheet[], 2, FALSE) = "PAYDAY", (VLOOKUP(ACT3Holdings[[#This Row],[Date]],Paysheet[], 11, FALSE) * ACT3Info[Intial Pay %]), "")</f>
        <v/>
      </c>
      <c r="AO30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07" s="1" t="str" cm="1">
        <f t="array" ref="AP307">IF(VLOOKUP(ACT3Holdings[[#This Row],[Date]],Paysheet[], 2, FALSE) = "PAYDAY", (PayDistribution[[#This Row],[Pay Post Initial]] * ACT3Info[Remainder %]), "")</f>
        <v/>
      </c>
      <c r="AQ30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07" s="23">
        <v>45594</v>
      </c>
      <c r="AT307" s="1" cm="1">
        <f t="array" ref="AT307">IF(ISNUMBER(BA306), BA306, ACT4Info[Intial Amount])</f>
        <v>0</v>
      </c>
      <c r="AU307" s="1"/>
      <c r="AV307" s="19" cm="1">
        <f t="array" ref="AV307">IF(ACT4Holdings[[#This Row],[Intial Amount]] &gt; ACT4Info[Interest Rate 1 Cap], ACT4Info[Interest Rate 2], ACT4Info[Interest Rate])</f>
        <v>0</v>
      </c>
      <c r="AW307" s="1"/>
      <c r="AX307" s="24" t="str" cm="1">
        <f t="array" ref="AX307">IF(VLOOKUP(ACT4Holdings[[#This Row],[Date]],Paysheet[], 2, FALSE) = "PAYDAY", (VLOOKUP(ACT4Holdings[[#This Row],[Date]],Paysheet[], 11, FALSE) * ACT4Info[Intial Pay %]), "")</f>
        <v/>
      </c>
      <c r="AY30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07" s="1" t="str" cm="1">
        <f t="array" ref="AZ307">IF(VLOOKUP(ACT4Holdings[[#This Row],[Date]],Paysheet[], 2, FALSE) = "PAYDAY", (PayDistribution[[#This Row],[Pay Post Initial]] * ACT4Info[Remainder %]), "")</f>
        <v/>
      </c>
      <c r="BA30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07" s="23">
        <v>45594</v>
      </c>
      <c r="BD307" s="1" cm="1">
        <f t="array" ref="BD307">IF(ISNUMBER(BK306), BK306, ACT5Info[Intial Amount])</f>
        <v>0</v>
      </c>
      <c r="BE307" s="1"/>
      <c r="BF307" s="19" cm="1">
        <f t="array" ref="BF307">IF(ACT5Holdings[[#This Row],[Intial Amount]] &gt; ACT5Info[Interest Rate 1 Cap], ACT5Info[Interest Rate 2], ACT5Info[Interest Rate])</f>
        <v>0</v>
      </c>
      <c r="BG307" s="1"/>
      <c r="BH307" s="24" t="str" cm="1">
        <f t="array" ref="BH307">IF(VLOOKUP(ACT5Holdings[[#This Row],[Date]],Paysheet[], 2, FALSE) = "PAYDAY", (VLOOKUP(ACT5Holdings[[#This Row],[Date]],Paysheet[], 11, FALSE) * ACT5Info[Intial Pay %]), "")</f>
        <v/>
      </c>
      <c r="BI30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07" s="1" t="str" cm="1">
        <f t="array" ref="BJ307">IF(VLOOKUP(ACT5Holdings[[#This Row],[Date]],Paysheet[], 2, FALSE) = "PAYDAY", (PayDistribution[[#This Row],[Pay Post Initial]] * ACT5Info[Remainder %]), "")</f>
        <v/>
      </c>
      <c r="BK30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08" spans="1:63" x14ac:dyDescent="0.25">
      <c r="A308" s="28">
        <v>45595</v>
      </c>
      <c r="B308" t="str">
        <f>IF(VLOOKUP(PayDistribution[[#This Row],[Date]],Paysheet[], 2, FALSE) = "PAYDAY", VLOOKUP(PayDistribution[[#This Row],[Date]],Paysheet[], 11, FALSE), "")</f>
        <v/>
      </c>
      <c r="C308" s="2" t="str">
        <f>ACT1Holdings[[#This Row],[Initial Pay Cut]]</f>
        <v/>
      </c>
      <c r="D308" s="2" t="str">
        <f>ACT2Holdings[[#This Row],[Initial Pay Cut]]</f>
        <v/>
      </c>
      <c r="E308" s="2" t="str">
        <f>ACT3Holdings[[#This Row],[Initial Pay Cut]]</f>
        <v/>
      </c>
      <c r="F308" s="2" t="str">
        <f>ACT4Holdings[[#This Row],[Initial Pay Cut]]</f>
        <v/>
      </c>
      <c r="G308" s="2" t="str">
        <f>ACT5Holdings[[#This Row],[Initial Pay Cut]]</f>
        <v/>
      </c>
      <c r="H308" t="str">
        <f>IF(PayDistribution[[#This Row],[Initial Paycheck]] = "", "", PayDistribution[[#This Row],[Initial Paycheck]] - SUM(PayDistribution[[#This Row],[Int ACT 1]:[Int ACT 5]]))</f>
        <v/>
      </c>
      <c r="I308" s="2" t="str">
        <f>ACT1Holdings[[#This Row],[Remainder Pay Cut]]</f>
        <v/>
      </c>
      <c r="J308" s="2" t="str">
        <f>ACT2Holdings[[#This Row],[Remainder Pay Cut]]</f>
        <v/>
      </c>
      <c r="K308" s="2" t="str">
        <f>ACT3Holdings[[#This Row],[Remainder Pay Cut]]</f>
        <v/>
      </c>
      <c r="L308" s="2" t="str">
        <f>ACT4Holdings[[#This Row],[Remainder Pay Cut]]</f>
        <v/>
      </c>
      <c r="M308" s="2" t="str">
        <f>ACT5Holdings[[#This Row],[Remainder Pay Cut]]</f>
        <v/>
      </c>
      <c r="O308" s="23">
        <v>45595</v>
      </c>
      <c r="P308" s="1" cm="1">
        <f t="array" ref="P308">IF(ISNUMBER(W307), W307, ACT1Info[Intial Amount])</f>
        <v>0</v>
      </c>
      <c r="Q308" s="1"/>
      <c r="R308" s="19" cm="1">
        <f t="array" ref="R308">IF(ACT1Holdings[[#This Row],[Intial Amount]] &gt; ACT1Info[Interest Rate 1 Cap], ACT1Info[Interest Rate 2], ACT1Info[Interest Rate])</f>
        <v>0</v>
      </c>
      <c r="S308" s="1"/>
      <c r="T308" s="24" t="str" cm="1">
        <f t="array" ref="T308">IF(VLOOKUP(ACT1Holdings[[#This Row],[Date]],Paysheet[], 2, FALSE) = "PAYDAY", (VLOOKUP(ACT1Holdings[[#This Row],[Date]],Paysheet[], 11, FALSE) * ACT1Info[Intial Pay %]), "")</f>
        <v/>
      </c>
      <c r="U30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08" s="1" t="str" cm="1">
        <f t="array" ref="V308">IF(VLOOKUP(ACT1Holdings[[#This Row],[Date]],Paysheet[], 2, FALSE) = "PAYDAY", (PayDistribution[[#This Row],[Pay Post Initial]] * ACT1Info[Remainder %]), "")</f>
        <v/>
      </c>
      <c r="W30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08" s="23">
        <v>45595</v>
      </c>
      <c r="Z308" s="1" cm="1">
        <f t="array" ref="Z308">IF(ISNUMBER(AG307), AG307, ACT2Info[Intial Amount])</f>
        <v>0</v>
      </c>
      <c r="AA308" s="1"/>
      <c r="AB308" s="19" cm="1">
        <f t="array" ref="AB308">IF(ACT2Holdings[[#This Row],[Intial Amount]] &gt; ACT2Info[Interest Rate 1 Cap], ACT2Info[Interest Rate 2], ACT2Info[Interest Rate])</f>
        <v>1.5E-3</v>
      </c>
      <c r="AC308" s="1"/>
      <c r="AD308" s="24" t="str" cm="1">
        <f t="array" ref="AD308">IF(VLOOKUP(ACT2Holdings[[#This Row],[Date]],Paysheet[], 2, FALSE) = "PAYDAY", (VLOOKUP(ACT2Holdings[[#This Row],[Date]],Paysheet[], 11, FALSE) * ACT2Info[Intial Pay %]), "")</f>
        <v/>
      </c>
      <c r="AE30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08" s="1" t="str" cm="1">
        <f t="array" ref="AF308">IF(VLOOKUP(ACT2Holdings[[#This Row],[Date]],Paysheet[], 2, FALSE) = "PAYDAY", (PayDistribution[[#This Row],[Pay Post Initial]] * ACT2Info[Remainder %]), "")</f>
        <v/>
      </c>
      <c r="AG30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08" s="23">
        <v>45595</v>
      </c>
      <c r="AJ308" s="1" cm="1">
        <f t="array" ref="AJ308">IF(ISNUMBER(AQ307), AQ307, ACT3Info[Intial Amount])</f>
        <v>0</v>
      </c>
      <c r="AK308" s="1"/>
      <c r="AL308" s="19" cm="1">
        <f t="array" ref="AL308">IF(ACT3Holdings[[#This Row],[Intial Amount]] &gt; ACT3Info[Interest Rate 1 Cap], ACT3Info[Interest Rate 2], ACT3Info[Interest Rate])</f>
        <v>0</v>
      </c>
      <c r="AM308" s="1"/>
      <c r="AN308" s="24" t="str" cm="1">
        <f t="array" ref="AN308">IF(VLOOKUP(ACT3Holdings[[#This Row],[Date]],Paysheet[], 2, FALSE) = "PAYDAY", (VLOOKUP(ACT3Holdings[[#This Row],[Date]],Paysheet[], 11, FALSE) * ACT3Info[Intial Pay %]), "")</f>
        <v/>
      </c>
      <c r="AO30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08" s="1" t="str" cm="1">
        <f t="array" ref="AP308">IF(VLOOKUP(ACT3Holdings[[#This Row],[Date]],Paysheet[], 2, FALSE) = "PAYDAY", (PayDistribution[[#This Row],[Pay Post Initial]] * ACT3Info[Remainder %]), "")</f>
        <v/>
      </c>
      <c r="AQ30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08" s="23">
        <v>45595</v>
      </c>
      <c r="AT308" s="1" cm="1">
        <f t="array" ref="AT308">IF(ISNUMBER(BA307), BA307, ACT4Info[Intial Amount])</f>
        <v>0</v>
      </c>
      <c r="AU308" s="1"/>
      <c r="AV308" s="19" cm="1">
        <f t="array" ref="AV308">IF(ACT4Holdings[[#This Row],[Intial Amount]] &gt; ACT4Info[Interest Rate 1 Cap], ACT4Info[Interest Rate 2], ACT4Info[Interest Rate])</f>
        <v>0</v>
      </c>
      <c r="AW308" s="1"/>
      <c r="AX308" s="24" t="str" cm="1">
        <f t="array" ref="AX308">IF(VLOOKUP(ACT4Holdings[[#This Row],[Date]],Paysheet[], 2, FALSE) = "PAYDAY", (VLOOKUP(ACT4Holdings[[#This Row],[Date]],Paysheet[], 11, FALSE) * ACT4Info[Intial Pay %]), "")</f>
        <v/>
      </c>
      <c r="AY30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08" s="1" t="str" cm="1">
        <f t="array" ref="AZ308">IF(VLOOKUP(ACT4Holdings[[#This Row],[Date]],Paysheet[], 2, FALSE) = "PAYDAY", (PayDistribution[[#This Row],[Pay Post Initial]] * ACT4Info[Remainder %]), "")</f>
        <v/>
      </c>
      <c r="BA30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08" s="23">
        <v>45595</v>
      </c>
      <c r="BD308" s="1" cm="1">
        <f t="array" ref="BD308">IF(ISNUMBER(BK307), BK307, ACT5Info[Intial Amount])</f>
        <v>0</v>
      </c>
      <c r="BE308" s="1"/>
      <c r="BF308" s="19" cm="1">
        <f t="array" ref="BF308">IF(ACT5Holdings[[#This Row],[Intial Amount]] &gt; ACT5Info[Interest Rate 1 Cap], ACT5Info[Interest Rate 2], ACT5Info[Interest Rate])</f>
        <v>0</v>
      </c>
      <c r="BG308" s="1"/>
      <c r="BH308" s="24" t="str" cm="1">
        <f t="array" ref="BH308">IF(VLOOKUP(ACT5Holdings[[#This Row],[Date]],Paysheet[], 2, FALSE) = "PAYDAY", (VLOOKUP(ACT5Holdings[[#This Row],[Date]],Paysheet[], 11, FALSE) * ACT5Info[Intial Pay %]), "")</f>
        <v/>
      </c>
      <c r="BI30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08" s="1" t="str" cm="1">
        <f t="array" ref="BJ308">IF(VLOOKUP(ACT5Holdings[[#This Row],[Date]],Paysheet[], 2, FALSE) = "PAYDAY", (PayDistribution[[#This Row],[Pay Post Initial]] * ACT5Info[Remainder %]), "")</f>
        <v/>
      </c>
      <c r="BK30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09" spans="1:63" x14ac:dyDescent="0.25">
      <c r="A309" s="28">
        <v>45596</v>
      </c>
      <c r="B309" t="str">
        <f>IF(VLOOKUP(PayDistribution[[#This Row],[Date]],Paysheet[], 2, FALSE) = "PAYDAY", VLOOKUP(PayDistribution[[#This Row],[Date]],Paysheet[], 11, FALSE), "")</f>
        <v/>
      </c>
      <c r="C309" s="2" t="str">
        <f>ACT1Holdings[[#This Row],[Initial Pay Cut]]</f>
        <v/>
      </c>
      <c r="D309" s="2" t="str">
        <f>ACT2Holdings[[#This Row],[Initial Pay Cut]]</f>
        <v/>
      </c>
      <c r="E309" s="2" t="str">
        <f>ACT3Holdings[[#This Row],[Initial Pay Cut]]</f>
        <v/>
      </c>
      <c r="F309" s="2" t="str">
        <f>ACT4Holdings[[#This Row],[Initial Pay Cut]]</f>
        <v/>
      </c>
      <c r="G309" s="2" t="str">
        <f>ACT5Holdings[[#This Row],[Initial Pay Cut]]</f>
        <v/>
      </c>
      <c r="H309" t="str">
        <f>IF(PayDistribution[[#This Row],[Initial Paycheck]] = "", "", PayDistribution[[#This Row],[Initial Paycheck]] - SUM(PayDistribution[[#This Row],[Int ACT 1]:[Int ACT 5]]))</f>
        <v/>
      </c>
      <c r="I309" s="2" t="str">
        <f>ACT1Holdings[[#This Row],[Remainder Pay Cut]]</f>
        <v/>
      </c>
      <c r="J309" s="2" t="str">
        <f>ACT2Holdings[[#This Row],[Remainder Pay Cut]]</f>
        <v/>
      </c>
      <c r="K309" s="2" t="str">
        <f>ACT3Holdings[[#This Row],[Remainder Pay Cut]]</f>
        <v/>
      </c>
      <c r="L309" s="2" t="str">
        <f>ACT4Holdings[[#This Row],[Remainder Pay Cut]]</f>
        <v/>
      </c>
      <c r="M309" s="2" t="str">
        <f>ACT5Holdings[[#This Row],[Remainder Pay Cut]]</f>
        <v/>
      </c>
      <c r="O309" s="23">
        <v>45596</v>
      </c>
      <c r="P309" s="1" cm="1">
        <f t="array" ref="P309">IF(ISNUMBER(W308), W308, ACT1Info[Intial Amount])</f>
        <v>0</v>
      </c>
      <c r="Q309" s="1"/>
      <c r="R309" s="19" cm="1">
        <f t="array" ref="R309">IF(ACT1Holdings[[#This Row],[Intial Amount]] &gt; ACT1Info[Interest Rate 1 Cap], ACT1Info[Interest Rate 2], ACT1Info[Interest Rate])</f>
        <v>0</v>
      </c>
      <c r="S309" s="1"/>
      <c r="T309" s="24" t="str" cm="1">
        <f t="array" ref="T309">IF(VLOOKUP(ACT1Holdings[[#This Row],[Date]],Paysheet[], 2, FALSE) = "PAYDAY", (VLOOKUP(ACT1Holdings[[#This Row],[Date]],Paysheet[], 11, FALSE) * ACT1Info[Intial Pay %]), "")</f>
        <v/>
      </c>
      <c r="U30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09" s="1" t="str" cm="1">
        <f t="array" ref="V309">IF(VLOOKUP(ACT1Holdings[[#This Row],[Date]],Paysheet[], 2, FALSE) = "PAYDAY", (PayDistribution[[#This Row],[Pay Post Initial]] * ACT1Info[Remainder %]), "")</f>
        <v/>
      </c>
      <c r="W30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09" s="23">
        <v>45596</v>
      </c>
      <c r="Z309" s="1" cm="1">
        <f t="array" ref="Z309">IF(ISNUMBER(AG308), AG308, ACT2Info[Intial Amount])</f>
        <v>0</v>
      </c>
      <c r="AA309" s="1"/>
      <c r="AB309" s="19" cm="1">
        <f t="array" ref="AB309">IF(ACT2Holdings[[#This Row],[Intial Amount]] &gt; ACT2Info[Interest Rate 1 Cap], ACT2Info[Interest Rate 2], ACT2Info[Interest Rate])</f>
        <v>1.5E-3</v>
      </c>
      <c r="AC309" s="1"/>
      <c r="AD309" s="24" t="str" cm="1">
        <f t="array" ref="AD309">IF(VLOOKUP(ACT2Holdings[[#This Row],[Date]],Paysheet[], 2, FALSE) = "PAYDAY", (VLOOKUP(ACT2Holdings[[#This Row],[Date]],Paysheet[], 11, FALSE) * ACT2Info[Intial Pay %]), "")</f>
        <v/>
      </c>
      <c r="AE30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09" s="1" t="str" cm="1">
        <f t="array" ref="AF309">IF(VLOOKUP(ACT2Holdings[[#This Row],[Date]],Paysheet[], 2, FALSE) = "PAYDAY", (PayDistribution[[#This Row],[Pay Post Initial]] * ACT2Info[Remainder %]), "")</f>
        <v/>
      </c>
      <c r="AG30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09" s="23">
        <v>45596</v>
      </c>
      <c r="AJ309" s="1" cm="1">
        <f t="array" ref="AJ309">IF(ISNUMBER(AQ308), AQ308, ACT3Info[Intial Amount])</f>
        <v>0</v>
      </c>
      <c r="AK309" s="1"/>
      <c r="AL309" s="19" cm="1">
        <f t="array" ref="AL309">IF(ACT3Holdings[[#This Row],[Intial Amount]] &gt; ACT3Info[Interest Rate 1 Cap], ACT3Info[Interest Rate 2], ACT3Info[Interest Rate])</f>
        <v>0</v>
      </c>
      <c r="AM309" s="1"/>
      <c r="AN309" s="24" t="str" cm="1">
        <f t="array" ref="AN309">IF(VLOOKUP(ACT3Holdings[[#This Row],[Date]],Paysheet[], 2, FALSE) = "PAYDAY", (VLOOKUP(ACT3Holdings[[#This Row],[Date]],Paysheet[], 11, FALSE) * ACT3Info[Intial Pay %]), "")</f>
        <v/>
      </c>
      <c r="AO30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09" s="1" t="str" cm="1">
        <f t="array" ref="AP309">IF(VLOOKUP(ACT3Holdings[[#This Row],[Date]],Paysheet[], 2, FALSE) = "PAYDAY", (PayDistribution[[#This Row],[Pay Post Initial]] * ACT3Info[Remainder %]), "")</f>
        <v/>
      </c>
      <c r="AQ30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09" s="23">
        <v>45596</v>
      </c>
      <c r="AT309" s="1" cm="1">
        <f t="array" ref="AT309">IF(ISNUMBER(BA308), BA308, ACT4Info[Intial Amount])</f>
        <v>0</v>
      </c>
      <c r="AU309" s="1"/>
      <c r="AV309" s="19" cm="1">
        <f t="array" ref="AV309">IF(ACT4Holdings[[#This Row],[Intial Amount]] &gt; ACT4Info[Interest Rate 1 Cap], ACT4Info[Interest Rate 2], ACT4Info[Interest Rate])</f>
        <v>0</v>
      </c>
      <c r="AW309" s="1"/>
      <c r="AX309" s="24" t="str" cm="1">
        <f t="array" ref="AX309">IF(VLOOKUP(ACT4Holdings[[#This Row],[Date]],Paysheet[], 2, FALSE) = "PAYDAY", (VLOOKUP(ACT4Holdings[[#This Row],[Date]],Paysheet[], 11, FALSE) * ACT4Info[Intial Pay %]), "")</f>
        <v/>
      </c>
      <c r="AY30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09" s="1" t="str" cm="1">
        <f t="array" ref="AZ309">IF(VLOOKUP(ACT4Holdings[[#This Row],[Date]],Paysheet[], 2, FALSE) = "PAYDAY", (PayDistribution[[#This Row],[Pay Post Initial]] * ACT4Info[Remainder %]), "")</f>
        <v/>
      </c>
      <c r="BA30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09" s="23">
        <v>45596</v>
      </c>
      <c r="BD309" s="1" cm="1">
        <f t="array" ref="BD309">IF(ISNUMBER(BK308), BK308, ACT5Info[Intial Amount])</f>
        <v>0</v>
      </c>
      <c r="BE309" s="1"/>
      <c r="BF309" s="19" cm="1">
        <f t="array" ref="BF309">IF(ACT5Holdings[[#This Row],[Intial Amount]] &gt; ACT5Info[Interest Rate 1 Cap], ACT5Info[Interest Rate 2], ACT5Info[Interest Rate])</f>
        <v>0</v>
      </c>
      <c r="BG309" s="1"/>
      <c r="BH309" s="24" t="str" cm="1">
        <f t="array" ref="BH309">IF(VLOOKUP(ACT5Holdings[[#This Row],[Date]],Paysheet[], 2, FALSE) = "PAYDAY", (VLOOKUP(ACT5Holdings[[#This Row],[Date]],Paysheet[], 11, FALSE) * ACT5Info[Intial Pay %]), "")</f>
        <v/>
      </c>
      <c r="BI30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09" s="1" t="str" cm="1">
        <f t="array" ref="BJ309">IF(VLOOKUP(ACT5Holdings[[#This Row],[Date]],Paysheet[], 2, FALSE) = "PAYDAY", (PayDistribution[[#This Row],[Pay Post Initial]] * ACT5Info[Remainder %]), "")</f>
        <v/>
      </c>
      <c r="BK30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10" spans="1:63" x14ac:dyDescent="0.25">
      <c r="A310" s="28">
        <v>45597</v>
      </c>
      <c r="B310" t="str">
        <f>IF(VLOOKUP(PayDistribution[[#This Row],[Date]],Paysheet[], 2, FALSE) = "PAYDAY", VLOOKUP(PayDistribution[[#This Row],[Date]],Paysheet[], 11, FALSE), "")</f>
        <v/>
      </c>
      <c r="C310" s="2" t="str">
        <f>ACT1Holdings[[#This Row],[Initial Pay Cut]]</f>
        <v/>
      </c>
      <c r="D310" s="2" t="str">
        <f>ACT2Holdings[[#This Row],[Initial Pay Cut]]</f>
        <v/>
      </c>
      <c r="E310" s="2" t="str">
        <f>ACT3Holdings[[#This Row],[Initial Pay Cut]]</f>
        <v/>
      </c>
      <c r="F310" s="2" t="str">
        <f>ACT4Holdings[[#This Row],[Initial Pay Cut]]</f>
        <v/>
      </c>
      <c r="G310" s="2" t="str">
        <f>ACT5Holdings[[#This Row],[Initial Pay Cut]]</f>
        <v/>
      </c>
      <c r="H310" t="str">
        <f>IF(PayDistribution[[#This Row],[Initial Paycheck]] = "", "", PayDistribution[[#This Row],[Initial Paycheck]] - SUM(PayDistribution[[#This Row],[Int ACT 1]:[Int ACT 5]]))</f>
        <v/>
      </c>
      <c r="I310" s="2" t="str">
        <f>ACT1Holdings[[#This Row],[Remainder Pay Cut]]</f>
        <v/>
      </c>
      <c r="J310" s="2" t="str">
        <f>ACT2Holdings[[#This Row],[Remainder Pay Cut]]</f>
        <v/>
      </c>
      <c r="K310" s="2" t="str">
        <f>ACT3Holdings[[#This Row],[Remainder Pay Cut]]</f>
        <v/>
      </c>
      <c r="L310" s="2" t="str">
        <f>ACT4Holdings[[#This Row],[Remainder Pay Cut]]</f>
        <v/>
      </c>
      <c r="M310" s="2" t="str">
        <f>ACT5Holdings[[#This Row],[Remainder Pay Cut]]</f>
        <v/>
      </c>
      <c r="O310" s="23">
        <v>45597</v>
      </c>
      <c r="P310" s="1" cm="1">
        <f t="array" ref="P310">IF(ISNUMBER(W309), W309, ACT1Info[Intial Amount])</f>
        <v>0</v>
      </c>
      <c r="Q310" s="1"/>
      <c r="R310" s="19" cm="1">
        <f t="array" ref="R310">IF(ACT1Holdings[[#This Row],[Intial Amount]] &gt; ACT1Info[Interest Rate 1 Cap], ACT1Info[Interest Rate 2], ACT1Info[Interest Rate])</f>
        <v>0</v>
      </c>
      <c r="S310" s="1"/>
      <c r="T310" s="24" t="str" cm="1">
        <f t="array" ref="T310">IF(VLOOKUP(ACT1Holdings[[#This Row],[Date]],Paysheet[], 2, FALSE) = "PAYDAY", (VLOOKUP(ACT1Holdings[[#This Row],[Date]],Paysheet[], 11, FALSE) * ACT1Info[Intial Pay %]), "")</f>
        <v/>
      </c>
      <c r="U31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10" s="1" t="str" cm="1">
        <f t="array" ref="V310">IF(VLOOKUP(ACT1Holdings[[#This Row],[Date]],Paysheet[], 2, FALSE) = "PAYDAY", (PayDistribution[[#This Row],[Pay Post Initial]] * ACT1Info[Remainder %]), "")</f>
        <v/>
      </c>
      <c r="W31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10" s="23">
        <v>45597</v>
      </c>
      <c r="Z310" s="1" cm="1">
        <f t="array" ref="Z310">IF(ISNUMBER(AG309), AG309, ACT2Info[Intial Amount])</f>
        <v>0</v>
      </c>
      <c r="AA310" s="1"/>
      <c r="AB310" s="19" cm="1">
        <f t="array" ref="AB310">IF(ACT2Holdings[[#This Row],[Intial Amount]] &gt; ACT2Info[Interest Rate 1 Cap], ACT2Info[Interest Rate 2], ACT2Info[Interest Rate])</f>
        <v>1.5E-3</v>
      </c>
      <c r="AC310" s="1"/>
      <c r="AD310" s="24" t="str" cm="1">
        <f t="array" ref="AD310">IF(VLOOKUP(ACT2Holdings[[#This Row],[Date]],Paysheet[], 2, FALSE) = "PAYDAY", (VLOOKUP(ACT2Holdings[[#This Row],[Date]],Paysheet[], 11, FALSE) * ACT2Info[Intial Pay %]), "")</f>
        <v/>
      </c>
      <c r="AE31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10" s="1" t="str" cm="1">
        <f t="array" ref="AF310">IF(VLOOKUP(ACT2Holdings[[#This Row],[Date]],Paysheet[], 2, FALSE) = "PAYDAY", (PayDistribution[[#This Row],[Pay Post Initial]] * ACT2Info[Remainder %]), "")</f>
        <v/>
      </c>
      <c r="AG31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10" s="23">
        <v>45597</v>
      </c>
      <c r="AJ310" s="1" cm="1">
        <f t="array" ref="AJ310">IF(ISNUMBER(AQ309), AQ309, ACT3Info[Intial Amount])</f>
        <v>0</v>
      </c>
      <c r="AK310" s="1"/>
      <c r="AL310" s="19" cm="1">
        <f t="array" ref="AL310">IF(ACT3Holdings[[#This Row],[Intial Amount]] &gt; ACT3Info[Interest Rate 1 Cap], ACT3Info[Interest Rate 2], ACT3Info[Interest Rate])</f>
        <v>0</v>
      </c>
      <c r="AM310" s="1"/>
      <c r="AN310" s="24" t="str" cm="1">
        <f t="array" ref="AN310">IF(VLOOKUP(ACT3Holdings[[#This Row],[Date]],Paysheet[], 2, FALSE) = "PAYDAY", (VLOOKUP(ACT3Holdings[[#This Row],[Date]],Paysheet[], 11, FALSE) * ACT3Info[Intial Pay %]), "")</f>
        <v/>
      </c>
      <c r="AO31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10" s="1" t="str" cm="1">
        <f t="array" ref="AP310">IF(VLOOKUP(ACT3Holdings[[#This Row],[Date]],Paysheet[], 2, FALSE) = "PAYDAY", (PayDistribution[[#This Row],[Pay Post Initial]] * ACT3Info[Remainder %]), "")</f>
        <v/>
      </c>
      <c r="AQ31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10" s="23">
        <v>45597</v>
      </c>
      <c r="AT310" s="1" cm="1">
        <f t="array" ref="AT310">IF(ISNUMBER(BA309), BA309, ACT4Info[Intial Amount])</f>
        <v>0</v>
      </c>
      <c r="AU310" s="1"/>
      <c r="AV310" s="19" cm="1">
        <f t="array" ref="AV310">IF(ACT4Holdings[[#This Row],[Intial Amount]] &gt; ACT4Info[Interest Rate 1 Cap], ACT4Info[Interest Rate 2], ACT4Info[Interest Rate])</f>
        <v>0</v>
      </c>
      <c r="AW310" s="1"/>
      <c r="AX310" s="24" t="str" cm="1">
        <f t="array" ref="AX310">IF(VLOOKUP(ACT4Holdings[[#This Row],[Date]],Paysheet[], 2, FALSE) = "PAYDAY", (VLOOKUP(ACT4Holdings[[#This Row],[Date]],Paysheet[], 11, FALSE) * ACT4Info[Intial Pay %]), "")</f>
        <v/>
      </c>
      <c r="AY31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10" s="1" t="str" cm="1">
        <f t="array" ref="AZ310">IF(VLOOKUP(ACT4Holdings[[#This Row],[Date]],Paysheet[], 2, FALSE) = "PAYDAY", (PayDistribution[[#This Row],[Pay Post Initial]] * ACT4Info[Remainder %]), "")</f>
        <v/>
      </c>
      <c r="BA31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10" s="23">
        <v>45597</v>
      </c>
      <c r="BD310" s="1" cm="1">
        <f t="array" ref="BD310">IF(ISNUMBER(BK309), BK309, ACT5Info[Intial Amount])</f>
        <v>0</v>
      </c>
      <c r="BE310" s="1"/>
      <c r="BF310" s="19" cm="1">
        <f t="array" ref="BF310">IF(ACT5Holdings[[#This Row],[Intial Amount]] &gt; ACT5Info[Interest Rate 1 Cap], ACT5Info[Interest Rate 2], ACT5Info[Interest Rate])</f>
        <v>0</v>
      </c>
      <c r="BG310" s="1"/>
      <c r="BH310" s="24" t="str" cm="1">
        <f t="array" ref="BH310">IF(VLOOKUP(ACT5Holdings[[#This Row],[Date]],Paysheet[], 2, FALSE) = "PAYDAY", (VLOOKUP(ACT5Holdings[[#This Row],[Date]],Paysheet[], 11, FALSE) * ACT5Info[Intial Pay %]), "")</f>
        <v/>
      </c>
      <c r="BI31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10" s="1" t="str" cm="1">
        <f t="array" ref="BJ310">IF(VLOOKUP(ACT5Holdings[[#This Row],[Date]],Paysheet[], 2, FALSE) = "PAYDAY", (PayDistribution[[#This Row],[Pay Post Initial]] * ACT5Info[Remainder %]), "")</f>
        <v/>
      </c>
      <c r="BK31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11" spans="1:63" x14ac:dyDescent="0.25">
      <c r="A311" s="28">
        <v>45598</v>
      </c>
      <c r="B311" t="str">
        <f>IF(VLOOKUP(PayDistribution[[#This Row],[Date]],Paysheet[], 2, FALSE) = "PAYDAY", VLOOKUP(PayDistribution[[#This Row],[Date]],Paysheet[], 11, FALSE), "")</f>
        <v/>
      </c>
      <c r="C311" s="2" t="str">
        <f>ACT1Holdings[[#This Row],[Initial Pay Cut]]</f>
        <v/>
      </c>
      <c r="D311" s="2" t="str">
        <f>ACT2Holdings[[#This Row],[Initial Pay Cut]]</f>
        <v/>
      </c>
      <c r="E311" s="2" t="str">
        <f>ACT3Holdings[[#This Row],[Initial Pay Cut]]</f>
        <v/>
      </c>
      <c r="F311" s="2" t="str">
        <f>ACT4Holdings[[#This Row],[Initial Pay Cut]]</f>
        <v/>
      </c>
      <c r="G311" s="2" t="str">
        <f>ACT5Holdings[[#This Row],[Initial Pay Cut]]</f>
        <v/>
      </c>
      <c r="H311" t="str">
        <f>IF(PayDistribution[[#This Row],[Initial Paycheck]] = "", "", PayDistribution[[#This Row],[Initial Paycheck]] - SUM(PayDistribution[[#This Row],[Int ACT 1]:[Int ACT 5]]))</f>
        <v/>
      </c>
      <c r="I311" s="2" t="str">
        <f>ACT1Holdings[[#This Row],[Remainder Pay Cut]]</f>
        <v/>
      </c>
      <c r="J311" s="2" t="str">
        <f>ACT2Holdings[[#This Row],[Remainder Pay Cut]]</f>
        <v/>
      </c>
      <c r="K311" s="2" t="str">
        <f>ACT3Holdings[[#This Row],[Remainder Pay Cut]]</f>
        <v/>
      </c>
      <c r="L311" s="2" t="str">
        <f>ACT4Holdings[[#This Row],[Remainder Pay Cut]]</f>
        <v/>
      </c>
      <c r="M311" s="2" t="str">
        <f>ACT5Holdings[[#This Row],[Remainder Pay Cut]]</f>
        <v/>
      </c>
      <c r="O311" s="23">
        <v>45598</v>
      </c>
      <c r="P311" s="1" cm="1">
        <f t="array" ref="P311">IF(ISNUMBER(W310), W310, ACT1Info[Intial Amount])</f>
        <v>0</v>
      </c>
      <c r="Q311" s="1"/>
      <c r="R311" s="19" cm="1">
        <f t="array" ref="R311">IF(ACT1Holdings[[#This Row],[Intial Amount]] &gt; ACT1Info[Interest Rate 1 Cap], ACT1Info[Interest Rate 2], ACT1Info[Interest Rate])</f>
        <v>0</v>
      </c>
      <c r="S311" s="1"/>
      <c r="T311" s="24" t="str" cm="1">
        <f t="array" ref="T311">IF(VLOOKUP(ACT1Holdings[[#This Row],[Date]],Paysheet[], 2, FALSE) = "PAYDAY", (VLOOKUP(ACT1Holdings[[#This Row],[Date]],Paysheet[], 11, FALSE) * ACT1Info[Intial Pay %]), "")</f>
        <v/>
      </c>
      <c r="U31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11" s="1" t="str" cm="1">
        <f t="array" ref="V311">IF(VLOOKUP(ACT1Holdings[[#This Row],[Date]],Paysheet[], 2, FALSE) = "PAYDAY", (PayDistribution[[#This Row],[Pay Post Initial]] * ACT1Info[Remainder %]), "")</f>
        <v/>
      </c>
      <c r="W31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11" s="23">
        <v>45598</v>
      </c>
      <c r="Z311" s="1" cm="1">
        <f t="array" ref="Z311">IF(ISNUMBER(AG310), AG310, ACT2Info[Intial Amount])</f>
        <v>0</v>
      </c>
      <c r="AA311" s="1"/>
      <c r="AB311" s="19" cm="1">
        <f t="array" ref="AB311">IF(ACT2Holdings[[#This Row],[Intial Amount]] &gt; ACT2Info[Interest Rate 1 Cap], ACT2Info[Interest Rate 2], ACT2Info[Interest Rate])</f>
        <v>1.5E-3</v>
      </c>
      <c r="AC311" s="1"/>
      <c r="AD311" s="24" t="str" cm="1">
        <f t="array" ref="AD311">IF(VLOOKUP(ACT2Holdings[[#This Row],[Date]],Paysheet[], 2, FALSE) = "PAYDAY", (VLOOKUP(ACT2Holdings[[#This Row],[Date]],Paysheet[], 11, FALSE) * ACT2Info[Intial Pay %]), "")</f>
        <v/>
      </c>
      <c r="AE31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11" s="1" t="str" cm="1">
        <f t="array" ref="AF311">IF(VLOOKUP(ACT2Holdings[[#This Row],[Date]],Paysheet[], 2, FALSE) = "PAYDAY", (PayDistribution[[#This Row],[Pay Post Initial]] * ACT2Info[Remainder %]), "")</f>
        <v/>
      </c>
      <c r="AG31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11" s="23">
        <v>45598</v>
      </c>
      <c r="AJ311" s="1" cm="1">
        <f t="array" ref="AJ311">IF(ISNUMBER(AQ310), AQ310, ACT3Info[Intial Amount])</f>
        <v>0</v>
      </c>
      <c r="AK311" s="1"/>
      <c r="AL311" s="19" cm="1">
        <f t="array" ref="AL311">IF(ACT3Holdings[[#This Row],[Intial Amount]] &gt; ACT3Info[Interest Rate 1 Cap], ACT3Info[Interest Rate 2], ACT3Info[Interest Rate])</f>
        <v>0</v>
      </c>
      <c r="AM311" s="1"/>
      <c r="AN311" s="24" t="str" cm="1">
        <f t="array" ref="AN311">IF(VLOOKUP(ACT3Holdings[[#This Row],[Date]],Paysheet[], 2, FALSE) = "PAYDAY", (VLOOKUP(ACT3Holdings[[#This Row],[Date]],Paysheet[], 11, FALSE) * ACT3Info[Intial Pay %]), "")</f>
        <v/>
      </c>
      <c r="AO31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11" s="1" t="str" cm="1">
        <f t="array" ref="AP311">IF(VLOOKUP(ACT3Holdings[[#This Row],[Date]],Paysheet[], 2, FALSE) = "PAYDAY", (PayDistribution[[#This Row],[Pay Post Initial]] * ACT3Info[Remainder %]), "")</f>
        <v/>
      </c>
      <c r="AQ31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11" s="23">
        <v>45598</v>
      </c>
      <c r="AT311" s="1" cm="1">
        <f t="array" ref="AT311">IF(ISNUMBER(BA310), BA310, ACT4Info[Intial Amount])</f>
        <v>0</v>
      </c>
      <c r="AU311" s="1"/>
      <c r="AV311" s="19" cm="1">
        <f t="array" ref="AV311">IF(ACT4Holdings[[#This Row],[Intial Amount]] &gt; ACT4Info[Interest Rate 1 Cap], ACT4Info[Interest Rate 2], ACT4Info[Interest Rate])</f>
        <v>0</v>
      </c>
      <c r="AW311" s="1"/>
      <c r="AX311" s="24" t="str" cm="1">
        <f t="array" ref="AX311">IF(VLOOKUP(ACT4Holdings[[#This Row],[Date]],Paysheet[], 2, FALSE) = "PAYDAY", (VLOOKUP(ACT4Holdings[[#This Row],[Date]],Paysheet[], 11, FALSE) * ACT4Info[Intial Pay %]), "")</f>
        <v/>
      </c>
      <c r="AY31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11" s="1" t="str" cm="1">
        <f t="array" ref="AZ311">IF(VLOOKUP(ACT4Holdings[[#This Row],[Date]],Paysheet[], 2, FALSE) = "PAYDAY", (PayDistribution[[#This Row],[Pay Post Initial]] * ACT4Info[Remainder %]), "")</f>
        <v/>
      </c>
      <c r="BA31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11" s="23">
        <v>45598</v>
      </c>
      <c r="BD311" s="1" cm="1">
        <f t="array" ref="BD311">IF(ISNUMBER(BK310), BK310, ACT5Info[Intial Amount])</f>
        <v>0</v>
      </c>
      <c r="BE311" s="1"/>
      <c r="BF311" s="19" cm="1">
        <f t="array" ref="BF311">IF(ACT5Holdings[[#This Row],[Intial Amount]] &gt; ACT5Info[Interest Rate 1 Cap], ACT5Info[Interest Rate 2], ACT5Info[Interest Rate])</f>
        <v>0</v>
      </c>
      <c r="BG311" s="1"/>
      <c r="BH311" s="24" t="str" cm="1">
        <f t="array" ref="BH311">IF(VLOOKUP(ACT5Holdings[[#This Row],[Date]],Paysheet[], 2, FALSE) = "PAYDAY", (VLOOKUP(ACT5Holdings[[#This Row],[Date]],Paysheet[], 11, FALSE) * ACT5Info[Intial Pay %]), "")</f>
        <v/>
      </c>
      <c r="BI31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11" s="1" t="str" cm="1">
        <f t="array" ref="BJ311">IF(VLOOKUP(ACT5Holdings[[#This Row],[Date]],Paysheet[], 2, FALSE) = "PAYDAY", (PayDistribution[[#This Row],[Pay Post Initial]] * ACT5Info[Remainder %]), "")</f>
        <v/>
      </c>
      <c r="BK31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12" spans="1:63" x14ac:dyDescent="0.25">
      <c r="A312" s="28">
        <v>45599</v>
      </c>
      <c r="B312" t="str">
        <f>IF(VLOOKUP(PayDistribution[[#This Row],[Date]],Paysheet[], 2, FALSE) = "PAYDAY", VLOOKUP(PayDistribution[[#This Row],[Date]],Paysheet[], 11, FALSE), "")</f>
        <v/>
      </c>
      <c r="C312" s="2" t="str">
        <f>ACT1Holdings[[#This Row],[Initial Pay Cut]]</f>
        <v/>
      </c>
      <c r="D312" s="2" t="str">
        <f>ACT2Holdings[[#This Row],[Initial Pay Cut]]</f>
        <v/>
      </c>
      <c r="E312" s="2" t="str">
        <f>ACT3Holdings[[#This Row],[Initial Pay Cut]]</f>
        <v/>
      </c>
      <c r="F312" s="2" t="str">
        <f>ACT4Holdings[[#This Row],[Initial Pay Cut]]</f>
        <v/>
      </c>
      <c r="G312" s="2" t="str">
        <f>ACT5Holdings[[#This Row],[Initial Pay Cut]]</f>
        <v/>
      </c>
      <c r="H312" t="str">
        <f>IF(PayDistribution[[#This Row],[Initial Paycheck]] = "", "", PayDistribution[[#This Row],[Initial Paycheck]] - SUM(PayDistribution[[#This Row],[Int ACT 1]:[Int ACT 5]]))</f>
        <v/>
      </c>
      <c r="I312" s="2" t="str">
        <f>ACT1Holdings[[#This Row],[Remainder Pay Cut]]</f>
        <v/>
      </c>
      <c r="J312" s="2" t="str">
        <f>ACT2Holdings[[#This Row],[Remainder Pay Cut]]</f>
        <v/>
      </c>
      <c r="K312" s="2" t="str">
        <f>ACT3Holdings[[#This Row],[Remainder Pay Cut]]</f>
        <v/>
      </c>
      <c r="L312" s="2" t="str">
        <f>ACT4Holdings[[#This Row],[Remainder Pay Cut]]</f>
        <v/>
      </c>
      <c r="M312" s="2" t="str">
        <f>ACT5Holdings[[#This Row],[Remainder Pay Cut]]</f>
        <v/>
      </c>
      <c r="O312" s="23">
        <v>45599</v>
      </c>
      <c r="P312" s="1" cm="1">
        <f t="array" ref="P312">IF(ISNUMBER(W311), W311, ACT1Info[Intial Amount])</f>
        <v>0</v>
      </c>
      <c r="Q312" s="1"/>
      <c r="R312" s="19" cm="1">
        <f t="array" ref="R312">IF(ACT1Holdings[[#This Row],[Intial Amount]] &gt; ACT1Info[Interest Rate 1 Cap], ACT1Info[Interest Rate 2], ACT1Info[Interest Rate])</f>
        <v>0</v>
      </c>
      <c r="S312" s="1"/>
      <c r="T312" s="24" t="str" cm="1">
        <f t="array" ref="T312">IF(VLOOKUP(ACT1Holdings[[#This Row],[Date]],Paysheet[], 2, FALSE) = "PAYDAY", (VLOOKUP(ACT1Holdings[[#This Row],[Date]],Paysheet[], 11, FALSE) * ACT1Info[Intial Pay %]), "")</f>
        <v/>
      </c>
      <c r="U31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12" s="1" t="str" cm="1">
        <f t="array" ref="V312">IF(VLOOKUP(ACT1Holdings[[#This Row],[Date]],Paysheet[], 2, FALSE) = "PAYDAY", (PayDistribution[[#This Row],[Pay Post Initial]] * ACT1Info[Remainder %]), "")</f>
        <v/>
      </c>
      <c r="W31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12" s="23">
        <v>45599</v>
      </c>
      <c r="Z312" s="1" cm="1">
        <f t="array" ref="Z312">IF(ISNUMBER(AG311), AG311, ACT2Info[Intial Amount])</f>
        <v>0</v>
      </c>
      <c r="AA312" s="1"/>
      <c r="AB312" s="19" cm="1">
        <f t="array" ref="AB312">IF(ACT2Holdings[[#This Row],[Intial Amount]] &gt; ACT2Info[Interest Rate 1 Cap], ACT2Info[Interest Rate 2], ACT2Info[Interest Rate])</f>
        <v>1.5E-3</v>
      </c>
      <c r="AC312" s="1"/>
      <c r="AD312" s="24" t="str" cm="1">
        <f t="array" ref="AD312">IF(VLOOKUP(ACT2Holdings[[#This Row],[Date]],Paysheet[], 2, FALSE) = "PAYDAY", (VLOOKUP(ACT2Holdings[[#This Row],[Date]],Paysheet[], 11, FALSE) * ACT2Info[Intial Pay %]), "")</f>
        <v/>
      </c>
      <c r="AE31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12" s="1" t="str" cm="1">
        <f t="array" ref="AF312">IF(VLOOKUP(ACT2Holdings[[#This Row],[Date]],Paysheet[], 2, FALSE) = "PAYDAY", (PayDistribution[[#This Row],[Pay Post Initial]] * ACT2Info[Remainder %]), "")</f>
        <v/>
      </c>
      <c r="AG31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12" s="23">
        <v>45599</v>
      </c>
      <c r="AJ312" s="1" cm="1">
        <f t="array" ref="AJ312">IF(ISNUMBER(AQ311), AQ311, ACT3Info[Intial Amount])</f>
        <v>0</v>
      </c>
      <c r="AK312" s="1"/>
      <c r="AL312" s="19" cm="1">
        <f t="array" ref="AL312">IF(ACT3Holdings[[#This Row],[Intial Amount]] &gt; ACT3Info[Interest Rate 1 Cap], ACT3Info[Interest Rate 2], ACT3Info[Interest Rate])</f>
        <v>0</v>
      </c>
      <c r="AM312" s="1"/>
      <c r="AN312" s="24" t="str" cm="1">
        <f t="array" ref="AN312">IF(VLOOKUP(ACT3Holdings[[#This Row],[Date]],Paysheet[], 2, FALSE) = "PAYDAY", (VLOOKUP(ACT3Holdings[[#This Row],[Date]],Paysheet[], 11, FALSE) * ACT3Info[Intial Pay %]), "")</f>
        <v/>
      </c>
      <c r="AO31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12" s="1" t="str" cm="1">
        <f t="array" ref="AP312">IF(VLOOKUP(ACT3Holdings[[#This Row],[Date]],Paysheet[], 2, FALSE) = "PAYDAY", (PayDistribution[[#This Row],[Pay Post Initial]] * ACT3Info[Remainder %]), "")</f>
        <v/>
      </c>
      <c r="AQ31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12" s="23">
        <v>45599</v>
      </c>
      <c r="AT312" s="1" cm="1">
        <f t="array" ref="AT312">IF(ISNUMBER(BA311), BA311, ACT4Info[Intial Amount])</f>
        <v>0</v>
      </c>
      <c r="AU312" s="1"/>
      <c r="AV312" s="19" cm="1">
        <f t="array" ref="AV312">IF(ACT4Holdings[[#This Row],[Intial Amount]] &gt; ACT4Info[Interest Rate 1 Cap], ACT4Info[Interest Rate 2], ACT4Info[Interest Rate])</f>
        <v>0</v>
      </c>
      <c r="AW312" s="1"/>
      <c r="AX312" s="24" t="str" cm="1">
        <f t="array" ref="AX312">IF(VLOOKUP(ACT4Holdings[[#This Row],[Date]],Paysheet[], 2, FALSE) = "PAYDAY", (VLOOKUP(ACT4Holdings[[#This Row],[Date]],Paysheet[], 11, FALSE) * ACT4Info[Intial Pay %]), "")</f>
        <v/>
      </c>
      <c r="AY31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12" s="1" t="str" cm="1">
        <f t="array" ref="AZ312">IF(VLOOKUP(ACT4Holdings[[#This Row],[Date]],Paysheet[], 2, FALSE) = "PAYDAY", (PayDistribution[[#This Row],[Pay Post Initial]] * ACT4Info[Remainder %]), "")</f>
        <v/>
      </c>
      <c r="BA31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12" s="23">
        <v>45599</v>
      </c>
      <c r="BD312" s="1" cm="1">
        <f t="array" ref="BD312">IF(ISNUMBER(BK311), BK311, ACT5Info[Intial Amount])</f>
        <v>0</v>
      </c>
      <c r="BE312" s="1"/>
      <c r="BF312" s="19" cm="1">
        <f t="array" ref="BF312">IF(ACT5Holdings[[#This Row],[Intial Amount]] &gt; ACT5Info[Interest Rate 1 Cap], ACT5Info[Interest Rate 2], ACT5Info[Interest Rate])</f>
        <v>0</v>
      </c>
      <c r="BG312" s="1"/>
      <c r="BH312" s="24" t="str" cm="1">
        <f t="array" ref="BH312">IF(VLOOKUP(ACT5Holdings[[#This Row],[Date]],Paysheet[], 2, FALSE) = "PAYDAY", (VLOOKUP(ACT5Holdings[[#This Row],[Date]],Paysheet[], 11, FALSE) * ACT5Info[Intial Pay %]), "")</f>
        <v/>
      </c>
      <c r="BI31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12" s="1" t="str" cm="1">
        <f t="array" ref="BJ312">IF(VLOOKUP(ACT5Holdings[[#This Row],[Date]],Paysheet[], 2, FALSE) = "PAYDAY", (PayDistribution[[#This Row],[Pay Post Initial]] * ACT5Info[Remainder %]), "")</f>
        <v/>
      </c>
      <c r="BK31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13" spans="1:63" x14ac:dyDescent="0.25">
      <c r="A313" s="28">
        <v>45600</v>
      </c>
      <c r="B313" t="str">
        <f>IF(VLOOKUP(PayDistribution[[#This Row],[Date]],Paysheet[], 2, FALSE) = "PAYDAY", VLOOKUP(PayDistribution[[#This Row],[Date]],Paysheet[], 11, FALSE), "")</f>
        <v/>
      </c>
      <c r="C313" s="2" t="str">
        <f>ACT1Holdings[[#This Row],[Initial Pay Cut]]</f>
        <v/>
      </c>
      <c r="D313" s="2" t="str">
        <f>ACT2Holdings[[#This Row],[Initial Pay Cut]]</f>
        <v/>
      </c>
      <c r="E313" s="2" t="str">
        <f>ACT3Holdings[[#This Row],[Initial Pay Cut]]</f>
        <v/>
      </c>
      <c r="F313" s="2" t="str">
        <f>ACT4Holdings[[#This Row],[Initial Pay Cut]]</f>
        <v/>
      </c>
      <c r="G313" s="2" t="str">
        <f>ACT5Holdings[[#This Row],[Initial Pay Cut]]</f>
        <v/>
      </c>
      <c r="H313" t="str">
        <f>IF(PayDistribution[[#This Row],[Initial Paycheck]] = "", "", PayDistribution[[#This Row],[Initial Paycheck]] - SUM(PayDistribution[[#This Row],[Int ACT 1]:[Int ACT 5]]))</f>
        <v/>
      </c>
      <c r="I313" s="2" t="str">
        <f>ACT1Holdings[[#This Row],[Remainder Pay Cut]]</f>
        <v/>
      </c>
      <c r="J313" s="2" t="str">
        <f>ACT2Holdings[[#This Row],[Remainder Pay Cut]]</f>
        <v/>
      </c>
      <c r="K313" s="2" t="str">
        <f>ACT3Holdings[[#This Row],[Remainder Pay Cut]]</f>
        <v/>
      </c>
      <c r="L313" s="2" t="str">
        <f>ACT4Holdings[[#This Row],[Remainder Pay Cut]]</f>
        <v/>
      </c>
      <c r="M313" s="2" t="str">
        <f>ACT5Holdings[[#This Row],[Remainder Pay Cut]]</f>
        <v/>
      </c>
      <c r="O313" s="23">
        <v>45600</v>
      </c>
      <c r="P313" s="1" cm="1">
        <f t="array" ref="P313">IF(ISNUMBER(W312), W312, ACT1Info[Intial Amount])</f>
        <v>0</v>
      </c>
      <c r="Q313" s="1"/>
      <c r="R313" s="19" cm="1">
        <f t="array" ref="R313">IF(ACT1Holdings[[#This Row],[Intial Amount]] &gt; ACT1Info[Interest Rate 1 Cap], ACT1Info[Interest Rate 2], ACT1Info[Interest Rate])</f>
        <v>0</v>
      </c>
      <c r="S313" s="1"/>
      <c r="T313" s="24" t="str" cm="1">
        <f t="array" ref="T313">IF(VLOOKUP(ACT1Holdings[[#This Row],[Date]],Paysheet[], 2, FALSE) = "PAYDAY", (VLOOKUP(ACT1Holdings[[#This Row],[Date]],Paysheet[], 11, FALSE) * ACT1Info[Intial Pay %]), "")</f>
        <v/>
      </c>
      <c r="U31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13" s="1" t="str" cm="1">
        <f t="array" ref="V313">IF(VLOOKUP(ACT1Holdings[[#This Row],[Date]],Paysheet[], 2, FALSE) = "PAYDAY", (PayDistribution[[#This Row],[Pay Post Initial]] * ACT1Info[Remainder %]), "")</f>
        <v/>
      </c>
      <c r="W31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13" s="23">
        <v>45600</v>
      </c>
      <c r="Z313" s="1" cm="1">
        <f t="array" ref="Z313">IF(ISNUMBER(AG312), AG312, ACT2Info[Intial Amount])</f>
        <v>0</v>
      </c>
      <c r="AA313" s="1"/>
      <c r="AB313" s="19" cm="1">
        <f t="array" ref="AB313">IF(ACT2Holdings[[#This Row],[Intial Amount]] &gt; ACT2Info[Interest Rate 1 Cap], ACT2Info[Interest Rate 2], ACT2Info[Interest Rate])</f>
        <v>1.5E-3</v>
      </c>
      <c r="AC313" s="1"/>
      <c r="AD313" s="24" t="str" cm="1">
        <f t="array" ref="AD313">IF(VLOOKUP(ACT2Holdings[[#This Row],[Date]],Paysheet[], 2, FALSE) = "PAYDAY", (VLOOKUP(ACT2Holdings[[#This Row],[Date]],Paysheet[], 11, FALSE) * ACT2Info[Intial Pay %]), "")</f>
        <v/>
      </c>
      <c r="AE31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13" s="1" t="str" cm="1">
        <f t="array" ref="AF313">IF(VLOOKUP(ACT2Holdings[[#This Row],[Date]],Paysheet[], 2, FALSE) = "PAYDAY", (PayDistribution[[#This Row],[Pay Post Initial]] * ACT2Info[Remainder %]), "")</f>
        <v/>
      </c>
      <c r="AG31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13" s="23">
        <v>45600</v>
      </c>
      <c r="AJ313" s="1" cm="1">
        <f t="array" ref="AJ313">IF(ISNUMBER(AQ312), AQ312, ACT3Info[Intial Amount])</f>
        <v>0</v>
      </c>
      <c r="AK313" s="1"/>
      <c r="AL313" s="19" cm="1">
        <f t="array" ref="AL313">IF(ACT3Holdings[[#This Row],[Intial Amount]] &gt; ACT3Info[Interest Rate 1 Cap], ACT3Info[Interest Rate 2], ACT3Info[Interest Rate])</f>
        <v>0</v>
      </c>
      <c r="AM313" s="1"/>
      <c r="AN313" s="24" t="str" cm="1">
        <f t="array" ref="AN313">IF(VLOOKUP(ACT3Holdings[[#This Row],[Date]],Paysheet[], 2, FALSE) = "PAYDAY", (VLOOKUP(ACT3Holdings[[#This Row],[Date]],Paysheet[], 11, FALSE) * ACT3Info[Intial Pay %]), "")</f>
        <v/>
      </c>
      <c r="AO31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13" s="1" t="str" cm="1">
        <f t="array" ref="AP313">IF(VLOOKUP(ACT3Holdings[[#This Row],[Date]],Paysheet[], 2, FALSE) = "PAYDAY", (PayDistribution[[#This Row],[Pay Post Initial]] * ACT3Info[Remainder %]), "")</f>
        <v/>
      </c>
      <c r="AQ31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13" s="23">
        <v>45600</v>
      </c>
      <c r="AT313" s="1" cm="1">
        <f t="array" ref="AT313">IF(ISNUMBER(BA312), BA312, ACT4Info[Intial Amount])</f>
        <v>0</v>
      </c>
      <c r="AU313" s="1"/>
      <c r="AV313" s="19" cm="1">
        <f t="array" ref="AV313">IF(ACT4Holdings[[#This Row],[Intial Amount]] &gt; ACT4Info[Interest Rate 1 Cap], ACT4Info[Interest Rate 2], ACT4Info[Interest Rate])</f>
        <v>0</v>
      </c>
      <c r="AW313" s="1"/>
      <c r="AX313" s="24" t="str" cm="1">
        <f t="array" ref="AX313">IF(VLOOKUP(ACT4Holdings[[#This Row],[Date]],Paysheet[], 2, FALSE) = "PAYDAY", (VLOOKUP(ACT4Holdings[[#This Row],[Date]],Paysheet[], 11, FALSE) * ACT4Info[Intial Pay %]), "")</f>
        <v/>
      </c>
      <c r="AY31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13" s="1" t="str" cm="1">
        <f t="array" ref="AZ313">IF(VLOOKUP(ACT4Holdings[[#This Row],[Date]],Paysheet[], 2, FALSE) = "PAYDAY", (PayDistribution[[#This Row],[Pay Post Initial]] * ACT4Info[Remainder %]), "")</f>
        <v/>
      </c>
      <c r="BA31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13" s="23">
        <v>45600</v>
      </c>
      <c r="BD313" s="1" cm="1">
        <f t="array" ref="BD313">IF(ISNUMBER(BK312), BK312, ACT5Info[Intial Amount])</f>
        <v>0</v>
      </c>
      <c r="BE313" s="1"/>
      <c r="BF313" s="19" cm="1">
        <f t="array" ref="BF313">IF(ACT5Holdings[[#This Row],[Intial Amount]] &gt; ACT5Info[Interest Rate 1 Cap], ACT5Info[Interest Rate 2], ACT5Info[Interest Rate])</f>
        <v>0</v>
      </c>
      <c r="BG313" s="1"/>
      <c r="BH313" s="24" t="str" cm="1">
        <f t="array" ref="BH313">IF(VLOOKUP(ACT5Holdings[[#This Row],[Date]],Paysheet[], 2, FALSE) = "PAYDAY", (VLOOKUP(ACT5Holdings[[#This Row],[Date]],Paysheet[], 11, FALSE) * ACT5Info[Intial Pay %]), "")</f>
        <v/>
      </c>
      <c r="BI31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13" s="1" t="str" cm="1">
        <f t="array" ref="BJ313">IF(VLOOKUP(ACT5Holdings[[#This Row],[Date]],Paysheet[], 2, FALSE) = "PAYDAY", (PayDistribution[[#This Row],[Pay Post Initial]] * ACT5Info[Remainder %]), "")</f>
        <v/>
      </c>
      <c r="BK31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14" spans="1:63" x14ac:dyDescent="0.25">
      <c r="A314" s="28">
        <v>45601</v>
      </c>
      <c r="B314" t="str">
        <f>IF(VLOOKUP(PayDistribution[[#This Row],[Date]],Paysheet[], 2, FALSE) = "PAYDAY", VLOOKUP(PayDistribution[[#This Row],[Date]],Paysheet[], 11, FALSE), "")</f>
        <v/>
      </c>
      <c r="C314" s="2" t="str">
        <f>ACT1Holdings[[#This Row],[Initial Pay Cut]]</f>
        <v/>
      </c>
      <c r="D314" s="2" t="str">
        <f>ACT2Holdings[[#This Row],[Initial Pay Cut]]</f>
        <v/>
      </c>
      <c r="E314" s="2" t="str">
        <f>ACT3Holdings[[#This Row],[Initial Pay Cut]]</f>
        <v/>
      </c>
      <c r="F314" s="2" t="str">
        <f>ACT4Holdings[[#This Row],[Initial Pay Cut]]</f>
        <v/>
      </c>
      <c r="G314" s="2" t="str">
        <f>ACT5Holdings[[#This Row],[Initial Pay Cut]]</f>
        <v/>
      </c>
      <c r="H314" t="str">
        <f>IF(PayDistribution[[#This Row],[Initial Paycheck]] = "", "", PayDistribution[[#This Row],[Initial Paycheck]] - SUM(PayDistribution[[#This Row],[Int ACT 1]:[Int ACT 5]]))</f>
        <v/>
      </c>
      <c r="I314" s="2" t="str">
        <f>ACT1Holdings[[#This Row],[Remainder Pay Cut]]</f>
        <v/>
      </c>
      <c r="J314" s="2" t="str">
        <f>ACT2Holdings[[#This Row],[Remainder Pay Cut]]</f>
        <v/>
      </c>
      <c r="K314" s="2" t="str">
        <f>ACT3Holdings[[#This Row],[Remainder Pay Cut]]</f>
        <v/>
      </c>
      <c r="L314" s="2" t="str">
        <f>ACT4Holdings[[#This Row],[Remainder Pay Cut]]</f>
        <v/>
      </c>
      <c r="M314" s="2" t="str">
        <f>ACT5Holdings[[#This Row],[Remainder Pay Cut]]</f>
        <v/>
      </c>
      <c r="O314" s="23">
        <v>45601</v>
      </c>
      <c r="P314" s="1" cm="1">
        <f t="array" ref="P314">IF(ISNUMBER(W313), W313, ACT1Info[Intial Amount])</f>
        <v>0</v>
      </c>
      <c r="Q314" s="1"/>
      <c r="R314" s="19" cm="1">
        <f t="array" ref="R314">IF(ACT1Holdings[[#This Row],[Intial Amount]] &gt; ACT1Info[Interest Rate 1 Cap], ACT1Info[Interest Rate 2], ACT1Info[Interest Rate])</f>
        <v>0</v>
      </c>
      <c r="S314" s="1"/>
      <c r="T314" s="24" t="str" cm="1">
        <f t="array" ref="T314">IF(VLOOKUP(ACT1Holdings[[#This Row],[Date]],Paysheet[], 2, FALSE) = "PAYDAY", (VLOOKUP(ACT1Holdings[[#This Row],[Date]],Paysheet[], 11, FALSE) * ACT1Info[Intial Pay %]), "")</f>
        <v/>
      </c>
      <c r="U31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14" s="1" t="str" cm="1">
        <f t="array" ref="V314">IF(VLOOKUP(ACT1Holdings[[#This Row],[Date]],Paysheet[], 2, FALSE) = "PAYDAY", (PayDistribution[[#This Row],[Pay Post Initial]] * ACT1Info[Remainder %]), "")</f>
        <v/>
      </c>
      <c r="W31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14" s="23">
        <v>45601</v>
      </c>
      <c r="Z314" s="1" cm="1">
        <f t="array" ref="Z314">IF(ISNUMBER(AG313), AG313, ACT2Info[Intial Amount])</f>
        <v>0</v>
      </c>
      <c r="AA314" s="1"/>
      <c r="AB314" s="19" cm="1">
        <f t="array" ref="AB314">IF(ACT2Holdings[[#This Row],[Intial Amount]] &gt; ACT2Info[Interest Rate 1 Cap], ACT2Info[Interest Rate 2], ACT2Info[Interest Rate])</f>
        <v>1.5E-3</v>
      </c>
      <c r="AC314" s="1"/>
      <c r="AD314" s="24" t="str" cm="1">
        <f t="array" ref="AD314">IF(VLOOKUP(ACT2Holdings[[#This Row],[Date]],Paysheet[], 2, FALSE) = "PAYDAY", (VLOOKUP(ACT2Holdings[[#This Row],[Date]],Paysheet[], 11, FALSE) * ACT2Info[Intial Pay %]), "")</f>
        <v/>
      </c>
      <c r="AE31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14" s="1" t="str" cm="1">
        <f t="array" ref="AF314">IF(VLOOKUP(ACT2Holdings[[#This Row],[Date]],Paysheet[], 2, FALSE) = "PAYDAY", (PayDistribution[[#This Row],[Pay Post Initial]] * ACT2Info[Remainder %]), "")</f>
        <v/>
      </c>
      <c r="AG31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14" s="23">
        <v>45601</v>
      </c>
      <c r="AJ314" s="1" cm="1">
        <f t="array" ref="AJ314">IF(ISNUMBER(AQ313), AQ313, ACT3Info[Intial Amount])</f>
        <v>0</v>
      </c>
      <c r="AK314" s="1"/>
      <c r="AL314" s="19" cm="1">
        <f t="array" ref="AL314">IF(ACT3Holdings[[#This Row],[Intial Amount]] &gt; ACT3Info[Interest Rate 1 Cap], ACT3Info[Interest Rate 2], ACT3Info[Interest Rate])</f>
        <v>0</v>
      </c>
      <c r="AM314" s="1"/>
      <c r="AN314" s="24" t="str" cm="1">
        <f t="array" ref="AN314">IF(VLOOKUP(ACT3Holdings[[#This Row],[Date]],Paysheet[], 2, FALSE) = "PAYDAY", (VLOOKUP(ACT3Holdings[[#This Row],[Date]],Paysheet[], 11, FALSE) * ACT3Info[Intial Pay %]), "")</f>
        <v/>
      </c>
      <c r="AO31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14" s="1" t="str" cm="1">
        <f t="array" ref="AP314">IF(VLOOKUP(ACT3Holdings[[#This Row],[Date]],Paysheet[], 2, FALSE) = "PAYDAY", (PayDistribution[[#This Row],[Pay Post Initial]] * ACT3Info[Remainder %]), "")</f>
        <v/>
      </c>
      <c r="AQ31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14" s="23">
        <v>45601</v>
      </c>
      <c r="AT314" s="1" cm="1">
        <f t="array" ref="AT314">IF(ISNUMBER(BA313), BA313, ACT4Info[Intial Amount])</f>
        <v>0</v>
      </c>
      <c r="AU314" s="1"/>
      <c r="AV314" s="19" cm="1">
        <f t="array" ref="AV314">IF(ACT4Holdings[[#This Row],[Intial Amount]] &gt; ACT4Info[Interest Rate 1 Cap], ACT4Info[Interest Rate 2], ACT4Info[Interest Rate])</f>
        <v>0</v>
      </c>
      <c r="AW314" s="1"/>
      <c r="AX314" s="24" t="str" cm="1">
        <f t="array" ref="AX314">IF(VLOOKUP(ACT4Holdings[[#This Row],[Date]],Paysheet[], 2, FALSE) = "PAYDAY", (VLOOKUP(ACT4Holdings[[#This Row],[Date]],Paysheet[], 11, FALSE) * ACT4Info[Intial Pay %]), "")</f>
        <v/>
      </c>
      <c r="AY31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14" s="1" t="str" cm="1">
        <f t="array" ref="AZ314">IF(VLOOKUP(ACT4Holdings[[#This Row],[Date]],Paysheet[], 2, FALSE) = "PAYDAY", (PayDistribution[[#This Row],[Pay Post Initial]] * ACT4Info[Remainder %]), "")</f>
        <v/>
      </c>
      <c r="BA31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14" s="23">
        <v>45601</v>
      </c>
      <c r="BD314" s="1" cm="1">
        <f t="array" ref="BD314">IF(ISNUMBER(BK313), BK313, ACT5Info[Intial Amount])</f>
        <v>0</v>
      </c>
      <c r="BE314" s="1"/>
      <c r="BF314" s="19" cm="1">
        <f t="array" ref="BF314">IF(ACT5Holdings[[#This Row],[Intial Amount]] &gt; ACT5Info[Interest Rate 1 Cap], ACT5Info[Interest Rate 2], ACT5Info[Interest Rate])</f>
        <v>0</v>
      </c>
      <c r="BG314" s="1"/>
      <c r="BH314" s="24" t="str" cm="1">
        <f t="array" ref="BH314">IF(VLOOKUP(ACT5Holdings[[#This Row],[Date]],Paysheet[], 2, FALSE) = "PAYDAY", (VLOOKUP(ACT5Holdings[[#This Row],[Date]],Paysheet[], 11, FALSE) * ACT5Info[Intial Pay %]), "")</f>
        <v/>
      </c>
      <c r="BI31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14" s="1" t="str" cm="1">
        <f t="array" ref="BJ314">IF(VLOOKUP(ACT5Holdings[[#This Row],[Date]],Paysheet[], 2, FALSE) = "PAYDAY", (PayDistribution[[#This Row],[Pay Post Initial]] * ACT5Info[Remainder %]), "")</f>
        <v/>
      </c>
      <c r="BK31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15" spans="1:63" x14ac:dyDescent="0.25">
      <c r="A315" s="28">
        <v>45602</v>
      </c>
      <c r="B315" t="str">
        <f>IF(VLOOKUP(PayDistribution[[#This Row],[Date]],Paysheet[], 2, FALSE) = "PAYDAY", VLOOKUP(PayDistribution[[#This Row],[Date]],Paysheet[], 11, FALSE), "")</f>
        <v/>
      </c>
      <c r="C315" s="2" t="str">
        <f>ACT1Holdings[[#This Row],[Initial Pay Cut]]</f>
        <v/>
      </c>
      <c r="D315" s="2" t="str">
        <f>ACT2Holdings[[#This Row],[Initial Pay Cut]]</f>
        <v/>
      </c>
      <c r="E315" s="2" t="str">
        <f>ACT3Holdings[[#This Row],[Initial Pay Cut]]</f>
        <v/>
      </c>
      <c r="F315" s="2" t="str">
        <f>ACT4Holdings[[#This Row],[Initial Pay Cut]]</f>
        <v/>
      </c>
      <c r="G315" s="2" t="str">
        <f>ACT5Holdings[[#This Row],[Initial Pay Cut]]</f>
        <v/>
      </c>
      <c r="H315" t="str">
        <f>IF(PayDistribution[[#This Row],[Initial Paycheck]] = "", "", PayDistribution[[#This Row],[Initial Paycheck]] - SUM(PayDistribution[[#This Row],[Int ACT 1]:[Int ACT 5]]))</f>
        <v/>
      </c>
      <c r="I315" s="2" t="str">
        <f>ACT1Holdings[[#This Row],[Remainder Pay Cut]]</f>
        <v/>
      </c>
      <c r="J315" s="2" t="str">
        <f>ACT2Holdings[[#This Row],[Remainder Pay Cut]]</f>
        <v/>
      </c>
      <c r="K315" s="2" t="str">
        <f>ACT3Holdings[[#This Row],[Remainder Pay Cut]]</f>
        <v/>
      </c>
      <c r="L315" s="2" t="str">
        <f>ACT4Holdings[[#This Row],[Remainder Pay Cut]]</f>
        <v/>
      </c>
      <c r="M315" s="2" t="str">
        <f>ACT5Holdings[[#This Row],[Remainder Pay Cut]]</f>
        <v/>
      </c>
      <c r="O315" s="23">
        <v>45602</v>
      </c>
      <c r="P315" s="1" cm="1">
        <f t="array" ref="P315">IF(ISNUMBER(W314), W314, ACT1Info[Intial Amount])</f>
        <v>0</v>
      </c>
      <c r="Q315" s="1"/>
      <c r="R315" s="19" cm="1">
        <f t="array" ref="R315">IF(ACT1Holdings[[#This Row],[Intial Amount]] &gt; ACT1Info[Interest Rate 1 Cap], ACT1Info[Interest Rate 2], ACT1Info[Interest Rate])</f>
        <v>0</v>
      </c>
      <c r="S315" s="1"/>
      <c r="T315" s="24" t="str" cm="1">
        <f t="array" ref="T315">IF(VLOOKUP(ACT1Holdings[[#This Row],[Date]],Paysheet[], 2, FALSE) = "PAYDAY", (VLOOKUP(ACT1Holdings[[#This Row],[Date]],Paysheet[], 11, FALSE) * ACT1Info[Intial Pay %]), "")</f>
        <v/>
      </c>
      <c r="U31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15" s="1" t="str" cm="1">
        <f t="array" ref="V315">IF(VLOOKUP(ACT1Holdings[[#This Row],[Date]],Paysheet[], 2, FALSE) = "PAYDAY", (PayDistribution[[#This Row],[Pay Post Initial]] * ACT1Info[Remainder %]), "")</f>
        <v/>
      </c>
      <c r="W31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15" s="23">
        <v>45602</v>
      </c>
      <c r="Z315" s="1" cm="1">
        <f t="array" ref="Z315">IF(ISNUMBER(AG314), AG314, ACT2Info[Intial Amount])</f>
        <v>0</v>
      </c>
      <c r="AA315" s="1"/>
      <c r="AB315" s="19" cm="1">
        <f t="array" ref="AB315">IF(ACT2Holdings[[#This Row],[Intial Amount]] &gt; ACT2Info[Interest Rate 1 Cap], ACT2Info[Interest Rate 2], ACT2Info[Interest Rate])</f>
        <v>1.5E-3</v>
      </c>
      <c r="AC315" s="1"/>
      <c r="AD315" s="24" t="str" cm="1">
        <f t="array" ref="AD315">IF(VLOOKUP(ACT2Holdings[[#This Row],[Date]],Paysheet[], 2, FALSE) = "PAYDAY", (VLOOKUP(ACT2Holdings[[#This Row],[Date]],Paysheet[], 11, FALSE) * ACT2Info[Intial Pay %]), "")</f>
        <v/>
      </c>
      <c r="AE31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15" s="1" t="str" cm="1">
        <f t="array" ref="AF315">IF(VLOOKUP(ACT2Holdings[[#This Row],[Date]],Paysheet[], 2, FALSE) = "PAYDAY", (PayDistribution[[#This Row],[Pay Post Initial]] * ACT2Info[Remainder %]), "")</f>
        <v/>
      </c>
      <c r="AG31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15" s="23">
        <v>45602</v>
      </c>
      <c r="AJ315" s="1" cm="1">
        <f t="array" ref="AJ315">IF(ISNUMBER(AQ314), AQ314, ACT3Info[Intial Amount])</f>
        <v>0</v>
      </c>
      <c r="AK315" s="1"/>
      <c r="AL315" s="19" cm="1">
        <f t="array" ref="AL315">IF(ACT3Holdings[[#This Row],[Intial Amount]] &gt; ACT3Info[Interest Rate 1 Cap], ACT3Info[Interest Rate 2], ACT3Info[Interest Rate])</f>
        <v>0</v>
      </c>
      <c r="AM315" s="1"/>
      <c r="AN315" s="24" t="str" cm="1">
        <f t="array" ref="AN315">IF(VLOOKUP(ACT3Holdings[[#This Row],[Date]],Paysheet[], 2, FALSE) = "PAYDAY", (VLOOKUP(ACT3Holdings[[#This Row],[Date]],Paysheet[], 11, FALSE) * ACT3Info[Intial Pay %]), "")</f>
        <v/>
      </c>
      <c r="AO31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15" s="1" t="str" cm="1">
        <f t="array" ref="AP315">IF(VLOOKUP(ACT3Holdings[[#This Row],[Date]],Paysheet[], 2, FALSE) = "PAYDAY", (PayDistribution[[#This Row],[Pay Post Initial]] * ACT3Info[Remainder %]), "")</f>
        <v/>
      </c>
      <c r="AQ31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15" s="23">
        <v>45602</v>
      </c>
      <c r="AT315" s="1" cm="1">
        <f t="array" ref="AT315">IF(ISNUMBER(BA314), BA314, ACT4Info[Intial Amount])</f>
        <v>0</v>
      </c>
      <c r="AU315" s="1"/>
      <c r="AV315" s="19" cm="1">
        <f t="array" ref="AV315">IF(ACT4Holdings[[#This Row],[Intial Amount]] &gt; ACT4Info[Interest Rate 1 Cap], ACT4Info[Interest Rate 2], ACT4Info[Interest Rate])</f>
        <v>0</v>
      </c>
      <c r="AW315" s="1"/>
      <c r="AX315" s="24" t="str" cm="1">
        <f t="array" ref="AX315">IF(VLOOKUP(ACT4Holdings[[#This Row],[Date]],Paysheet[], 2, FALSE) = "PAYDAY", (VLOOKUP(ACT4Holdings[[#This Row],[Date]],Paysheet[], 11, FALSE) * ACT4Info[Intial Pay %]), "")</f>
        <v/>
      </c>
      <c r="AY31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15" s="1" t="str" cm="1">
        <f t="array" ref="AZ315">IF(VLOOKUP(ACT4Holdings[[#This Row],[Date]],Paysheet[], 2, FALSE) = "PAYDAY", (PayDistribution[[#This Row],[Pay Post Initial]] * ACT4Info[Remainder %]), "")</f>
        <v/>
      </c>
      <c r="BA31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15" s="23">
        <v>45602</v>
      </c>
      <c r="BD315" s="1" cm="1">
        <f t="array" ref="BD315">IF(ISNUMBER(BK314), BK314, ACT5Info[Intial Amount])</f>
        <v>0</v>
      </c>
      <c r="BE315" s="1"/>
      <c r="BF315" s="19" cm="1">
        <f t="array" ref="BF315">IF(ACT5Holdings[[#This Row],[Intial Amount]] &gt; ACT5Info[Interest Rate 1 Cap], ACT5Info[Interest Rate 2], ACT5Info[Interest Rate])</f>
        <v>0</v>
      </c>
      <c r="BG315" s="1"/>
      <c r="BH315" s="24" t="str" cm="1">
        <f t="array" ref="BH315">IF(VLOOKUP(ACT5Holdings[[#This Row],[Date]],Paysheet[], 2, FALSE) = "PAYDAY", (VLOOKUP(ACT5Holdings[[#This Row],[Date]],Paysheet[], 11, FALSE) * ACT5Info[Intial Pay %]), "")</f>
        <v/>
      </c>
      <c r="BI31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15" s="1" t="str" cm="1">
        <f t="array" ref="BJ315">IF(VLOOKUP(ACT5Holdings[[#This Row],[Date]],Paysheet[], 2, FALSE) = "PAYDAY", (PayDistribution[[#This Row],[Pay Post Initial]] * ACT5Info[Remainder %]), "")</f>
        <v/>
      </c>
      <c r="BK31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16" spans="1:63" x14ac:dyDescent="0.25">
      <c r="A316" s="28">
        <v>45603</v>
      </c>
      <c r="B316" t="str">
        <f>IF(VLOOKUP(PayDistribution[[#This Row],[Date]],Paysheet[], 2, FALSE) = "PAYDAY", VLOOKUP(PayDistribution[[#This Row],[Date]],Paysheet[], 11, FALSE), "")</f>
        <v/>
      </c>
      <c r="C316" s="2" t="str">
        <f>ACT1Holdings[[#This Row],[Initial Pay Cut]]</f>
        <v/>
      </c>
      <c r="D316" s="2" t="str">
        <f>ACT2Holdings[[#This Row],[Initial Pay Cut]]</f>
        <v/>
      </c>
      <c r="E316" s="2" t="str">
        <f>ACT3Holdings[[#This Row],[Initial Pay Cut]]</f>
        <v/>
      </c>
      <c r="F316" s="2" t="str">
        <f>ACT4Holdings[[#This Row],[Initial Pay Cut]]</f>
        <v/>
      </c>
      <c r="G316" s="2" t="str">
        <f>ACT5Holdings[[#This Row],[Initial Pay Cut]]</f>
        <v/>
      </c>
      <c r="H316" t="str">
        <f>IF(PayDistribution[[#This Row],[Initial Paycheck]] = "", "", PayDistribution[[#This Row],[Initial Paycheck]] - SUM(PayDistribution[[#This Row],[Int ACT 1]:[Int ACT 5]]))</f>
        <v/>
      </c>
      <c r="I316" s="2" t="str">
        <f>ACT1Holdings[[#This Row],[Remainder Pay Cut]]</f>
        <v/>
      </c>
      <c r="J316" s="2" t="str">
        <f>ACT2Holdings[[#This Row],[Remainder Pay Cut]]</f>
        <v/>
      </c>
      <c r="K316" s="2" t="str">
        <f>ACT3Holdings[[#This Row],[Remainder Pay Cut]]</f>
        <v/>
      </c>
      <c r="L316" s="2" t="str">
        <f>ACT4Holdings[[#This Row],[Remainder Pay Cut]]</f>
        <v/>
      </c>
      <c r="M316" s="2" t="str">
        <f>ACT5Holdings[[#This Row],[Remainder Pay Cut]]</f>
        <v/>
      </c>
      <c r="O316" s="23">
        <v>45603</v>
      </c>
      <c r="P316" s="1" cm="1">
        <f t="array" ref="P316">IF(ISNUMBER(W315), W315, ACT1Info[Intial Amount])</f>
        <v>0</v>
      </c>
      <c r="Q316" s="1"/>
      <c r="R316" s="19" cm="1">
        <f t="array" ref="R316">IF(ACT1Holdings[[#This Row],[Intial Amount]] &gt; ACT1Info[Interest Rate 1 Cap], ACT1Info[Interest Rate 2], ACT1Info[Interest Rate])</f>
        <v>0</v>
      </c>
      <c r="S316" s="1"/>
      <c r="T316" s="24" t="str" cm="1">
        <f t="array" ref="T316">IF(VLOOKUP(ACT1Holdings[[#This Row],[Date]],Paysheet[], 2, FALSE) = "PAYDAY", (VLOOKUP(ACT1Holdings[[#This Row],[Date]],Paysheet[], 11, FALSE) * ACT1Info[Intial Pay %]), "")</f>
        <v/>
      </c>
      <c r="U31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16" s="1" t="str" cm="1">
        <f t="array" ref="V316">IF(VLOOKUP(ACT1Holdings[[#This Row],[Date]],Paysheet[], 2, FALSE) = "PAYDAY", (PayDistribution[[#This Row],[Pay Post Initial]] * ACT1Info[Remainder %]), "")</f>
        <v/>
      </c>
      <c r="W31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16" s="23">
        <v>45603</v>
      </c>
      <c r="Z316" s="1" cm="1">
        <f t="array" ref="Z316">IF(ISNUMBER(AG315), AG315, ACT2Info[Intial Amount])</f>
        <v>0</v>
      </c>
      <c r="AA316" s="1"/>
      <c r="AB316" s="19" cm="1">
        <f t="array" ref="AB316">IF(ACT2Holdings[[#This Row],[Intial Amount]] &gt; ACT2Info[Interest Rate 1 Cap], ACT2Info[Interest Rate 2], ACT2Info[Interest Rate])</f>
        <v>1.5E-3</v>
      </c>
      <c r="AC316" s="1"/>
      <c r="AD316" s="24" t="str" cm="1">
        <f t="array" ref="AD316">IF(VLOOKUP(ACT2Holdings[[#This Row],[Date]],Paysheet[], 2, FALSE) = "PAYDAY", (VLOOKUP(ACT2Holdings[[#This Row],[Date]],Paysheet[], 11, FALSE) * ACT2Info[Intial Pay %]), "")</f>
        <v/>
      </c>
      <c r="AE31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16" s="1" t="str" cm="1">
        <f t="array" ref="AF316">IF(VLOOKUP(ACT2Holdings[[#This Row],[Date]],Paysheet[], 2, FALSE) = "PAYDAY", (PayDistribution[[#This Row],[Pay Post Initial]] * ACT2Info[Remainder %]), "")</f>
        <v/>
      </c>
      <c r="AG31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16" s="23">
        <v>45603</v>
      </c>
      <c r="AJ316" s="1" cm="1">
        <f t="array" ref="AJ316">IF(ISNUMBER(AQ315), AQ315, ACT3Info[Intial Amount])</f>
        <v>0</v>
      </c>
      <c r="AK316" s="1"/>
      <c r="AL316" s="19" cm="1">
        <f t="array" ref="AL316">IF(ACT3Holdings[[#This Row],[Intial Amount]] &gt; ACT3Info[Interest Rate 1 Cap], ACT3Info[Interest Rate 2], ACT3Info[Interest Rate])</f>
        <v>0</v>
      </c>
      <c r="AM316" s="1"/>
      <c r="AN316" s="24" t="str" cm="1">
        <f t="array" ref="AN316">IF(VLOOKUP(ACT3Holdings[[#This Row],[Date]],Paysheet[], 2, FALSE) = "PAYDAY", (VLOOKUP(ACT3Holdings[[#This Row],[Date]],Paysheet[], 11, FALSE) * ACT3Info[Intial Pay %]), "")</f>
        <v/>
      </c>
      <c r="AO31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16" s="1" t="str" cm="1">
        <f t="array" ref="AP316">IF(VLOOKUP(ACT3Holdings[[#This Row],[Date]],Paysheet[], 2, FALSE) = "PAYDAY", (PayDistribution[[#This Row],[Pay Post Initial]] * ACT3Info[Remainder %]), "")</f>
        <v/>
      </c>
      <c r="AQ31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16" s="23">
        <v>45603</v>
      </c>
      <c r="AT316" s="1" cm="1">
        <f t="array" ref="AT316">IF(ISNUMBER(BA315), BA315, ACT4Info[Intial Amount])</f>
        <v>0</v>
      </c>
      <c r="AU316" s="1"/>
      <c r="AV316" s="19" cm="1">
        <f t="array" ref="AV316">IF(ACT4Holdings[[#This Row],[Intial Amount]] &gt; ACT4Info[Interest Rate 1 Cap], ACT4Info[Interest Rate 2], ACT4Info[Interest Rate])</f>
        <v>0</v>
      </c>
      <c r="AW316" s="1"/>
      <c r="AX316" s="24" t="str" cm="1">
        <f t="array" ref="AX316">IF(VLOOKUP(ACT4Holdings[[#This Row],[Date]],Paysheet[], 2, FALSE) = "PAYDAY", (VLOOKUP(ACT4Holdings[[#This Row],[Date]],Paysheet[], 11, FALSE) * ACT4Info[Intial Pay %]), "")</f>
        <v/>
      </c>
      <c r="AY31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16" s="1" t="str" cm="1">
        <f t="array" ref="AZ316">IF(VLOOKUP(ACT4Holdings[[#This Row],[Date]],Paysheet[], 2, FALSE) = "PAYDAY", (PayDistribution[[#This Row],[Pay Post Initial]] * ACT4Info[Remainder %]), "")</f>
        <v/>
      </c>
      <c r="BA31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16" s="23">
        <v>45603</v>
      </c>
      <c r="BD316" s="1" cm="1">
        <f t="array" ref="BD316">IF(ISNUMBER(BK315), BK315, ACT5Info[Intial Amount])</f>
        <v>0</v>
      </c>
      <c r="BE316" s="1"/>
      <c r="BF316" s="19" cm="1">
        <f t="array" ref="BF316">IF(ACT5Holdings[[#This Row],[Intial Amount]] &gt; ACT5Info[Interest Rate 1 Cap], ACT5Info[Interest Rate 2], ACT5Info[Interest Rate])</f>
        <v>0</v>
      </c>
      <c r="BG316" s="1"/>
      <c r="BH316" s="24" t="str" cm="1">
        <f t="array" ref="BH316">IF(VLOOKUP(ACT5Holdings[[#This Row],[Date]],Paysheet[], 2, FALSE) = "PAYDAY", (VLOOKUP(ACT5Holdings[[#This Row],[Date]],Paysheet[], 11, FALSE) * ACT5Info[Intial Pay %]), "")</f>
        <v/>
      </c>
      <c r="BI31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16" s="1" t="str" cm="1">
        <f t="array" ref="BJ316">IF(VLOOKUP(ACT5Holdings[[#This Row],[Date]],Paysheet[], 2, FALSE) = "PAYDAY", (PayDistribution[[#This Row],[Pay Post Initial]] * ACT5Info[Remainder %]), "")</f>
        <v/>
      </c>
      <c r="BK31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17" spans="1:63" x14ac:dyDescent="0.25">
      <c r="A317" s="28">
        <v>45604</v>
      </c>
      <c r="B317">
        <f>IF(VLOOKUP(PayDistribution[[#This Row],[Date]],Paysheet[], 2, FALSE) = "PAYDAY", VLOOKUP(PayDistribution[[#This Row],[Date]],Paysheet[], 11, FALSE), "")</f>
        <v>0</v>
      </c>
      <c r="C317" s="2">
        <f>ACT1Holdings[[#This Row],[Initial Pay Cut]]</f>
        <v>0</v>
      </c>
      <c r="D317" s="2">
        <f>ACT2Holdings[[#This Row],[Initial Pay Cut]]</f>
        <v>0</v>
      </c>
      <c r="E317" s="2">
        <f>ACT3Holdings[[#This Row],[Initial Pay Cut]]</f>
        <v>0</v>
      </c>
      <c r="F317" s="2">
        <f>ACT4Holdings[[#This Row],[Initial Pay Cut]]</f>
        <v>0</v>
      </c>
      <c r="G317" s="2">
        <f>ACT5Holdings[[#This Row],[Initial Pay Cut]]</f>
        <v>0</v>
      </c>
      <c r="H317">
        <f>IF(PayDistribution[[#This Row],[Initial Paycheck]] = "", "", PayDistribution[[#This Row],[Initial Paycheck]] - SUM(PayDistribution[[#This Row],[Int ACT 1]:[Int ACT 5]]))</f>
        <v>0</v>
      </c>
      <c r="I317" s="2">
        <f>ACT1Holdings[[#This Row],[Remainder Pay Cut]]</f>
        <v>0</v>
      </c>
      <c r="J317" s="2">
        <f>ACT2Holdings[[#This Row],[Remainder Pay Cut]]</f>
        <v>0</v>
      </c>
      <c r="K317" s="2">
        <f>ACT3Holdings[[#This Row],[Remainder Pay Cut]]</f>
        <v>0</v>
      </c>
      <c r="L317" s="2">
        <f>ACT4Holdings[[#This Row],[Remainder Pay Cut]]</f>
        <v>0</v>
      </c>
      <c r="M317" s="2">
        <f>ACT5Holdings[[#This Row],[Remainder Pay Cut]]</f>
        <v>0</v>
      </c>
      <c r="O317" s="23">
        <v>45604</v>
      </c>
      <c r="P317" s="1" cm="1">
        <f t="array" ref="P317">IF(ISNUMBER(W316), W316, ACT1Info[Intial Amount])</f>
        <v>0</v>
      </c>
      <c r="Q317" s="1"/>
      <c r="R317" s="19" cm="1">
        <f t="array" ref="R317">IF(ACT1Holdings[[#This Row],[Intial Amount]] &gt; ACT1Info[Interest Rate 1 Cap], ACT1Info[Interest Rate 2], ACT1Info[Interest Rate])</f>
        <v>0</v>
      </c>
      <c r="S317" s="1"/>
      <c r="T317" s="24" cm="1">
        <f t="array" ref="T317">IF(VLOOKUP(ACT1Holdings[[#This Row],[Date]],Paysheet[], 2, FALSE) = "PAYDAY", (VLOOKUP(ACT1Holdings[[#This Row],[Date]],Paysheet[], 11, FALSE) * ACT1Info[Intial Pay %]), "")</f>
        <v>0</v>
      </c>
      <c r="U317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317" s="1" cm="1">
        <f t="array" ref="V317">IF(VLOOKUP(ACT1Holdings[[#This Row],[Date]],Paysheet[], 2, FALSE) = "PAYDAY", (PayDistribution[[#This Row],[Pay Post Initial]] * ACT1Info[Remainder %]), "")</f>
        <v>0</v>
      </c>
      <c r="W31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17" s="23">
        <v>45604</v>
      </c>
      <c r="Z317" s="1" cm="1">
        <f t="array" ref="Z317">IF(ISNUMBER(AG316), AG316, ACT2Info[Intial Amount])</f>
        <v>0</v>
      </c>
      <c r="AA317" s="1"/>
      <c r="AB317" s="19" cm="1">
        <f t="array" ref="AB317">IF(ACT2Holdings[[#This Row],[Intial Amount]] &gt; ACT2Info[Interest Rate 1 Cap], ACT2Info[Interest Rate 2], ACT2Info[Interest Rate])</f>
        <v>1.5E-3</v>
      </c>
      <c r="AC317" s="1"/>
      <c r="AD317" s="24" cm="1">
        <f t="array" ref="AD317">IF(VLOOKUP(ACT2Holdings[[#This Row],[Date]],Paysheet[], 2, FALSE) = "PAYDAY", (VLOOKUP(ACT2Holdings[[#This Row],[Date]],Paysheet[], 11, FALSE) * ACT2Info[Intial Pay %]), "")</f>
        <v>0</v>
      </c>
      <c r="AE317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317" s="1" cm="1">
        <f t="array" ref="AF317">IF(VLOOKUP(ACT2Holdings[[#This Row],[Date]],Paysheet[], 2, FALSE) = "PAYDAY", (PayDistribution[[#This Row],[Pay Post Initial]] * ACT2Info[Remainder %]), "")</f>
        <v>0</v>
      </c>
      <c r="AG31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17" s="23">
        <v>45604</v>
      </c>
      <c r="AJ317" s="1" cm="1">
        <f t="array" ref="AJ317">IF(ISNUMBER(AQ316), AQ316, ACT3Info[Intial Amount])</f>
        <v>0</v>
      </c>
      <c r="AK317" s="1"/>
      <c r="AL317" s="19" cm="1">
        <f t="array" ref="AL317">IF(ACT3Holdings[[#This Row],[Intial Amount]] &gt; ACT3Info[Interest Rate 1 Cap], ACT3Info[Interest Rate 2], ACT3Info[Interest Rate])</f>
        <v>0</v>
      </c>
      <c r="AM317" s="1"/>
      <c r="AN317" s="24" cm="1">
        <f t="array" ref="AN317">IF(VLOOKUP(ACT3Holdings[[#This Row],[Date]],Paysheet[], 2, FALSE) = "PAYDAY", (VLOOKUP(ACT3Holdings[[#This Row],[Date]],Paysheet[], 11, FALSE) * ACT3Info[Intial Pay %]), "")</f>
        <v>0</v>
      </c>
      <c r="AO317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317" s="1" cm="1">
        <f t="array" ref="AP317">IF(VLOOKUP(ACT3Holdings[[#This Row],[Date]],Paysheet[], 2, FALSE) = "PAYDAY", (PayDistribution[[#This Row],[Pay Post Initial]] * ACT3Info[Remainder %]), "")</f>
        <v>0</v>
      </c>
      <c r="AQ31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17" s="23">
        <v>45604</v>
      </c>
      <c r="AT317" s="1" cm="1">
        <f t="array" ref="AT317">IF(ISNUMBER(BA316), BA316, ACT4Info[Intial Amount])</f>
        <v>0</v>
      </c>
      <c r="AU317" s="1"/>
      <c r="AV317" s="19" cm="1">
        <f t="array" ref="AV317">IF(ACT4Holdings[[#This Row],[Intial Amount]] &gt; ACT4Info[Interest Rate 1 Cap], ACT4Info[Interest Rate 2], ACT4Info[Interest Rate])</f>
        <v>0</v>
      </c>
      <c r="AW317" s="1"/>
      <c r="AX317" s="24" cm="1">
        <f t="array" ref="AX317">IF(VLOOKUP(ACT4Holdings[[#This Row],[Date]],Paysheet[], 2, FALSE) = "PAYDAY", (VLOOKUP(ACT4Holdings[[#This Row],[Date]],Paysheet[], 11, FALSE) * ACT4Info[Intial Pay %]), "")</f>
        <v>0</v>
      </c>
      <c r="AY317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317" s="1" cm="1">
        <f t="array" ref="AZ317">IF(VLOOKUP(ACT4Holdings[[#This Row],[Date]],Paysheet[], 2, FALSE) = "PAYDAY", (PayDistribution[[#This Row],[Pay Post Initial]] * ACT4Info[Remainder %]), "")</f>
        <v>0</v>
      </c>
      <c r="BA31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17" s="23">
        <v>45604</v>
      </c>
      <c r="BD317" s="1" cm="1">
        <f t="array" ref="BD317">IF(ISNUMBER(BK316), BK316, ACT5Info[Intial Amount])</f>
        <v>0</v>
      </c>
      <c r="BE317" s="1"/>
      <c r="BF317" s="19" cm="1">
        <f t="array" ref="BF317">IF(ACT5Holdings[[#This Row],[Intial Amount]] &gt; ACT5Info[Interest Rate 1 Cap], ACT5Info[Interest Rate 2], ACT5Info[Interest Rate])</f>
        <v>0</v>
      </c>
      <c r="BG317" s="1"/>
      <c r="BH317" s="24" cm="1">
        <f t="array" ref="BH317">IF(VLOOKUP(ACT5Holdings[[#This Row],[Date]],Paysheet[], 2, FALSE) = "PAYDAY", (VLOOKUP(ACT5Holdings[[#This Row],[Date]],Paysheet[], 11, FALSE) * ACT5Info[Intial Pay %]), "")</f>
        <v>0</v>
      </c>
      <c r="BI317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317" s="1" cm="1">
        <f t="array" ref="BJ317">IF(VLOOKUP(ACT5Holdings[[#This Row],[Date]],Paysheet[], 2, FALSE) = "PAYDAY", (PayDistribution[[#This Row],[Pay Post Initial]] * ACT5Info[Remainder %]), "")</f>
        <v>0</v>
      </c>
      <c r="BK31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18" spans="1:63" x14ac:dyDescent="0.25">
      <c r="A318" s="28">
        <v>45605</v>
      </c>
      <c r="B318" t="str">
        <f>IF(VLOOKUP(PayDistribution[[#This Row],[Date]],Paysheet[], 2, FALSE) = "PAYDAY", VLOOKUP(PayDistribution[[#This Row],[Date]],Paysheet[], 11, FALSE), "")</f>
        <v/>
      </c>
      <c r="C318" s="2" t="str">
        <f>ACT1Holdings[[#This Row],[Initial Pay Cut]]</f>
        <v/>
      </c>
      <c r="D318" s="2" t="str">
        <f>ACT2Holdings[[#This Row],[Initial Pay Cut]]</f>
        <v/>
      </c>
      <c r="E318" s="2" t="str">
        <f>ACT3Holdings[[#This Row],[Initial Pay Cut]]</f>
        <v/>
      </c>
      <c r="F318" s="2" t="str">
        <f>ACT4Holdings[[#This Row],[Initial Pay Cut]]</f>
        <v/>
      </c>
      <c r="G318" s="2" t="str">
        <f>ACT5Holdings[[#This Row],[Initial Pay Cut]]</f>
        <v/>
      </c>
      <c r="H318" t="str">
        <f>IF(PayDistribution[[#This Row],[Initial Paycheck]] = "", "", PayDistribution[[#This Row],[Initial Paycheck]] - SUM(PayDistribution[[#This Row],[Int ACT 1]:[Int ACT 5]]))</f>
        <v/>
      </c>
      <c r="I318" s="2" t="str">
        <f>ACT1Holdings[[#This Row],[Remainder Pay Cut]]</f>
        <v/>
      </c>
      <c r="J318" s="2" t="str">
        <f>ACT2Holdings[[#This Row],[Remainder Pay Cut]]</f>
        <v/>
      </c>
      <c r="K318" s="2" t="str">
        <f>ACT3Holdings[[#This Row],[Remainder Pay Cut]]</f>
        <v/>
      </c>
      <c r="L318" s="2" t="str">
        <f>ACT4Holdings[[#This Row],[Remainder Pay Cut]]</f>
        <v/>
      </c>
      <c r="M318" s="2" t="str">
        <f>ACT5Holdings[[#This Row],[Remainder Pay Cut]]</f>
        <v/>
      </c>
      <c r="O318" s="23">
        <v>45605</v>
      </c>
      <c r="P318" s="1" cm="1">
        <f t="array" ref="P318">IF(ISNUMBER(W317), W317, ACT1Info[Intial Amount])</f>
        <v>0</v>
      </c>
      <c r="Q318" s="1"/>
      <c r="R318" s="19" cm="1">
        <f t="array" ref="R318">IF(ACT1Holdings[[#This Row],[Intial Amount]] &gt; ACT1Info[Interest Rate 1 Cap], ACT1Info[Interest Rate 2], ACT1Info[Interest Rate])</f>
        <v>0</v>
      </c>
      <c r="S318" s="1"/>
      <c r="T318" s="24" t="str" cm="1">
        <f t="array" ref="T318">IF(VLOOKUP(ACT1Holdings[[#This Row],[Date]],Paysheet[], 2, FALSE) = "PAYDAY", (VLOOKUP(ACT1Holdings[[#This Row],[Date]],Paysheet[], 11, FALSE) * ACT1Info[Intial Pay %]), "")</f>
        <v/>
      </c>
      <c r="U31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18" s="1" t="str" cm="1">
        <f t="array" ref="V318">IF(VLOOKUP(ACT1Holdings[[#This Row],[Date]],Paysheet[], 2, FALSE) = "PAYDAY", (PayDistribution[[#This Row],[Pay Post Initial]] * ACT1Info[Remainder %]), "")</f>
        <v/>
      </c>
      <c r="W31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18" s="23">
        <v>45605</v>
      </c>
      <c r="Z318" s="1" cm="1">
        <f t="array" ref="Z318">IF(ISNUMBER(AG317), AG317, ACT2Info[Intial Amount])</f>
        <v>0</v>
      </c>
      <c r="AA318" s="1"/>
      <c r="AB318" s="19" cm="1">
        <f t="array" ref="AB318">IF(ACT2Holdings[[#This Row],[Intial Amount]] &gt; ACT2Info[Interest Rate 1 Cap], ACT2Info[Interest Rate 2], ACT2Info[Interest Rate])</f>
        <v>1.5E-3</v>
      </c>
      <c r="AC318" s="1"/>
      <c r="AD318" s="24" t="str" cm="1">
        <f t="array" ref="AD318">IF(VLOOKUP(ACT2Holdings[[#This Row],[Date]],Paysheet[], 2, FALSE) = "PAYDAY", (VLOOKUP(ACT2Holdings[[#This Row],[Date]],Paysheet[], 11, FALSE) * ACT2Info[Intial Pay %]), "")</f>
        <v/>
      </c>
      <c r="AE31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18" s="1" t="str" cm="1">
        <f t="array" ref="AF318">IF(VLOOKUP(ACT2Holdings[[#This Row],[Date]],Paysheet[], 2, FALSE) = "PAYDAY", (PayDistribution[[#This Row],[Pay Post Initial]] * ACT2Info[Remainder %]), "")</f>
        <v/>
      </c>
      <c r="AG31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18" s="23">
        <v>45605</v>
      </c>
      <c r="AJ318" s="1" cm="1">
        <f t="array" ref="AJ318">IF(ISNUMBER(AQ317), AQ317, ACT3Info[Intial Amount])</f>
        <v>0</v>
      </c>
      <c r="AK318" s="1"/>
      <c r="AL318" s="19" cm="1">
        <f t="array" ref="AL318">IF(ACT3Holdings[[#This Row],[Intial Amount]] &gt; ACT3Info[Interest Rate 1 Cap], ACT3Info[Interest Rate 2], ACT3Info[Interest Rate])</f>
        <v>0</v>
      </c>
      <c r="AM318" s="1"/>
      <c r="AN318" s="24" t="str" cm="1">
        <f t="array" ref="AN318">IF(VLOOKUP(ACT3Holdings[[#This Row],[Date]],Paysheet[], 2, FALSE) = "PAYDAY", (VLOOKUP(ACT3Holdings[[#This Row],[Date]],Paysheet[], 11, FALSE) * ACT3Info[Intial Pay %]), "")</f>
        <v/>
      </c>
      <c r="AO31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18" s="1" t="str" cm="1">
        <f t="array" ref="AP318">IF(VLOOKUP(ACT3Holdings[[#This Row],[Date]],Paysheet[], 2, FALSE) = "PAYDAY", (PayDistribution[[#This Row],[Pay Post Initial]] * ACT3Info[Remainder %]), "")</f>
        <v/>
      </c>
      <c r="AQ31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18" s="23">
        <v>45605</v>
      </c>
      <c r="AT318" s="1" cm="1">
        <f t="array" ref="AT318">IF(ISNUMBER(BA317), BA317, ACT4Info[Intial Amount])</f>
        <v>0</v>
      </c>
      <c r="AU318" s="1"/>
      <c r="AV318" s="19" cm="1">
        <f t="array" ref="AV318">IF(ACT4Holdings[[#This Row],[Intial Amount]] &gt; ACT4Info[Interest Rate 1 Cap], ACT4Info[Interest Rate 2], ACT4Info[Interest Rate])</f>
        <v>0</v>
      </c>
      <c r="AW318" s="1"/>
      <c r="AX318" s="24" t="str" cm="1">
        <f t="array" ref="AX318">IF(VLOOKUP(ACT4Holdings[[#This Row],[Date]],Paysheet[], 2, FALSE) = "PAYDAY", (VLOOKUP(ACT4Holdings[[#This Row],[Date]],Paysheet[], 11, FALSE) * ACT4Info[Intial Pay %]), "")</f>
        <v/>
      </c>
      <c r="AY31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18" s="1" t="str" cm="1">
        <f t="array" ref="AZ318">IF(VLOOKUP(ACT4Holdings[[#This Row],[Date]],Paysheet[], 2, FALSE) = "PAYDAY", (PayDistribution[[#This Row],[Pay Post Initial]] * ACT4Info[Remainder %]), "")</f>
        <v/>
      </c>
      <c r="BA31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18" s="23">
        <v>45605</v>
      </c>
      <c r="BD318" s="1" cm="1">
        <f t="array" ref="BD318">IF(ISNUMBER(BK317), BK317, ACT5Info[Intial Amount])</f>
        <v>0</v>
      </c>
      <c r="BE318" s="1"/>
      <c r="BF318" s="19" cm="1">
        <f t="array" ref="BF318">IF(ACT5Holdings[[#This Row],[Intial Amount]] &gt; ACT5Info[Interest Rate 1 Cap], ACT5Info[Interest Rate 2], ACT5Info[Interest Rate])</f>
        <v>0</v>
      </c>
      <c r="BG318" s="1"/>
      <c r="BH318" s="24" t="str" cm="1">
        <f t="array" ref="BH318">IF(VLOOKUP(ACT5Holdings[[#This Row],[Date]],Paysheet[], 2, FALSE) = "PAYDAY", (VLOOKUP(ACT5Holdings[[#This Row],[Date]],Paysheet[], 11, FALSE) * ACT5Info[Intial Pay %]), "")</f>
        <v/>
      </c>
      <c r="BI31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18" s="1" t="str" cm="1">
        <f t="array" ref="BJ318">IF(VLOOKUP(ACT5Holdings[[#This Row],[Date]],Paysheet[], 2, FALSE) = "PAYDAY", (PayDistribution[[#This Row],[Pay Post Initial]] * ACT5Info[Remainder %]), "")</f>
        <v/>
      </c>
      <c r="BK31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19" spans="1:63" x14ac:dyDescent="0.25">
      <c r="A319" s="28">
        <v>45606</v>
      </c>
      <c r="B319" t="str">
        <f>IF(VLOOKUP(PayDistribution[[#This Row],[Date]],Paysheet[], 2, FALSE) = "PAYDAY", VLOOKUP(PayDistribution[[#This Row],[Date]],Paysheet[], 11, FALSE), "")</f>
        <v/>
      </c>
      <c r="C319" s="2" t="str">
        <f>ACT1Holdings[[#This Row],[Initial Pay Cut]]</f>
        <v/>
      </c>
      <c r="D319" s="2" t="str">
        <f>ACT2Holdings[[#This Row],[Initial Pay Cut]]</f>
        <v/>
      </c>
      <c r="E319" s="2" t="str">
        <f>ACT3Holdings[[#This Row],[Initial Pay Cut]]</f>
        <v/>
      </c>
      <c r="F319" s="2" t="str">
        <f>ACT4Holdings[[#This Row],[Initial Pay Cut]]</f>
        <v/>
      </c>
      <c r="G319" s="2" t="str">
        <f>ACT5Holdings[[#This Row],[Initial Pay Cut]]</f>
        <v/>
      </c>
      <c r="H319" t="str">
        <f>IF(PayDistribution[[#This Row],[Initial Paycheck]] = "", "", PayDistribution[[#This Row],[Initial Paycheck]] - SUM(PayDistribution[[#This Row],[Int ACT 1]:[Int ACT 5]]))</f>
        <v/>
      </c>
      <c r="I319" s="2" t="str">
        <f>ACT1Holdings[[#This Row],[Remainder Pay Cut]]</f>
        <v/>
      </c>
      <c r="J319" s="2" t="str">
        <f>ACT2Holdings[[#This Row],[Remainder Pay Cut]]</f>
        <v/>
      </c>
      <c r="K319" s="2" t="str">
        <f>ACT3Holdings[[#This Row],[Remainder Pay Cut]]</f>
        <v/>
      </c>
      <c r="L319" s="2" t="str">
        <f>ACT4Holdings[[#This Row],[Remainder Pay Cut]]</f>
        <v/>
      </c>
      <c r="M319" s="2" t="str">
        <f>ACT5Holdings[[#This Row],[Remainder Pay Cut]]</f>
        <v/>
      </c>
      <c r="O319" s="23">
        <v>45606</v>
      </c>
      <c r="P319" s="1" cm="1">
        <f t="array" ref="P319">IF(ISNUMBER(W318), W318, ACT1Info[Intial Amount])</f>
        <v>0</v>
      </c>
      <c r="Q319" s="1"/>
      <c r="R319" s="19" cm="1">
        <f t="array" ref="R319">IF(ACT1Holdings[[#This Row],[Intial Amount]] &gt; ACT1Info[Interest Rate 1 Cap], ACT1Info[Interest Rate 2], ACT1Info[Interest Rate])</f>
        <v>0</v>
      </c>
      <c r="S319" s="1"/>
      <c r="T319" s="24" t="str" cm="1">
        <f t="array" ref="T319">IF(VLOOKUP(ACT1Holdings[[#This Row],[Date]],Paysheet[], 2, FALSE) = "PAYDAY", (VLOOKUP(ACT1Holdings[[#This Row],[Date]],Paysheet[], 11, FALSE) * ACT1Info[Intial Pay %]), "")</f>
        <v/>
      </c>
      <c r="U31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19" s="1" t="str" cm="1">
        <f t="array" ref="V319">IF(VLOOKUP(ACT1Holdings[[#This Row],[Date]],Paysheet[], 2, FALSE) = "PAYDAY", (PayDistribution[[#This Row],[Pay Post Initial]] * ACT1Info[Remainder %]), "")</f>
        <v/>
      </c>
      <c r="W31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19" s="23">
        <v>45606</v>
      </c>
      <c r="Z319" s="1" cm="1">
        <f t="array" ref="Z319">IF(ISNUMBER(AG318), AG318, ACT2Info[Intial Amount])</f>
        <v>0</v>
      </c>
      <c r="AA319" s="1"/>
      <c r="AB319" s="19" cm="1">
        <f t="array" ref="AB319">IF(ACT2Holdings[[#This Row],[Intial Amount]] &gt; ACT2Info[Interest Rate 1 Cap], ACT2Info[Interest Rate 2], ACT2Info[Interest Rate])</f>
        <v>1.5E-3</v>
      </c>
      <c r="AC319" s="1"/>
      <c r="AD319" s="24" t="str" cm="1">
        <f t="array" ref="AD319">IF(VLOOKUP(ACT2Holdings[[#This Row],[Date]],Paysheet[], 2, FALSE) = "PAYDAY", (VLOOKUP(ACT2Holdings[[#This Row],[Date]],Paysheet[], 11, FALSE) * ACT2Info[Intial Pay %]), "")</f>
        <v/>
      </c>
      <c r="AE31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19" s="1" t="str" cm="1">
        <f t="array" ref="AF319">IF(VLOOKUP(ACT2Holdings[[#This Row],[Date]],Paysheet[], 2, FALSE) = "PAYDAY", (PayDistribution[[#This Row],[Pay Post Initial]] * ACT2Info[Remainder %]), "")</f>
        <v/>
      </c>
      <c r="AG31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19" s="23">
        <v>45606</v>
      </c>
      <c r="AJ319" s="1" cm="1">
        <f t="array" ref="AJ319">IF(ISNUMBER(AQ318), AQ318, ACT3Info[Intial Amount])</f>
        <v>0</v>
      </c>
      <c r="AK319" s="1"/>
      <c r="AL319" s="19" cm="1">
        <f t="array" ref="AL319">IF(ACT3Holdings[[#This Row],[Intial Amount]] &gt; ACT3Info[Interest Rate 1 Cap], ACT3Info[Interest Rate 2], ACT3Info[Interest Rate])</f>
        <v>0</v>
      </c>
      <c r="AM319" s="1"/>
      <c r="AN319" s="24" t="str" cm="1">
        <f t="array" ref="AN319">IF(VLOOKUP(ACT3Holdings[[#This Row],[Date]],Paysheet[], 2, FALSE) = "PAYDAY", (VLOOKUP(ACT3Holdings[[#This Row],[Date]],Paysheet[], 11, FALSE) * ACT3Info[Intial Pay %]), "")</f>
        <v/>
      </c>
      <c r="AO31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19" s="1" t="str" cm="1">
        <f t="array" ref="AP319">IF(VLOOKUP(ACT3Holdings[[#This Row],[Date]],Paysheet[], 2, FALSE) = "PAYDAY", (PayDistribution[[#This Row],[Pay Post Initial]] * ACT3Info[Remainder %]), "")</f>
        <v/>
      </c>
      <c r="AQ31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19" s="23">
        <v>45606</v>
      </c>
      <c r="AT319" s="1" cm="1">
        <f t="array" ref="AT319">IF(ISNUMBER(BA318), BA318, ACT4Info[Intial Amount])</f>
        <v>0</v>
      </c>
      <c r="AU319" s="1"/>
      <c r="AV319" s="19" cm="1">
        <f t="array" ref="AV319">IF(ACT4Holdings[[#This Row],[Intial Amount]] &gt; ACT4Info[Interest Rate 1 Cap], ACT4Info[Interest Rate 2], ACT4Info[Interest Rate])</f>
        <v>0</v>
      </c>
      <c r="AW319" s="1"/>
      <c r="AX319" s="24" t="str" cm="1">
        <f t="array" ref="AX319">IF(VLOOKUP(ACT4Holdings[[#This Row],[Date]],Paysheet[], 2, FALSE) = "PAYDAY", (VLOOKUP(ACT4Holdings[[#This Row],[Date]],Paysheet[], 11, FALSE) * ACT4Info[Intial Pay %]), "")</f>
        <v/>
      </c>
      <c r="AY31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19" s="1" t="str" cm="1">
        <f t="array" ref="AZ319">IF(VLOOKUP(ACT4Holdings[[#This Row],[Date]],Paysheet[], 2, FALSE) = "PAYDAY", (PayDistribution[[#This Row],[Pay Post Initial]] * ACT4Info[Remainder %]), "")</f>
        <v/>
      </c>
      <c r="BA31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19" s="23">
        <v>45606</v>
      </c>
      <c r="BD319" s="1" cm="1">
        <f t="array" ref="BD319">IF(ISNUMBER(BK318), BK318, ACT5Info[Intial Amount])</f>
        <v>0</v>
      </c>
      <c r="BE319" s="1"/>
      <c r="BF319" s="19" cm="1">
        <f t="array" ref="BF319">IF(ACT5Holdings[[#This Row],[Intial Amount]] &gt; ACT5Info[Interest Rate 1 Cap], ACT5Info[Interest Rate 2], ACT5Info[Interest Rate])</f>
        <v>0</v>
      </c>
      <c r="BG319" s="1"/>
      <c r="BH319" s="24" t="str" cm="1">
        <f t="array" ref="BH319">IF(VLOOKUP(ACT5Holdings[[#This Row],[Date]],Paysheet[], 2, FALSE) = "PAYDAY", (VLOOKUP(ACT5Holdings[[#This Row],[Date]],Paysheet[], 11, FALSE) * ACT5Info[Intial Pay %]), "")</f>
        <v/>
      </c>
      <c r="BI31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19" s="1" t="str" cm="1">
        <f t="array" ref="BJ319">IF(VLOOKUP(ACT5Holdings[[#This Row],[Date]],Paysheet[], 2, FALSE) = "PAYDAY", (PayDistribution[[#This Row],[Pay Post Initial]] * ACT5Info[Remainder %]), "")</f>
        <v/>
      </c>
      <c r="BK31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20" spans="1:63" x14ac:dyDescent="0.25">
      <c r="A320" s="28">
        <v>45607</v>
      </c>
      <c r="B320" t="str">
        <f>IF(VLOOKUP(PayDistribution[[#This Row],[Date]],Paysheet[], 2, FALSE) = "PAYDAY", VLOOKUP(PayDistribution[[#This Row],[Date]],Paysheet[], 11, FALSE), "")</f>
        <v/>
      </c>
      <c r="C320" s="2" t="str">
        <f>ACT1Holdings[[#This Row],[Initial Pay Cut]]</f>
        <v/>
      </c>
      <c r="D320" s="2" t="str">
        <f>ACT2Holdings[[#This Row],[Initial Pay Cut]]</f>
        <v/>
      </c>
      <c r="E320" s="2" t="str">
        <f>ACT3Holdings[[#This Row],[Initial Pay Cut]]</f>
        <v/>
      </c>
      <c r="F320" s="2" t="str">
        <f>ACT4Holdings[[#This Row],[Initial Pay Cut]]</f>
        <v/>
      </c>
      <c r="G320" s="2" t="str">
        <f>ACT5Holdings[[#This Row],[Initial Pay Cut]]</f>
        <v/>
      </c>
      <c r="H320" t="str">
        <f>IF(PayDistribution[[#This Row],[Initial Paycheck]] = "", "", PayDistribution[[#This Row],[Initial Paycheck]] - SUM(PayDistribution[[#This Row],[Int ACT 1]:[Int ACT 5]]))</f>
        <v/>
      </c>
      <c r="I320" s="2" t="str">
        <f>ACT1Holdings[[#This Row],[Remainder Pay Cut]]</f>
        <v/>
      </c>
      <c r="J320" s="2" t="str">
        <f>ACT2Holdings[[#This Row],[Remainder Pay Cut]]</f>
        <v/>
      </c>
      <c r="K320" s="2" t="str">
        <f>ACT3Holdings[[#This Row],[Remainder Pay Cut]]</f>
        <v/>
      </c>
      <c r="L320" s="2" t="str">
        <f>ACT4Holdings[[#This Row],[Remainder Pay Cut]]</f>
        <v/>
      </c>
      <c r="M320" s="2" t="str">
        <f>ACT5Holdings[[#This Row],[Remainder Pay Cut]]</f>
        <v/>
      </c>
      <c r="O320" s="23">
        <v>45607</v>
      </c>
      <c r="P320" s="1" cm="1">
        <f t="array" ref="P320">IF(ISNUMBER(W319), W319, ACT1Info[Intial Amount])</f>
        <v>0</v>
      </c>
      <c r="Q320" s="1"/>
      <c r="R320" s="19" cm="1">
        <f t="array" ref="R320">IF(ACT1Holdings[[#This Row],[Intial Amount]] &gt; ACT1Info[Interest Rate 1 Cap], ACT1Info[Interest Rate 2], ACT1Info[Interest Rate])</f>
        <v>0</v>
      </c>
      <c r="S320" s="1"/>
      <c r="T320" s="24" t="str" cm="1">
        <f t="array" ref="T320">IF(VLOOKUP(ACT1Holdings[[#This Row],[Date]],Paysheet[], 2, FALSE) = "PAYDAY", (VLOOKUP(ACT1Holdings[[#This Row],[Date]],Paysheet[], 11, FALSE) * ACT1Info[Intial Pay %]), "")</f>
        <v/>
      </c>
      <c r="U32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20" s="1" t="str" cm="1">
        <f t="array" ref="V320">IF(VLOOKUP(ACT1Holdings[[#This Row],[Date]],Paysheet[], 2, FALSE) = "PAYDAY", (PayDistribution[[#This Row],[Pay Post Initial]] * ACT1Info[Remainder %]), "")</f>
        <v/>
      </c>
      <c r="W32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20" s="23">
        <v>45607</v>
      </c>
      <c r="Z320" s="1" cm="1">
        <f t="array" ref="Z320">IF(ISNUMBER(AG319), AG319, ACT2Info[Intial Amount])</f>
        <v>0</v>
      </c>
      <c r="AA320" s="1"/>
      <c r="AB320" s="19" cm="1">
        <f t="array" ref="AB320">IF(ACT2Holdings[[#This Row],[Intial Amount]] &gt; ACT2Info[Interest Rate 1 Cap], ACT2Info[Interest Rate 2], ACT2Info[Interest Rate])</f>
        <v>1.5E-3</v>
      </c>
      <c r="AC320" s="1"/>
      <c r="AD320" s="24" t="str" cm="1">
        <f t="array" ref="AD320">IF(VLOOKUP(ACT2Holdings[[#This Row],[Date]],Paysheet[], 2, FALSE) = "PAYDAY", (VLOOKUP(ACT2Holdings[[#This Row],[Date]],Paysheet[], 11, FALSE) * ACT2Info[Intial Pay %]), "")</f>
        <v/>
      </c>
      <c r="AE32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20" s="1" t="str" cm="1">
        <f t="array" ref="AF320">IF(VLOOKUP(ACT2Holdings[[#This Row],[Date]],Paysheet[], 2, FALSE) = "PAYDAY", (PayDistribution[[#This Row],[Pay Post Initial]] * ACT2Info[Remainder %]), "")</f>
        <v/>
      </c>
      <c r="AG32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20" s="23">
        <v>45607</v>
      </c>
      <c r="AJ320" s="1" cm="1">
        <f t="array" ref="AJ320">IF(ISNUMBER(AQ319), AQ319, ACT3Info[Intial Amount])</f>
        <v>0</v>
      </c>
      <c r="AK320" s="1"/>
      <c r="AL320" s="19" cm="1">
        <f t="array" ref="AL320">IF(ACT3Holdings[[#This Row],[Intial Amount]] &gt; ACT3Info[Interest Rate 1 Cap], ACT3Info[Interest Rate 2], ACT3Info[Interest Rate])</f>
        <v>0</v>
      </c>
      <c r="AM320" s="1"/>
      <c r="AN320" s="24" t="str" cm="1">
        <f t="array" ref="AN320">IF(VLOOKUP(ACT3Holdings[[#This Row],[Date]],Paysheet[], 2, FALSE) = "PAYDAY", (VLOOKUP(ACT3Holdings[[#This Row],[Date]],Paysheet[], 11, FALSE) * ACT3Info[Intial Pay %]), "")</f>
        <v/>
      </c>
      <c r="AO32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20" s="1" t="str" cm="1">
        <f t="array" ref="AP320">IF(VLOOKUP(ACT3Holdings[[#This Row],[Date]],Paysheet[], 2, FALSE) = "PAYDAY", (PayDistribution[[#This Row],[Pay Post Initial]] * ACT3Info[Remainder %]), "")</f>
        <v/>
      </c>
      <c r="AQ32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20" s="23">
        <v>45607</v>
      </c>
      <c r="AT320" s="1" cm="1">
        <f t="array" ref="AT320">IF(ISNUMBER(BA319), BA319, ACT4Info[Intial Amount])</f>
        <v>0</v>
      </c>
      <c r="AU320" s="1"/>
      <c r="AV320" s="19" cm="1">
        <f t="array" ref="AV320">IF(ACT4Holdings[[#This Row],[Intial Amount]] &gt; ACT4Info[Interest Rate 1 Cap], ACT4Info[Interest Rate 2], ACT4Info[Interest Rate])</f>
        <v>0</v>
      </c>
      <c r="AW320" s="1"/>
      <c r="AX320" s="24" t="str" cm="1">
        <f t="array" ref="AX320">IF(VLOOKUP(ACT4Holdings[[#This Row],[Date]],Paysheet[], 2, FALSE) = "PAYDAY", (VLOOKUP(ACT4Holdings[[#This Row],[Date]],Paysheet[], 11, FALSE) * ACT4Info[Intial Pay %]), "")</f>
        <v/>
      </c>
      <c r="AY32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20" s="1" t="str" cm="1">
        <f t="array" ref="AZ320">IF(VLOOKUP(ACT4Holdings[[#This Row],[Date]],Paysheet[], 2, FALSE) = "PAYDAY", (PayDistribution[[#This Row],[Pay Post Initial]] * ACT4Info[Remainder %]), "")</f>
        <v/>
      </c>
      <c r="BA32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20" s="23">
        <v>45607</v>
      </c>
      <c r="BD320" s="1" cm="1">
        <f t="array" ref="BD320">IF(ISNUMBER(BK319), BK319, ACT5Info[Intial Amount])</f>
        <v>0</v>
      </c>
      <c r="BE320" s="1"/>
      <c r="BF320" s="19" cm="1">
        <f t="array" ref="BF320">IF(ACT5Holdings[[#This Row],[Intial Amount]] &gt; ACT5Info[Interest Rate 1 Cap], ACT5Info[Interest Rate 2], ACT5Info[Interest Rate])</f>
        <v>0</v>
      </c>
      <c r="BG320" s="1"/>
      <c r="BH320" s="24" t="str" cm="1">
        <f t="array" ref="BH320">IF(VLOOKUP(ACT5Holdings[[#This Row],[Date]],Paysheet[], 2, FALSE) = "PAYDAY", (VLOOKUP(ACT5Holdings[[#This Row],[Date]],Paysheet[], 11, FALSE) * ACT5Info[Intial Pay %]), "")</f>
        <v/>
      </c>
      <c r="BI32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20" s="1" t="str" cm="1">
        <f t="array" ref="BJ320">IF(VLOOKUP(ACT5Holdings[[#This Row],[Date]],Paysheet[], 2, FALSE) = "PAYDAY", (PayDistribution[[#This Row],[Pay Post Initial]] * ACT5Info[Remainder %]), "")</f>
        <v/>
      </c>
      <c r="BK32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21" spans="1:63" x14ac:dyDescent="0.25">
      <c r="A321" s="28">
        <v>45608</v>
      </c>
      <c r="B321" t="str">
        <f>IF(VLOOKUP(PayDistribution[[#This Row],[Date]],Paysheet[], 2, FALSE) = "PAYDAY", VLOOKUP(PayDistribution[[#This Row],[Date]],Paysheet[], 11, FALSE), "")</f>
        <v/>
      </c>
      <c r="C321" s="2" t="str">
        <f>ACT1Holdings[[#This Row],[Initial Pay Cut]]</f>
        <v/>
      </c>
      <c r="D321" s="2" t="str">
        <f>ACT2Holdings[[#This Row],[Initial Pay Cut]]</f>
        <v/>
      </c>
      <c r="E321" s="2" t="str">
        <f>ACT3Holdings[[#This Row],[Initial Pay Cut]]</f>
        <v/>
      </c>
      <c r="F321" s="2" t="str">
        <f>ACT4Holdings[[#This Row],[Initial Pay Cut]]</f>
        <v/>
      </c>
      <c r="G321" s="2" t="str">
        <f>ACT5Holdings[[#This Row],[Initial Pay Cut]]</f>
        <v/>
      </c>
      <c r="H321" t="str">
        <f>IF(PayDistribution[[#This Row],[Initial Paycheck]] = "", "", PayDistribution[[#This Row],[Initial Paycheck]] - SUM(PayDistribution[[#This Row],[Int ACT 1]:[Int ACT 5]]))</f>
        <v/>
      </c>
      <c r="I321" s="2" t="str">
        <f>ACT1Holdings[[#This Row],[Remainder Pay Cut]]</f>
        <v/>
      </c>
      <c r="J321" s="2" t="str">
        <f>ACT2Holdings[[#This Row],[Remainder Pay Cut]]</f>
        <v/>
      </c>
      <c r="K321" s="2" t="str">
        <f>ACT3Holdings[[#This Row],[Remainder Pay Cut]]</f>
        <v/>
      </c>
      <c r="L321" s="2" t="str">
        <f>ACT4Holdings[[#This Row],[Remainder Pay Cut]]</f>
        <v/>
      </c>
      <c r="M321" s="2" t="str">
        <f>ACT5Holdings[[#This Row],[Remainder Pay Cut]]</f>
        <v/>
      </c>
      <c r="O321" s="23">
        <v>45608</v>
      </c>
      <c r="P321" s="1" cm="1">
        <f t="array" ref="P321">IF(ISNUMBER(W320), W320, ACT1Info[Intial Amount])</f>
        <v>0</v>
      </c>
      <c r="Q321" s="1"/>
      <c r="R321" s="19" cm="1">
        <f t="array" ref="R321">IF(ACT1Holdings[[#This Row],[Intial Amount]] &gt; ACT1Info[Interest Rate 1 Cap], ACT1Info[Interest Rate 2], ACT1Info[Interest Rate])</f>
        <v>0</v>
      </c>
      <c r="S321" s="1"/>
      <c r="T321" s="24" t="str" cm="1">
        <f t="array" ref="T321">IF(VLOOKUP(ACT1Holdings[[#This Row],[Date]],Paysheet[], 2, FALSE) = "PAYDAY", (VLOOKUP(ACT1Holdings[[#This Row],[Date]],Paysheet[], 11, FALSE) * ACT1Info[Intial Pay %]), "")</f>
        <v/>
      </c>
      <c r="U32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21" s="1" t="str" cm="1">
        <f t="array" ref="V321">IF(VLOOKUP(ACT1Holdings[[#This Row],[Date]],Paysheet[], 2, FALSE) = "PAYDAY", (PayDistribution[[#This Row],[Pay Post Initial]] * ACT1Info[Remainder %]), "")</f>
        <v/>
      </c>
      <c r="W32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21" s="23">
        <v>45608</v>
      </c>
      <c r="Z321" s="1" cm="1">
        <f t="array" ref="Z321">IF(ISNUMBER(AG320), AG320, ACT2Info[Intial Amount])</f>
        <v>0</v>
      </c>
      <c r="AA321" s="1"/>
      <c r="AB321" s="19" cm="1">
        <f t="array" ref="AB321">IF(ACT2Holdings[[#This Row],[Intial Amount]] &gt; ACT2Info[Interest Rate 1 Cap], ACT2Info[Interest Rate 2], ACT2Info[Interest Rate])</f>
        <v>1.5E-3</v>
      </c>
      <c r="AC321" s="1"/>
      <c r="AD321" s="24" t="str" cm="1">
        <f t="array" ref="AD321">IF(VLOOKUP(ACT2Holdings[[#This Row],[Date]],Paysheet[], 2, FALSE) = "PAYDAY", (VLOOKUP(ACT2Holdings[[#This Row],[Date]],Paysheet[], 11, FALSE) * ACT2Info[Intial Pay %]), "")</f>
        <v/>
      </c>
      <c r="AE32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21" s="1" t="str" cm="1">
        <f t="array" ref="AF321">IF(VLOOKUP(ACT2Holdings[[#This Row],[Date]],Paysheet[], 2, FALSE) = "PAYDAY", (PayDistribution[[#This Row],[Pay Post Initial]] * ACT2Info[Remainder %]), "")</f>
        <v/>
      </c>
      <c r="AG32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21" s="23">
        <v>45608</v>
      </c>
      <c r="AJ321" s="1" cm="1">
        <f t="array" ref="AJ321">IF(ISNUMBER(AQ320), AQ320, ACT3Info[Intial Amount])</f>
        <v>0</v>
      </c>
      <c r="AK321" s="1"/>
      <c r="AL321" s="19" cm="1">
        <f t="array" ref="AL321">IF(ACT3Holdings[[#This Row],[Intial Amount]] &gt; ACT3Info[Interest Rate 1 Cap], ACT3Info[Interest Rate 2], ACT3Info[Interest Rate])</f>
        <v>0</v>
      </c>
      <c r="AM321" s="1"/>
      <c r="AN321" s="24" t="str" cm="1">
        <f t="array" ref="AN321">IF(VLOOKUP(ACT3Holdings[[#This Row],[Date]],Paysheet[], 2, FALSE) = "PAYDAY", (VLOOKUP(ACT3Holdings[[#This Row],[Date]],Paysheet[], 11, FALSE) * ACT3Info[Intial Pay %]), "")</f>
        <v/>
      </c>
      <c r="AO32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21" s="1" t="str" cm="1">
        <f t="array" ref="AP321">IF(VLOOKUP(ACT3Holdings[[#This Row],[Date]],Paysheet[], 2, FALSE) = "PAYDAY", (PayDistribution[[#This Row],[Pay Post Initial]] * ACT3Info[Remainder %]), "")</f>
        <v/>
      </c>
      <c r="AQ32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21" s="23">
        <v>45608</v>
      </c>
      <c r="AT321" s="1" cm="1">
        <f t="array" ref="AT321">IF(ISNUMBER(BA320), BA320, ACT4Info[Intial Amount])</f>
        <v>0</v>
      </c>
      <c r="AU321" s="1"/>
      <c r="AV321" s="19" cm="1">
        <f t="array" ref="AV321">IF(ACT4Holdings[[#This Row],[Intial Amount]] &gt; ACT4Info[Interest Rate 1 Cap], ACT4Info[Interest Rate 2], ACT4Info[Interest Rate])</f>
        <v>0</v>
      </c>
      <c r="AW321" s="1"/>
      <c r="AX321" s="24" t="str" cm="1">
        <f t="array" ref="AX321">IF(VLOOKUP(ACT4Holdings[[#This Row],[Date]],Paysheet[], 2, FALSE) = "PAYDAY", (VLOOKUP(ACT4Holdings[[#This Row],[Date]],Paysheet[], 11, FALSE) * ACT4Info[Intial Pay %]), "")</f>
        <v/>
      </c>
      <c r="AY32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21" s="1" t="str" cm="1">
        <f t="array" ref="AZ321">IF(VLOOKUP(ACT4Holdings[[#This Row],[Date]],Paysheet[], 2, FALSE) = "PAYDAY", (PayDistribution[[#This Row],[Pay Post Initial]] * ACT4Info[Remainder %]), "")</f>
        <v/>
      </c>
      <c r="BA32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21" s="23">
        <v>45608</v>
      </c>
      <c r="BD321" s="1" cm="1">
        <f t="array" ref="BD321">IF(ISNUMBER(BK320), BK320, ACT5Info[Intial Amount])</f>
        <v>0</v>
      </c>
      <c r="BE321" s="1"/>
      <c r="BF321" s="19" cm="1">
        <f t="array" ref="BF321">IF(ACT5Holdings[[#This Row],[Intial Amount]] &gt; ACT5Info[Interest Rate 1 Cap], ACT5Info[Interest Rate 2], ACT5Info[Interest Rate])</f>
        <v>0</v>
      </c>
      <c r="BG321" s="1"/>
      <c r="BH321" s="24" t="str" cm="1">
        <f t="array" ref="BH321">IF(VLOOKUP(ACT5Holdings[[#This Row],[Date]],Paysheet[], 2, FALSE) = "PAYDAY", (VLOOKUP(ACT5Holdings[[#This Row],[Date]],Paysheet[], 11, FALSE) * ACT5Info[Intial Pay %]), "")</f>
        <v/>
      </c>
      <c r="BI32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21" s="1" t="str" cm="1">
        <f t="array" ref="BJ321">IF(VLOOKUP(ACT5Holdings[[#This Row],[Date]],Paysheet[], 2, FALSE) = "PAYDAY", (PayDistribution[[#This Row],[Pay Post Initial]] * ACT5Info[Remainder %]), "")</f>
        <v/>
      </c>
      <c r="BK32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22" spans="1:63" x14ac:dyDescent="0.25">
      <c r="A322" s="28">
        <v>45609</v>
      </c>
      <c r="B322" t="str">
        <f>IF(VLOOKUP(PayDistribution[[#This Row],[Date]],Paysheet[], 2, FALSE) = "PAYDAY", VLOOKUP(PayDistribution[[#This Row],[Date]],Paysheet[], 11, FALSE), "")</f>
        <v/>
      </c>
      <c r="C322" s="2" t="str">
        <f>ACT1Holdings[[#This Row],[Initial Pay Cut]]</f>
        <v/>
      </c>
      <c r="D322" s="2" t="str">
        <f>ACT2Holdings[[#This Row],[Initial Pay Cut]]</f>
        <v/>
      </c>
      <c r="E322" s="2" t="str">
        <f>ACT3Holdings[[#This Row],[Initial Pay Cut]]</f>
        <v/>
      </c>
      <c r="F322" s="2" t="str">
        <f>ACT4Holdings[[#This Row],[Initial Pay Cut]]</f>
        <v/>
      </c>
      <c r="G322" s="2" t="str">
        <f>ACT5Holdings[[#This Row],[Initial Pay Cut]]</f>
        <v/>
      </c>
      <c r="H322" t="str">
        <f>IF(PayDistribution[[#This Row],[Initial Paycheck]] = "", "", PayDistribution[[#This Row],[Initial Paycheck]] - SUM(PayDistribution[[#This Row],[Int ACT 1]:[Int ACT 5]]))</f>
        <v/>
      </c>
      <c r="I322" s="2" t="str">
        <f>ACT1Holdings[[#This Row],[Remainder Pay Cut]]</f>
        <v/>
      </c>
      <c r="J322" s="2" t="str">
        <f>ACT2Holdings[[#This Row],[Remainder Pay Cut]]</f>
        <v/>
      </c>
      <c r="K322" s="2" t="str">
        <f>ACT3Holdings[[#This Row],[Remainder Pay Cut]]</f>
        <v/>
      </c>
      <c r="L322" s="2" t="str">
        <f>ACT4Holdings[[#This Row],[Remainder Pay Cut]]</f>
        <v/>
      </c>
      <c r="M322" s="2" t="str">
        <f>ACT5Holdings[[#This Row],[Remainder Pay Cut]]</f>
        <v/>
      </c>
      <c r="O322" s="23">
        <v>45609</v>
      </c>
      <c r="P322" s="1" cm="1">
        <f t="array" ref="P322">IF(ISNUMBER(W321), W321, ACT1Info[Intial Amount])</f>
        <v>0</v>
      </c>
      <c r="Q322" s="1"/>
      <c r="R322" s="19" cm="1">
        <f t="array" ref="R322">IF(ACT1Holdings[[#This Row],[Intial Amount]] &gt; ACT1Info[Interest Rate 1 Cap], ACT1Info[Interest Rate 2], ACT1Info[Interest Rate])</f>
        <v>0</v>
      </c>
      <c r="S322" s="1"/>
      <c r="T322" s="24" t="str" cm="1">
        <f t="array" ref="T322">IF(VLOOKUP(ACT1Holdings[[#This Row],[Date]],Paysheet[], 2, FALSE) = "PAYDAY", (VLOOKUP(ACT1Holdings[[#This Row],[Date]],Paysheet[], 11, FALSE) * ACT1Info[Intial Pay %]), "")</f>
        <v/>
      </c>
      <c r="U32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22" s="1" t="str" cm="1">
        <f t="array" ref="V322">IF(VLOOKUP(ACT1Holdings[[#This Row],[Date]],Paysheet[], 2, FALSE) = "PAYDAY", (PayDistribution[[#This Row],[Pay Post Initial]] * ACT1Info[Remainder %]), "")</f>
        <v/>
      </c>
      <c r="W32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22" s="23">
        <v>45609</v>
      </c>
      <c r="Z322" s="1" cm="1">
        <f t="array" ref="Z322">IF(ISNUMBER(AG321), AG321, ACT2Info[Intial Amount])</f>
        <v>0</v>
      </c>
      <c r="AA322" s="1"/>
      <c r="AB322" s="19" cm="1">
        <f t="array" ref="AB322">IF(ACT2Holdings[[#This Row],[Intial Amount]] &gt; ACT2Info[Interest Rate 1 Cap], ACT2Info[Interest Rate 2], ACT2Info[Interest Rate])</f>
        <v>1.5E-3</v>
      </c>
      <c r="AC322" s="1"/>
      <c r="AD322" s="24" t="str" cm="1">
        <f t="array" ref="AD322">IF(VLOOKUP(ACT2Holdings[[#This Row],[Date]],Paysheet[], 2, FALSE) = "PAYDAY", (VLOOKUP(ACT2Holdings[[#This Row],[Date]],Paysheet[], 11, FALSE) * ACT2Info[Intial Pay %]), "")</f>
        <v/>
      </c>
      <c r="AE32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22" s="1" t="str" cm="1">
        <f t="array" ref="AF322">IF(VLOOKUP(ACT2Holdings[[#This Row],[Date]],Paysheet[], 2, FALSE) = "PAYDAY", (PayDistribution[[#This Row],[Pay Post Initial]] * ACT2Info[Remainder %]), "")</f>
        <v/>
      </c>
      <c r="AG32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22" s="23">
        <v>45609</v>
      </c>
      <c r="AJ322" s="1" cm="1">
        <f t="array" ref="AJ322">IF(ISNUMBER(AQ321), AQ321, ACT3Info[Intial Amount])</f>
        <v>0</v>
      </c>
      <c r="AK322" s="1"/>
      <c r="AL322" s="19" cm="1">
        <f t="array" ref="AL322">IF(ACT3Holdings[[#This Row],[Intial Amount]] &gt; ACT3Info[Interest Rate 1 Cap], ACT3Info[Interest Rate 2], ACT3Info[Interest Rate])</f>
        <v>0</v>
      </c>
      <c r="AM322" s="1"/>
      <c r="AN322" s="24" t="str" cm="1">
        <f t="array" ref="AN322">IF(VLOOKUP(ACT3Holdings[[#This Row],[Date]],Paysheet[], 2, FALSE) = "PAYDAY", (VLOOKUP(ACT3Holdings[[#This Row],[Date]],Paysheet[], 11, FALSE) * ACT3Info[Intial Pay %]), "")</f>
        <v/>
      </c>
      <c r="AO32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22" s="1" t="str" cm="1">
        <f t="array" ref="AP322">IF(VLOOKUP(ACT3Holdings[[#This Row],[Date]],Paysheet[], 2, FALSE) = "PAYDAY", (PayDistribution[[#This Row],[Pay Post Initial]] * ACT3Info[Remainder %]), "")</f>
        <v/>
      </c>
      <c r="AQ32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22" s="23">
        <v>45609</v>
      </c>
      <c r="AT322" s="1" cm="1">
        <f t="array" ref="AT322">IF(ISNUMBER(BA321), BA321, ACT4Info[Intial Amount])</f>
        <v>0</v>
      </c>
      <c r="AU322" s="1"/>
      <c r="AV322" s="19" cm="1">
        <f t="array" ref="AV322">IF(ACT4Holdings[[#This Row],[Intial Amount]] &gt; ACT4Info[Interest Rate 1 Cap], ACT4Info[Interest Rate 2], ACT4Info[Interest Rate])</f>
        <v>0</v>
      </c>
      <c r="AW322" s="1"/>
      <c r="AX322" s="24" t="str" cm="1">
        <f t="array" ref="AX322">IF(VLOOKUP(ACT4Holdings[[#This Row],[Date]],Paysheet[], 2, FALSE) = "PAYDAY", (VLOOKUP(ACT4Holdings[[#This Row],[Date]],Paysheet[], 11, FALSE) * ACT4Info[Intial Pay %]), "")</f>
        <v/>
      </c>
      <c r="AY32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22" s="1" t="str" cm="1">
        <f t="array" ref="AZ322">IF(VLOOKUP(ACT4Holdings[[#This Row],[Date]],Paysheet[], 2, FALSE) = "PAYDAY", (PayDistribution[[#This Row],[Pay Post Initial]] * ACT4Info[Remainder %]), "")</f>
        <v/>
      </c>
      <c r="BA32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22" s="23">
        <v>45609</v>
      </c>
      <c r="BD322" s="1" cm="1">
        <f t="array" ref="BD322">IF(ISNUMBER(BK321), BK321, ACT5Info[Intial Amount])</f>
        <v>0</v>
      </c>
      <c r="BE322" s="1"/>
      <c r="BF322" s="19" cm="1">
        <f t="array" ref="BF322">IF(ACT5Holdings[[#This Row],[Intial Amount]] &gt; ACT5Info[Interest Rate 1 Cap], ACT5Info[Interest Rate 2], ACT5Info[Interest Rate])</f>
        <v>0</v>
      </c>
      <c r="BG322" s="1"/>
      <c r="BH322" s="24" t="str" cm="1">
        <f t="array" ref="BH322">IF(VLOOKUP(ACT5Holdings[[#This Row],[Date]],Paysheet[], 2, FALSE) = "PAYDAY", (VLOOKUP(ACT5Holdings[[#This Row],[Date]],Paysheet[], 11, FALSE) * ACT5Info[Intial Pay %]), "")</f>
        <v/>
      </c>
      <c r="BI32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22" s="1" t="str" cm="1">
        <f t="array" ref="BJ322">IF(VLOOKUP(ACT5Holdings[[#This Row],[Date]],Paysheet[], 2, FALSE) = "PAYDAY", (PayDistribution[[#This Row],[Pay Post Initial]] * ACT5Info[Remainder %]), "")</f>
        <v/>
      </c>
      <c r="BK32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23" spans="1:63" x14ac:dyDescent="0.25">
      <c r="A323" s="28">
        <v>45610</v>
      </c>
      <c r="B323" t="str">
        <f>IF(VLOOKUP(PayDistribution[[#This Row],[Date]],Paysheet[], 2, FALSE) = "PAYDAY", VLOOKUP(PayDistribution[[#This Row],[Date]],Paysheet[], 11, FALSE), "")</f>
        <v/>
      </c>
      <c r="C323" s="2" t="str">
        <f>ACT1Holdings[[#This Row],[Initial Pay Cut]]</f>
        <v/>
      </c>
      <c r="D323" s="2" t="str">
        <f>ACT2Holdings[[#This Row],[Initial Pay Cut]]</f>
        <v/>
      </c>
      <c r="E323" s="2" t="str">
        <f>ACT3Holdings[[#This Row],[Initial Pay Cut]]</f>
        <v/>
      </c>
      <c r="F323" s="2" t="str">
        <f>ACT4Holdings[[#This Row],[Initial Pay Cut]]</f>
        <v/>
      </c>
      <c r="G323" s="2" t="str">
        <f>ACT5Holdings[[#This Row],[Initial Pay Cut]]</f>
        <v/>
      </c>
      <c r="H323" t="str">
        <f>IF(PayDistribution[[#This Row],[Initial Paycheck]] = "", "", PayDistribution[[#This Row],[Initial Paycheck]] - SUM(PayDistribution[[#This Row],[Int ACT 1]:[Int ACT 5]]))</f>
        <v/>
      </c>
      <c r="I323" s="2" t="str">
        <f>ACT1Holdings[[#This Row],[Remainder Pay Cut]]</f>
        <v/>
      </c>
      <c r="J323" s="2" t="str">
        <f>ACT2Holdings[[#This Row],[Remainder Pay Cut]]</f>
        <v/>
      </c>
      <c r="K323" s="2" t="str">
        <f>ACT3Holdings[[#This Row],[Remainder Pay Cut]]</f>
        <v/>
      </c>
      <c r="L323" s="2" t="str">
        <f>ACT4Holdings[[#This Row],[Remainder Pay Cut]]</f>
        <v/>
      </c>
      <c r="M323" s="2" t="str">
        <f>ACT5Holdings[[#This Row],[Remainder Pay Cut]]</f>
        <v/>
      </c>
      <c r="O323" s="23">
        <v>45610</v>
      </c>
      <c r="P323" s="1" cm="1">
        <f t="array" ref="P323">IF(ISNUMBER(W322), W322, ACT1Info[Intial Amount])</f>
        <v>0</v>
      </c>
      <c r="Q323" s="1"/>
      <c r="R323" s="19" cm="1">
        <f t="array" ref="R323">IF(ACT1Holdings[[#This Row],[Intial Amount]] &gt; ACT1Info[Interest Rate 1 Cap], ACT1Info[Interest Rate 2], ACT1Info[Interest Rate])</f>
        <v>0</v>
      </c>
      <c r="S323" s="1"/>
      <c r="T323" s="24" t="str" cm="1">
        <f t="array" ref="T323">IF(VLOOKUP(ACT1Holdings[[#This Row],[Date]],Paysheet[], 2, FALSE) = "PAYDAY", (VLOOKUP(ACT1Holdings[[#This Row],[Date]],Paysheet[], 11, FALSE) * ACT1Info[Intial Pay %]), "")</f>
        <v/>
      </c>
      <c r="U32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23" s="1" t="str" cm="1">
        <f t="array" ref="V323">IF(VLOOKUP(ACT1Holdings[[#This Row],[Date]],Paysheet[], 2, FALSE) = "PAYDAY", (PayDistribution[[#This Row],[Pay Post Initial]] * ACT1Info[Remainder %]), "")</f>
        <v/>
      </c>
      <c r="W32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23" s="23">
        <v>45610</v>
      </c>
      <c r="Z323" s="1" cm="1">
        <f t="array" ref="Z323">IF(ISNUMBER(AG322), AG322, ACT2Info[Intial Amount])</f>
        <v>0</v>
      </c>
      <c r="AA323" s="1"/>
      <c r="AB323" s="19" cm="1">
        <f t="array" ref="AB323">IF(ACT2Holdings[[#This Row],[Intial Amount]] &gt; ACT2Info[Interest Rate 1 Cap], ACT2Info[Interest Rate 2], ACT2Info[Interest Rate])</f>
        <v>1.5E-3</v>
      </c>
      <c r="AC323" s="1"/>
      <c r="AD323" s="24" t="str" cm="1">
        <f t="array" ref="AD323">IF(VLOOKUP(ACT2Holdings[[#This Row],[Date]],Paysheet[], 2, FALSE) = "PAYDAY", (VLOOKUP(ACT2Holdings[[#This Row],[Date]],Paysheet[], 11, FALSE) * ACT2Info[Intial Pay %]), "")</f>
        <v/>
      </c>
      <c r="AE32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23" s="1" t="str" cm="1">
        <f t="array" ref="AF323">IF(VLOOKUP(ACT2Holdings[[#This Row],[Date]],Paysheet[], 2, FALSE) = "PAYDAY", (PayDistribution[[#This Row],[Pay Post Initial]] * ACT2Info[Remainder %]), "")</f>
        <v/>
      </c>
      <c r="AG32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23" s="23">
        <v>45610</v>
      </c>
      <c r="AJ323" s="1" cm="1">
        <f t="array" ref="AJ323">IF(ISNUMBER(AQ322), AQ322, ACT3Info[Intial Amount])</f>
        <v>0</v>
      </c>
      <c r="AK323" s="1"/>
      <c r="AL323" s="19" cm="1">
        <f t="array" ref="AL323">IF(ACT3Holdings[[#This Row],[Intial Amount]] &gt; ACT3Info[Interest Rate 1 Cap], ACT3Info[Interest Rate 2], ACT3Info[Interest Rate])</f>
        <v>0</v>
      </c>
      <c r="AM323" s="1"/>
      <c r="AN323" s="24" t="str" cm="1">
        <f t="array" ref="AN323">IF(VLOOKUP(ACT3Holdings[[#This Row],[Date]],Paysheet[], 2, FALSE) = "PAYDAY", (VLOOKUP(ACT3Holdings[[#This Row],[Date]],Paysheet[], 11, FALSE) * ACT3Info[Intial Pay %]), "")</f>
        <v/>
      </c>
      <c r="AO32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23" s="1" t="str" cm="1">
        <f t="array" ref="AP323">IF(VLOOKUP(ACT3Holdings[[#This Row],[Date]],Paysheet[], 2, FALSE) = "PAYDAY", (PayDistribution[[#This Row],[Pay Post Initial]] * ACT3Info[Remainder %]), "")</f>
        <v/>
      </c>
      <c r="AQ32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23" s="23">
        <v>45610</v>
      </c>
      <c r="AT323" s="1" cm="1">
        <f t="array" ref="AT323">IF(ISNUMBER(BA322), BA322, ACT4Info[Intial Amount])</f>
        <v>0</v>
      </c>
      <c r="AU323" s="1"/>
      <c r="AV323" s="19" cm="1">
        <f t="array" ref="AV323">IF(ACT4Holdings[[#This Row],[Intial Amount]] &gt; ACT4Info[Interest Rate 1 Cap], ACT4Info[Interest Rate 2], ACT4Info[Interest Rate])</f>
        <v>0</v>
      </c>
      <c r="AW323" s="1"/>
      <c r="AX323" s="24" t="str" cm="1">
        <f t="array" ref="AX323">IF(VLOOKUP(ACT4Holdings[[#This Row],[Date]],Paysheet[], 2, FALSE) = "PAYDAY", (VLOOKUP(ACT4Holdings[[#This Row],[Date]],Paysheet[], 11, FALSE) * ACT4Info[Intial Pay %]), "")</f>
        <v/>
      </c>
      <c r="AY32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23" s="1" t="str" cm="1">
        <f t="array" ref="AZ323">IF(VLOOKUP(ACT4Holdings[[#This Row],[Date]],Paysheet[], 2, FALSE) = "PAYDAY", (PayDistribution[[#This Row],[Pay Post Initial]] * ACT4Info[Remainder %]), "")</f>
        <v/>
      </c>
      <c r="BA32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23" s="23">
        <v>45610</v>
      </c>
      <c r="BD323" s="1" cm="1">
        <f t="array" ref="BD323">IF(ISNUMBER(BK322), BK322, ACT5Info[Intial Amount])</f>
        <v>0</v>
      </c>
      <c r="BE323" s="1"/>
      <c r="BF323" s="19" cm="1">
        <f t="array" ref="BF323">IF(ACT5Holdings[[#This Row],[Intial Amount]] &gt; ACT5Info[Interest Rate 1 Cap], ACT5Info[Interest Rate 2], ACT5Info[Interest Rate])</f>
        <v>0</v>
      </c>
      <c r="BG323" s="1"/>
      <c r="BH323" s="24" t="str" cm="1">
        <f t="array" ref="BH323">IF(VLOOKUP(ACT5Holdings[[#This Row],[Date]],Paysheet[], 2, FALSE) = "PAYDAY", (VLOOKUP(ACT5Holdings[[#This Row],[Date]],Paysheet[], 11, FALSE) * ACT5Info[Intial Pay %]), "")</f>
        <v/>
      </c>
      <c r="BI32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23" s="1" t="str" cm="1">
        <f t="array" ref="BJ323">IF(VLOOKUP(ACT5Holdings[[#This Row],[Date]],Paysheet[], 2, FALSE) = "PAYDAY", (PayDistribution[[#This Row],[Pay Post Initial]] * ACT5Info[Remainder %]), "")</f>
        <v/>
      </c>
      <c r="BK32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24" spans="1:63" x14ac:dyDescent="0.25">
      <c r="A324" s="28">
        <v>45611</v>
      </c>
      <c r="B324" t="str">
        <f>IF(VLOOKUP(PayDistribution[[#This Row],[Date]],Paysheet[], 2, FALSE) = "PAYDAY", VLOOKUP(PayDistribution[[#This Row],[Date]],Paysheet[], 11, FALSE), "")</f>
        <v/>
      </c>
      <c r="C324" s="2" t="str">
        <f>ACT1Holdings[[#This Row],[Initial Pay Cut]]</f>
        <v/>
      </c>
      <c r="D324" s="2" t="str">
        <f>ACT2Holdings[[#This Row],[Initial Pay Cut]]</f>
        <v/>
      </c>
      <c r="E324" s="2" t="str">
        <f>ACT3Holdings[[#This Row],[Initial Pay Cut]]</f>
        <v/>
      </c>
      <c r="F324" s="2" t="str">
        <f>ACT4Holdings[[#This Row],[Initial Pay Cut]]</f>
        <v/>
      </c>
      <c r="G324" s="2" t="str">
        <f>ACT5Holdings[[#This Row],[Initial Pay Cut]]</f>
        <v/>
      </c>
      <c r="H324" t="str">
        <f>IF(PayDistribution[[#This Row],[Initial Paycheck]] = "", "", PayDistribution[[#This Row],[Initial Paycheck]] - SUM(PayDistribution[[#This Row],[Int ACT 1]:[Int ACT 5]]))</f>
        <v/>
      </c>
      <c r="I324" s="2" t="str">
        <f>ACT1Holdings[[#This Row],[Remainder Pay Cut]]</f>
        <v/>
      </c>
      <c r="J324" s="2" t="str">
        <f>ACT2Holdings[[#This Row],[Remainder Pay Cut]]</f>
        <v/>
      </c>
      <c r="K324" s="2" t="str">
        <f>ACT3Holdings[[#This Row],[Remainder Pay Cut]]</f>
        <v/>
      </c>
      <c r="L324" s="2" t="str">
        <f>ACT4Holdings[[#This Row],[Remainder Pay Cut]]</f>
        <v/>
      </c>
      <c r="M324" s="2" t="str">
        <f>ACT5Holdings[[#This Row],[Remainder Pay Cut]]</f>
        <v/>
      </c>
      <c r="O324" s="23">
        <v>45611</v>
      </c>
      <c r="P324" s="1" cm="1">
        <f t="array" ref="P324">IF(ISNUMBER(W323), W323, ACT1Info[Intial Amount])</f>
        <v>0</v>
      </c>
      <c r="Q324" s="1"/>
      <c r="R324" s="19" cm="1">
        <f t="array" ref="R324">IF(ACT1Holdings[[#This Row],[Intial Amount]] &gt; ACT1Info[Interest Rate 1 Cap], ACT1Info[Interest Rate 2], ACT1Info[Interest Rate])</f>
        <v>0</v>
      </c>
      <c r="S324" s="1"/>
      <c r="T324" s="24" t="str" cm="1">
        <f t="array" ref="T324">IF(VLOOKUP(ACT1Holdings[[#This Row],[Date]],Paysheet[], 2, FALSE) = "PAYDAY", (VLOOKUP(ACT1Holdings[[#This Row],[Date]],Paysheet[], 11, FALSE) * ACT1Info[Intial Pay %]), "")</f>
        <v/>
      </c>
      <c r="U32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24" s="1" t="str" cm="1">
        <f t="array" ref="V324">IF(VLOOKUP(ACT1Holdings[[#This Row],[Date]],Paysheet[], 2, FALSE) = "PAYDAY", (PayDistribution[[#This Row],[Pay Post Initial]] * ACT1Info[Remainder %]), "")</f>
        <v/>
      </c>
      <c r="W32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24" s="23">
        <v>45611</v>
      </c>
      <c r="Z324" s="1" cm="1">
        <f t="array" ref="Z324">IF(ISNUMBER(AG323), AG323, ACT2Info[Intial Amount])</f>
        <v>0</v>
      </c>
      <c r="AA324" s="1"/>
      <c r="AB324" s="19" cm="1">
        <f t="array" ref="AB324">IF(ACT2Holdings[[#This Row],[Intial Amount]] &gt; ACT2Info[Interest Rate 1 Cap], ACT2Info[Interest Rate 2], ACT2Info[Interest Rate])</f>
        <v>1.5E-3</v>
      </c>
      <c r="AC324" s="1"/>
      <c r="AD324" s="24" t="str" cm="1">
        <f t="array" ref="AD324">IF(VLOOKUP(ACT2Holdings[[#This Row],[Date]],Paysheet[], 2, FALSE) = "PAYDAY", (VLOOKUP(ACT2Holdings[[#This Row],[Date]],Paysheet[], 11, FALSE) * ACT2Info[Intial Pay %]), "")</f>
        <v/>
      </c>
      <c r="AE32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24" s="1" t="str" cm="1">
        <f t="array" ref="AF324">IF(VLOOKUP(ACT2Holdings[[#This Row],[Date]],Paysheet[], 2, FALSE) = "PAYDAY", (PayDistribution[[#This Row],[Pay Post Initial]] * ACT2Info[Remainder %]), "")</f>
        <v/>
      </c>
      <c r="AG32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24" s="23">
        <v>45611</v>
      </c>
      <c r="AJ324" s="1" cm="1">
        <f t="array" ref="AJ324">IF(ISNUMBER(AQ323), AQ323, ACT3Info[Intial Amount])</f>
        <v>0</v>
      </c>
      <c r="AK324" s="1"/>
      <c r="AL324" s="19" cm="1">
        <f t="array" ref="AL324">IF(ACT3Holdings[[#This Row],[Intial Amount]] &gt; ACT3Info[Interest Rate 1 Cap], ACT3Info[Interest Rate 2], ACT3Info[Interest Rate])</f>
        <v>0</v>
      </c>
      <c r="AM324" s="1"/>
      <c r="AN324" s="24" t="str" cm="1">
        <f t="array" ref="AN324">IF(VLOOKUP(ACT3Holdings[[#This Row],[Date]],Paysheet[], 2, FALSE) = "PAYDAY", (VLOOKUP(ACT3Holdings[[#This Row],[Date]],Paysheet[], 11, FALSE) * ACT3Info[Intial Pay %]), "")</f>
        <v/>
      </c>
      <c r="AO32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24" s="1" t="str" cm="1">
        <f t="array" ref="AP324">IF(VLOOKUP(ACT3Holdings[[#This Row],[Date]],Paysheet[], 2, FALSE) = "PAYDAY", (PayDistribution[[#This Row],[Pay Post Initial]] * ACT3Info[Remainder %]), "")</f>
        <v/>
      </c>
      <c r="AQ32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24" s="23">
        <v>45611</v>
      </c>
      <c r="AT324" s="1" cm="1">
        <f t="array" ref="AT324">IF(ISNUMBER(BA323), BA323, ACT4Info[Intial Amount])</f>
        <v>0</v>
      </c>
      <c r="AU324" s="1"/>
      <c r="AV324" s="19" cm="1">
        <f t="array" ref="AV324">IF(ACT4Holdings[[#This Row],[Intial Amount]] &gt; ACT4Info[Interest Rate 1 Cap], ACT4Info[Interest Rate 2], ACT4Info[Interest Rate])</f>
        <v>0</v>
      </c>
      <c r="AW324" s="1"/>
      <c r="AX324" s="24" t="str" cm="1">
        <f t="array" ref="AX324">IF(VLOOKUP(ACT4Holdings[[#This Row],[Date]],Paysheet[], 2, FALSE) = "PAYDAY", (VLOOKUP(ACT4Holdings[[#This Row],[Date]],Paysheet[], 11, FALSE) * ACT4Info[Intial Pay %]), "")</f>
        <v/>
      </c>
      <c r="AY32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24" s="1" t="str" cm="1">
        <f t="array" ref="AZ324">IF(VLOOKUP(ACT4Holdings[[#This Row],[Date]],Paysheet[], 2, FALSE) = "PAYDAY", (PayDistribution[[#This Row],[Pay Post Initial]] * ACT4Info[Remainder %]), "")</f>
        <v/>
      </c>
      <c r="BA32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24" s="23">
        <v>45611</v>
      </c>
      <c r="BD324" s="1" cm="1">
        <f t="array" ref="BD324">IF(ISNUMBER(BK323), BK323, ACT5Info[Intial Amount])</f>
        <v>0</v>
      </c>
      <c r="BE324" s="1"/>
      <c r="BF324" s="19" cm="1">
        <f t="array" ref="BF324">IF(ACT5Holdings[[#This Row],[Intial Amount]] &gt; ACT5Info[Interest Rate 1 Cap], ACT5Info[Interest Rate 2], ACT5Info[Interest Rate])</f>
        <v>0</v>
      </c>
      <c r="BG324" s="1"/>
      <c r="BH324" s="24" t="str" cm="1">
        <f t="array" ref="BH324">IF(VLOOKUP(ACT5Holdings[[#This Row],[Date]],Paysheet[], 2, FALSE) = "PAYDAY", (VLOOKUP(ACT5Holdings[[#This Row],[Date]],Paysheet[], 11, FALSE) * ACT5Info[Intial Pay %]), "")</f>
        <v/>
      </c>
      <c r="BI32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24" s="1" t="str" cm="1">
        <f t="array" ref="BJ324">IF(VLOOKUP(ACT5Holdings[[#This Row],[Date]],Paysheet[], 2, FALSE) = "PAYDAY", (PayDistribution[[#This Row],[Pay Post Initial]] * ACT5Info[Remainder %]), "")</f>
        <v/>
      </c>
      <c r="BK32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25" spans="1:63" x14ac:dyDescent="0.25">
      <c r="A325" s="28">
        <v>45612</v>
      </c>
      <c r="B325" t="str">
        <f>IF(VLOOKUP(PayDistribution[[#This Row],[Date]],Paysheet[], 2, FALSE) = "PAYDAY", VLOOKUP(PayDistribution[[#This Row],[Date]],Paysheet[], 11, FALSE), "")</f>
        <v/>
      </c>
      <c r="C325" s="2" t="str">
        <f>ACT1Holdings[[#This Row],[Initial Pay Cut]]</f>
        <v/>
      </c>
      <c r="D325" s="2" t="str">
        <f>ACT2Holdings[[#This Row],[Initial Pay Cut]]</f>
        <v/>
      </c>
      <c r="E325" s="2" t="str">
        <f>ACT3Holdings[[#This Row],[Initial Pay Cut]]</f>
        <v/>
      </c>
      <c r="F325" s="2" t="str">
        <f>ACT4Holdings[[#This Row],[Initial Pay Cut]]</f>
        <v/>
      </c>
      <c r="G325" s="2" t="str">
        <f>ACT5Holdings[[#This Row],[Initial Pay Cut]]</f>
        <v/>
      </c>
      <c r="H325" t="str">
        <f>IF(PayDistribution[[#This Row],[Initial Paycheck]] = "", "", PayDistribution[[#This Row],[Initial Paycheck]] - SUM(PayDistribution[[#This Row],[Int ACT 1]:[Int ACT 5]]))</f>
        <v/>
      </c>
      <c r="I325" s="2" t="str">
        <f>ACT1Holdings[[#This Row],[Remainder Pay Cut]]</f>
        <v/>
      </c>
      <c r="J325" s="2" t="str">
        <f>ACT2Holdings[[#This Row],[Remainder Pay Cut]]</f>
        <v/>
      </c>
      <c r="K325" s="2" t="str">
        <f>ACT3Holdings[[#This Row],[Remainder Pay Cut]]</f>
        <v/>
      </c>
      <c r="L325" s="2" t="str">
        <f>ACT4Holdings[[#This Row],[Remainder Pay Cut]]</f>
        <v/>
      </c>
      <c r="M325" s="2" t="str">
        <f>ACT5Holdings[[#This Row],[Remainder Pay Cut]]</f>
        <v/>
      </c>
      <c r="O325" s="23">
        <v>45612</v>
      </c>
      <c r="P325" s="1" cm="1">
        <f t="array" ref="P325">IF(ISNUMBER(W324), W324, ACT1Info[Intial Amount])</f>
        <v>0</v>
      </c>
      <c r="Q325" s="1"/>
      <c r="R325" s="19" cm="1">
        <f t="array" ref="R325">IF(ACT1Holdings[[#This Row],[Intial Amount]] &gt; ACT1Info[Interest Rate 1 Cap], ACT1Info[Interest Rate 2], ACT1Info[Interest Rate])</f>
        <v>0</v>
      </c>
      <c r="S325" s="1"/>
      <c r="T325" s="24" t="str" cm="1">
        <f t="array" ref="T325">IF(VLOOKUP(ACT1Holdings[[#This Row],[Date]],Paysheet[], 2, FALSE) = "PAYDAY", (VLOOKUP(ACT1Holdings[[#This Row],[Date]],Paysheet[], 11, FALSE) * ACT1Info[Intial Pay %]), "")</f>
        <v/>
      </c>
      <c r="U32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25" s="1" t="str" cm="1">
        <f t="array" ref="V325">IF(VLOOKUP(ACT1Holdings[[#This Row],[Date]],Paysheet[], 2, FALSE) = "PAYDAY", (PayDistribution[[#This Row],[Pay Post Initial]] * ACT1Info[Remainder %]), "")</f>
        <v/>
      </c>
      <c r="W32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25" s="23">
        <v>45612</v>
      </c>
      <c r="Z325" s="1" cm="1">
        <f t="array" ref="Z325">IF(ISNUMBER(AG324), AG324, ACT2Info[Intial Amount])</f>
        <v>0</v>
      </c>
      <c r="AA325" s="1"/>
      <c r="AB325" s="19" cm="1">
        <f t="array" ref="AB325">IF(ACT2Holdings[[#This Row],[Intial Amount]] &gt; ACT2Info[Interest Rate 1 Cap], ACT2Info[Interest Rate 2], ACT2Info[Interest Rate])</f>
        <v>1.5E-3</v>
      </c>
      <c r="AC325" s="1"/>
      <c r="AD325" s="24" t="str" cm="1">
        <f t="array" ref="AD325">IF(VLOOKUP(ACT2Holdings[[#This Row],[Date]],Paysheet[], 2, FALSE) = "PAYDAY", (VLOOKUP(ACT2Holdings[[#This Row],[Date]],Paysheet[], 11, FALSE) * ACT2Info[Intial Pay %]), "")</f>
        <v/>
      </c>
      <c r="AE32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25" s="1" t="str" cm="1">
        <f t="array" ref="AF325">IF(VLOOKUP(ACT2Holdings[[#This Row],[Date]],Paysheet[], 2, FALSE) = "PAYDAY", (PayDistribution[[#This Row],[Pay Post Initial]] * ACT2Info[Remainder %]), "")</f>
        <v/>
      </c>
      <c r="AG32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25" s="23">
        <v>45612</v>
      </c>
      <c r="AJ325" s="1" cm="1">
        <f t="array" ref="AJ325">IF(ISNUMBER(AQ324), AQ324, ACT3Info[Intial Amount])</f>
        <v>0</v>
      </c>
      <c r="AK325" s="1"/>
      <c r="AL325" s="19" cm="1">
        <f t="array" ref="AL325">IF(ACT3Holdings[[#This Row],[Intial Amount]] &gt; ACT3Info[Interest Rate 1 Cap], ACT3Info[Interest Rate 2], ACT3Info[Interest Rate])</f>
        <v>0</v>
      </c>
      <c r="AM325" s="1"/>
      <c r="AN325" s="24" t="str" cm="1">
        <f t="array" ref="AN325">IF(VLOOKUP(ACT3Holdings[[#This Row],[Date]],Paysheet[], 2, FALSE) = "PAYDAY", (VLOOKUP(ACT3Holdings[[#This Row],[Date]],Paysheet[], 11, FALSE) * ACT3Info[Intial Pay %]), "")</f>
        <v/>
      </c>
      <c r="AO32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25" s="1" t="str" cm="1">
        <f t="array" ref="AP325">IF(VLOOKUP(ACT3Holdings[[#This Row],[Date]],Paysheet[], 2, FALSE) = "PAYDAY", (PayDistribution[[#This Row],[Pay Post Initial]] * ACT3Info[Remainder %]), "")</f>
        <v/>
      </c>
      <c r="AQ32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25" s="23">
        <v>45612</v>
      </c>
      <c r="AT325" s="1" cm="1">
        <f t="array" ref="AT325">IF(ISNUMBER(BA324), BA324, ACT4Info[Intial Amount])</f>
        <v>0</v>
      </c>
      <c r="AU325" s="1"/>
      <c r="AV325" s="19" cm="1">
        <f t="array" ref="AV325">IF(ACT4Holdings[[#This Row],[Intial Amount]] &gt; ACT4Info[Interest Rate 1 Cap], ACT4Info[Interest Rate 2], ACT4Info[Interest Rate])</f>
        <v>0</v>
      </c>
      <c r="AW325" s="1"/>
      <c r="AX325" s="24" t="str" cm="1">
        <f t="array" ref="AX325">IF(VLOOKUP(ACT4Holdings[[#This Row],[Date]],Paysheet[], 2, FALSE) = "PAYDAY", (VLOOKUP(ACT4Holdings[[#This Row],[Date]],Paysheet[], 11, FALSE) * ACT4Info[Intial Pay %]), "")</f>
        <v/>
      </c>
      <c r="AY32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25" s="1" t="str" cm="1">
        <f t="array" ref="AZ325">IF(VLOOKUP(ACT4Holdings[[#This Row],[Date]],Paysheet[], 2, FALSE) = "PAYDAY", (PayDistribution[[#This Row],[Pay Post Initial]] * ACT4Info[Remainder %]), "")</f>
        <v/>
      </c>
      <c r="BA32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25" s="23">
        <v>45612</v>
      </c>
      <c r="BD325" s="1" cm="1">
        <f t="array" ref="BD325">IF(ISNUMBER(BK324), BK324, ACT5Info[Intial Amount])</f>
        <v>0</v>
      </c>
      <c r="BE325" s="1"/>
      <c r="BF325" s="19" cm="1">
        <f t="array" ref="BF325">IF(ACT5Holdings[[#This Row],[Intial Amount]] &gt; ACT5Info[Interest Rate 1 Cap], ACT5Info[Interest Rate 2], ACT5Info[Interest Rate])</f>
        <v>0</v>
      </c>
      <c r="BG325" s="1"/>
      <c r="BH325" s="24" t="str" cm="1">
        <f t="array" ref="BH325">IF(VLOOKUP(ACT5Holdings[[#This Row],[Date]],Paysheet[], 2, FALSE) = "PAYDAY", (VLOOKUP(ACT5Holdings[[#This Row],[Date]],Paysheet[], 11, FALSE) * ACT5Info[Intial Pay %]), "")</f>
        <v/>
      </c>
      <c r="BI32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25" s="1" t="str" cm="1">
        <f t="array" ref="BJ325">IF(VLOOKUP(ACT5Holdings[[#This Row],[Date]],Paysheet[], 2, FALSE) = "PAYDAY", (PayDistribution[[#This Row],[Pay Post Initial]] * ACT5Info[Remainder %]), "")</f>
        <v/>
      </c>
      <c r="BK32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26" spans="1:63" x14ac:dyDescent="0.25">
      <c r="A326" s="28">
        <v>45613</v>
      </c>
      <c r="B326" t="str">
        <f>IF(VLOOKUP(PayDistribution[[#This Row],[Date]],Paysheet[], 2, FALSE) = "PAYDAY", VLOOKUP(PayDistribution[[#This Row],[Date]],Paysheet[], 11, FALSE), "")</f>
        <v/>
      </c>
      <c r="C326" s="2" t="str">
        <f>ACT1Holdings[[#This Row],[Initial Pay Cut]]</f>
        <v/>
      </c>
      <c r="D326" s="2" t="str">
        <f>ACT2Holdings[[#This Row],[Initial Pay Cut]]</f>
        <v/>
      </c>
      <c r="E326" s="2" t="str">
        <f>ACT3Holdings[[#This Row],[Initial Pay Cut]]</f>
        <v/>
      </c>
      <c r="F326" s="2" t="str">
        <f>ACT4Holdings[[#This Row],[Initial Pay Cut]]</f>
        <v/>
      </c>
      <c r="G326" s="2" t="str">
        <f>ACT5Holdings[[#This Row],[Initial Pay Cut]]</f>
        <v/>
      </c>
      <c r="H326" t="str">
        <f>IF(PayDistribution[[#This Row],[Initial Paycheck]] = "", "", PayDistribution[[#This Row],[Initial Paycheck]] - SUM(PayDistribution[[#This Row],[Int ACT 1]:[Int ACT 5]]))</f>
        <v/>
      </c>
      <c r="I326" s="2" t="str">
        <f>ACT1Holdings[[#This Row],[Remainder Pay Cut]]</f>
        <v/>
      </c>
      <c r="J326" s="2" t="str">
        <f>ACT2Holdings[[#This Row],[Remainder Pay Cut]]</f>
        <v/>
      </c>
      <c r="K326" s="2" t="str">
        <f>ACT3Holdings[[#This Row],[Remainder Pay Cut]]</f>
        <v/>
      </c>
      <c r="L326" s="2" t="str">
        <f>ACT4Holdings[[#This Row],[Remainder Pay Cut]]</f>
        <v/>
      </c>
      <c r="M326" s="2" t="str">
        <f>ACT5Holdings[[#This Row],[Remainder Pay Cut]]</f>
        <v/>
      </c>
      <c r="O326" s="23">
        <v>45613</v>
      </c>
      <c r="P326" s="1" cm="1">
        <f t="array" ref="P326">IF(ISNUMBER(W325), W325, ACT1Info[Intial Amount])</f>
        <v>0</v>
      </c>
      <c r="Q326" s="1"/>
      <c r="R326" s="19" cm="1">
        <f t="array" ref="R326">IF(ACT1Holdings[[#This Row],[Intial Amount]] &gt; ACT1Info[Interest Rate 1 Cap], ACT1Info[Interest Rate 2], ACT1Info[Interest Rate])</f>
        <v>0</v>
      </c>
      <c r="S326" s="1"/>
      <c r="T326" s="24" t="str" cm="1">
        <f t="array" ref="T326">IF(VLOOKUP(ACT1Holdings[[#This Row],[Date]],Paysheet[], 2, FALSE) = "PAYDAY", (VLOOKUP(ACT1Holdings[[#This Row],[Date]],Paysheet[], 11, FALSE) * ACT1Info[Intial Pay %]), "")</f>
        <v/>
      </c>
      <c r="U32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26" s="1" t="str" cm="1">
        <f t="array" ref="V326">IF(VLOOKUP(ACT1Holdings[[#This Row],[Date]],Paysheet[], 2, FALSE) = "PAYDAY", (PayDistribution[[#This Row],[Pay Post Initial]] * ACT1Info[Remainder %]), "")</f>
        <v/>
      </c>
      <c r="W32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26" s="23">
        <v>45613</v>
      </c>
      <c r="Z326" s="1" cm="1">
        <f t="array" ref="Z326">IF(ISNUMBER(AG325), AG325, ACT2Info[Intial Amount])</f>
        <v>0</v>
      </c>
      <c r="AA326" s="1"/>
      <c r="AB326" s="19" cm="1">
        <f t="array" ref="AB326">IF(ACT2Holdings[[#This Row],[Intial Amount]] &gt; ACT2Info[Interest Rate 1 Cap], ACT2Info[Interest Rate 2], ACT2Info[Interest Rate])</f>
        <v>1.5E-3</v>
      </c>
      <c r="AC326" s="1"/>
      <c r="AD326" s="24" t="str" cm="1">
        <f t="array" ref="AD326">IF(VLOOKUP(ACT2Holdings[[#This Row],[Date]],Paysheet[], 2, FALSE) = "PAYDAY", (VLOOKUP(ACT2Holdings[[#This Row],[Date]],Paysheet[], 11, FALSE) * ACT2Info[Intial Pay %]), "")</f>
        <v/>
      </c>
      <c r="AE32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26" s="1" t="str" cm="1">
        <f t="array" ref="AF326">IF(VLOOKUP(ACT2Holdings[[#This Row],[Date]],Paysheet[], 2, FALSE) = "PAYDAY", (PayDistribution[[#This Row],[Pay Post Initial]] * ACT2Info[Remainder %]), "")</f>
        <v/>
      </c>
      <c r="AG32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26" s="23">
        <v>45613</v>
      </c>
      <c r="AJ326" s="1" cm="1">
        <f t="array" ref="AJ326">IF(ISNUMBER(AQ325), AQ325, ACT3Info[Intial Amount])</f>
        <v>0</v>
      </c>
      <c r="AK326" s="1"/>
      <c r="AL326" s="19" cm="1">
        <f t="array" ref="AL326">IF(ACT3Holdings[[#This Row],[Intial Amount]] &gt; ACT3Info[Interest Rate 1 Cap], ACT3Info[Interest Rate 2], ACT3Info[Interest Rate])</f>
        <v>0</v>
      </c>
      <c r="AM326" s="1"/>
      <c r="AN326" s="24" t="str" cm="1">
        <f t="array" ref="AN326">IF(VLOOKUP(ACT3Holdings[[#This Row],[Date]],Paysheet[], 2, FALSE) = "PAYDAY", (VLOOKUP(ACT3Holdings[[#This Row],[Date]],Paysheet[], 11, FALSE) * ACT3Info[Intial Pay %]), "")</f>
        <v/>
      </c>
      <c r="AO32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26" s="1" t="str" cm="1">
        <f t="array" ref="AP326">IF(VLOOKUP(ACT3Holdings[[#This Row],[Date]],Paysheet[], 2, FALSE) = "PAYDAY", (PayDistribution[[#This Row],[Pay Post Initial]] * ACT3Info[Remainder %]), "")</f>
        <v/>
      </c>
      <c r="AQ32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26" s="23">
        <v>45613</v>
      </c>
      <c r="AT326" s="1" cm="1">
        <f t="array" ref="AT326">IF(ISNUMBER(BA325), BA325, ACT4Info[Intial Amount])</f>
        <v>0</v>
      </c>
      <c r="AU326" s="1"/>
      <c r="AV326" s="19" cm="1">
        <f t="array" ref="AV326">IF(ACT4Holdings[[#This Row],[Intial Amount]] &gt; ACT4Info[Interest Rate 1 Cap], ACT4Info[Interest Rate 2], ACT4Info[Interest Rate])</f>
        <v>0</v>
      </c>
      <c r="AW326" s="1"/>
      <c r="AX326" s="24" t="str" cm="1">
        <f t="array" ref="AX326">IF(VLOOKUP(ACT4Holdings[[#This Row],[Date]],Paysheet[], 2, FALSE) = "PAYDAY", (VLOOKUP(ACT4Holdings[[#This Row],[Date]],Paysheet[], 11, FALSE) * ACT4Info[Intial Pay %]), "")</f>
        <v/>
      </c>
      <c r="AY32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26" s="1" t="str" cm="1">
        <f t="array" ref="AZ326">IF(VLOOKUP(ACT4Holdings[[#This Row],[Date]],Paysheet[], 2, FALSE) = "PAYDAY", (PayDistribution[[#This Row],[Pay Post Initial]] * ACT4Info[Remainder %]), "")</f>
        <v/>
      </c>
      <c r="BA32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26" s="23">
        <v>45613</v>
      </c>
      <c r="BD326" s="1" cm="1">
        <f t="array" ref="BD326">IF(ISNUMBER(BK325), BK325, ACT5Info[Intial Amount])</f>
        <v>0</v>
      </c>
      <c r="BE326" s="1"/>
      <c r="BF326" s="19" cm="1">
        <f t="array" ref="BF326">IF(ACT5Holdings[[#This Row],[Intial Amount]] &gt; ACT5Info[Interest Rate 1 Cap], ACT5Info[Interest Rate 2], ACT5Info[Interest Rate])</f>
        <v>0</v>
      </c>
      <c r="BG326" s="1"/>
      <c r="BH326" s="24" t="str" cm="1">
        <f t="array" ref="BH326">IF(VLOOKUP(ACT5Holdings[[#This Row],[Date]],Paysheet[], 2, FALSE) = "PAYDAY", (VLOOKUP(ACT5Holdings[[#This Row],[Date]],Paysheet[], 11, FALSE) * ACT5Info[Intial Pay %]), "")</f>
        <v/>
      </c>
      <c r="BI32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26" s="1" t="str" cm="1">
        <f t="array" ref="BJ326">IF(VLOOKUP(ACT5Holdings[[#This Row],[Date]],Paysheet[], 2, FALSE) = "PAYDAY", (PayDistribution[[#This Row],[Pay Post Initial]] * ACT5Info[Remainder %]), "")</f>
        <v/>
      </c>
      <c r="BK32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27" spans="1:63" x14ac:dyDescent="0.25">
      <c r="A327" s="28">
        <v>45614</v>
      </c>
      <c r="B327" t="str">
        <f>IF(VLOOKUP(PayDistribution[[#This Row],[Date]],Paysheet[], 2, FALSE) = "PAYDAY", VLOOKUP(PayDistribution[[#This Row],[Date]],Paysheet[], 11, FALSE), "")</f>
        <v/>
      </c>
      <c r="C327" s="2" t="str">
        <f>ACT1Holdings[[#This Row],[Initial Pay Cut]]</f>
        <v/>
      </c>
      <c r="D327" s="2" t="str">
        <f>ACT2Holdings[[#This Row],[Initial Pay Cut]]</f>
        <v/>
      </c>
      <c r="E327" s="2" t="str">
        <f>ACT3Holdings[[#This Row],[Initial Pay Cut]]</f>
        <v/>
      </c>
      <c r="F327" s="2" t="str">
        <f>ACT4Holdings[[#This Row],[Initial Pay Cut]]</f>
        <v/>
      </c>
      <c r="G327" s="2" t="str">
        <f>ACT5Holdings[[#This Row],[Initial Pay Cut]]</f>
        <v/>
      </c>
      <c r="H327" t="str">
        <f>IF(PayDistribution[[#This Row],[Initial Paycheck]] = "", "", PayDistribution[[#This Row],[Initial Paycheck]] - SUM(PayDistribution[[#This Row],[Int ACT 1]:[Int ACT 5]]))</f>
        <v/>
      </c>
      <c r="I327" s="2" t="str">
        <f>ACT1Holdings[[#This Row],[Remainder Pay Cut]]</f>
        <v/>
      </c>
      <c r="J327" s="2" t="str">
        <f>ACT2Holdings[[#This Row],[Remainder Pay Cut]]</f>
        <v/>
      </c>
      <c r="K327" s="2" t="str">
        <f>ACT3Holdings[[#This Row],[Remainder Pay Cut]]</f>
        <v/>
      </c>
      <c r="L327" s="2" t="str">
        <f>ACT4Holdings[[#This Row],[Remainder Pay Cut]]</f>
        <v/>
      </c>
      <c r="M327" s="2" t="str">
        <f>ACT5Holdings[[#This Row],[Remainder Pay Cut]]</f>
        <v/>
      </c>
      <c r="O327" s="23">
        <v>45614</v>
      </c>
      <c r="P327" s="1" cm="1">
        <f t="array" ref="P327">IF(ISNUMBER(W326), W326, ACT1Info[Intial Amount])</f>
        <v>0</v>
      </c>
      <c r="Q327" s="1"/>
      <c r="R327" s="19" cm="1">
        <f t="array" ref="R327">IF(ACT1Holdings[[#This Row],[Intial Amount]] &gt; ACT1Info[Interest Rate 1 Cap], ACT1Info[Interest Rate 2], ACT1Info[Interest Rate])</f>
        <v>0</v>
      </c>
      <c r="S327" s="1"/>
      <c r="T327" s="24" t="str" cm="1">
        <f t="array" ref="T327">IF(VLOOKUP(ACT1Holdings[[#This Row],[Date]],Paysheet[], 2, FALSE) = "PAYDAY", (VLOOKUP(ACT1Holdings[[#This Row],[Date]],Paysheet[], 11, FALSE) * ACT1Info[Intial Pay %]), "")</f>
        <v/>
      </c>
      <c r="U32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27" s="1" t="str" cm="1">
        <f t="array" ref="V327">IF(VLOOKUP(ACT1Holdings[[#This Row],[Date]],Paysheet[], 2, FALSE) = "PAYDAY", (PayDistribution[[#This Row],[Pay Post Initial]] * ACT1Info[Remainder %]), "")</f>
        <v/>
      </c>
      <c r="W32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27" s="23">
        <v>45614</v>
      </c>
      <c r="Z327" s="1" cm="1">
        <f t="array" ref="Z327">IF(ISNUMBER(AG326), AG326, ACT2Info[Intial Amount])</f>
        <v>0</v>
      </c>
      <c r="AA327" s="1"/>
      <c r="AB327" s="19" cm="1">
        <f t="array" ref="AB327">IF(ACT2Holdings[[#This Row],[Intial Amount]] &gt; ACT2Info[Interest Rate 1 Cap], ACT2Info[Interest Rate 2], ACT2Info[Interest Rate])</f>
        <v>1.5E-3</v>
      </c>
      <c r="AC327" s="1"/>
      <c r="AD327" s="24" t="str" cm="1">
        <f t="array" ref="AD327">IF(VLOOKUP(ACT2Holdings[[#This Row],[Date]],Paysheet[], 2, FALSE) = "PAYDAY", (VLOOKUP(ACT2Holdings[[#This Row],[Date]],Paysheet[], 11, FALSE) * ACT2Info[Intial Pay %]), "")</f>
        <v/>
      </c>
      <c r="AE32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27" s="1" t="str" cm="1">
        <f t="array" ref="AF327">IF(VLOOKUP(ACT2Holdings[[#This Row],[Date]],Paysheet[], 2, FALSE) = "PAYDAY", (PayDistribution[[#This Row],[Pay Post Initial]] * ACT2Info[Remainder %]), "")</f>
        <v/>
      </c>
      <c r="AG32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27" s="23">
        <v>45614</v>
      </c>
      <c r="AJ327" s="1" cm="1">
        <f t="array" ref="AJ327">IF(ISNUMBER(AQ326), AQ326, ACT3Info[Intial Amount])</f>
        <v>0</v>
      </c>
      <c r="AK327" s="1"/>
      <c r="AL327" s="19" cm="1">
        <f t="array" ref="AL327">IF(ACT3Holdings[[#This Row],[Intial Amount]] &gt; ACT3Info[Interest Rate 1 Cap], ACT3Info[Interest Rate 2], ACT3Info[Interest Rate])</f>
        <v>0</v>
      </c>
      <c r="AM327" s="1"/>
      <c r="AN327" s="24" t="str" cm="1">
        <f t="array" ref="AN327">IF(VLOOKUP(ACT3Holdings[[#This Row],[Date]],Paysheet[], 2, FALSE) = "PAYDAY", (VLOOKUP(ACT3Holdings[[#This Row],[Date]],Paysheet[], 11, FALSE) * ACT3Info[Intial Pay %]), "")</f>
        <v/>
      </c>
      <c r="AO32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27" s="1" t="str" cm="1">
        <f t="array" ref="AP327">IF(VLOOKUP(ACT3Holdings[[#This Row],[Date]],Paysheet[], 2, FALSE) = "PAYDAY", (PayDistribution[[#This Row],[Pay Post Initial]] * ACT3Info[Remainder %]), "")</f>
        <v/>
      </c>
      <c r="AQ32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27" s="23">
        <v>45614</v>
      </c>
      <c r="AT327" s="1" cm="1">
        <f t="array" ref="AT327">IF(ISNUMBER(BA326), BA326, ACT4Info[Intial Amount])</f>
        <v>0</v>
      </c>
      <c r="AU327" s="1"/>
      <c r="AV327" s="19" cm="1">
        <f t="array" ref="AV327">IF(ACT4Holdings[[#This Row],[Intial Amount]] &gt; ACT4Info[Interest Rate 1 Cap], ACT4Info[Interest Rate 2], ACT4Info[Interest Rate])</f>
        <v>0</v>
      </c>
      <c r="AW327" s="1"/>
      <c r="AX327" s="24" t="str" cm="1">
        <f t="array" ref="AX327">IF(VLOOKUP(ACT4Holdings[[#This Row],[Date]],Paysheet[], 2, FALSE) = "PAYDAY", (VLOOKUP(ACT4Holdings[[#This Row],[Date]],Paysheet[], 11, FALSE) * ACT4Info[Intial Pay %]), "")</f>
        <v/>
      </c>
      <c r="AY32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27" s="1" t="str" cm="1">
        <f t="array" ref="AZ327">IF(VLOOKUP(ACT4Holdings[[#This Row],[Date]],Paysheet[], 2, FALSE) = "PAYDAY", (PayDistribution[[#This Row],[Pay Post Initial]] * ACT4Info[Remainder %]), "")</f>
        <v/>
      </c>
      <c r="BA32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27" s="23">
        <v>45614</v>
      </c>
      <c r="BD327" s="1" cm="1">
        <f t="array" ref="BD327">IF(ISNUMBER(BK326), BK326, ACT5Info[Intial Amount])</f>
        <v>0</v>
      </c>
      <c r="BE327" s="1"/>
      <c r="BF327" s="19" cm="1">
        <f t="array" ref="BF327">IF(ACT5Holdings[[#This Row],[Intial Amount]] &gt; ACT5Info[Interest Rate 1 Cap], ACT5Info[Interest Rate 2], ACT5Info[Interest Rate])</f>
        <v>0</v>
      </c>
      <c r="BG327" s="1"/>
      <c r="BH327" s="24" t="str" cm="1">
        <f t="array" ref="BH327">IF(VLOOKUP(ACT5Holdings[[#This Row],[Date]],Paysheet[], 2, FALSE) = "PAYDAY", (VLOOKUP(ACT5Holdings[[#This Row],[Date]],Paysheet[], 11, FALSE) * ACT5Info[Intial Pay %]), "")</f>
        <v/>
      </c>
      <c r="BI32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27" s="1" t="str" cm="1">
        <f t="array" ref="BJ327">IF(VLOOKUP(ACT5Holdings[[#This Row],[Date]],Paysheet[], 2, FALSE) = "PAYDAY", (PayDistribution[[#This Row],[Pay Post Initial]] * ACT5Info[Remainder %]), "")</f>
        <v/>
      </c>
      <c r="BK32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28" spans="1:63" x14ac:dyDescent="0.25">
      <c r="A328" s="28">
        <v>45615</v>
      </c>
      <c r="B328" t="str">
        <f>IF(VLOOKUP(PayDistribution[[#This Row],[Date]],Paysheet[], 2, FALSE) = "PAYDAY", VLOOKUP(PayDistribution[[#This Row],[Date]],Paysheet[], 11, FALSE), "")</f>
        <v/>
      </c>
      <c r="C328" s="2" t="str">
        <f>ACT1Holdings[[#This Row],[Initial Pay Cut]]</f>
        <v/>
      </c>
      <c r="D328" s="2" t="str">
        <f>ACT2Holdings[[#This Row],[Initial Pay Cut]]</f>
        <v/>
      </c>
      <c r="E328" s="2" t="str">
        <f>ACT3Holdings[[#This Row],[Initial Pay Cut]]</f>
        <v/>
      </c>
      <c r="F328" s="2" t="str">
        <f>ACT4Holdings[[#This Row],[Initial Pay Cut]]</f>
        <v/>
      </c>
      <c r="G328" s="2" t="str">
        <f>ACT5Holdings[[#This Row],[Initial Pay Cut]]</f>
        <v/>
      </c>
      <c r="H328" t="str">
        <f>IF(PayDistribution[[#This Row],[Initial Paycheck]] = "", "", PayDistribution[[#This Row],[Initial Paycheck]] - SUM(PayDistribution[[#This Row],[Int ACT 1]:[Int ACT 5]]))</f>
        <v/>
      </c>
      <c r="I328" s="2" t="str">
        <f>ACT1Holdings[[#This Row],[Remainder Pay Cut]]</f>
        <v/>
      </c>
      <c r="J328" s="2" t="str">
        <f>ACT2Holdings[[#This Row],[Remainder Pay Cut]]</f>
        <v/>
      </c>
      <c r="K328" s="2" t="str">
        <f>ACT3Holdings[[#This Row],[Remainder Pay Cut]]</f>
        <v/>
      </c>
      <c r="L328" s="2" t="str">
        <f>ACT4Holdings[[#This Row],[Remainder Pay Cut]]</f>
        <v/>
      </c>
      <c r="M328" s="2" t="str">
        <f>ACT5Holdings[[#This Row],[Remainder Pay Cut]]</f>
        <v/>
      </c>
      <c r="O328" s="23">
        <v>45615</v>
      </c>
      <c r="P328" s="1" cm="1">
        <f t="array" ref="P328">IF(ISNUMBER(W327), W327, ACT1Info[Intial Amount])</f>
        <v>0</v>
      </c>
      <c r="Q328" s="1"/>
      <c r="R328" s="19" cm="1">
        <f t="array" ref="R328">IF(ACT1Holdings[[#This Row],[Intial Amount]] &gt; ACT1Info[Interest Rate 1 Cap], ACT1Info[Interest Rate 2], ACT1Info[Interest Rate])</f>
        <v>0</v>
      </c>
      <c r="S328" s="1"/>
      <c r="T328" s="24" t="str" cm="1">
        <f t="array" ref="T328">IF(VLOOKUP(ACT1Holdings[[#This Row],[Date]],Paysheet[], 2, FALSE) = "PAYDAY", (VLOOKUP(ACT1Holdings[[#This Row],[Date]],Paysheet[], 11, FALSE) * ACT1Info[Intial Pay %]), "")</f>
        <v/>
      </c>
      <c r="U32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28" s="1" t="str" cm="1">
        <f t="array" ref="V328">IF(VLOOKUP(ACT1Holdings[[#This Row],[Date]],Paysheet[], 2, FALSE) = "PAYDAY", (PayDistribution[[#This Row],[Pay Post Initial]] * ACT1Info[Remainder %]), "")</f>
        <v/>
      </c>
      <c r="W32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28" s="23">
        <v>45615</v>
      </c>
      <c r="Z328" s="1" cm="1">
        <f t="array" ref="Z328">IF(ISNUMBER(AG327), AG327, ACT2Info[Intial Amount])</f>
        <v>0</v>
      </c>
      <c r="AA328" s="1"/>
      <c r="AB328" s="19" cm="1">
        <f t="array" ref="AB328">IF(ACT2Holdings[[#This Row],[Intial Amount]] &gt; ACT2Info[Interest Rate 1 Cap], ACT2Info[Interest Rate 2], ACT2Info[Interest Rate])</f>
        <v>1.5E-3</v>
      </c>
      <c r="AC328" s="1"/>
      <c r="AD328" s="24" t="str" cm="1">
        <f t="array" ref="AD328">IF(VLOOKUP(ACT2Holdings[[#This Row],[Date]],Paysheet[], 2, FALSE) = "PAYDAY", (VLOOKUP(ACT2Holdings[[#This Row],[Date]],Paysheet[], 11, FALSE) * ACT2Info[Intial Pay %]), "")</f>
        <v/>
      </c>
      <c r="AE32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28" s="1" t="str" cm="1">
        <f t="array" ref="AF328">IF(VLOOKUP(ACT2Holdings[[#This Row],[Date]],Paysheet[], 2, FALSE) = "PAYDAY", (PayDistribution[[#This Row],[Pay Post Initial]] * ACT2Info[Remainder %]), "")</f>
        <v/>
      </c>
      <c r="AG32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28" s="23">
        <v>45615</v>
      </c>
      <c r="AJ328" s="1" cm="1">
        <f t="array" ref="AJ328">IF(ISNUMBER(AQ327), AQ327, ACT3Info[Intial Amount])</f>
        <v>0</v>
      </c>
      <c r="AK328" s="1"/>
      <c r="AL328" s="19" cm="1">
        <f t="array" ref="AL328">IF(ACT3Holdings[[#This Row],[Intial Amount]] &gt; ACT3Info[Interest Rate 1 Cap], ACT3Info[Interest Rate 2], ACT3Info[Interest Rate])</f>
        <v>0</v>
      </c>
      <c r="AM328" s="1"/>
      <c r="AN328" s="24" t="str" cm="1">
        <f t="array" ref="AN328">IF(VLOOKUP(ACT3Holdings[[#This Row],[Date]],Paysheet[], 2, FALSE) = "PAYDAY", (VLOOKUP(ACT3Holdings[[#This Row],[Date]],Paysheet[], 11, FALSE) * ACT3Info[Intial Pay %]), "")</f>
        <v/>
      </c>
      <c r="AO32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28" s="1" t="str" cm="1">
        <f t="array" ref="AP328">IF(VLOOKUP(ACT3Holdings[[#This Row],[Date]],Paysheet[], 2, FALSE) = "PAYDAY", (PayDistribution[[#This Row],[Pay Post Initial]] * ACT3Info[Remainder %]), "")</f>
        <v/>
      </c>
      <c r="AQ32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28" s="23">
        <v>45615</v>
      </c>
      <c r="AT328" s="1" cm="1">
        <f t="array" ref="AT328">IF(ISNUMBER(BA327), BA327, ACT4Info[Intial Amount])</f>
        <v>0</v>
      </c>
      <c r="AU328" s="1"/>
      <c r="AV328" s="19" cm="1">
        <f t="array" ref="AV328">IF(ACT4Holdings[[#This Row],[Intial Amount]] &gt; ACT4Info[Interest Rate 1 Cap], ACT4Info[Interest Rate 2], ACT4Info[Interest Rate])</f>
        <v>0</v>
      </c>
      <c r="AW328" s="1"/>
      <c r="AX328" s="24" t="str" cm="1">
        <f t="array" ref="AX328">IF(VLOOKUP(ACT4Holdings[[#This Row],[Date]],Paysheet[], 2, FALSE) = "PAYDAY", (VLOOKUP(ACT4Holdings[[#This Row],[Date]],Paysheet[], 11, FALSE) * ACT4Info[Intial Pay %]), "")</f>
        <v/>
      </c>
      <c r="AY32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28" s="1" t="str" cm="1">
        <f t="array" ref="AZ328">IF(VLOOKUP(ACT4Holdings[[#This Row],[Date]],Paysheet[], 2, FALSE) = "PAYDAY", (PayDistribution[[#This Row],[Pay Post Initial]] * ACT4Info[Remainder %]), "")</f>
        <v/>
      </c>
      <c r="BA32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28" s="23">
        <v>45615</v>
      </c>
      <c r="BD328" s="1" cm="1">
        <f t="array" ref="BD328">IF(ISNUMBER(BK327), BK327, ACT5Info[Intial Amount])</f>
        <v>0</v>
      </c>
      <c r="BE328" s="1"/>
      <c r="BF328" s="19" cm="1">
        <f t="array" ref="BF328">IF(ACT5Holdings[[#This Row],[Intial Amount]] &gt; ACT5Info[Interest Rate 1 Cap], ACT5Info[Interest Rate 2], ACT5Info[Interest Rate])</f>
        <v>0</v>
      </c>
      <c r="BG328" s="1"/>
      <c r="BH328" s="24" t="str" cm="1">
        <f t="array" ref="BH328">IF(VLOOKUP(ACT5Holdings[[#This Row],[Date]],Paysheet[], 2, FALSE) = "PAYDAY", (VLOOKUP(ACT5Holdings[[#This Row],[Date]],Paysheet[], 11, FALSE) * ACT5Info[Intial Pay %]), "")</f>
        <v/>
      </c>
      <c r="BI32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28" s="1" t="str" cm="1">
        <f t="array" ref="BJ328">IF(VLOOKUP(ACT5Holdings[[#This Row],[Date]],Paysheet[], 2, FALSE) = "PAYDAY", (PayDistribution[[#This Row],[Pay Post Initial]] * ACT5Info[Remainder %]), "")</f>
        <v/>
      </c>
      <c r="BK32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29" spans="1:63" x14ac:dyDescent="0.25">
      <c r="A329" s="28">
        <v>45616</v>
      </c>
      <c r="B329" t="str">
        <f>IF(VLOOKUP(PayDistribution[[#This Row],[Date]],Paysheet[], 2, FALSE) = "PAYDAY", VLOOKUP(PayDistribution[[#This Row],[Date]],Paysheet[], 11, FALSE), "")</f>
        <v/>
      </c>
      <c r="C329" s="2" t="str">
        <f>ACT1Holdings[[#This Row],[Initial Pay Cut]]</f>
        <v/>
      </c>
      <c r="D329" s="2" t="str">
        <f>ACT2Holdings[[#This Row],[Initial Pay Cut]]</f>
        <v/>
      </c>
      <c r="E329" s="2" t="str">
        <f>ACT3Holdings[[#This Row],[Initial Pay Cut]]</f>
        <v/>
      </c>
      <c r="F329" s="2" t="str">
        <f>ACT4Holdings[[#This Row],[Initial Pay Cut]]</f>
        <v/>
      </c>
      <c r="G329" s="2" t="str">
        <f>ACT5Holdings[[#This Row],[Initial Pay Cut]]</f>
        <v/>
      </c>
      <c r="H329" t="str">
        <f>IF(PayDistribution[[#This Row],[Initial Paycheck]] = "", "", PayDistribution[[#This Row],[Initial Paycheck]] - SUM(PayDistribution[[#This Row],[Int ACT 1]:[Int ACT 5]]))</f>
        <v/>
      </c>
      <c r="I329" s="2" t="str">
        <f>ACT1Holdings[[#This Row],[Remainder Pay Cut]]</f>
        <v/>
      </c>
      <c r="J329" s="2" t="str">
        <f>ACT2Holdings[[#This Row],[Remainder Pay Cut]]</f>
        <v/>
      </c>
      <c r="K329" s="2" t="str">
        <f>ACT3Holdings[[#This Row],[Remainder Pay Cut]]</f>
        <v/>
      </c>
      <c r="L329" s="2" t="str">
        <f>ACT4Holdings[[#This Row],[Remainder Pay Cut]]</f>
        <v/>
      </c>
      <c r="M329" s="2" t="str">
        <f>ACT5Holdings[[#This Row],[Remainder Pay Cut]]</f>
        <v/>
      </c>
      <c r="O329" s="23">
        <v>45616</v>
      </c>
      <c r="P329" s="1" cm="1">
        <f t="array" ref="P329">IF(ISNUMBER(W328), W328, ACT1Info[Intial Amount])</f>
        <v>0</v>
      </c>
      <c r="Q329" s="1"/>
      <c r="R329" s="19" cm="1">
        <f t="array" ref="R329">IF(ACT1Holdings[[#This Row],[Intial Amount]] &gt; ACT1Info[Interest Rate 1 Cap], ACT1Info[Interest Rate 2], ACT1Info[Interest Rate])</f>
        <v>0</v>
      </c>
      <c r="S329" s="1"/>
      <c r="T329" s="24" t="str" cm="1">
        <f t="array" ref="T329">IF(VLOOKUP(ACT1Holdings[[#This Row],[Date]],Paysheet[], 2, FALSE) = "PAYDAY", (VLOOKUP(ACT1Holdings[[#This Row],[Date]],Paysheet[], 11, FALSE) * ACT1Info[Intial Pay %]), "")</f>
        <v/>
      </c>
      <c r="U32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29" s="1" t="str" cm="1">
        <f t="array" ref="V329">IF(VLOOKUP(ACT1Holdings[[#This Row],[Date]],Paysheet[], 2, FALSE) = "PAYDAY", (PayDistribution[[#This Row],[Pay Post Initial]] * ACT1Info[Remainder %]), "")</f>
        <v/>
      </c>
      <c r="W32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29" s="23">
        <v>45616</v>
      </c>
      <c r="Z329" s="1" cm="1">
        <f t="array" ref="Z329">IF(ISNUMBER(AG328), AG328, ACT2Info[Intial Amount])</f>
        <v>0</v>
      </c>
      <c r="AA329" s="1"/>
      <c r="AB329" s="19" cm="1">
        <f t="array" ref="AB329">IF(ACT2Holdings[[#This Row],[Intial Amount]] &gt; ACT2Info[Interest Rate 1 Cap], ACT2Info[Interest Rate 2], ACT2Info[Interest Rate])</f>
        <v>1.5E-3</v>
      </c>
      <c r="AC329" s="1"/>
      <c r="AD329" s="24" t="str" cm="1">
        <f t="array" ref="AD329">IF(VLOOKUP(ACT2Holdings[[#This Row],[Date]],Paysheet[], 2, FALSE) = "PAYDAY", (VLOOKUP(ACT2Holdings[[#This Row],[Date]],Paysheet[], 11, FALSE) * ACT2Info[Intial Pay %]), "")</f>
        <v/>
      </c>
      <c r="AE32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29" s="1" t="str" cm="1">
        <f t="array" ref="AF329">IF(VLOOKUP(ACT2Holdings[[#This Row],[Date]],Paysheet[], 2, FALSE) = "PAYDAY", (PayDistribution[[#This Row],[Pay Post Initial]] * ACT2Info[Remainder %]), "")</f>
        <v/>
      </c>
      <c r="AG32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29" s="23">
        <v>45616</v>
      </c>
      <c r="AJ329" s="1" cm="1">
        <f t="array" ref="AJ329">IF(ISNUMBER(AQ328), AQ328, ACT3Info[Intial Amount])</f>
        <v>0</v>
      </c>
      <c r="AK329" s="1"/>
      <c r="AL329" s="19" cm="1">
        <f t="array" ref="AL329">IF(ACT3Holdings[[#This Row],[Intial Amount]] &gt; ACT3Info[Interest Rate 1 Cap], ACT3Info[Interest Rate 2], ACT3Info[Interest Rate])</f>
        <v>0</v>
      </c>
      <c r="AM329" s="1"/>
      <c r="AN329" s="24" t="str" cm="1">
        <f t="array" ref="AN329">IF(VLOOKUP(ACT3Holdings[[#This Row],[Date]],Paysheet[], 2, FALSE) = "PAYDAY", (VLOOKUP(ACT3Holdings[[#This Row],[Date]],Paysheet[], 11, FALSE) * ACT3Info[Intial Pay %]), "")</f>
        <v/>
      </c>
      <c r="AO32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29" s="1" t="str" cm="1">
        <f t="array" ref="AP329">IF(VLOOKUP(ACT3Holdings[[#This Row],[Date]],Paysheet[], 2, FALSE) = "PAYDAY", (PayDistribution[[#This Row],[Pay Post Initial]] * ACT3Info[Remainder %]), "")</f>
        <v/>
      </c>
      <c r="AQ32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29" s="23">
        <v>45616</v>
      </c>
      <c r="AT329" s="1" cm="1">
        <f t="array" ref="AT329">IF(ISNUMBER(BA328), BA328, ACT4Info[Intial Amount])</f>
        <v>0</v>
      </c>
      <c r="AU329" s="1"/>
      <c r="AV329" s="19" cm="1">
        <f t="array" ref="AV329">IF(ACT4Holdings[[#This Row],[Intial Amount]] &gt; ACT4Info[Interest Rate 1 Cap], ACT4Info[Interest Rate 2], ACT4Info[Interest Rate])</f>
        <v>0</v>
      </c>
      <c r="AW329" s="1"/>
      <c r="AX329" s="24" t="str" cm="1">
        <f t="array" ref="AX329">IF(VLOOKUP(ACT4Holdings[[#This Row],[Date]],Paysheet[], 2, FALSE) = "PAYDAY", (VLOOKUP(ACT4Holdings[[#This Row],[Date]],Paysheet[], 11, FALSE) * ACT4Info[Intial Pay %]), "")</f>
        <v/>
      </c>
      <c r="AY32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29" s="1" t="str" cm="1">
        <f t="array" ref="AZ329">IF(VLOOKUP(ACT4Holdings[[#This Row],[Date]],Paysheet[], 2, FALSE) = "PAYDAY", (PayDistribution[[#This Row],[Pay Post Initial]] * ACT4Info[Remainder %]), "")</f>
        <v/>
      </c>
      <c r="BA32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29" s="23">
        <v>45616</v>
      </c>
      <c r="BD329" s="1" cm="1">
        <f t="array" ref="BD329">IF(ISNUMBER(BK328), BK328, ACT5Info[Intial Amount])</f>
        <v>0</v>
      </c>
      <c r="BE329" s="1"/>
      <c r="BF329" s="19" cm="1">
        <f t="array" ref="BF329">IF(ACT5Holdings[[#This Row],[Intial Amount]] &gt; ACT5Info[Interest Rate 1 Cap], ACT5Info[Interest Rate 2], ACT5Info[Interest Rate])</f>
        <v>0</v>
      </c>
      <c r="BG329" s="1"/>
      <c r="BH329" s="24" t="str" cm="1">
        <f t="array" ref="BH329">IF(VLOOKUP(ACT5Holdings[[#This Row],[Date]],Paysheet[], 2, FALSE) = "PAYDAY", (VLOOKUP(ACT5Holdings[[#This Row],[Date]],Paysheet[], 11, FALSE) * ACT5Info[Intial Pay %]), "")</f>
        <v/>
      </c>
      <c r="BI32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29" s="1" t="str" cm="1">
        <f t="array" ref="BJ329">IF(VLOOKUP(ACT5Holdings[[#This Row],[Date]],Paysheet[], 2, FALSE) = "PAYDAY", (PayDistribution[[#This Row],[Pay Post Initial]] * ACT5Info[Remainder %]), "")</f>
        <v/>
      </c>
      <c r="BK32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30" spans="1:63" x14ac:dyDescent="0.25">
      <c r="A330" s="28">
        <v>45617</v>
      </c>
      <c r="B330" t="str">
        <f>IF(VLOOKUP(PayDistribution[[#This Row],[Date]],Paysheet[], 2, FALSE) = "PAYDAY", VLOOKUP(PayDistribution[[#This Row],[Date]],Paysheet[], 11, FALSE), "")</f>
        <v/>
      </c>
      <c r="C330" s="2" t="str">
        <f>ACT1Holdings[[#This Row],[Initial Pay Cut]]</f>
        <v/>
      </c>
      <c r="D330" s="2" t="str">
        <f>ACT2Holdings[[#This Row],[Initial Pay Cut]]</f>
        <v/>
      </c>
      <c r="E330" s="2" t="str">
        <f>ACT3Holdings[[#This Row],[Initial Pay Cut]]</f>
        <v/>
      </c>
      <c r="F330" s="2" t="str">
        <f>ACT4Holdings[[#This Row],[Initial Pay Cut]]</f>
        <v/>
      </c>
      <c r="G330" s="2" t="str">
        <f>ACT5Holdings[[#This Row],[Initial Pay Cut]]</f>
        <v/>
      </c>
      <c r="H330" t="str">
        <f>IF(PayDistribution[[#This Row],[Initial Paycheck]] = "", "", PayDistribution[[#This Row],[Initial Paycheck]] - SUM(PayDistribution[[#This Row],[Int ACT 1]:[Int ACT 5]]))</f>
        <v/>
      </c>
      <c r="I330" s="2" t="str">
        <f>ACT1Holdings[[#This Row],[Remainder Pay Cut]]</f>
        <v/>
      </c>
      <c r="J330" s="2" t="str">
        <f>ACT2Holdings[[#This Row],[Remainder Pay Cut]]</f>
        <v/>
      </c>
      <c r="K330" s="2" t="str">
        <f>ACT3Holdings[[#This Row],[Remainder Pay Cut]]</f>
        <v/>
      </c>
      <c r="L330" s="2" t="str">
        <f>ACT4Holdings[[#This Row],[Remainder Pay Cut]]</f>
        <v/>
      </c>
      <c r="M330" s="2" t="str">
        <f>ACT5Holdings[[#This Row],[Remainder Pay Cut]]</f>
        <v/>
      </c>
      <c r="O330" s="23">
        <v>45617</v>
      </c>
      <c r="P330" s="1" cm="1">
        <f t="array" ref="P330">IF(ISNUMBER(W329), W329, ACT1Info[Intial Amount])</f>
        <v>0</v>
      </c>
      <c r="Q330" s="1"/>
      <c r="R330" s="19" cm="1">
        <f t="array" ref="R330">IF(ACT1Holdings[[#This Row],[Intial Amount]] &gt; ACT1Info[Interest Rate 1 Cap], ACT1Info[Interest Rate 2], ACT1Info[Interest Rate])</f>
        <v>0</v>
      </c>
      <c r="S330" s="1"/>
      <c r="T330" s="24" t="str" cm="1">
        <f t="array" ref="T330">IF(VLOOKUP(ACT1Holdings[[#This Row],[Date]],Paysheet[], 2, FALSE) = "PAYDAY", (VLOOKUP(ACT1Holdings[[#This Row],[Date]],Paysheet[], 11, FALSE) * ACT1Info[Intial Pay %]), "")</f>
        <v/>
      </c>
      <c r="U33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30" s="1" t="str" cm="1">
        <f t="array" ref="V330">IF(VLOOKUP(ACT1Holdings[[#This Row],[Date]],Paysheet[], 2, FALSE) = "PAYDAY", (PayDistribution[[#This Row],[Pay Post Initial]] * ACT1Info[Remainder %]), "")</f>
        <v/>
      </c>
      <c r="W33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30" s="23">
        <v>45617</v>
      </c>
      <c r="Z330" s="1" cm="1">
        <f t="array" ref="Z330">IF(ISNUMBER(AG329), AG329, ACT2Info[Intial Amount])</f>
        <v>0</v>
      </c>
      <c r="AA330" s="1"/>
      <c r="AB330" s="19" cm="1">
        <f t="array" ref="AB330">IF(ACT2Holdings[[#This Row],[Intial Amount]] &gt; ACT2Info[Interest Rate 1 Cap], ACT2Info[Interest Rate 2], ACT2Info[Interest Rate])</f>
        <v>1.5E-3</v>
      </c>
      <c r="AC330" s="1"/>
      <c r="AD330" s="24" t="str" cm="1">
        <f t="array" ref="AD330">IF(VLOOKUP(ACT2Holdings[[#This Row],[Date]],Paysheet[], 2, FALSE) = "PAYDAY", (VLOOKUP(ACT2Holdings[[#This Row],[Date]],Paysheet[], 11, FALSE) * ACT2Info[Intial Pay %]), "")</f>
        <v/>
      </c>
      <c r="AE33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30" s="1" t="str" cm="1">
        <f t="array" ref="AF330">IF(VLOOKUP(ACT2Holdings[[#This Row],[Date]],Paysheet[], 2, FALSE) = "PAYDAY", (PayDistribution[[#This Row],[Pay Post Initial]] * ACT2Info[Remainder %]), "")</f>
        <v/>
      </c>
      <c r="AG33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30" s="23">
        <v>45617</v>
      </c>
      <c r="AJ330" s="1" cm="1">
        <f t="array" ref="AJ330">IF(ISNUMBER(AQ329), AQ329, ACT3Info[Intial Amount])</f>
        <v>0</v>
      </c>
      <c r="AK330" s="1"/>
      <c r="AL330" s="19" cm="1">
        <f t="array" ref="AL330">IF(ACT3Holdings[[#This Row],[Intial Amount]] &gt; ACT3Info[Interest Rate 1 Cap], ACT3Info[Interest Rate 2], ACT3Info[Interest Rate])</f>
        <v>0</v>
      </c>
      <c r="AM330" s="1"/>
      <c r="AN330" s="24" t="str" cm="1">
        <f t="array" ref="AN330">IF(VLOOKUP(ACT3Holdings[[#This Row],[Date]],Paysheet[], 2, FALSE) = "PAYDAY", (VLOOKUP(ACT3Holdings[[#This Row],[Date]],Paysheet[], 11, FALSE) * ACT3Info[Intial Pay %]), "")</f>
        <v/>
      </c>
      <c r="AO33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30" s="1" t="str" cm="1">
        <f t="array" ref="AP330">IF(VLOOKUP(ACT3Holdings[[#This Row],[Date]],Paysheet[], 2, FALSE) = "PAYDAY", (PayDistribution[[#This Row],[Pay Post Initial]] * ACT3Info[Remainder %]), "")</f>
        <v/>
      </c>
      <c r="AQ33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30" s="23">
        <v>45617</v>
      </c>
      <c r="AT330" s="1" cm="1">
        <f t="array" ref="AT330">IF(ISNUMBER(BA329), BA329, ACT4Info[Intial Amount])</f>
        <v>0</v>
      </c>
      <c r="AU330" s="1"/>
      <c r="AV330" s="19" cm="1">
        <f t="array" ref="AV330">IF(ACT4Holdings[[#This Row],[Intial Amount]] &gt; ACT4Info[Interest Rate 1 Cap], ACT4Info[Interest Rate 2], ACT4Info[Interest Rate])</f>
        <v>0</v>
      </c>
      <c r="AW330" s="1"/>
      <c r="AX330" s="24" t="str" cm="1">
        <f t="array" ref="AX330">IF(VLOOKUP(ACT4Holdings[[#This Row],[Date]],Paysheet[], 2, FALSE) = "PAYDAY", (VLOOKUP(ACT4Holdings[[#This Row],[Date]],Paysheet[], 11, FALSE) * ACT4Info[Intial Pay %]), "")</f>
        <v/>
      </c>
      <c r="AY33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30" s="1" t="str" cm="1">
        <f t="array" ref="AZ330">IF(VLOOKUP(ACT4Holdings[[#This Row],[Date]],Paysheet[], 2, FALSE) = "PAYDAY", (PayDistribution[[#This Row],[Pay Post Initial]] * ACT4Info[Remainder %]), "")</f>
        <v/>
      </c>
      <c r="BA33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30" s="23">
        <v>45617</v>
      </c>
      <c r="BD330" s="1" cm="1">
        <f t="array" ref="BD330">IF(ISNUMBER(BK329), BK329, ACT5Info[Intial Amount])</f>
        <v>0</v>
      </c>
      <c r="BE330" s="1"/>
      <c r="BF330" s="19" cm="1">
        <f t="array" ref="BF330">IF(ACT5Holdings[[#This Row],[Intial Amount]] &gt; ACT5Info[Interest Rate 1 Cap], ACT5Info[Interest Rate 2], ACT5Info[Interest Rate])</f>
        <v>0</v>
      </c>
      <c r="BG330" s="1"/>
      <c r="BH330" s="24" t="str" cm="1">
        <f t="array" ref="BH330">IF(VLOOKUP(ACT5Holdings[[#This Row],[Date]],Paysheet[], 2, FALSE) = "PAYDAY", (VLOOKUP(ACT5Holdings[[#This Row],[Date]],Paysheet[], 11, FALSE) * ACT5Info[Intial Pay %]), "")</f>
        <v/>
      </c>
      <c r="BI33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30" s="1" t="str" cm="1">
        <f t="array" ref="BJ330">IF(VLOOKUP(ACT5Holdings[[#This Row],[Date]],Paysheet[], 2, FALSE) = "PAYDAY", (PayDistribution[[#This Row],[Pay Post Initial]] * ACT5Info[Remainder %]), "")</f>
        <v/>
      </c>
      <c r="BK33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31" spans="1:63" x14ac:dyDescent="0.25">
      <c r="A331" s="28">
        <v>45618</v>
      </c>
      <c r="B331">
        <f>IF(VLOOKUP(PayDistribution[[#This Row],[Date]],Paysheet[], 2, FALSE) = "PAYDAY", VLOOKUP(PayDistribution[[#This Row],[Date]],Paysheet[], 11, FALSE), "")</f>
        <v>0</v>
      </c>
      <c r="C331" s="2">
        <f>ACT1Holdings[[#This Row],[Initial Pay Cut]]</f>
        <v>0</v>
      </c>
      <c r="D331" s="2">
        <f>ACT2Holdings[[#This Row],[Initial Pay Cut]]</f>
        <v>0</v>
      </c>
      <c r="E331" s="2">
        <f>ACT3Holdings[[#This Row],[Initial Pay Cut]]</f>
        <v>0</v>
      </c>
      <c r="F331" s="2">
        <f>ACT4Holdings[[#This Row],[Initial Pay Cut]]</f>
        <v>0</v>
      </c>
      <c r="G331" s="2">
        <f>ACT5Holdings[[#This Row],[Initial Pay Cut]]</f>
        <v>0</v>
      </c>
      <c r="H331">
        <f>IF(PayDistribution[[#This Row],[Initial Paycheck]] = "", "", PayDistribution[[#This Row],[Initial Paycheck]] - SUM(PayDistribution[[#This Row],[Int ACT 1]:[Int ACT 5]]))</f>
        <v>0</v>
      </c>
      <c r="I331" s="2">
        <f>ACT1Holdings[[#This Row],[Remainder Pay Cut]]</f>
        <v>0</v>
      </c>
      <c r="J331" s="2">
        <f>ACT2Holdings[[#This Row],[Remainder Pay Cut]]</f>
        <v>0</v>
      </c>
      <c r="K331" s="2">
        <f>ACT3Holdings[[#This Row],[Remainder Pay Cut]]</f>
        <v>0</v>
      </c>
      <c r="L331" s="2">
        <f>ACT4Holdings[[#This Row],[Remainder Pay Cut]]</f>
        <v>0</v>
      </c>
      <c r="M331" s="2">
        <f>ACT5Holdings[[#This Row],[Remainder Pay Cut]]</f>
        <v>0</v>
      </c>
      <c r="O331" s="23">
        <v>45618</v>
      </c>
      <c r="P331" s="1" cm="1">
        <f t="array" ref="P331">IF(ISNUMBER(W330), W330, ACT1Info[Intial Amount])</f>
        <v>0</v>
      </c>
      <c r="Q331" s="1"/>
      <c r="R331" s="19" cm="1">
        <f t="array" ref="R331">IF(ACT1Holdings[[#This Row],[Intial Amount]] &gt; ACT1Info[Interest Rate 1 Cap], ACT1Info[Interest Rate 2], ACT1Info[Interest Rate])</f>
        <v>0</v>
      </c>
      <c r="S331" s="1"/>
      <c r="T331" s="24" cm="1">
        <f t="array" ref="T331">IF(VLOOKUP(ACT1Holdings[[#This Row],[Date]],Paysheet[], 2, FALSE) = "PAYDAY", (VLOOKUP(ACT1Holdings[[#This Row],[Date]],Paysheet[], 11, FALSE) * ACT1Info[Intial Pay %]), "")</f>
        <v>0</v>
      </c>
      <c r="U331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331" s="1" cm="1">
        <f t="array" ref="V331">IF(VLOOKUP(ACT1Holdings[[#This Row],[Date]],Paysheet[], 2, FALSE) = "PAYDAY", (PayDistribution[[#This Row],[Pay Post Initial]] * ACT1Info[Remainder %]), "")</f>
        <v>0</v>
      </c>
      <c r="W33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31" s="23">
        <v>45618</v>
      </c>
      <c r="Z331" s="1" cm="1">
        <f t="array" ref="Z331">IF(ISNUMBER(AG330), AG330, ACT2Info[Intial Amount])</f>
        <v>0</v>
      </c>
      <c r="AA331" s="1"/>
      <c r="AB331" s="19" cm="1">
        <f t="array" ref="AB331">IF(ACT2Holdings[[#This Row],[Intial Amount]] &gt; ACT2Info[Interest Rate 1 Cap], ACT2Info[Interest Rate 2], ACT2Info[Interest Rate])</f>
        <v>1.5E-3</v>
      </c>
      <c r="AC331" s="1"/>
      <c r="AD331" s="24" cm="1">
        <f t="array" ref="AD331">IF(VLOOKUP(ACT2Holdings[[#This Row],[Date]],Paysheet[], 2, FALSE) = "PAYDAY", (VLOOKUP(ACT2Holdings[[#This Row],[Date]],Paysheet[], 11, FALSE) * ACT2Info[Intial Pay %]), "")</f>
        <v>0</v>
      </c>
      <c r="AE331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331" s="1" cm="1">
        <f t="array" ref="AF331">IF(VLOOKUP(ACT2Holdings[[#This Row],[Date]],Paysheet[], 2, FALSE) = "PAYDAY", (PayDistribution[[#This Row],[Pay Post Initial]] * ACT2Info[Remainder %]), "")</f>
        <v>0</v>
      </c>
      <c r="AG33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31" s="23">
        <v>45618</v>
      </c>
      <c r="AJ331" s="1" cm="1">
        <f t="array" ref="AJ331">IF(ISNUMBER(AQ330), AQ330, ACT3Info[Intial Amount])</f>
        <v>0</v>
      </c>
      <c r="AK331" s="1"/>
      <c r="AL331" s="19" cm="1">
        <f t="array" ref="AL331">IF(ACT3Holdings[[#This Row],[Intial Amount]] &gt; ACT3Info[Interest Rate 1 Cap], ACT3Info[Interest Rate 2], ACT3Info[Interest Rate])</f>
        <v>0</v>
      </c>
      <c r="AM331" s="1"/>
      <c r="AN331" s="24" cm="1">
        <f t="array" ref="AN331">IF(VLOOKUP(ACT3Holdings[[#This Row],[Date]],Paysheet[], 2, FALSE) = "PAYDAY", (VLOOKUP(ACT3Holdings[[#This Row],[Date]],Paysheet[], 11, FALSE) * ACT3Info[Intial Pay %]), "")</f>
        <v>0</v>
      </c>
      <c r="AO331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331" s="1" cm="1">
        <f t="array" ref="AP331">IF(VLOOKUP(ACT3Holdings[[#This Row],[Date]],Paysheet[], 2, FALSE) = "PAYDAY", (PayDistribution[[#This Row],[Pay Post Initial]] * ACT3Info[Remainder %]), "")</f>
        <v>0</v>
      </c>
      <c r="AQ33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31" s="23">
        <v>45618</v>
      </c>
      <c r="AT331" s="1" cm="1">
        <f t="array" ref="AT331">IF(ISNUMBER(BA330), BA330, ACT4Info[Intial Amount])</f>
        <v>0</v>
      </c>
      <c r="AU331" s="1"/>
      <c r="AV331" s="19" cm="1">
        <f t="array" ref="AV331">IF(ACT4Holdings[[#This Row],[Intial Amount]] &gt; ACT4Info[Interest Rate 1 Cap], ACT4Info[Interest Rate 2], ACT4Info[Interest Rate])</f>
        <v>0</v>
      </c>
      <c r="AW331" s="1"/>
      <c r="AX331" s="24" cm="1">
        <f t="array" ref="AX331">IF(VLOOKUP(ACT4Holdings[[#This Row],[Date]],Paysheet[], 2, FALSE) = "PAYDAY", (VLOOKUP(ACT4Holdings[[#This Row],[Date]],Paysheet[], 11, FALSE) * ACT4Info[Intial Pay %]), "")</f>
        <v>0</v>
      </c>
      <c r="AY331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331" s="1" cm="1">
        <f t="array" ref="AZ331">IF(VLOOKUP(ACT4Holdings[[#This Row],[Date]],Paysheet[], 2, FALSE) = "PAYDAY", (PayDistribution[[#This Row],[Pay Post Initial]] * ACT4Info[Remainder %]), "")</f>
        <v>0</v>
      </c>
      <c r="BA33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31" s="23">
        <v>45618</v>
      </c>
      <c r="BD331" s="1" cm="1">
        <f t="array" ref="BD331">IF(ISNUMBER(BK330), BK330, ACT5Info[Intial Amount])</f>
        <v>0</v>
      </c>
      <c r="BE331" s="1"/>
      <c r="BF331" s="19" cm="1">
        <f t="array" ref="BF331">IF(ACT5Holdings[[#This Row],[Intial Amount]] &gt; ACT5Info[Interest Rate 1 Cap], ACT5Info[Interest Rate 2], ACT5Info[Interest Rate])</f>
        <v>0</v>
      </c>
      <c r="BG331" s="1"/>
      <c r="BH331" s="24" cm="1">
        <f t="array" ref="BH331">IF(VLOOKUP(ACT5Holdings[[#This Row],[Date]],Paysheet[], 2, FALSE) = "PAYDAY", (VLOOKUP(ACT5Holdings[[#This Row],[Date]],Paysheet[], 11, FALSE) * ACT5Info[Intial Pay %]), "")</f>
        <v>0</v>
      </c>
      <c r="BI331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331" s="1" cm="1">
        <f t="array" ref="BJ331">IF(VLOOKUP(ACT5Holdings[[#This Row],[Date]],Paysheet[], 2, FALSE) = "PAYDAY", (PayDistribution[[#This Row],[Pay Post Initial]] * ACT5Info[Remainder %]), "")</f>
        <v>0</v>
      </c>
      <c r="BK33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32" spans="1:63" x14ac:dyDescent="0.25">
      <c r="A332" s="28">
        <v>45619</v>
      </c>
      <c r="B332" t="str">
        <f>IF(VLOOKUP(PayDistribution[[#This Row],[Date]],Paysheet[], 2, FALSE) = "PAYDAY", VLOOKUP(PayDistribution[[#This Row],[Date]],Paysheet[], 11, FALSE), "")</f>
        <v/>
      </c>
      <c r="C332" s="2" t="str">
        <f>ACT1Holdings[[#This Row],[Initial Pay Cut]]</f>
        <v/>
      </c>
      <c r="D332" s="2" t="str">
        <f>ACT2Holdings[[#This Row],[Initial Pay Cut]]</f>
        <v/>
      </c>
      <c r="E332" s="2" t="str">
        <f>ACT3Holdings[[#This Row],[Initial Pay Cut]]</f>
        <v/>
      </c>
      <c r="F332" s="2" t="str">
        <f>ACT4Holdings[[#This Row],[Initial Pay Cut]]</f>
        <v/>
      </c>
      <c r="G332" s="2" t="str">
        <f>ACT5Holdings[[#This Row],[Initial Pay Cut]]</f>
        <v/>
      </c>
      <c r="H332" t="str">
        <f>IF(PayDistribution[[#This Row],[Initial Paycheck]] = "", "", PayDistribution[[#This Row],[Initial Paycheck]] - SUM(PayDistribution[[#This Row],[Int ACT 1]:[Int ACT 5]]))</f>
        <v/>
      </c>
      <c r="I332" s="2" t="str">
        <f>ACT1Holdings[[#This Row],[Remainder Pay Cut]]</f>
        <v/>
      </c>
      <c r="J332" s="2" t="str">
        <f>ACT2Holdings[[#This Row],[Remainder Pay Cut]]</f>
        <v/>
      </c>
      <c r="K332" s="2" t="str">
        <f>ACT3Holdings[[#This Row],[Remainder Pay Cut]]</f>
        <v/>
      </c>
      <c r="L332" s="2" t="str">
        <f>ACT4Holdings[[#This Row],[Remainder Pay Cut]]</f>
        <v/>
      </c>
      <c r="M332" s="2" t="str">
        <f>ACT5Holdings[[#This Row],[Remainder Pay Cut]]</f>
        <v/>
      </c>
      <c r="O332" s="23">
        <v>45619</v>
      </c>
      <c r="P332" s="1" cm="1">
        <f t="array" ref="P332">IF(ISNUMBER(W331), W331, ACT1Info[Intial Amount])</f>
        <v>0</v>
      </c>
      <c r="Q332" s="1"/>
      <c r="R332" s="19" cm="1">
        <f t="array" ref="R332">IF(ACT1Holdings[[#This Row],[Intial Amount]] &gt; ACT1Info[Interest Rate 1 Cap], ACT1Info[Interest Rate 2], ACT1Info[Interest Rate])</f>
        <v>0</v>
      </c>
      <c r="S332" s="1"/>
      <c r="T332" s="24" t="str" cm="1">
        <f t="array" ref="T332">IF(VLOOKUP(ACT1Holdings[[#This Row],[Date]],Paysheet[], 2, FALSE) = "PAYDAY", (VLOOKUP(ACT1Holdings[[#This Row],[Date]],Paysheet[], 11, FALSE) * ACT1Info[Intial Pay %]), "")</f>
        <v/>
      </c>
      <c r="U33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32" s="1" t="str" cm="1">
        <f t="array" ref="V332">IF(VLOOKUP(ACT1Holdings[[#This Row],[Date]],Paysheet[], 2, FALSE) = "PAYDAY", (PayDistribution[[#This Row],[Pay Post Initial]] * ACT1Info[Remainder %]), "")</f>
        <v/>
      </c>
      <c r="W33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32" s="23">
        <v>45619</v>
      </c>
      <c r="Z332" s="1" cm="1">
        <f t="array" ref="Z332">IF(ISNUMBER(AG331), AG331, ACT2Info[Intial Amount])</f>
        <v>0</v>
      </c>
      <c r="AA332" s="1"/>
      <c r="AB332" s="19" cm="1">
        <f t="array" ref="AB332">IF(ACT2Holdings[[#This Row],[Intial Amount]] &gt; ACT2Info[Interest Rate 1 Cap], ACT2Info[Interest Rate 2], ACT2Info[Interest Rate])</f>
        <v>1.5E-3</v>
      </c>
      <c r="AC332" s="1"/>
      <c r="AD332" s="24" t="str" cm="1">
        <f t="array" ref="AD332">IF(VLOOKUP(ACT2Holdings[[#This Row],[Date]],Paysheet[], 2, FALSE) = "PAYDAY", (VLOOKUP(ACT2Holdings[[#This Row],[Date]],Paysheet[], 11, FALSE) * ACT2Info[Intial Pay %]), "")</f>
        <v/>
      </c>
      <c r="AE33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32" s="1" t="str" cm="1">
        <f t="array" ref="AF332">IF(VLOOKUP(ACT2Holdings[[#This Row],[Date]],Paysheet[], 2, FALSE) = "PAYDAY", (PayDistribution[[#This Row],[Pay Post Initial]] * ACT2Info[Remainder %]), "")</f>
        <v/>
      </c>
      <c r="AG33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32" s="23">
        <v>45619</v>
      </c>
      <c r="AJ332" s="1" cm="1">
        <f t="array" ref="AJ332">IF(ISNUMBER(AQ331), AQ331, ACT3Info[Intial Amount])</f>
        <v>0</v>
      </c>
      <c r="AK332" s="1"/>
      <c r="AL332" s="19" cm="1">
        <f t="array" ref="AL332">IF(ACT3Holdings[[#This Row],[Intial Amount]] &gt; ACT3Info[Interest Rate 1 Cap], ACT3Info[Interest Rate 2], ACT3Info[Interest Rate])</f>
        <v>0</v>
      </c>
      <c r="AM332" s="1"/>
      <c r="AN332" s="24" t="str" cm="1">
        <f t="array" ref="AN332">IF(VLOOKUP(ACT3Holdings[[#This Row],[Date]],Paysheet[], 2, FALSE) = "PAYDAY", (VLOOKUP(ACT3Holdings[[#This Row],[Date]],Paysheet[], 11, FALSE) * ACT3Info[Intial Pay %]), "")</f>
        <v/>
      </c>
      <c r="AO33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32" s="1" t="str" cm="1">
        <f t="array" ref="AP332">IF(VLOOKUP(ACT3Holdings[[#This Row],[Date]],Paysheet[], 2, FALSE) = "PAYDAY", (PayDistribution[[#This Row],[Pay Post Initial]] * ACT3Info[Remainder %]), "")</f>
        <v/>
      </c>
      <c r="AQ33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32" s="23">
        <v>45619</v>
      </c>
      <c r="AT332" s="1" cm="1">
        <f t="array" ref="AT332">IF(ISNUMBER(BA331), BA331, ACT4Info[Intial Amount])</f>
        <v>0</v>
      </c>
      <c r="AU332" s="1"/>
      <c r="AV332" s="19" cm="1">
        <f t="array" ref="AV332">IF(ACT4Holdings[[#This Row],[Intial Amount]] &gt; ACT4Info[Interest Rate 1 Cap], ACT4Info[Interest Rate 2], ACT4Info[Interest Rate])</f>
        <v>0</v>
      </c>
      <c r="AW332" s="1"/>
      <c r="AX332" s="24" t="str" cm="1">
        <f t="array" ref="AX332">IF(VLOOKUP(ACT4Holdings[[#This Row],[Date]],Paysheet[], 2, FALSE) = "PAYDAY", (VLOOKUP(ACT4Holdings[[#This Row],[Date]],Paysheet[], 11, FALSE) * ACT4Info[Intial Pay %]), "")</f>
        <v/>
      </c>
      <c r="AY33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32" s="1" t="str" cm="1">
        <f t="array" ref="AZ332">IF(VLOOKUP(ACT4Holdings[[#This Row],[Date]],Paysheet[], 2, FALSE) = "PAYDAY", (PayDistribution[[#This Row],[Pay Post Initial]] * ACT4Info[Remainder %]), "")</f>
        <v/>
      </c>
      <c r="BA33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32" s="23">
        <v>45619</v>
      </c>
      <c r="BD332" s="1" cm="1">
        <f t="array" ref="BD332">IF(ISNUMBER(BK331), BK331, ACT5Info[Intial Amount])</f>
        <v>0</v>
      </c>
      <c r="BE332" s="1"/>
      <c r="BF332" s="19" cm="1">
        <f t="array" ref="BF332">IF(ACT5Holdings[[#This Row],[Intial Amount]] &gt; ACT5Info[Interest Rate 1 Cap], ACT5Info[Interest Rate 2], ACT5Info[Interest Rate])</f>
        <v>0</v>
      </c>
      <c r="BG332" s="1"/>
      <c r="BH332" s="24" t="str" cm="1">
        <f t="array" ref="BH332">IF(VLOOKUP(ACT5Holdings[[#This Row],[Date]],Paysheet[], 2, FALSE) = "PAYDAY", (VLOOKUP(ACT5Holdings[[#This Row],[Date]],Paysheet[], 11, FALSE) * ACT5Info[Intial Pay %]), "")</f>
        <v/>
      </c>
      <c r="BI33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32" s="1" t="str" cm="1">
        <f t="array" ref="BJ332">IF(VLOOKUP(ACT5Holdings[[#This Row],[Date]],Paysheet[], 2, FALSE) = "PAYDAY", (PayDistribution[[#This Row],[Pay Post Initial]] * ACT5Info[Remainder %]), "")</f>
        <v/>
      </c>
      <c r="BK33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33" spans="1:63" x14ac:dyDescent="0.25">
      <c r="A333" s="28">
        <v>45620</v>
      </c>
      <c r="B333" t="str">
        <f>IF(VLOOKUP(PayDistribution[[#This Row],[Date]],Paysheet[], 2, FALSE) = "PAYDAY", VLOOKUP(PayDistribution[[#This Row],[Date]],Paysheet[], 11, FALSE), "")</f>
        <v/>
      </c>
      <c r="C333" s="2" t="str">
        <f>ACT1Holdings[[#This Row],[Initial Pay Cut]]</f>
        <v/>
      </c>
      <c r="D333" s="2" t="str">
        <f>ACT2Holdings[[#This Row],[Initial Pay Cut]]</f>
        <v/>
      </c>
      <c r="E333" s="2" t="str">
        <f>ACT3Holdings[[#This Row],[Initial Pay Cut]]</f>
        <v/>
      </c>
      <c r="F333" s="2" t="str">
        <f>ACT4Holdings[[#This Row],[Initial Pay Cut]]</f>
        <v/>
      </c>
      <c r="G333" s="2" t="str">
        <f>ACT5Holdings[[#This Row],[Initial Pay Cut]]</f>
        <v/>
      </c>
      <c r="H333" t="str">
        <f>IF(PayDistribution[[#This Row],[Initial Paycheck]] = "", "", PayDistribution[[#This Row],[Initial Paycheck]] - SUM(PayDistribution[[#This Row],[Int ACT 1]:[Int ACT 5]]))</f>
        <v/>
      </c>
      <c r="I333" s="2" t="str">
        <f>ACT1Holdings[[#This Row],[Remainder Pay Cut]]</f>
        <v/>
      </c>
      <c r="J333" s="2" t="str">
        <f>ACT2Holdings[[#This Row],[Remainder Pay Cut]]</f>
        <v/>
      </c>
      <c r="K333" s="2" t="str">
        <f>ACT3Holdings[[#This Row],[Remainder Pay Cut]]</f>
        <v/>
      </c>
      <c r="L333" s="2" t="str">
        <f>ACT4Holdings[[#This Row],[Remainder Pay Cut]]</f>
        <v/>
      </c>
      <c r="M333" s="2" t="str">
        <f>ACT5Holdings[[#This Row],[Remainder Pay Cut]]</f>
        <v/>
      </c>
      <c r="O333" s="23">
        <v>45620</v>
      </c>
      <c r="P333" s="1" cm="1">
        <f t="array" ref="P333">IF(ISNUMBER(W332), W332, ACT1Info[Intial Amount])</f>
        <v>0</v>
      </c>
      <c r="Q333" s="1"/>
      <c r="R333" s="19" cm="1">
        <f t="array" ref="R333">IF(ACT1Holdings[[#This Row],[Intial Amount]] &gt; ACT1Info[Interest Rate 1 Cap], ACT1Info[Interest Rate 2], ACT1Info[Interest Rate])</f>
        <v>0</v>
      </c>
      <c r="S333" s="1"/>
      <c r="T333" s="24" t="str" cm="1">
        <f t="array" ref="T333">IF(VLOOKUP(ACT1Holdings[[#This Row],[Date]],Paysheet[], 2, FALSE) = "PAYDAY", (VLOOKUP(ACT1Holdings[[#This Row],[Date]],Paysheet[], 11, FALSE) * ACT1Info[Intial Pay %]), "")</f>
        <v/>
      </c>
      <c r="U33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33" s="1" t="str" cm="1">
        <f t="array" ref="V333">IF(VLOOKUP(ACT1Holdings[[#This Row],[Date]],Paysheet[], 2, FALSE) = "PAYDAY", (PayDistribution[[#This Row],[Pay Post Initial]] * ACT1Info[Remainder %]), "")</f>
        <v/>
      </c>
      <c r="W33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33" s="23">
        <v>45620</v>
      </c>
      <c r="Z333" s="1" cm="1">
        <f t="array" ref="Z333">IF(ISNUMBER(AG332), AG332, ACT2Info[Intial Amount])</f>
        <v>0</v>
      </c>
      <c r="AA333" s="1"/>
      <c r="AB333" s="19" cm="1">
        <f t="array" ref="AB333">IF(ACT2Holdings[[#This Row],[Intial Amount]] &gt; ACT2Info[Interest Rate 1 Cap], ACT2Info[Interest Rate 2], ACT2Info[Interest Rate])</f>
        <v>1.5E-3</v>
      </c>
      <c r="AC333" s="1"/>
      <c r="AD333" s="24" t="str" cm="1">
        <f t="array" ref="AD333">IF(VLOOKUP(ACT2Holdings[[#This Row],[Date]],Paysheet[], 2, FALSE) = "PAYDAY", (VLOOKUP(ACT2Holdings[[#This Row],[Date]],Paysheet[], 11, FALSE) * ACT2Info[Intial Pay %]), "")</f>
        <v/>
      </c>
      <c r="AE33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33" s="1" t="str" cm="1">
        <f t="array" ref="AF333">IF(VLOOKUP(ACT2Holdings[[#This Row],[Date]],Paysheet[], 2, FALSE) = "PAYDAY", (PayDistribution[[#This Row],[Pay Post Initial]] * ACT2Info[Remainder %]), "")</f>
        <v/>
      </c>
      <c r="AG33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33" s="23">
        <v>45620</v>
      </c>
      <c r="AJ333" s="1" cm="1">
        <f t="array" ref="AJ333">IF(ISNUMBER(AQ332), AQ332, ACT3Info[Intial Amount])</f>
        <v>0</v>
      </c>
      <c r="AK333" s="1"/>
      <c r="AL333" s="19" cm="1">
        <f t="array" ref="AL333">IF(ACT3Holdings[[#This Row],[Intial Amount]] &gt; ACT3Info[Interest Rate 1 Cap], ACT3Info[Interest Rate 2], ACT3Info[Interest Rate])</f>
        <v>0</v>
      </c>
      <c r="AM333" s="1"/>
      <c r="AN333" s="24" t="str" cm="1">
        <f t="array" ref="AN333">IF(VLOOKUP(ACT3Holdings[[#This Row],[Date]],Paysheet[], 2, FALSE) = "PAYDAY", (VLOOKUP(ACT3Holdings[[#This Row],[Date]],Paysheet[], 11, FALSE) * ACT3Info[Intial Pay %]), "")</f>
        <v/>
      </c>
      <c r="AO33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33" s="1" t="str" cm="1">
        <f t="array" ref="AP333">IF(VLOOKUP(ACT3Holdings[[#This Row],[Date]],Paysheet[], 2, FALSE) = "PAYDAY", (PayDistribution[[#This Row],[Pay Post Initial]] * ACT3Info[Remainder %]), "")</f>
        <v/>
      </c>
      <c r="AQ33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33" s="23">
        <v>45620</v>
      </c>
      <c r="AT333" s="1" cm="1">
        <f t="array" ref="AT333">IF(ISNUMBER(BA332), BA332, ACT4Info[Intial Amount])</f>
        <v>0</v>
      </c>
      <c r="AU333" s="1"/>
      <c r="AV333" s="19" cm="1">
        <f t="array" ref="AV333">IF(ACT4Holdings[[#This Row],[Intial Amount]] &gt; ACT4Info[Interest Rate 1 Cap], ACT4Info[Interest Rate 2], ACT4Info[Interest Rate])</f>
        <v>0</v>
      </c>
      <c r="AW333" s="1"/>
      <c r="AX333" s="24" t="str" cm="1">
        <f t="array" ref="AX333">IF(VLOOKUP(ACT4Holdings[[#This Row],[Date]],Paysheet[], 2, FALSE) = "PAYDAY", (VLOOKUP(ACT4Holdings[[#This Row],[Date]],Paysheet[], 11, FALSE) * ACT4Info[Intial Pay %]), "")</f>
        <v/>
      </c>
      <c r="AY33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33" s="1" t="str" cm="1">
        <f t="array" ref="AZ333">IF(VLOOKUP(ACT4Holdings[[#This Row],[Date]],Paysheet[], 2, FALSE) = "PAYDAY", (PayDistribution[[#This Row],[Pay Post Initial]] * ACT4Info[Remainder %]), "")</f>
        <v/>
      </c>
      <c r="BA33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33" s="23">
        <v>45620</v>
      </c>
      <c r="BD333" s="1" cm="1">
        <f t="array" ref="BD333">IF(ISNUMBER(BK332), BK332, ACT5Info[Intial Amount])</f>
        <v>0</v>
      </c>
      <c r="BE333" s="1"/>
      <c r="BF333" s="19" cm="1">
        <f t="array" ref="BF333">IF(ACT5Holdings[[#This Row],[Intial Amount]] &gt; ACT5Info[Interest Rate 1 Cap], ACT5Info[Interest Rate 2], ACT5Info[Interest Rate])</f>
        <v>0</v>
      </c>
      <c r="BG333" s="1"/>
      <c r="BH333" s="24" t="str" cm="1">
        <f t="array" ref="BH333">IF(VLOOKUP(ACT5Holdings[[#This Row],[Date]],Paysheet[], 2, FALSE) = "PAYDAY", (VLOOKUP(ACT5Holdings[[#This Row],[Date]],Paysheet[], 11, FALSE) * ACT5Info[Intial Pay %]), "")</f>
        <v/>
      </c>
      <c r="BI33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33" s="1" t="str" cm="1">
        <f t="array" ref="BJ333">IF(VLOOKUP(ACT5Holdings[[#This Row],[Date]],Paysheet[], 2, FALSE) = "PAYDAY", (PayDistribution[[#This Row],[Pay Post Initial]] * ACT5Info[Remainder %]), "")</f>
        <v/>
      </c>
      <c r="BK33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34" spans="1:63" x14ac:dyDescent="0.25">
      <c r="A334" s="28">
        <v>45621</v>
      </c>
      <c r="B334" t="str">
        <f>IF(VLOOKUP(PayDistribution[[#This Row],[Date]],Paysheet[], 2, FALSE) = "PAYDAY", VLOOKUP(PayDistribution[[#This Row],[Date]],Paysheet[], 11, FALSE), "")</f>
        <v/>
      </c>
      <c r="C334" s="2" t="str">
        <f>ACT1Holdings[[#This Row],[Initial Pay Cut]]</f>
        <v/>
      </c>
      <c r="D334" s="2" t="str">
        <f>ACT2Holdings[[#This Row],[Initial Pay Cut]]</f>
        <v/>
      </c>
      <c r="E334" s="2" t="str">
        <f>ACT3Holdings[[#This Row],[Initial Pay Cut]]</f>
        <v/>
      </c>
      <c r="F334" s="2" t="str">
        <f>ACT4Holdings[[#This Row],[Initial Pay Cut]]</f>
        <v/>
      </c>
      <c r="G334" s="2" t="str">
        <f>ACT5Holdings[[#This Row],[Initial Pay Cut]]</f>
        <v/>
      </c>
      <c r="H334" t="str">
        <f>IF(PayDistribution[[#This Row],[Initial Paycheck]] = "", "", PayDistribution[[#This Row],[Initial Paycheck]] - SUM(PayDistribution[[#This Row],[Int ACT 1]:[Int ACT 5]]))</f>
        <v/>
      </c>
      <c r="I334" s="2" t="str">
        <f>ACT1Holdings[[#This Row],[Remainder Pay Cut]]</f>
        <v/>
      </c>
      <c r="J334" s="2" t="str">
        <f>ACT2Holdings[[#This Row],[Remainder Pay Cut]]</f>
        <v/>
      </c>
      <c r="K334" s="2" t="str">
        <f>ACT3Holdings[[#This Row],[Remainder Pay Cut]]</f>
        <v/>
      </c>
      <c r="L334" s="2" t="str">
        <f>ACT4Holdings[[#This Row],[Remainder Pay Cut]]</f>
        <v/>
      </c>
      <c r="M334" s="2" t="str">
        <f>ACT5Holdings[[#This Row],[Remainder Pay Cut]]</f>
        <v/>
      </c>
      <c r="O334" s="23">
        <v>45621</v>
      </c>
      <c r="P334" s="1" cm="1">
        <f t="array" ref="P334">IF(ISNUMBER(W333), W333, ACT1Info[Intial Amount])</f>
        <v>0</v>
      </c>
      <c r="Q334" s="1"/>
      <c r="R334" s="19" cm="1">
        <f t="array" ref="R334">IF(ACT1Holdings[[#This Row],[Intial Amount]] &gt; ACT1Info[Interest Rate 1 Cap], ACT1Info[Interest Rate 2], ACT1Info[Interest Rate])</f>
        <v>0</v>
      </c>
      <c r="S334" s="1"/>
      <c r="T334" s="24" t="str" cm="1">
        <f t="array" ref="T334">IF(VLOOKUP(ACT1Holdings[[#This Row],[Date]],Paysheet[], 2, FALSE) = "PAYDAY", (VLOOKUP(ACT1Holdings[[#This Row],[Date]],Paysheet[], 11, FALSE) * ACT1Info[Intial Pay %]), "")</f>
        <v/>
      </c>
      <c r="U33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34" s="1" t="str" cm="1">
        <f t="array" ref="V334">IF(VLOOKUP(ACT1Holdings[[#This Row],[Date]],Paysheet[], 2, FALSE) = "PAYDAY", (PayDistribution[[#This Row],[Pay Post Initial]] * ACT1Info[Remainder %]), "")</f>
        <v/>
      </c>
      <c r="W33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34" s="23">
        <v>45621</v>
      </c>
      <c r="Z334" s="1" cm="1">
        <f t="array" ref="Z334">IF(ISNUMBER(AG333), AG333, ACT2Info[Intial Amount])</f>
        <v>0</v>
      </c>
      <c r="AA334" s="1"/>
      <c r="AB334" s="19" cm="1">
        <f t="array" ref="AB334">IF(ACT2Holdings[[#This Row],[Intial Amount]] &gt; ACT2Info[Interest Rate 1 Cap], ACT2Info[Interest Rate 2], ACT2Info[Interest Rate])</f>
        <v>1.5E-3</v>
      </c>
      <c r="AC334" s="1"/>
      <c r="AD334" s="24" t="str" cm="1">
        <f t="array" ref="AD334">IF(VLOOKUP(ACT2Holdings[[#This Row],[Date]],Paysheet[], 2, FALSE) = "PAYDAY", (VLOOKUP(ACT2Holdings[[#This Row],[Date]],Paysheet[], 11, FALSE) * ACT2Info[Intial Pay %]), "")</f>
        <v/>
      </c>
      <c r="AE33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34" s="1" t="str" cm="1">
        <f t="array" ref="AF334">IF(VLOOKUP(ACT2Holdings[[#This Row],[Date]],Paysheet[], 2, FALSE) = "PAYDAY", (PayDistribution[[#This Row],[Pay Post Initial]] * ACT2Info[Remainder %]), "")</f>
        <v/>
      </c>
      <c r="AG33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34" s="23">
        <v>45621</v>
      </c>
      <c r="AJ334" s="1" cm="1">
        <f t="array" ref="AJ334">IF(ISNUMBER(AQ333), AQ333, ACT3Info[Intial Amount])</f>
        <v>0</v>
      </c>
      <c r="AK334" s="1"/>
      <c r="AL334" s="19" cm="1">
        <f t="array" ref="AL334">IF(ACT3Holdings[[#This Row],[Intial Amount]] &gt; ACT3Info[Interest Rate 1 Cap], ACT3Info[Interest Rate 2], ACT3Info[Interest Rate])</f>
        <v>0</v>
      </c>
      <c r="AM334" s="1"/>
      <c r="AN334" s="24" t="str" cm="1">
        <f t="array" ref="AN334">IF(VLOOKUP(ACT3Holdings[[#This Row],[Date]],Paysheet[], 2, FALSE) = "PAYDAY", (VLOOKUP(ACT3Holdings[[#This Row],[Date]],Paysheet[], 11, FALSE) * ACT3Info[Intial Pay %]), "")</f>
        <v/>
      </c>
      <c r="AO33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34" s="1" t="str" cm="1">
        <f t="array" ref="AP334">IF(VLOOKUP(ACT3Holdings[[#This Row],[Date]],Paysheet[], 2, FALSE) = "PAYDAY", (PayDistribution[[#This Row],[Pay Post Initial]] * ACT3Info[Remainder %]), "")</f>
        <v/>
      </c>
      <c r="AQ33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34" s="23">
        <v>45621</v>
      </c>
      <c r="AT334" s="1" cm="1">
        <f t="array" ref="AT334">IF(ISNUMBER(BA333), BA333, ACT4Info[Intial Amount])</f>
        <v>0</v>
      </c>
      <c r="AU334" s="1"/>
      <c r="AV334" s="19" cm="1">
        <f t="array" ref="AV334">IF(ACT4Holdings[[#This Row],[Intial Amount]] &gt; ACT4Info[Interest Rate 1 Cap], ACT4Info[Interest Rate 2], ACT4Info[Interest Rate])</f>
        <v>0</v>
      </c>
      <c r="AW334" s="1"/>
      <c r="AX334" s="24" t="str" cm="1">
        <f t="array" ref="AX334">IF(VLOOKUP(ACT4Holdings[[#This Row],[Date]],Paysheet[], 2, FALSE) = "PAYDAY", (VLOOKUP(ACT4Holdings[[#This Row],[Date]],Paysheet[], 11, FALSE) * ACT4Info[Intial Pay %]), "")</f>
        <v/>
      </c>
      <c r="AY33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34" s="1" t="str" cm="1">
        <f t="array" ref="AZ334">IF(VLOOKUP(ACT4Holdings[[#This Row],[Date]],Paysheet[], 2, FALSE) = "PAYDAY", (PayDistribution[[#This Row],[Pay Post Initial]] * ACT4Info[Remainder %]), "")</f>
        <v/>
      </c>
      <c r="BA33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34" s="23">
        <v>45621</v>
      </c>
      <c r="BD334" s="1" cm="1">
        <f t="array" ref="BD334">IF(ISNUMBER(BK333), BK333, ACT5Info[Intial Amount])</f>
        <v>0</v>
      </c>
      <c r="BE334" s="1"/>
      <c r="BF334" s="19" cm="1">
        <f t="array" ref="BF334">IF(ACT5Holdings[[#This Row],[Intial Amount]] &gt; ACT5Info[Interest Rate 1 Cap], ACT5Info[Interest Rate 2], ACT5Info[Interest Rate])</f>
        <v>0</v>
      </c>
      <c r="BG334" s="1"/>
      <c r="BH334" s="24" t="str" cm="1">
        <f t="array" ref="BH334">IF(VLOOKUP(ACT5Holdings[[#This Row],[Date]],Paysheet[], 2, FALSE) = "PAYDAY", (VLOOKUP(ACT5Holdings[[#This Row],[Date]],Paysheet[], 11, FALSE) * ACT5Info[Intial Pay %]), "")</f>
        <v/>
      </c>
      <c r="BI33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34" s="1" t="str" cm="1">
        <f t="array" ref="BJ334">IF(VLOOKUP(ACT5Holdings[[#This Row],[Date]],Paysheet[], 2, FALSE) = "PAYDAY", (PayDistribution[[#This Row],[Pay Post Initial]] * ACT5Info[Remainder %]), "")</f>
        <v/>
      </c>
      <c r="BK33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35" spans="1:63" x14ac:dyDescent="0.25">
      <c r="A335" s="28">
        <v>45622</v>
      </c>
      <c r="B335" t="str">
        <f>IF(VLOOKUP(PayDistribution[[#This Row],[Date]],Paysheet[], 2, FALSE) = "PAYDAY", VLOOKUP(PayDistribution[[#This Row],[Date]],Paysheet[], 11, FALSE), "")</f>
        <v/>
      </c>
      <c r="C335" s="2" t="str">
        <f>ACT1Holdings[[#This Row],[Initial Pay Cut]]</f>
        <v/>
      </c>
      <c r="D335" s="2" t="str">
        <f>ACT2Holdings[[#This Row],[Initial Pay Cut]]</f>
        <v/>
      </c>
      <c r="E335" s="2" t="str">
        <f>ACT3Holdings[[#This Row],[Initial Pay Cut]]</f>
        <v/>
      </c>
      <c r="F335" s="2" t="str">
        <f>ACT4Holdings[[#This Row],[Initial Pay Cut]]</f>
        <v/>
      </c>
      <c r="G335" s="2" t="str">
        <f>ACT5Holdings[[#This Row],[Initial Pay Cut]]</f>
        <v/>
      </c>
      <c r="H335" t="str">
        <f>IF(PayDistribution[[#This Row],[Initial Paycheck]] = "", "", PayDistribution[[#This Row],[Initial Paycheck]] - SUM(PayDistribution[[#This Row],[Int ACT 1]:[Int ACT 5]]))</f>
        <v/>
      </c>
      <c r="I335" s="2" t="str">
        <f>ACT1Holdings[[#This Row],[Remainder Pay Cut]]</f>
        <v/>
      </c>
      <c r="J335" s="2" t="str">
        <f>ACT2Holdings[[#This Row],[Remainder Pay Cut]]</f>
        <v/>
      </c>
      <c r="K335" s="2" t="str">
        <f>ACT3Holdings[[#This Row],[Remainder Pay Cut]]</f>
        <v/>
      </c>
      <c r="L335" s="2" t="str">
        <f>ACT4Holdings[[#This Row],[Remainder Pay Cut]]</f>
        <v/>
      </c>
      <c r="M335" s="2" t="str">
        <f>ACT5Holdings[[#This Row],[Remainder Pay Cut]]</f>
        <v/>
      </c>
      <c r="O335" s="23">
        <v>45622</v>
      </c>
      <c r="P335" s="1" cm="1">
        <f t="array" ref="P335">IF(ISNUMBER(W334), W334, ACT1Info[Intial Amount])</f>
        <v>0</v>
      </c>
      <c r="Q335" s="1"/>
      <c r="R335" s="19" cm="1">
        <f t="array" ref="R335">IF(ACT1Holdings[[#This Row],[Intial Amount]] &gt; ACT1Info[Interest Rate 1 Cap], ACT1Info[Interest Rate 2], ACT1Info[Interest Rate])</f>
        <v>0</v>
      </c>
      <c r="S335" s="1"/>
      <c r="T335" s="24" t="str" cm="1">
        <f t="array" ref="T335">IF(VLOOKUP(ACT1Holdings[[#This Row],[Date]],Paysheet[], 2, FALSE) = "PAYDAY", (VLOOKUP(ACT1Holdings[[#This Row],[Date]],Paysheet[], 11, FALSE) * ACT1Info[Intial Pay %]), "")</f>
        <v/>
      </c>
      <c r="U33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35" s="1" t="str" cm="1">
        <f t="array" ref="V335">IF(VLOOKUP(ACT1Holdings[[#This Row],[Date]],Paysheet[], 2, FALSE) = "PAYDAY", (PayDistribution[[#This Row],[Pay Post Initial]] * ACT1Info[Remainder %]), "")</f>
        <v/>
      </c>
      <c r="W33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35" s="23">
        <v>45622</v>
      </c>
      <c r="Z335" s="1" cm="1">
        <f t="array" ref="Z335">IF(ISNUMBER(AG334), AG334, ACT2Info[Intial Amount])</f>
        <v>0</v>
      </c>
      <c r="AA335" s="1"/>
      <c r="AB335" s="19" cm="1">
        <f t="array" ref="AB335">IF(ACT2Holdings[[#This Row],[Intial Amount]] &gt; ACT2Info[Interest Rate 1 Cap], ACT2Info[Interest Rate 2], ACT2Info[Interest Rate])</f>
        <v>1.5E-3</v>
      </c>
      <c r="AC335" s="1"/>
      <c r="AD335" s="24" t="str" cm="1">
        <f t="array" ref="AD335">IF(VLOOKUP(ACT2Holdings[[#This Row],[Date]],Paysheet[], 2, FALSE) = "PAYDAY", (VLOOKUP(ACT2Holdings[[#This Row],[Date]],Paysheet[], 11, FALSE) * ACT2Info[Intial Pay %]), "")</f>
        <v/>
      </c>
      <c r="AE33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35" s="1" t="str" cm="1">
        <f t="array" ref="AF335">IF(VLOOKUP(ACT2Holdings[[#This Row],[Date]],Paysheet[], 2, FALSE) = "PAYDAY", (PayDistribution[[#This Row],[Pay Post Initial]] * ACT2Info[Remainder %]), "")</f>
        <v/>
      </c>
      <c r="AG33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35" s="23">
        <v>45622</v>
      </c>
      <c r="AJ335" s="1" cm="1">
        <f t="array" ref="AJ335">IF(ISNUMBER(AQ334), AQ334, ACT3Info[Intial Amount])</f>
        <v>0</v>
      </c>
      <c r="AK335" s="1"/>
      <c r="AL335" s="19" cm="1">
        <f t="array" ref="AL335">IF(ACT3Holdings[[#This Row],[Intial Amount]] &gt; ACT3Info[Interest Rate 1 Cap], ACT3Info[Interest Rate 2], ACT3Info[Interest Rate])</f>
        <v>0</v>
      </c>
      <c r="AM335" s="1"/>
      <c r="AN335" s="24" t="str" cm="1">
        <f t="array" ref="AN335">IF(VLOOKUP(ACT3Holdings[[#This Row],[Date]],Paysheet[], 2, FALSE) = "PAYDAY", (VLOOKUP(ACT3Holdings[[#This Row],[Date]],Paysheet[], 11, FALSE) * ACT3Info[Intial Pay %]), "")</f>
        <v/>
      </c>
      <c r="AO33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35" s="1" t="str" cm="1">
        <f t="array" ref="AP335">IF(VLOOKUP(ACT3Holdings[[#This Row],[Date]],Paysheet[], 2, FALSE) = "PAYDAY", (PayDistribution[[#This Row],[Pay Post Initial]] * ACT3Info[Remainder %]), "")</f>
        <v/>
      </c>
      <c r="AQ33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35" s="23">
        <v>45622</v>
      </c>
      <c r="AT335" s="1" cm="1">
        <f t="array" ref="AT335">IF(ISNUMBER(BA334), BA334, ACT4Info[Intial Amount])</f>
        <v>0</v>
      </c>
      <c r="AU335" s="1"/>
      <c r="AV335" s="19" cm="1">
        <f t="array" ref="AV335">IF(ACT4Holdings[[#This Row],[Intial Amount]] &gt; ACT4Info[Interest Rate 1 Cap], ACT4Info[Interest Rate 2], ACT4Info[Interest Rate])</f>
        <v>0</v>
      </c>
      <c r="AW335" s="1"/>
      <c r="AX335" s="24" t="str" cm="1">
        <f t="array" ref="AX335">IF(VLOOKUP(ACT4Holdings[[#This Row],[Date]],Paysheet[], 2, FALSE) = "PAYDAY", (VLOOKUP(ACT4Holdings[[#This Row],[Date]],Paysheet[], 11, FALSE) * ACT4Info[Intial Pay %]), "")</f>
        <v/>
      </c>
      <c r="AY33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35" s="1" t="str" cm="1">
        <f t="array" ref="AZ335">IF(VLOOKUP(ACT4Holdings[[#This Row],[Date]],Paysheet[], 2, FALSE) = "PAYDAY", (PayDistribution[[#This Row],[Pay Post Initial]] * ACT4Info[Remainder %]), "")</f>
        <v/>
      </c>
      <c r="BA33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35" s="23">
        <v>45622</v>
      </c>
      <c r="BD335" s="1" cm="1">
        <f t="array" ref="BD335">IF(ISNUMBER(BK334), BK334, ACT5Info[Intial Amount])</f>
        <v>0</v>
      </c>
      <c r="BE335" s="1"/>
      <c r="BF335" s="19" cm="1">
        <f t="array" ref="BF335">IF(ACT5Holdings[[#This Row],[Intial Amount]] &gt; ACT5Info[Interest Rate 1 Cap], ACT5Info[Interest Rate 2], ACT5Info[Interest Rate])</f>
        <v>0</v>
      </c>
      <c r="BG335" s="1"/>
      <c r="BH335" s="24" t="str" cm="1">
        <f t="array" ref="BH335">IF(VLOOKUP(ACT5Holdings[[#This Row],[Date]],Paysheet[], 2, FALSE) = "PAYDAY", (VLOOKUP(ACT5Holdings[[#This Row],[Date]],Paysheet[], 11, FALSE) * ACT5Info[Intial Pay %]), "")</f>
        <v/>
      </c>
      <c r="BI33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35" s="1" t="str" cm="1">
        <f t="array" ref="BJ335">IF(VLOOKUP(ACT5Holdings[[#This Row],[Date]],Paysheet[], 2, FALSE) = "PAYDAY", (PayDistribution[[#This Row],[Pay Post Initial]] * ACT5Info[Remainder %]), "")</f>
        <v/>
      </c>
      <c r="BK33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36" spans="1:63" x14ac:dyDescent="0.25">
      <c r="A336" s="28">
        <v>45623</v>
      </c>
      <c r="B336" t="str">
        <f>IF(VLOOKUP(PayDistribution[[#This Row],[Date]],Paysheet[], 2, FALSE) = "PAYDAY", VLOOKUP(PayDistribution[[#This Row],[Date]],Paysheet[], 11, FALSE), "")</f>
        <v/>
      </c>
      <c r="C336" s="2" t="str">
        <f>ACT1Holdings[[#This Row],[Initial Pay Cut]]</f>
        <v/>
      </c>
      <c r="D336" s="2" t="str">
        <f>ACT2Holdings[[#This Row],[Initial Pay Cut]]</f>
        <v/>
      </c>
      <c r="E336" s="2" t="str">
        <f>ACT3Holdings[[#This Row],[Initial Pay Cut]]</f>
        <v/>
      </c>
      <c r="F336" s="2" t="str">
        <f>ACT4Holdings[[#This Row],[Initial Pay Cut]]</f>
        <v/>
      </c>
      <c r="G336" s="2" t="str">
        <f>ACT5Holdings[[#This Row],[Initial Pay Cut]]</f>
        <v/>
      </c>
      <c r="H336" t="str">
        <f>IF(PayDistribution[[#This Row],[Initial Paycheck]] = "", "", PayDistribution[[#This Row],[Initial Paycheck]] - SUM(PayDistribution[[#This Row],[Int ACT 1]:[Int ACT 5]]))</f>
        <v/>
      </c>
      <c r="I336" s="2" t="str">
        <f>ACT1Holdings[[#This Row],[Remainder Pay Cut]]</f>
        <v/>
      </c>
      <c r="J336" s="2" t="str">
        <f>ACT2Holdings[[#This Row],[Remainder Pay Cut]]</f>
        <v/>
      </c>
      <c r="K336" s="2" t="str">
        <f>ACT3Holdings[[#This Row],[Remainder Pay Cut]]</f>
        <v/>
      </c>
      <c r="L336" s="2" t="str">
        <f>ACT4Holdings[[#This Row],[Remainder Pay Cut]]</f>
        <v/>
      </c>
      <c r="M336" s="2" t="str">
        <f>ACT5Holdings[[#This Row],[Remainder Pay Cut]]</f>
        <v/>
      </c>
      <c r="O336" s="23">
        <v>45623</v>
      </c>
      <c r="P336" s="1" cm="1">
        <f t="array" ref="P336">IF(ISNUMBER(W335), W335, ACT1Info[Intial Amount])</f>
        <v>0</v>
      </c>
      <c r="Q336" s="1"/>
      <c r="R336" s="19" cm="1">
        <f t="array" ref="R336">IF(ACT1Holdings[[#This Row],[Intial Amount]] &gt; ACT1Info[Interest Rate 1 Cap], ACT1Info[Interest Rate 2], ACT1Info[Interest Rate])</f>
        <v>0</v>
      </c>
      <c r="S336" s="1"/>
      <c r="T336" s="24" t="str" cm="1">
        <f t="array" ref="T336">IF(VLOOKUP(ACT1Holdings[[#This Row],[Date]],Paysheet[], 2, FALSE) = "PAYDAY", (VLOOKUP(ACT1Holdings[[#This Row],[Date]],Paysheet[], 11, FALSE) * ACT1Info[Intial Pay %]), "")</f>
        <v/>
      </c>
      <c r="U33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36" s="1" t="str" cm="1">
        <f t="array" ref="V336">IF(VLOOKUP(ACT1Holdings[[#This Row],[Date]],Paysheet[], 2, FALSE) = "PAYDAY", (PayDistribution[[#This Row],[Pay Post Initial]] * ACT1Info[Remainder %]), "")</f>
        <v/>
      </c>
      <c r="W33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36" s="23">
        <v>45623</v>
      </c>
      <c r="Z336" s="1" cm="1">
        <f t="array" ref="Z336">IF(ISNUMBER(AG335), AG335, ACT2Info[Intial Amount])</f>
        <v>0</v>
      </c>
      <c r="AA336" s="1"/>
      <c r="AB336" s="19" cm="1">
        <f t="array" ref="AB336">IF(ACT2Holdings[[#This Row],[Intial Amount]] &gt; ACT2Info[Interest Rate 1 Cap], ACT2Info[Interest Rate 2], ACT2Info[Interest Rate])</f>
        <v>1.5E-3</v>
      </c>
      <c r="AC336" s="1"/>
      <c r="AD336" s="24" t="str" cm="1">
        <f t="array" ref="AD336">IF(VLOOKUP(ACT2Holdings[[#This Row],[Date]],Paysheet[], 2, FALSE) = "PAYDAY", (VLOOKUP(ACT2Holdings[[#This Row],[Date]],Paysheet[], 11, FALSE) * ACT2Info[Intial Pay %]), "")</f>
        <v/>
      </c>
      <c r="AE33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36" s="1" t="str" cm="1">
        <f t="array" ref="AF336">IF(VLOOKUP(ACT2Holdings[[#This Row],[Date]],Paysheet[], 2, FALSE) = "PAYDAY", (PayDistribution[[#This Row],[Pay Post Initial]] * ACT2Info[Remainder %]), "")</f>
        <v/>
      </c>
      <c r="AG33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36" s="23">
        <v>45623</v>
      </c>
      <c r="AJ336" s="1" cm="1">
        <f t="array" ref="AJ336">IF(ISNUMBER(AQ335), AQ335, ACT3Info[Intial Amount])</f>
        <v>0</v>
      </c>
      <c r="AK336" s="1"/>
      <c r="AL336" s="19" cm="1">
        <f t="array" ref="AL336">IF(ACT3Holdings[[#This Row],[Intial Amount]] &gt; ACT3Info[Interest Rate 1 Cap], ACT3Info[Interest Rate 2], ACT3Info[Interest Rate])</f>
        <v>0</v>
      </c>
      <c r="AM336" s="1"/>
      <c r="AN336" s="24" t="str" cm="1">
        <f t="array" ref="AN336">IF(VLOOKUP(ACT3Holdings[[#This Row],[Date]],Paysheet[], 2, FALSE) = "PAYDAY", (VLOOKUP(ACT3Holdings[[#This Row],[Date]],Paysheet[], 11, FALSE) * ACT3Info[Intial Pay %]), "")</f>
        <v/>
      </c>
      <c r="AO33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36" s="1" t="str" cm="1">
        <f t="array" ref="AP336">IF(VLOOKUP(ACT3Holdings[[#This Row],[Date]],Paysheet[], 2, FALSE) = "PAYDAY", (PayDistribution[[#This Row],[Pay Post Initial]] * ACT3Info[Remainder %]), "")</f>
        <v/>
      </c>
      <c r="AQ33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36" s="23">
        <v>45623</v>
      </c>
      <c r="AT336" s="1" cm="1">
        <f t="array" ref="AT336">IF(ISNUMBER(BA335), BA335, ACT4Info[Intial Amount])</f>
        <v>0</v>
      </c>
      <c r="AU336" s="1"/>
      <c r="AV336" s="19" cm="1">
        <f t="array" ref="AV336">IF(ACT4Holdings[[#This Row],[Intial Amount]] &gt; ACT4Info[Interest Rate 1 Cap], ACT4Info[Interest Rate 2], ACT4Info[Interest Rate])</f>
        <v>0</v>
      </c>
      <c r="AW336" s="1"/>
      <c r="AX336" s="24" t="str" cm="1">
        <f t="array" ref="AX336">IF(VLOOKUP(ACT4Holdings[[#This Row],[Date]],Paysheet[], 2, FALSE) = "PAYDAY", (VLOOKUP(ACT4Holdings[[#This Row],[Date]],Paysheet[], 11, FALSE) * ACT4Info[Intial Pay %]), "")</f>
        <v/>
      </c>
      <c r="AY33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36" s="1" t="str" cm="1">
        <f t="array" ref="AZ336">IF(VLOOKUP(ACT4Holdings[[#This Row],[Date]],Paysheet[], 2, FALSE) = "PAYDAY", (PayDistribution[[#This Row],[Pay Post Initial]] * ACT4Info[Remainder %]), "")</f>
        <v/>
      </c>
      <c r="BA33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36" s="23">
        <v>45623</v>
      </c>
      <c r="BD336" s="1" cm="1">
        <f t="array" ref="BD336">IF(ISNUMBER(BK335), BK335, ACT5Info[Intial Amount])</f>
        <v>0</v>
      </c>
      <c r="BE336" s="1"/>
      <c r="BF336" s="19" cm="1">
        <f t="array" ref="BF336">IF(ACT5Holdings[[#This Row],[Intial Amount]] &gt; ACT5Info[Interest Rate 1 Cap], ACT5Info[Interest Rate 2], ACT5Info[Interest Rate])</f>
        <v>0</v>
      </c>
      <c r="BG336" s="1"/>
      <c r="BH336" s="24" t="str" cm="1">
        <f t="array" ref="BH336">IF(VLOOKUP(ACT5Holdings[[#This Row],[Date]],Paysheet[], 2, FALSE) = "PAYDAY", (VLOOKUP(ACT5Holdings[[#This Row],[Date]],Paysheet[], 11, FALSE) * ACT5Info[Intial Pay %]), "")</f>
        <v/>
      </c>
      <c r="BI33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36" s="1" t="str" cm="1">
        <f t="array" ref="BJ336">IF(VLOOKUP(ACT5Holdings[[#This Row],[Date]],Paysheet[], 2, FALSE) = "PAYDAY", (PayDistribution[[#This Row],[Pay Post Initial]] * ACT5Info[Remainder %]), "")</f>
        <v/>
      </c>
      <c r="BK33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37" spans="1:63" x14ac:dyDescent="0.25">
      <c r="A337" s="28">
        <v>45624</v>
      </c>
      <c r="B337" t="str">
        <f>IF(VLOOKUP(PayDistribution[[#This Row],[Date]],Paysheet[], 2, FALSE) = "PAYDAY", VLOOKUP(PayDistribution[[#This Row],[Date]],Paysheet[], 11, FALSE), "")</f>
        <v/>
      </c>
      <c r="C337" s="2" t="str">
        <f>ACT1Holdings[[#This Row],[Initial Pay Cut]]</f>
        <v/>
      </c>
      <c r="D337" s="2" t="str">
        <f>ACT2Holdings[[#This Row],[Initial Pay Cut]]</f>
        <v/>
      </c>
      <c r="E337" s="2" t="str">
        <f>ACT3Holdings[[#This Row],[Initial Pay Cut]]</f>
        <v/>
      </c>
      <c r="F337" s="2" t="str">
        <f>ACT4Holdings[[#This Row],[Initial Pay Cut]]</f>
        <v/>
      </c>
      <c r="G337" s="2" t="str">
        <f>ACT5Holdings[[#This Row],[Initial Pay Cut]]</f>
        <v/>
      </c>
      <c r="H337" t="str">
        <f>IF(PayDistribution[[#This Row],[Initial Paycheck]] = "", "", PayDistribution[[#This Row],[Initial Paycheck]] - SUM(PayDistribution[[#This Row],[Int ACT 1]:[Int ACT 5]]))</f>
        <v/>
      </c>
      <c r="I337" s="2" t="str">
        <f>ACT1Holdings[[#This Row],[Remainder Pay Cut]]</f>
        <v/>
      </c>
      <c r="J337" s="2" t="str">
        <f>ACT2Holdings[[#This Row],[Remainder Pay Cut]]</f>
        <v/>
      </c>
      <c r="K337" s="2" t="str">
        <f>ACT3Holdings[[#This Row],[Remainder Pay Cut]]</f>
        <v/>
      </c>
      <c r="L337" s="2" t="str">
        <f>ACT4Holdings[[#This Row],[Remainder Pay Cut]]</f>
        <v/>
      </c>
      <c r="M337" s="2" t="str">
        <f>ACT5Holdings[[#This Row],[Remainder Pay Cut]]</f>
        <v/>
      </c>
      <c r="O337" s="23">
        <v>45624</v>
      </c>
      <c r="P337" s="1" cm="1">
        <f t="array" ref="P337">IF(ISNUMBER(W336), W336, ACT1Info[Intial Amount])</f>
        <v>0</v>
      </c>
      <c r="Q337" s="1"/>
      <c r="R337" s="19" cm="1">
        <f t="array" ref="R337">IF(ACT1Holdings[[#This Row],[Intial Amount]] &gt; ACT1Info[Interest Rate 1 Cap], ACT1Info[Interest Rate 2], ACT1Info[Interest Rate])</f>
        <v>0</v>
      </c>
      <c r="S337" s="1"/>
      <c r="T337" s="24" t="str" cm="1">
        <f t="array" ref="T337">IF(VLOOKUP(ACT1Holdings[[#This Row],[Date]],Paysheet[], 2, FALSE) = "PAYDAY", (VLOOKUP(ACT1Holdings[[#This Row],[Date]],Paysheet[], 11, FALSE) * ACT1Info[Intial Pay %]), "")</f>
        <v/>
      </c>
      <c r="U33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37" s="1" t="str" cm="1">
        <f t="array" ref="V337">IF(VLOOKUP(ACT1Holdings[[#This Row],[Date]],Paysheet[], 2, FALSE) = "PAYDAY", (PayDistribution[[#This Row],[Pay Post Initial]] * ACT1Info[Remainder %]), "")</f>
        <v/>
      </c>
      <c r="W33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37" s="23">
        <v>45624</v>
      </c>
      <c r="Z337" s="1" cm="1">
        <f t="array" ref="Z337">IF(ISNUMBER(AG336), AG336, ACT2Info[Intial Amount])</f>
        <v>0</v>
      </c>
      <c r="AA337" s="1"/>
      <c r="AB337" s="19" cm="1">
        <f t="array" ref="AB337">IF(ACT2Holdings[[#This Row],[Intial Amount]] &gt; ACT2Info[Interest Rate 1 Cap], ACT2Info[Interest Rate 2], ACT2Info[Interest Rate])</f>
        <v>1.5E-3</v>
      </c>
      <c r="AC337" s="1"/>
      <c r="AD337" s="24" t="str" cm="1">
        <f t="array" ref="AD337">IF(VLOOKUP(ACT2Holdings[[#This Row],[Date]],Paysheet[], 2, FALSE) = "PAYDAY", (VLOOKUP(ACT2Holdings[[#This Row],[Date]],Paysheet[], 11, FALSE) * ACT2Info[Intial Pay %]), "")</f>
        <v/>
      </c>
      <c r="AE33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37" s="1" t="str" cm="1">
        <f t="array" ref="AF337">IF(VLOOKUP(ACT2Holdings[[#This Row],[Date]],Paysheet[], 2, FALSE) = "PAYDAY", (PayDistribution[[#This Row],[Pay Post Initial]] * ACT2Info[Remainder %]), "")</f>
        <v/>
      </c>
      <c r="AG33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37" s="23">
        <v>45624</v>
      </c>
      <c r="AJ337" s="1" cm="1">
        <f t="array" ref="AJ337">IF(ISNUMBER(AQ336), AQ336, ACT3Info[Intial Amount])</f>
        <v>0</v>
      </c>
      <c r="AK337" s="1"/>
      <c r="AL337" s="19" cm="1">
        <f t="array" ref="AL337">IF(ACT3Holdings[[#This Row],[Intial Amount]] &gt; ACT3Info[Interest Rate 1 Cap], ACT3Info[Interest Rate 2], ACT3Info[Interest Rate])</f>
        <v>0</v>
      </c>
      <c r="AM337" s="1"/>
      <c r="AN337" s="24" t="str" cm="1">
        <f t="array" ref="AN337">IF(VLOOKUP(ACT3Holdings[[#This Row],[Date]],Paysheet[], 2, FALSE) = "PAYDAY", (VLOOKUP(ACT3Holdings[[#This Row],[Date]],Paysheet[], 11, FALSE) * ACT3Info[Intial Pay %]), "")</f>
        <v/>
      </c>
      <c r="AO33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37" s="1" t="str" cm="1">
        <f t="array" ref="AP337">IF(VLOOKUP(ACT3Holdings[[#This Row],[Date]],Paysheet[], 2, FALSE) = "PAYDAY", (PayDistribution[[#This Row],[Pay Post Initial]] * ACT3Info[Remainder %]), "")</f>
        <v/>
      </c>
      <c r="AQ33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37" s="23">
        <v>45624</v>
      </c>
      <c r="AT337" s="1" cm="1">
        <f t="array" ref="AT337">IF(ISNUMBER(BA336), BA336, ACT4Info[Intial Amount])</f>
        <v>0</v>
      </c>
      <c r="AU337" s="1"/>
      <c r="AV337" s="19" cm="1">
        <f t="array" ref="AV337">IF(ACT4Holdings[[#This Row],[Intial Amount]] &gt; ACT4Info[Interest Rate 1 Cap], ACT4Info[Interest Rate 2], ACT4Info[Interest Rate])</f>
        <v>0</v>
      </c>
      <c r="AW337" s="1"/>
      <c r="AX337" s="24" t="str" cm="1">
        <f t="array" ref="AX337">IF(VLOOKUP(ACT4Holdings[[#This Row],[Date]],Paysheet[], 2, FALSE) = "PAYDAY", (VLOOKUP(ACT4Holdings[[#This Row],[Date]],Paysheet[], 11, FALSE) * ACT4Info[Intial Pay %]), "")</f>
        <v/>
      </c>
      <c r="AY33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37" s="1" t="str" cm="1">
        <f t="array" ref="AZ337">IF(VLOOKUP(ACT4Holdings[[#This Row],[Date]],Paysheet[], 2, FALSE) = "PAYDAY", (PayDistribution[[#This Row],[Pay Post Initial]] * ACT4Info[Remainder %]), "")</f>
        <v/>
      </c>
      <c r="BA33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37" s="23">
        <v>45624</v>
      </c>
      <c r="BD337" s="1" cm="1">
        <f t="array" ref="BD337">IF(ISNUMBER(BK336), BK336, ACT5Info[Intial Amount])</f>
        <v>0</v>
      </c>
      <c r="BE337" s="1"/>
      <c r="BF337" s="19" cm="1">
        <f t="array" ref="BF337">IF(ACT5Holdings[[#This Row],[Intial Amount]] &gt; ACT5Info[Interest Rate 1 Cap], ACT5Info[Interest Rate 2], ACT5Info[Interest Rate])</f>
        <v>0</v>
      </c>
      <c r="BG337" s="1"/>
      <c r="BH337" s="24" t="str" cm="1">
        <f t="array" ref="BH337">IF(VLOOKUP(ACT5Holdings[[#This Row],[Date]],Paysheet[], 2, FALSE) = "PAYDAY", (VLOOKUP(ACT5Holdings[[#This Row],[Date]],Paysheet[], 11, FALSE) * ACT5Info[Intial Pay %]), "")</f>
        <v/>
      </c>
      <c r="BI33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37" s="1" t="str" cm="1">
        <f t="array" ref="BJ337">IF(VLOOKUP(ACT5Holdings[[#This Row],[Date]],Paysheet[], 2, FALSE) = "PAYDAY", (PayDistribution[[#This Row],[Pay Post Initial]] * ACT5Info[Remainder %]), "")</f>
        <v/>
      </c>
      <c r="BK33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38" spans="1:63" x14ac:dyDescent="0.25">
      <c r="A338" s="28">
        <v>45625</v>
      </c>
      <c r="B338" t="str">
        <f>IF(VLOOKUP(PayDistribution[[#This Row],[Date]],Paysheet[], 2, FALSE) = "PAYDAY", VLOOKUP(PayDistribution[[#This Row],[Date]],Paysheet[], 11, FALSE), "")</f>
        <v/>
      </c>
      <c r="C338" s="2" t="str">
        <f>ACT1Holdings[[#This Row],[Initial Pay Cut]]</f>
        <v/>
      </c>
      <c r="D338" s="2" t="str">
        <f>ACT2Holdings[[#This Row],[Initial Pay Cut]]</f>
        <v/>
      </c>
      <c r="E338" s="2" t="str">
        <f>ACT3Holdings[[#This Row],[Initial Pay Cut]]</f>
        <v/>
      </c>
      <c r="F338" s="2" t="str">
        <f>ACT4Holdings[[#This Row],[Initial Pay Cut]]</f>
        <v/>
      </c>
      <c r="G338" s="2" t="str">
        <f>ACT5Holdings[[#This Row],[Initial Pay Cut]]</f>
        <v/>
      </c>
      <c r="H338" t="str">
        <f>IF(PayDistribution[[#This Row],[Initial Paycheck]] = "", "", PayDistribution[[#This Row],[Initial Paycheck]] - SUM(PayDistribution[[#This Row],[Int ACT 1]:[Int ACT 5]]))</f>
        <v/>
      </c>
      <c r="I338" s="2" t="str">
        <f>ACT1Holdings[[#This Row],[Remainder Pay Cut]]</f>
        <v/>
      </c>
      <c r="J338" s="2" t="str">
        <f>ACT2Holdings[[#This Row],[Remainder Pay Cut]]</f>
        <v/>
      </c>
      <c r="K338" s="2" t="str">
        <f>ACT3Holdings[[#This Row],[Remainder Pay Cut]]</f>
        <v/>
      </c>
      <c r="L338" s="2" t="str">
        <f>ACT4Holdings[[#This Row],[Remainder Pay Cut]]</f>
        <v/>
      </c>
      <c r="M338" s="2" t="str">
        <f>ACT5Holdings[[#This Row],[Remainder Pay Cut]]</f>
        <v/>
      </c>
      <c r="O338" s="23">
        <v>45625</v>
      </c>
      <c r="P338" s="1" cm="1">
        <f t="array" ref="P338">IF(ISNUMBER(W337), W337, ACT1Info[Intial Amount])</f>
        <v>0</v>
      </c>
      <c r="Q338" s="1"/>
      <c r="R338" s="19" cm="1">
        <f t="array" ref="R338">IF(ACT1Holdings[[#This Row],[Intial Amount]] &gt; ACT1Info[Interest Rate 1 Cap], ACT1Info[Interest Rate 2], ACT1Info[Interest Rate])</f>
        <v>0</v>
      </c>
      <c r="S338" s="1"/>
      <c r="T338" s="24" t="str" cm="1">
        <f t="array" ref="T338">IF(VLOOKUP(ACT1Holdings[[#This Row],[Date]],Paysheet[], 2, FALSE) = "PAYDAY", (VLOOKUP(ACT1Holdings[[#This Row],[Date]],Paysheet[], 11, FALSE) * ACT1Info[Intial Pay %]), "")</f>
        <v/>
      </c>
      <c r="U33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38" s="1" t="str" cm="1">
        <f t="array" ref="V338">IF(VLOOKUP(ACT1Holdings[[#This Row],[Date]],Paysheet[], 2, FALSE) = "PAYDAY", (PayDistribution[[#This Row],[Pay Post Initial]] * ACT1Info[Remainder %]), "")</f>
        <v/>
      </c>
      <c r="W33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38" s="23">
        <v>45625</v>
      </c>
      <c r="Z338" s="1" cm="1">
        <f t="array" ref="Z338">IF(ISNUMBER(AG337), AG337, ACT2Info[Intial Amount])</f>
        <v>0</v>
      </c>
      <c r="AA338" s="1"/>
      <c r="AB338" s="19" cm="1">
        <f t="array" ref="AB338">IF(ACT2Holdings[[#This Row],[Intial Amount]] &gt; ACT2Info[Interest Rate 1 Cap], ACT2Info[Interest Rate 2], ACT2Info[Interest Rate])</f>
        <v>1.5E-3</v>
      </c>
      <c r="AC338" s="1"/>
      <c r="AD338" s="24" t="str" cm="1">
        <f t="array" ref="AD338">IF(VLOOKUP(ACT2Holdings[[#This Row],[Date]],Paysheet[], 2, FALSE) = "PAYDAY", (VLOOKUP(ACT2Holdings[[#This Row],[Date]],Paysheet[], 11, FALSE) * ACT2Info[Intial Pay %]), "")</f>
        <v/>
      </c>
      <c r="AE33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38" s="1" t="str" cm="1">
        <f t="array" ref="AF338">IF(VLOOKUP(ACT2Holdings[[#This Row],[Date]],Paysheet[], 2, FALSE) = "PAYDAY", (PayDistribution[[#This Row],[Pay Post Initial]] * ACT2Info[Remainder %]), "")</f>
        <v/>
      </c>
      <c r="AG33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38" s="23">
        <v>45625</v>
      </c>
      <c r="AJ338" s="1" cm="1">
        <f t="array" ref="AJ338">IF(ISNUMBER(AQ337), AQ337, ACT3Info[Intial Amount])</f>
        <v>0</v>
      </c>
      <c r="AK338" s="1"/>
      <c r="AL338" s="19" cm="1">
        <f t="array" ref="AL338">IF(ACT3Holdings[[#This Row],[Intial Amount]] &gt; ACT3Info[Interest Rate 1 Cap], ACT3Info[Interest Rate 2], ACT3Info[Interest Rate])</f>
        <v>0</v>
      </c>
      <c r="AM338" s="1"/>
      <c r="AN338" s="24" t="str" cm="1">
        <f t="array" ref="AN338">IF(VLOOKUP(ACT3Holdings[[#This Row],[Date]],Paysheet[], 2, FALSE) = "PAYDAY", (VLOOKUP(ACT3Holdings[[#This Row],[Date]],Paysheet[], 11, FALSE) * ACT3Info[Intial Pay %]), "")</f>
        <v/>
      </c>
      <c r="AO33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38" s="1" t="str" cm="1">
        <f t="array" ref="AP338">IF(VLOOKUP(ACT3Holdings[[#This Row],[Date]],Paysheet[], 2, FALSE) = "PAYDAY", (PayDistribution[[#This Row],[Pay Post Initial]] * ACT3Info[Remainder %]), "")</f>
        <v/>
      </c>
      <c r="AQ33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38" s="23">
        <v>45625</v>
      </c>
      <c r="AT338" s="1" cm="1">
        <f t="array" ref="AT338">IF(ISNUMBER(BA337), BA337, ACT4Info[Intial Amount])</f>
        <v>0</v>
      </c>
      <c r="AU338" s="1"/>
      <c r="AV338" s="19" cm="1">
        <f t="array" ref="AV338">IF(ACT4Holdings[[#This Row],[Intial Amount]] &gt; ACT4Info[Interest Rate 1 Cap], ACT4Info[Interest Rate 2], ACT4Info[Interest Rate])</f>
        <v>0</v>
      </c>
      <c r="AW338" s="1"/>
      <c r="AX338" s="24" t="str" cm="1">
        <f t="array" ref="AX338">IF(VLOOKUP(ACT4Holdings[[#This Row],[Date]],Paysheet[], 2, FALSE) = "PAYDAY", (VLOOKUP(ACT4Holdings[[#This Row],[Date]],Paysheet[], 11, FALSE) * ACT4Info[Intial Pay %]), "")</f>
        <v/>
      </c>
      <c r="AY33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38" s="1" t="str" cm="1">
        <f t="array" ref="AZ338">IF(VLOOKUP(ACT4Holdings[[#This Row],[Date]],Paysheet[], 2, FALSE) = "PAYDAY", (PayDistribution[[#This Row],[Pay Post Initial]] * ACT4Info[Remainder %]), "")</f>
        <v/>
      </c>
      <c r="BA33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38" s="23">
        <v>45625</v>
      </c>
      <c r="BD338" s="1" cm="1">
        <f t="array" ref="BD338">IF(ISNUMBER(BK337), BK337, ACT5Info[Intial Amount])</f>
        <v>0</v>
      </c>
      <c r="BE338" s="1"/>
      <c r="BF338" s="19" cm="1">
        <f t="array" ref="BF338">IF(ACT5Holdings[[#This Row],[Intial Amount]] &gt; ACT5Info[Interest Rate 1 Cap], ACT5Info[Interest Rate 2], ACT5Info[Interest Rate])</f>
        <v>0</v>
      </c>
      <c r="BG338" s="1"/>
      <c r="BH338" s="24" t="str" cm="1">
        <f t="array" ref="BH338">IF(VLOOKUP(ACT5Holdings[[#This Row],[Date]],Paysheet[], 2, FALSE) = "PAYDAY", (VLOOKUP(ACT5Holdings[[#This Row],[Date]],Paysheet[], 11, FALSE) * ACT5Info[Intial Pay %]), "")</f>
        <v/>
      </c>
      <c r="BI33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38" s="1" t="str" cm="1">
        <f t="array" ref="BJ338">IF(VLOOKUP(ACT5Holdings[[#This Row],[Date]],Paysheet[], 2, FALSE) = "PAYDAY", (PayDistribution[[#This Row],[Pay Post Initial]] * ACT5Info[Remainder %]), "")</f>
        <v/>
      </c>
      <c r="BK33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39" spans="1:63" x14ac:dyDescent="0.25">
      <c r="A339" s="28">
        <v>45626</v>
      </c>
      <c r="B339" t="str">
        <f>IF(VLOOKUP(PayDistribution[[#This Row],[Date]],Paysheet[], 2, FALSE) = "PAYDAY", VLOOKUP(PayDistribution[[#This Row],[Date]],Paysheet[], 11, FALSE), "")</f>
        <v/>
      </c>
      <c r="C339" s="2" t="str">
        <f>ACT1Holdings[[#This Row],[Initial Pay Cut]]</f>
        <v/>
      </c>
      <c r="D339" s="2" t="str">
        <f>ACT2Holdings[[#This Row],[Initial Pay Cut]]</f>
        <v/>
      </c>
      <c r="E339" s="2" t="str">
        <f>ACT3Holdings[[#This Row],[Initial Pay Cut]]</f>
        <v/>
      </c>
      <c r="F339" s="2" t="str">
        <f>ACT4Holdings[[#This Row],[Initial Pay Cut]]</f>
        <v/>
      </c>
      <c r="G339" s="2" t="str">
        <f>ACT5Holdings[[#This Row],[Initial Pay Cut]]</f>
        <v/>
      </c>
      <c r="H339" t="str">
        <f>IF(PayDistribution[[#This Row],[Initial Paycheck]] = "", "", PayDistribution[[#This Row],[Initial Paycheck]] - SUM(PayDistribution[[#This Row],[Int ACT 1]:[Int ACT 5]]))</f>
        <v/>
      </c>
      <c r="I339" s="2" t="str">
        <f>ACT1Holdings[[#This Row],[Remainder Pay Cut]]</f>
        <v/>
      </c>
      <c r="J339" s="2" t="str">
        <f>ACT2Holdings[[#This Row],[Remainder Pay Cut]]</f>
        <v/>
      </c>
      <c r="K339" s="2" t="str">
        <f>ACT3Holdings[[#This Row],[Remainder Pay Cut]]</f>
        <v/>
      </c>
      <c r="L339" s="2" t="str">
        <f>ACT4Holdings[[#This Row],[Remainder Pay Cut]]</f>
        <v/>
      </c>
      <c r="M339" s="2" t="str">
        <f>ACT5Holdings[[#This Row],[Remainder Pay Cut]]</f>
        <v/>
      </c>
      <c r="O339" s="23">
        <v>45626</v>
      </c>
      <c r="P339" s="1" cm="1">
        <f t="array" ref="P339">IF(ISNUMBER(W338), W338, ACT1Info[Intial Amount])</f>
        <v>0</v>
      </c>
      <c r="Q339" s="1"/>
      <c r="R339" s="19" cm="1">
        <f t="array" ref="R339">IF(ACT1Holdings[[#This Row],[Intial Amount]] &gt; ACT1Info[Interest Rate 1 Cap], ACT1Info[Interest Rate 2], ACT1Info[Interest Rate])</f>
        <v>0</v>
      </c>
      <c r="S339" s="1"/>
      <c r="T339" s="24" t="str" cm="1">
        <f t="array" ref="T339">IF(VLOOKUP(ACT1Holdings[[#This Row],[Date]],Paysheet[], 2, FALSE) = "PAYDAY", (VLOOKUP(ACT1Holdings[[#This Row],[Date]],Paysheet[], 11, FALSE) * ACT1Info[Intial Pay %]), "")</f>
        <v/>
      </c>
      <c r="U33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39" s="1" t="str" cm="1">
        <f t="array" ref="V339">IF(VLOOKUP(ACT1Holdings[[#This Row],[Date]],Paysheet[], 2, FALSE) = "PAYDAY", (PayDistribution[[#This Row],[Pay Post Initial]] * ACT1Info[Remainder %]), "")</f>
        <v/>
      </c>
      <c r="W33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39" s="23">
        <v>45626</v>
      </c>
      <c r="Z339" s="1" cm="1">
        <f t="array" ref="Z339">IF(ISNUMBER(AG338), AG338, ACT2Info[Intial Amount])</f>
        <v>0</v>
      </c>
      <c r="AA339" s="1"/>
      <c r="AB339" s="19" cm="1">
        <f t="array" ref="AB339">IF(ACT2Holdings[[#This Row],[Intial Amount]] &gt; ACT2Info[Interest Rate 1 Cap], ACT2Info[Interest Rate 2], ACT2Info[Interest Rate])</f>
        <v>1.5E-3</v>
      </c>
      <c r="AC339" s="1"/>
      <c r="AD339" s="24" t="str" cm="1">
        <f t="array" ref="AD339">IF(VLOOKUP(ACT2Holdings[[#This Row],[Date]],Paysheet[], 2, FALSE) = "PAYDAY", (VLOOKUP(ACT2Holdings[[#This Row],[Date]],Paysheet[], 11, FALSE) * ACT2Info[Intial Pay %]), "")</f>
        <v/>
      </c>
      <c r="AE33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39" s="1" t="str" cm="1">
        <f t="array" ref="AF339">IF(VLOOKUP(ACT2Holdings[[#This Row],[Date]],Paysheet[], 2, FALSE) = "PAYDAY", (PayDistribution[[#This Row],[Pay Post Initial]] * ACT2Info[Remainder %]), "")</f>
        <v/>
      </c>
      <c r="AG33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39" s="23">
        <v>45626</v>
      </c>
      <c r="AJ339" s="1" cm="1">
        <f t="array" ref="AJ339">IF(ISNUMBER(AQ338), AQ338, ACT3Info[Intial Amount])</f>
        <v>0</v>
      </c>
      <c r="AK339" s="1"/>
      <c r="AL339" s="19" cm="1">
        <f t="array" ref="AL339">IF(ACT3Holdings[[#This Row],[Intial Amount]] &gt; ACT3Info[Interest Rate 1 Cap], ACT3Info[Interest Rate 2], ACT3Info[Interest Rate])</f>
        <v>0</v>
      </c>
      <c r="AM339" s="1"/>
      <c r="AN339" s="24" t="str" cm="1">
        <f t="array" ref="AN339">IF(VLOOKUP(ACT3Holdings[[#This Row],[Date]],Paysheet[], 2, FALSE) = "PAYDAY", (VLOOKUP(ACT3Holdings[[#This Row],[Date]],Paysheet[], 11, FALSE) * ACT3Info[Intial Pay %]), "")</f>
        <v/>
      </c>
      <c r="AO33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39" s="1" t="str" cm="1">
        <f t="array" ref="AP339">IF(VLOOKUP(ACT3Holdings[[#This Row],[Date]],Paysheet[], 2, FALSE) = "PAYDAY", (PayDistribution[[#This Row],[Pay Post Initial]] * ACT3Info[Remainder %]), "")</f>
        <v/>
      </c>
      <c r="AQ33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39" s="23">
        <v>45626</v>
      </c>
      <c r="AT339" s="1" cm="1">
        <f t="array" ref="AT339">IF(ISNUMBER(BA338), BA338, ACT4Info[Intial Amount])</f>
        <v>0</v>
      </c>
      <c r="AU339" s="1"/>
      <c r="AV339" s="19" cm="1">
        <f t="array" ref="AV339">IF(ACT4Holdings[[#This Row],[Intial Amount]] &gt; ACT4Info[Interest Rate 1 Cap], ACT4Info[Interest Rate 2], ACT4Info[Interest Rate])</f>
        <v>0</v>
      </c>
      <c r="AW339" s="1"/>
      <c r="AX339" s="24" t="str" cm="1">
        <f t="array" ref="AX339">IF(VLOOKUP(ACT4Holdings[[#This Row],[Date]],Paysheet[], 2, FALSE) = "PAYDAY", (VLOOKUP(ACT4Holdings[[#This Row],[Date]],Paysheet[], 11, FALSE) * ACT4Info[Intial Pay %]), "")</f>
        <v/>
      </c>
      <c r="AY33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39" s="1" t="str" cm="1">
        <f t="array" ref="AZ339">IF(VLOOKUP(ACT4Holdings[[#This Row],[Date]],Paysheet[], 2, FALSE) = "PAYDAY", (PayDistribution[[#This Row],[Pay Post Initial]] * ACT4Info[Remainder %]), "")</f>
        <v/>
      </c>
      <c r="BA33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39" s="23">
        <v>45626</v>
      </c>
      <c r="BD339" s="1" cm="1">
        <f t="array" ref="BD339">IF(ISNUMBER(BK338), BK338, ACT5Info[Intial Amount])</f>
        <v>0</v>
      </c>
      <c r="BE339" s="1"/>
      <c r="BF339" s="19" cm="1">
        <f t="array" ref="BF339">IF(ACT5Holdings[[#This Row],[Intial Amount]] &gt; ACT5Info[Interest Rate 1 Cap], ACT5Info[Interest Rate 2], ACT5Info[Interest Rate])</f>
        <v>0</v>
      </c>
      <c r="BG339" s="1"/>
      <c r="BH339" s="24" t="str" cm="1">
        <f t="array" ref="BH339">IF(VLOOKUP(ACT5Holdings[[#This Row],[Date]],Paysheet[], 2, FALSE) = "PAYDAY", (VLOOKUP(ACT5Holdings[[#This Row],[Date]],Paysheet[], 11, FALSE) * ACT5Info[Intial Pay %]), "")</f>
        <v/>
      </c>
      <c r="BI33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39" s="1" t="str" cm="1">
        <f t="array" ref="BJ339">IF(VLOOKUP(ACT5Holdings[[#This Row],[Date]],Paysheet[], 2, FALSE) = "PAYDAY", (PayDistribution[[#This Row],[Pay Post Initial]] * ACT5Info[Remainder %]), "")</f>
        <v/>
      </c>
      <c r="BK33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40" spans="1:63" x14ac:dyDescent="0.25">
      <c r="A340" s="28">
        <v>45627</v>
      </c>
      <c r="B340" t="str">
        <f>IF(VLOOKUP(PayDistribution[[#This Row],[Date]],Paysheet[], 2, FALSE) = "PAYDAY", VLOOKUP(PayDistribution[[#This Row],[Date]],Paysheet[], 11, FALSE), "")</f>
        <v/>
      </c>
      <c r="C340" s="2" t="str">
        <f>ACT1Holdings[[#This Row],[Initial Pay Cut]]</f>
        <v/>
      </c>
      <c r="D340" s="2" t="str">
        <f>ACT2Holdings[[#This Row],[Initial Pay Cut]]</f>
        <v/>
      </c>
      <c r="E340" s="2" t="str">
        <f>ACT3Holdings[[#This Row],[Initial Pay Cut]]</f>
        <v/>
      </c>
      <c r="F340" s="2" t="str">
        <f>ACT4Holdings[[#This Row],[Initial Pay Cut]]</f>
        <v/>
      </c>
      <c r="G340" s="2" t="str">
        <f>ACT5Holdings[[#This Row],[Initial Pay Cut]]</f>
        <v/>
      </c>
      <c r="H340" t="str">
        <f>IF(PayDistribution[[#This Row],[Initial Paycheck]] = "", "", PayDistribution[[#This Row],[Initial Paycheck]] - SUM(PayDistribution[[#This Row],[Int ACT 1]:[Int ACT 5]]))</f>
        <v/>
      </c>
      <c r="I340" s="2" t="str">
        <f>ACT1Holdings[[#This Row],[Remainder Pay Cut]]</f>
        <v/>
      </c>
      <c r="J340" s="2" t="str">
        <f>ACT2Holdings[[#This Row],[Remainder Pay Cut]]</f>
        <v/>
      </c>
      <c r="K340" s="2" t="str">
        <f>ACT3Holdings[[#This Row],[Remainder Pay Cut]]</f>
        <v/>
      </c>
      <c r="L340" s="2" t="str">
        <f>ACT4Holdings[[#This Row],[Remainder Pay Cut]]</f>
        <v/>
      </c>
      <c r="M340" s="2" t="str">
        <f>ACT5Holdings[[#This Row],[Remainder Pay Cut]]</f>
        <v/>
      </c>
      <c r="O340" s="23">
        <v>45627</v>
      </c>
      <c r="P340" s="1" cm="1">
        <f t="array" ref="P340">IF(ISNUMBER(W339), W339, ACT1Info[Intial Amount])</f>
        <v>0</v>
      </c>
      <c r="Q340" s="1"/>
      <c r="R340" s="19" cm="1">
        <f t="array" ref="R340">IF(ACT1Holdings[[#This Row],[Intial Amount]] &gt; ACT1Info[Interest Rate 1 Cap], ACT1Info[Interest Rate 2], ACT1Info[Interest Rate])</f>
        <v>0</v>
      </c>
      <c r="S340" s="1"/>
      <c r="T340" s="24" t="str" cm="1">
        <f t="array" ref="T340">IF(VLOOKUP(ACT1Holdings[[#This Row],[Date]],Paysheet[], 2, FALSE) = "PAYDAY", (VLOOKUP(ACT1Holdings[[#This Row],[Date]],Paysheet[], 11, FALSE) * ACT1Info[Intial Pay %]), "")</f>
        <v/>
      </c>
      <c r="U34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40" s="1" t="str" cm="1">
        <f t="array" ref="V340">IF(VLOOKUP(ACT1Holdings[[#This Row],[Date]],Paysheet[], 2, FALSE) = "PAYDAY", (PayDistribution[[#This Row],[Pay Post Initial]] * ACT1Info[Remainder %]), "")</f>
        <v/>
      </c>
      <c r="W34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40" s="23">
        <v>45627</v>
      </c>
      <c r="Z340" s="1" cm="1">
        <f t="array" ref="Z340">IF(ISNUMBER(AG339), AG339, ACT2Info[Intial Amount])</f>
        <v>0</v>
      </c>
      <c r="AA340" s="1"/>
      <c r="AB340" s="19" cm="1">
        <f t="array" ref="AB340">IF(ACT2Holdings[[#This Row],[Intial Amount]] &gt; ACT2Info[Interest Rate 1 Cap], ACT2Info[Interest Rate 2], ACT2Info[Interest Rate])</f>
        <v>1.5E-3</v>
      </c>
      <c r="AC340" s="1"/>
      <c r="AD340" s="24" t="str" cm="1">
        <f t="array" ref="AD340">IF(VLOOKUP(ACT2Holdings[[#This Row],[Date]],Paysheet[], 2, FALSE) = "PAYDAY", (VLOOKUP(ACT2Holdings[[#This Row],[Date]],Paysheet[], 11, FALSE) * ACT2Info[Intial Pay %]), "")</f>
        <v/>
      </c>
      <c r="AE34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40" s="1" t="str" cm="1">
        <f t="array" ref="AF340">IF(VLOOKUP(ACT2Holdings[[#This Row],[Date]],Paysheet[], 2, FALSE) = "PAYDAY", (PayDistribution[[#This Row],[Pay Post Initial]] * ACT2Info[Remainder %]), "")</f>
        <v/>
      </c>
      <c r="AG34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40" s="23">
        <v>45627</v>
      </c>
      <c r="AJ340" s="1" cm="1">
        <f t="array" ref="AJ340">IF(ISNUMBER(AQ339), AQ339, ACT3Info[Intial Amount])</f>
        <v>0</v>
      </c>
      <c r="AK340" s="1"/>
      <c r="AL340" s="19" cm="1">
        <f t="array" ref="AL340">IF(ACT3Holdings[[#This Row],[Intial Amount]] &gt; ACT3Info[Interest Rate 1 Cap], ACT3Info[Interest Rate 2], ACT3Info[Interest Rate])</f>
        <v>0</v>
      </c>
      <c r="AM340" s="1"/>
      <c r="AN340" s="24" t="str" cm="1">
        <f t="array" ref="AN340">IF(VLOOKUP(ACT3Holdings[[#This Row],[Date]],Paysheet[], 2, FALSE) = "PAYDAY", (VLOOKUP(ACT3Holdings[[#This Row],[Date]],Paysheet[], 11, FALSE) * ACT3Info[Intial Pay %]), "")</f>
        <v/>
      </c>
      <c r="AO34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40" s="1" t="str" cm="1">
        <f t="array" ref="AP340">IF(VLOOKUP(ACT3Holdings[[#This Row],[Date]],Paysheet[], 2, FALSE) = "PAYDAY", (PayDistribution[[#This Row],[Pay Post Initial]] * ACT3Info[Remainder %]), "")</f>
        <v/>
      </c>
      <c r="AQ34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40" s="23">
        <v>45627</v>
      </c>
      <c r="AT340" s="1" cm="1">
        <f t="array" ref="AT340">IF(ISNUMBER(BA339), BA339, ACT4Info[Intial Amount])</f>
        <v>0</v>
      </c>
      <c r="AU340" s="1"/>
      <c r="AV340" s="19" cm="1">
        <f t="array" ref="AV340">IF(ACT4Holdings[[#This Row],[Intial Amount]] &gt; ACT4Info[Interest Rate 1 Cap], ACT4Info[Interest Rate 2], ACT4Info[Interest Rate])</f>
        <v>0</v>
      </c>
      <c r="AW340" s="1"/>
      <c r="AX340" s="24" t="str" cm="1">
        <f t="array" ref="AX340">IF(VLOOKUP(ACT4Holdings[[#This Row],[Date]],Paysheet[], 2, FALSE) = "PAYDAY", (VLOOKUP(ACT4Holdings[[#This Row],[Date]],Paysheet[], 11, FALSE) * ACT4Info[Intial Pay %]), "")</f>
        <v/>
      </c>
      <c r="AY34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40" s="1" t="str" cm="1">
        <f t="array" ref="AZ340">IF(VLOOKUP(ACT4Holdings[[#This Row],[Date]],Paysheet[], 2, FALSE) = "PAYDAY", (PayDistribution[[#This Row],[Pay Post Initial]] * ACT4Info[Remainder %]), "")</f>
        <v/>
      </c>
      <c r="BA34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40" s="23">
        <v>45627</v>
      </c>
      <c r="BD340" s="1" cm="1">
        <f t="array" ref="BD340">IF(ISNUMBER(BK339), BK339, ACT5Info[Intial Amount])</f>
        <v>0</v>
      </c>
      <c r="BE340" s="1"/>
      <c r="BF340" s="19" cm="1">
        <f t="array" ref="BF340">IF(ACT5Holdings[[#This Row],[Intial Amount]] &gt; ACT5Info[Interest Rate 1 Cap], ACT5Info[Interest Rate 2], ACT5Info[Interest Rate])</f>
        <v>0</v>
      </c>
      <c r="BG340" s="1"/>
      <c r="BH340" s="24" t="str" cm="1">
        <f t="array" ref="BH340">IF(VLOOKUP(ACT5Holdings[[#This Row],[Date]],Paysheet[], 2, FALSE) = "PAYDAY", (VLOOKUP(ACT5Holdings[[#This Row],[Date]],Paysheet[], 11, FALSE) * ACT5Info[Intial Pay %]), "")</f>
        <v/>
      </c>
      <c r="BI34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40" s="1" t="str" cm="1">
        <f t="array" ref="BJ340">IF(VLOOKUP(ACT5Holdings[[#This Row],[Date]],Paysheet[], 2, FALSE) = "PAYDAY", (PayDistribution[[#This Row],[Pay Post Initial]] * ACT5Info[Remainder %]), "")</f>
        <v/>
      </c>
      <c r="BK34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41" spans="1:63" x14ac:dyDescent="0.25">
      <c r="A341" s="28">
        <v>45628</v>
      </c>
      <c r="B341" t="str">
        <f>IF(VLOOKUP(PayDistribution[[#This Row],[Date]],Paysheet[], 2, FALSE) = "PAYDAY", VLOOKUP(PayDistribution[[#This Row],[Date]],Paysheet[], 11, FALSE), "")</f>
        <v/>
      </c>
      <c r="C341" s="2" t="str">
        <f>ACT1Holdings[[#This Row],[Initial Pay Cut]]</f>
        <v/>
      </c>
      <c r="D341" s="2" t="str">
        <f>ACT2Holdings[[#This Row],[Initial Pay Cut]]</f>
        <v/>
      </c>
      <c r="E341" s="2" t="str">
        <f>ACT3Holdings[[#This Row],[Initial Pay Cut]]</f>
        <v/>
      </c>
      <c r="F341" s="2" t="str">
        <f>ACT4Holdings[[#This Row],[Initial Pay Cut]]</f>
        <v/>
      </c>
      <c r="G341" s="2" t="str">
        <f>ACT5Holdings[[#This Row],[Initial Pay Cut]]</f>
        <v/>
      </c>
      <c r="H341" t="str">
        <f>IF(PayDistribution[[#This Row],[Initial Paycheck]] = "", "", PayDistribution[[#This Row],[Initial Paycheck]] - SUM(PayDistribution[[#This Row],[Int ACT 1]:[Int ACT 5]]))</f>
        <v/>
      </c>
      <c r="I341" s="2" t="str">
        <f>ACT1Holdings[[#This Row],[Remainder Pay Cut]]</f>
        <v/>
      </c>
      <c r="J341" s="2" t="str">
        <f>ACT2Holdings[[#This Row],[Remainder Pay Cut]]</f>
        <v/>
      </c>
      <c r="K341" s="2" t="str">
        <f>ACT3Holdings[[#This Row],[Remainder Pay Cut]]</f>
        <v/>
      </c>
      <c r="L341" s="2" t="str">
        <f>ACT4Holdings[[#This Row],[Remainder Pay Cut]]</f>
        <v/>
      </c>
      <c r="M341" s="2" t="str">
        <f>ACT5Holdings[[#This Row],[Remainder Pay Cut]]</f>
        <v/>
      </c>
      <c r="O341" s="23">
        <v>45628</v>
      </c>
      <c r="P341" s="1" cm="1">
        <f t="array" ref="P341">IF(ISNUMBER(W340), W340, ACT1Info[Intial Amount])</f>
        <v>0</v>
      </c>
      <c r="Q341" s="1"/>
      <c r="R341" s="19" cm="1">
        <f t="array" ref="R341">IF(ACT1Holdings[[#This Row],[Intial Amount]] &gt; ACT1Info[Interest Rate 1 Cap], ACT1Info[Interest Rate 2], ACT1Info[Interest Rate])</f>
        <v>0</v>
      </c>
      <c r="S341" s="1"/>
      <c r="T341" s="24" t="str" cm="1">
        <f t="array" ref="T341">IF(VLOOKUP(ACT1Holdings[[#This Row],[Date]],Paysheet[], 2, FALSE) = "PAYDAY", (VLOOKUP(ACT1Holdings[[#This Row],[Date]],Paysheet[], 11, FALSE) * ACT1Info[Intial Pay %]), "")</f>
        <v/>
      </c>
      <c r="U34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41" s="1" t="str" cm="1">
        <f t="array" ref="V341">IF(VLOOKUP(ACT1Holdings[[#This Row],[Date]],Paysheet[], 2, FALSE) = "PAYDAY", (PayDistribution[[#This Row],[Pay Post Initial]] * ACT1Info[Remainder %]), "")</f>
        <v/>
      </c>
      <c r="W34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41" s="23">
        <v>45628</v>
      </c>
      <c r="Z341" s="1" cm="1">
        <f t="array" ref="Z341">IF(ISNUMBER(AG340), AG340, ACT2Info[Intial Amount])</f>
        <v>0</v>
      </c>
      <c r="AA341" s="1"/>
      <c r="AB341" s="19" cm="1">
        <f t="array" ref="AB341">IF(ACT2Holdings[[#This Row],[Intial Amount]] &gt; ACT2Info[Interest Rate 1 Cap], ACT2Info[Interest Rate 2], ACT2Info[Interest Rate])</f>
        <v>1.5E-3</v>
      </c>
      <c r="AC341" s="1"/>
      <c r="AD341" s="24" t="str" cm="1">
        <f t="array" ref="AD341">IF(VLOOKUP(ACT2Holdings[[#This Row],[Date]],Paysheet[], 2, FALSE) = "PAYDAY", (VLOOKUP(ACT2Holdings[[#This Row],[Date]],Paysheet[], 11, FALSE) * ACT2Info[Intial Pay %]), "")</f>
        <v/>
      </c>
      <c r="AE34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41" s="1" t="str" cm="1">
        <f t="array" ref="AF341">IF(VLOOKUP(ACT2Holdings[[#This Row],[Date]],Paysheet[], 2, FALSE) = "PAYDAY", (PayDistribution[[#This Row],[Pay Post Initial]] * ACT2Info[Remainder %]), "")</f>
        <v/>
      </c>
      <c r="AG34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41" s="23">
        <v>45628</v>
      </c>
      <c r="AJ341" s="1" cm="1">
        <f t="array" ref="AJ341">IF(ISNUMBER(AQ340), AQ340, ACT3Info[Intial Amount])</f>
        <v>0</v>
      </c>
      <c r="AK341" s="1"/>
      <c r="AL341" s="19" cm="1">
        <f t="array" ref="AL341">IF(ACT3Holdings[[#This Row],[Intial Amount]] &gt; ACT3Info[Interest Rate 1 Cap], ACT3Info[Interest Rate 2], ACT3Info[Interest Rate])</f>
        <v>0</v>
      </c>
      <c r="AM341" s="1"/>
      <c r="AN341" s="24" t="str" cm="1">
        <f t="array" ref="AN341">IF(VLOOKUP(ACT3Holdings[[#This Row],[Date]],Paysheet[], 2, FALSE) = "PAYDAY", (VLOOKUP(ACT3Holdings[[#This Row],[Date]],Paysheet[], 11, FALSE) * ACT3Info[Intial Pay %]), "")</f>
        <v/>
      </c>
      <c r="AO34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41" s="1" t="str" cm="1">
        <f t="array" ref="AP341">IF(VLOOKUP(ACT3Holdings[[#This Row],[Date]],Paysheet[], 2, FALSE) = "PAYDAY", (PayDistribution[[#This Row],[Pay Post Initial]] * ACT3Info[Remainder %]), "")</f>
        <v/>
      </c>
      <c r="AQ34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41" s="23">
        <v>45628</v>
      </c>
      <c r="AT341" s="1" cm="1">
        <f t="array" ref="AT341">IF(ISNUMBER(BA340), BA340, ACT4Info[Intial Amount])</f>
        <v>0</v>
      </c>
      <c r="AU341" s="1"/>
      <c r="AV341" s="19" cm="1">
        <f t="array" ref="AV341">IF(ACT4Holdings[[#This Row],[Intial Amount]] &gt; ACT4Info[Interest Rate 1 Cap], ACT4Info[Interest Rate 2], ACT4Info[Interest Rate])</f>
        <v>0</v>
      </c>
      <c r="AW341" s="1"/>
      <c r="AX341" s="24" t="str" cm="1">
        <f t="array" ref="AX341">IF(VLOOKUP(ACT4Holdings[[#This Row],[Date]],Paysheet[], 2, FALSE) = "PAYDAY", (VLOOKUP(ACT4Holdings[[#This Row],[Date]],Paysheet[], 11, FALSE) * ACT4Info[Intial Pay %]), "")</f>
        <v/>
      </c>
      <c r="AY34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41" s="1" t="str" cm="1">
        <f t="array" ref="AZ341">IF(VLOOKUP(ACT4Holdings[[#This Row],[Date]],Paysheet[], 2, FALSE) = "PAYDAY", (PayDistribution[[#This Row],[Pay Post Initial]] * ACT4Info[Remainder %]), "")</f>
        <v/>
      </c>
      <c r="BA34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41" s="23">
        <v>45628</v>
      </c>
      <c r="BD341" s="1" cm="1">
        <f t="array" ref="BD341">IF(ISNUMBER(BK340), BK340, ACT5Info[Intial Amount])</f>
        <v>0</v>
      </c>
      <c r="BE341" s="1"/>
      <c r="BF341" s="19" cm="1">
        <f t="array" ref="BF341">IF(ACT5Holdings[[#This Row],[Intial Amount]] &gt; ACT5Info[Interest Rate 1 Cap], ACT5Info[Interest Rate 2], ACT5Info[Interest Rate])</f>
        <v>0</v>
      </c>
      <c r="BG341" s="1"/>
      <c r="BH341" s="24" t="str" cm="1">
        <f t="array" ref="BH341">IF(VLOOKUP(ACT5Holdings[[#This Row],[Date]],Paysheet[], 2, FALSE) = "PAYDAY", (VLOOKUP(ACT5Holdings[[#This Row],[Date]],Paysheet[], 11, FALSE) * ACT5Info[Intial Pay %]), "")</f>
        <v/>
      </c>
      <c r="BI34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41" s="1" t="str" cm="1">
        <f t="array" ref="BJ341">IF(VLOOKUP(ACT5Holdings[[#This Row],[Date]],Paysheet[], 2, FALSE) = "PAYDAY", (PayDistribution[[#This Row],[Pay Post Initial]] * ACT5Info[Remainder %]), "")</f>
        <v/>
      </c>
      <c r="BK34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42" spans="1:63" x14ac:dyDescent="0.25">
      <c r="A342" s="28">
        <v>45629</v>
      </c>
      <c r="B342" t="str">
        <f>IF(VLOOKUP(PayDistribution[[#This Row],[Date]],Paysheet[], 2, FALSE) = "PAYDAY", VLOOKUP(PayDistribution[[#This Row],[Date]],Paysheet[], 11, FALSE), "")</f>
        <v/>
      </c>
      <c r="C342" s="2" t="str">
        <f>ACT1Holdings[[#This Row],[Initial Pay Cut]]</f>
        <v/>
      </c>
      <c r="D342" s="2" t="str">
        <f>ACT2Holdings[[#This Row],[Initial Pay Cut]]</f>
        <v/>
      </c>
      <c r="E342" s="2" t="str">
        <f>ACT3Holdings[[#This Row],[Initial Pay Cut]]</f>
        <v/>
      </c>
      <c r="F342" s="2" t="str">
        <f>ACT4Holdings[[#This Row],[Initial Pay Cut]]</f>
        <v/>
      </c>
      <c r="G342" s="2" t="str">
        <f>ACT5Holdings[[#This Row],[Initial Pay Cut]]</f>
        <v/>
      </c>
      <c r="H342" t="str">
        <f>IF(PayDistribution[[#This Row],[Initial Paycheck]] = "", "", PayDistribution[[#This Row],[Initial Paycheck]] - SUM(PayDistribution[[#This Row],[Int ACT 1]:[Int ACT 5]]))</f>
        <v/>
      </c>
      <c r="I342" s="2" t="str">
        <f>ACT1Holdings[[#This Row],[Remainder Pay Cut]]</f>
        <v/>
      </c>
      <c r="J342" s="2" t="str">
        <f>ACT2Holdings[[#This Row],[Remainder Pay Cut]]</f>
        <v/>
      </c>
      <c r="K342" s="2" t="str">
        <f>ACT3Holdings[[#This Row],[Remainder Pay Cut]]</f>
        <v/>
      </c>
      <c r="L342" s="2" t="str">
        <f>ACT4Holdings[[#This Row],[Remainder Pay Cut]]</f>
        <v/>
      </c>
      <c r="M342" s="2" t="str">
        <f>ACT5Holdings[[#This Row],[Remainder Pay Cut]]</f>
        <v/>
      </c>
      <c r="O342" s="23">
        <v>45629</v>
      </c>
      <c r="P342" s="1" cm="1">
        <f t="array" ref="P342">IF(ISNUMBER(W341), W341, ACT1Info[Intial Amount])</f>
        <v>0</v>
      </c>
      <c r="Q342" s="1"/>
      <c r="R342" s="19" cm="1">
        <f t="array" ref="R342">IF(ACT1Holdings[[#This Row],[Intial Amount]] &gt; ACT1Info[Interest Rate 1 Cap], ACT1Info[Interest Rate 2], ACT1Info[Interest Rate])</f>
        <v>0</v>
      </c>
      <c r="S342" s="1"/>
      <c r="T342" s="24" t="str" cm="1">
        <f t="array" ref="T342">IF(VLOOKUP(ACT1Holdings[[#This Row],[Date]],Paysheet[], 2, FALSE) = "PAYDAY", (VLOOKUP(ACT1Holdings[[#This Row],[Date]],Paysheet[], 11, FALSE) * ACT1Info[Intial Pay %]), "")</f>
        <v/>
      </c>
      <c r="U34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42" s="1" t="str" cm="1">
        <f t="array" ref="V342">IF(VLOOKUP(ACT1Holdings[[#This Row],[Date]],Paysheet[], 2, FALSE) = "PAYDAY", (PayDistribution[[#This Row],[Pay Post Initial]] * ACT1Info[Remainder %]), "")</f>
        <v/>
      </c>
      <c r="W34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42" s="23">
        <v>45629</v>
      </c>
      <c r="Z342" s="1" cm="1">
        <f t="array" ref="Z342">IF(ISNUMBER(AG341), AG341, ACT2Info[Intial Amount])</f>
        <v>0</v>
      </c>
      <c r="AA342" s="1"/>
      <c r="AB342" s="19" cm="1">
        <f t="array" ref="AB342">IF(ACT2Holdings[[#This Row],[Intial Amount]] &gt; ACT2Info[Interest Rate 1 Cap], ACT2Info[Interest Rate 2], ACT2Info[Interest Rate])</f>
        <v>1.5E-3</v>
      </c>
      <c r="AC342" s="1"/>
      <c r="AD342" s="24" t="str" cm="1">
        <f t="array" ref="AD342">IF(VLOOKUP(ACT2Holdings[[#This Row],[Date]],Paysheet[], 2, FALSE) = "PAYDAY", (VLOOKUP(ACT2Holdings[[#This Row],[Date]],Paysheet[], 11, FALSE) * ACT2Info[Intial Pay %]), "")</f>
        <v/>
      </c>
      <c r="AE34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42" s="1" t="str" cm="1">
        <f t="array" ref="AF342">IF(VLOOKUP(ACT2Holdings[[#This Row],[Date]],Paysheet[], 2, FALSE) = "PAYDAY", (PayDistribution[[#This Row],[Pay Post Initial]] * ACT2Info[Remainder %]), "")</f>
        <v/>
      </c>
      <c r="AG34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42" s="23">
        <v>45629</v>
      </c>
      <c r="AJ342" s="1" cm="1">
        <f t="array" ref="AJ342">IF(ISNUMBER(AQ341), AQ341, ACT3Info[Intial Amount])</f>
        <v>0</v>
      </c>
      <c r="AK342" s="1"/>
      <c r="AL342" s="19" cm="1">
        <f t="array" ref="AL342">IF(ACT3Holdings[[#This Row],[Intial Amount]] &gt; ACT3Info[Interest Rate 1 Cap], ACT3Info[Interest Rate 2], ACT3Info[Interest Rate])</f>
        <v>0</v>
      </c>
      <c r="AM342" s="1"/>
      <c r="AN342" s="24" t="str" cm="1">
        <f t="array" ref="AN342">IF(VLOOKUP(ACT3Holdings[[#This Row],[Date]],Paysheet[], 2, FALSE) = "PAYDAY", (VLOOKUP(ACT3Holdings[[#This Row],[Date]],Paysheet[], 11, FALSE) * ACT3Info[Intial Pay %]), "")</f>
        <v/>
      </c>
      <c r="AO34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42" s="1" t="str" cm="1">
        <f t="array" ref="AP342">IF(VLOOKUP(ACT3Holdings[[#This Row],[Date]],Paysheet[], 2, FALSE) = "PAYDAY", (PayDistribution[[#This Row],[Pay Post Initial]] * ACT3Info[Remainder %]), "")</f>
        <v/>
      </c>
      <c r="AQ34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42" s="23">
        <v>45629</v>
      </c>
      <c r="AT342" s="1" cm="1">
        <f t="array" ref="AT342">IF(ISNUMBER(BA341), BA341, ACT4Info[Intial Amount])</f>
        <v>0</v>
      </c>
      <c r="AU342" s="1"/>
      <c r="AV342" s="19" cm="1">
        <f t="array" ref="AV342">IF(ACT4Holdings[[#This Row],[Intial Amount]] &gt; ACT4Info[Interest Rate 1 Cap], ACT4Info[Interest Rate 2], ACT4Info[Interest Rate])</f>
        <v>0</v>
      </c>
      <c r="AW342" s="1"/>
      <c r="AX342" s="24" t="str" cm="1">
        <f t="array" ref="AX342">IF(VLOOKUP(ACT4Holdings[[#This Row],[Date]],Paysheet[], 2, FALSE) = "PAYDAY", (VLOOKUP(ACT4Holdings[[#This Row],[Date]],Paysheet[], 11, FALSE) * ACT4Info[Intial Pay %]), "")</f>
        <v/>
      </c>
      <c r="AY34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42" s="1" t="str" cm="1">
        <f t="array" ref="AZ342">IF(VLOOKUP(ACT4Holdings[[#This Row],[Date]],Paysheet[], 2, FALSE) = "PAYDAY", (PayDistribution[[#This Row],[Pay Post Initial]] * ACT4Info[Remainder %]), "")</f>
        <v/>
      </c>
      <c r="BA34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42" s="23">
        <v>45629</v>
      </c>
      <c r="BD342" s="1" cm="1">
        <f t="array" ref="BD342">IF(ISNUMBER(BK341), BK341, ACT5Info[Intial Amount])</f>
        <v>0</v>
      </c>
      <c r="BE342" s="1"/>
      <c r="BF342" s="19" cm="1">
        <f t="array" ref="BF342">IF(ACT5Holdings[[#This Row],[Intial Amount]] &gt; ACT5Info[Interest Rate 1 Cap], ACT5Info[Interest Rate 2], ACT5Info[Interest Rate])</f>
        <v>0</v>
      </c>
      <c r="BG342" s="1"/>
      <c r="BH342" s="24" t="str" cm="1">
        <f t="array" ref="BH342">IF(VLOOKUP(ACT5Holdings[[#This Row],[Date]],Paysheet[], 2, FALSE) = "PAYDAY", (VLOOKUP(ACT5Holdings[[#This Row],[Date]],Paysheet[], 11, FALSE) * ACT5Info[Intial Pay %]), "")</f>
        <v/>
      </c>
      <c r="BI34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42" s="1" t="str" cm="1">
        <f t="array" ref="BJ342">IF(VLOOKUP(ACT5Holdings[[#This Row],[Date]],Paysheet[], 2, FALSE) = "PAYDAY", (PayDistribution[[#This Row],[Pay Post Initial]] * ACT5Info[Remainder %]), "")</f>
        <v/>
      </c>
      <c r="BK34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43" spans="1:63" x14ac:dyDescent="0.25">
      <c r="A343" s="28">
        <v>45630</v>
      </c>
      <c r="B343" t="str">
        <f>IF(VLOOKUP(PayDistribution[[#This Row],[Date]],Paysheet[], 2, FALSE) = "PAYDAY", VLOOKUP(PayDistribution[[#This Row],[Date]],Paysheet[], 11, FALSE), "")</f>
        <v/>
      </c>
      <c r="C343" s="2" t="str">
        <f>ACT1Holdings[[#This Row],[Initial Pay Cut]]</f>
        <v/>
      </c>
      <c r="D343" s="2" t="str">
        <f>ACT2Holdings[[#This Row],[Initial Pay Cut]]</f>
        <v/>
      </c>
      <c r="E343" s="2" t="str">
        <f>ACT3Holdings[[#This Row],[Initial Pay Cut]]</f>
        <v/>
      </c>
      <c r="F343" s="2" t="str">
        <f>ACT4Holdings[[#This Row],[Initial Pay Cut]]</f>
        <v/>
      </c>
      <c r="G343" s="2" t="str">
        <f>ACT5Holdings[[#This Row],[Initial Pay Cut]]</f>
        <v/>
      </c>
      <c r="H343" t="str">
        <f>IF(PayDistribution[[#This Row],[Initial Paycheck]] = "", "", PayDistribution[[#This Row],[Initial Paycheck]] - SUM(PayDistribution[[#This Row],[Int ACT 1]:[Int ACT 5]]))</f>
        <v/>
      </c>
      <c r="I343" s="2" t="str">
        <f>ACT1Holdings[[#This Row],[Remainder Pay Cut]]</f>
        <v/>
      </c>
      <c r="J343" s="2" t="str">
        <f>ACT2Holdings[[#This Row],[Remainder Pay Cut]]</f>
        <v/>
      </c>
      <c r="K343" s="2" t="str">
        <f>ACT3Holdings[[#This Row],[Remainder Pay Cut]]</f>
        <v/>
      </c>
      <c r="L343" s="2" t="str">
        <f>ACT4Holdings[[#This Row],[Remainder Pay Cut]]</f>
        <v/>
      </c>
      <c r="M343" s="2" t="str">
        <f>ACT5Holdings[[#This Row],[Remainder Pay Cut]]</f>
        <v/>
      </c>
      <c r="O343" s="23">
        <v>45630</v>
      </c>
      <c r="P343" s="1" cm="1">
        <f t="array" ref="P343">IF(ISNUMBER(W342), W342, ACT1Info[Intial Amount])</f>
        <v>0</v>
      </c>
      <c r="Q343" s="1"/>
      <c r="R343" s="19" cm="1">
        <f t="array" ref="R343">IF(ACT1Holdings[[#This Row],[Intial Amount]] &gt; ACT1Info[Interest Rate 1 Cap], ACT1Info[Interest Rate 2], ACT1Info[Interest Rate])</f>
        <v>0</v>
      </c>
      <c r="S343" s="1"/>
      <c r="T343" s="24" t="str" cm="1">
        <f t="array" ref="T343">IF(VLOOKUP(ACT1Holdings[[#This Row],[Date]],Paysheet[], 2, FALSE) = "PAYDAY", (VLOOKUP(ACT1Holdings[[#This Row],[Date]],Paysheet[], 11, FALSE) * ACT1Info[Intial Pay %]), "")</f>
        <v/>
      </c>
      <c r="U34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43" s="1" t="str" cm="1">
        <f t="array" ref="V343">IF(VLOOKUP(ACT1Holdings[[#This Row],[Date]],Paysheet[], 2, FALSE) = "PAYDAY", (PayDistribution[[#This Row],[Pay Post Initial]] * ACT1Info[Remainder %]), "")</f>
        <v/>
      </c>
      <c r="W34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43" s="23">
        <v>45630</v>
      </c>
      <c r="Z343" s="1" cm="1">
        <f t="array" ref="Z343">IF(ISNUMBER(AG342), AG342, ACT2Info[Intial Amount])</f>
        <v>0</v>
      </c>
      <c r="AA343" s="1"/>
      <c r="AB343" s="19" cm="1">
        <f t="array" ref="AB343">IF(ACT2Holdings[[#This Row],[Intial Amount]] &gt; ACT2Info[Interest Rate 1 Cap], ACT2Info[Interest Rate 2], ACT2Info[Interest Rate])</f>
        <v>1.5E-3</v>
      </c>
      <c r="AC343" s="1"/>
      <c r="AD343" s="24" t="str" cm="1">
        <f t="array" ref="AD343">IF(VLOOKUP(ACT2Holdings[[#This Row],[Date]],Paysheet[], 2, FALSE) = "PAYDAY", (VLOOKUP(ACT2Holdings[[#This Row],[Date]],Paysheet[], 11, FALSE) * ACT2Info[Intial Pay %]), "")</f>
        <v/>
      </c>
      <c r="AE34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43" s="1" t="str" cm="1">
        <f t="array" ref="AF343">IF(VLOOKUP(ACT2Holdings[[#This Row],[Date]],Paysheet[], 2, FALSE) = "PAYDAY", (PayDistribution[[#This Row],[Pay Post Initial]] * ACT2Info[Remainder %]), "")</f>
        <v/>
      </c>
      <c r="AG34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43" s="23">
        <v>45630</v>
      </c>
      <c r="AJ343" s="1" cm="1">
        <f t="array" ref="AJ343">IF(ISNUMBER(AQ342), AQ342, ACT3Info[Intial Amount])</f>
        <v>0</v>
      </c>
      <c r="AK343" s="1"/>
      <c r="AL343" s="19" cm="1">
        <f t="array" ref="AL343">IF(ACT3Holdings[[#This Row],[Intial Amount]] &gt; ACT3Info[Interest Rate 1 Cap], ACT3Info[Interest Rate 2], ACT3Info[Interest Rate])</f>
        <v>0</v>
      </c>
      <c r="AM343" s="1"/>
      <c r="AN343" s="24" t="str" cm="1">
        <f t="array" ref="AN343">IF(VLOOKUP(ACT3Holdings[[#This Row],[Date]],Paysheet[], 2, FALSE) = "PAYDAY", (VLOOKUP(ACT3Holdings[[#This Row],[Date]],Paysheet[], 11, FALSE) * ACT3Info[Intial Pay %]), "")</f>
        <v/>
      </c>
      <c r="AO34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43" s="1" t="str" cm="1">
        <f t="array" ref="AP343">IF(VLOOKUP(ACT3Holdings[[#This Row],[Date]],Paysheet[], 2, FALSE) = "PAYDAY", (PayDistribution[[#This Row],[Pay Post Initial]] * ACT3Info[Remainder %]), "")</f>
        <v/>
      </c>
      <c r="AQ34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43" s="23">
        <v>45630</v>
      </c>
      <c r="AT343" s="1" cm="1">
        <f t="array" ref="AT343">IF(ISNUMBER(BA342), BA342, ACT4Info[Intial Amount])</f>
        <v>0</v>
      </c>
      <c r="AU343" s="1"/>
      <c r="AV343" s="19" cm="1">
        <f t="array" ref="AV343">IF(ACT4Holdings[[#This Row],[Intial Amount]] &gt; ACT4Info[Interest Rate 1 Cap], ACT4Info[Interest Rate 2], ACT4Info[Interest Rate])</f>
        <v>0</v>
      </c>
      <c r="AW343" s="1"/>
      <c r="AX343" s="24" t="str" cm="1">
        <f t="array" ref="AX343">IF(VLOOKUP(ACT4Holdings[[#This Row],[Date]],Paysheet[], 2, FALSE) = "PAYDAY", (VLOOKUP(ACT4Holdings[[#This Row],[Date]],Paysheet[], 11, FALSE) * ACT4Info[Intial Pay %]), "")</f>
        <v/>
      </c>
      <c r="AY34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43" s="1" t="str" cm="1">
        <f t="array" ref="AZ343">IF(VLOOKUP(ACT4Holdings[[#This Row],[Date]],Paysheet[], 2, FALSE) = "PAYDAY", (PayDistribution[[#This Row],[Pay Post Initial]] * ACT4Info[Remainder %]), "")</f>
        <v/>
      </c>
      <c r="BA34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43" s="23">
        <v>45630</v>
      </c>
      <c r="BD343" s="1" cm="1">
        <f t="array" ref="BD343">IF(ISNUMBER(BK342), BK342, ACT5Info[Intial Amount])</f>
        <v>0</v>
      </c>
      <c r="BE343" s="1"/>
      <c r="BF343" s="19" cm="1">
        <f t="array" ref="BF343">IF(ACT5Holdings[[#This Row],[Intial Amount]] &gt; ACT5Info[Interest Rate 1 Cap], ACT5Info[Interest Rate 2], ACT5Info[Interest Rate])</f>
        <v>0</v>
      </c>
      <c r="BG343" s="1"/>
      <c r="BH343" s="24" t="str" cm="1">
        <f t="array" ref="BH343">IF(VLOOKUP(ACT5Holdings[[#This Row],[Date]],Paysheet[], 2, FALSE) = "PAYDAY", (VLOOKUP(ACT5Holdings[[#This Row],[Date]],Paysheet[], 11, FALSE) * ACT5Info[Intial Pay %]), "")</f>
        <v/>
      </c>
      <c r="BI34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43" s="1" t="str" cm="1">
        <f t="array" ref="BJ343">IF(VLOOKUP(ACT5Holdings[[#This Row],[Date]],Paysheet[], 2, FALSE) = "PAYDAY", (PayDistribution[[#This Row],[Pay Post Initial]] * ACT5Info[Remainder %]), "")</f>
        <v/>
      </c>
      <c r="BK34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44" spans="1:63" x14ac:dyDescent="0.25">
      <c r="A344" s="28">
        <v>45631</v>
      </c>
      <c r="B344" t="str">
        <f>IF(VLOOKUP(PayDistribution[[#This Row],[Date]],Paysheet[], 2, FALSE) = "PAYDAY", VLOOKUP(PayDistribution[[#This Row],[Date]],Paysheet[], 11, FALSE), "")</f>
        <v/>
      </c>
      <c r="C344" s="2" t="str">
        <f>ACT1Holdings[[#This Row],[Initial Pay Cut]]</f>
        <v/>
      </c>
      <c r="D344" s="2" t="str">
        <f>ACT2Holdings[[#This Row],[Initial Pay Cut]]</f>
        <v/>
      </c>
      <c r="E344" s="2" t="str">
        <f>ACT3Holdings[[#This Row],[Initial Pay Cut]]</f>
        <v/>
      </c>
      <c r="F344" s="2" t="str">
        <f>ACT4Holdings[[#This Row],[Initial Pay Cut]]</f>
        <v/>
      </c>
      <c r="G344" s="2" t="str">
        <f>ACT5Holdings[[#This Row],[Initial Pay Cut]]</f>
        <v/>
      </c>
      <c r="H344" t="str">
        <f>IF(PayDistribution[[#This Row],[Initial Paycheck]] = "", "", PayDistribution[[#This Row],[Initial Paycheck]] - SUM(PayDistribution[[#This Row],[Int ACT 1]:[Int ACT 5]]))</f>
        <v/>
      </c>
      <c r="I344" s="2" t="str">
        <f>ACT1Holdings[[#This Row],[Remainder Pay Cut]]</f>
        <v/>
      </c>
      <c r="J344" s="2" t="str">
        <f>ACT2Holdings[[#This Row],[Remainder Pay Cut]]</f>
        <v/>
      </c>
      <c r="K344" s="2" t="str">
        <f>ACT3Holdings[[#This Row],[Remainder Pay Cut]]</f>
        <v/>
      </c>
      <c r="L344" s="2" t="str">
        <f>ACT4Holdings[[#This Row],[Remainder Pay Cut]]</f>
        <v/>
      </c>
      <c r="M344" s="2" t="str">
        <f>ACT5Holdings[[#This Row],[Remainder Pay Cut]]</f>
        <v/>
      </c>
      <c r="O344" s="23">
        <v>45631</v>
      </c>
      <c r="P344" s="1" cm="1">
        <f t="array" ref="P344">IF(ISNUMBER(W343), W343, ACT1Info[Intial Amount])</f>
        <v>0</v>
      </c>
      <c r="Q344" s="1"/>
      <c r="R344" s="19" cm="1">
        <f t="array" ref="R344">IF(ACT1Holdings[[#This Row],[Intial Amount]] &gt; ACT1Info[Interest Rate 1 Cap], ACT1Info[Interest Rate 2], ACT1Info[Interest Rate])</f>
        <v>0</v>
      </c>
      <c r="S344" s="1"/>
      <c r="T344" s="24" t="str" cm="1">
        <f t="array" ref="T344">IF(VLOOKUP(ACT1Holdings[[#This Row],[Date]],Paysheet[], 2, FALSE) = "PAYDAY", (VLOOKUP(ACT1Holdings[[#This Row],[Date]],Paysheet[], 11, FALSE) * ACT1Info[Intial Pay %]), "")</f>
        <v/>
      </c>
      <c r="U34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44" s="1" t="str" cm="1">
        <f t="array" ref="V344">IF(VLOOKUP(ACT1Holdings[[#This Row],[Date]],Paysheet[], 2, FALSE) = "PAYDAY", (PayDistribution[[#This Row],[Pay Post Initial]] * ACT1Info[Remainder %]), "")</f>
        <v/>
      </c>
      <c r="W34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44" s="23">
        <v>45631</v>
      </c>
      <c r="Z344" s="1" cm="1">
        <f t="array" ref="Z344">IF(ISNUMBER(AG343), AG343, ACT2Info[Intial Amount])</f>
        <v>0</v>
      </c>
      <c r="AA344" s="1"/>
      <c r="AB344" s="19" cm="1">
        <f t="array" ref="AB344">IF(ACT2Holdings[[#This Row],[Intial Amount]] &gt; ACT2Info[Interest Rate 1 Cap], ACT2Info[Interest Rate 2], ACT2Info[Interest Rate])</f>
        <v>1.5E-3</v>
      </c>
      <c r="AC344" s="1"/>
      <c r="AD344" s="24" t="str" cm="1">
        <f t="array" ref="AD344">IF(VLOOKUP(ACT2Holdings[[#This Row],[Date]],Paysheet[], 2, FALSE) = "PAYDAY", (VLOOKUP(ACT2Holdings[[#This Row],[Date]],Paysheet[], 11, FALSE) * ACT2Info[Intial Pay %]), "")</f>
        <v/>
      </c>
      <c r="AE34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44" s="1" t="str" cm="1">
        <f t="array" ref="AF344">IF(VLOOKUP(ACT2Holdings[[#This Row],[Date]],Paysheet[], 2, FALSE) = "PAYDAY", (PayDistribution[[#This Row],[Pay Post Initial]] * ACT2Info[Remainder %]), "")</f>
        <v/>
      </c>
      <c r="AG34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44" s="23">
        <v>45631</v>
      </c>
      <c r="AJ344" s="1" cm="1">
        <f t="array" ref="AJ344">IF(ISNUMBER(AQ343), AQ343, ACT3Info[Intial Amount])</f>
        <v>0</v>
      </c>
      <c r="AK344" s="1"/>
      <c r="AL344" s="19" cm="1">
        <f t="array" ref="AL344">IF(ACT3Holdings[[#This Row],[Intial Amount]] &gt; ACT3Info[Interest Rate 1 Cap], ACT3Info[Interest Rate 2], ACT3Info[Interest Rate])</f>
        <v>0</v>
      </c>
      <c r="AM344" s="1"/>
      <c r="AN344" s="24" t="str" cm="1">
        <f t="array" ref="AN344">IF(VLOOKUP(ACT3Holdings[[#This Row],[Date]],Paysheet[], 2, FALSE) = "PAYDAY", (VLOOKUP(ACT3Holdings[[#This Row],[Date]],Paysheet[], 11, FALSE) * ACT3Info[Intial Pay %]), "")</f>
        <v/>
      </c>
      <c r="AO34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44" s="1" t="str" cm="1">
        <f t="array" ref="AP344">IF(VLOOKUP(ACT3Holdings[[#This Row],[Date]],Paysheet[], 2, FALSE) = "PAYDAY", (PayDistribution[[#This Row],[Pay Post Initial]] * ACT3Info[Remainder %]), "")</f>
        <v/>
      </c>
      <c r="AQ34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44" s="23">
        <v>45631</v>
      </c>
      <c r="AT344" s="1" cm="1">
        <f t="array" ref="AT344">IF(ISNUMBER(BA343), BA343, ACT4Info[Intial Amount])</f>
        <v>0</v>
      </c>
      <c r="AU344" s="1"/>
      <c r="AV344" s="19" cm="1">
        <f t="array" ref="AV344">IF(ACT4Holdings[[#This Row],[Intial Amount]] &gt; ACT4Info[Interest Rate 1 Cap], ACT4Info[Interest Rate 2], ACT4Info[Interest Rate])</f>
        <v>0</v>
      </c>
      <c r="AW344" s="1"/>
      <c r="AX344" s="24" t="str" cm="1">
        <f t="array" ref="AX344">IF(VLOOKUP(ACT4Holdings[[#This Row],[Date]],Paysheet[], 2, FALSE) = "PAYDAY", (VLOOKUP(ACT4Holdings[[#This Row],[Date]],Paysheet[], 11, FALSE) * ACT4Info[Intial Pay %]), "")</f>
        <v/>
      </c>
      <c r="AY34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44" s="1" t="str" cm="1">
        <f t="array" ref="AZ344">IF(VLOOKUP(ACT4Holdings[[#This Row],[Date]],Paysheet[], 2, FALSE) = "PAYDAY", (PayDistribution[[#This Row],[Pay Post Initial]] * ACT4Info[Remainder %]), "")</f>
        <v/>
      </c>
      <c r="BA34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44" s="23">
        <v>45631</v>
      </c>
      <c r="BD344" s="1" cm="1">
        <f t="array" ref="BD344">IF(ISNUMBER(BK343), BK343, ACT5Info[Intial Amount])</f>
        <v>0</v>
      </c>
      <c r="BE344" s="1"/>
      <c r="BF344" s="19" cm="1">
        <f t="array" ref="BF344">IF(ACT5Holdings[[#This Row],[Intial Amount]] &gt; ACT5Info[Interest Rate 1 Cap], ACT5Info[Interest Rate 2], ACT5Info[Interest Rate])</f>
        <v>0</v>
      </c>
      <c r="BG344" s="1"/>
      <c r="BH344" s="24" t="str" cm="1">
        <f t="array" ref="BH344">IF(VLOOKUP(ACT5Holdings[[#This Row],[Date]],Paysheet[], 2, FALSE) = "PAYDAY", (VLOOKUP(ACT5Holdings[[#This Row],[Date]],Paysheet[], 11, FALSE) * ACT5Info[Intial Pay %]), "")</f>
        <v/>
      </c>
      <c r="BI34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44" s="1" t="str" cm="1">
        <f t="array" ref="BJ344">IF(VLOOKUP(ACT5Holdings[[#This Row],[Date]],Paysheet[], 2, FALSE) = "PAYDAY", (PayDistribution[[#This Row],[Pay Post Initial]] * ACT5Info[Remainder %]), "")</f>
        <v/>
      </c>
      <c r="BK34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45" spans="1:63" x14ac:dyDescent="0.25">
      <c r="A345" s="28">
        <v>45632</v>
      </c>
      <c r="B345">
        <f>IF(VLOOKUP(PayDistribution[[#This Row],[Date]],Paysheet[], 2, FALSE) = "PAYDAY", VLOOKUP(PayDistribution[[#This Row],[Date]],Paysheet[], 11, FALSE), "")</f>
        <v>0</v>
      </c>
      <c r="C345" s="2">
        <f>ACT1Holdings[[#This Row],[Initial Pay Cut]]</f>
        <v>0</v>
      </c>
      <c r="D345" s="2">
        <f>ACT2Holdings[[#This Row],[Initial Pay Cut]]</f>
        <v>0</v>
      </c>
      <c r="E345" s="2">
        <f>ACT3Holdings[[#This Row],[Initial Pay Cut]]</f>
        <v>0</v>
      </c>
      <c r="F345" s="2">
        <f>ACT4Holdings[[#This Row],[Initial Pay Cut]]</f>
        <v>0</v>
      </c>
      <c r="G345" s="2">
        <f>ACT5Holdings[[#This Row],[Initial Pay Cut]]</f>
        <v>0</v>
      </c>
      <c r="H345">
        <f>IF(PayDistribution[[#This Row],[Initial Paycheck]] = "", "", PayDistribution[[#This Row],[Initial Paycheck]] - SUM(PayDistribution[[#This Row],[Int ACT 1]:[Int ACT 5]]))</f>
        <v>0</v>
      </c>
      <c r="I345" s="2">
        <f>ACT1Holdings[[#This Row],[Remainder Pay Cut]]</f>
        <v>0</v>
      </c>
      <c r="J345" s="2">
        <f>ACT2Holdings[[#This Row],[Remainder Pay Cut]]</f>
        <v>0</v>
      </c>
      <c r="K345" s="2">
        <f>ACT3Holdings[[#This Row],[Remainder Pay Cut]]</f>
        <v>0</v>
      </c>
      <c r="L345" s="2">
        <f>ACT4Holdings[[#This Row],[Remainder Pay Cut]]</f>
        <v>0</v>
      </c>
      <c r="M345" s="2">
        <f>ACT5Holdings[[#This Row],[Remainder Pay Cut]]</f>
        <v>0</v>
      </c>
      <c r="O345" s="23">
        <v>45632</v>
      </c>
      <c r="P345" s="1" cm="1">
        <f t="array" ref="P345">IF(ISNUMBER(W344), W344, ACT1Info[Intial Amount])</f>
        <v>0</v>
      </c>
      <c r="Q345" s="1"/>
      <c r="R345" s="19" cm="1">
        <f t="array" ref="R345">IF(ACT1Holdings[[#This Row],[Intial Amount]] &gt; ACT1Info[Interest Rate 1 Cap], ACT1Info[Interest Rate 2], ACT1Info[Interest Rate])</f>
        <v>0</v>
      </c>
      <c r="S345" s="1"/>
      <c r="T345" s="24" cm="1">
        <f t="array" ref="T345">IF(VLOOKUP(ACT1Holdings[[#This Row],[Date]],Paysheet[], 2, FALSE) = "PAYDAY", (VLOOKUP(ACT1Holdings[[#This Row],[Date]],Paysheet[], 11, FALSE) * ACT1Info[Intial Pay %]), "")</f>
        <v>0</v>
      </c>
      <c r="U345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345" s="1" cm="1">
        <f t="array" ref="V345">IF(VLOOKUP(ACT1Holdings[[#This Row],[Date]],Paysheet[], 2, FALSE) = "PAYDAY", (PayDistribution[[#This Row],[Pay Post Initial]] * ACT1Info[Remainder %]), "")</f>
        <v>0</v>
      </c>
      <c r="W34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45" s="23">
        <v>45632</v>
      </c>
      <c r="Z345" s="1" cm="1">
        <f t="array" ref="Z345">IF(ISNUMBER(AG344), AG344, ACT2Info[Intial Amount])</f>
        <v>0</v>
      </c>
      <c r="AA345" s="1"/>
      <c r="AB345" s="19" cm="1">
        <f t="array" ref="AB345">IF(ACT2Holdings[[#This Row],[Intial Amount]] &gt; ACT2Info[Interest Rate 1 Cap], ACT2Info[Interest Rate 2], ACT2Info[Interest Rate])</f>
        <v>1.5E-3</v>
      </c>
      <c r="AC345" s="1"/>
      <c r="AD345" s="24" cm="1">
        <f t="array" ref="AD345">IF(VLOOKUP(ACT2Holdings[[#This Row],[Date]],Paysheet[], 2, FALSE) = "PAYDAY", (VLOOKUP(ACT2Holdings[[#This Row],[Date]],Paysheet[], 11, FALSE) * ACT2Info[Intial Pay %]), "")</f>
        <v>0</v>
      </c>
      <c r="AE345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345" s="1" cm="1">
        <f t="array" ref="AF345">IF(VLOOKUP(ACT2Holdings[[#This Row],[Date]],Paysheet[], 2, FALSE) = "PAYDAY", (PayDistribution[[#This Row],[Pay Post Initial]] * ACT2Info[Remainder %]), "")</f>
        <v>0</v>
      </c>
      <c r="AG34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45" s="23">
        <v>45632</v>
      </c>
      <c r="AJ345" s="1" cm="1">
        <f t="array" ref="AJ345">IF(ISNUMBER(AQ344), AQ344, ACT3Info[Intial Amount])</f>
        <v>0</v>
      </c>
      <c r="AK345" s="1"/>
      <c r="AL345" s="19" cm="1">
        <f t="array" ref="AL345">IF(ACT3Holdings[[#This Row],[Intial Amount]] &gt; ACT3Info[Interest Rate 1 Cap], ACT3Info[Interest Rate 2], ACT3Info[Interest Rate])</f>
        <v>0</v>
      </c>
      <c r="AM345" s="1"/>
      <c r="AN345" s="24" cm="1">
        <f t="array" ref="AN345">IF(VLOOKUP(ACT3Holdings[[#This Row],[Date]],Paysheet[], 2, FALSE) = "PAYDAY", (VLOOKUP(ACT3Holdings[[#This Row],[Date]],Paysheet[], 11, FALSE) * ACT3Info[Intial Pay %]), "")</f>
        <v>0</v>
      </c>
      <c r="AO345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345" s="1" cm="1">
        <f t="array" ref="AP345">IF(VLOOKUP(ACT3Holdings[[#This Row],[Date]],Paysheet[], 2, FALSE) = "PAYDAY", (PayDistribution[[#This Row],[Pay Post Initial]] * ACT3Info[Remainder %]), "")</f>
        <v>0</v>
      </c>
      <c r="AQ34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45" s="23">
        <v>45632</v>
      </c>
      <c r="AT345" s="1" cm="1">
        <f t="array" ref="AT345">IF(ISNUMBER(BA344), BA344, ACT4Info[Intial Amount])</f>
        <v>0</v>
      </c>
      <c r="AU345" s="1"/>
      <c r="AV345" s="19" cm="1">
        <f t="array" ref="AV345">IF(ACT4Holdings[[#This Row],[Intial Amount]] &gt; ACT4Info[Interest Rate 1 Cap], ACT4Info[Interest Rate 2], ACT4Info[Interest Rate])</f>
        <v>0</v>
      </c>
      <c r="AW345" s="1"/>
      <c r="AX345" s="24" cm="1">
        <f t="array" ref="AX345">IF(VLOOKUP(ACT4Holdings[[#This Row],[Date]],Paysheet[], 2, FALSE) = "PAYDAY", (VLOOKUP(ACT4Holdings[[#This Row],[Date]],Paysheet[], 11, FALSE) * ACT4Info[Intial Pay %]), "")</f>
        <v>0</v>
      </c>
      <c r="AY345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345" s="1" cm="1">
        <f t="array" ref="AZ345">IF(VLOOKUP(ACT4Holdings[[#This Row],[Date]],Paysheet[], 2, FALSE) = "PAYDAY", (PayDistribution[[#This Row],[Pay Post Initial]] * ACT4Info[Remainder %]), "")</f>
        <v>0</v>
      </c>
      <c r="BA34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45" s="23">
        <v>45632</v>
      </c>
      <c r="BD345" s="1" cm="1">
        <f t="array" ref="BD345">IF(ISNUMBER(BK344), BK344, ACT5Info[Intial Amount])</f>
        <v>0</v>
      </c>
      <c r="BE345" s="1"/>
      <c r="BF345" s="19" cm="1">
        <f t="array" ref="BF345">IF(ACT5Holdings[[#This Row],[Intial Amount]] &gt; ACT5Info[Interest Rate 1 Cap], ACT5Info[Interest Rate 2], ACT5Info[Interest Rate])</f>
        <v>0</v>
      </c>
      <c r="BG345" s="1"/>
      <c r="BH345" s="24" cm="1">
        <f t="array" ref="BH345">IF(VLOOKUP(ACT5Holdings[[#This Row],[Date]],Paysheet[], 2, FALSE) = "PAYDAY", (VLOOKUP(ACT5Holdings[[#This Row],[Date]],Paysheet[], 11, FALSE) * ACT5Info[Intial Pay %]), "")</f>
        <v>0</v>
      </c>
      <c r="BI345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345" s="1" cm="1">
        <f t="array" ref="BJ345">IF(VLOOKUP(ACT5Holdings[[#This Row],[Date]],Paysheet[], 2, FALSE) = "PAYDAY", (PayDistribution[[#This Row],[Pay Post Initial]] * ACT5Info[Remainder %]), "")</f>
        <v>0</v>
      </c>
      <c r="BK34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46" spans="1:63" x14ac:dyDescent="0.25">
      <c r="A346" s="28">
        <v>45633</v>
      </c>
      <c r="B346" t="str">
        <f>IF(VLOOKUP(PayDistribution[[#This Row],[Date]],Paysheet[], 2, FALSE) = "PAYDAY", VLOOKUP(PayDistribution[[#This Row],[Date]],Paysheet[], 11, FALSE), "")</f>
        <v/>
      </c>
      <c r="C346" s="2" t="str">
        <f>ACT1Holdings[[#This Row],[Initial Pay Cut]]</f>
        <v/>
      </c>
      <c r="D346" s="2" t="str">
        <f>ACT2Holdings[[#This Row],[Initial Pay Cut]]</f>
        <v/>
      </c>
      <c r="E346" s="2" t="str">
        <f>ACT3Holdings[[#This Row],[Initial Pay Cut]]</f>
        <v/>
      </c>
      <c r="F346" s="2" t="str">
        <f>ACT4Holdings[[#This Row],[Initial Pay Cut]]</f>
        <v/>
      </c>
      <c r="G346" s="2" t="str">
        <f>ACT5Holdings[[#This Row],[Initial Pay Cut]]</f>
        <v/>
      </c>
      <c r="H346" t="str">
        <f>IF(PayDistribution[[#This Row],[Initial Paycheck]] = "", "", PayDistribution[[#This Row],[Initial Paycheck]] - SUM(PayDistribution[[#This Row],[Int ACT 1]:[Int ACT 5]]))</f>
        <v/>
      </c>
      <c r="I346" s="2" t="str">
        <f>ACT1Holdings[[#This Row],[Remainder Pay Cut]]</f>
        <v/>
      </c>
      <c r="J346" s="2" t="str">
        <f>ACT2Holdings[[#This Row],[Remainder Pay Cut]]</f>
        <v/>
      </c>
      <c r="K346" s="2" t="str">
        <f>ACT3Holdings[[#This Row],[Remainder Pay Cut]]</f>
        <v/>
      </c>
      <c r="L346" s="2" t="str">
        <f>ACT4Holdings[[#This Row],[Remainder Pay Cut]]</f>
        <v/>
      </c>
      <c r="M346" s="2" t="str">
        <f>ACT5Holdings[[#This Row],[Remainder Pay Cut]]</f>
        <v/>
      </c>
      <c r="O346" s="23">
        <v>45633</v>
      </c>
      <c r="P346" s="1" cm="1">
        <f t="array" ref="P346">IF(ISNUMBER(W345), W345, ACT1Info[Intial Amount])</f>
        <v>0</v>
      </c>
      <c r="Q346" s="1"/>
      <c r="R346" s="19" cm="1">
        <f t="array" ref="R346">IF(ACT1Holdings[[#This Row],[Intial Amount]] &gt; ACT1Info[Interest Rate 1 Cap], ACT1Info[Interest Rate 2], ACT1Info[Interest Rate])</f>
        <v>0</v>
      </c>
      <c r="S346" s="1"/>
      <c r="T346" s="24" t="str" cm="1">
        <f t="array" ref="T346">IF(VLOOKUP(ACT1Holdings[[#This Row],[Date]],Paysheet[], 2, FALSE) = "PAYDAY", (VLOOKUP(ACT1Holdings[[#This Row],[Date]],Paysheet[], 11, FALSE) * ACT1Info[Intial Pay %]), "")</f>
        <v/>
      </c>
      <c r="U34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46" s="1" t="str" cm="1">
        <f t="array" ref="V346">IF(VLOOKUP(ACT1Holdings[[#This Row],[Date]],Paysheet[], 2, FALSE) = "PAYDAY", (PayDistribution[[#This Row],[Pay Post Initial]] * ACT1Info[Remainder %]), "")</f>
        <v/>
      </c>
      <c r="W34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46" s="23">
        <v>45633</v>
      </c>
      <c r="Z346" s="1" cm="1">
        <f t="array" ref="Z346">IF(ISNUMBER(AG345), AG345, ACT2Info[Intial Amount])</f>
        <v>0</v>
      </c>
      <c r="AA346" s="1"/>
      <c r="AB346" s="19" cm="1">
        <f t="array" ref="AB346">IF(ACT2Holdings[[#This Row],[Intial Amount]] &gt; ACT2Info[Interest Rate 1 Cap], ACT2Info[Interest Rate 2], ACT2Info[Interest Rate])</f>
        <v>1.5E-3</v>
      </c>
      <c r="AC346" s="1"/>
      <c r="AD346" s="24" t="str" cm="1">
        <f t="array" ref="AD346">IF(VLOOKUP(ACT2Holdings[[#This Row],[Date]],Paysheet[], 2, FALSE) = "PAYDAY", (VLOOKUP(ACT2Holdings[[#This Row],[Date]],Paysheet[], 11, FALSE) * ACT2Info[Intial Pay %]), "")</f>
        <v/>
      </c>
      <c r="AE34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46" s="1" t="str" cm="1">
        <f t="array" ref="AF346">IF(VLOOKUP(ACT2Holdings[[#This Row],[Date]],Paysheet[], 2, FALSE) = "PAYDAY", (PayDistribution[[#This Row],[Pay Post Initial]] * ACT2Info[Remainder %]), "")</f>
        <v/>
      </c>
      <c r="AG34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46" s="23">
        <v>45633</v>
      </c>
      <c r="AJ346" s="1" cm="1">
        <f t="array" ref="AJ346">IF(ISNUMBER(AQ345), AQ345, ACT3Info[Intial Amount])</f>
        <v>0</v>
      </c>
      <c r="AK346" s="1"/>
      <c r="AL346" s="19" cm="1">
        <f t="array" ref="AL346">IF(ACT3Holdings[[#This Row],[Intial Amount]] &gt; ACT3Info[Interest Rate 1 Cap], ACT3Info[Interest Rate 2], ACT3Info[Interest Rate])</f>
        <v>0</v>
      </c>
      <c r="AM346" s="1"/>
      <c r="AN346" s="24" t="str" cm="1">
        <f t="array" ref="AN346">IF(VLOOKUP(ACT3Holdings[[#This Row],[Date]],Paysheet[], 2, FALSE) = "PAYDAY", (VLOOKUP(ACT3Holdings[[#This Row],[Date]],Paysheet[], 11, FALSE) * ACT3Info[Intial Pay %]), "")</f>
        <v/>
      </c>
      <c r="AO34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46" s="1" t="str" cm="1">
        <f t="array" ref="AP346">IF(VLOOKUP(ACT3Holdings[[#This Row],[Date]],Paysheet[], 2, FALSE) = "PAYDAY", (PayDistribution[[#This Row],[Pay Post Initial]] * ACT3Info[Remainder %]), "")</f>
        <v/>
      </c>
      <c r="AQ34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46" s="23">
        <v>45633</v>
      </c>
      <c r="AT346" s="1" cm="1">
        <f t="array" ref="AT346">IF(ISNUMBER(BA345), BA345, ACT4Info[Intial Amount])</f>
        <v>0</v>
      </c>
      <c r="AU346" s="1"/>
      <c r="AV346" s="19" cm="1">
        <f t="array" ref="AV346">IF(ACT4Holdings[[#This Row],[Intial Amount]] &gt; ACT4Info[Interest Rate 1 Cap], ACT4Info[Interest Rate 2], ACT4Info[Interest Rate])</f>
        <v>0</v>
      </c>
      <c r="AW346" s="1"/>
      <c r="AX346" s="24" t="str" cm="1">
        <f t="array" ref="AX346">IF(VLOOKUP(ACT4Holdings[[#This Row],[Date]],Paysheet[], 2, FALSE) = "PAYDAY", (VLOOKUP(ACT4Holdings[[#This Row],[Date]],Paysheet[], 11, FALSE) * ACT4Info[Intial Pay %]), "")</f>
        <v/>
      </c>
      <c r="AY34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46" s="1" t="str" cm="1">
        <f t="array" ref="AZ346">IF(VLOOKUP(ACT4Holdings[[#This Row],[Date]],Paysheet[], 2, FALSE) = "PAYDAY", (PayDistribution[[#This Row],[Pay Post Initial]] * ACT4Info[Remainder %]), "")</f>
        <v/>
      </c>
      <c r="BA34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46" s="23">
        <v>45633</v>
      </c>
      <c r="BD346" s="1" cm="1">
        <f t="array" ref="BD346">IF(ISNUMBER(BK345), BK345, ACT5Info[Intial Amount])</f>
        <v>0</v>
      </c>
      <c r="BE346" s="1"/>
      <c r="BF346" s="19" cm="1">
        <f t="array" ref="BF346">IF(ACT5Holdings[[#This Row],[Intial Amount]] &gt; ACT5Info[Interest Rate 1 Cap], ACT5Info[Interest Rate 2], ACT5Info[Interest Rate])</f>
        <v>0</v>
      </c>
      <c r="BG346" s="1"/>
      <c r="BH346" s="24" t="str" cm="1">
        <f t="array" ref="BH346">IF(VLOOKUP(ACT5Holdings[[#This Row],[Date]],Paysheet[], 2, FALSE) = "PAYDAY", (VLOOKUP(ACT5Holdings[[#This Row],[Date]],Paysheet[], 11, FALSE) * ACT5Info[Intial Pay %]), "")</f>
        <v/>
      </c>
      <c r="BI34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46" s="1" t="str" cm="1">
        <f t="array" ref="BJ346">IF(VLOOKUP(ACT5Holdings[[#This Row],[Date]],Paysheet[], 2, FALSE) = "PAYDAY", (PayDistribution[[#This Row],[Pay Post Initial]] * ACT5Info[Remainder %]), "")</f>
        <v/>
      </c>
      <c r="BK34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47" spans="1:63" x14ac:dyDescent="0.25">
      <c r="A347" s="28">
        <v>45634</v>
      </c>
      <c r="B347" t="str">
        <f>IF(VLOOKUP(PayDistribution[[#This Row],[Date]],Paysheet[], 2, FALSE) = "PAYDAY", VLOOKUP(PayDistribution[[#This Row],[Date]],Paysheet[], 11, FALSE), "")</f>
        <v/>
      </c>
      <c r="C347" s="2" t="str">
        <f>ACT1Holdings[[#This Row],[Initial Pay Cut]]</f>
        <v/>
      </c>
      <c r="D347" s="2" t="str">
        <f>ACT2Holdings[[#This Row],[Initial Pay Cut]]</f>
        <v/>
      </c>
      <c r="E347" s="2" t="str">
        <f>ACT3Holdings[[#This Row],[Initial Pay Cut]]</f>
        <v/>
      </c>
      <c r="F347" s="2" t="str">
        <f>ACT4Holdings[[#This Row],[Initial Pay Cut]]</f>
        <v/>
      </c>
      <c r="G347" s="2" t="str">
        <f>ACT5Holdings[[#This Row],[Initial Pay Cut]]</f>
        <v/>
      </c>
      <c r="H347" t="str">
        <f>IF(PayDistribution[[#This Row],[Initial Paycheck]] = "", "", PayDistribution[[#This Row],[Initial Paycheck]] - SUM(PayDistribution[[#This Row],[Int ACT 1]:[Int ACT 5]]))</f>
        <v/>
      </c>
      <c r="I347" s="2" t="str">
        <f>ACT1Holdings[[#This Row],[Remainder Pay Cut]]</f>
        <v/>
      </c>
      <c r="J347" s="2" t="str">
        <f>ACT2Holdings[[#This Row],[Remainder Pay Cut]]</f>
        <v/>
      </c>
      <c r="K347" s="2" t="str">
        <f>ACT3Holdings[[#This Row],[Remainder Pay Cut]]</f>
        <v/>
      </c>
      <c r="L347" s="2" t="str">
        <f>ACT4Holdings[[#This Row],[Remainder Pay Cut]]</f>
        <v/>
      </c>
      <c r="M347" s="2" t="str">
        <f>ACT5Holdings[[#This Row],[Remainder Pay Cut]]</f>
        <v/>
      </c>
      <c r="O347" s="23">
        <v>45634</v>
      </c>
      <c r="P347" s="1" cm="1">
        <f t="array" ref="P347">IF(ISNUMBER(W346), W346, ACT1Info[Intial Amount])</f>
        <v>0</v>
      </c>
      <c r="Q347" s="1"/>
      <c r="R347" s="19" cm="1">
        <f t="array" ref="R347">IF(ACT1Holdings[[#This Row],[Intial Amount]] &gt; ACT1Info[Interest Rate 1 Cap], ACT1Info[Interest Rate 2], ACT1Info[Interest Rate])</f>
        <v>0</v>
      </c>
      <c r="S347" s="1"/>
      <c r="T347" s="24" t="str" cm="1">
        <f t="array" ref="T347">IF(VLOOKUP(ACT1Holdings[[#This Row],[Date]],Paysheet[], 2, FALSE) = "PAYDAY", (VLOOKUP(ACT1Holdings[[#This Row],[Date]],Paysheet[], 11, FALSE) * ACT1Info[Intial Pay %]), "")</f>
        <v/>
      </c>
      <c r="U34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47" s="1" t="str" cm="1">
        <f t="array" ref="V347">IF(VLOOKUP(ACT1Holdings[[#This Row],[Date]],Paysheet[], 2, FALSE) = "PAYDAY", (PayDistribution[[#This Row],[Pay Post Initial]] * ACT1Info[Remainder %]), "")</f>
        <v/>
      </c>
      <c r="W34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47" s="23">
        <v>45634</v>
      </c>
      <c r="Z347" s="1" cm="1">
        <f t="array" ref="Z347">IF(ISNUMBER(AG346), AG346, ACT2Info[Intial Amount])</f>
        <v>0</v>
      </c>
      <c r="AA347" s="1"/>
      <c r="AB347" s="19" cm="1">
        <f t="array" ref="AB347">IF(ACT2Holdings[[#This Row],[Intial Amount]] &gt; ACT2Info[Interest Rate 1 Cap], ACT2Info[Interest Rate 2], ACT2Info[Interest Rate])</f>
        <v>1.5E-3</v>
      </c>
      <c r="AC347" s="1"/>
      <c r="AD347" s="24" t="str" cm="1">
        <f t="array" ref="AD347">IF(VLOOKUP(ACT2Holdings[[#This Row],[Date]],Paysheet[], 2, FALSE) = "PAYDAY", (VLOOKUP(ACT2Holdings[[#This Row],[Date]],Paysheet[], 11, FALSE) * ACT2Info[Intial Pay %]), "")</f>
        <v/>
      </c>
      <c r="AE34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47" s="1" t="str" cm="1">
        <f t="array" ref="AF347">IF(VLOOKUP(ACT2Holdings[[#This Row],[Date]],Paysheet[], 2, FALSE) = "PAYDAY", (PayDistribution[[#This Row],[Pay Post Initial]] * ACT2Info[Remainder %]), "")</f>
        <v/>
      </c>
      <c r="AG34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47" s="23">
        <v>45634</v>
      </c>
      <c r="AJ347" s="1" cm="1">
        <f t="array" ref="AJ347">IF(ISNUMBER(AQ346), AQ346, ACT3Info[Intial Amount])</f>
        <v>0</v>
      </c>
      <c r="AK347" s="1"/>
      <c r="AL347" s="19" cm="1">
        <f t="array" ref="AL347">IF(ACT3Holdings[[#This Row],[Intial Amount]] &gt; ACT3Info[Interest Rate 1 Cap], ACT3Info[Interest Rate 2], ACT3Info[Interest Rate])</f>
        <v>0</v>
      </c>
      <c r="AM347" s="1"/>
      <c r="AN347" s="24" t="str" cm="1">
        <f t="array" ref="AN347">IF(VLOOKUP(ACT3Holdings[[#This Row],[Date]],Paysheet[], 2, FALSE) = "PAYDAY", (VLOOKUP(ACT3Holdings[[#This Row],[Date]],Paysheet[], 11, FALSE) * ACT3Info[Intial Pay %]), "")</f>
        <v/>
      </c>
      <c r="AO34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47" s="1" t="str" cm="1">
        <f t="array" ref="AP347">IF(VLOOKUP(ACT3Holdings[[#This Row],[Date]],Paysheet[], 2, FALSE) = "PAYDAY", (PayDistribution[[#This Row],[Pay Post Initial]] * ACT3Info[Remainder %]), "")</f>
        <v/>
      </c>
      <c r="AQ34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47" s="23">
        <v>45634</v>
      </c>
      <c r="AT347" s="1" cm="1">
        <f t="array" ref="AT347">IF(ISNUMBER(BA346), BA346, ACT4Info[Intial Amount])</f>
        <v>0</v>
      </c>
      <c r="AU347" s="1"/>
      <c r="AV347" s="19" cm="1">
        <f t="array" ref="AV347">IF(ACT4Holdings[[#This Row],[Intial Amount]] &gt; ACT4Info[Interest Rate 1 Cap], ACT4Info[Interest Rate 2], ACT4Info[Interest Rate])</f>
        <v>0</v>
      </c>
      <c r="AW347" s="1"/>
      <c r="AX347" s="24" t="str" cm="1">
        <f t="array" ref="AX347">IF(VLOOKUP(ACT4Holdings[[#This Row],[Date]],Paysheet[], 2, FALSE) = "PAYDAY", (VLOOKUP(ACT4Holdings[[#This Row],[Date]],Paysheet[], 11, FALSE) * ACT4Info[Intial Pay %]), "")</f>
        <v/>
      </c>
      <c r="AY34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47" s="1" t="str" cm="1">
        <f t="array" ref="AZ347">IF(VLOOKUP(ACT4Holdings[[#This Row],[Date]],Paysheet[], 2, FALSE) = "PAYDAY", (PayDistribution[[#This Row],[Pay Post Initial]] * ACT4Info[Remainder %]), "")</f>
        <v/>
      </c>
      <c r="BA34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47" s="23">
        <v>45634</v>
      </c>
      <c r="BD347" s="1" cm="1">
        <f t="array" ref="BD347">IF(ISNUMBER(BK346), BK346, ACT5Info[Intial Amount])</f>
        <v>0</v>
      </c>
      <c r="BE347" s="1"/>
      <c r="BF347" s="19" cm="1">
        <f t="array" ref="BF347">IF(ACT5Holdings[[#This Row],[Intial Amount]] &gt; ACT5Info[Interest Rate 1 Cap], ACT5Info[Interest Rate 2], ACT5Info[Interest Rate])</f>
        <v>0</v>
      </c>
      <c r="BG347" s="1"/>
      <c r="BH347" s="24" t="str" cm="1">
        <f t="array" ref="BH347">IF(VLOOKUP(ACT5Holdings[[#This Row],[Date]],Paysheet[], 2, FALSE) = "PAYDAY", (VLOOKUP(ACT5Holdings[[#This Row],[Date]],Paysheet[], 11, FALSE) * ACT5Info[Intial Pay %]), "")</f>
        <v/>
      </c>
      <c r="BI34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47" s="1" t="str" cm="1">
        <f t="array" ref="BJ347">IF(VLOOKUP(ACT5Holdings[[#This Row],[Date]],Paysheet[], 2, FALSE) = "PAYDAY", (PayDistribution[[#This Row],[Pay Post Initial]] * ACT5Info[Remainder %]), "")</f>
        <v/>
      </c>
      <c r="BK34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48" spans="1:63" x14ac:dyDescent="0.25">
      <c r="A348" s="28">
        <v>45635</v>
      </c>
      <c r="B348" t="str">
        <f>IF(VLOOKUP(PayDistribution[[#This Row],[Date]],Paysheet[], 2, FALSE) = "PAYDAY", VLOOKUP(PayDistribution[[#This Row],[Date]],Paysheet[], 11, FALSE), "")</f>
        <v/>
      </c>
      <c r="C348" s="2" t="str">
        <f>ACT1Holdings[[#This Row],[Initial Pay Cut]]</f>
        <v/>
      </c>
      <c r="D348" s="2" t="str">
        <f>ACT2Holdings[[#This Row],[Initial Pay Cut]]</f>
        <v/>
      </c>
      <c r="E348" s="2" t="str">
        <f>ACT3Holdings[[#This Row],[Initial Pay Cut]]</f>
        <v/>
      </c>
      <c r="F348" s="2" t="str">
        <f>ACT4Holdings[[#This Row],[Initial Pay Cut]]</f>
        <v/>
      </c>
      <c r="G348" s="2" t="str">
        <f>ACT5Holdings[[#This Row],[Initial Pay Cut]]</f>
        <v/>
      </c>
      <c r="H348" t="str">
        <f>IF(PayDistribution[[#This Row],[Initial Paycheck]] = "", "", PayDistribution[[#This Row],[Initial Paycheck]] - SUM(PayDistribution[[#This Row],[Int ACT 1]:[Int ACT 5]]))</f>
        <v/>
      </c>
      <c r="I348" s="2" t="str">
        <f>ACT1Holdings[[#This Row],[Remainder Pay Cut]]</f>
        <v/>
      </c>
      <c r="J348" s="2" t="str">
        <f>ACT2Holdings[[#This Row],[Remainder Pay Cut]]</f>
        <v/>
      </c>
      <c r="K348" s="2" t="str">
        <f>ACT3Holdings[[#This Row],[Remainder Pay Cut]]</f>
        <v/>
      </c>
      <c r="L348" s="2" t="str">
        <f>ACT4Holdings[[#This Row],[Remainder Pay Cut]]</f>
        <v/>
      </c>
      <c r="M348" s="2" t="str">
        <f>ACT5Holdings[[#This Row],[Remainder Pay Cut]]</f>
        <v/>
      </c>
      <c r="O348" s="23">
        <v>45635</v>
      </c>
      <c r="P348" s="1" cm="1">
        <f t="array" ref="P348">IF(ISNUMBER(W347), W347, ACT1Info[Intial Amount])</f>
        <v>0</v>
      </c>
      <c r="Q348" s="1"/>
      <c r="R348" s="19" cm="1">
        <f t="array" ref="R348">IF(ACT1Holdings[[#This Row],[Intial Amount]] &gt; ACT1Info[Interest Rate 1 Cap], ACT1Info[Interest Rate 2], ACT1Info[Interest Rate])</f>
        <v>0</v>
      </c>
      <c r="S348" s="1"/>
      <c r="T348" s="24" t="str" cm="1">
        <f t="array" ref="T348">IF(VLOOKUP(ACT1Holdings[[#This Row],[Date]],Paysheet[], 2, FALSE) = "PAYDAY", (VLOOKUP(ACT1Holdings[[#This Row],[Date]],Paysheet[], 11, FALSE) * ACT1Info[Intial Pay %]), "")</f>
        <v/>
      </c>
      <c r="U34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48" s="1" t="str" cm="1">
        <f t="array" ref="V348">IF(VLOOKUP(ACT1Holdings[[#This Row],[Date]],Paysheet[], 2, FALSE) = "PAYDAY", (PayDistribution[[#This Row],[Pay Post Initial]] * ACT1Info[Remainder %]), "")</f>
        <v/>
      </c>
      <c r="W34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48" s="23">
        <v>45635</v>
      </c>
      <c r="Z348" s="1" cm="1">
        <f t="array" ref="Z348">IF(ISNUMBER(AG347), AG347, ACT2Info[Intial Amount])</f>
        <v>0</v>
      </c>
      <c r="AA348" s="1"/>
      <c r="AB348" s="19" cm="1">
        <f t="array" ref="AB348">IF(ACT2Holdings[[#This Row],[Intial Amount]] &gt; ACT2Info[Interest Rate 1 Cap], ACT2Info[Interest Rate 2], ACT2Info[Interest Rate])</f>
        <v>1.5E-3</v>
      </c>
      <c r="AC348" s="1"/>
      <c r="AD348" s="24" t="str" cm="1">
        <f t="array" ref="AD348">IF(VLOOKUP(ACT2Holdings[[#This Row],[Date]],Paysheet[], 2, FALSE) = "PAYDAY", (VLOOKUP(ACT2Holdings[[#This Row],[Date]],Paysheet[], 11, FALSE) * ACT2Info[Intial Pay %]), "")</f>
        <v/>
      </c>
      <c r="AE34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48" s="1" t="str" cm="1">
        <f t="array" ref="AF348">IF(VLOOKUP(ACT2Holdings[[#This Row],[Date]],Paysheet[], 2, FALSE) = "PAYDAY", (PayDistribution[[#This Row],[Pay Post Initial]] * ACT2Info[Remainder %]), "")</f>
        <v/>
      </c>
      <c r="AG34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48" s="23">
        <v>45635</v>
      </c>
      <c r="AJ348" s="1" cm="1">
        <f t="array" ref="AJ348">IF(ISNUMBER(AQ347), AQ347, ACT3Info[Intial Amount])</f>
        <v>0</v>
      </c>
      <c r="AK348" s="1"/>
      <c r="AL348" s="19" cm="1">
        <f t="array" ref="AL348">IF(ACT3Holdings[[#This Row],[Intial Amount]] &gt; ACT3Info[Interest Rate 1 Cap], ACT3Info[Interest Rate 2], ACT3Info[Interest Rate])</f>
        <v>0</v>
      </c>
      <c r="AM348" s="1"/>
      <c r="AN348" s="24" t="str" cm="1">
        <f t="array" ref="AN348">IF(VLOOKUP(ACT3Holdings[[#This Row],[Date]],Paysheet[], 2, FALSE) = "PAYDAY", (VLOOKUP(ACT3Holdings[[#This Row],[Date]],Paysheet[], 11, FALSE) * ACT3Info[Intial Pay %]), "")</f>
        <v/>
      </c>
      <c r="AO34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48" s="1" t="str" cm="1">
        <f t="array" ref="AP348">IF(VLOOKUP(ACT3Holdings[[#This Row],[Date]],Paysheet[], 2, FALSE) = "PAYDAY", (PayDistribution[[#This Row],[Pay Post Initial]] * ACT3Info[Remainder %]), "")</f>
        <v/>
      </c>
      <c r="AQ34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48" s="23">
        <v>45635</v>
      </c>
      <c r="AT348" s="1" cm="1">
        <f t="array" ref="AT348">IF(ISNUMBER(BA347), BA347, ACT4Info[Intial Amount])</f>
        <v>0</v>
      </c>
      <c r="AU348" s="1"/>
      <c r="AV348" s="19" cm="1">
        <f t="array" ref="AV348">IF(ACT4Holdings[[#This Row],[Intial Amount]] &gt; ACT4Info[Interest Rate 1 Cap], ACT4Info[Interest Rate 2], ACT4Info[Interest Rate])</f>
        <v>0</v>
      </c>
      <c r="AW348" s="1"/>
      <c r="AX348" s="24" t="str" cm="1">
        <f t="array" ref="AX348">IF(VLOOKUP(ACT4Holdings[[#This Row],[Date]],Paysheet[], 2, FALSE) = "PAYDAY", (VLOOKUP(ACT4Holdings[[#This Row],[Date]],Paysheet[], 11, FALSE) * ACT4Info[Intial Pay %]), "")</f>
        <v/>
      </c>
      <c r="AY34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48" s="1" t="str" cm="1">
        <f t="array" ref="AZ348">IF(VLOOKUP(ACT4Holdings[[#This Row],[Date]],Paysheet[], 2, FALSE) = "PAYDAY", (PayDistribution[[#This Row],[Pay Post Initial]] * ACT4Info[Remainder %]), "")</f>
        <v/>
      </c>
      <c r="BA34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48" s="23">
        <v>45635</v>
      </c>
      <c r="BD348" s="1" cm="1">
        <f t="array" ref="BD348">IF(ISNUMBER(BK347), BK347, ACT5Info[Intial Amount])</f>
        <v>0</v>
      </c>
      <c r="BE348" s="1"/>
      <c r="BF348" s="19" cm="1">
        <f t="array" ref="BF348">IF(ACT5Holdings[[#This Row],[Intial Amount]] &gt; ACT5Info[Interest Rate 1 Cap], ACT5Info[Interest Rate 2], ACT5Info[Interest Rate])</f>
        <v>0</v>
      </c>
      <c r="BG348" s="1"/>
      <c r="BH348" s="24" t="str" cm="1">
        <f t="array" ref="BH348">IF(VLOOKUP(ACT5Holdings[[#This Row],[Date]],Paysheet[], 2, FALSE) = "PAYDAY", (VLOOKUP(ACT5Holdings[[#This Row],[Date]],Paysheet[], 11, FALSE) * ACT5Info[Intial Pay %]), "")</f>
        <v/>
      </c>
      <c r="BI34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48" s="1" t="str" cm="1">
        <f t="array" ref="BJ348">IF(VLOOKUP(ACT5Holdings[[#This Row],[Date]],Paysheet[], 2, FALSE) = "PAYDAY", (PayDistribution[[#This Row],[Pay Post Initial]] * ACT5Info[Remainder %]), "")</f>
        <v/>
      </c>
      <c r="BK34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49" spans="1:63" x14ac:dyDescent="0.25">
      <c r="A349" s="28">
        <v>45636</v>
      </c>
      <c r="B349" t="str">
        <f>IF(VLOOKUP(PayDistribution[[#This Row],[Date]],Paysheet[], 2, FALSE) = "PAYDAY", VLOOKUP(PayDistribution[[#This Row],[Date]],Paysheet[], 11, FALSE), "")</f>
        <v/>
      </c>
      <c r="C349" s="2" t="str">
        <f>ACT1Holdings[[#This Row],[Initial Pay Cut]]</f>
        <v/>
      </c>
      <c r="D349" s="2" t="str">
        <f>ACT2Holdings[[#This Row],[Initial Pay Cut]]</f>
        <v/>
      </c>
      <c r="E349" s="2" t="str">
        <f>ACT3Holdings[[#This Row],[Initial Pay Cut]]</f>
        <v/>
      </c>
      <c r="F349" s="2" t="str">
        <f>ACT4Holdings[[#This Row],[Initial Pay Cut]]</f>
        <v/>
      </c>
      <c r="G349" s="2" t="str">
        <f>ACT5Holdings[[#This Row],[Initial Pay Cut]]</f>
        <v/>
      </c>
      <c r="H349" t="str">
        <f>IF(PayDistribution[[#This Row],[Initial Paycheck]] = "", "", PayDistribution[[#This Row],[Initial Paycheck]] - SUM(PayDistribution[[#This Row],[Int ACT 1]:[Int ACT 5]]))</f>
        <v/>
      </c>
      <c r="I349" s="2" t="str">
        <f>ACT1Holdings[[#This Row],[Remainder Pay Cut]]</f>
        <v/>
      </c>
      <c r="J349" s="2" t="str">
        <f>ACT2Holdings[[#This Row],[Remainder Pay Cut]]</f>
        <v/>
      </c>
      <c r="K349" s="2" t="str">
        <f>ACT3Holdings[[#This Row],[Remainder Pay Cut]]</f>
        <v/>
      </c>
      <c r="L349" s="2" t="str">
        <f>ACT4Holdings[[#This Row],[Remainder Pay Cut]]</f>
        <v/>
      </c>
      <c r="M349" s="2" t="str">
        <f>ACT5Holdings[[#This Row],[Remainder Pay Cut]]</f>
        <v/>
      </c>
      <c r="O349" s="23">
        <v>45636</v>
      </c>
      <c r="P349" s="1" cm="1">
        <f t="array" ref="P349">IF(ISNUMBER(W348), W348, ACT1Info[Intial Amount])</f>
        <v>0</v>
      </c>
      <c r="Q349" s="1"/>
      <c r="R349" s="19" cm="1">
        <f t="array" ref="R349">IF(ACT1Holdings[[#This Row],[Intial Amount]] &gt; ACT1Info[Interest Rate 1 Cap], ACT1Info[Interest Rate 2], ACT1Info[Interest Rate])</f>
        <v>0</v>
      </c>
      <c r="S349" s="1"/>
      <c r="T349" s="24" t="str" cm="1">
        <f t="array" ref="T349">IF(VLOOKUP(ACT1Holdings[[#This Row],[Date]],Paysheet[], 2, FALSE) = "PAYDAY", (VLOOKUP(ACT1Holdings[[#This Row],[Date]],Paysheet[], 11, FALSE) * ACT1Info[Intial Pay %]), "")</f>
        <v/>
      </c>
      <c r="U34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49" s="1" t="str" cm="1">
        <f t="array" ref="V349">IF(VLOOKUP(ACT1Holdings[[#This Row],[Date]],Paysheet[], 2, FALSE) = "PAYDAY", (PayDistribution[[#This Row],[Pay Post Initial]] * ACT1Info[Remainder %]), "")</f>
        <v/>
      </c>
      <c r="W34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49" s="23">
        <v>45636</v>
      </c>
      <c r="Z349" s="1" cm="1">
        <f t="array" ref="Z349">IF(ISNUMBER(AG348), AG348, ACT2Info[Intial Amount])</f>
        <v>0</v>
      </c>
      <c r="AA349" s="1"/>
      <c r="AB349" s="19" cm="1">
        <f t="array" ref="AB349">IF(ACT2Holdings[[#This Row],[Intial Amount]] &gt; ACT2Info[Interest Rate 1 Cap], ACT2Info[Interest Rate 2], ACT2Info[Interest Rate])</f>
        <v>1.5E-3</v>
      </c>
      <c r="AC349" s="1"/>
      <c r="AD349" s="24" t="str" cm="1">
        <f t="array" ref="AD349">IF(VLOOKUP(ACT2Holdings[[#This Row],[Date]],Paysheet[], 2, FALSE) = "PAYDAY", (VLOOKUP(ACT2Holdings[[#This Row],[Date]],Paysheet[], 11, FALSE) * ACT2Info[Intial Pay %]), "")</f>
        <v/>
      </c>
      <c r="AE34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49" s="1" t="str" cm="1">
        <f t="array" ref="AF349">IF(VLOOKUP(ACT2Holdings[[#This Row],[Date]],Paysheet[], 2, FALSE) = "PAYDAY", (PayDistribution[[#This Row],[Pay Post Initial]] * ACT2Info[Remainder %]), "")</f>
        <v/>
      </c>
      <c r="AG34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49" s="23">
        <v>45636</v>
      </c>
      <c r="AJ349" s="1" cm="1">
        <f t="array" ref="AJ349">IF(ISNUMBER(AQ348), AQ348, ACT3Info[Intial Amount])</f>
        <v>0</v>
      </c>
      <c r="AK349" s="1"/>
      <c r="AL349" s="19" cm="1">
        <f t="array" ref="AL349">IF(ACT3Holdings[[#This Row],[Intial Amount]] &gt; ACT3Info[Interest Rate 1 Cap], ACT3Info[Interest Rate 2], ACT3Info[Interest Rate])</f>
        <v>0</v>
      </c>
      <c r="AM349" s="1"/>
      <c r="AN349" s="24" t="str" cm="1">
        <f t="array" ref="AN349">IF(VLOOKUP(ACT3Holdings[[#This Row],[Date]],Paysheet[], 2, FALSE) = "PAYDAY", (VLOOKUP(ACT3Holdings[[#This Row],[Date]],Paysheet[], 11, FALSE) * ACT3Info[Intial Pay %]), "")</f>
        <v/>
      </c>
      <c r="AO34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49" s="1" t="str" cm="1">
        <f t="array" ref="AP349">IF(VLOOKUP(ACT3Holdings[[#This Row],[Date]],Paysheet[], 2, FALSE) = "PAYDAY", (PayDistribution[[#This Row],[Pay Post Initial]] * ACT3Info[Remainder %]), "")</f>
        <v/>
      </c>
      <c r="AQ34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49" s="23">
        <v>45636</v>
      </c>
      <c r="AT349" s="1" cm="1">
        <f t="array" ref="AT349">IF(ISNUMBER(BA348), BA348, ACT4Info[Intial Amount])</f>
        <v>0</v>
      </c>
      <c r="AU349" s="1"/>
      <c r="AV349" s="19" cm="1">
        <f t="array" ref="AV349">IF(ACT4Holdings[[#This Row],[Intial Amount]] &gt; ACT4Info[Interest Rate 1 Cap], ACT4Info[Interest Rate 2], ACT4Info[Interest Rate])</f>
        <v>0</v>
      </c>
      <c r="AW349" s="1"/>
      <c r="AX349" s="24" t="str" cm="1">
        <f t="array" ref="AX349">IF(VLOOKUP(ACT4Holdings[[#This Row],[Date]],Paysheet[], 2, FALSE) = "PAYDAY", (VLOOKUP(ACT4Holdings[[#This Row],[Date]],Paysheet[], 11, FALSE) * ACT4Info[Intial Pay %]), "")</f>
        <v/>
      </c>
      <c r="AY34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49" s="1" t="str" cm="1">
        <f t="array" ref="AZ349">IF(VLOOKUP(ACT4Holdings[[#This Row],[Date]],Paysheet[], 2, FALSE) = "PAYDAY", (PayDistribution[[#This Row],[Pay Post Initial]] * ACT4Info[Remainder %]), "")</f>
        <v/>
      </c>
      <c r="BA34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49" s="23">
        <v>45636</v>
      </c>
      <c r="BD349" s="1" cm="1">
        <f t="array" ref="BD349">IF(ISNUMBER(BK348), BK348, ACT5Info[Intial Amount])</f>
        <v>0</v>
      </c>
      <c r="BE349" s="1"/>
      <c r="BF349" s="19" cm="1">
        <f t="array" ref="BF349">IF(ACT5Holdings[[#This Row],[Intial Amount]] &gt; ACT5Info[Interest Rate 1 Cap], ACT5Info[Interest Rate 2], ACT5Info[Interest Rate])</f>
        <v>0</v>
      </c>
      <c r="BG349" s="1"/>
      <c r="BH349" s="24" t="str" cm="1">
        <f t="array" ref="BH349">IF(VLOOKUP(ACT5Holdings[[#This Row],[Date]],Paysheet[], 2, FALSE) = "PAYDAY", (VLOOKUP(ACT5Holdings[[#This Row],[Date]],Paysheet[], 11, FALSE) * ACT5Info[Intial Pay %]), "")</f>
        <v/>
      </c>
      <c r="BI34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49" s="1" t="str" cm="1">
        <f t="array" ref="BJ349">IF(VLOOKUP(ACT5Holdings[[#This Row],[Date]],Paysheet[], 2, FALSE) = "PAYDAY", (PayDistribution[[#This Row],[Pay Post Initial]] * ACT5Info[Remainder %]), "")</f>
        <v/>
      </c>
      <c r="BK34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50" spans="1:63" x14ac:dyDescent="0.25">
      <c r="A350" s="28">
        <v>45637</v>
      </c>
      <c r="B350" t="str">
        <f>IF(VLOOKUP(PayDistribution[[#This Row],[Date]],Paysheet[], 2, FALSE) = "PAYDAY", VLOOKUP(PayDistribution[[#This Row],[Date]],Paysheet[], 11, FALSE), "")</f>
        <v/>
      </c>
      <c r="C350" s="2" t="str">
        <f>ACT1Holdings[[#This Row],[Initial Pay Cut]]</f>
        <v/>
      </c>
      <c r="D350" s="2" t="str">
        <f>ACT2Holdings[[#This Row],[Initial Pay Cut]]</f>
        <v/>
      </c>
      <c r="E350" s="2" t="str">
        <f>ACT3Holdings[[#This Row],[Initial Pay Cut]]</f>
        <v/>
      </c>
      <c r="F350" s="2" t="str">
        <f>ACT4Holdings[[#This Row],[Initial Pay Cut]]</f>
        <v/>
      </c>
      <c r="G350" s="2" t="str">
        <f>ACT5Holdings[[#This Row],[Initial Pay Cut]]</f>
        <v/>
      </c>
      <c r="H350" t="str">
        <f>IF(PayDistribution[[#This Row],[Initial Paycheck]] = "", "", PayDistribution[[#This Row],[Initial Paycheck]] - SUM(PayDistribution[[#This Row],[Int ACT 1]:[Int ACT 5]]))</f>
        <v/>
      </c>
      <c r="I350" s="2" t="str">
        <f>ACT1Holdings[[#This Row],[Remainder Pay Cut]]</f>
        <v/>
      </c>
      <c r="J350" s="2" t="str">
        <f>ACT2Holdings[[#This Row],[Remainder Pay Cut]]</f>
        <v/>
      </c>
      <c r="K350" s="2" t="str">
        <f>ACT3Holdings[[#This Row],[Remainder Pay Cut]]</f>
        <v/>
      </c>
      <c r="L350" s="2" t="str">
        <f>ACT4Holdings[[#This Row],[Remainder Pay Cut]]</f>
        <v/>
      </c>
      <c r="M350" s="2" t="str">
        <f>ACT5Holdings[[#This Row],[Remainder Pay Cut]]</f>
        <v/>
      </c>
      <c r="O350" s="23">
        <v>45637</v>
      </c>
      <c r="P350" s="1" cm="1">
        <f t="array" ref="P350">IF(ISNUMBER(W349), W349, ACT1Info[Intial Amount])</f>
        <v>0</v>
      </c>
      <c r="Q350" s="1"/>
      <c r="R350" s="19" cm="1">
        <f t="array" ref="R350">IF(ACT1Holdings[[#This Row],[Intial Amount]] &gt; ACT1Info[Interest Rate 1 Cap], ACT1Info[Interest Rate 2], ACT1Info[Interest Rate])</f>
        <v>0</v>
      </c>
      <c r="S350" s="1"/>
      <c r="T350" s="24" t="str" cm="1">
        <f t="array" ref="T350">IF(VLOOKUP(ACT1Holdings[[#This Row],[Date]],Paysheet[], 2, FALSE) = "PAYDAY", (VLOOKUP(ACT1Holdings[[#This Row],[Date]],Paysheet[], 11, FALSE) * ACT1Info[Intial Pay %]), "")</f>
        <v/>
      </c>
      <c r="U35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50" s="1" t="str" cm="1">
        <f t="array" ref="V350">IF(VLOOKUP(ACT1Holdings[[#This Row],[Date]],Paysheet[], 2, FALSE) = "PAYDAY", (PayDistribution[[#This Row],[Pay Post Initial]] * ACT1Info[Remainder %]), "")</f>
        <v/>
      </c>
      <c r="W35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50" s="23">
        <v>45637</v>
      </c>
      <c r="Z350" s="1" cm="1">
        <f t="array" ref="Z350">IF(ISNUMBER(AG349), AG349, ACT2Info[Intial Amount])</f>
        <v>0</v>
      </c>
      <c r="AA350" s="1"/>
      <c r="AB350" s="19" cm="1">
        <f t="array" ref="AB350">IF(ACT2Holdings[[#This Row],[Intial Amount]] &gt; ACT2Info[Interest Rate 1 Cap], ACT2Info[Interest Rate 2], ACT2Info[Interest Rate])</f>
        <v>1.5E-3</v>
      </c>
      <c r="AC350" s="1"/>
      <c r="AD350" s="24" t="str" cm="1">
        <f t="array" ref="AD350">IF(VLOOKUP(ACT2Holdings[[#This Row],[Date]],Paysheet[], 2, FALSE) = "PAYDAY", (VLOOKUP(ACT2Holdings[[#This Row],[Date]],Paysheet[], 11, FALSE) * ACT2Info[Intial Pay %]), "")</f>
        <v/>
      </c>
      <c r="AE35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50" s="1" t="str" cm="1">
        <f t="array" ref="AF350">IF(VLOOKUP(ACT2Holdings[[#This Row],[Date]],Paysheet[], 2, FALSE) = "PAYDAY", (PayDistribution[[#This Row],[Pay Post Initial]] * ACT2Info[Remainder %]), "")</f>
        <v/>
      </c>
      <c r="AG35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50" s="23">
        <v>45637</v>
      </c>
      <c r="AJ350" s="1" cm="1">
        <f t="array" ref="AJ350">IF(ISNUMBER(AQ349), AQ349, ACT3Info[Intial Amount])</f>
        <v>0</v>
      </c>
      <c r="AK350" s="1"/>
      <c r="AL350" s="19" cm="1">
        <f t="array" ref="AL350">IF(ACT3Holdings[[#This Row],[Intial Amount]] &gt; ACT3Info[Interest Rate 1 Cap], ACT3Info[Interest Rate 2], ACT3Info[Interest Rate])</f>
        <v>0</v>
      </c>
      <c r="AM350" s="1"/>
      <c r="AN350" s="24" t="str" cm="1">
        <f t="array" ref="AN350">IF(VLOOKUP(ACT3Holdings[[#This Row],[Date]],Paysheet[], 2, FALSE) = "PAYDAY", (VLOOKUP(ACT3Holdings[[#This Row],[Date]],Paysheet[], 11, FALSE) * ACT3Info[Intial Pay %]), "")</f>
        <v/>
      </c>
      <c r="AO35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50" s="1" t="str" cm="1">
        <f t="array" ref="AP350">IF(VLOOKUP(ACT3Holdings[[#This Row],[Date]],Paysheet[], 2, FALSE) = "PAYDAY", (PayDistribution[[#This Row],[Pay Post Initial]] * ACT3Info[Remainder %]), "")</f>
        <v/>
      </c>
      <c r="AQ35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50" s="23">
        <v>45637</v>
      </c>
      <c r="AT350" s="1" cm="1">
        <f t="array" ref="AT350">IF(ISNUMBER(BA349), BA349, ACT4Info[Intial Amount])</f>
        <v>0</v>
      </c>
      <c r="AU350" s="1"/>
      <c r="AV350" s="19" cm="1">
        <f t="array" ref="AV350">IF(ACT4Holdings[[#This Row],[Intial Amount]] &gt; ACT4Info[Interest Rate 1 Cap], ACT4Info[Interest Rate 2], ACT4Info[Interest Rate])</f>
        <v>0</v>
      </c>
      <c r="AW350" s="1"/>
      <c r="AX350" s="24" t="str" cm="1">
        <f t="array" ref="AX350">IF(VLOOKUP(ACT4Holdings[[#This Row],[Date]],Paysheet[], 2, FALSE) = "PAYDAY", (VLOOKUP(ACT4Holdings[[#This Row],[Date]],Paysheet[], 11, FALSE) * ACT4Info[Intial Pay %]), "")</f>
        <v/>
      </c>
      <c r="AY35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50" s="1" t="str" cm="1">
        <f t="array" ref="AZ350">IF(VLOOKUP(ACT4Holdings[[#This Row],[Date]],Paysheet[], 2, FALSE) = "PAYDAY", (PayDistribution[[#This Row],[Pay Post Initial]] * ACT4Info[Remainder %]), "")</f>
        <v/>
      </c>
      <c r="BA35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50" s="23">
        <v>45637</v>
      </c>
      <c r="BD350" s="1" cm="1">
        <f t="array" ref="BD350">IF(ISNUMBER(BK349), BK349, ACT5Info[Intial Amount])</f>
        <v>0</v>
      </c>
      <c r="BE350" s="1"/>
      <c r="BF350" s="19" cm="1">
        <f t="array" ref="BF350">IF(ACT5Holdings[[#This Row],[Intial Amount]] &gt; ACT5Info[Interest Rate 1 Cap], ACT5Info[Interest Rate 2], ACT5Info[Interest Rate])</f>
        <v>0</v>
      </c>
      <c r="BG350" s="1"/>
      <c r="BH350" s="24" t="str" cm="1">
        <f t="array" ref="BH350">IF(VLOOKUP(ACT5Holdings[[#This Row],[Date]],Paysheet[], 2, FALSE) = "PAYDAY", (VLOOKUP(ACT5Holdings[[#This Row],[Date]],Paysheet[], 11, FALSE) * ACT5Info[Intial Pay %]), "")</f>
        <v/>
      </c>
      <c r="BI35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50" s="1" t="str" cm="1">
        <f t="array" ref="BJ350">IF(VLOOKUP(ACT5Holdings[[#This Row],[Date]],Paysheet[], 2, FALSE) = "PAYDAY", (PayDistribution[[#This Row],[Pay Post Initial]] * ACT5Info[Remainder %]), "")</f>
        <v/>
      </c>
      <c r="BK35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51" spans="1:63" x14ac:dyDescent="0.25">
      <c r="A351" s="28">
        <v>45638</v>
      </c>
      <c r="B351" t="str">
        <f>IF(VLOOKUP(PayDistribution[[#This Row],[Date]],Paysheet[], 2, FALSE) = "PAYDAY", VLOOKUP(PayDistribution[[#This Row],[Date]],Paysheet[], 11, FALSE), "")</f>
        <v/>
      </c>
      <c r="C351" s="2" t="str">
        <f>ACT1Holdings[[#This Row],[Initial Pay Cut]]</f>
        <v/>
      </c>
      <c r="D351" s="2" t="str">
        <f>ACT2Holdings[[#This Row],[Initial Pay Cut]]</f>
        <v/>
      </c>
      <c r="E351" s="2" t="str">
        <f>ACT3Holdings[[#This Row],[Initial Pay Cut]]</f>
        <v/>
      </c>
      <c r="F351" s="2" t="str">
        <f>ACT4Holdings[[#This Row],[Initial Pay Cut]]</f>
        <v/>
      </c>
      <c r="G351" s="2" t="str">
        <f>ACT5Holdings[[#This Row],[Initial Pay Cut]]</f>
        <v/>
      </c>
      <c r="H351" t="str">
        <f>IF(PayDistribution[[#This Row],[Initial Paycheck]] = "", "", PayDistribution[[#This Row],[Initial Paycheck]] - SUM(PayDistribution[[#This Row],[Int ACT 1]:[Int ACT 5]]))</f>
        <v/>
      </c>
      <c r="I351" s="2" t="str">
        <f>ACT1Holdings[[#This Row],[Remainder Pay Cut]]</f>
        <v/>
      </c>
      <c r="J351" s="2" t="str">
        <f>ACT2Holdings[[#This Row],[Remainder Pay Cut]]</f>
        <v/>
      </c>
      <c r="K351" s="2" t="str">
        <f>ACT3Holdings[[#This Row],[Remainder Pay Cut]]</f>
        <v/>
      </c>
      <c r="L351" s="2" t="str">
        <f>ACT4Holdings[[#This Row],[Remainder Pay Cut]]</f>
        <v/>
      </c>
      <c r="M351" s="2" t="str">
        <f>ACT5Holdings[[#This Row],[Remainder Pay Cut]]</f>
        <v/>
      </c>
      <c r="O351" s="23">
        <v>45638</v>
      </c>
      <c r="P351" s="1" cm="1">
        <f t="array" ref="P351">IF(ISNUMBER(W350), W350, ACT1Info[Intial Amount])</f>
        <v>0</v>
      </c>
      <c r="Q351" s="1"/>
      <c r="R351" s="19" cm="1">
        <f t="array" ref="R351">IF(ACT1Holdings[[#This Row],[Intial Amount]] &gt; ACT1Info[Interest Rate 1 Cap], ACT1Info[Interest Rate 2], ACT1Info[Interest Rate])</f>
        <v>0</v>
      </c>
      <c r="S351" s="1"/>
      <c r="T351" s="24" t="str" cm="1">
        <f t="array" ref="T351">IF(VLOOKUP(ACT1Holdings[[#This Row],[Date]],Paysheet[], 2, FALSE) = "PAYDAY", (VLOOKUP(ACT1Holdings[[#This Row],[Date]],Paysheet[], 11, FALSE) * ACT1Info[Intial Pay %]), "")</f>
        <v/>
      </c>
      <c r="U35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51" s="1" t="str" cm="1">
        <f t="array" ref="V351">IF(VLOOKUP(ACT1Holdings[[#This Row],[Date]],Paysheet[], 2, FALSE) = "PAYDAY", (PayDistribution[[#This Row],[Pay Post Initial]] * ACT1Info[Remainder %]), "")</f>
        <v/>
      </c>
      <c r="W35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51" s="23">
        <v>45638</v>
      </c>
      <c r="Z351" s="1" cm="1">
        <f t="array" ref="Z351">IF(ISNUMBER(AG350), AG350, ACT2Info[Intial Amount])</f>
        <v>0</v>
      </c>
      <c r="AA351" s="1"/>
      <c r="AB351" s="19" cm="1">
        <f t="array" ref="AB351">IF(ACT2Holdings[[#This Row],[Intial Amount]] &gt; ACT2Info[Interest Rate 1 Cap], ACT2Info[Interest Rate 2], ACT2Info[Interest Rate])</f>
        <v>1.5E-3</v>
      </c>
      <c r="AC351" s="1"/>
      <c r="AD351" s="24" t="str" cm="1">
        <f t="array" ref="AD351">IF(VLOOKUP(ACT2Holdings[[#This Row],[Date]],Paysheet[], 2, FALSE) = "PAYDAY", (VLOOKUP(ACT2Holdings[[#This Row],[Date]],Paysheet[], 11, FALSE) * ACT2Info[Intial Pay %]), "")</f>
        <v/>
      </c>
      <c r="AE35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51" s="1" t="str" cm="1">
        <f t="array" ref="AF351">IF(VLOOKUP(ACT2Holdings[[#This Row],[Date]],Paysheet[], 2, FALSE) = "PAYDAY", (PayDistribution[[#This Row],[Pay Post Initial]] * ACT2Info[Remainder %]), "")</f>
        <v/>
      </c>
      <c r="AG35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51" s="23">
        <v>45638</v>
      </c>
      <c r="AJ351" s="1" cm="1">
        <f t="array" ref="AJ351">IF(ISNUMBER(AQ350), AQ350, ACT3Info[Intial Amount])</f>
        <v>0</v>
      </c>
      <c r="AK351" s="1"/>
      <c r="AL351" s="19" cm="1">
        <f t="array" ref="AL351">IF(ACT3Holdings[[#This Row],[Intial Amount]] &gt; ACT3Info[Interest Rate 1 Cap], ACT3Info[Interest Rate 2], ACT3Info[Interest Rate])</f>
        <v>0</v>
      </c>
      <c r="AM351" s="1"/>
      <c r="AN351" s="24" t="str" cm="1">
        <f t="array" ref="AN351">IF(VLOOKUP(ACT3Holdings[[#This Row],[Date]],Paysheet[], 2, FALSE) = "PAYDAY", (VLOOKUP(ACT3Holdings[[#This Row],[Date]],Paysheet[], 11, FALSE) * ACT3Info[Intial Pay %]), "")</f>
        <v/>
      </c>
      <c r="AO35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51" s="1" t="str" cm="1">
        <f t="array" ref="AP351">IF(VLOOKUP(ACT3Holdings[[#This Row],[Date]],Paysheet[], 2, FALSE) = "PAYDAY", (PayDistribution[[#This Row],[Pay Post Initial]] * ACT3Info[Remainder %]), "")</f>
        <v/>
      </c>
      <c r="AQ35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51" s="23">
        <v>45638</v>
      </c>
      <c r="AT351" s="1" cm="1">
        <f t="array" ref="AT351">IF(ISNUMBER(BA350), BA350, ACT4Info[Intial Amount])</f>
        <v>0</v>
      </c>
      <c r="AU351" s="1"/>
      <c r="AV351" s="19" cm="1">
        <f t="array" ref="AV351">IF(ACT4Holdings[[#This Row],[Intial Amount]] &gt; ACT4Info[Interest Rate 1 Cap], ACT4Info[Interest Rate 2], ACT4Info[Interest Rate])</f>
        <v>0</v>
      </c>
      <c r="AW351" s="1"/>
      <c r="AX351" s="24" t="str" cm="1">
        <f t="array" ref="AX351">IF(VLOOKUP(ACT4Holdings[[#This Row],[Date]],Paysheet[], 2, FALSE) = "PAYDAY", (VLOOKUP(ACT4Holdings[[#This Row],[Date]],Paysheet[], 11, FALSE) * ACT4Info[Intial Pay %]), "")</f>
        <v/>
      </c>
      <c r="AY35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51" s="1" t="str" cm="1">
        <f t="array" ref="AZ351">IF(VLOOKUP(ACT4Holdings[[#This Row],[Date]],Paysheet[], 2, FALSE) = "PAYDAY", (PayDistribution[[#This Row],[Pay Post Initial]] * ACT4Info[Remainder %]), "")</f>
        <v/>
      </c>
      <c r="BA35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51" s="23">
        <v>45638</v>
      </c>
      <c r="BD351" s="1" cm="1">
        <f t="array" ref="BD351">IF(ISNUMBER(BK350), BK350, ACT5Info[Intial Amount])</f>
        <v>0</v>
      </c>
      <c r="BE351" s="1"/>
      <c r="BF351" s="19" cm="1">
        <f t="array" ref="BF351">IF(ACT5Holdings[[#This Row],[Intial Amount]] &gt; ACT5Info[Interest Rate 1 Cap], ACT5Info[Interest Rate 2], ACT5Info[Interest Rate])</f>
        <v>0</v>
      </c>
      <c r="BG351" s="1"/>
      <c r="BH351" s="24" t="str" cm="1">
        <f t="array" ref="BH351">IF(VLOOKUP(ACT5Holdings[[#This Row],[Date]],Paysheet[], 2, FALSE) = "PAYDAY", (VLOOKUP(ACT5Holdings[[#This Row],[Date]],Paysheet[], 11, FALSE) * ACT5Info[Intial Pay %]), "")</f>
        <v/>
      </c>
      <c r="BI35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51" s="1" t="str" cm="1">
        <f t="array" ref="BJ351">IF(VLOOKUP(ACT5Holdings[[#This Row],[Date]],Paysheet[], 2, FALSE) = "PAYDAY", (PayDistribution[[#This Row],[Pay Post Initial]] * ACT5Info[Remainder %]), "")</f>
        <v/>
      </c>
      <c r="BK35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52" spans="1:63" x14ac:dyDescent="0.25">
      <c r="A352" s="28">
        <v>45639</v>
      </c>
      <c r="B352" t="str">
        <f>IF(VLOOKUP(PayDistribution[[#This Row],[Date]],Paysheet[], 2, FALSE) = "PAYDAY", VLOOKUP(PayDistribution[[#This Row],[Date]],Paysheet[], 11, FALSE), "")</f>
        <v/>
      </c>
      <c r="C352" s="2" t="str">
        <f>ACT1Holdings[[#This Row],[Initial Pay Cut]]</f>
        <v/>
      </c>
      <c r="D352" s="2" t="str">
        <f>ACT2Holdings[[#This Row],[Initial Pay Cut]]</f>
        <v/>
      </c>
      <c r="E352" s="2" t="str">
        <f>ACT3Holdings[[#This Row],[Initial Pay Cut]]</f>
        <v/>
      </c>
      <c r="F352" s="2" t="str">
        <f>ACT4Holdings[[#This Row],[Initial Pay Cut]]</f>
        <v/>
      </c>
      <c r="G352" s="2" t="str">
        <f>ACT5Holdings[[#This Row],[Initial Pay Cut]]</f>
        <v/>
      </c>
      <c r="H352" t="str">
        <f>IF(PayDistribution[[#This Row],[Initial Paycheck]] = "", "", PayDistribution[[#This Row],[Initial Paycheck]] - SUM(PayDistribution[[#This Row],[Int ACT 1]:[Int ACT 5]]))</f>
        <v/>
      </c>
      <c r="I352" s="2" t="str">
        <f>ACT1Holdings[[#This Row],[Remainder Pay Cut]]</f>
        <v/>
      </c>
      <c r="J352" s="2" t="str">
        <f>ACT2Holdings[[#This Row],[Remainder Pay Cut]]</f>
        <v/>
      </c>
      <c r="K352" s="2" t="str">
        <f>ACT3Holdings[[#This Row],[Remainder Pay Cut]]</f>
        <v/>
      </c>
      <c r="L352" s="2" t="str">
        <f>ACT4Holdings[[#This Row],[Remainder Pay Cut]]</f>
        <v/>
      </c>
      <c r="M352" s="2" t="str">
        <f>ACT5Holdings[[#This Row],[Remainder Pay Cut]]</f>
        <v/>
      </c>
      <c r="O352" s="23">
        <v>45639</v>
      </c>
      <c r="P352" s="1" cm="1">
        <f t="array" ref="P352">IF(ISNUMBER(W351), W351, ACT1Info[Intial Amount])</f>
        <v>0</v>
      </c>
      <c r="Q352" s="1"/>
      <c r="R352" s="19" cm="1">
        <f t="array" ref="R352">IF(ACT1Holdings[[#This Row],[Intial Amount]] &gt; ACT1Info[Interest Rate 1 Cap], ACT1Info[Interest Rate 2], ACT1Info[Interest Rate])</f>
        <v>0</v>
      </c>
      <c r="S352" s="1"/>
      <c r="T352" s="24" t="str" cm="1">
        <f t="array" ref="T352">IF(VLOOKUP(ACT1Holdings[[#This Row],[Date]],Paysheet[], 2, FALSE) = "PAYDAY", (VLOOKUP(ACT1Holdings[[#This Row],[Date]],Paysheet[], 11, FALSE) * ACT1Info[Intial Pay %]), "")</f>
        <v/>
      </c>
      <c r="U35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52" s="1" t="str" cm="1">
        <f t="array" ref="V352">IF(VLOOKUP(ACT1Holdings[[#This Row],[Date]],Paysheet[], 2, FALSE) = "PAYDAY", (PayDistribution[[#This Row],[Pay Post Initial]] * ACT1Info[Remainder %]), "")</f>
        <v/>
      </c>
      <c r="W35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52" s="23">
        <v>45639</v>
      </c>
      <c r="Z352" s="1" cm="1">
        <f t="array" ref="Z352">IF(ISNUMBER(AG351), AG351, ACT2Info[Intial Amount])</f>
        <v>0</v>
      </c>
      <c r="AA352" s="1"/>
      <c r="AB352" s="19" cm="1">
        <f t="array" ref="AB352">IF(ACT2Holdings[[#This Row],[Intial Amount]] &gt; ACT2Info[Interest Rate 1 Cap], ACT2Info[Interest Rate 2], ACT2Info[Interest Rate])</f>
        <v>1.5E-3</v>
      </c>
      <c r="AC352" s="1"/>
      <c r="AD352" s="24" t="str" cm="1">
        <f t="array" ref="AD352">IF(VLOOKUP(ACT2Holdings[[#This Row],[Date]],Paysheet[], 2, FALSE) = "PAYDAY", (VLOOKUP(ACT2Holdings[[#This Row],[Date]],Paysheet[], 11, FALSE) * ACT2Info[Intial Pay %]), "")</f>
        <v/>
      </c>
      <c r="AE35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52" s="1" t="str" cm="1">
        <f t="array" ref="AF352">IF(VLOOKUP(ACT2Holdings[[#This Row],[Date]],Paysheet[], 2, FALSE) = "PAYDAY", (PayDistribution[[#This Row],[Pay Post Initial]] * ACT2Info[Remainder %]), "")</f>
        <v/>
      </c>
      <c r="AG35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52" s="23">
        <v>45639</v>
      </c>
      <c r="AJ352" s="1" cm="1">
        <f t="array" ref="AJ352">IF(ISNUMBER(AQ351), AQ351, ACT3Info[Intial Amount])</f>
        <v>0</v>
      </c>
      <c r="AK352" s="1"/>
      <c r="AL352" s="19" cm="1">
        <f t="array" ref="AL352">IF(ACT3Holdings[[#This Row],[Intial Amount]] &gt; ACT3Info[Interest Rate 1 Cap], ACT3Info[Interest Rate 2], ACT3Info[Interest Rate])</f>
        <v>0</v>
      </c>
      <c r="AM352" s="1"/>
      <c r="AN352" s="24" t="str" cm="1">
        <f t="array" ref="AN352">IF(VLOOKUP(ACT3Holdings[[#This Row],[Date]],Paysheet[], 2, FALSE) = "PAYDAY", (VLOOKUP(ACT3Holdings[[#This Row],[Date]],Paysheet[], 11, FALSE) * ACT3Info[Intial Pay %]), "")</f>
        <v/>
      </c>
      <c r="AO35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52" s="1" t="str" cm="1">
        <f t="array" ref="AP352">IF(VLOOKUP(ACT3Holdings[[#This Row],[Date]],Paysheet[], 2, FALSE) = "PAYDAY", (PayDistribution[[#This Row],[Pay Post Initial]] * ACT3Info[Remainder %]), "")</f>
        <v/>
      </c>
      <c r="AQ35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52" s="23">
        <v>45639</v>
      </c>
      <c r="AT352" s="1" cm="1">
        <f t="array" ref="AT352">IF(ISNUMBER(BA351), BA351, ACT4Info[Intial Amount])</f>
        <v>0</v>
      </c>
      <c r="AU352" s="1"/>
      <c r="AV352" s="19" cm="1">
        <f t="array" ref="AV352">IF(ACT4Holdings[[#This Row],[Intial Amount]] &gt; ACT4Info[Interest Rate 1 Cap], ACT4Info[Interest Rate 2], ACT4Info[Interest Rate])</f>
        <v>0</v>
      </c>
      <c r="AW352" s="1"/>
      <c r="AX352" s="24" t="str" cm="1">
        <f t="array" ref="AX352">IF(VLOOKUP(ACT4Holdings[[#This Row],[Date]],Paysheet[], 2, FALSE) = "PAYDAY", (VLOOKUP(ACT4Holdings[[#This Row],[Date]],Paysheet[], 11, FALSE) * ACT4Info[Intial Pay %]), "")</f>
        <v/>
      </c>
      <c r="AY35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52" s="1" t="str" cm="1">
        <f t="array" ref="AZ352">IF(VLOOKUP(ACT4Holdings[[#This Row],[Date]],Paysheet[], 2, FALSE) = "PAYDAY", (PayDistribution[[#This Row],[Pay Post Initial]] * ACT4Info[Remainder %]), "")</f>
        <v/>
      </c>
      <c r="BA35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52" s="23">
        <v>45639</v>
      </c>
      <c r="BD352" s="1" cm="1">
        <f t="array" ref="BD352">IF(ISNUMBER(BK351), BK351, ACT5Info[Intial Amount])</f>
        <v>0</v>
      </c>
      <c r="BE352" s="1"/>
      <c r="BF352" s="19" cm="1">
        <f t="array" ref="BF352">IF(ACT5Holdings[[#This Row],[Intial Amount]] &gt; ACT5Info[Interest Rate 1 Cap], ACT5Info[Interest Rate 2], ACT5Info[Interest Rate])</f>
        <v>0</v>
      </c>
      <c r="BG352" s="1"/>
      <c r="BH352" s="24" t="str" cm="1">
        <f t="array" ref="BH352">IF(VLOOKUP(ACT5Holdings[[#This Row],[Date]],Paysheet[], 2, FALSE) = "PAYDAY", (VLOOKUP(ACT5Holdings[[#This Row],[Date]],Paysheet[], 11, FALSE) * ACT5Info[Intial Pay %]), "")</f>
        <v/>
      </c>
      <c r="BI35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52" s="1" t="str" cm="1">
        <f t="array" ref="BJ352">IF(VLOOKUP(ACT5Holdings[[#This Row],[Date]],Paysheet[], 2, FALSE) = "PAYDAY", (PayDistribution[[#This Row],[Pay Post Initial]] * ACT5Info[Remainder %]), "")</f>
        <v/>
      </c>
      <c r="BK35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53" spans="1:63" x14ac:dyDescent="0.25">
      <c r="A353" s="28">
        <v>45640</v>
      </c>
      <c r="B353" t="str">
        <f>IF(VLOOKUP(PayDistribution[[#This Row],[Date]],Paysheet[], 2, FALSE) = "PAYDAY", VLOOKUP(PayDistribution[[#This Row],[Date]],Paysheet[], 11, FALSE), "")</f>
        <v/>
      </c>
      <c r="C353" s="2" t="str">
        <f>ACT1Holdings[[#This Row],[Initial Pay Cut]]</f>
        <v/>
      </c>
      <c r="D353" s="2" t="str">
        <f>ACT2Holdings[[#This Row],[Initial Pay Cut]]</f>
        <v/>
      </c>
      <c r="E353" s="2" t="str">
        <f>ACT3Holdings[[#This Row],[Initial Pay Cut]]</f>
        <v/>
      </c>
      <c r="F353" s="2" t="str">
        <f>ACT4Holdings[[#This Row],[Initial Pay Cut]]</f>
        <v/>
      </c>
      <c r="G353" s="2" t="str">
        <f>ACT5Holdings[[#This Row],[Initial Pay Cut]]</f>
        <v/>
      </c>
      <c r="H353" t="str">
        <f>IF(PayDistribution[[#This Row],[Initial Paycheck]] = "", "", PayDistribution[[#This Row],[Initial Paycheck]] - SUM(PayDistribution[[#This Row],[Int ACT 1]:[Int ACT 5]]))</f>
        <v/>
      </c>
      <c r="I353" s="2" t="str">
        <f>ACT1Holdings[[#This Row],[Remainder Pay Cut]]</f>
        <v/>
      </c>
      <c r="J353" s="2" t="str">
        <f>ACT2Holdings[[#This Row],[Remainder Pay Cut]]</f>
        <v/>
      </c>
      <c r="K353" s="2" t="str">
        <f>ACT3Holdings[[#This Row],[Remainder Pay Cut]]</f>
        <v/>
      </c>
      <c r="L353" s="2" t="str">
        <f>ACT4Holdings[[#This Row],[Remainder Pay Cut]]</f>
        <v/>
      </c>
      <c r="M353" s="2" t="str">
        <f>ACT5Holdings[[#This Row],[Remainder Pay Cut]]</f>
        <v/>
      </c>
      <c r="O353" s="23">
        <v>45640</v>
      </c>
      <c r="P353" s="1" cm="1">
        <f t="array" ref="P353">IF(ISNUMBER(W352), W352, ACT1Info[Intial Amount])</f>
        <v>0</v>
      </c>
      <c r="Q353" s="1"/>
      <c r="R353" s="19" cm="1">
        <f t="array" ref="R353">IF(ACT1Holdings[[#This Row],[Intial Amount]] &gt; ACT1Info[Interest Rate 1 Cap], ACT1Info[Interest Rate 2], ACT1Info[Interest Rate])</f>
        <v>0</v>
      </c>
      <c r="S353" s="1"/>
      <c r="T353" s="24" t="str" cm="1">
        <f t="array" ref="T353">IF(VLOOKUP(ACT1Holdings[[#This Row],[Date]],Paysheet[], 2, FALSE) = "PAYDAY", (VLOOKUP(ACT1Holdings[[#This Row],[Date]],Paysheet[], 11, FALSE) * ACT1Info[Intial Pay %]), "")</f>
        <v/>
      </c>
      <c r="U35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53" s="1" t="str" cm="1">
        <f t="array" ref="V353">IF(VLOOKUP(ACT1Holdings[[#This Row],[Date]],Paysheet[], 2, FALSE) = "PAYDAY", (PayDistribution[[#This Row],[Pay Post Initial]] * ACT1Info[Remainder %]), "")</f>
        <v/>
      </c>
      <c r="W35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53" s="23">
        <v>45640</v>
      </c>
      <c r="Z353" s="1" cm="1">
        <f t="array" ref="Z353">IF(ISNUMBER(AG352), AG352, ACT2Info[Intial Amount])</f>
        <v>0</v>
      </c>
      <c r="AA353" s="1"/>
      <c r="AB353" s="19" cm="1">
        <f t="array" ref="AB353">IF(ACT2Holdings[[#This Row],[Intial Amount]] &gt; ACT2Info[Interest Rate 1 Cap], ACT2Info[Interest Rate 2], ACT2Info[Interest Rate])</f>
        <v>1.5E-3</v>
      </c>
      <c r="AC353" s="1"/>
      <c r="AD353" s="24" t="str" cm="1">
        <f t="array" ref="AD353">IF(VLOOKUP(ACT2Holdings[[#This Row],[Date]],Paysheet[], 2, FALSE) = "PAYDAY", (VLOOKUP(ACT2Holdings[[#This Row],[Date]],Paysheet[], 11, FALSE) * ACT2Info[Intial Pay %]), "")</f>
        <v/>
      </c>
      <c r="AE35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53" s="1" t="str" cm="1">
        <f t="array" ref="AF353">IF(VLOOKUP(ACT2Holdings[[#This Row],[Date]],Paysheet[], 2, FALSE) = "PAYDAY", (PayDistribution[[#This Row],[Pay Post Initial]] * ACT2Info[Remainder %]), "")</f>
        <v/>
      </c>
      <c r="AG35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53" s="23">
        <v>45640</v>
      </c>
      <c r="AJ353" s="1" cm="1">
        <f t="array" ref="AJ353">IF(ISNUMBER(AQ352), AQ352, ACT3Info[Intial Amount])</f>
        <v>0</v>
      </c>
      <c r="AK353" s="1"/>
      <c r="AL353" s="19" cm="1">
        <f t="array" ref="AL353">IF(ACT3Holdings[[#This Row],[Intial Amount]] &gt; ACT3Info[Interest Rate 1 Cap], ACT3Info[Interest Rate 2], ACT3Info[Interest Rate])</f>
        <v>0</v>
      </c>
      <c r="AM353" s="1"/>
      <c r="AN353" s="24" t="str" cm="1">
        <f t="array" ref="AN353">IF(VLOOKUP(ACT3Holdings[[#This Row],[Date]],Paysheet[], 2, FALSE) = "PAYDAY", (VLOOKUP(ACT3Holdings[[#This Row],[Date]],Paysheet[], 11, FALSE) * ACT3Info[Intial Pay %]), "")</f>
        <v/>
      </c>
      <c r="AO35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53" s="1" t="str" cm="1">
        <f t="array" ref="AP353">IF(VLOOKUP(ACT3Holdings[[#This Row],[Date]],Paysheet[], 2, FALSE) = "PAYDAY", (PayDistribution[[#This Row],[Pay Post Initial]] * ACT3Info[Remainder %]), "")</f>
        <v/>
      </c>
      <c r="AQ35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53" s="23">
        <v>45640</v>
      </c>
      <c r="AT353" s="1" cm="1">
        <f t="array" ref="AT353">IF(ISNUMBER(BA352), BA352, ACT4Info[Intial Amount])</f>
        <v>0</v>
      </c>
      <c r="AU353" s="1"/>
      <c r="AV353" s="19" cm="1">
        <f t="array" ref="AV353">IF(ACT4Holdings[[#This Row],[Intial Amount]] &gt; ACT4Info[Interest Rate 1 Cap], ACT4Info[Interest Rate 2], ACT4Info[Interest Rate])</f>
        <v>0</v>
      </c>
      <c r="AW353" s="1"/>
      <c r="AX353" s="24" t="str" cm="1">
        <f t="array" ref="AX353">IF(VLOOKUP(ACT4Holdings[[#This Row],[Date]],Paysheet[], 2, FALSE) = "PAYDAY", (VLOOKUP(ACT4Holdings[[#This Row],[Date]],Paysheet[], 11, FALSE) * ACT4Info[Intial Pay %]), "")</f>
        <v/>
      </c>
      <c r="AY35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53" s="1" t="str" cm="1">
        <f t="array" ref="AZ353">IF(VLOOKUP(ACT4Holdings[[#This Row],[Date]],Paysheet[], 2, FALSE) = "PAYDAY", (PayDistribution[[#This Row],[Pay Post Initial]] * ACT4Info[Remainder %]), "")</f>
        <v/>
      </c>
      <c r="BA35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53" s="23">
        <v>45640</v>
      </c>
      <c r="BD353" s="1" cm="1">
        <f t="array" ref="BD353">IF(ISNUMBER(BK352), BK352, ACT5Info[Intial Amount])</f>
        <v>0</v>
      </c>
      <c r="BE353" s="1"/>
      <c r="BF353" s="19" cm="1">
        <f t="array" ref="BF353">IF(ACT5Holdings[[#This Row],[Intial Amount]] &gt; ACT5Info[Interest Rate 1 Cap], ACT5Info[Interest Rate 2], ACT5Info[Interest Rate])</f>
        <v>0</v>
      </c>
      <c r="BG353" s="1"/>
      <c r="BH353" s="24" t="str" cm="1">
        <f t="array" ref="BH353">IF(VLOOKUP(ACT5Holdings[[#This Row],[Date]],Paysheet[], 2, FALSE) = "PAYDAY", (VLOOKUP(ACT5Holdings[[#This Row],[Date]],Paysheet[], 11, FALSE) * ACT5Info[Intial Pay %]), "")</f>
        <v/>
      </c>
      <c r="BI35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53" s="1" t="str" cm="1">
        <f t="array" ref="BJ353">IF(VLOOKUP(ACT5Holdings[[#This Row],[Date]],Paysheet[], 2, FALSE) = "PAYDAY", (PayDistribution[[#This Row],[Pay Post Initial]] * ACT5Info[Remainder %]), "")</f>
        <v/>
      </c>
      <c r="BK35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54" spans="1:63" x14ac:dyDescent="0.25">
      <c r="A354" s="28">
        <v>45641</v>
      </c>
      <c r="B354" t="str">
        <f>IF(VLOOKUP(PayDistribution[[#This Row],[Date]],Paysheet[], 2, FALSE) = "PAYDAY", VLOOKUP(PayDistribution[[#This Row],[Date]],Paysheet[], 11, FALSE), "")</f>
        <v/>
      </c>
      <c r="C354" s="2" t="str">
        <f>ACT1Holdings[[#This Row],[Initial Pay Cut]]</f>
        <v/>
      </c>
      <c r="D354" s="2" t="str">
        <f>ACT2Holdings[[#This Row],[Initial Pay Cut]]</f>
        <v/>
      </c>
      <c r="E354" s="2" t="str">
        <f>ACT3Holdings[[#This Row],[Initial Pay Cut]]</f>
        <v/>
      </c>
      <c r="F354" s="2" t="str">
        <f>ACT4Holdings[[#This Row],[Initial Pay Cut]]</f>
        <v/>
      </c>
      <c r="G354" s="2" t="str">
        <f>ACT5Holdings[[#This Row],[Initial Pay Cut]]</f>
        <v/>
      </c>
      <c r="H354" t="str">
        <f>IF(PayDistribution[[#This Row],[Initial Paycheck]] = "", "", PayDistribution[[#This Row],[Initial Paycheck]] - SUM(PayDistribution[[#This Row],[Int ACT 1]:[Int ACT 5]]))</f>
        <v/>
      </c>
      <c r="I354" s="2" t="str">
        <f>ACT1Holdings[[#This Row],[Remainder Pay Cut]]</f>
        <v/>
      </c>
      <c r="J354" s="2" t="str">
        <f>ACT2Holdings[[#This Row],[Remainder Pay Cut]]</f>
        <v/>
      </c>
      <c r="K354" s="2" t="str">
        <f>ACT3Holdings[[#This Row],[Remainder Pay Cut]]</f>
        <v/>
      </c>
      <c r="L354" s="2" t="str">
        <f>ACT4Holdings[[#This Row],[Remainder Pay Cut]]</f>
        <v/>
      </c>
      <c r="M354" s="2" t="str">
        <f>ACT5Holdings[[#This Row],[Remainder Pay Cut]]</f>
        <v/>
      </c>
      <c r="O354" s="23">
        <v>45641</v>
      </c>
      <c r="P354" s="1" cm="1">
        <f t="array" ref="P354">IF(ISNUMBER(W353), W353, ACT1Info[Intial Amount])</f>
        <v>0</v>
      </c>
      <c r="Q354" s="1"/>
      <c r="R354" s="19" cm="1">
        <f t="array" ref="R354">IF(ACT1Holdings[[#This Row],[Intial Amount]] &gt; ACT1Info[Interest Rate 1 Cap], ACT1Info[Interest Rate 2], ACT1Info[Interest Rate])</f>
        <v>0</v>
      </c>
      <c r="S354" s="1"/>
      <c r="T354" s="24" t="str" cm="1">
        <f t="array" ref="T354">IF(VLOOKUP(ACT1Holdings[[#This Row],[Date]],Paysheet[], 2, FALSE) = "PAYDAY", (VLOOKUP(ACT1Holdings[[#This Row],[Date]],Paysheet[], 11, FALSE) * ACT1Info[Intial Pay %]), "")</f>
        <v/>
      </c>
      <c r="U35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54" s="1" t="str" cm="1">
        <f t="array" ref="V354">IF(VLOOKUP(ACT1Holdings[[#This Row],[Date]],Paysheet[], 2, FALSE) = "PAYDAY", (PayDistribution[[#This Row],[Pay Post Initial]] * ACT1Info[Remainder %]), "")</f>
        <v/>
      </c>
      <c r="W35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54" s="23">
        <v>45641</v>
      </c>
      <c r="Z354" s="1" cm="1">
        <f t="array" ref="Z354">IF(ISNUMBER(AG353), AG353, ACT2Info[Intial Amount])</f>
        <v>0</v>
      </c>
      <c r="AA354" s="1"/>
      <c r="AB354" s="19" cm="1">
        <f t="array" ref="AB354">IF(ACT2Holdings[[#This Row],[Intial Amount]] &gt; ACT2Info[Interest Rate 1 Cap], ACT2Info[Interest Rate 2], ACT2Info[Interest Rate])</f>
        <v>1.5E-3</v>
      </c>
      <c r="AC354" s="1"/>
      <c r="AD354" s="24" t="str" cm="1">
        <f t="array" ref="AD354">IF(VLOOKUP(ACT2Holdings[[#This Row],[Date]],Paysheet[], 2, FALSE) = "PAYDAY", (VLOOKUP(ACT2Holdings[[#This Row],[Date]],Paysheet[], 11, FALSE) * ACT2Info[Intial Pay %]), "")</f>
        <v/>
      </c>
      <c r="AE35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54" s="1" t="str" cm="1">
        <f t="array" ref="AF354">IF(VLOOKUP(ACT2Holdings[[#This Row],[Date]],Paysheet[], 2, FALSE) = "PAYDAY", (PayDistribution[[#This Row],[Pay Post Initial]] * ACT2Info[Remainder %]), "")</f>
        <v/>
      </c>
      <c r="AG35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54" s="23">
        <v>45641</v>
      </c>
      <c r="AJ354" s="1" cm="1">
        <f t="array" ref="AJ354">IF(ISNUMBER(AQ353), AQ353, ACT3Info[Intial Amount])</f>
        <v>0</v>
      </c>
      <c r="AK354" s="1"/>
      <c r="AL354" s="19" cm="1">
        <f t="array" ref="AL354">IF(ACT3Holdings[[#This Row],[Intial Amount]] &gt; ACT3Info[Interest Rate 1 Cap], ACT3Info[Interest Rate 2], ACT3Info[Interest Rate])</f>
        <v>0</v>
      </c>
      <c r="AM354" s="1"/>
      <c r="AN354" s="24" t="str" cm="1">
        <f t="array" ref="AN354">IF(VLOOKUP(ACT3Holdings[[#This Row],[Date]],Paysheet[], 2, FALSE) = "PAYDAY", (VLOOKUP(ACT3Holdings[[#This Row],[Date]],Paysheet[], 11, FALSE) * ACT3Info[Intial Pay %]), "")</f>
        <v/>
      </c>
      <c r="AO35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54" s="1" t="str" cm="1">
        <f t="array" ref="AP354">IF(VLOOKUP(ACT3Holdings[[#This Row],[Date]],Paysheet[], 2, FALSE) = "PAYDAY", (PayDistribution[[#This Row],[Pay Post Initial]] * ACT3Info[Remainder %]), "")</f>
        <v/>
      </c>
      <c r="AQ35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54" s="23">
        <v>45641</v>
      </c>
      <c r="AT354" s="1" cm="1">
        <f t="array" ref="AT354">IF(ISNUMBER(BA353), BA353, ACT4Info[Intial Amount])</f>
        <v>0</v>
      </c>
      <c r="AU354" s="1"/>
      <c r="AV354" s="19" cm="1">
        <f t="array" ref="AV354">IF(ACT4Holdings[[#This Row],[Intial Amount]] &gt; ACT4Info[Interest Rate 1 Cap], ACT4Info[Interest Rate 2], ACT4Info[Interest Rate])</f>
        <v>0</v>
      </c>
      <c r="AW354" s="1"/>
      <c r="AX354" s="24" t="str" cm="1">
        <f t="array" ref="AX354">IF(VLOOKUP(ACT4Holdings[[#This Row],[Date]],Paysheet[], 2, FALSE) = "PAYDAY", (VLOOKUP(ACT4Holdings[[#This Row],[Date]],Paysheet[], 11, FALSE) * ACT4Info[Intial Pay %]), "")</f>
        <v/>
      </c>
      <c r="AY35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54" s="1" t="str" cm="1">
        <f t="array" ref="AZ354">IF(VLOOKUP(ACT4Holdings[[#This Row],[Date]],Paysheet[], 2, FALSE) = "PAYDAY", (PayDistribution[[#This Row],[Pay Post Initial]] * ACT4Info[Remainder %]), "")</f>
        <v/>
      </c>
      <c r="BA35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54" s="23">
        <v>45641</v>
      </c>
      <c r="BD354" s="1" cm="1">
        <f t="array" ref="BD354">IF(ISNUMBER(BK353), BK353, ACT5Info[Intial Amount])</f>
        <v>0</v>
      </c>
      <c r="BE354" s="1"/>
      <c r="BF354" s="19" cm="1">
        <f t="array" ref="BF354">IF(ACT5Holdings[[#This Row],[Intial Amount]] &gt; ACT5Info[Interest Rate 1 Cap], ACT5Info[Interest Rate 2], ACT5Info[Interest Rate])</f>
        <v>0</v>
      </c>
      <c r="BG354" s="1"/>
      <c r="BH354" s="24" t="str" cm="1">
        <f t="array" ref="BH354">IF(VLOOKUP(ACT5Holdings[[#This Row],[Date]],Paysheet[], 2, FALSE) = "PAYDAY", (VLOOKUP(ACT5Holdings[[#This Row],[Date]],Paysheet[], 11, FALSE) * ACT5Info[Intial Pay %]), "")</f>
        <v/>
      </c>
      <c r="BI35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54" s="1" t="str" cm="1">
        <f t="array" ref="BJ354">IF(VLOOKUP(ACT5Holdings[[#This Row],[Date]],Paysheet[], 2, FALSE) = "PAYDAY", (PayDistribution[[#This Row],[Pay Post Initial]] * ACT5Info[Remainder %]), "")</f>
        <v/>
      </c>
      <c r="BK35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55" spans="1:63" x14ac:dyDescent="0.25">
      <c r="A355" s="28">
        <v>45642</v>
      </c>
      <c r="B355" t="str">
        <f>IF(VLOOKUP(PayDistribution[[#This Row],[Date]],Paysheet[], 2, FALSE) = "PAYDAY", VLOOKUP(PayDistribution[[#This Row],[Date]],Paysheet[], 11, FALSE), "")</f>
        <v/>
      </c>
      <c r="C355" s="2" t="str">
        <f>ACT1Holdings[[#This Row],[Initial Pay Cut]]</f>
        <v/>
      </c>
      <c r="D355" s="2" t="str">
        <f>ACT2Holdings[[#This Row],[Initial Pay Cut]]</f>
        <v/>
      </c>
      <c r="E355" s="2" t="str">
        <f>ACT3Holdings[[#This Row],[Initial Pay Cut]]</f>
        <v/>
      </c>
      <c r="F355" s="2" t="str">
        <f>ACT4Holdings[[#This Row],[Initial Pay Cut]]</f>
        <v/>
      </c>
      <c r="G355" s="2" t="str">
        <f>ACT5Holdings[[#This Row],[Initial Pay Cut]]</f>
        <v/>
      </c>
      <c r="H355" t="str">
        <f>IF(PayDistribution[[#This Row],[Initial Paycheck]] = "", "", PayDistribution[[#This Row],[Initial Paycheck]] - SUM(PayDistribution[[#This Row],[Int ACT 1]:[Int ACT 5]]))</f>
        <v/>
      </c>
      <c r="I355" s="2" t="str">
        <f>ACT1Holdings[[#This Row],[Remainder Pay Cut]]</f>
        <v/>
      </c>
      <c r="J355" s="2" t="str">
        <f>ACT2Holdings[[#This Row],[Remainder Pay Cut]]</f>
        <v/>
      </c>
      <c r="K355" s="2" t="str">
        <f>ACT3Holdings[[#This Row],[Remainder Pay Cut]]</f>
        <v/>
      </c>
      <c r="L355" s="2" t="str">
        <f>ACT4Holdings[[#This Row],[Remainder Pay Cut]]</f>
        <v/>
      </c>
      <c r="M355" s="2" t="str">
        <f>ACT5Holdings[[#This Row],[Remainder Pay Cut]]</f>
        <v/>
      </c>
      <c r="O355" s="23">
        <v>45642</v>
      </c>
      <c r="P355" s="1" cm="1">
        <f t="array" ref="P355">IF(ISNUMBER(W354), W354, ACT1Info[Intial Amount])</f>
        <v>0</v>
      </c>
      <c r="Q355" s="1"/>
      <c r="R355" s="19" cm="1">
        <f t="array" ref="R355">IF(ACT1Holdings[[#This Row],[Intial Amount]] &gt; ACT1Info[Interest Rate 1 Cap], ACT1Info[Interest Rate 2], ACT1Info[Interest Rate])</f>
        <v>0</v>
      </c>
      <c r="S355" s="1"/>
      <c r="T355" s="24" t="str" cm="1">
        <f t="array" ref="T355">IF(VLOOKUP(ACT1Holdings[[#This Row],[Date]],Paysheet[], 2, FALSE) = "PAYDAY", (VLOOKUP(ACT1Holdings[[#This Row],[Date]],Paysheet[], 11, FALSE) * ACT1Info[Intial Pay %]), "")</f>
        <v/>
      </c>
      <c r="U35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55" s="1" t="str" cm="1">
        <f t="array" ref="V355">IF(VLOOKUP(ACT1Holdings[[#This Row],[Date]],Paysheet[], 2, FALSE) = "PAYDAY", (PayDistribution[[#This Row],[Pay Post Initial]] * ACT1Info[Remainder %]), "")</f>
        <v/>
      </c>
      <c r="W35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55" s="23">
        <v>45642</v>
      </c>
      <c r="Z355" s="1" cm="1">
        <f t="array" ref="Z355">IF(ISNUMBER(AG354), AG354, ACT2Info[Intial Amount])</f>
        <v>0</v>
      </c>
      <c r="AA355" s="1"/>
      <c r="AB355" s="19" cm="1">
        <f t="array" ref="AB355">IF(ACT2Holdings[[#This Row],[Intial Amount]] &gt; ACT2Info[Interest Rate 1 Cap], ACT2Info[Interest Rate 2], ACT2Info[Interest Rate])</f>
        <v>1.5E-3</v>
      </c>
      <c r="AC355" s="1"/>
      <c r="AD355" s="24" t="str" cm="1">
        <f t="array" ref="AD355">IF(VLOOKUP(ACT2Holdings[[#This Row],[Date]],Paysheet[], 2, FALSE) = "PAYDAY", (VLOOKUP(ACT2Holdings[[#This Row],[Date]],Paysheet[], 11, FALSE) * ACT2Info[Intial Pay %]), "")</f>
        <v/>
      </c>
      <c r="AE35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55" s="1" t="str" cm="1">
        <f t="array" ref="AF355">IF(VLOOKUP(ACT2Holdings[[#This Row],[Date]],Paysheet[], 2, FALSE) = "PAYDAY", (PayDistribution[[#This Row],[Pay Post Initial]] * ACT2Info[Remainder %]), "")</f>
        <v/>
      </c>
      <c r="AG35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55" s="23">
        <v>45642</v>
      </c>
      <c r="AJ355" s="1" cm="1">
        <f t="array" ref="AJ355">IF(ISNUMBER(AQ354), AQ354, ACT3Info[Intial Amount])</f>
        <v>0</v>
      </c>
      <c r="AK355" s="1"/>
      <c r="AL355" s="19" cm="1">
        <f t="array" ref="AL355">IF(ACT3Holdings[[#This Row],[Intial Amount]] &gt; ACT3Info[Interest Rate 1 Cap], ACT3Info[Interest Rate 2], ACT3Info[Interest Rate])</f>
        <v>0</v>
      </c>
      <c r="AM355" s="1"/>
      <c r="AN355" s="24" t="str" cm="1">
        <f t="array" ref="AN355">IF(VLOOKUP(ACT3Holdings[[#This Row],[Date]],Paysheet[], 2, FALSE) = "PAYDAY", (VLOOKUP(ACT3Holdings[[#This Row],[Date]],Paysheet[], 11, FALSE) * ACT3Info[Intial Pay %]), "")</f>
        <v/>
      </c>
      <c r="AO35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55" s="1" t="str" cm="1">
        <f t="array" ref="AP355">IF(VLOOKUP(ACT3Holdings[[#This Row],[Date]],Paysheet[], 2, FALSE) = "PAYDAY", (PayDistribution[[#This Row],[Pay Post Initial]] * ACT3Info[Remainder %]), "")</f>
        <v/>
      </c>
      <c r="AQ35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55" s="23">
        <v>45642</v>
      </c>
      <c r="AT355" s="1" cm="1">
        <f t="array" ref="AT355">IF(ISNUMBER(BA354), BA354, ACT4Info[Intial Amount])</f>
        <v>0</v>
      </c>
      <c r="AU355" s="1"/>
      <c r="AV355" s="19" cm="1">
        <f t="array" ref="AV355">IF(ACT4Holdings[[#This Row],[Intial Amount]] &gt; ACT4Info[Interest Rate 1 Cap], ACT4Info[Interest Rate 2], ACT4Info[Interest Rate])</f>
        <v>0</v>
      </c>
      <c r="AW355" s="1"/>
      <c r="AX355" s="24" t="str" cm="1">
        <f t="array" ref="AX355">IF(VLOOKUP(ACT4Holdings[[#This Row],[Date]],Paysheet[], 2, FALSE) = "PAYDAY", (VLOOKUP(ACT4Holdings[[#This Row],[Date]],Paysheet[], 11, FALSE) * ACT4Info[Intial Pay %]), "")</f>
        <v/>
      </c>
      <c r="AY35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55" s="1" t="str" cm="1">
        <f t="array" ref="AZ355">IF(VLOOKUP(ACT4Holdings[[#This Row],[Date]],Paysheet[], 2, FALSE) = "PAYDAY", (PayDistribution[[#This Row],[Pay Post Initial]] * ACT4Info[Remainder %]), "")</f>
        <v/>
      </c>
      <c r="BA35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55" s="23">
        <v>45642</v>
      </c>
      <c r="BD355" s="1" cm="1">
        <f t="array" ref="BD355">IF(ISNUMBER(BK354), BK354, ACT5Info[Intial Amount])</f>
        <v>0</v>
      </c>
      <c r="BE355" s="1"/>
      <c r="BF355" s="19" cm="1">
        <f t="array" ref="BF355">IF(ACT5Holdings[[#This Row],[Intial Amount]] &gt; ACT5Info[Interest Rate 1 Cap], ACT5Info[Interest Rate 2], ACT5Info[Interest Rate])</f>
        <v>0</v>
      </c>
      <c r="BG355" s="1"/>
      <c r="BH355" s="24" t="str" cm="1">
        <f t="array" ref="BH355">IF(VLOOKUP(ACT5Holdings[[#This Row],[Date]],Paysheet[], 2, FALSE) = "PAYDAY", (VLOOKUP(ACT5Holdings[[#This Row],[Date]],Paysheet[], 11, FALSE) * ACT5Info[Intial Pay %]), "")</f>
        <v/>
      </c>
      <c r="BI35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55" s="1" t="str" cm="1">
        <f t="array" ref="BJ355">IF(VLOOKUP(ACT5Holdings[[#This Row],[Date]],Paysheet[], 2, FALSE) = "PAYDAY", (PayDistribution[[#This Row],[Pay Post Initial]] * ACT5Info[Remainder %]), "")</f>
        <v/>
      </c>
      <c r="BK35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56" spans="1:63" x14ac:dyDescent="0.25">
      <c r="A356" s="28">
        <v>45643</v>
      </c>
      <c r="B356" t="str">
        <f>IF(VLOOKUP(PayDistribution[[#This Row],[Date]],Paysheet[], 2, FALSE) = "PAYDAY", VLOOKUP(PayDistribution[[#This Row],[Date]],Paysheet[], 11, FALSE), "")</f>
        <v/>
      </c>
      <c r="C356" s="2" t="str">
        <f>ACT1Holdings[[#This Row],[Initial Pay Cut]]</f>
        <v/>
      </c>
      <c r="D356" s="2" t="str">
        <f>ACT2Holdings[[#This Row],[Initial Pay Cut]]</f>
        <v/>
      </c>
      <c r="E356" s="2" t="str">
        <f>ACT3Holdings[[#This Row],[Initial Pay Cut]]</f>
        <v/>
      </c>
      <c r="F356" s="2" t="str">
        <f>ACT4Holdings[[#This Row],[Initial Pay Cut]]</f>
        <v/>
      </c>
      <c r="G356" s="2" t="str">
        <f>ACT5Holdings[[#This Row],[Initial Pay Cut]]</f>
        <v/>
      </c>
      <c r="H356" t="str">
        <f>IF(PayDistribution[[#This Row],[Initial Paycheck]] = "", "", PayDistribution[[#This Row],[Initial Paycheck]] - SUM(PayDistribution[[#This Row],[Int ACT 1]:[Int ACT 5]]))</f>
        <v/>
      </c>
      <c r="I356" s="2" t="str">
        <f>ACT1Holdings[[#This Row],[Remainder Pay Cut]]</f>
        <v/>
      </c>
      <c r="J356" s="2" t="str">
        <f>ACT2Holdings[[#This Row],[Remainder Pay Cut]]</f>
        <v/>
      </c>
      <c r="K356" s="2" t="str">
        <f>ACT3Holdings[[#This Row],[Remainder Pay Cut]]</f>
        <v/>
      </c>
      <c r="L356" s="2" t="str">
        <f>ACT4Holdings[[#This Row],[Remainder Pay Cut]]</f>
        <v/>
      </c>
      <c r="M356" s="2" t="str">
        <f>ACT5Holdings[[#This Row],[Remainder Pay Cut]]</f>
        <v/>
      </c>
      <c r="O356" s="23">
        <v>45643</v>
      </c>
      <c r="P356" s="1" cm="1">
        <f t="array" ref="P356">IF(ISNUMBER(W355), W355, ACT1Info[Intial Amount])</f>
        <v>0</v>
      </c>
      <c r="Q356" s="1"/>
      <c r="R356" s="19" cm="1">
        <f t="array" ref="R356">IF(ACT1Holdings[[#This Row],[Intial Amount]] &gt; ACT1Info[Interest Rate 1 Cap], ACT1Info[Interest Rate 2], ACT1Info[Interest Rate])</f>
        <v>0</v>
      </c>
      <c r="S356" s="1"/>
      <c r="T356" s="24" t="str" cm="1">
        <f t="array" ref="T356">IF(VLOOKUP(ACT1Holdings[[#This Row],[Date]],Paysheet[], 2, FALSE) = "PAYDAY", (VLOOKUP(ACT1Holdings[[#This Row],[Date]],Paysheet[], 11, FALSE) * ACT1Info[Intial Pay %]), "")</f>
        <v/>
      </c>
      <c r="U35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56" s="1" t="str" cm="1">
        <f t="array" ref="V356">IF(VLOOKUP(ACT1Holdings[[#This Row],[Date]],Paysheet[], 2, FALSE) = "PAYDAY", (PayDistribution[[#This Row],[Pay Post Initial]] * ACT1Info[Remainder %]), "")</f>
        <v/>
      </c>
      <c r="W35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56" s="23">
        <v>45643</v>
      </c>
      <c r="Z356" s="1" cm="1">
        <f t="array" ref="Z356">IF(ISNUMBER(AG355), AG355, ACT2Info[Intial Amount])</f>
        <v>0</v>
      </c>
      <c r="AA356" s="1"/>
      <c r="AB356" s="19" cm="1">
        <f t="array" ref="AB356">IF(ACT2Holdings[[#This Row],[Intial Amount]] &gt; ACT2Info[Interest Rate 1 Cap], ACT2Info[Interest Rate 2], ACT2Info[Interest Rate])</f>
        <v>1.5E-3</v>
      </c>
      <c r="AC356" s="1"/>
      <c r="AD356" s="24" t="str" cm="1">
        <f t="array" ref="AD356">IF(VLOOKUP(ACT2Holdings[[#This Row],[Date]],Paysheet[], 2, FALSE) = "PAYDAY", (VLOOKUP(ACT2Holdings[[#This Row],[Date]],Paysheet[], 11, FALSE) * ACT2Info[Intial Pay %]), "")</f>
        <v/>
      </c>
      <c r="AE35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56" s="1" t="str" cm="1">
        <f t="array" ref="AF356">IF(VLOOKUP(ACT2Holdings[[#This Row],[Date]],Paysheet[], 2, FALSE) = "PAYDAY", (PayDistribution[[#This Row],[Pay Post Initial]] * ACT2Info[Remainder %]), "")</f>
        <v/>
      </c>
      <c r="AG35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56" s="23">
        <v>45643</v>
      </c>
      <c r="AJ356" s="1" cm="1">
        <f t="array" ref="AJ356">IF(ISNUMBER(AQ355), AQ355, ACT3Info[Intial Amount])</f>
        <v>0</v>
      </c>
      <c r="AK356" s="1"/>
      <c r="AL356" s="19" cm="1">
        <f t="array" ref="AL356">IF(ACT3Holdings[[#This Row],[Intial Amount]] &gt; ACT3Info[Interest Rate 1 Cap], ACT3Info[Interest Rate 2], ACT3Info[Interest Rate])</f>
        <v>0</v>
      </c>
      <c r="AM356" s="1"/>
      <c r="AN356" s="24" t="str" cm="1">
        <f t="array" ref="AN356">IF(VLOOKUP(ACT3Holdings[[#This Row],[Date]],Paysheet[], 2, FALSE) = "PAYDAY", (VLOOKUP(ACT3Holdings[[#This Row],[Date]],Paysheet[], 11, FALSE) * ACT3Info[Intial Pay %]), "")</f>
        <v/>
      </c>
      <c r="AO35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56" s="1" t="str" cm="1">
        <f t="array" ref="AP356">IF(VLOOKUP(ACT3Holdings[[#This Row],[Date]],Paysheet[], 2, FALSE) = "PAYDAY", (PayDistribution[[#This Row],[Pay Post Initial]] * ACT3Info[Remainder %]), "")</f>
        <v/>
      </c>
      <c r="AQ35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56" s="23">
        <v>45643</v>
      </c>
      <c r="AT356" s="1" cm="1">
        <f t="array" ref="AT356">IF(ISNUMBER(BA355), BA355, ACT4Info[Intial Amount])</f>
        <v>0</v>
      </c>
      <c r="AU356" s="1"/>
      <c r="AV356" s="19" cm="1">
        <f t="array" ref="AV356">IF(ACT4Holdings[[#This Row],[Intial Amount]] &gt; ACT4Info[Interest Rate 1 Cap], ACT4Info[Interest Rate 2], ACT4Info[Interest Rate])</f>
        <v>0</v>
      </c>
      <c r="AW356" s="1"/>
      <c r="AX356" s="24" t="str" cm="1">
        <f t="array" ref="AX356">IF(VLOOKUP(ACT4Holdings[[#This Row],[Date]],Paysheet[], 2, FALSE) = "PAYDAY", (VLOOKUP(ACT4Holdings[[#This Row],[Date]],Paysheet[], 11, FALSE) * ACT4Info[Intial Pay %]), "")</f>
        <v/>
      </c>
      <c r="AY35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56" s="1" t="str" cm="1">
        <f t="array" ref="AZ356">IF(VLOOKUP(ACT4Holdings[[#This Row],[Date]],Paysheet[], 2, FALSE) = "PAYDAY", (PayDistribution[[#This Row],[Pay Post Initial]] * ACT4Info[Remainder %]), "")</f>
        <v/>
      </c>
      <c r="BA35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56" s="23">
        <v>45643</v>
      </c>
      <c r="BD356" s="1" cm="1">
        <f t="array" ref="BD356">IF(ISNUMBER(BK355), BK355, ACT5Info[Intial Amount])</f>
        <v>0</v>
      </c>
      <c r="BE356" s="1"/>
      <c r="BF356" s="19" cm="1">
        <f t="array" ref="BF356">IF(ACT5Holdings[[#This Row],[Intial Amount]] &gt; ACT5Info[Interest Rate 1 Cap], ACT5Info[Interest Rate 2], ACT5Info[Interest Rate])</f>
        <v>0</v>
      </c>
      <c r="BG356" s="1"/>
      <c r="BH356" s="24" t="str" cm="1">
        <f t="array" ref="BH356">IF(VLOOKUP(ACT5Holdings[[#This Row],[Date]],Paysheet[], 2, FALSE) = "PAYDAY", (VLOOKUP(ACT5Holdings[[#This Row],[Date]],Paysheet[], 11, FALSE) * ACT5Info[Intial Pay %]), "")</f>
        <v/>
      </c>
      <c r="BI35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56" s="1" t="str" cm="1">
        <f t="array" ref="BJ356">IF(VLOOKUP(ACT5Holdings[[#This Row],[Date]],Paysheet[], 2, FALSE) = "PAYDAY", (PayDistribution[[#This Row],[Pay Post Initial]] * ACT5Info[Remainder %]), "")</f>
        <v/>
      </c>
      <c r="BK35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57" spans="1:63" x14ac:dyDescent="0.25">
      <c r="A357" s="28">
        <v>45644</v>
      </c>
      <c r="B357" t="str">
        <f>IF(VLOOKUP(PayDistribution[[#This Row],[Date]],Paysheet[], 2, FALSE) = "PAYDAY", VLOOKUP(PayDistribution[[#This Row],[Date]],Paysheet[], 11, FALSE), "")</f>
        <v/>
      </c>
      <c r="C357" s="2" t="str">
        <f>ACT1Holdings[[#This Row],[Initial Pay Cut]]</f>
        <v/>
      </c>
      <c r="D357" s="2" t="str">
        <f>ACT2Holdings[[#This Row],[Initial Pay Cut]]</f>
        <v/>
      </c>
      <c r="E357" s="2" t="str">
        <f>ACT3Holdings[[#This Row],[Initial Pay Cut]]</f>
        <v/>
      </c>
      <c r="F357" s="2" t="str">
        <f>ACT4Holdings[[#This Row],[Initial Pay Cut]]</f>
        <v/>
      </c>
      <c r="G357" s="2" t="str">
        <f>ACT5Holdings[[#This Row],[Initial Pay Cut]]</f>
        <v/>
      </c>
      <c r="H357" t="str">
        <f>IF(PayDistribution[[#This Row],[Initial Paycheck]] = "", "", PayDistribution[[#This Row],[Initial Paycheck]] - SUM(PayDistribution[[#This Row],[Int ACT 1]:[Int ACT 5]]))</f>
        <v/>
      </c>
      <c r="I357" s="2" t="str">
        <f>ACT1Holdings[[#This Row],[Remainder Pay Cut]]</f>
        <v/>
      </c>
      <c r="J357" s="2" t="str">
        <f>ACT2Holdings[[#This Row],[Remainder Pay Cut]]</f>
        <v/>
      </c>
      <c r="K357" s="2" t="str">
        <f>ACT3Holdings[[#This Row],[Remainder Pay Cut]]</f>
        <v/>
      </c>
      <c r="L357" s="2" t="str">
        <f>ACT4Holdings[[#This Row],[Remainder Pay Cut]]</f>
        <v/>
      </c>
      <c r="M357" s="2" t="str">
        <f>ACT5Holdings[[#This Row],[Remainder Pay Cut]]</f>
        <v/>
      </c>
      <c r="O357" s="23">
        <v>45644</v>
      </c>
      <c r="P357" s="1" cm="1">
        <f t="array" ref="P357">IF(ISNUMBER(W356), W356, ACT1Info[Intial Amount])</f>
        <v>0</v>
      </c>
      <c r="Q357" s="1"/>
      <c r="R357" s="19" cm="1">
        <f t="array" ref="R357">IF(ACT1Holdings[[#This Row],[Intial Amount]] &gt; ACT1Info[Interest Rate 1 Cap], ACT1Info[Interest Rate 2], ACT1Info[Interest Rate])</f>
        <v>0</v>
      </c>
      <c r="S357" s="1"/>
      <c r="T357" s="24" t="str" cm="1">
        <f t="array" ref="T357">IF(VLOOKUP(ACT1Holdings[[#This Row],[Date]],Paysheet[], 2, FALSE) = "PAYDAY", (VLOOKUP(ACT1Holdings[[#This Row],[Date]],Paysheet[], 11, FALSE) * ACT1Info[Intial Pay %]), "")</f>
        <v/>
      </c>
      <c r="U35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57" s="1" t="str" cm="1">
        <f t="array" ref="V357">IF(VLOOKUP(ACT1Holdings[[#This Row],[Date]],Paysheet[], 2, FALSE) = "PAYDAY", (PayDistribution[[#This Row],[Pay Post Initial]] * ACT1Info[Remainder %]), "")</f>
        <v/>
      </c>
      <c r="W35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57" s="23">
        <v>45644</v>
      </c>
      <c r="Z357" s="1" cm="1">
        <f t="array" ref="Z357">IF(ISNUMBER(AG356), AG356, ACT2Info[Intial Amount])</f>
        <v>0</v>
      </c>
      <c r="AA357" s="1"/>
      <c r="AB357" s="19" cm="1">
        <f t="array" ref="AB357">IF(ACT2Holdings[[#This Row],[Intial Amount]] &gt; ACT2Info[Interest Rate 1 Cap], ACT2Info[Interest Rate 2], ACT2Info[Interest Rate])</f>
        <v>1.5E-3</v>
      </c>
      <c r="AC357" s="1"/>
      <c r="AD357" s="24" t="str" cm="1">
        <f t="array" ref="AD357">IF(VLOOKUP(ACT2Holdings[[#This Row],[Date]],Paysheet[], 2, FALSE) = "PAYDAY", (VLOOKUP(ACT2Holdings[[#This Row],[Date]],Paysheet[], 11, FALSE) * ACT2Info[Intial Pay %]), "")</f>
        <v/>
      </c>
      <c r="AE35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57" s="1" t="str" cm="1">
        <f t="array" ref="AF357">IF(VLOOKUP(ACT2Holdings[[#This Row],[Date]],Paysheet[], 2, FALSE) = "PAYDAY", (PayDistribution[[#This Row],[Pay Post Initial]] * ACT2Info[Remainder %]), "")</f>
        <v/>
      </c>
      <c r="AG35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57" s="23">
        <v>45644</v>
      </c>
      <c r="AJ357" s="1" cm="1">
        <f t="array" ref="AJ357">IF(ISNUMBER(AQ356), AQ356, ACT3Info[Intial Amount])</f>
        <v>0</v>
      </c>
      <c r="AK357" s="1"/>
      <c r="AL357" s="19" cm="1">
        <f t="array" ref="AL357">IF(ACT3Holdings[[#This Row],[Intial Amount]] &gt; ACT3Info[Interest Rate 1 Cap], ACT3Info[Interest Rate 2], ACT3Info[Interest Rate])</f>
        <v>0</v>
      </c>
      <c r="AM357" s="1"/>
      <c r="AN357" s="24" t="str" cm="1">
        <f t="array" ref="AN357">IF(VLOOKUP(ACT3Holdings[[#This Row],[Date]],Paysheet[], 2, FALSE) = "PAYDAY", (VLOOKUP(ACT3Holdings[[#This Row],[Date]],Paysheet[], 11, FALSE) * ACT3Info[Intial Pay %]), "")</f>
        <v/>
      </c>
      <c r="AO35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57" s="1" t="str" cm="1">
        <f t="array" ref="AP357">IF(VLOOKUP(ACT3Holdings[[#This Row],[Date]],Paysheet[], 2, FALSE) = "PAYDAY", (PayDistribution[[#This Row],[Pay Post Initial]] * ACT3Info[Remainder %]), "")</f>
        <v/>
      </c>
      <c r="AQ35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57" s="23">
        <v>45644</v>
      </c>
      <c r="AT357" s="1" cm="1">
        <f t="array" ref="AT357">IF(ISNUMBER(BA356), BA356, ACT4Info[Intial Amount])</f>
        <v>0</v>
      </c>
      <c r="AU357" s="1"/>
      <c r="AV357" s="19" cm="1">
        <f t="array" ref="AV357">IF(ACT4Holdings[[#This Row],[Intial Amount]] &gt; ACT4Info[Interest Rate 1 Cap], ACT4Info[Interest Rate 2], ACT4Info[Interest Rate])</f>
        <v>0</v>
      </c>
      <c r="AW357" s="1"/>
      <c r="AX357" s="24" t="str" cm="1">
        <f t="array" ref="AX357">IF(VLOOKUP(ACT4Holdings[[#This Row],[Date]],Paysheet[], 2, FALSE) = "PAYDAY", (VLOOKUP(ACT4Holdings[[#This Row],[Date]],Paysheet[], 11, FALSE) * ACT4Info[Intial Pay %]), "")</f>
        <v/>
      </c>
      <c r="AY35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57" s="1" t="str" cm="1">
        <f t="array" ref="AZ357">IF(VLOOKUP(ACT4Holdings[[#This Row],[Date]],Paysheet[], 2, FALSE) = "PAYDAY", (PayDistribution[[#This Row],[Pay Post Initial]] * ACT4Info[Remainder %]), "")</f>
        <v/>
      </c>
      <c r="BA35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57" s="23">
        <v>45644</v>
      </c>
      <c r="BD357" s="1" cm="1">
        <f t="array" ref="BD357">IF(ISNUMBER(BK356), BK356, ACT5Info[Intial Amount])</f>
        <v>0</v>
      </c>
      <c r="BE357" s="1"/>
      <c r="BF357" s="19" cm="1">
        <f t="array" ref="BF357">IF(ACT5Holdings[[#This Row],[Intial Amount]] &gt; ACT5Info[Interest Rate 1 Cap], ACT5Info[Interest Rate 2], ACT5Info[Interest Rate])</f>
        <v>0</v>
      </c>
      <c r="BG357" s="1"/>
      <c r="BH357" s="24" t="str" cm="1">
        <f t="array" ref="BH357">IF(VLOOKUP(ACT5Holdings[[#This Row],[Date]],Paysheet[], 2, FALSE) = "PAYDAY", (VLOOKUP(ACT5Holdings[[#This Row],[Date]],Paysheet[], 11, FALSE) * ACT5Info[Intial Pay %]), "")</f>
        <v/>
      </c>
      <c r="BI35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57" s="1" t="str" cm="1">
        <f t="array" ref="BJ357">IF(VLOOKUP(ACT5Holdings[[#This Row],[Date]],Paysheet[], 2, FALSE) = "PAYDAY", (PayDistribution[[#This Row],[Pay Post Initial]] * ACT5Info[Remainder %]), "")</f>
        <v/>
      </c>
      <c r="BK35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58" spans="1:63" x14ac:dyDescent="0.25">
      <c r="A358" s="28">
        <v>45645</v>
      </c>
      <c r="B358" t="str">
        <f>IF(VLOOKUP(PayDistribution[[#This Row],[Date]],Paysheet[], 2, FALSE) = "PAYDAY", VLOOKUP(PayDistribution[[#This Row],[Date]],Paysheet[], 11, FALSE), "")</f>
        <v/>
      </c>
      <c r="C358" s="2" t="str">
        <f>ACT1Holdings[[#This Row],[Initial Pay Cut]]</f>
        <v/>
      </c>
      <c r="D358" s="2" t="str">
        <f>ACT2Holdings[[#This Row],[Initial Pay Cut]]</f>
        <v/>
      </c>
      <c r="E358" s="2" t="str">
        <f>ACT3Holdings[[#This Row],[Initial Pay Cut]]</f>
        <v/>
      </c>
      <c r="F358" s="2" t="str">
        <f>ACT4Holdings[[#This Row],[Initial Pay Cut]]</f>
        <v/>
      </c>
      <c r="G358" s="2" t="str">
        <f>ACT5Holdings[[#This Row],[Initial Pay Cut]]</f>
        <v/>
      </c>
      <c r="H358" t="str">
        <f>IF(PayDistribution[[#This Row],[Initial Paycheck]] = "", "", PayDistribution[[#This Row],[Initial Paycheck]] - SUM(PayDistribution[[#This Row],[Int ACT 1]:[Int ACT 5]]))</f>
        <v/>
      </c>
      <c r="I358" s="2" t="str">
        <f>ACT1Holdings[[#This Row],[Remainder Pay Cut]]</f>
        <v/>
      </c>
      <c r="J358" s="2" t="str">
        <f>ACT2Holdings[[#This Row],[Remainder Pay Cut]]</f>
        <v/>
      </c>
      <c r="K358" s="2" t="str">
        <f>ACT3Holdings[[#This Row],[Remainder Pay Cut]]</f>
        <v/>
      </c>
      <c r="L358" s="2" t="str">
        <f>ACT4Holdings[[#This Row],[Remainder Pay Cut]]</f>
        <v/>
      </c>
      <c r="M358" s="2" t="str">
        <f>ACT5Holdings[[#This Row],[Remainder Pay Cut]]</f>
        <v/>
      </c>
      <c r="O358" s="23">
        <v>45645</v>
      </c>
      <c r="P358" s="1" cm="1">
        <f t="array" ref="P358">IF(ISNUMBER(W357), W357, ACT1Info[Intial Amount])</f>
        <v>0</v>
      </c>
      <c r="Q358" s="1"/>
      <c r="R358" s="19" cm="1">
        <f t="array" ref="R358">IF(ACT1Holdings[[#This Row],[Intial Amount]] &gt; ACT1Info[Interest Rate 1 Cap], ACT1Info[Interest Rate 2], ACT1Info[Interest Rate])</f>
        <v>0</v>
      </c>
      <c r="S358" s="1"/>
      <c r="T358" s="24" t="str" cm="1">
        <f t="array" ref="T358">IF(VLOOKUP(ACT1Holdings[[#This Row],[Date]],Paysheet[], 2, FALSE) = "PAYDAY", (VLOOKUP(ACT1Holdings[[#This Row],[Date]],Paysheet[], 11, FALSE) * ACT1Info[Intial Pay %]), "")</f>
        <v/>
      </c>
      <c r="U35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58" s="1" t="str" cm="1">
        <f t="array" ref="V358">IF(VLOOKUP(ACT1Holdings[[#This Row],[Date]],Paysheet[], 2, FALSE) = "PAYDAY", (PayDistribution[[#This Row],[Pay Post Initial]] * ACT1Info[Remainder %]), "")</f>
        <v/>
      </c>
      <c r="W35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58" s="23">
        <v>45645</v>
      </c>
      <c r="Z358" s="1" cm="1">
        <f t="array" ref="Z358">IF(ISNUMBER(AG357), AG357, ACT2Info[Intial Amount])</f>
        <v>0</v>
      </c>
      <c r="AA358" s="1"/>
      <c r="AB358" s="19" cm="1">
        <f t="array" ref="AB358">IF(ACT2Holdings[[#This Row],[Intial Amount]] &gt; ACT2Info[Interest Rate 1 Cap], ACT2Info[Interest Rate 2], ACT2Info[Interest Rate])</f>
        <v>1.5E-3</v>
      </c>
      <c r="AC358" s="1"/>
      <c r="AD358" s="24" t="str" cm="1">
        <f t="array" ref="AD358">IF(VLOOKUP(ACT2Holdings[[#This Row],[Date]],Paysheet[], 2, FALSE) = "PAYDAY", (VLOOKUP(ACT2Holdings[[#This Row],[Date]],Paysheet[], 11, FALSE) * ACT2Info[Intial Pay %]), "")</f>
        <v/>
      </c>
      <c r="AE35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58" s="1" t="str" cm="1">
        <f t="array" ref="AF358">IF(VLOOKUP(ACT2Holdings[[#This Row],[Date]],Paysheet[], 2, FALSE) = "PAYDAY", (PayDistribution[[#This Row],[Pay Post Initial]] * ACT2Info[Remainder %]), "")</f>
        <v/>
      </c>
      <c r="AG35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58" s="23">
        <v>45645</v>
      </c>
      <c r="AJ358" s="1" cm="1">
        <f t="array" ref="AJ358">IF(ISNUMBER(AQ357), AQ357, ACT3Info[Intial Amount])</f>
        <v>0</v>
      </c>
      <c r="AK358" s="1"/>
      <c r="AL358" s="19" cm="1">
        <f t="array" ref="AL358">IF(ACT3Holdings[[#This Row],[Intial Amount]] &gt; ACT3Info[Interest Rate 1 Cap], ACT3Info[Interest Rate 2], ACT3Info[Interest Rate])</f>
        <v>0</v>
      </c>
      <c r="AM358" s="1"/>
      <c r="AN358" s="24" t="str" cm="1">
        <f t="array" ref="AN358">IF(VLOOKUP(ACT3Holdings[[#This Row],[Date]],Paysheet[], 2, FALSE) = "PAYDAY", (VLOOKUP(ACT3Holdings[[#This Row],[Date]],Paysheet[], 11, FALSE) * ACT3Info[Intial Pay %]), "")</f>
        <v/>
      </c>
      <c r="AO35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58" s="1" t="str" cm="1">
        <f t="array" ref="AP358">IF(VLOOKUP(ACT3Holdings[[#This Row],[Date]],Paysheet[], 2, FALSE) = "PAYDAY", (PayDistribution[[#This Row],[Pay Post Initial]] * ACT3Info[Remainder %]), "")</f>
        <v/>
      </c>
      <c r="AQ35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58" s="23">
        <v>45645</v>
      </c>
      <c r="AT358" s="1" cm="1">
        <f t="array" ref="AT358">IF(ISNUMBER(BA357), BA357, ACT4Info[Intial Amount])</f>
        <v>0</v>
      </c>
      <c r="AU358" s="1"/>
      <c r="AV358" s="19" cm="1">
        <f t="array" ref="AV358">IF(ACT4Holdings[[#This Row],[Intial Amount]] &gt; ACT4Info[Interest Rate 1 Cap], ACT4Info[Interest Rate 2], ACT4Info[Interest Rate])</f>
        <v>0</v>
      </c>
      <c r="AW358" s="1"/>
      <c r="AX358" s="24" t="str" cm="1">
        <f t="array" ref="AX358">IF(VLOOKUP(ACT4Holdings[[#This Row],[Date]],Paysheet[], 2, FALSE) = "PAYDAY", (VLOOKUP(ACT4Holdings[[#This Row],[Date]],Paysheet[], 11, FALSE) * ACT4Info[Intial Pay %]), "")</f>
        <v/>
      </c>
      <c r="AY35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58" s="1" t="str" cm="1">
        <f t="array" ref="AZ358">IF(VLOOKUP(ACT4Holdings[[#This Row],[Date]],Paysheet[], 2, FALSE) = "PAYDAY", (PayDistribution[[#This Row],[Pay Post Initial]] * ACT4Info[Remainder %]), "")</f>
        <v/>
      </c>
      <c r="BA35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58" s="23">
        <v>45645</v>
      </c>
      <c r="BD358" s="1" cm="1">
        <f t="array" ref="BD358">IF(ISNUMBER(BK357), BK357, ACT5Info[Intial Amount])</f>
        <v>0</v>
      </c>
      <c r="BE358" s="1"/>
      <c r="BF358" s="19" cm="1">
        <f t="array" ref="BF358">IF(ACT5Holdings[[#This Row],[Intial Amount]] &gt; ACT5Info[Interest Rate 1 Cap], ACT5Info[Interest Rate 2], ACT5Info[Interest Rate])</f>
        <v>0</v>
      </c>
      <c r="BG358" s="1"/>
      <c r="BH358" s="24" t="str" cm="1">
        <f t="array" ref="BH358">IF(VLOOKUP(ACT5Holdings[[#This Row],[Date]],Paysheet[], 2, FALSE) = "PAYDAY", (VLOOKUP(ACT5Holdings[[#This Row],[Date]],Paysheet[], 11, FALSE) * ACT5Info[Intial Pay %]), "")</f>
        <v/>
      </c>
      <c r="BI35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58" s="1" t="str" cm="1">
        <f t="array" ref="BJ358">IF(VLOOKUP(ACT5Holdings[[#This Row],[Date]],Paysheet[], 2, FALSE) = "PAYDAY", (PayDistribution[[#This Row],[Pay Post Initial]] * ACT5Info[Remainder %]), "")</f>
        <v/>
      </c>
      <c r="BK35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59" spans="1:63" x14ac:dyDescent="0.25">
      <c r="A359" s="28">
        <v>45646</v>
      </c>
      <c r="B359">
        <f>IF(VLOOKUP(PayDistribution[[#This Row],[Date]],Paysheet[], 2, FALSE) = "PAYDAY", VLOOKUP(PayDistribution[[#This Row],[Date]],Paysheet[], 11, FALSE), "")</f>
        <v>0</v>
      </c>
      <c r="C359" s="2">
        <f>ACT1Holdings[[#This Row],[Initial Pay Cut]]</f>
        <v>0</v>
      </c>
      <c r="D359" s="2">
        <f>ACT2Holdings[[#This Row],[Initial Pay Cut]]</f>
        <v>0</v>
      </c>
      <c r="E359" s="2">
        <f>ACT3Holdings[[#This Row],[Initial Pay Cut]]</f>
        <v>0</v>
      </c>
      <c r="F359" s="2">
        <f>ACT4Holdings[[#This Row],[Initial Pay Cut]]</f>
        <v>0</v>
      </c>
      <c r="G359" s="2">
        <f>ACT5Holdings[[#This Row],[Initial Pay Cut]]</f>
        <v>0</v>
      </c>
      <c r="H359">
        <f>IF(PayDistribution[[#This Row],[Initial Paycheck]] = "", "", PayDistribution[[#This Row],[Initial Paycheck]] - SUM(PayDistribution[[#This Row],[Int ACT 1]:[Int ACT 5]]))</f>
        <v>0</v>
      </c>
      <c r="I359" s="2">
        <f>ACT1Holdings[[#This Row],[Remainder Pay Cut]]</f>
        <v>0</v>
      </c>
      <c r="J359" s="2">
        <f>ACT2Holdings[[#This Row],[Remainder Pay Cut]]</f>
        <v>0</v>
      </c>
      <c r="K359" s="2">
        <f>ACT3Holdings[[#This Row],[Remainder Pay Cut]]</f>
        <v>0</v>
      </c>
      <c r="L359" s="2">
        <f>ACT4Holdings[[#This Row],[Remainder Pay Cut]]</f>
        <v>0</v>
      </c>
      <c r="M359" s="2">
        <f>ACT5Holdings[[#This Row],[Remainder Pay Cut]]</f>
        <v>0</v>
      </c>
      <c r="O359" s="23">
        <v>45646</v>
      </c>
      <c r="P359" s="1" cm="1">
        <f t="array" ref="P359">IF(ISNUMBER(W358), W358, ACT1Info[Intial Amount])</f>
        <v>0</v>
      </c>
      <c r="Q359" s="1"/>
      <c r="R359" s="19" cm="1">
        <f t="array" ref="R359">IF(ACT1Holdings[[#This Row],[Intial Amount]] &gt; ACT1Info[Interest Rate 1 Cap], ACT1Info[Interest Rate 2], ACT1Info[Interest Rate])</f>
        <v>0</v>
      </c>
      <c r="S359" s="1"/>
      <c r="T359" s="24" cm="1">
        <f t="array" ref="T359">IF(VLOOKUP(ACT1Holdings[[#This Row],[Date]],Paysheet[], 2, FALSE) = "PAYDAY", (VLOOKUP(ACT1Holdings[[#This Row],[Date]],Paysheet[], 11, FALSE) * ACT1Info[Intial Pay %]), "")</f>
        <v>0</v>
      </c>
      <c r="U359" s="1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>0</v>
      </c>
      <c r="V359" s="1" cm="1">
        <f t="array" ref="V359">IF(VLOOKUP(ACT1Holdings[[#This Row],[Date]],Paysheet[], 2, FALSE) = "PAYDAY", (PayDistribution[[#This Row],[Pay Post Initial]] * ACT1Info[Remainder %]), "")</f>
        <v>0</v>
      </c>
      <c r="W35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59" s="23">
        <v>45646</v>
      </c>
      <c r="Z359" s="1" cm="1">
        <f t="array" ref="Z359">IF(ISNUMBER(AG358), AG358, ACT2Info[Intial Amount])</f>
        <v>0</v>
      </c>
      <c r="AA359" s="1"/>
      <c r="AB359" s="19" cm="1">
        <f t="array" ref="AB359">IF(ACT2Holdings[[#This Row],[Intial Amount]] &gt; ACT2Info[Interest Rate 1 Cap], ACT2Info[Interest Rate 2], ACT2Info[Interest Rate])</f>
        <v>1.5E-3</v>
      </c>
      <c r="AC359" s="1"/>
      <c r="AD359" s="24" cm="1">
        <f t="array" ref="AD359">IF(VLOOKUP(ACT2Holdings[[#This Row],[Date]],Paysheet[], 2, FALSE) = "PAYDAY", (VLOOKUP(ACT2Holdings[[#This Row],[Date]],Paysheet[], 11, FALSE) * ACT2Info[Intial Pay %]), "")</f>
        <v>0</v>
      </c>
      <c r="AE359" s="1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>0</v>
      </c>
      <c r="AF359" s="1" cm="1">
        <f t="array" ref="AF359">IF(VLOOKUP(ACT2Holdings[[#This Row],[Date]],Paysheet[], 2, FALSE) = "PAYDAY", (PayDistribution[[#This Row],[Pay Post Initial]] * ACT2Info[Remainder %]), "")</f>
        <v>0</v>
      </c>
      <c r="AG35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59" s="23">
        <v>45646</v>
      </c>
      <c r="AJ359" s="1" cm="1">
        <f t="array" ref="AJ359">IF(ISNUMBER(AQ358), AQ358, ACT3Info[Intial Amount])</f>
        <v>0</v>
      </c>
      <c r="AK359" s="1"/>
      <c r="AL359" s="19" cm="1">
        <f t="array" ref="AL359">IF(ACT3Holdings[[#This Row],[Intial Amount]] &gt; ACT3Info[Interest Rate 1 Cap], ACT3Info[Interest Rate 2], ACT3Info[Interest Rate])</f>
        <v>0</v>
      </c>
      <c r="AM359" s="1"/>
      <c r="AN359" s="24" cm="1">
        <f t="array" ref="AN359">IF(VLOOKUP(ACT3Holdings[[#This Row],[Date]],Paysheet[], 2, FALSE) = "PAYDAY", (VLOOKUP(ACT3Holdings[[#This Row],[Date]],Paysheet[], 11, FALSE) * ACT3Info[Intial Pay %]), "")</f>
        <v>0</v>
      </c>
      <c r="AO359" s="1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>0</v>
      </c>
      <c r="AP359" s="1" cm="1">
        <f t="array" ref="AP359">IF(VLOOKUP(ACT3Holdings[[#This Row],[Date]],Paysheet[], 2, FALSE) = "PAYDAY", (PayDistribution[[#This Row],[Pay Post Initial]] * ACT3Info[Remainder %]), "")</f>
        <v>0</v>
      </c>
      <c r="AQ35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59" s="23">
        <v>45646</v>
      </c>
      <c r="AT359" s="1" cm="1">
        <f t="array" ref="AT359">IF(ISNUMBER(BA358), BA358, ACT4Info[Intial Amount])</f>
        <v>0</v>
      </c>
      <c r="AU359" s="1"/>
      <c r="AV359" s="19" cm="1">
        <f t="array" ref="AV359">IF(ACT4Holdings[[#This Row],[Intial Amount]] &gt; ACT4Info[Interest Rate 1 Cap], ACT4Info[Interest Rate 2], ACT4Info[Interest Rate])</f>
        <v>0</v>
      </c>
      <c r="AW359" s="1"/>
      <c r="AX359" s="24" cm="1">
        <f t="array" ref="AX359">IF(VLOOKUP(ACT4Holdings[[#This Row],[Date]],Paysheet[], 2, FALSE) = "PAYDAY", (VLOOKUP(ACT4Holdings[[#This Row],[Date]],Paysheet[], 11, FALSE) * ACT4Info[Intial Pay %]), "")</f>
        <v>0</v>
      </c>
      <c r="AY359" s="1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>0</v>
      </c>
      <c r="AZ359" s="1" cm="1">
        <f t="array" ref="AZ359">IF(VLOOKUP(ACT4Holdings[[#This Row],[Date]],Paysheet[], 2, FALSE) = "PAYDAY", (PayDistribution[[#This Row],[Pay Post Initial]] * ACT4Info[Remainder %]), "")</f>
        <v>0</v>
      </c>
      <c r="BA35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59" s="23">
        <v>45646</v>
      </c>
      <c r="BD359" s="1" cm="1">
        <f t="array" ref="BD359">IF(ISNUMBER(BK358), BK358, ACT5Info[Intial Amount])</f>
        <v>0</v>
      </c>
      <c r="BE359" s="1"/>
      <c r="BF359" s="19" cm="1">
        <f t="array" ref="BF359">IF(ACT5Holdings[[#This Row],[Intial Amount]] &gt; ACT5Info[Interest Rate 1 Cap], ACT5Info[Interest Rate 2], ACT5Info[Interest Rate])</f>
        <v>0</v>
      </c>
      <c r="BG359" s="1"/>
      <c r="BH359" s="24" cm="1">
        <f t="array" ref="BH359">IF(VLOOKUP(ACT5Holdings[[#This Row],[Date]],Paysheet[], 2, FALSE) = "PAYDAY", (VLOOKUP(ACT5Holdings[[#This Row],[Date]],Paysheet[], 11, FALSE) * ACT5Info[Intial Pay %]), "")</f>
        <v>0</v>
      </c>
      <c r="BI359" s="1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>0</v>
      </c>
      <c r="BJ359" s="1" cm="1">
        <f t="array" ref="BJ359">IF(VLOOKUP(ACT5Holdings[[#This Row],[Date]],Paysheet[], 2, FALSE) = "PAYDAY", (PayDistribution[[#This Row],[Pay Post Initial]] * ACT5Info[Remainder %]), "")</f>
        <v>0</v>
      </c>
      <c r="BK35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60" spans="1:63" x14ac:dyDescent="0.25">
      <c r="A360" s="28">
        <v>45647</v>
      </c>
      <c r="B360" t="str">
        <f>IF(VLOOKUP(PayDistribution[[#This Row],[Date]],Paysheet[], 2, FALSE) = "PAYDAY", VLOOKUP(PayDistribution[[#This Row],[Date]],Paysheet[], 11, FALSE), "")</f>
        <v/>
      </c>
      <c r="C360" s="2" t="str">
        <f>ACT1Holdings[[#This Row],[Initial Pay Cut]]</f>
        <v/>
      </c>
      <c r="D360" s="2" t="str">
        <f>ACT2Holdings[[#This Row],[Initial Pay Cut]]</f>
        <v/>
      </c>
      <c r="E360" s="2" t="str">
        <f>ACT3Holdings[[#This Row],[Initial Pay Cut]]</f>
        <v/>
      </c>
      <c r="F360" s="2" t="str">
        <f>ACT4Holdings[[#This Row],[Initial Pay Cut]]</f>
        <v/>
      </c>
      <c r="G360" s="2" t="str">
        <f>ACT5Holdings[[#This Row],[Initial Pay Cut]]</f>
        <v/>
      </c>
      <c r="H360" t="str">
        <f>IF(PayDistribution[[#This Row],[Initial Paycheck]] = "", "", PayDistribution[[#This Row],[Initial Paycheck]] - SUM(PayDistribution[[#This Row],[Int ACT 1]:[Int ACT 5]]))</f>
        <v/>
      </c>
      <c r="I360" s="2" t="str">
        <f>ACT1Holdings[[#This Row],[Remainder Pay Cut]]</f>
        <v/>
      </c>
      <c r="J360" s="2" t="str">
        <f>ACT2Holdings[[#This Row],[Remainder Pay Cut]]</f>
        <v/>
      </c>
      <c r="K360" s="2" t="str">
        <f>ACT3Holdings[[#This Row],[Remainder Pay Cut]]</f>
        <v/>
      </c>
      <c r="L360" s="2" t="str">
        <f>ACT4Holdings[[#This Row],[Remainder Pay Cut]]</f>
        <v/>
      </c>
      <c r="M360" s="2" t="str">
        <f>ACT5Holdings[[#This Row],[Remainder Pay Cut]]</f>
        <v/>
      </c>
      <c r="O360" s="23">
        <v>45647</v>
      </c>
      <c r="P360" s="1" cm="1">
        <f t="array" ref="P360">IF(ISNUMBER(W359), W359, ACT1Info[Intial Amount])</f>
        <v>0</v>
      </c>
      <c r="Q360" s="1"/>
      <c r="R360" s="19" cm="1">
        <f t="array" ref="R360">IF(ACT1Holdings[[#This Row],[Intial Amount]] &gt; ACT1Info[Interest Rate 1 Cap], ACT1Info[Interest Rate 2], ACT1Info[Interest Rate])</f>
        <v>0</v>
      </c>
      <c r="S360" s="1"/>
      <c r="T360" s="24" t="str" cm="1">
        <f t="array" ref="T360">IF(VLOOKUP(ACT1Holdings[[#This Row],[Date]],Paysheet[], 2, FALSE) = "PAYDAY", (VLOOKUP(ACT1Holdings[[#This Row],[Date]],Paysheet[], 11, FALSE) * ACT1Info[Intial Pay %]), "")</f>
        <v/>
      </c>
      <c r="U36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60" s="1" t="str" cm="1">
        <f t="array" ref="V360">IF(VLOOKUP(ACT1Holdings[[#This Row],[Date]],Paysheet[], 2, FALSE) = "PAYDAY", (PayDistribution[[#This Row],[Pay Post Initial]] * ACT1Info[Remainder %]), "")</f>
        <v/>
      </c>
      <c r="W36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60" s="23">
        <v>45647</v>
      </c>
      <c r="Z360" s="1" cm="1">
        <f t="array" ref="Z360">IF(ISNUMBER(AG359), AG359, ACT2Info[Intial Amount])</f>
        <v>0</v>
      </c>
      <c r="AA360" s="1"/>
      <c r="AB360" s="19" cm="1">
        <f t="array" ref="AB360">IF(ACT2Holdings[[#This Row],[Intial Amount]] &gt; ACT2Info[Interest Rate 1 Cap], ACT2Info[Interest Rate 2], ACT2Info[Interest Rate])</f>
        <v>1.5E-3</v>
      </c>
      <c r="AC360" s="1"/>
      <c r="AD360" s="24" t="str" cm="1">
        <f t="array" ref="AD360">IF(VLOOKUP(ACT2Holdings[[#This Row],[Date]],Paysheet[], 2, FALSE) = "PAYDAY", (VLOOKUP(ACT2Holdings[[#This Row],[Date]],Paysheet[], 11, FALSE) * ACT2Info[Intial Pay %]), "")</f>
        <v/>
      </c>
      <c r="AE36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60" s="1" t="str" cm="1">
        <f t="array" ref="AF360">IF(VLOOKUP(ACT2Holdings[[#This Row],[Date]],Paysheet[], 2, FALSE) = "PAYDAY", (PayDistribution[[#This Row],[Pay Post Initial]] * ACT2Info[Remainder %]), "")</f>
        <v/>
      </c>
      <c r="AG36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60" s="23">
        <v>45647</v>
      </c>
      <c r="AJ360" s="1" cm="1">
        <f t="array" ref="AJ360">IF(ISNUMBER(AQ359), AQ359, ACT3Info[Intial Amount])</f>
        <v>0</v>
      </c>
      <c r="AK360" s="1"/>
      <c r="AL360" s="19" cm="1">
        <f t="array" ref="AL360">IF(ACT3Holdings[[#This Row],[Intial Amount]] &gt; ACT3Info[Interest Rate 1 Cap], ACT3Info[Interest Rate 2], ACT3Info[Interest Rate])</f>
        <v>0</v>
      </c>
      <c r="AM360" s="1"/>
      <c r="AN360" s="24" t="str" cm="1">
        <f t="array" ref="AN360">IF(VLOOKUP(ACT3Holdings[[#This Row],[Date]],Paysheet[], 2, FALSE) = "PAYDAY", (VLOOKUP(ACT3Holdings[[#This Row],[Date]],Paysheet[], 11, FALSE) * ACT3Info[Intial Pay %]), "")</f>
        <v/>
      </c>
      <c r="AO36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60" s="1" t="str" cm="1">
        <f t="array" ref="AP360">IF(VLOOKUP(ACT3Holdings[[#This Row],[Date]],Paysheet[], 2, FALSE) = "PAYDAY", (PayDistribution[[#This Row],[Pay Post Initial]] * ACT3Info[Remainder %]), "")</f>
        <v/>
      </c>
      <c r="AQ36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60" s="23">
        <v>45647</v>
      </c>
      <c r="AT360" s="1" cm="1">
        <f t="array" ref="AT360">IF(ISNUMBER(BA359), BA359, ACT4Info[Intial Amount])</f>
        <v>0</v>
      </c>
      <c r="AU360" s="1"/>
      <c r="AV360" s="19" cm="1">
        <f t="array" ref="AV360">IF(ACT4Holdings[[#This Row],[Intial Amount]] &gt; ACT4Info[Interest Rate 1 Cap], ACT4Info[Interest Rate 2], ACT4Info[Interest Rate])</f>
        <v>0</v>
      </c>
      <c r="AW360" s="1"/>
      <c r="AX360" s="24" t="str" cm="1">
        <f t="array" ref="AX360">IF(VLOOKUP(ACT4Holdings[[#This Row],[Date]],Paysheet[], 2, FALSE) = "PAYDAY", (VLOOKUP(ACT4Holdings[[#This Row],[Date]],Paysheet[], 11, FALSE) * ACT4Info[Intial Pay %]), "")</f>
        <v/>
      </c>
      <c r="AY36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60" s="1" t="str" cm="1">
        <f t="array" ref="AZ360">IF(VLOOKUP(ACT4Holdings[[#This Row],[Date]],Paysheet[], 2, FALSE) = "PAYDAY", (PayDistribution[[#This Row],[Pay Post Initial]] * ACT4Info[Remainder %]), "")</f>
        <v/>
      </c>
      <c r="BA36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60" s="23">
        <v>45647</v>
      </c>
      <c r="BD360" s="1" cm="1">
        <f t="array" ref="BD360">IF(ISNUMBER(BK359), BK359, ACT5Info[Intial Amount])</f>
        <v>0</v>
      </c>
      <c r="BE360" s="1"/>
      <c r="BF360" s="19" cm="1">
        <f t="array" ref="BF360">IF(ACT5Holdings[[#This Row],[Intial Amount]] &gt; ACT5Info[Interest Rate 1 Cap], ACT5Info[Interest Rate 2], ACT5Info[Interest Rate])</f>
        <v>0</v>
      </c>
      <c r="BG360" s="1"/>
      <c r="BH360" s="24" t="str" cm="1">
        <f t="array" ref="BH360">IF(VLOOKUP(ACT5Holdings[[#This Row],[Date]],Paysheet[], 2, FALSE) = "PAYDAY", (VLOOKUP(ACT5Holdings[[#This Row],[Date]],Paysheet[], 11, FALSE) * ACT5Info[Intial Pay %]), "")</f>
        <v/>
      </c>
      <c r="BI36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60" s="1" t="str" cm="1">
        <f t="array" ref="BJ360">IF(VLOOKUP(ACT5Holdings[[#This Row],[Date]],Paysheet[], 2, FALSE) = "PAYDAY", (PayDistribution[[#This Row],[Pay Post Initial]] * ACT5Info[Remainder %]), "")</f>
        <v/>
      </c>
      <c r="BK36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61" spans="1:63" x14ac:dyDescent="0.25">
      <c r="A361" s="28">
        <v>45648</v>
      </c>
      <c r="B361" t="str">
        <f>IF(VLOOKUP(PayDistribution[[#This Row],[Date]],Paysheet[], 2, FALSE) = "PAYDAY", VLOOKUP(PayDistribution[[#This Row],[Date]],Paysheet[], 11, FALSE), "")</f>
        <v/>
      </c>
      <c r="C361" s="2" t="str">
        <f>ACT1Holdings[[#This Row],[Initial Pay Cut]]</f>
        <v/>
      </c>
      <c r="D361" s="2" t="str">
        <f>ACT2Holdings[[#This Row],[Initial Pay Cut]]</f>
        <v/>
      </c>
      <c r="E361" s="2" t="str">
        <f>ACT3Holdings[[#This Row],[Initial Pay Cut]]</f>
        <v/>
      </c>
      <c r="F361" s="2" t="str">
        <f>ACT4Holdings[[#This Row],[Initial Pay Cut]]</f>
        <v/>
      </c>
      <c r="G361" s="2" t="str">
        <f>ACT5Holdings[[#This Row],[Initial Pay Cut]]</f>
        <v/>
      </c>
      <c r="H361" t="str">
        <f>IF(PayDistribution[[#This Row],[Initial Paycheck]] = "", "", PayDistribution[[#This Row],[Initial Paycheck]] - SUM(PayDistribution[[#This Row],[Int ACT 1]:[Int ACT 5]]))</f>
        <v/>
      </c>
      <c r="I361" s="2" t="str">
        <f>ACT1Holdings[[#This Row],[Remainder Pay Cut]]</f>
        <v/>
      </c>
      <c r="J361" s="2" t="str">
        <f>ACT2Holdings[[#This Row],[Remainder Pay Cut]]</f>
        <v/>
      </c>
      <c r="K361" s="2" t="str">
        <f>ACT3Holdings[[#This Row],[Remainder Pay Cut]]</f>
        <v/>
      </c>
      <c r="L361" s="2" t="str">
        <f>ACT4Holdings[[#This Row],[Remainder Pay Cut]]</f>
        <v/>
      </c>
      <c r="M361" s="2" t="str">
        <f>ACT5Holdings[[#This Row],[Remainder Pay Cut]]</f>
        <v/>
      </c>
      <c r="O361" s="23">
        <v>45648</v>
      </c>
      <c r="P361" s="1" cm="1">
        <f t="array" ref="P361">IF(ISNUMBER(W360), W360, ACT1Info[Intial Amount])</f>
        <v>0</v>
      </c>
      <c r="Q361" s="1"/>
      <c r="R361" s="19" cm="1">
        <f t="array" ref="R361">IF(ACT1Holdings[[#This Row],[Intial Amount]] &gt; ACT1Info[Interest Rate 1 Cap], ACT1Info[Interest Rate 2], ACT1Info[Interest Rate])</f>
        <v>0</v>
      </c>
      <c r="S361" s="1"/>
      <c r="T361" s="24" t="str" cm="1">
        <f t="array" ref="T361">IF(VLOOKUP(ACT1Holdings[[#This Row],[Date]],Paysheet[], 2, FALSE) = "PAYDAY", (VLOOKUP(ACT1Holdings[[#This Row],[Date]],Paysheet[], 11, FALSE) * ACT1Info[Intial Pay %]), "")</f>
        <v/>
      </c>
      <c r="U361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61" s="1" t="str" cm="1">
        <f t="array" ref="V361">IF(VLOOKUP(ACT1Holdings[[#This Row],[Date]],Paysheet[], 2, FALSE) = "PAYDAY", (PayDistribution[[#This Row],[Pay Post Initial]] * ACT1Info[Remainder %]), "")</f>
        <v/>
      </c>
      <c r="W361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61" s="23">
        <v>45648</v>
      </c>
      <c r="Z361" s="1" cm="1">
        <f t="array" ref="Z361">IF(ISNUMBER(AG360), AG360, ACT2Info[Intial Amount])</f>
        <v>0</v>
      </c>
      <c r="AA361" s="1"/>
      <c r="AB361" s="19" cm="1">
        <f t="array" ref="AB361">IF(ACT2Holdings[[#This Row],[Intial Amount]] &gt; ACT2Info[Interest Rate 1 Cap], ACT2Info[Interest Rate 2], ACT2Info[Interest Rate])</f>
        <v>1.5E-3</v>
      </c>
      <c r="AC361" s="1"/>
      <c r="AD361" s="24" t="str" cm="1">
        <f t="array" ref="AD361">IF(VLOOKUP(ACT2Holdings[[#This Row],[Date]],Paysheet[], 2, FALSE) = "PAYDAY", (VLOOKUP(ACT2Holdings[[#This Row],[Date]],Paysheet[], 11, FALSE) * ACT2Info[Intial Pay %]), "")</f>
        <v/>
      </c>
      <c r="AE361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61" s="1" t="str" cm="1">
        <f t="array" ref="AF361">IF(VLOOKUP(ACT2Holdings[[#This Row],[Date]],Paysheet[], 2, FALSE) = "PAYDAY", (PayDistribution[[#This Row],[Pay Post Initial]] * ACT2Info[Remainder %]), "")</f>
        <v/>
      </c>
      <c r="AG361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61" s="23">
        <v>45648</v>
      </c>
      <c r="AJ361" s="1" cm="1">
        <f t="array" ref="AJ361">IF(ISNUMBER(AQ360), AQ360, ACT3Info[Intial Amount])</f>
        <v>0</v>
      </c>
      <c r="AK361" s="1"/>
      <c r="AL361" s="19" cm="1">
        <f t="array" ref="AL361">IF(ACT3Holdings[[#This Row],[Intial Amount]] &gt; ACT3Info[Interest Rate 1 Cap], ACT3Info[Interest Rate 2], ACT3Info[Interest Rate])</f>
        <v>0</v>
      </c>
      <c r="AM361" s="1"/>
      <c r="AN361" s="24" t="str" cm="1">
        <f t="array" ref="AN361">IF(VLOOKUP(ACT3Holdings[[#This Row],[Date]],Paysheet[], 2, FALSE) = "PAYDAY", (VLOOKUP(ACT3Holdings[[#This Row],[Date]],Paysheet[], 11, FALSE) * ACT3Info[Intial Pay %]), "")</f>
        <v/>
      </c>
      <c r="AO361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61" s="1" t="str" cm="1">
        <f t="array" ref="AP361">IF(VLOOKUP(ACT3Holdings[[#This Row],[Date]],Paysheet[], 2, FALSE) = "PAYDAY", (PayDistribution[[#This Row],[Pay Post Initial]] * ACT3Info[Remainder %]), "")</f>
        <v/>
      </c>
      <c r="AQ361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61" s="23">
        <v>45648</v>
      </c>
      <c r="AT361" s="1" cm="1">
        <f t="array" ref="AT361">IF(ISNUMBER(BA360), BA360, ACT4Info[Intial Amount])</f>
        <v>0</v>
      </c>
      <c r="AU361" s="1"/>
      <c r="AV361" s="19" cm="1">
        <f t="array" ref="AV361">IF(ACT4Holdings[[#This Row],[Intial Amount]] &gt; ACT4Info[Interest Rate 1 Cap], ACT4Info[Interest Rate 2], ACT4Info[Interest Rate])</f>
        <v>0</v>
      </c>
      <c r="AW361" s="1"/>
      <c r="AX361" s="24" t="str" cm="1">
        <f t="array" ref="AX361">IF(VLOOKUP(ACT4Holdings[[#This Row],[Date]],Paysheet[], 2, FALSE) = "PAYDAY", (VLOOKUP(ACT4Holdings[[#This Row],[Date]],Paysheet[], 11, FALSE) * ACT4Info[Intial Pay %]), "")</f>
        <v/>
      </c>
      <c r="AY361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61" s="1" t="str" cm="1">
        <f t="array" ref="AZ361">IF(VLOOKUP(ACT4Holdings[[#This Row],[Date]],Paysheet[], 2, FALSE) = "PAYDAY", (PayDistribution[[#This Row],[Pay Post Initial]] * ACT4Info[Remainder %]), "")</f>
        <v/>
      </c>
      <c r="BA361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61" s="23">
        <v>45648</v>
      </c>
      <c r="BD361" s="1" cm="1">
        <f t="array" ref="BD361">IF(ISNUMBER(BK360), BK360, ACT5Info[Intial Amount])</f>
        <v>0</v>
      </c>
      <c r="BE361" s="1"/>
      <c r="BF361" s="19" cm="1">
        <f t="array" ref="BF361">IF(ACT5Holdings[[#This Row],[Intial Amount]] &gt; ACT5Info[Interest Rate 1 Cap], ACT5Info[Interest Rate 2], ACT5Info[Interest Rate])</f>
        <v>0</v>
      </c>
      <c r="BG361" s="1"/>
      <c r="BH361" s="24" t="str" cm="1">
        <f t="array" ref="BH361">IF(VLOOKUP(ACT5Holdings[[#This Row],[Date]],Paysheet[], 2, FALSE) = "PAYDAY", (VLOOKUP(ACT5Holdings[[#This Row],[Date]],Paysheet[], 11, FALSE) * ACT5Info[Intial Pay %]), "")</f>
        <v/>
      </c>
      <c r="BI361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61" s="1" t="str" cm="1">
        <f t="array" ref="BJ361">IF(VLOOKUP(ACT5Holdings[[#This Row],[Date]],Paysheet[], 2, FALSE) = "PAYDAY", (PayDistribution[[#This Row],[Pay Post Initial]] * ACT5Info[Remainder %]), "")</f>
        <v/>
      </c>
      <c r="BK361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62" spans="1:63" x14ac:dyDescent="0.25">
      <c r="A362" s="28">
        <v>45649</v>
      </c>
      <c r="B362" t="str">
        <f>IF(VLOOKUP(PayDistribution[[#This Row],[Date]],Paysheet[], 2, FALSE) = "PAYDAY", VLOOKUP(PayDistribution[[#This Row],[Date]],Paysheet[], 11, FALSE), "")</f>
        <v/>
      </c>
      <c r="C362" s="2" t="str">
        <f>ACT1Holdings[[#This Row],[Initial Pay Cut]]</f>
        <v/>
      </c>
      <c r="D362" s="2" t="str">
        <f>ACT2Holdings[[#This Row],[Initial Pay Cut]]</f>
        <v/>
      </c>
      <c r="E362" s="2" t="str">
        <f>ACT3Holdings[[#This Row],[Initial Pay Cut]]</f>
        <v/>
      </c>
      <c r="F362" s="2" t="str">
        <f>ACT4Holdings[[#This Row],[Initial Pay Cut]]</f>
        <v/>
      </c>
      <c r="G362" s="2" t="str">
        <f>ACT5Holdings[[#This Row],[Initial Pay Cut]]</f>
        <v/>
      </c>
      <c r="H362" t="str">
        <f>IF(PayDistribution[[#This Row],[Initial Paycheck]] = "", "", PayDistribution[[#This Row],[Initial Paycheck]] - SUM(PayDistribution[[#This Row],[Int ACT 1]:[Int ACT 5]]))</f>
        <v/>
      </c>
      <c r="I362" s="2" t="str">
        <f>ACT1Holdings[[#This Row],[Remainder Pay Cut]]</f>
        <v/>
      </c>
      <c r="J362" s="2" t="str">
        <f>ACT2Holdings[[#This Row],[Remainder Pay Cut]]</f>
        <v/>
      </c>
      <c r="K362" s="2" t="str">
        <f>ACT3Holdings[[#This Row],[Remainder Pay Cut]]</f>
        <v/>
      </c>
      <c r="L362" s="2" t="str">
        <f>ACT4Holdings[[#This Row],[Remainder Pay Cut]]</f>
        <v/>
      </c>
      <c r="M362" s="2" t="str">
        <f>ACT5Holdings[[#This Row],[Remainder Pay Cut]]</f>
        <v/>
      </c>
      <c r="O362" s="23">
        <v>45649</v>
      </c>
      <c r="P362" s="1" cm="1">
        <f t="array" ref="P362">IF(ISNUMBER(W361), W361, ACT1Info[Intial Amount])</f>
        <v>0</v>
      </c>
      <c r="Q362" s="1"/>
      <c r="R362" s="19" cm="1">
        <f t="array" ref="R362">IF(ACT1Holdings[[#This Row],[Intial Amount]] &gt; ACT1Info[Interest Rate 1 Cap], ACT1Info[Interest Rate 2], ACT1Info[Interest Rate])</f>
        <v>0</v>
      </c>
      <c r="S362" s="1"/>
      <c r="T362" s="24" t="str" cm="1">
        <f t="array" ref="T362">IF(VLOOKUP(ACT1Holdings[[#This Row],[Date]],Paysheet[], 2, FALSE) = "PAYDAY", (VLOOKUP(ACT1Holdings[[#This Row],[Date]],Paysheet[], 11, FALSE) * ACT1Info[Intial Pay %]), "")</f>
        <v/>
      </c>
      <c r="U362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62" s="1" t="str" cm="1">
        <f t="array" ref="V362">IF(VLOOKUP(ACT1Holdings[[#This Row],[Date]],Paysheet[], 2, FALSE) = "PAYDAY", (PayDistribution[[#This Row],[Pay Post Initial]] * ACT1Info[Remainder %]), "")</f>
        <v/>
      </c>
      <c r="W362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62" s="23">
        <v>45649</v>
      </c>
      <c r="Z362" s="1" cm="1">
        <f t="array" ref="Z362">IF(ISNUMBER(AG361), AG361, ACT2Info[Intial Amount])</f>
        <v>0</v>
      </c>
      <c r="AA362" s="1"/>
      <c r="AB362" s="19" cm="1">
        <f t="array" ref="AB362">IF(ACT2Holdings[[#This Row],[Intial Amount]] &gt; ACT2Info[Interest Rate 1 Cap], ACT2Info[Interest Rate 2], ACT2Info[Interest Rate])</f>
        <v>1.5E-3</v>
      </c>
      <c r="AC362" s="1"/>
      <c r="AD362" s="24" t="str" cm="1">
        <f t="array" ref="AD362">IF(VLOOKUP(ACT2Holdings[[#This Row],[Date]],Paysheet[], 2, FALSE) = "PAYDAY", (VLOOKUP(ACT2Holdings[[#This Row],[Date]],Paysheet[], 11, FALSE) * ACT2Info[Intial Pay %]), "")</f>
        <v/>
      </c>
      <c r="AE362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62" s="1" t="str" cm="1">
        <f t="array" ref="AF362">IF(VLOOKUP(ACT2Holdings[[#This Row],[Date]],Paysheet[], 2, FALSE) = "PAYDAY", (PayDistribution[[#This Row],[Pay Post Initial]] * ACT2Info[Remainder %]), "")</f>
        <v/>
      </c>
      <c r="AG362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62" s="23">
        <v>45649</v>
      </c>
      <c r="AJ362" s="1" cm="1">
        <f t="array" ref="AJ362">IF(ISNUMBER(AQ361), AQ361, ACT3Info[Intial Amount])</f>
        <v>0</v>
      </c>
      <c r="AK362" s="1"/>
      <c r="AL362" s="19" cm="1">
        <f t="array" ref="AL362">IF(ACT3Holdings[[#This Row],[Intial Amount]] &gt; ACT3Info[Interest Rate 1 Cap], ACT3Info[Interest Rate 2], ACT3Info[Interest Rate])</f>
        <v>0</v>
      </c>
      <c r="AM362" s="1"/>
      <c r="AN362" s="24" t="str" cm="1">
        <f t="array" ref="AN362">IF(VLOOKUP(ACT3Holdings[[#This Row],[Date]],Paysheet[], 2, FALSE) = "PAYDAY", (VLOOKUP(ACT3Holdings[[#This Row],[Date]],Paysheet[], 11, FALSE) * ACT3Info[Intial Pay %]), "")</f>
        <v/>
      </c>
      <c r="AO362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62" s="1" t="str" cm="1">
        <f t="array" ref="AP362">IF(VLOOKUP(ACT3Holdings[[#This Row],[Date]],Paysheet[], 2, FALSE) = "PAYDAY", (PayDistribution[[#This Row],[Pay Post Initial]] * ACT3Info[Remainder %]), "")</f>
        <v/>
      </c>
      <c r="AQ362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62" s="23">
        <v>45649</v>
      </c>
      <c r="AT362" s="1" cm="1">
        <f t="array" ref="AT362">IF(ISNUMBER(BA361), BA361, ACT4Info[Intial Amount])</f>
        <v>0</v>
      </c>
      <c r="AU362" s="1"/>
      <c r="AV362" s="19" cm="1">
        <f t="array" ref="AV362">IF(ACT4Holdings[[#This Row],[Intial Amount]] &gt; ACT4Info[Interest Rate 1 Cap], ACT4Info[Interest Rate 2], ACT4Info[Interest Rate])</f>
        <v>0</v>
      </c>
      <c r="AW362" s="1"/>
      <c r="AX362" s="24" t="str" cm="1">
        <f t="array" ref="AX362">IF(VLOOKUP(ACT4Holdings[[#This Row],[Date]],Paysheet[], 2, FALSE) = "PAYDAY", (VLOOKUP(ACT4Holdings[[#This Row],[Date]],Paysheet[], 11, FALSE) * ACT4Info[Intial Pay %]), "")</f>
        <v/>
      </c>
      <c r="AY362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62" s="1" t="str" cm="1">
        <f t="array" ref="AZ362">IF(VLOOKUP(ACT4Holdings[[#This Row],[Date]],Paysheet[], 2, FALSE) = "PAYDAY", (PayDistribution[[#This Row],[Pay Post Initial]] * ACT4Info[Remainder %]), "")</f>
        <v/>
      </c>
      <c r="BA362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62" s="23">
        <v>45649</v>
      </c>
      <c r="BD362" s="1" cm="1">
        <f t="array" ref="BD362">IF(ISNUMBER(BK361), BK361, ACT5Info[Intial Amount])</f>
        <v>0</v>
      </c>
      <c r="BE362" s="1"/>
      <c r="BF362" s="19" cm="1">
        <f t="array" ref="BF362">IF(ACT5Holdings[[#This Row],[Intial Amount]] &gt; ACT5Info[Interest Rate 1 Cap], ACT5Info[Interest Rate 2], ACT5Info[Interest Rate])</f>
        <v>0</v>
      </c>
      <c r="BG362" s="1"/>
      <c r="BH362" s="24" t="str" cm="1">
        <f t="array" ref="BH362">IF(VLOOKUP(ACT5Holdings[[#This Row],[Date]],Paysheet[], 2, FALSE) = "PAYDAY", (VLOOKUP(ACT5Holdings[[#This Row],[Date]],Paysheet[], 11, FALSE) * ACT5Info[Intial Pay %]), "")</f>
        <v/>
      </c>
      <c r="BI362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62" s="1" t="str" cm="1">
        <f t="array" ref="BJ362">IF(VLOOKUP(ACT5Holdings[[#This Row],[Date]],Paysheet[], 2, FALSE) = "PAYDAY", (PayDistribution[[#This Row],[Pay Post Initial]] * ACT5Info[Remainder %]), "")</f>
        <v/>
      </c>
      <c r="BK362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63" spans="1:63" x14ac:dyDescent="0.25">
      <c r="A363" s="28">
        <v>45650</v>
      </c>
      <c r="B363" t="str">
        <f>IF(VLOOKUP(PayDistribution[[#This Row],[Date]],Paysheet[], 2, FALSE) = "PAYDAY", VLOOKUP(PayDistribution[[#This Row],[Date]],Paysheet[], 11, FALSE), "")</f>
        <v/>
      </c>
      <c r="C363" s="2" t="str">
        <f>ACT1Holdings[[#This Row],[Initial Pay Cut]]</f>
        <v/>
      </c>
      <c r="D363" s="2" t="str">
        <f>ACT2Holdings[[#This Row],[Initial Pay Cut]]</f>
        <v/>
      </c>
      <c r="E363" s="2" t="str">
        <f>ACT3Holdings[[#This Row],[Initial Pay Cut]]</f>
        <v/>
      </c>
      <c r="F363" s="2" t="str">
        <f>ACT4Holdings[[#This Row],[Initial Pay Cut]]</f>
        <v/>
      </c>
      <c r="G363" s="2" t="str">
        <f>ACT5Holdings[[#This Row],[Initial Pay Cut]]</f>
        <v/>
      </c>
      <c r="H363" t="str">
        <f>IF(PayDistribution[[#This Row],[Initial Paycheck]] = "", "", PayDistribution[[#This Row],[Initial Paycheck]] - SUM(PayDistribution[[#This Row],[Int ACT 1]:[Int ACT 5]]))</f>
        <v/>
      </c>
      <c r="I363" s="2" t="str">
        <f>ACT1Holdings[[#This Row],[Remainder Pay Cut]]</f>
        <v/>
      </c>
      <c r="J363" s="2" t="str">
        <f>ACT2Holdings[[#This Row],[Remainder Pay Cut]]</f>
        <v/>
      </c>
      <c r="K363" s="2" t="str">
        <f>ACT3Holdings[[#This Row],[Remainder Pay Cut]]</f>
        <v/>
      </c>
      <c r="L363" s="2" t="str">
        <f>ACT4Holdings[[#This Row],[Remainder Pay Cut]]</f>
        <v/>
      </c>
      <c r="M363" s="2" t="str">
        <f>ACT5Holdings[[#This Row],[Remainder Pay Cut]]</f>
        <v/>
      </c>
      <c r="O363" s="23">
        <v>45650</v>
      </c>
      <c r="P363" s="1" cm="1">
        <f t="array" ref="P363">IF(ISNUMBER(W362), W362, ACT1Info[Intial Amount])</f>
        <v>0</v>
      </c>
      <c r="Q363" s="1"/>
      <c r="R363" s="19" cm="1">
        <f t="array" ref="R363">IF(ACT1Holdings[[#This Row],[Intial Amount]] &gt; ACT1Info[Interest Rate 1 Cap], ACT1Info[Interest Rate 2], ACT1Info[Interest Rate])</f>
        <v>0</v>
      </c>
      <c r="S363" s="1"/>
      <c r="T363" s="24" t="str" cm="1">
        <f t="array" ref="T363">IF(VLOOKUP(ACT1Holdings[[#This Row],[Date]],Paysheet[], 2, FALSE) = "PAYDAY", (VLOOKUP(ACT1Holdings[[#This Row],[Date]],Paysheet[], 11, FALSE) * ACT1Info[Intial Pay %]), "")</f>
        <v/>
      </c>
      <c r="U363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63" s="1" t="str" cm="1">
        <f t="array" ref="V363">IF(VLOOKUP(ACT1Holdings[[#This Row],[Date]],Paysheet[], 2, FALSE) = "PAYDAY", (PayDistribution[[#This Row],[Pay Post Initial]] * ACT1Info[Remainder %]), "")</f>
        <v/>
      </c>
      <c r="W363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63" s="23">
        <v>45650</v>
      </c>
      <c r="Z363" s="1" cm="1">
        <f t="array" ref="Z363">IF(ISNUMBER(AG362), AG362, ACT2Info[Intial Amount])</f>
        <v>0</v>
      </c>
      <c r="AA363" s="1"/>
      <c r="AB363" s="19" cm="1">
        <f t="array" ref="AB363">IF(ACT2Holdings[[#This Row],[Intial Amount]] &gt; ACT2Info[Interest Rate 1 Cap], ACT2Info[Interest Rate 2], ACT2Info[Interest Rate])</f>
        <v>1.5E-3</v>
      </c>
      <c r="AC363" s="1"/>
      <c r="AD363" s="24" t="str" cm="1">
        <f t="array" ref="AD363">IF(VLOOKUP(ACT2Holdings[[#This Row],[Date]],Paysheet[], 2, FALSE) = "PAYDAY", (VLOOKUP(ACT2Holdings[[#This Row],[Date]],Paysheet[], 11, FALSE) * ACT2Info[Intial Pay %]), "")</f>
        <v/>
      </c>
      <c r="AE363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63" s="1" t="str" cm="1">
        <f t="array" ref="AF363">IF(VLOOKUP(ACT2Holdings[[#This Row],[Date]],Paysheet[], 2, FALSE) = "PAYDAY", (PayDistribution[[#This Row],[Pay Post Initial]] * ACT2Info[Remainder %]), "")</f>
        <v/>
      </c>
      <c r="AG363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63" s="23">
        <v>45650</v>
      </c>
      <c r="AJ363" s="1" cm="1">
        <f t="array" ref="AJ363">IF(ISNUMBER(AQ362), AQ362, ACT3Info[Intial Amount])</f>
        <v>0</v>
      </c>
      <c r="AK363" s="1"/>
      <c r="AL363" s="19" cm="1">
        <f t="array" ref="AL363">IF(ACT3Holdings[[#This Row],[Intial Amount]] &gt; ACT3Info[Interest Rate 1 Cap], ACT3Info[Interest Rate 2], ACT3Info[Interest Rate])</f>
        <v>0</v>
      </c>
      <c r="AM363" s="1"/>
      <c r="AN363" s="24" t="str" cm="1">
        <f t="array" ref="AN363">IF(VLOOKUP(ACT3Holdings[[#This Row],[Date]],Paysheet[], 2, FALSE) = "PAYDAY", (VLOOKUP(ACT3Holdings[[#This Row],[Date]],Paysheet[], 11, FALSE) * ACT3Info[Intial Pay %]), "")</f>
        <v/>
      </c>
      <c r="AO363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63" s="1" t="str" cm="1">
        <f t="array" ref="AP363">IF(VLOOKUP(ACT3Holdings[[#This Row],[Date]],Paysheet[], 2, FALSE) = "PAYDAY", (PayDistribution[[#This Row],[Pay Post Initial]] * ACT3Info[Remainder %]), "")</f>
        <v/>
      </c>
      <c r="AQ363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63" s="23">
        <v>45650</v>
      </c>
      <c r="AT363" s="1" cm="1">
        <f t="array" ref="AT363">IF(ISNUMBER(BA362), BA362, ACT4Info[Intial Amount])</f>
        <v>0</v>
      </c>
      <c r="AU363" s="1"/>
      <c r="AV363" s="19" cm="1">
        <f t="array" ref="AV363">IF(ACT4Holdings[[#This Row],[Intial Amount]] &gt; ACT4Info[Interest Rate 1 Cap], ACT4Info[Interest Rate 2], ACT4Info[Interest Rate])</f>
        <v>0</v>
      </c>
      <c r="AW363" s="1"/>
      <c r="AX363" s="24" t="str" cm="1">
        <f t="array" ref="AX363">IF(VLOOKUP(ACT4Holdings[[#This Row],[Date]],Paysheet[], 2, FALSE) = "PAYDAY", (VLOOKUP(ACT4Holdings[[#This Row],[Date]],Paysheet[], 11, FALSE) * ACT4Info[Intial Pay %]), "")</f>
        <v/>
      </c>
      <c r="AY363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63" s="1" t="str" cm="1">
        <f t="array" ref="AZ363">IF(VLOOKUP(ACT4Holdings[[#This Row],[Date]],Paysheet[], 2, FALSE) = "PAYDAY", (PayDistribution[[#This Row],[Pay Post Initial]] * ACT4Info[Remainder %]), "")</f>
        <v/>
      </c>
      <c r="BA363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63" s="23">
        <v>45650</v>
      </c>
      <c r="BD363" s="1" cm="1">
        <f t="array" ref="BD363">IF(ISNUMBER(BK362), BK362, ACT5Info[Intial Amount])</f>
        <v>0</v>
      </c>
      <c r="BE363" s="1"/>
      <c r="BF363" s="19" cm="1">
        <f t="array" ref="BF363">IF(ACT5Holdings[[#This Row],[Intial Amount]] &gt; ACT5Info[Interest Rate 1 Cap], ACT5Info[Interest Rate 2], ACT5Info[Interest Rate])</f>
        <v>0</v>
      </c>
      <c r="BG363" s="1"/>
      <c r="BH363" s="24" t="str" cm="1">
        <f t="array" ref="BH363">IF(VLOOKUP(ACT5Holdings[[#This Row],[Date]],Paysheet[], 2, FALSE) = "PAYDAY", (VLOOKUP(ACT5Holdings[[#This Row],[Date]],Paysheet[], 11, FALSE) * ACT5Info[Intial Pay %]), "")</f>
        <v/>
      </c>
      <c r="BI363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63" s="1" t="str" cm="1">
        <f t="array" ref="BJ363">IF(VLOOKUP(ACT5Holdings[[#This Row],[Date]],Paysheet[], 2, FALSE) = "PAYDAY", (PayDistribution[[#This Row],[Pay Post Initial]] * ACT5Info[Remainder %]), "")</f>
        <v/>
      </c>
      <c r="BK363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64" spans="1:63" x14ac:dyDescent="0.25">
      <c r="A364" s="28">
        <v>45651</v>
      </c>
      <c r="B364" t="str">
        <f>IF(VLOOKUP(PayDistribution[[#This Row],[Date]],Paysheet[], 2, FALSE) = "PAYDAY", VLOOKUP(PayDistribution[[#This Row],[Date]],Paysheet[], 11, FALSE), "")</f>
        <v/>
      </c>
      <c r="C364" s="2" t="str">
        <f>ACT1Holdings[[#This Row],[Initial Pay Cut]]</f>
        <v/>
      </c>
      <c r="D364" s="2" t="str">
        <f>ACT2Holdings[[#This Row],[Initial Pay Cut]]</f>
        <v/>
      </c>
      <c r="E364" s="2" t="str">
        <f>ACT3Holdings[[#This Row],[Initial Pay Cut]]</f>
        <v/>
      </c>
      <c r="F364" s="2" t="str">
        <f>ACT4Holdings[[#This Row],[Initial Pay Cut]]</f>
        <v/>
      </c>
      <c r="G364" s="2" t="str">
        <f>ACT5Holdings[[#This Row],[Initial Pay Cut]]</f>
        <v/>
      </c>
      <c r="H364" t="str">
        <f>IF(PayDistribution[[#This Row],[Initial Paycheck]] = "", "", PayDistribution[[#This Row],[Initial Paycheck]] - SUM(PayDistribution[[#This Row],[Int ACT 1]:[Int ACT 5]]))</f>
        <v/>
      </c>
      <c r="I364" s="2" t="str">
        <f>ACT1Holdings[[#This Row],[Remainder Pay Cut]]</f>
        <v/>
      </c>
      <c r="J364" s="2" t="str">
        <f>ACT2Holdings[[#This Row],[Remainder Pay Cut]]</f>
        <v/>
      </c>
      <c r="K364" s="2" t="str">
        <f>ACT3Holdings[[#This Row],[Remainder Pay Cut]]</f>
        <v/>
      </c>
      <c r="L364" s="2" t="str">
        <f>ACT4Holdings[[#This Row],[Remainder Pay Cut]]</f>
        <v/>
      </c>
      <c r="M364" s="2" t="str">
        <f>ACT5Holdings[[#This Row],[Remainder Pay Cut]]</f>
        <v/>
      </c>
      <c r="O364" s="23">
        <v>45651</v>
      </c>
      <c r="P364" s="1" cm="1">
        <f t="array" ref="P364">IF(ISNUMBER(W363), W363, ACT1Info[Intial Amount])</f>
        <v>0</v>
      </c>
      <c r="Q364" s="1"/>
      <c r="R364" s="19" cm="1">
        <f t="array" ref="R364">IF(ACT1Holdings[[#This Row],[Intial Amount]] &gt; ACT1Info[Interest Rate 1 Cap], ACT1Info[Interest Rate 2], ACT1Info[Interest Rate])</f>
        <v>0</v>
      </c>
      <c r="S364" s="1"/>
      <c r="T364" s="24" t="str" cm="1">
        <f t="array" ref="T364">IF(VLOOKUP(ACT1Holdings[[#This Row],[Date]],Paysheet[], 2, FALSE) = "PAYDAY", (VLOOKUP(ACT1Holdings[[#This Row],[Date]],Paysheet[], 11, FALSE) * ACT1Info[Intial Pay %]), "")</f>
        <v/>
      </c>
      <c r="U364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64" s="1" t="str" cm="1">
        <f t="array" ref="V364">IF(VLOOKUP(ACT1Holdings[[#This Row],[Date]],Paysheet[], 2, FALSE) = "PAYDAY", (PayDistribution[[#This Row],[Pay Post Initial]] * ACT1Info[Remainder %]), "")</f>
        <v/>
      </c>
      <c r="W364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64" s="23">
        <v>45651</v>
      </c>
      <c r="Z364" s="1" cm="1">
        <f t="array" ref="Z364">IF(ISNUMBER(AG363), AG363, ACT2Info[Intial Amount])</f>
        <v>0</v>
      </c>
      <c r="AA364" s="1"/>
      <c r="AB364" s="19" cm="1">
        <f t="array" ref="AB364">IF(ACT2Holdings[[#This Row],[Intial Amount]] &gt; ACT2Info[Interest Rate 1 Cap], ACT2Info[Interest Rate 2], ACT2Info[Interest Rate])</f>
        <v>1.5E-3</v>
      </c>
      <c r="AC364" s="1"/>
      <c r="AD364" s="24" t="str" cm="1">
        <f t="array" ref="AD364">IF(VLOOKUP(ACT2Holdings[[#This Row],[Date]],Paysheet[], 2, FALSE) = "PAYDAY", (VLOOKUP(ACT2Holdings[[#This Row],[Date]],Paysheet[], 11, FALSE) * ACT2Info[Intial Pay %]), "")</f>
        <v/>
      </c>
      <c r="AE364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64" s="1" t="str" cm="1">
        <f t="array" ref="AF364">IF(VLOOKUP(ACT2Holdings[[#This Row],[Date]],Paysheet[], 2, FALSE) = "PAYDAY", (PayDistribution[[#This Row],[Pay Post Initial]] * ACT2Info[Remainder %]), "")</f>
        <v/>
      </c>
      <c r="AG364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64" s="23">
        <v>45651</v>
      </c>
      <c r="AJ364" s="1" cm="1">
        <f t="array" ref="AJ364">IF(ISNUMBER(AQ363), AQ363, ACT3Info[Intial Amount])</f>
        <v>0</v>
      </c>
      <c r="AK364" s="1"/>
      <c r="AL364" s="19" cm="1">
        <f t="array" ref="AL364">IF(ACT3Holdings[[#This Row],[Intial Amount]] &gt; ACT3Info[Interest Rate 1 Cap], ACT3Info[Interest Rate 2], ACT3Info[Interest Rate])</f>
        <v>0</v>
      </c>
      <c r="AM364" s="1"/>
      <c r="AN364" s="24" t="str" cm="1">
        <f t="array" ref="AN364">IF(VLOOKUP(ACT3Holdings[[#This Row],[Date]],Paysheet[], 2, FALSE) = "PAYDAY", (VLOOKUP(ACT3Holdings[[#This Row],[Date]],Paysheet[], 11, FALSE) * ACT3Info[Intial Pay %]), "")</f>
        <v/>
      </c>
      <c r="AO364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64" s="1" t="str" cm="1">
        <f t="array" ref="AP364">IF(VLOOKUP(ACT3Holdings[[#This Row],[Date]],Paysheet[], 2, FALSE) = "PAYDAY", (PayDistribution[[#This Row],[Pay Post Initial]] * ACT3Info[Remainder %]), "")</f>
        <v/>
      </c>
      <c r="AQ364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64" s="23">
        <v>45651</v>
      </c>
      <c r="AT364" s="1" cm="1">
        <f t="array" ref="AT364">IF(ISNUMBER(BA363), BA363, ACT4Info[Intial Amount])</f>
        <v>0</v>
      </c>
      <c r="AU364" s="1"/>
      <c r="AV364" s="19" cm="1">
        <f t="array" ref="AV364">IF(ACT4Holdings[[#This Row],[Intial Amount]] &gt; ACT4Info[Interest Rate 1 Cap], ACT4Info[Interest Rate 2], ACT4Info[Interest Rate])</f>
        <v>0</v>
      </c>
      <c r="AW364" s="1"/>
      <c r="AX364" s="24" t="str" cm="1">
        <f t="array" ref="AX364">IF(VLOOKUP(ACT4Holdings[[#This Row],[Date]],Paysheet[], 2, FALSE) = "PAYDAY", (VLOOKUP(ACT4Holdings[[#This Row],[Date]],Paysheet[], 11, FALSE) * ACT4Info[Intial Pay %]), "")</f>
        <v/>
      </c>
      <c r="AY364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64" s="1" t="str" cm="1">
        <f t="array" ref="AZ364">IF(VLOOKUP(ACT4Holdings[[#This Row],[Date]],Paysheet[], 2, FALSE) = "PAYDAY", (PayDistribution[[#This Row],[Pay Post Initial]] * ACT4Info[Remainder %]), "")</f>
        <v/>
      </c>
      <c r="BA364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64" s="23">
        <v>45651</v>
      </c>
      <c r="BD364" s="1" cm="1">
        <f t="array" ref="BD364">IF(ISNUMBER(BK363), BK363, ACT5Info[Intial Amount])</f>
        <v>0</v>
      </c>
      <c r="BE364" s="1"/>
      <c r="BF364" s="19" cm="1">
        <f t="array" ref="BF364">IF(ACT5Holdings[[#This Row],[Intial Amount]] &gt; ACT5Info[Interest Rate 1 Cap], ACT5Info[Interest Rate 2], ACT5Info[Interest Rate])</f>
        <v>0</v>
      </c>
      <c r="BG364" s="1"/>
      <c r="BH364" s="24" t="str" cm="1">
        <f t="array" ref="BH364">IF(VLOOKUP(ACT5Holdings[[#This Row],[Date]],Paysheet[], 2, FALSE) = "PAYDAY", (VLOOKUP(ACT5Holdings[[#This Row],[Date]],Paysheet[], 11, FALSE) * ACT5Info[Intial Pay %]), "")</f>
        <v/>
      </c>
      <c r="BI364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64" s="1" t="str" cm="1">
        <f t="array" ref="BJ364">IF(VLOOKUP(ACT5Holdings[[#This Row],[Date]],Paysheet[], 2, FALSE) = "PAYDAY", (PayDistribution[[#This Row],[Pay Post Initial]] * ACT5Info[Remainder %]), "")</f>
        <v/>
      </c>
      <c r="BK364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65" spans="1:63" x14ac:dyDescent="0.25">
      <c r="A365" s="28">
        <v>45652</v>
      </c>
      <c r="B365" t="str">
        <f>IF(VLOOKUP(PayDistribution[[#This Row],[Date]],Paysheet[], 2, FALSE) = "PAYDAY", VLOOKUP(PayDistribution[[#This Row],[Date]],Paysheet[], 11, FALSE), "")</f>
        <v/>
      </c>
      <c r="C365" s="2" t="str">
        <f>ACT1Holdings[[#This Row],[Initial Pay Cut]]</f>
        <v/>
      </c>
      <c r="D365" s="2" t="str">
        <f>ACT2Holdings[[#This Row],[Initial Pay Cut]]</f>
        <v/>
      </c>
      <c r="E365" s="2" t="str">
        <f>ACT3Holdings[[#This Row],[Initial Pay Cut]]</f>
        <v/>
      </c>
      <c r="F365" s="2" t="str">
        <f>ACT4Holdings[[#This Row],[Initial Pay Cut]]</f>
        <v/>
      </c>
      <c r="G365" s="2" t="str">
        <f>ACT5Holdings[[#This Row],[Initial Pay Cut]]</f>
        <v/>
      </c>
      <c r="H365" t="str">
        <f>IF(PayDistribution[[#This Row],[Initial Paycheck]] = "", "", PayDistribution[[#This Row],[Initial Paycheck]] - SUM(PayDistribution[[#This Row],[Int ACT 1]:[Int ACT 5]]))</f>
        <v/>
      </c>
      <c r="I365" s="2" t="str">
        <f>ACT1Holdings[[#This Row],[Remainder Pay Cut]]</f>
        <v/>
      </c>
      <c r="J365" s="2" t="str">
        <f>ACT2Holdings[[#This Row],[Remainder Pay Cut]]</f>
        <v/>
      </c>
      <c r="K365" s="2" t="str">
        <f>ACT3Holdings[[#This Row],[Remainder Pay Cut]]</f>
        <v/>
      </c>
      <c r="L365" s="2" t="str">
        <f>ACT4Holdings[[#This Row],[Remainder Pay Cut]]</f>
        <v/>
      </c>
      <c r="M365" s="2" t="str">
        <f>ACT5Holdings[[#This Row],[Remainder Pay Cut]]</f>
        <v/>
      </c>
      <c r="O365" s="23">
        <v>45652</v>
      </c>
      <c r="P365" s="1" cm="1">
        <f t="array" ref="P365">IF(ISNUMBER(W364), W364, ACT1Info[Intial Amount])</f>
        <v>0</v>
      </c>
      <c r="Q365" s="1"/>
      <c r="R365" s="19" cm="1">
        <f t="array" ref="R365">IF(ACT1Holdings[[#This Row],[Intial Amount]] &gt; ACT1Info[Interest Rate 1 Cap], ACT1Info[Interest Rate 2], ACT1Info[Interest Rate])</f>
        <v>0</v>
      </c>
      <c r="S365" s="1"/>
      <c r="T365" s="24" t="str" cm="1">
        <f t="array" ref="T365">IF(VLOOKUP(ACT1Holdings[[#This Row],[Date]],Paysheet[], 2, FALSE) = "PAYDAY", (VLOOKUP(ACT1Holdings[[#This Row],[Date]],Paysheet[], 11, FALSE) * ACT1Info[Intial Pay %]), "")</f>
        <v/>
      </c>
      <c r="U365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65" s="1" t="str" cm="1">
        <f t="array" ref="V365">IF(VLOOKUP(ACT1Holdings[[#This Row],[Date]],Paysheet[], 2, FALSE) = "PAYDAY", (PayDistribution[[#This Row],[Pay Post Initial]] * ACT1Info[Remainder %]), "")</f>
        <v/>
      </c>
      <c r="W365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65" s="23">
        <v>45652</v>
      </c>
      <c r="Z365" s="1" cm="1">
        <f t="array" ref="Z365">IF(ISNUMBER(AG364), AG364, ACT2Info[Intial Amount])</f>
        <v>0</v>
      </c>
      <c r="AA365" s="1"/>
      <c r="AB365" s="19" cm="1">
        <f t="array" ref="AB365">IF(ACT2Holdings[[#This Row],[Intial Amount]] &gt; ACT2Info[Interest Rate 1 Cap], ACT2Info[Interest Rate 2], ACT2Info[Interest Rate])</f>
        <v>1.5E-3</v>
      </c>
      <c r="AC365" s="1"/>
      <c r="AD365" s="24" t="str" cm="1">
        <f t="array" ref="AD365">IF(VLOOKUP(ACT2Holdings[[#This Row],[Date]],Paysheet[], 2, FALSE) = "PAYDAY", (VLOOKUP(ACT2Holdings[[#This Row],[Date]],Paysheet[], 11, FALSE) * ACT2Info[Intial Pay %]), "")</f>
        <v/>
      </c>
      <c r="AE365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65" s="1" t="str" cm="1">
        <f t="array" ref="AF365">IF(VLOOKUP(ACT2Holdings[[#This Row],[Date]],Paysheet[], 2, FALSE) = "PAYDAY", (PayDistribution[[#This Row],[Pay Post Initial]] * ACT2Info[Remainder %]), "")</f>
        <v/>
      </c>
      <c r="AG365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65" s="23">
        <v>45652</v>
      </c>
      <c r="AJ365" s="1" cm="1">
        <f t="array" ref="AJ365">IF(ISNUMBER(AQ364), AQ364, ACT3Info[Intial Amount])</f>
        <v>0</v>
      </c>
      <c r="AK365" s="1"/>
      <c r="AL365" s="19" cm="1">
        <f t="array" ref="AL365">IF(ACT3Holdings[[#This Row],[Intial Amount]] &gt; ACT3Info[Interest Rate 1 Cap], ACT3Info[Interest Rate 2], ACT3Info[Interest Rate])</f>
        <v>0</v>
      </c>
      <c r="AM365" s="1"/>
      <c r="AN365" s="24" t="str" cm="1">
        <f t="array" ref="AN365">IF(VLOOKUP(ACT3Holdings[[#This Row],[Date]],Paysheet[], 2, FALSE) = "PAYDAY", (VLOOKUP(ACT3Holdings[[#This Row],[Date]],Paysheet[], 11, FALSE) * ACT3Info[Intial Pay %]), "")</f>
        <v/>
      </c>
      <c r="AO365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65" s="1" t="str" cm="1">
        <f t="array" ref="AP365">IF(VLOOKUP(ACT3Holdings[[#This Row],[Date]],Paysheet[], 2, FALSE) = "PAYDAY", (PayDistribution[[#This Row],[Pay Post Initial]] * ACT3Info[Remainder %]), "")</f>
        <v/>
      </c>
      <c r="AQ365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65" s="23">
        <v>45652</v>
      </c>
      <c r="AT365" s="1" cm="1">
        <f t="array" ref="AT365">IF(ISNUMBER(BA364), BA364, ACT4Info[Intial Amount])</f>
        <v>0</v>
      </c>
      <c r="AU365" s="1"/>
      <c r="AV365" s="19" cm="1">
        <f t="array" ref="AV365">IF(ACT4Holdings[[#This Row],[Intial Amount]] &gt; ACT4Info[Interest Rate 1 Cap], ACT4Info[Interest Rate 2], ACT4Info[Interest Rate])</f>
        <v>0</v>
      </c>
      <c r="AW365" s="1"/>
      <c r="AX365" s="24" t="str" cm="1">
        <f t="array" ref="AX365">IF(VLOOKUP(ACT4Holdings[[#This Row],[Date]],Paysheet[], 2, FALSE) = "PAYDAY", (VLOOKUP(ACT4Holdings[[#This Row],[Date]],Paysheet[], 11, FALSE) * ACT4Info[Intial Pay %]), "")</f>
        <v/>
      </c>
      <c r="AY365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65" s="1" t="str" cm="1">
        <f t="array" ref="AZ365">IF(VLOOKUP(ACT4Holdings[[#This Row],[Date]],Paysheet[], 2, FALSE) = "PAYDAY", (PayDistribution[[#This Row],[Pay Post Initial]] * ACT4Info[Remainder %]), "")</f>
        <v/>
      </c>
      <c r="BA365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65" s="23">
        <v>45652</v>
      </c>
      <c r="BD365" s="1" cm="1">
        <f t="array" ref="BD365">IF(ISNUMBER(BK364), BK364, ACT5Info[Intial Amount])</f>
        <v>0</v>
      </c>
      <c r="BE365" s="1"/>
      <c r="BF365" s="19" cm="1">
        <f t="array" ref="BF365">IF(ACT5Holdings[[#This Row],[Intial Amount]] &gt; ACT5Info[Interest Rate 1 Cap], ACT5Info[Interest Rate 2], ACT5Info[Interest Rate])</f>
        <v>0</v>
      </c>
      <c r="BG365" s="1"/>
      <c r="BH365" s="24" t="str" cm="1">
        <f t="array" ref="BH365">IF(VLOOKUP(ACT5Holdings[[#This Row],[Date]],Paysheet[], 2, FALSE) = "PAYDAY", (VLOOKUP(ACT5Holdings[[#This Row],[Date]],Paysheet[], 11, FALSE) * ACT5Info[Intial Pay %]), "")</f>
        <v/>
      </c>
      <c r="BI365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65" s="1" t="str" cm="1">
        <f t="array" ref="BJ365">IF(VLOOKUP(ACT5Holdings[[#This Row],[Date]],Paysheet[], 2, FALSE) = "PAYDAY", (PayDistribution[[#This Row],[Pay Post Initial]] * ACT5Info[Remainder %]), "")</f>
        <v/>
      </c>
      <c r="BK365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66" spans="1:63" x14ac:dyDescent="0.25">
      <c r="A366" s="28">
        <v>45653</v>
      </c>
      <c r="B366" t="str">
        <f>IF(VLOOKUP(PayDistribution[[#This Row],[Date]],Paysheet[], 2, FALSE) = "PAYDAY", VLOOKUP(PayDistribution[[#This Row],[Date]],Paysheet[], 11, FALSE), "")</f>
        <v/>
      </c>
      <c r="C366" s="2" t="str">
        <f>ACT1Holdings[[#This Row],[Initial Pay Cut]]</f>
        <v/>
      </c>
      <c r="D366" s="2" t="str">
        <f>ACT2Holdings[[#This Row],[Initial Pay Cut]]</f>
        <v/>
      </c>
      <c r="E366" s="2" t="str">
        <f>ACT3Holdings[[#This Row],[Initial Pay Cut]]</f>
        <v/>
      </c>
      <c r="F366" s="2" t="str">
        <f>ACT4Holdings[[#This Row],[Initial Pay Cut]]</f>
        <v/>
      </c>
      <c r="G366" s="2" t="str">
        <f>ACT5Holdings[[#This Row],[Initial Pay Cut]]</f>
        <v/>
      </c>
      <c r="H366" t="str">
        <f>IF(PayDistribution[[#This Row],[Initial Paycheck]] = "", "", PayDistribution[[#This Row],[Initial Paycheck]] - SUM(PayDistribution[[#This Row],[Int ACT 1]:[Int ACT 5]]))</f>
        <v/>
      </c>
      <c r="I366" s="2" t="str">
        <f>ACT1Holdings[[#This Row],[Remainder Pay Cut]]</f>
        <v/>
      </c>
      <c r="J366" s="2" t="str">
        <f>ACT2Holdings[[#This Row],[Remainder Pay Cut]]</f>
        <v/>
      </c>
      <c r="K366" s="2" t="str">
        <f>ACT3Holdings[[#This Row],[Remainder Pay Cut]]</f>
        <v/>
      </c>
      <c r="L366" s="2" t="str">
        <f>ACT4Holdings[[#This Row],[Remainder Pay Cut]]</f>
        <v/>
      </c>
      <c r="M366" s="2" t="str">
        <f>ACT5Holdings[[#This Row],[Remainder Pay Cut]]</f>
        <v/>
      </c>
      <c r="O366" s="23">
        <v>45653</v>
      </c>
      <c r="P366" s="1" cm="1">
        <f t="array" ref="P366">IF(ISNUMBER(W365), W365, ACT1Info[Intial Amount])</f>
        <v>0</v>
      </c>
      <c r="Q366" s="1"/>
      <c r="R366" s="19" cm="1">
        <f t="array" ref="R366">IF(ACT1Holdings[[#This Row],[Intial Amount]] &gt; ACT1Info[Interest Rate 1 Cap], ACT1Info[Interest Rate 2], ACT1Info[Interest Rate])</f>
        <v>0</v>
      </c>
      <c r="S366" s="1"/>
      <c r="T366" s="24" t="str" cm="1">
        <f t="array" ref="T366">IF(VLOOKUP(ACT1Holdings[[#This Row],[Date]],Paysheet[], 2, FALSE) = "PAYDAY", (VLOOKUP(ACT1Holdings[[#This Row],[Date]],Paysheet[], 11, FALSE) * ACT1Info[Intial Pay %]), "")</f>
        <v/>
      </c>
      <c r="U366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66" s="1" t="str" cm="1">
        <f t="array" ref="V366">IF(VLOOKUP(ACT1Holdings[[#This Row],[Date]],Paysheet[], 2, FALSE) = "PAYDAY", (PayDistribution[[#This Row],[Pay Post Initial]] * ACT1Info[Remainder %]), "")</f>
        <v/>
      </c>
      <c r="W366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66" s="23">
        <v>45653</v>
      </c>
      <c r="Z366" s="1" cm="1">
        <f t="array" ref="Z366">IF(ISNUMBER(AG365), AG365, ACT2Info[Intial Amount])</f>
        <v>0</v>
      </c>
      <c r="AA366" s="1"/>
      <c r="AB366" s="19" cm="1">
        <f t="array" ref="AB366">IF(ACT2Holdings[[#This Row],[Intial Amount]] &gt; ACT2Info[Interest Rate 1 Cap], ACT2Info[Interest Rate 2], ACT2Info[Interest Rate])</f>
        <v>1.5E-3</v>
      </c>
      <c r="AC366" s="1"/>
      <c r="AD366" s="24" t="str" cm="1">
        <f t="array" ref="AD366">IF(VLOOKUP(ACT2Holdings[[#This Row],[Date]],Paysheet[], 2, FALSE) = "PAYDAY", (VLOOKUP(ACT2Holdings[[#This Row],[Date]],Paysheet[], 11, FALSE) * ACT2Info[Intial Pay %]), "")</f>
        <v/>
      </c>
      <c r="AE366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66" s="1" t="str" cm="1">
        <f t="array" ref="AF366">IF(VLOOKUP(ACT2Holdings[[#This Row],[Date]],Paysheet[], 2, FALSE) = "PAYDAY", (PayDistribution[[#This Row],[Pay Post Initial]] * ACT2Info[Remainder %]), "")</f>
        <v/>
      </c>
      <c r="AG366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66" s="23">
        <v>45653</v>
      </c>
      <c r="AJ366" s="1" cm="1">
        <f t="array" ref="AJ366">IF(ISNUMBER(AQ365), AQ365, ACT3Info[Intial Amount])</f>
        <v>0</v>
      </c>
      <c r="AK366" s="1"/>
      <c r="AL366" s="19" cm="1">
        <f t="array" ref="AL366">IF(ACT3Holdings[[#This Row],[Intial Amount]] &gt; ACT3Info[Interest Rate 1 Cap], ACT3Info[Interest Rate 2], ACT3Info[Interest Rate])</f>
        <v>0</v>
      </c>
      <c r="AM366" s="1"/>
      <c r="AN366" s="24" t="str" cm="1">
        <f t="array" ref="AN366">IF(VLOOKUP(ACT3Holdings[[#This Row],[Date]],Paysheet[], 2, FALSE) = "PAYDAY", (VLOOKUP(ACT3Holdings[[#This Row],[Date]],Paysheet[], 11, FALSE) * ACT3Info[Intial Pay %]), "")</f>
        <v/>
      </c>
      <c r="AO366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66" s="1" t="str" cm="1">
        <f t="array" ref="AP366">IF(VLOOKUP(ACT3Holdings[[#This Row],[Date]],Paysheet[], 2, FALSE) = "PAYDAY", (PayDistribution[[#This Row],[Pay Post Initial]] * ACT3Info[Remainder %]), "")</f>
        <v/>
      </c>
      <c r="AQ366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66" s="23">
        <v>45653</v>
      </c>
      <c r="AT366" s="1" cm="1">
        <f t="array" ref="AT366">IF(ISNUMBER(BA365), BA365, ACT4Info[Intial Amount])</f>
        <v>0</v>
      </c>
      <c r="AU366" s="1"/>
      <c r="AV366" s="19" cm="1">
        <f t="array" ref="AV366">IF(ACT4Holdings[[#This Row],[Intial Amount]] &gt; ACT4Info[Interest Rate 1 Cap], ACT4Info[Interest Rate 2], ACT4Info[Interest Rate])</f>
        <v>0</v>
      </c>
      <c r="AW366" s="1"/>
      <c r="AX366" s="24" t="str" cm="1">
        <f t="array" ref="AX366">IF(VLOOKUP(ACT4Holdings[[#This Row],[Date]],Paysheet[], 2, FALSE) = "PAYDAY", (VLOOKUP(ACT4Holdings[[#This Row],[Date]],Paysheet[], 11, FALSE) * ACT4Info[Intial Pay %]), "")</f>
        <v/>
      </c>
      <c r="AY366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66" s="1" t="str" cm="1">
        <f t="array" ref="AZ366">IF(VLOOKUP(ACT4Holdings[[#This Row],[Date]],Paysheet[], 2, FALSE) = "PAYDAY", (PayDistribution[[#This Row],[Pay Post Initial]] * ACT4Info[Remainder %]), "")</f>
        <v/>
      </c>
      <c r="BA366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66" s="23">
        <v>45653</v>
      </c>
      <c r="BD366" s="1" cm="1">
        <f t="array" ref="BD366">IF(ISNUMBER(BK365), BK365, ACT5Info[Intial Amount])</f>
        <v>0</v>
      </c>
      <c r="BE366" s="1"/>
      <c r="BF366" s="19" cm="1">
        <f t="array" ref="BF366">IF(ACT5Holdings[[#This Row],[Intial Amount]] &gt; ACT5Info[Interest Rate 1 Cap], ACT5Info[Interest Rate 2], ACT5Info[Interest Rate])</f>
        <v>0</v>
      </c>
      <c r="BG366" s="1"/>
      <c r="BH366" s="24" t="str" cm="1">
        <f t="array" ref="BH366">IF(VLOOKUP(ACT5Holdings[[#This Row],[Date]],Paysheet[], 2, FALSE) = "PAYDAY", (VLOOKUP(ACT5Holdings[[#This Row],[Date]],Paysheet[], 11, FALSE) * ACT5Info[Intial Pay %]), "")</f>
        <v/>
      </c>
      <c r="BI366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66" s="1" t="str" cm="1">
        <f t="array" ref="BJ366">IF(VLOOKUP(ACT5Holdings[[#This Row],[Date]],Paysheet[], 2, FALSE) = "PAYDAY", (PayDistribution[[#This Row],[Pay Post Initial]] * ACT5Info[Remainder %]), "")</f>
        <v/>
      </c>
      <c r="BK366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67" spans="1:63" x14ac:dyDescent="0.25">
      <c r="A367" s="28">
        <v>45654</v>
      </c>
      <c r="B367" t="str">
        <f>IF(VLOOKUP(PayDistribution[[#This Row],[Date]],Paysheet[], 2, FALSE) = "PAYDAY", VLOOKUP(PayDistribution[[#This Row],[Date]],Paysheet[], 11, FALSE), "")</f>
        <v/>
      </c>
      <c r="C367" s="2" t="str">
        <f>ACT1Holdings[[#This Row],[Initial Pay Cut]]</f>
        <v/>
      </c>
      <c r="D367" s="2" t="str">
        <f>ACT2Holdings[[#This Row],[Initial Pay Cut]]</f>
        <v/>
      </c>
      <c r="E367" s="2" t="str">
        <f>ACT3Holdings[[#This Row],[Initial Pay Cut]]</f>
        <v/>
      </c>
      <c r="F367" s="2" t="str">
        <f>ACT4Holdings[[#This Row],[Initial Pay Cut]]</f>
        <v/>
      </c>
      <c r="G367" s="2" t="str">
        <f>ACT5Holdings[[#This Row],[Initial Pay Cut]]</f>
        <v/>
      </c>
      <c r="H367" t="str">
        <f>IF(PayDistribution[[#This Row],[Initial Paycheck]] = "", "", PayDistribution[[#This Row],[Initial Paycheck]] - SUM(PayDistribution[[#This Row],[Int ACT 1]:[Int ACT 5]]))</f>
        <v/>
      </c>
      <c r="I367" s="2" t="str">
        <f>ACT1Holdings[[#This Row],[Remainder Pay Cut]]</f>
        <v/>
      </c>
      <c r="J367" s="2" t="str">
        <f>ACT2Holdings[[#This Row],[Remainder Pay Cut]]</f>
        <v/>
      </c>
      <c r="K367" s="2" t="str">
        <f>ACT3Holdings[[#This Row],[Remainder Pay Cut]]</f>
        <v/>
      </c>
      <c r="L367" s="2" t="str">
        <f>ACT4Holdings[[#This Row],[Remainder Pay Cut]]</f>
        <v/>
      </c>
      <c r="M367" s="2" t="str">
        <f>ACT5Holdings[[#This Row],[Remainder Pay Cut]]</f>
        <v/>
      </c>
      <c r="O367" s="23">
        <v>45654</v>
      </c>
      <c r="P367" s="1" cm="1">
        <f t="array" ref="P367">IF(ISNUMBER(W366), W366, ACT1Info[Intial Amount])</f>
        <v>0</v>
      </c>
      <c r="Q367" s="1"/>
      <c r="R367" s="19" cm="1">
        <f t="array" ref="R367">IF(ACT1Holdings[[#This Row],[Intial Amount]] &gt; ACT1Info[Interest Rate 1 Cap], ACT1Info[Interest Rate 2], ACT1Info[Interest Rate])</f>
        <v>0</v>
      </c>
      <c r="S367" s="1"/>
      <c r="T367" s="24" t="str" cm="1">
        <f t="array" ref="T367">IF(VLOOKUP(ACT1Holdings[[#This Row],[Date]],Paysheet[], 2, FALSE) = "PAYDAY", (VLOOKUP(ACT1Holdings[[#This Row],[Date]],Paysheet[], 11, FALSE) * ACT1Info[Intial Pay %]), "")</f>
        <v/>
      </c>
      <c r="U367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67" s="1" t="str" cm="1">
        <f t="array" ref="V367">IF(VLOOKUP(ACT1Holdings[[#This Row],[Date]],Paysheet[], 2, FALSE) = "PAYDAY", (PayDistribution[[#This Row],[Pay Post Initial]] * ACT1Info[Remainder %]), "")</f>
        <v/>
      </c>
      <c r="W367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67" s="23">
        <v>45654</v>
      </c>
      <c r="Z367" s="1" cm="1">
        <f t="array" ref="Z367">IF(ISNUMBER(AG366), AG366, ACT2Info[Intial Amount])</f>
        <v>0</v>
      </c>
      <c r="AA367" s="1"/>
      <c r="AB367" s="19" cm="1">
        <f t="array" ref="AB367">IF(ACT2Holdings[[#This Row],[Intial Amount]] &gt; ACT2Info[Interest Rate 1 Cap], ACT2Info[Interest Rate 2], ACT2Info[Interest Rate])</f>
        <v>1.5E-3</v>
      </c>
      <c r="AC367" s="1"/>
      <c r="AD367" s="24" t="str" cm="1">
        <f t="array" ref="AD367">IF(VLOOKUP(ACT2Holdings[[#This Row],[Date]],Paysheet[], 2, FALSE) = "PAYDAY", (VLOOKUP(ACT2Holdings[[#This Row],[Date]],Paysheet[], 11, FALSE) * ACT2Info[Intial Pay %]), "")</f>
        <v/>
      </c>
      <c r="AE367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67" s="1" t="str" cm="1">
        <f t="array" ref="AF367">IF(VLOOKUP(ACT2Holdings[[#This Row],[Date]],Paysheet[], 2, FALSE) = "PAYDAY", (PayDistribution[[#This Row],[Pay Post Initial]] * ACT2Info[Remainder %]), "")</f>
        <v/>
      </c>
      <c r="AG367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67" s="23">
        <v>45654</v>
      </c>
      <c r="AJ367" s="1" cm="1">
        <f t="array" ref="AJ367">IF(ISNUMBER(AQ366), AQ366, ACT3Info[Intial Amount])</f>
        <v>0</v>
      </c>
      <c r="AK367" s="1"/>
      <c r="AL367" s="19" cm="1">
        <f t="array" ref="AL367">IF(ACT3Holdings[[#This Row],[Intial Amount]] &gt; ACT3Info[Interest Rate 1 Cap], ACT3Info[Interest Rate 2], ACT3Info[Interest Rate])</f>
        <v>0</v>
      </c>
      <c r="AM367" s="1"/>
      <c r="AN367" s="24" t="str" cm="1">
        <f t="array" ref="AN367">IF(VLOOKUP(ACT3Holdings[[#This Row],[Date]],Paysheet[], 2, FALSE) = "PAYDAY", (VLOOKUP(ACT3Holdings[[#This Row],[Date]],Paysheet[], 11, FALSE) * ACT3Info[Intial Pay %]), "")</f>
        <v/>
      </c>
      <c r="AO367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67" s="1" t="str" cm="1">
        <f t="array" ref="AP367">IF(VLOOKUP(ACT3Holdings[[#This Row],[Date]],Paysheet[], 2, FALSE) = "PAYDAY", (PayDistribution[[#This Row],[Pay Post Initial]] * ACT3Info[Remainder %]), "")</f>
        <v/>
      </c>
      <c r="AQ367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67" s="23">
        <v>45654</v>
      </c>
      <c r="AT367" s="1" cm="1">
        <f t="array" ref="AT367">IF(ISNUMBER(BA366), BA366, ACT4Info[Intial Amount])</f>
        <v>0</v>
      </c>
      <c r="AU367" s="1"/>
      <c r="AV367" s="19" cm="1">
        <f t="array" ref="AV367">IF(ACT4Holdings[[#This Row],[Intial Amount]] &gt; ACT4Info[Interest Rate 1 Cap], ACT4Info[Interest Rate 2], ACT4Info[Interest Rate])</f>
        <v>0</v>
      </c>
      <c r="AW367" s="1"/>
      <c r="AX367" s="24" t="str" cm="1">
        <f t="array" ref="AX367">IF(VLOOKUP(ACT4Holdings[[#This Row],[Date]],Paysheet[], 2, FALSE) = "PAYDAY", (VLOOKUP(ACT4Holdings[[#This Row],[Date]],Paysheet[], 11, FALSE) * ACT4Info[Intial Pay %]), "")</f>
        <v/>
      </c>
      <c r="AY367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67" s="1" t="str" cm="1">
        <f t="array" ref="AZ367">IF(VLOOKUP(ACT4Holdings[[#This Row],[Date]],Paysheet[], 2, FALSE) = "PAYDAY", (PayDistribution[[#This Row],[Pay Post Initial]] * ACT4Info[Remainder %]), "")</f>
        <v/>
      </c>
      <c r="BA367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67" s="23">
        <v>45654</v>
      </c>
      <c r="BD367" s="1" cm="1">
        <f t="array" ref="BD367">IF(ISNUMBER(BK366), BK366, ACT5Info[Intial Amount])</f>
        <v>0</v>
      </c>
      <c r="BE367" s="1"/>
      <c r="BF367" s="19" cm="1">
        <f t="array" ref="BF367">IF(ACT5Holdings[[#This Row],[Intial Amount]] &gt; ACT5Info[Interest Rate 1 Cap], ACT5Info[Interest Rate 2], ACT5Info[Interest Rate])</f>
        <v>0</v>
      </c>
      <c r="BG367" s="1"/>
      <c r="BH367" s="24" t="str" cm="1">
        <f t="array" ref="BH367">IF(VLOOKUP(ACT5Holdings[[#This Row],[Date]],Paysheet[], 2, FALSE) = "PAYDAY", (VLOOKUP(ACT5Holdings[[#This Row],[Date]],Paysheet[], 11, FALSE) * ACT5Info[Intial Pay %]), "")</f>
        <v/>
      </c>
      <c r="BI367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67" s="1" t="str" cm="1">
        <f t="array" ref="BJ367">IF(VLOOKUP(ACT5Holdings[[#This Row],[Date]],Paysheet[], 2, FALSE) = "PAYDAY", (PayDistribution[[#This Row],[Pay Post Initial]] * ACT5Info[Remainder %]), "")</f>
        <v/>
      </c>
      <c r="BK367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68" spans="1:63" x14ac:dyDescent="0.25">
      <c r="A368" s="28">
        <v>45655</v>
      </c>
      <c r="B368" t="str">
        <f>IF(VLOOKUP(PayDistribution[[#This Row],[Date]],Paysheet[], 2, FALSE) = "PAYDAY", VLOOKUP(PayDistribution[[#This Row],[Date]],Paysheet[], 11, FALSE), "")</f>
        <v/>
      </c>
      <c r="C368" s="2" t="str">
        <f>ACT1Holdings[[#This Row],[Initial Pay Cut]]</f>
        <v/>
      </c>
      <c r="D368" s="2" t="str">
        <f>ACT2Holdings[[#This Row],[Initial Pay Cut]]</f>
        <v/>
      </c>
      <c r="E368" s="2" t="str">
        <f>ACT3Holdings[[#This Row],[Initial Pay Cut]]</f>
        <v/>
      </c>
      <c r="F368" s="2" t="str">
        <f>ACT4Holdings[[#This Row],[Initial Pay Cut]]</f>
        <v/>
      </c>
      <c r="G368" s="2" t="str">
        <f>ACT5Holdings[[#This Row],[Initial Pay Cut]]</f>
        <v/>
      </c>
      <c r="H368" t="str">
        <f>IF(PayDistribution[[#This Row],[Initial Paycheck]] = "", "", PayDistribution[[#This Row],[Initial Paycheck]] - SUM(PayDistribution[[#This Row],[Int ACT 1]:[Int ACT 5]]))</f>
        <v/>
      </c>
      <c r="I368" s="2" t="str">
        <f>ACT1Holdings[[#This Row],[Remainder Pay Cut]]</f>
        <v/>
      </c>
      <c r="J368" s="2" t="str">
        <f>ACT2Holdings[[#This Row],[Remainder Pay Cut]]</f>
        <v/>
      </c>
      <c r="K368" s="2" t="str">
        <f>ACT3Holdings[[#This Row],[Remainder Pay Cut]]</f>
        <v/>
      </c>
      <c r="L368" s="2" t="str">
        <f>ACT4Holdings[[#This Row],[Remainder Pay Cut]]</f>
        <v/>
      </c>
      <c r="M368" s="2" t="str">
        <f>ACT5Holdings[[#This Row],[Remainder Pay Cut]]</f>
        <v/>
      </c>
      <c r="O368" s="23">
        <v>45655</v>
      </c>
      <c r="P368" s="1" cm="1">
        <f t="array" ref="P368">IF(ISNUMBER(W367), W367, ACT1Info[Intial Amount])</f>
        <v>0</v>
      </c>
      <c r="Q368" s="1"/>
      <c r="R368" s="19" cm="1">
        <f t="array" ref="R368">IF(ACT1Holdings[[#This Row],[Intial Amount]] &gt; ACT1Info[Interest Rate 1 Cap], ACT1Info[Interest Rate 2], ACT1Info[Interest Rate])</f>
        <v>0</v>
      </c>
      <c r="S368" s="1"/>
      <c r="T368" s="24" t="str" cm="1">
        <f t="array" ref="T368">IF(VLOOKUP(ACT1Holdings[[#This Row],[Date]],Paysheet[], 2, FALSE) = "PAYDAY", (VLOOKUP(ACT1Holdings[[#This Row],[Date]],Paysheet[], 11, FALSE) * ACT1Info[Intial Pay %]), "")</f>
        <v/>
      </c>
      <c r="U368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68" s="1" t="str" cm="1">
        <f t="array" ref="V368">IF(VLOOKUP(ACT1Holdings[[#This Row],[Date]],Paysheet[], 2, FALSE) = "PAYDAY", (PayDistribution[[#This Row],[Pay Post Initial]] * ACT1Info[Remainder %]), "")</f>
        <v/>
      </c>
      <c r="W368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68" s="23">
        <v>45655</v>
      </c>
      <c r="Z368" s="1" cm="1">
        <f t="array" ref="Z368">IF(ISNUMBER(AG367), AG367, ACT2Info[Intial Amount])</f>
        <v>0</v>
      </c>
      <c r="AA368" s="1"/>
      <c r="AB368" s="19" cm="1">
        <f t="array" ref="AB368">IF(ACT2Holdings[[#This Row],[Intial Amount]] &gt; ACT2Info[Interest Rate 1 Cap], ACT2Info[Interest Rate 2], ACT2Info[Interest Rate])</f>
        <v>1.5E-3</v>
      </c>
      <c r="AC368" s="1"/>
      <c r="AD368" s="24" t="str" cm="1">
        <f t="array" ref="AD368">IF(VLOOKUP(ACT2Holdings[[#This Row],[Date]],Paysheet[], 2, FALSE) = "PAYDAY", (VLOOKUP(ACT2Holdings[[#This Row],[Date]],Paysheet[], 11, FALSE) * ACT2Info[Intial Pay %]), "")</f>
        <v/>
      </c>
      <c r="AE368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68" s="1" t="str" cm="1">
        <f t="array" ref="AF368">IF(VLOOKUP(ACT2Holdings[[#This Row],[Date]],Paysheet[], 2, FALSE) = "PAYDAY", (PayDistribution[[#This Row],[Pay Post Initial]] * ACT2Info[Remainder %]), "")</f>
        <v/>
      </c>
      <c r="AG368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68" s="23">
        <v>45655</v>
      </c>
      <c r="AJ368" s="1" cm="1">
        <f t="array" ref="AJ368">IF(ISNUMBER(AQ367), AQ367, ACT3Info[Intial Amount])</f>
        <v>0</v>
      </c>
      <c r="AK368" s="1"/>
      <c r="AL368" s="19" cm="1">
        <f t="array" ref="AL368">IF(ACT3Holdings[[#This Row],[Intial Amount]] &gt; ACT3Info[Interest Rate 1 Cap], ACT3Info[Interest Rate 2], ACT3Info[Interest Rate])</f>
        <v>0</v>
      </c>
      <c r="AM368" s="1"/>
      <c r="AN368" s="24" t="str" cm="1">
        <f t="array" ref="AN368">IF(VLOOKUP(ACT3Holdings[[#This Row],[Date]],Paysheet[], 2, FALSE) = "PAYDAY", (VLOOKUP(ACT3Holdings[[#This Row],[Date]],Paysheet[], 11, FALSE) * ACT3Info[Intial Pay %]), "")</f>
        <v/>
      </c>
      <c r="AO368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68" s="1" t="str" cm="1">
        <f t="array" ref="AP368">IF(VLOOKUP(ACT3Holdings[[#This Row],[Date]],Paysheet[], 2, FALSE) = "PAYDAY", (PayDistribution[[#This Row],[Pay Post Initial]] * ACT3Info[Remainder %]), "")</f>
        <v/>
      </c>
      <c r="AQ368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68" s="23">
        <v>45655</v>
      </c>
      <c r="AT368" s="1" cm="1">
        <f t="array" ref="AT368">IF(ISNUMBER(BA367), BA367, ACT4Info[Intial Amount])</f>
        <v>0</v>
      </c>
      <c r="AU368" s="1"/>
      <c r="AV368" s="19" cm="1">
        <f t="array" ref="AV368">IF(ACT4Holdings[[#This Row],[Intial Amount]] &gt; ACT4Info[Interest Rate 1 Cap], ACT4Info[Interest Rate 2], ACT4Info[Interest Rate])</f>
        <v>0</v>
      </c>
      <c r="AW368" s="1"/>
      <c r="AX368" s="24" t="str" cm="1">
        <f t="array" ref="AX368">IF(VLOOKUP(ACT4Holdings[[#This Row],[Date]],Paysheet[], 2, FALSE) = "PAYDAY", (VLOOKUP(ACT4Holdings[[#This Row],[Date]],Paysheet[], 11, FALSE) * ACT4Info[Intial Pay %]), "")</f>
        <v/>
      </c>
      <c r="AY368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68" s="1" t="str" cm="1">
        <f t="array" ref="AZ368">IF(VLOOKUP(ACT4Holdings[[#This Row],[Date]],Paysheet[], 2, FALSE) = "PAYDAY", (PayDistribution[[#This Row],[Pay Post Initial]] * ACT4Info[Remainder %]), "")</f>
        <v/>
      </c>
      <c r="BA368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68" s="23">
        <v>45655</v>
      </c>
      <c r="BD368" s="1" cm="1">
        <f t="array" ref="BD368">IF(ISNUMBER(BK367), BK367, ACT5Info[Intial Amount])</f>
        <v>0</v>
      </c>
      <c r="BE368" s="1"/>
      <c r="BF368" s="19" cm="1">
        <f t="array" ref="BF368">IF(ACT5Holdings[[#This Row],[Intial Amount]] &gt; ACT5Info[Interest Rate 1 Cap], ACT5Info[Interest Rate 2], ACT5Info[Interest Rate])</f>
        <v>0</v>
      </c>
      <c r="BG368" s="1"/>
      <c r="BH368" s="24" t="str" cm="1">
        <f t="array" ref="BH368">IF(VLOOKUP(ACT5Holdings[[#This Row],[Date]],Paysheet[], 2, FALSE) = "PAYDAY", (VLOOKUP(ACT5Holdings[[#This Row],[Date]],Paysheet[], 11, FALSE) * ACT5Info[Intial Pay %]), "")</f>
        <v/>
      </c>
      <c r="BI368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68" s="1" t="str" cm="1">
        <f t="array" ref="BJ368">IF(VLOOKUP(ACT5Holdings[[#This Row],[Date]],Paysheet[], 2, FALSE) = "PAYDAY", (PayDistribution[[#This Row],[Pay Post Initial]] * ACT5Info[Remainder %]), "")</f>
        <v/>
      </c>
      <c r="BK368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69" spans="1:63" x14ac:dyDescent="0.25">
      <c r="A369" s="28">
        <v>45656</v>
      </c>
      <c r="B369" t="str">
        <f>IF(VLOOKUP(PayDistribution[[#This Row],[Date]],Paysheet[], 2, FALSE) = "PAYDAY", VLOOKUP(PayDistribution[[#This Row],[Date]],Paysheet[], 11, FALSE), "")</f>
        <v/>
      </c>
      <c r="C369" s="2" t="str">
        <f>ACT1Holdings[[#This Row],[Initial Pay Cut]]</f>
        <v/>
      </c>
      <c r="D369" s="2" t="str">
        <f>ACT2Holdings[[#This Row],[Initial Pay Cut]]</f>
        <v/>
      </c>
      <c r="E369" s="2" t="str">
        <f>ACT3Holdings[[#This Row],[Initial Pay Cut]]</f>
        <v/>
      </c>
      <c r="F369" s="2" t="str">
        <f>ACT4Holdings[[#This Row],[Initial Pay Cut]]</f>
        <v/>
      </c>
      <c r="G369" s="2" t="str">
        <f>ACT5Holdings[[#This Row],[Initial Pay Cut]]</f>
        <v/>
      </c>
      <c r="H369" t="str">
        <f>IF(PayDistribution[[#This Row],[Initial Paycheck]] = "", "", PayDistribution[[#This Row],[Initial Paycheck]] - SUM(PayDistribution[[#This Row],[Int ACT 1]:[Int ACT 5]]))</f>
        <v/>
      </c>
      <c r="I369" s="2" t="str">
        <f>ACT1Holdings[[#This Row],[Remainder Pay Cut]]</f>
        <v/>
      </c>
      <c r="J369" s="2" t="str">
        <f>ACT2Holdings[[#This Row],[Remainder Pay Cut]]</f>
        <v/>
      </c>
      <c r="K369" s="2" t="str">
        <f>ACT3Holdings[[#This Row],[Remainder Pay Cut]]</f>
        <v/>
      </c>
      <c r="L369" s="2" t="str">
        <f>ACT4Holdings[[#This Row],[Remainder Pay Cut]]</f>
        <v/>
      </c>
      <c r="M369" s="2" t="str">
        <f>ACT5Holdings[[#This Row],[Remainder Pay Cut]]</f>
        <v/>
      </c>
      <c r="O369" s="23">
        <v>45656</v>
      </c>
      <c r="P369" s="1" cm="1">
        <f t="array" ref="P369">IF(ISNUMBER(W368), W368, ACT1Info[Intial Amount])</f>
        <v>0</v>
      </c>
      <c r="Q369" s="1"/>
      <c r="R369" s="19" cm="1">
        <f t="array" ref="R369">IF(ACT1Holdings[[#This Row],[Intial Amount]] &gt; ACT1Info[Interest Rate 1 Cap], ACT1Info[Interest Rate 2], ACT1Info[Interest Rate])</f>
        <v>0</v>
      </c>
      <c r="S369" s="1"/>
      <c r="T369" s="24" t="str" cm="1">
        <f t="array" ref="T369">IF(VLOOKUP(ACT1Holdings[[#This Row],[Date]],Paysheet[], 2, FALSE) = "PAYDAY", (VLOOKUP(ACT1Holdings[[#This Row],[Date]],Paysheet[], 11, FALSE) * ACT1Info[Intial Pay %]), "")</f>
        <v/>
      </c>
      <c r="U369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69" s="1" t="str" cm="1">
        <f t="array" ref="V369">IF(VLOOKUP(ACT1Holdings[[#This Row],[Date]],Paysheet[], 2, FALSE) = "PAYDAY", (PayDistribution[[#This Row],[Pay Post Initial]] * ACT1Info[Remainder %]), "")</f>
        <v/>
      </c>
      <c r="W369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69" s="23">
        <v>45656</v>
      </c>
      <c r="Z369" s="1" cm="1">
        <f t="array" ref="Z369">IF(ISNUMBER(AG368), AG368, ACT2Info[Intial Amount])</f>
        <v>0</v>
      </c>
      <c r="AA369" s="1"/>
      <c r="AB369" s="19" cm="1">
        <f t="array" ref="AB369">IF(ACT2Holdings[[#This Row],[Intial Amount]] &gt; ACT2Info[Interest Rate 1 Cap], ACT2Info[Interest Rate 2], ACT2Info[Interest Rate])</f>
        <v>1.5E-3</v>
      </c>
      <c r="AC369" s="1"/>
      <c r="AD369" s="24" t="str" cm="1">
        <f t="array" ref="AD369">IF(VLOOKUP(ACT2Holdings[[#This Row],[Date]],Paysheet[], 2, FALSE) = "PAYDAY", (VLOOKUP(ACT2Holdings[[#This Row],[Date]],Paysheet[], 11, FALSE) * ACT2Info[Intial Pay %]), "")</f>
        <v/>
      </c>
      <c r="AE369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69" s="1" t="str" cm="1">
        <f t="array" ref="AF369">IF(VLOOKUP(ACT2Holdings[[#This Row],[Date]],Paysheet[], 2, FALSE) = "PAYDAY", (PayDistribution[[#This Row],[Pay Post Initial]] * ACT2Info[Remainder %]), "")</f>
        <v/>
      </c>
      <c r="AG369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69" s="23">
        <v>45656</v>
      </c>
      <c r="AJ369" s="1" cm="1">
        <f t="array" ref="AJ369">IF(ISNUMBER(AQ368), AQ368, ACT3Info[Intial Amount])</f>
        <v>0</v>
      </c>
      <c r="AK369" s="1"/>
      <c r="AL369" s="19" cm="1">
        <f t="array" ref="AL369">IF(ACT3Holdings[[#This Row],[Intial Amount]] &gt; ACT3Info[Interest Rate 1 Cap], ACT3Info[Interest Rate 2], ACT3Info[Interest Rate])</f>
        <v>0</v>
      </c>
      <c r="AM369" s="1"/>
      <c r="AN369" s="24" t="str" cm="1">
        <f t="array" ref="AN369">IF(VLOOKUP(ACT3Holdings[[#This Row],[Date]],Paysheet[], 2, FALSE) = "PAYDAY", (VLOOKUP(ACT3Holdings[[#This Row],[Date]],Paysheet[], 11, FALSE) * ACT3Info[Intial Pay %]), "")</f>
        <v/>
      </c>
      <c r="AO369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69" s="1" t="str" cm="1">
        <f t="array" ref="AP369">IF(VLOOKUP(ACT3Holdings[[#This Row],[Date]],Paysheet[], 2, FALSE) = "PAYDAY", (PayDistribution[[#This Row],[Pay Post Initial]] * ACT3Info[Remainder %]), "")</f>
        <v/>
      </c>
      <c r="AQ369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69" s="23">
        <v>45656</v>
      </c>
      <c r="AT369" s="1" cm="1">
        <f t="array" ref="AT369">IF(ISNUMBER(BA368), BA368, ACT4Info[Intial Amount])</f>
        <v>0</v>
      </c>
      <c r="AU369" s="1"/>
      <c r="AV369" s="19" cm="1">
        <f t="array" ref="AV369">IF(ACT4Holdings[[#This Row],[Intial Amount]] &gt; ACT4Info[Interest Rate 1 Cap], ACT4Info[Interest Rate 2], ACT4Info[Interest Rate])</f>
        <v>0</v>
      </c>
      <c r="AW369" s="1"/>
      <c r="AX369" s="24" t="str" cm="1">
        <f t="array" ref="AX369">IF(VLOOKUP(ACT4Holdings[[#This Row],[Date]],Paysheet[], 2, FALSE) = "PAYDAY", (VLOOKUP(ACT4Holdings[[#This Row],[Date]],Paysheet[], 11, FALSE) * ACT4Info[Intial Pay %]), "")</f>
        <v/>
      </c>
      <c r="AY369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69" s="1" t="str" cm="1">
        <f t="array" ref="AZ369">IF(VLOOKUP(ACT4Holdings[[#This Row],[Date]],Paysheet[], 2, FALSE) = "PAYDAY", (PayDistribution[[#This Row],[Pay Post Initial]] * ACT4Info[Remainder %]), "")</f>
        <v/>
      </c>
      <c r="BA369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69" s="23">
        <v>45656</v>
      </c>
      <c r="BD369" s="1" cm="1">
        <f t="array" ref="BD369">IF(ISNUMBER(BK368), BK368, ACT5Info[Intial Amount])</f>
        <v>0</v>
      </c>
      <c r="BE369" s="1"/>
      <c r="BF369" s="19" cm="1">
        <f t="array" ref="BF369">IF(ACT5Holdings[[#This Row],[Intial Amount]] &gt; ACT5Info[Interest Rate 1 Cap], ACT5Info[Interest Rate 2], ACT5Info[Interest Rate])</f>
        <v>0</v>
      </c>
      <c r="BG369" s="1"/>
      <c r="BH369" s="24" t="str" cm="1">
        <f t="array" ref="BH369">IF(VLOOKUP(ACT5Holdings[[#This Row],[Date]],Paysheet[], 2, FALSE) = "PAYDAY", (VLOOKUP(ACT5Holdings[[#This Row],[Date]],Paysheet[], 11, FALSE) * ACT5Info[Intial Pay %]), "")</f>
        <v/>
      </c>
      <c r="BI369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69" s="1" t="str" cm="1">
        <f t="array" ref="BJ369">IF(VLOOKUP(ACT5Holdings[[#This Row],[Date]],Paysheet[], 2, FALSE) = "PAYDAY", (PayDistribution[[#This Row],[Pay Post Initial]] * ACT5Info[Remainder %]), "")</f>
        <v/>
      </c>
      <c r="BK369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  <row r="370" spans="1:63" x14ac:dyDescent="0.25">
      <c r="A370" s="28">
        <v>45657</v>
      </c>
      <c r="B370" t="str">
        <f>IF(VLOOKUP(PayDistribution[[#This Row],[Date]],Paysheet[], 2, FALSE) = "PAYDAY", VLOOKUP(PayDistribution[[#This Row],[Date]],Paysheet[], 11, FALSE), "")</f>
        <v/>
      </c>
      <c r="C370" s="2" t="str">
        <f>ACT1Holdings[[#This Row],[Initial Pay Cut]]</f>
        <v/>
      </c>
      <c r="D370" s="2" t="str">
        <f>ACT2Holdings[[#This Row],[Initial Pay Cut]]</f>
        <v/>
      </c>
      <c r="E370" s="2" t="str">
        <f>ACT3Holdings[[#This Row],[Initial Pay Cut]]</f>
        <v/>
      </c>
      <c r="F370" s="2" t="str">
        <f>ACT4Holdings[[#This Row],[Initial Pay Cut]]</f>
        <v/>
      </c>
      <c r="G370" s="2" t="str">
        <f>ACT5Holdings[[#This Row],[Initial Pay Cut]]</f>
        <v/>
      </c>
      <c r="H370" t="str">
        <f>IF(PayDistribution[[#This Row],[Initial Paycheck]] = "", "", PayDistribution[[#This Row],[Initial Paycheck]] - SUM(PayDistribution[[#This Row],[Int ACT 1]:[Int ACT 5]]))</f>
        <v/>
      </c>
      <c r="I370" s="2" t="str">
        <f>ACT1Holdings[[#This Row],[Remainder Pay Cut]]</f>
        <v/>
      </c>
      <c r="J370" s="2" t="str">
        <f>ACT2Holdings[[#This Row],[Remainder Pay Cut]]</f>
        <v/>
      </c>
      <c r="K370" s="2" t="str">
        <f>ACT3Holdings[[#This Row],[Remainder Pay Cut]]</f>
        <v/>
      </c>
      <c r="L370" s="2" t="str">
        <f>ACT4Holdings[[#This Row],[Remainder Pay Cut]]</f>
        <v/>
      </c>
      <c r="M370" s="2" t="str">
        <f>ACT5Holdings[[#This Row],[Remainder Pay Cut]]</f>
        <v/>
      </c>
      <c r="O370" s="23">
        <v>45657</v>
      </c>
      <c r="P370" s="1" cm="1">
        <f t="array" ref="P370">IF(ISNUMBER(W369), W369, ACT1Info[Intial Amount])</f>
        <v>0</v>
      </c>
      <c r="Q370" s="1"/>
      <c r="R370" s="19" cm="1">
        <f t="array" ref="R370">IF(ACT1Holdings[[#This Row],[Intial Amount]] &gt; ACT1Info[Interest Rate 1 Cap], ACT1Info[Interest Rate 2], ACT1Info[Interest Rate])</f>
        <v>0</v>
      </c>
      <c r="S370" s="1">
        <f>AVERAGE(P278:P370) * ACT1Holdings[[#This Row],[Current Interest Rate]]</f>
        <v>0</v>
      </c>
      <c r="T370" s="24" t="str" cm="1">
        <f t="array" ref="T370">IF(VLOOKUP(ACT1Holdings[[#This Row],[Date]],Paysheet[], 2, FALSE) = "PAYDAY", (VLOOKUP(ACT1Holdings[[#This Row],[Date]],Paysheet[], 11, FALSE) * ACT1Info[Intial Pay %]), "")</f>
        <v/>
      </c>
      <c r="U370" s="1" t="str">
        <f>IF(ISNUMBER(ACT1Holdings[[#This Row],[Initial Pay Cut]]), IF(ACT1Holdings[[#This Row],[Adjusted Balance]] = "", ACT1Holdings[[#This Row],[Intial Amount]], ACT1Holdings[[#This Row],[Adjusted Balance]]) + ACT1Holdings[[#This Row],[Initial Pay Cut]], "")</f>
        <v/>
      </c>
      <c r="V370" s="1" t="str" cm="1">
        <f t="array" ref="V370">IF(VLOOKUP(ACT1Holdings[[#This Row],[Date]],Paysheet[], 2, FALSE) = "PAYDAY", (PayDistribution[[#This Row],[Pay Post Initial]] * ACT1Info[Remainder %]), "")</f>
        <v/>
      </c>
      <c r="W370" s="1">
        <f>IF(ACT1Holdings[[#This Row],[Initial Pay Cut]] = "", IF(ACT1Holdings[[#This Row],[Adjusted Balance]] = "", ACT1Holdings[[#This Row],[Intial Amount]], ACT1Holdings[[#This Row],[Adjusted Balance]]) + IF(ACT1Holdings[[#This Row],[Interest]] = "", 0, ACT1Holdings[[#This Row],[Interest]]), ACT1Holdings[[#This Row],[Post Cut Amount]] + ACT1Holdings[[#This Row],[Remainder Pay Cut]] + IF(ACT1Holdings[[#This Row],[Interest]] = "", 0, ACT1Holdings[[#This Row],[Interest]]))</f>
        <v>0</v>
      </c>
      <c r="Y370" s="23">
        <v>45657</v>
      </c>
      <c r="Z370" s="1" cm="1">
        <f t="array" ref="Z370">IF(ISNUMBER(AG369), AG369, ACT2Info[Intial Amount])</f>
        <v>0</v>
      </c>
      <c r="AA370" s="1"/>
      <c r="AB370" s="19" cm="1">
        <f t="array" ref="AB370">IF(ACT2Holdings[[#This Row],[Intial Amount]] &gt; ACT2Info[Interest Rate 1 Cap], ACT2Info[Interest Rate 2], ACT2Info[Interest Rate])</f>
        <v>1.5E-3</v>
      </c>
      <c r="AC370" s="1">
        <f>AVERAGE(Z278:Z370) * ACT2Holdings[[#This Row],[Current Interest Rate]]</f>
        <v>0</v>
      </c>
      <c r="AD370" s="24" t="str" cm="1">
        <f t="array" ref="AD370">IF(VLOOKUP(ACT2Holdings[[#This Row],[Date]],Paysheet[], 2, FALSE) = "PAYDAY", (VLOOKUP(ACT2Holdings[[#This Row],[Date]],Paysheet[], 11, FALSE) * ACT2Info[Intial Pay %]), "")</f>
        <v/>
      </c>
      <c r="AE370" s="1" t="str">
        <f>IF(ISNUMBER(ACT2Holdings[[#This Row],[Initial Pay Cut]]), IF(ACT2Holdings[[#This Row],[Adjusted Balance]] = "", ACT2Holdings[[#This Row],[Intial Amount]], ACT2Holdings[[#This Row],[Adjusted Balance]]) + ACT2Holdings[[#This Row],[Initial Pay Cut]], "")</f>
        <v/>
      </c>
      <c r="AF370" s="1" t="str" cm="1">
        <f t="array" ref="AF370">IF(VLOOKUP(ACT2Holdings[[#This Row],[Date]],Paysheet[], 2, FALSE) = "PAYDAY", (PayDistribution[[#This Row],[Pay Post Initial]] * ACT2Info[Remainder %]), "")</f>
        <v/>
      </c>
      <c r="AG370" s="1">
        <f>IF(ACT2Holdings[[#This Row],[Initial Pay Cut]] = "", IF(ACT2Holdings[[#This Row],[Adjusted Balance]] = "", ACT2Holdings[[#This Row],[Intial Amount]], ACT2Holdings[[#This Row],[Adjusted Balance]]) + IF(ACT2Holdings[[#This Row],[Interest]] = "", 0, ACT2Holdings[[#This Row],[Interest]]), ACT2Holdings[[#This Row],[Post Cut Amount]] + ACT2Holdings[[#This Row],[Remainder Pay Cut]] + IF(ACT2Holdings[[#This Row],[Interest]] = "", 0, ACT2Holdings[[#This Row],[Interest]]))</f>
        <v>0</v>
      </c>
      <c r="AI370" s="23">
        <v>45657</v>
      </c>
      <c r="AJ370" s="1" cm="1">
        <f t="array" ref="AJ370">IF(ISNUMBER(AQ369), AQ369, ACT3Info[Intial Amount])</f>
        <v>0</v>
      </c>
      <c r="AK370" s="1"/>
      <c r="AL370" s="19" cm="1">
        <f t="array" ref="AL370">IF(ACT3Holdings[[#This Row],[Intial Amount]] &gt; ACT3Info[Interest Rate 1 Cap], ACT3Info[Interest Rate 2], ACT3Info[Interest Rate])</f>
        <v>0</v>
      </c>
      <c r="AM370" s="1">
        <f>AVERAGE(AJ278:AJ370) * ACT3Holdings[[#This Row],[Current Interest Rate]]</f>
        <v>0</v>
      </c>
      <c r="AN370" s="24" t="str" cm="1">
        <f t="array" ref="AN370">IF(VLOOKUP(ACT3Holdings[[#This Row],[Date]],Paysheet[], 2, FALSE) = "PAYDAY", (VLOOKUP(ACT3Holdings[[#This Row],[Date]],Paysheet[], 11, FALSE) * ACT3Info[Intial Pay %]), "")</f>
        <v/>
      </c>
      <c r="AO370" s="1" t="str">
        <f>IF(ISNUMBER(ACT3Holdings[[#This Row],[Initial Pay Cut]]), IF(ACT3Holdings[[#This Row],[Adjusted Balance]] = "", ACT3Holdings[[#This Row],[Intial Amount]], ACT3Holdings[[#This Row],[Adjusted Balance]]) + ACT3Holdings[[#This Row],[Initial Pay Cut]], "")</f>
        <v/>
      </c>
      <c r="AP370" s="1" t="str" cm="1">
        <f t="array" ref="AP370">IF(VLOOKUP(ACT3Holdings[[#This Row],[Date]],Paysheet[], 2, FALSE) = "PAYDAY", (PayDistribution[[#This Row],[Pay Post Initial]] * ACT3Info[Remainder %]), "")</f>
        <v/>
      </c>
      <c r="AQ370" s="1">
        <f>IF(ACT3Holdings[[#This Row],[Initial Pay Cut]] = "", IF(ACT3Holdings[[#This Row],[Adjusted Balance]] = "", ACT3Holdings[[#This Row],[Intial Amount]], ACT3Holdings[[#This Row],[Adjusted Balance]]) + IF(ACT3Holdings[[#This Row],[Interest]] = "", 0, ACT3Holdings[[#This Row],[Interest]]), ACT3Holdings[[#This Row],[Post Cut Amount]] + ACT3Holdings[[#This Row],[Remainder Pay Cut]] + IF(ACT3Holdings[[#This Row],[Interest]] = "", 0, ACT3Holdings[[#This Row],[Interest]]))</f>
        <v>0</v>
      </c>
      <c r="AS370" s="23">
        <v>45657</v>
      </c>
      <c r="AT370" s="1" cm="1">
        <f t="array" ref="AT370">IF(ISNUMBER(BA369), BA369, ACT4Info[Intial Amount])</f>
        <v>0</v>
      </c>
      <c r="AU370" s="1"/>
      <c r="AV370" s="19" cm="1">
        <f t="array" ref="AV370">IF(ACT4Holdings[[#This Row],[Intial Amount]] &gt; ACT4Info[Interest Rate 1 Cap], ACT4Info[Interest Rate 2], ACT4Info[Interest Rate])</f>
        <v>0</v>
      </c>
      <c r="AW370" s="1">
        <f>AVERAGE(AT278:AT370) * ACT4Holdings[[#This Row],[Current Interest Rate]]</f>
        <v>0</v>
      </c>
      <c r="AX370" s="24" t="str" cm="1">
        <f t="array" ref="AX370">IF(VLOOKUP(ACT4Holdings[[#This Row],[Date]],Paysheet[], 2, FALSE) = "PAYDAY", (VLOOKUP(ACT4Holdings[[#This Row],[Date]],Paysheet[], 11, FALSE) * ACT4Info[Intial Pay %]), "")</f>
        <v/>
      </c>
      <c r="AY370" s="1" t="str">
        <f>IF(ISNUMBER(ACT4Holdings[[#This Row],[Initial Pay Cut]]), IF(ACT4Holdings[[#This Row],[Adjusted Balance]] = "", ACT4Holdings[[#This Row],[Intial Amount]], ACT4Holdings[[#This Row],[Adjusted Balance]]) + ACT4Holdings[[#This Row],[Initial Pay Cut]], "")</f>
        <v/>
      </c>
      <c r="AZ370" s="1" t="str" cm="1">
        <f t="array" ref="AZ370">IF(VLOOKUP(ACT4Holdings[[#This Row],[Date]],Paysheet[], 2, FALSE) = "PAYDAY", (PayDistribution[[#This Row],[Pay Post Initial]] * ACT4Info[Remainder %]), "")</f>
        <v/>
      </c>
      <c r="BA370" s="1">
        <f>IF(ACT4Holdings[[#This Row],[Initial Pay Cut]] = "", IF(ACT4Holdings[[#This Row],[Adjusted Balance]] = "", ACT4Holdings[[#This Row],[Intial Amount]], ACT4Holdings[[#This Row],[Adjusted Balance]]) + IF(ACT4Holdings[[#This Row],[Interest]] = "", 0, ACT4Holdings[[#This Row],[Interest]]), ACT4Holdings[[#This Row],[Post Cut Amount]] + ACT4Holdings[[#This Row],[Remainder Pay Cut]] + IF(ACT4Holdings[[#This Row],[Interest]] = "", 0, ACT4Holdings[[#This Row],[Interest]]))</f>
        <v>0</v>
      </c>
      <c r="BC370" s="23">
        <v>45657</v>
      </c>
      <c r="BD370" s="1" cm="1">
        <f t="array" ref="BD370">IF(ISNUMBER(BK369), BK369, ACT5Info[Intial Amount])</f>
        <v>0</v>
      </c>
      <c r="BE370" s="1"/>
      <c r="BF370" s="19" cm="1">
        <f t="array" ref="BF370">IF(ACT5Holdings[[#This Row],[Intial Amount]] &gt; ACT5Info[Interest Rate 1 Cap], ACT5Info[Interest Rate 2], ACT5Info[Interest Rate])</f>
        <v>0</v>
      </c>
      <c r="BG370" s="1">
        <f>AVERAGE(BD278:BD370) * ACT5Holdings[[#This Row],[Current Interest Rate]]</f>
        <v>0</v>
      </c>
      <c r="BH370" s="24" t="str" cm="1">
        <f t="array" ref="BH370">IF(VLOOKUP(ACT5Holdings[[#This Row],[Date]],Paysheet[], 2, FALSE) = "PAYDAY", (VLOOKUP(ACT5Holdings[[#This Row],[Date]],Paysheet[], 11, FALSE) * ACT5Info[Intial Pay %]), "")</f>
        <v/>
      </c>
      <c r="BI370" s="1" t="str">
        <f>IF(ISNUMBER(ACT5Holdings[[#This Row],[Initial Pay Cut]]), IF(ACT5Holdings[[#This Row],[Adjusted Balance]] = "", ACT5Holdings[[#This Row],[Intial Amount]], ACT5Holdings[[#This Row],[Adjusted Balance]]) + ACT5Holdings[[#This Row],[Initial Pay Cut]], "")</f>
        <v/>
      </c>
      <c r="BJ370" s="1" t="str" cm="1">
        <f t="array" ref="BJ370">IF(VLOOKUP(ACT5Holdings[[#This Row],[Date]],Paysheet[], 2, FALSE) = "PAYDAY", (PayDistribution[[#This Row],[Pay Post Initial]] * ACT5Info[Remainder %]), "")</f>
        <v/>
      </c>
      <c r="BK370" s="1">
        <f>IF(ACT5Holdings[[#This Row],[Initial Pay Cut]] = "", IF(ACT5Holdings[[#This Row],[Adjusted Balance]] = "", ACT5Holdings[[#This Row],[Intial Amount]], ACT5Holdings[[#This Row],[Adjusted Balance]]) + IF(ACT5Holdings[[#This Row],[Interest]] = "", 0, ACT5Holdings[[#This Row],[Interest]]), ACT5Holdings[[#This Row],[Post Cut Amount]] + ACT5Holdings[[#This Row],[Remainder Pay Cut]] + IF(ACT5Holdings[[#This Row],[Interest]] = "", 0, ACT5Holdings[[#This Row],[Interest]]))</f>
        <v>0</v>
      </c>
    </row>
  </sheetData>
  <mergeCells count="1">
    <mergeCell ref="A1:M2"/>
  </mergeCells>
  <phoneticPr fontId="3" type="noConversion"/>
  <conditionalFormatting sqref="A5:A370">
    <cfRule type="timePeriod" dxfId="15" priority="1" timePeriod="today">
      <formula>FLOOR(A5,1)=TODAY()</formula>
    </cfRule>
  </conditionalFormatting>
  <conditionalFormatting sqref="O5:O370">
    <cfRule type="timePeriod" dxfId="14" priority="16" timePeriod="today">
      <formula>FLOOR(O5,1)=TODAY()</formula>
    </cfRule>
  </conditionalFormatting>
  <conditionalFormatting sqref="T5:T370">
    <cfRule type="containsBlanks" dxfId="13" priority="17">
      <formula>LEN(TRIM(T5))=0</formula>
    </cfRule>
  </conditionalFormatting>
  <conditionalFormatting sqref="V275">
    <cfRule type="containsBlanks" dxfId="12" priority="14">
      <formula>LEN(TRIM(V275))=0</formula>
    </cfRule>
  </conditionalFormatting>
  <conditionalFormatting sqref="Y5:Y370">
    <cfRule type="timePeriod" dxfId="11" priority="12" timePeriod="today">
      <formula>FLOOR(Y5,1)=TODAY()</formula>
    </cfRule>
  </conditionalFormatting>
  <conditionalFormatting sqref="AD5:AD370">
    <cfRule type="containsBlanks" dxfId="10" priority="13">
      <formula>LEN(TRIM(AD5))=0</formula>
    </cfRule>
  </conditionalFormatting>
  <conditionalFormatting sqref="AF275">
    <cfRule type="containsBlanks" dxfId="9" priority="11">
      <formula>LEN(TRIM(AF275))=0</formula>
    </cfRule>
  </conditionalFormatting>
  <conditionalFormatting sqref="AI5:AI370">
    <cfRule type="timePeriod" dxfId="8" priority="9" timePeriod="today">
      <formula>FLOOR(AI5,1)=TODAY()</formula>
    </cfRule>
  </conditionalFormatting>
  <conditionalFormatting sqref="AN5:AN370">
    <cfRule type="containsBlanks" dxfId="7" priority="10">
      <formula>LEN(TRIM(AN5))=0</formula>
    </cfRule>
  </conditionalFormatting>
  <conditionalFormatting sqref="AP275">
    <cfRule type="containsBlanks" dxfId="6" priority="8">
      <formula>LEN(TRIM(AP275))=0</formula>
    </cfRule>
  </conditionalFormatting>
  <conditionalFormatting sqref="AS5:AS370">
    <cfRule type="timePeriod" dxfId="5" priority="6" timePeriod="today">
      <formula>FLOOR(AS5,1)=TODAY()</formula>
    </cfRule>
  </conditionalFormatting>
  <conditionalFormatting sqref="AX5:AX370">
    <cfRule type="containsBlanks" dxfId="4" priority="7">
      <formula>LEN(TRIM(AX5))=0</formula>
    </cfRule>
  </conditionalFormatting>
  <conditionalFormatting sqref="AZ275">
    <cfRule type="containsBlanks" dxfId="3" priority="5">
      <formula>LEN(TRIM(AZ275))=0</formula>
    </cfRule>
  </conditionalFormatting>
  <conditionalFormatting sqref="BC5:BC370">
    <cfRule type="timePeriod" dxfId="2" priority="3" timePeriod="today">
      <formula>FLOOR(BC5,1)=TODAY()</formula>
    </cfRule>
  </conditionalFormatting>
  <conditionalFormatting sqref="BH5:BH370">
    <cfRule type="containsBlanks" dxfId="1" priority="4">
      <formula>LEN(TRIM(BH5))=0</formula>
    </cfRule>
  </conditionalFormatting>
  <conditionalFormatting sqref="BJ275">
    <cfRule type="containsBlanks" dxfId="0" priority="2">
      <formula>LEN(TRIM(BJ275))=0</formula>
    </cfRule>
  </conditionalFormatting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Tools Sheet</vt:lpstr>
      <vt:lpstr>Account Holder Info</vt:lpstr>
      <vt:lpstr>PaySheet</vt:lpstr>
      <vt:lpstr>Accounts Held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Stek</dc:creator>
  <cp:lastModifiedBy>Ash Stek</cp:lastModifiedBy>
  <dcterms:created xsi:type="dcterms:W3CDTF">2024-08-15T09:04:39Z</dcterms:created>
  <dcterms:modified xsi:type="dcterms:W3CDTF">2024-09-25T09:15:37Z</dcterms:modified>
</cp:coreProperties>
</file>