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https://d.docs.live.net/0c591091f072a45f/Documents/Excel/"/>
    </mc:Choice>
  </mc:AlternateContent>
  <xr:revisionPtr revIDLastSave="85" documentId="13_ncr:1_{615B7AB2-97E1-4148-9576-11F14063A3BB}" xr6:coauthVersionLast="47" xr6:coauthVersionMax="47" xr10:uidLastSave="{A991317F-DD2F-4B14-B38A-32250B91BA52}"/>
  <bookViews>
    <workbookView xWindow="-120" yWindow="-120" windowWidth="29040" windowHeight="16440" firstSheet="1" activeTab="4" xr2:uid="{20351FC9-3406-4F9A-A0D3-6837AE5FE7CD}"/>
  </bookViews>
  <sheets>
    <sheet name="Pivot XP Comparison" sheetId="3" state="hidden" r:id="rId1"/>
    <sheet name="Class XP Tier Values" sheetId="2" r:id="rId2"/>
    <sheet name="XP Curve Calc" sheetId="1" r:id="rId3"/>
    <sheet name="Classes" sheetId="4" r:id="rId4"/>
    <sheet name="Player Stat Calculator" sheetId="5" r:id="rId5"/>
  </sheet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 i="5" l="1"/>
  <c r="M3" i="5"/>
  <c r="D3" i="1"/>
  <c r="N102" i="1"/>
  <c r="M102" i="1"/>
  <c r="N11" i="5"/>
  <c r="N12" i="5"/>
  <c r="N10" i="5"/>
  <c r="N19" i="5" s="1" a="1"/>
  <c r="N19" i="5" s="1"/>
  <c r="B12" i="5"/>
  <c r="C12" i="5"/>
  <c r="D12" i="5"/>
  <c r="E12" i="5"/>
  <c r="F12" i="5"/>
  <c r="G12" i="5"/>
  <c r="H12" i="5"/>
  <c r="I12" i="5"/>
  <c r="J12" i="5"/>
  <c r="K12" i="5"/>
  <c r="L12" i="5"/>
  <c r="B11" i="5"/>
  <c r="C11" i="5"/>
  <c r="D11" i="5"/>
  <c r="E11" i="5"/>
  <c r="F11" i="5"/>
  <c r="G11" i="5"/>
  <c r="H11" i="5"/>
  <c r="I11" i="5"/>
  <c r="J11" i="5"/>
  <c r="K11" i="5"/>
  <c r="L11" i="5"/>
  <c r="L10" i="5"/>
  <c r="K10" i="5"/>
  <c r="J10" i="5"/>
  <c r="I10" i="5"/>
  <c r="H10" i="5"/>
  <c r="G10" i="5"/>
  <c r="F10" i="5"/>
  <c r="E10" i="5"/>
  <c r="D10" i="5"/>
  <c r="C10" i="5"/>
  <c r="B10" i="5"/>
  <c r="C7" i="5"/>
  <c r="D7" i="5"/>
  <c r="E7" i="5"/>
  <c r="F7" i="5"/>
  <c r="G7" i="5"/>
  <c r="H7" i="5"/>
  <c r="I7" i="5"/>
  <c r="J7" i="5"/>
  <c r="K7" i="5"/>
  <c r="L7" i="5"/>
  <c r="B7" i="5"/>
  <c r="A5" i="5"/>
  <c r="L23" i="4"/>
  <c r="M23" i="4"/>
  <c r="F16" i="4"/>
  <c r="F23" i="4" s="1"/>
  <c r="L16" i="4"/>
  <c r="M16" i="4"/>
  <c r="C9" i="4"/>
  <c r="C16" i="4" s="1"/>
  <c r="D9" i="4"/>
  <c r="D16" i="4" s="1"/>
  <c r="D23" i="4" s="1"/>
  <c r="E9" i="4"/>
  <c r="E16" i="4" s="1"/>
  <c r="E23" i="4" s="1"/>
  <c r="F9" i="4"/>
  <c r="G9" i="4"/>
  <c r="G16" i="4" s="1"/>
  <c r="G23" i="4" s="1"/>
  <c r="H9" i="4"/>
  <c r="H16" i="4" s="1"/>
  <c r="H23" i="4" s="1"/>
  <c r="I9" i="4"/>
  <c r="I16" i="4" s="1"/>
  <c r="I23" i="4" s="1"/>
  <c r="J9" i="4"/>
  <c r="J16" i="4" s="1"/>
  <c r="J23" i="4" s="1"/>
  <c r="K9" i="4"/>
  <c r="K16" i="4" s="1"/>
  <c r="K23" i="4" s="1"/>
  <c r="L9" i="4"/>
  <c r="M9" i="4"/>
  <c r="N2" i="4"/>
  <c r="C15" i="4"/>
  <c r="C22" i="4" s="1"/>
  <c r="C29" i="4" s="1"/>
  <c r="D15" i="4"/>
  <c r="D22" i="4" s="1"/>
  <c r="D29" i="4" s="1"/>
  <c r="E15" i="4"/>
  <c r="E22" i="4" s="1"/>
  <c r="E29" i="4" s="1"/>
  <c r="F15" i="4"/>
  <c r="F22" i="4" s="1"/>
  <c r="F29" i="4" s="1"/>
  <c r="G15" i="4"/>
  <c r="G22" i="4" s="1"/>
  <c r="G29" i="4" s="1"/>
  <c r="H15" i="4"/>
  <c r="H22" i="4" s="1"/>
  <c r="H29" i="4" s="1"/>
  <c r="I15" i="4"/>
  <c r="I22" i="4" s="1"/>
  <c r="I29" i="4" s="1"/>
  <c r="J15" i="4"/>
  <c r="K15" i="4"/>
  <c r="K22" i="4" s="1"/>
  <c r="K29" i="4" s="1"/>
  <c r="L15" i="4"/>
  <c r="L22" i="4" s="1"/>
  <c r="L29" i="4" s="1"/>
  <c r="M15" i="4"/>
  <c r="M22" i="4" s="1"/>
  <c r="M29" i="4" s="1"/>
  <c r="J11" i="4"/>
  <c r="J18" i="4" s="1"/>
  <c r="J25" i="4" s="1"/>
  <c r="J12" i="4"/>
  <c r="J19" i="4" s="1"/>
  <c r="J26" i="4" s="1"/>
  <c r="J13" i="4"/>
  <c r="J20" i="4" s="1"/>
  <c r="J27" i="4" s="1"/>
  <c r="J14" i="4"/>
  <c r="J21" i="4" s="1"/>
  <c r="J28" i="4" s="1"/>
  <c r="J10" i="4"/>
  <c r="J17" i="4" s="1"/>
  <c r="J24" i="4" s="1"/>
  <c r="N8" i="4"/>
  <c r="G13" i="4"/>
  <c r="G20" i="4" s="1"/>
  <c r="G27" i="4" s="1"/>
  <c r="C12" i="4"/>
  <c r="C19" i="4" s="1"/>
  <c r="C26" i="4" s="1"/>
  <c r="D12" i="4"/>
  <c r="D19" i="4" s="1"/>
  <c r="D26" i="4" s="1"/>
  <c r="E12" i="4"/>
  <c r="E19" i="4" s="1"/>
  <c r="E26" i="4" s="1"/>
  <c r="F12" i="4"/>
  <c r="F19" i="4" s="1"/>
  <c r="F26" i="4" s="1"/>
  <c r="G12" i="4"/>
  <c r="G19" i="4" s="1"/>
  <c r="G26" i="4" s="1"/>
  <c r="H12" i="4"/>
  <c r="H19" i="4" s="1"/>
  <c r="H26" i="4" s="1"/>
  <c r="I12" i="4"/>
  <c r="I19" i="4" s="1"/>
  <c r="I26" i="4" s="1"/>
  <c r="K12" i="4"/>
  <c r="K19" i="4" s="1"/>
  <c r="K26" i="4" s="1"/>
  <c r="L12" i="4"/>
  <c r="L19" i="4" s="1"/>
  <c r="L26" i="4" s="1"/>
  <c r="M12" i="4"/>
  <c r="M19" i="4" s="1"/>
  <c r="M26" i="4" s="1"/>
  <c r="C13" i="4"/>
  <c r="D13" i="4"/>
  <c r="D20" i="4" s="1"/>
  <c r="D27" i="4" s="1"/>
  <c r="E13" i="4"/>
  <c r="E20" i="4" s="1"/>
  <c r="E27" i="4" s="1"/>
  <c r="F13" i="4"/>
  <c r="F20" i="4" s="1"/>
  <c r="F27" i="4" s="1"/>
  <c r="H13" i="4"/>
  <c r="H20" i="4" s="1"/>
  <c r="H27" i="4" s="1"/>
  <c r="I13" i="4"/>
  <c r="I20" i="4" s="1"/>
  <c r="I27" i="4" s="1"/>
  <c r="K13" i="4"/>
  <c r="K20" i="4" s="1"/>
  <c r="K27" i="4" s="1"/>
  <c r="L13" i="4"/>
  <c r="L20" i="4" s="1"/>
  <c r="L27" i="4" s="1"/>
  <c r="M13" i="4"/>
  <c r="M20" i="4" s="1"/>
  <c r="M27" i="4" s="1"/>
  <c r="C14" i="4"/>
  <c r="C21" i="4" s="1"/>
  <c r="C28" i="4" s="1"/>
  <c r="D14" i="4"/>
  <c r="D21" i="4" s="1"/>
  <c r="D28" i="4" s="1"/>
  <c r="E14" i="4"/>
  <c r="E21" i="4" s="1"/>
  <c r="E28" i="4" s="1"/>
  <c r="F14" i="4"/>
  <c r="F21" i="4" s="1"/>
  <c r="F28" i="4" s="1"/>
  <c r="G14" i="4"/>
  <c r="G21" i="4" s="1"/>
  <c r="G28" i="4" s="1"/>
  <c r="H14" i="4"/>
  <c r="H21" i="4" s="1"/>
  <c r="H28" i="4" s="1"/>
  <c r="I14" i="4"/>
  <c r="I21" i="4" s="1"/>
  <c r="I28" i="4" s="1"/>
  <c r="K14" i="4"/>
  <c r="K21" i="4" s="1"/>
  <c r="K28" i="4" s="1"/>
  <c r="L14" i="4"/>
  <c r="L21" i="4" s="1"/>
  <c r="M14" i="4"/>
  <c r="M21" i="4" s="1"/>
  <c r="M28" i="4" s="1"/>
  <c r="D11" i="4"/>
  <c r="D18" i="4" s="1"/>
  <c r="D25" i="4" s="1"/>
  <c r="E11" i="4"/>
  <c r="E18" i="4" s="1"/>
  <c r="E25" i="4" s="1"/>
  <c r="F11" i="4"/>
  <c r="F18" i="4" s="1"/>
  <c r="F25" i="4" s="1"/>
  <c r="G11" i="4"/>
  <c r="G18" i="4" s="1"/>
  <c r="G25" i="4" s="1"/>
  <c r="H11" i="4"/>
  <c r="H18" i="4" s="1"/>
  <c r="H25" i="4" s="1"/>
  <c r="I11" i="4"/>
  <c r="I18" i="4" s="1"/>
  <c r="I25" i="4" s="1"/>
  <c r="K11" i="4"/>
  <c r="K18" i="4" s="1"/>
  <c r="K25" i="4" s="1"/>
  <c r="L11" i="4"/>
  <c r="M11" i="4"/>
  <c r="M18" i="4" s="1"/>
  <c r="M25" i="4" s="1"/>
  <c r="C11" i="4"/>
  <c r="C18" i="4" s="1"/>
  <c r="C25" i="4" s="1"/>
  <c r="D10" i="4"/>
  <c r="D17" i="4" s="1"/>
  <c r="D24" i="4" s="1"/>
  <c r="E10" i="4"/>
  <c r="E17" i="4" s="1"/>
  <c r="E24" i="4" s="1"/>
  <c r="F10" i="4"/>
  <c r="F17" i="4" s="1"/>
  <c r="F24" i="4" s="1"/>
  <c r="G10" i="4"/>
  <c r="G17" i="4" s="1"/>
  <c r="G24" i="4" s="1"/>
  <c r="H10" i="4"/>
  <c r="H17" i="4" s="1"/>
  <c r="H24" i="4" s="1"/>
  <c r="I10" i="4"/>
  <c r="I17" i="4" s="1"/>
  <c r="I24" i="4" s="1"/>
  <c r="K10" i="4"/>
  <c r="K17" i="4" s="1"/>
  <c r="K24" i="4" s="1"/>
  <c r="L10" i="4"/>
  <c r="L17" i="4" s="1"/>
  <c r="L24" i="4" s="1"/>
  <c r="M10" i="4"/>
  <c r="M17" i="4" s="1"/>
  <c r="M24" i="4" s="1"/>
  <c r="C10" i="4"/>
  <c r="N4" i="4"/>
  <c r="N5" i="4"/>
  <c r="N6" i="4"/>
  <c r="N7" i="4"/>
  <c r="N3" i="4"/>
  <c r="B2" i="1"/>
  <c r="B3" i="1"/>
  <c r="B4" i="1"/>
  <c r="B5" i="1"/>
  <c r="B6" i="1"/>
  <c r="B7" i="1"/>
  <c r="B8" i="1"/>
  <c r="D9" i="2" s="1"/>
  <c r="G8" i="1" s="1"/>
  <c r="H8" i="1" s="1"/>
  <c r="B9" i="1"/>
  <c r="B10" i="1"/>
  <c r="E11" i="2" s="1"/>
  <c r="I10" i="1" s="1"/>
  <c r="J10" i="1" s="1"/>
  <c r="B11" i="1"/>
  <c r="C12" i="2" s="1"/>
  <c r="E11" i="1" s="1"/>
  <c r="F11" i="1" s="1"/>
  <c r="B12" i="1"/>
  <c r="E13" i="2" s="1"/>
  <c r="I12" i="1" s="1"/>
  <c r="J12" i="1" s="1"/>
  <c r="B13" i="1"/>
  <c r="B14" i="1"/>
  <c r="B15" i="1"/>
  <c r="D16" i="2" s="1"/>
  <c r="G15" i="1" s="1"/>
  <c r="H15" i="1" s="1"/>
  <c r="B16" i="1"/>
  <c r="B17" i="1"/>
  <c r="B18" i="1"/>
  <c r="B19" i="1"/>
  <c r="B20" i="1"/>
  <c r="D21" i="2" s="1"/>
  <c r="G20" i="1" s="1"/>
  <c r="H20" i="1" s="1"/>
  <c r="B21" i="1"/>
  <c r="B22" i="1"/>
  <c r="D23" i="2" s="1"/>
  <c r="G22" i="1" s="1"/>
  <c r="H22" i="1" s="1"/>
  <c r="B23" i="1"/>
  <c r="D24" i="2" s="1"/>
  <c r="G23" i="1" s="1"/>
  <c r="H23" i="1" s="1"/>
  <c r="B24" i="1"/>
  <c r="B25" i="2" s="1"/>
  <c r="C24" i="1" s="1"/>
  <c r="D24" i="1" s="1"/>
  <c r="B25" i="1"/>
  <c r="B26" i="1"/>
  <c r="B27" i="1"/>
  <c r="D28" i="2" s="1"/>
  <c r="G27" i="1" s="1"/>
  <c r="H27" i="1" s="1"/>
  <c r="B28" i="1"/>
  <c r="B29" i="1"/>
  <c r="B30" i="1"/>
  <c r="B31" i="1"/>
  <c r="B32" i="1"/>
  <c r="E33" i="2" s="1"/>
  <c r="I32" i="1" s="1"/>
  <c r="J32" i="1" s="1"/>
  <c r="B33" i="1"/>
  <c r="B34" i="1"/>
  <c r="C35" i="2" s="1"/>
  <c r="E34" i="1" s="1"/>
  <c r="F34" i="1" s="1"/>
  <c r="B35" i="1"/>
  <c r="D36" i="2" s="1"/>
  <c r="G35" i="1" s="1"/>
  <c r="H35" i="1" s="1"/>
  <c r="B36" i="1"/>
  <c r="E37" i="2" s="1"/>
  <c r="I36" i="1" s="1"/>
  <c r="J36" i="1" s="1"/>
  <c r="B37" i="1"/>
  <c r="B38" i="1"/>
  <c r="B39" i="1"/>
  <c r="D40" i="2" s="1"/>
  <c r="G39" i="1" s="1"/>
  <c r="H39" i="1" s="1"/>
  <c r="B40" i="1"/>
  <c r="B41" i="1"/>
  <c r="B42" i="1"/>
  <c r="B43" i="1"/>
  <c r="B44" i="1"/>
  <c r="E45" i="2" s="1"/>
  <c r="I44" i="1" s="1"/>
  <c r="J44" i="1" s="1"/>
  <c r="B45" i="1"/>
  <c r="B46" i="1"/>
  <c r="E47" i="2" s="1"/>
  <c r="I46" i="1" s="1"/>
  <c r="J46" i="1" s="1"/>
  <c r="B47" i="1"/>
  <c r="E48" i="2" s="1"/>
  <c r="I47" i="1" s="1"/>
  <c r="J47" i="1" s="1"/>
  <c r="B48" i="1"/>
  <c r="E49" i="2" s="1"/>
  <c r="I48" i="1" s="1"/>
  <c r="J48" i="1" s="1"/>
  <c r="B49" i="1"/>
  <c r="B50" i="1"/>
  <c r="B51" i="1"/>
  <c r="D52" i="2" s="1"/>
  <c r="G51" i="1" s="1"/>
  <c r="H51" i="1" s="1"/>
  <c r="B52" i="1"/>
  <c r="B53" i="1"/>
  <c r="B54" i="1"/>
  <c r="B55" i="1"/>
  <c r="B56" i="1"/>
  <c r="D57" i="2" s="1"/>
  <c r="G56" i="1" s="1"/>
  <c r="H56" i="1" s="1"/>
  <c r="B57" i="1"/>
  <c r="B58" i="1"/>
  <c r="D59" i="2" s="1"/>
  <c r="G58" i="1" s="1"/>
  <c r="H58" i="1" s="1"/>
  <c r="B59" i="1"/>
  <c r="E60" i="2" s="1"/>
  <c r="I59" i="1" s="1"/>
  <c r="J59" i="1" s="1"/>
  <c r="B60" i="1"/>
  <c r="D61" i="2" s="1"/>
  <c r="G60" i="1" s="1"/>
  <c r="H60" i="1" s="1"/>
  <c r="B61" i="1"/>
  <c r="B62" i="1"/>
  <c r="B63" i="1"/>
  <c r="D64" i="2" s="1"/>
  <c r="G63" i="1" s="1"/>
  <c r="H63" i="1" s="1"/>
  <c r="B64" i="1"/>
  <c r="B65" i="1"/>
  <c r="B66" i="1"/>
  <c r="B67" i="1"/>
  <c r="B68" i="1"/>
  <c r="E69" i="2" s="1"/>
  <c r="I68" i="1" s="1"/>
  <c r="J68" i="1" s="1"/>
  <c r="B69" i="1"/>
  <c r="B70" i="1"/>
  <c r="E71" i="2" s="1"/>
  <c r="I70" i="1" s="1"/>
  <c r="J70" i="1" s="1"/>
  <c r="B71" i="1"/>
  <c r="B72" i="1"/>
  <c r="D73" i="2" s="1"/>
  <c r="G72" i="1" s="1"/>
  <c r="H72" i="1" s="1"/>
  <c r="B73" i="1"/>
  <c r="B74" i="1"/>
  <c r="B75" i="1"/>
  <c r="B76" i="1"/>
  <c r="B77" i="1"/>
  <c r="B78" i="1"/>
  <c r="B79" i="1"/>
  <c r="B80" i="1"/>
  <c r="E81" i="2" s="1"/>
  <c r="I80" i="1" s="1"/>
  <c r="J80" i="1" s="1"/>
  <c r="B81" i="1"/>
  <c r="B82" i="1"/>
  <c r="E83" i="2" s="1"/>
  <c r="I82" i="1" s="1"/>
  <c r="J82" i="1" s="1"/>
  <c r="B83" i="1"/>
  <c r="B84" i="1"/>
  <c r="E85" i="2" s="1"/>
  <c r="I84" i="1" s="1"/>
  <c r="J84" i="1" s="1"/>
  <c r="B85" i="1"/>
  <c r="B86" i="1"/>
  <c r="B87" i="1"/>
  <c r="B88" i="1"/>
  <c r="B89" i="1"/>
  <c r="B90" i="1"/>
  <c r="B91" i="1"/>
  <c r="B92" i="1"/>
  <c r="E93" i="2" s="1"/>
  <c r="I92" i="1" s="1"/>
  <c r="J92" i="1" s="1"/>
  <c r="B93" i="1"/>
  <c r="B94" i="1"/>
  <c r="E95" i="2" s="1"/>
  <c r="I94" i="1" s="1"/>
  <c r="J94" i="1" s="1"/>
  <c r="B95" i="1"/>
  <c r="E96" i="2" s="1"/>
  <c r="I95" i="1" s="1"/>
  <c r="J95" i="1" s="1"/>
  <c r="B96" i="1"/>
  <c r="E97" i="2" s="1"/>
  <c r="I96" i="1" s="1"/>
  <c r="J96" i="1" s="1"/>
  <c r="B97" i="1"/>
  <c r="B98" i="1"/>
  <c r="B99" i="1"/>
  <c r="B100" i="1"/>
  <c r="B101" i="1"/>
  <c r="B102" i="1"/>
  <c r="E72" i="2"/>
  <c r="I71" i="1" s="1"/>
  <c r="J71" i="1" s="1"/>
  <c r="E84" i="2"/>
  <c r="I83" i="1" s="1"/>
  <c r="J83" i="1" s="1"/>
  <c r="D7" i="2"/>
  <c r="G6" i="1" s="1"/>
  <c r="D8" i="2"/>
  <c r="G7" i="1" s="1"/>
  <c r="D19" i="2"/>
  <c r="G18" i="1" s="1"/>
  <c r="D20" i="2"/>
  <c r="G19" i="1" s="1"/>
  <c r="D31" i="2"/>
  <c r="G30" i="1" s="1"/>
  <c r="D32" i="2"/>
  <c r="G31" i="1" s="1"/>
  <c r="D43" i="2"/>
  <c r="G42" i="1" s="1"/>
  <c r="D44" i="2"/>
  <c r="G43" i="1" s="1"/>
  <c r="D55" i="2"/>
  <c r="G54" i="1" s="1"/>
  <c r="D56" i="2"/>
  <c r="G55" i="1" s="1"/>
  <c r="D67" i="2"/>
  <c r="G66" i="1" s="1"/>
  <c r="D68" i="2"/>
  <c r="G67" i="1" s="1"/>
  <c r="D4" i="2"/>
  <c r="G3" i="1" s="1"/>
  <c r="H3" i="1" s="1"/>
  <c r="D5" i="2"/>
  <c r="G4" i="1" s="1"/>
  <c r="H4" i="1" s="1"/>
  <c r="D6" i="2"/>
  <c r="D10" i="2"/>
  <c r="G9" i="1" s="1"/>
  <c r="D11" i="2"/>
  <c r="G10" i="1" s="1"/>
  <c r="H10" i="1" s="1"/>
  <c r="D14" i="2"/>
  <c r="G13" i="1" s="1"/>
  <c r="H13" i="1" s="1"/>
  <c r="D15" i="2"/>
  <c r="G14" i="1" s="1"/>
  <c r="H14" i="1" s="1"/>
  <c r="D17" i="2"/>
  <c r="G16" i="1" s="1"/>
  <c r="H16" i="1" s="1"/>
  <c r="D18" i="2"/>
  <c r="G17" i="1" s="1"/>
  <c r="H17" i="1" s="1"/>
  <c r="D22" i="2"/>
  <c r="G21" i="1" s="1"/>
  <c r="D26" i="2"/>
  <c r="D27" i="2"/>
  <c r="G26" i="1" s="1"/>
  <c r="H26" i="1" s="1"/>
  <c r="D29" i="2"/>
  <c r="G28" i="1" s="1"/>
  <c r="H28" i="1" s="1"/>
  <c r="D30" i="2"/>
  <c r="D34" i="2"/>
  <c r="G33" i="1" s="1"/>
  <c r="D38" i="2"/>
  <c r="D39" i="2"/>
  <c r="G38" i="1" s="1"/>
  <c r="H38" i="1" s="1"/>
  <c r="D41" i="2"/>
  <c r="G40" i="1" s="1"/>
  <c r="H40" i="1" s="1"/>
  <c r="D42" i="2"/>
  <c r="G41" i="1" s="1"/>
  <c r="H41" i="1" s="1"/>
  <c r="D46" i="2"/>
  <c r="G45" i="1" s="1"/>
  <c r="D50" i="2"/>
  <c r="D51" i="2"/>
  <c r="G50" i="1" s="1"/>
  <c r="H50" i="1" s="1"/>
  <c r="D53" i="2"/>
  <c r="G52" i="1" s="1"/>
  <c r="H52" i="1" s="1"/>
  <c r="D54" i="2"/>
  <c r="D58" i="2"/>
  <c r="G57" i="1" s="1"/>
  <c r="D62" i="2"/>
  <c r="G61" i="1" s="1"/>
  <c r="H61" i="1" s="1"/>
  <c r="D63" i="2"/>
  <c r="D65" i="2"/>
  <c r="G64" i="1" s="1"/>
  <c r="H64" i="1" s="1"/>
  <c r="D66" i="2"/>
  <c r="D69" i="2"/>
  <c r="G68" i="1" s="1"/>
  <c r="H68" i="1" s="1"/>
  <c r="D70" i="2"/>
  <c r="G69" i="1" s="1"/>
  <c r="D74" i="2"/>
  <c r="D75" i="2"/>
  <c r="G74" i="1" s="1"/>
  <c r="H74" i="1" s="1"/>
  <c r="D76" i="2"/>
  <c r="G75" i="1" s="1"/>
  <c r="H75" i="1" s="1"/>
  <c r="D77" i="2"/>
  <c r="G76" i="1" s="1"/>
  <c r="H76" i="1" s="1"/>
  <c r="D78" i="2"/>
  <c r="E4" i="2"/>
  <c r="E5" i="2"/>
  <c r="E6" i="2"/>
  <c r="I5" i="1" s="1"/>
  <c r="J5" i="1" s="1"/>
  <c r="E7" i="2"/>
  <c r="I6" i="1" s="1"/>
  <c r="J6" i="1" s="1"/>
  <c r="E8" i="2"/>
  <c r="I7" i="1" s="1"/>
  <c r="J7" i="1" s="1"/>
  <c r="E10" i="2"/>
  <c r="I9" i="1" s="1"/>
  <c r="J9" i="1" s="1"/>
  <c r="E14" i="2"/>
  <c r="I13" i="1" s="1"/>
  <c r="J13" i="1" s="1"/>
  <c r="E15" i="2"/>
  <c r="I14" i="1" s="1"/>
  <c r="J14" i="1" s="1"/>
  <c r="E16" i="2"/>
  <c r="I15" i="1" s="1"/>
  <c r="J15" i="1" s="1"/>
  <c r="E17" i="2"/>
  <c r="I16" i="1" s="1"/>
  <c r="J16" i="1" s="1"/>
  <c r="E18" i="2"/>
  <c r="E19" i="2"/>
  <c r="I18" i="1" s="1"/>
  <c r="J18" i="1" s="1"/>
  <c r="E20" i="2"/>
  <c r="I19" i="1" s="1"/>
  <c r="J19" i="1" s="1"/>
  <c r="E22" i="2"/>
  <c r="I21" i="1" s="1"/>
  <c r="J21" i="1" s="1"/>
  <c r="E26" i="2"/>
  <c r="I25" i="1" s="1"/>
  <c r="J25" i="1" s="1"/>
  <c r="E27" i="2"/>
  <c r="I26" i="1" s="1"/>
  <c r="J26" i="1" s="1"/>
  <c r="E28" i="2"/>
  <c r="I27" i="1" s="1"/>
  <c r="J27" i="1" s="1"/>
  <c r="E29" i="2"/>
  <c r="I28" i="1" s="1"/>
  <c r="J28" i="1" s="1"/>
  <c r="E30" i="2"/>
  <c r="I29" i="1" s="1"/>
  <c r="J29" i="1" s="1"/>
  <c r="E31" i="2"/>
  <c r="I30" i="1" s="1"/>
  <c r="J30" i="1" s="1"/>
  <c r="E32" i="2"/>
  <c r="E34" i="2"/>
  <c r="I33" i="1" s="1"/>
  <c r="J33" i="1" s="1"/>
  <c r="E38" i="2"/>
  <c r="I37" i="1" s="1"/>
  <c r="J37" i="1" s="1"/>
  <c r="E39" i="2"/>
  <c r="I38" i="1" s="1"/>
  <c r="J38" i="1" s="1"/>
  <c r="E40" i="2"/>
  <c r="I39" i="1" s="1"/>
  <c r="J39" i="1" s="1"/>
  <c r="E41" i="2"/>
  <c r="E42" i="2"/>
  <c r="I41" i="1" s="1"/>
  <c r="J41" i="1" s="1"/>
  <c r="E43" i="2"/>
  <c r="I42" i="1" s="1"/>
  <c r="J42" i="1" s="1"/>
  <c r="E44" i="2"/>
  <c r="I43" i="1" s="1"/>
  <c r="J43" i="1" s="1"/>
  <c r="E46" i="2"/>
  <c r="I45" i="1" s="1"/>
  <c r="J45" i="1" s="1"/>
  <c r="E50" i="2"/>
  <c r="I49" i="1" s="1"/>
  <c r="J49" i="1" s="1"/>
  <c r="E51" i="2"/>
  <c r="I50" i="1" s="1"/>
  <c r="J50" i="1" s="1"/>
  <c r="E52" i="2"/>
  <c r="I51" i="1" s="1"/>
  <c r="J51" i="1" s="1"/>
  <c r="E53" i="2"/>
  <c r="I52" i="1" s="1"/>
  <c r="J52" i="1" s="1"/>
  <c r="E54" i="2"/>
  <c r="I53" i="1" s="1"/>
  <c r="J53" i="1" s="1"/>
  <c r="E55" i="2"/>
  <c r="I54" i="1" s="1"/>
  <c r="J54" i="1" s="1"/>
  <c r="E56" i="2"/>
  <c r="I55" i="1" s="1"/>
  <c r="J55" i="1" s="1"/>
  <c r="E58" i="2"/>
  <c r="I57" i="1" s="1"/>
  <c r="J57" i="1" s="1"/>
  <c r="E62" i="2"/>
  <c r="I61" i="1" s="1"/>
  <c r="J61" i="1" s="1"/>
  <c r="E63" i="2"/>
  <c r="I62" i="1" s="1"/>
  <c r="J62" i="1" s="1"/>
  <c r="E64" i="2"/>
  <c r="I63" i="1" s="1"/>
  <c r="J63" i="1" s="1"/>
  <c r="E65" i="2"/>
  <c r="I64" i="1" s="1"/>
  <c r="J64" i="1" s="1"/>
  <c r="E66" i="2"/>
  <c r="I65" i="1" s="1"/>
  <c r="J65" i="1" s="1"/>
  <c r="E67" i="2"/>
  <c r="I66" i="1" s="1"/>
  <c r="J66" i="1" s="1"/>
  <c r="E68" i="2"/>
  <c r="I67" i="1" s="1"/>
  <c r="J67" i="1" s="1"/>
  <c r="E70" i="2"/>
  <c r="I69" i="1" s="1"/>
  <c r="J69" i="1" s="1"/>
  <c r="E74" i="2"/>
  <c r="I73" i="1" s="1"/>
  <c r="J73" i="1" s="1"/>
  <c r="E75" i="2"/>
  <c r="I74" i="1" s="1"/>
  <c r="J74" i="1" s="1"/>
  <c r="E76" i="2"/>
  <c r="E77" i="2"/>
  <c r="E78" i="2"/>
  <c r="I77" i="1" s="1"/>
  <c r="J77" i="1" s="1"/>
  <c r="E79" i="2"/>
  <c r="I78" i="1" s="1"/>
  <c r="J78" i="1" s="1"/>
  <c r="E80" i="2"/>
  <c r="I79" i="1" s="1"/>
  <c r="J79" i="1" s="1"/>
  <c r="E82" i="2"/>
  <c r="I81" i="1" s="1"/>
  <c r="J81" i="1" s="1"/>
  <c r="E86" i="2"/>
  <c r="I85" i="1" s="1"/>
  <c r="J85" i="1" s="1"/>
  <c r="E87" i="2"/>
  <c r="I86" i="1" s="1"/>
  <c r="J86" i="1" s="1"/>
  <c r="E88" i="2"/>
  <c r="I87" i="1" s="1"/>
  <c r="J87" i="1" s="1"/>
  <c r="E89" i="2"/>
  <c r="I88" i="1" s="1"/>
  <c r="J88" i="1" s="1"/>
  <c r="E90" i="2"/>
  <c r="I89" i="1" s="1"/>
  <c r="J89" i="1" s="1"/>
  <c r="E91" i="2"/>
  <c r="I90" i="1" s="1"/>
  <c r="J90" i="1" s="1"/>
  <c r="E92" i="2"/>
  <c r="I91" i="1" s="1"/>
  <c r="J91" i="1" s="1"/>
  <c r="E94" i="2"/>
  <c r="I93" i="1" s="1"/>
  <c r="J93" i="1" s="1"/>
  <c r="E98" i="2"/>
  <c r="I97" i="1" s="1"/>
  <c r="J97" i="1" s="1"/>
  <c r="E99" i="2"/>
  <c r="I98" i="1" s="1"/>
  <c r="J98" i="1" s="1"/>
  <c r="E100" i="2"/>
  <c r="I99" i="1" s="1"/>
  <c r="J99" i="1" s="1"/>
  <c r="E101" i="2"/>
  <c r="I100" i="1" s="1"/>
  <c r="J100" i="1" s="1"/>
  <c r="E102" i="2"/>
  <c r="I101" i="1" s="1"/>
  <c r="J101" i="1" s="1"/>
  <c r="E103" i="2"/>
  <c r="I102" i="1" s="1"/>
  <c r="J102" i="1" s="1"/>
  <c r="I3" i="1"/>
  <c r="J3" i="1" s="1"/>
  <c r="G62" i="1"/>
  <c r="H62" i="1" s="1"/>
  <c r="I4" i="1"/>
  <c r="J4" i="1" s="1"/>
  <c r="I17" i="1"/>
  <c r="J17" i="1" s="1"/>
  <c r="I31" i="1"/>
  <c r="J31" i="1" s="1"/>
  <c r="I40" i="1"/>
  <c r="J40" i="1" s="1"/>
  <c r="I75" i="1"/>
  <c r="J75" i="1" s="1"/>
  <c r="I76" i="1"/>
  <c r="J76" i="1" s="1"/>
  <c r="G5" i="1"/>
  <c r="H5" i="1" s="1"/>
  <c r="G25" i="1"/>
  <c r="H25" i="1" s="1"/>
  <c r="G29" i="1"/>
  <c r="H29" i="1" s="1"/>
  <c r="G37" i="1"/>
  <c r="H37" i="1" s="1"/>
  <c r="G49" i="1"/>
  <c r="H49" i="1" s="1"/>
  <c r="G53" i="1"/>
  <c r="H53" i="1" s="1"/>
  <c r="G65" i="1"/>
  <c r="H65" i="1" s="1"/>
  <c r="G73" i="1"/>
  <c r="H73" i="1" s="1"/>
  <c r="G77" i="1"/>
  <c r="H77" i="1" s="1"/>
  <c r="G78" i="1"/>
  <c r="H78" i="1" s="1"/>
  <c r="G79" i="1"/>
  <c r="H79" i="1" s="1"/>
  <c r="G80" i="1"/>
  <c r="G81" i="1"/>
  <c r="H81" i="1" s="1"/>
  <c r="G82" i="1"/>
  <c r="G83" i="1"/>
  <c r="G84" i="1"/>
  <c r="G85" i="1"/>
  <c r="H85" i="1" s="1"/>
  <c r="G86" i="1"/>
  <c r="H86" i="1" s="1"/>
  <c r="G87" i="1"/>
  <c r="H87" i="1" s="1"/>
  <c r="G88" i="1"/>
  <c r="H88" i="1" s="1"/>
  <c r="G89" i="1"/>
  <c r="H89" i="1" s="1"/>
  <c r="G90" i="1"/>
  <c r="H90" i="1" s="1"/>
  <c r="G91" i="1"/>
  <c r="H91" i="1" s="1"/>
  <c r="G92" i="1"/>
  <c r="G93" i="1"/>
  <c r="H93" i="1" s="1"/>
  <c r="G94" i="1"/>
  <c r="G95" i="1"/>
  <c r="G96" i="1"/>
  <c r="G97" i="1"/>
  <c r="H97" i="1" s="1"/>
  <c r="G98" i="1"/>
  <c r="H98" i="1" s="1"/>
  <c r="G99" i="1"/>
  <c r="H99" i="1" s="1"/>
  <c r="G100" i="1"/>
  <c r="H100" i="1" s="1"/>
  <c r="G101" i="1"/>
  <c r="H101" i="1" s="1"/>
  <c r="G102" i="1"/>
  <c r="H102" i="1" s="1"/>
  <c r="E53" i="1"/>
  <c r="F53" i="1" s="1"/>
  <c r="E54" i="1"/>
  <c r="E55" i="1"/>
  <c r="F55" i="1" s="1"/>
  <c r="E56" i="1"/>
  <c r="E57" i="1"/>
  <c r="F57" i="1" s="1"/>
  <c r="E58" i="1"/>
  <c r="E59" i="1"/>
  <c r="E60" i="1"/>
  <c r="E61" i="1"/>
  <c r="F61" i="1" s="1"/>
  <c r="E62" i="1"/>
  <c r="F62" i="1" s="1"/>
  <c r="E63" i="1"/>
  <c r="F63" i="1" s="1"/>
  <c r="E64" i="1"/>
  <c r="F64" i="1" s="1"/>
  <c r="E65" i="1"/>
  <c r="F65" i="1" s="1"/>
  <c r="E66" i="1"/>
  <c r="E67" i="1"/>
  <c r="F67" i="1" s="1"/>
  <c r="E68" i="1"/>
  <c r="E69" i="1"/>
  <c r="F69" i="1" s="1"/>
  <c r="E70" i="1"/>
  <c r="E71" i="1"/>
  <c r="E72" i="1"/>
  <c r="E73" i="1"/>
  <c r="F73" i="1" s="1"/>
  <c r="E74" i="1"/>
  <c r="F74" i="1" s="1"/>
  <c r="E75" i="1"/>
  <c r="F75" i="1" s="1"/>
  <c r="E76" i="1"/>
  <c r="F76" i="1" s="1"/>
  <c r="E77" i="1"/>
  <c r="F77" i="1" s="1"/>
  <c r="E78" i="1"/>
  <c r="E79" i="1"/>
  <c r="F79" i="1" s="1"/>
  <c r="E80" i="1"/>
  <c r="E81" i="1"/>
  <c r="F81" i="1" s="1"/>
  <c r="E82" i="1"/>
  <c r="E83" i="1"/>
  <c r="E84" i="1"/>
  <c r="E85" i="1"/>
  <c r="F85" i="1" s="1"/>
  <c r="E86" i="1"/>
  <c r="F86" i="1" s="1"/>
  <c r="E87" i="1"/>
  <c r="F87" i="1" s="1"/>
  <c r="E88" i="1"/>
  <c r="F88" i="1" s="1"/>
  <c r="E89" i="1"/>
  <c r="F89" i="1" s="1"/>
  <c r="E90" i="1"/>
  <c r="E91" i="1"/>
  <c r="F91" i="1" s="1"/>
  <c r="E92" i="1"/>
  <c r="E93" i="1"/>
  <c r="F93" i="1" s="1"/>
  <c r="E94" i="1"/>
  <c r="E95" i="1"/>
  <c r="E96" i="1"/>
  <c r="E97" i="1"/>
  <c r="F97" i="1" s="1"/>
  <c r="E98" i="1"/>
  <c r="F98" i="1" s="1"/>
  <c r="E99" i="1"/>
  <c r="F99" i="1" s="1"/>
  <c r="E100" i="1"/>
  <c r="F100" i="1" s="1"/>
  <c r="E101" i="1"/>
  <c r="F101" i="1" s="1"/>
  <c r="E102" i="1"/>
  <c r="C28" i="1"/>
  <c r="D28" i="1" s="1"/>
  <c r="C29" i="1"/>
  <c r="D29" i="1" s="1"/>
  <c r="C30" i="1"/>
  <c r="C31" i="1"/>
  <c r="D31" i="1" s="1"/>
  <c r="C32" i="1"/>
  <c r="C33" i="1"/>
  <c r="D33" i="1" s="1"/>
  <c r="C34" i="1"/>
  <c r="D34" i="1" s="1"/>
  <c r="C35" i="1"/>
  <c r="C36" i="1"/>
  <c r="C37" i="1"/>
  <c r="D37" i="1" s="1"/>
  <c r="C38" i="1"/>
  <c r="D38" i="1" s="1"/>
  <c r="C39" i="1"/>
  <c r="D39" i="1" s="1"/>
  <c r="C40" i="1"/>
  <c r="D40" i="1" s="1"/>
  <c r="C41" i="1"/>
  <c r="D41" i="1" s="1"/>
  <c r="C42" i="1"/>
  <c r="C43" i="1"/>
  <c r="D43" i="1" s="1"/>
  <c r="C44" i="1"/>
  <c r="C45" i="1"/>
  <c r="D45" i="1" s="1"/>
  <c r="C46" i="1"/>
  <c r="D46" i="1" s="1"/>
  <c r="C47" i="1"/>
  <c r="C48" i="1"/>
  <c r="C49" i="1"/>
  <c r="D49" i="1" s="1"/>
  <c r="C50" i="1"/>
  <c r="D50" i="1" s="1"/>
  <c r="C51" i="1"/>
  <c r="D51" i="1" s="1"/>
  <c r="C52" i="1"/>
  <c r="D52" i="1" s="1"/>
  <c r="C53" i="1"/>
  <c r="D53" i="1" s="1"/>
  <c r="C54" i="1"/>
  <c r="C55" i="1"/>
  <c r="D55" i="1" s="1"/>
  <c r="C56" i="1"/>
  <c r="C57" i="1"/>
  <c r="D57" i="1" s="1"/>
  <c r="C58" i="1"/>
  <c r="D58" i="1" s="1"/>
  <c r="C59" i="1"/>
  <c r="C60" i="1"/>
  <c r="C61" i="1"/>
  <c r="D61" i="1" s="1"/>
  <c r="C62" i="1"/>
  <c r="D62" i="1" s="1"/>
  <c r="C63" i="1"/>
  <c r="D63" i="1" s="1"/>
  <c r="C64" i="1"/>
  <c r="D64" i="1" s="1"/>
  <c r="C65" i="1"/>
  <c r="D65" i="1" s="1"/>
  <c r="C66" i="1"/>
  <c r="C67" i="1"/>
  <c r="D67" i="1" s="1"/>
  <c r="C68" i="1"/>
  <c r="C69" i="1"/>
  <c r="D69" i="1" s="1"/>
  <c r="C70" i="1"/>
  <c r="D70" i="1" s="1"/>
  <c r="C71" i="1"/>
  <c r="C72" i="1"/>
  <c r="C73" i="1"/>
  <c r="D73" i="1" s="1"/>
  <c r="C74" i="1"/>
  <c r="D74" i="1" s="1"/>
  <c r="C75" i="1"/>
  <c r="D75" i="1" s="1"/>
  <c r="C76" i="1"/>
  <c r="D76" i="1" s="1"/>
  <c r="C77" i="1"/>
  <c r="D77" i="1" s="1"/>
  <c r="C78" i="1"/>
  <c r="C79" i="1"/>
  <c r="D79" i="1" s="1"/>
  <c r="C80" i="1"/>
  <c r="C81" i="1"/>
  <c r="D81" i="1" s="1"/>
  <c r="C82" i="1"/>
  <c r="D82" i="1" s="1"/>
  <c r="C83" i="1"/>
  <c r="C84" i="1"/>
  <c r="C85" i="1"/>
  <c r="D85" i="1" s="1"/>
  <c r="C86" i="1"/>
  <c r="D86" i="1" s="1"/>
  <c r="C87" i="1"/>
  <c r="D87" i="1" s="1"/>
  <c r="C88" i="1"/>
  <c r="D88" i="1" s="1"/>
  <c r="C89" i="1"/>
  <c r="D89" i="1" s="1"/>
  <c r="C90" i="1"/>
  <c r="C91" i="1"/>
  <c r="D91" i="1" s="1"/>
  <c r="C92" i="1"/>
  <c r="C93" i="1"/>
  <c r="D93" i="1" s="1"/>
  <c r="C94" i="1"/>
  <c r="D94" i="1" s="1"/>
  <c r="C95" i="1"/>
  <c r="C96" i="1"/>
  <c r="C97" i="1"/>
  <c r="D97" i="1" s="1"/>
  <c r="C98" i="1"/>
  <c r="D98" i="1" s="1"/>
  <c r="C99" i="1"/>
  <c r="D99" i="1" s="1"/>
  <c r="C100" i="1"/>
  <c r="D100" i="1" s="1"/>
  <c r="C101" i="1"/>
  <c r="D101" i="1" s="1"/>
  <c r="C102" i="1"/>
  <c r="B7" i="2"/>
  <c r="B8" i="2"/>
  <c r="B9" i="2"/>
  <c r="B10" i="2"/>
  <c r="B14" i="2"/>
  <c r="C13" i="1" s="1"/>
  <c r="D13" i="1" s="1"/>
  <c r="C15" i="2"/>
  <c r="E14" i="1" s="1"/>
  <c r="F14" i="1" s="1"/>
  <c r="B21" i="2"/>
  <c r="B22" i="2"/>
  <c r="B23" i="2"/>
  <c r="B26" i="2"/>
  <c r="C25" i="1" s="1"/>
  <c r="D25" i="1" s="1"/>
  <c r="B27" i="2"/>
  <c r="C26" i="1" s="1"/>
  <c r="D26" i="1" s="1"/>
  <c r="C38" i="2"/>
  <c r="E37" i="1" s="1"/>
  <c r="F37" i="1" s="1"/>
  <c r="C39" i="2"/>
  <c r="E38" i="1" s="1"/>
  <c r="F38" i="1" s="1"/>
  <c r="C47" i="2"/>
  <c r="E46" i="1" s="1"/>
  <c r="F46" i="1" s="1"/>
  <c r="C50" i="2"/>
  <c r="E49" i="1" s="1"/>
  <c r="F49" i="1" s="1"/>
  <c r="C51" i="2"/>
  <c r="E50" i="1" s="1"/>
  <c r="F50" i="1" s="1"/>
  <c r="E3" i="2"/>
  <c r="I2" i="1" s="1"/>
  <c r="J2" i="1" s="1"/>
  <c r="N20" i="5" l="1" a="1"/>
  <c r="N20" i="5" s="1"/>
  <c r="O117" i="5" a="1"/>
  <c r="O117" i="5" s="1"/>
  <c r="O107" i="5" a="1"/>
  <c r="O107" i="5" s="1"/>
  <c r="O97" i="5" a="1"/>
  <c r="O97" i="5" s="1"/>
  <c r="O86" i="5" a="1"/>
  <c r="O86" i="5" s="1"/>
  <c r="O76" i="5" a="1"/>
  <c r="O76" i="5" s="1"/>
  <c r="O66" i="5" a="1"/>
  <c r="O66" i="5" s="1"/>
  <c r="O45" i="5" a="1"/>
  <c r="O45" i="5" s="1"/>
  <c r="O32" i="5" a="1"/>
  <c r="O32" i="5" s="1"/>
  <c r="O20" i="5" a="1"/>
  <c r="O20" i="5" s="1"/>
  <c r="O115" i="5" a="1"/>
  <c r="O115" i="5" s="1"/>
  <c r="O104" i="5" a="1"/>
  <c r="O104" i="5" s="1"/>
  <c r="O94" i="5" a="1"/>
  <c r="O94" i="5" s="1"/>
  <c r="O84" i="5" a="1"/>
  <c r="O84" i="5" s="1"/>
  <c r="O63" i="5" a="1"/>
  <c r="O63" i="5" s="1"/>
  <c r="O53" i="5" a="1"/>
  <c r="O53" i="5" s="1"/>
  <c r="O41" i="5" a="1"/>
  <c r="O41" i="5" s="1"/>
  <c r="O29" i="5" a="1"/>
  <c r="O29" i="5" s="1"/>
  <c r="O114" i="5" a="1"/>
  <c r="O114" i="5" s="1"/>
  <c r="O93" i="5" a="1"/>
  <c r="O93" i="5" s="1"/>
  <c r="O83" i="5" a="1"/>
  <c r="O83" i="5" s="1"/>
  <c r="O73" i="5" a="1"/>
  <c r="O73" i="5" s="1"/>
  <c r="O62" i="5" a="1"/>
  <c r="O62" i="5" s="1"/>
  <c r="O52" i="5" a="1"/>
  <c r="O52" i="5" s="1"/>
  <c r="O40" i="5" a="1"/>
  <c r="O40" i="5" s="1"/>
  <c r="O28" i="5" a="1"/>
  <c r="O28" i="5" s="1"/>
  <c r="O113" i="5" a="1"/>
  <c r="O113" i="5" s="1"/>
  <c r="O103" i="5" a="1"/>
  <c r="O103" i="5" s="1"/>
  <c r="O92" i="5" a="1"/>
  <c r="O92" i="5" s="1"/>
  <c r="O82" i="5" a="1"/>
  <c r="O82" i="5" s="1"/>
  <c r="O72" i="5" a="1"/>
  <c r="O72" i="5" s="1"/>
  <c r="O51" i="5" a="1"/>
  <c r="O51" i="5" s="1"/>
  <c r="O39" i="5" a="1"/>
  <c r="O39" i="5" s="1"/>
  <c r="O27" i="5" a="1"/>
  <c r="O27" i="5" s="1"/>
  <c r="O112" i="5" a="1"/>
  <c r="O112" i="5" s="1"/>
  <c r="O102" i="5" a="1"/>
  <c r="O102" i="5" s="1"/>
  <c r="O81" i="5" a="1"/>
  <c r="O81" i="5" s="1"/>
  <c r="O71" i="5" a="1"/>
  <c r="O71" i="5" s="1"/>
  <c r="O61" i="5" a="1"/>
  <c r="O61" i="5" s="1"/>
  <c r="O50" i="5" a="1"/>
  <c r="O50" i="5" s="1"/>
  <c r="O38" i="5" a="1"/>
  <c r="O38" i="5" s="1"/>
  <c r="O26" i="5" a="1"/>
  <c r="O26" i="5" s="1"/>
  <c r="O111" i="5" a="1"/>
  <c r="O111" i="5" s="1"/>
  <c r="O101" i="5" a="1"/>
  <c r="O101" i="5" s="1"/>
  <c r="O91" i="5" a="1"/>
  <c r="O91" i="5" s="1"/>
  <c r="O80" i="5" a="1"/>
  <c r="O80" i="5" s="1"/>
  <c r="O70" i="5" a="1"/>
  <c r="O70" i="5" s="1"/>
  <c r="O60" i="5" a="1"/>
  <c r="O60" i="5" s="1"/>
  <c r="O37" i="5" a="1"/>
  <c r="O37" i="5" s="1"/>
  <c r="O25" i="5" a="1"/>
  <c r="O25" i="5" s="1"/>
  <c r="O110" i="5" a="1"/>
  <c r="O110" i="5" s="1"/>
  <c r="O100" i="5" a="1"/>
  <c r="O100" i="5" s="1"/>
  <c r="O90" i="5" a="1"/>
  <c r="O90" i="5" s="1"/>
  <c r="O69" i="5" a="1"/>
  <c r="O69" i="5" s="1"/>
  <c r="O59" i="5" a="1"/>
  <c r="O59" i="5" s="1"/>
  <c r="O49" i="5" a="1"/>
  <c r="O49" i="5" s="1"/>
  <c r="O36" i="5" a="1"/>
  <c r="O36" i="5" s="1"/>
  <c r="O24" i="5" a="1"/>
  <c r="O24" i="5" s="1"/>
  <c r="O99" i="5" a="1"/>
  <c r="O99" i="5" s="1"/>
  <c r="O89" i="5" a="1"/>
  <c r="O89" i="5" s="1"/>
  <c r="O79" i="5" a="1"/>
  <c r="O79" i="5" s="1"/>
  <c r="O68" i="5" a="1"/>
  <c r="O68" i="5" s="1"/>
  <c r="O58" i="5" a="1"/>
  <c r="O58" i="5" s="1"/>
  <c r="O48" i="5" a="1"/>
  <c r="O48" i="5" s="1"/>
  <c r="O35" i="5" a="1"/>
  <c r="O35" i="5" s="1"/>
  <c r="O23" i="5" a="1"/>
  <c r="O23" i="5" s="1"/>
  <c r="O109" i="5" a="1"/>
  <c r="O109" i="5" s="1"/>
  <c r="O98" i="5" a="1"/>
  <c r="O98" i="5" s="1"/>
  <c r="O88" i="5" a="1"/>
  <c r="O88" i="5" s="1"/>
  <c r="O78" i="5" a="1"/>
  <c r="O78" i="5" s="1"/>
  <c r="O57" i="5" a="1"/>
  <c r="O57" i="5" s="1"/>
  <c r="O47" i="5" a="1"/>
  <c r="O47" i="5" s="1"/>
  <c r="O34" i="5" a="1"/>
  <c r="O34" i="5" s="1"/>
  <c r="O22" i="5" a="1"/>
  <c r="O22" i="5" s="1"/>
  <c r="O118" i="5" a="1"/>
  <c r="O118" i="5" s="1"/>
  <c r="O108" i="5" a="1"/>
  <c r="O108" i="5" s="1"/>
  <c r="O87" i="5" a="1"/>
  <c r="O87" i="5" s="1"/>
  <c r="O77" i="5" a="1"/>
  <c r="O77" i="5" s="1"/>
  <c r="O67" i="5" a="1"/>
  <c r="O67" i="5" s="1"/>
  <c r="O56" i="5" a="1"/>
  <c r="O56" i="5" s="1"/>
  <c r="O46" i="5" a="1"/>
  <c r="O46" i="5" s="1"/>
  <c r="O33" i="5" a="1"/>
  <c r="O33" i="5" s="1"/>
  <c r="O21" i="5" a="1"/>
  <c r="O21" i="5" s="1"/>
  <c r="O116" i="5" a="1"/>
  <c r="O116" i="5" s="1"/>
  <c r="O106" i="5" a="1"/>
  <c r="O106" i="5" s="1"/>
  <c r="O96" i="5" a="1"/>
  <c r="O96" i="5" s="1"/>
  <c r="O75" i="5" a="1"/>
  <c r="O75" i="5" s="1"/>
  <c r="O65" i="5" a="1"/>
  <c r="O65" i="5" s="1"/>
  <c r="O55" i="5" a="1"/>
  <c r="O55" i="5" s="1"/>
  <c r="O44" i="5" a="1"/>
  <c r="O44" i="5" s="1"/>
  <c r="O31" i="5" a="1"/>
  <c r="O31" i="5" s="1"/>
  <c r="O19" i="5" a="1"/>
  <c r="O19" i="5" s="1"/>
  <c r="O105" i="5" a="1"/>
  <c r="O105" i="5" s="1"/>
  <c r="O95" i="5" a="1"/>
  <c r="O95" i="5" s="1"/>
  <c r="O85" i="5" a="1"/>
  <c r="O85" i="5" s="1"/>
  <c r="O74" i="5" a="1"/>
  <c r="O74" i="5" s="1"/>
  <c r="O64" i="5" a="1"/>
  <c r="O64" i="5" s="1"/>
  <c r="O54" i="5" a="1"/>
  <c r="O54" i="5" s="1"/>
  <c r="O42" i="5" a="1"/>
  <c r="O42" i="5" s="1"/>
  <c r="O30" i="5" a="1"/>
  <c r="O30" i="5" s="1"/>
  <c r="O43" i="5" a="1"/>
  <c r="O43" i="5" s="1"/>
  <c r="N112" i="5" a="1"/>
  <c r="N112" i="5" s="1"/>
  <c r="N111" i="5" a="1"/>
  <c r="N111" i="5" s="1"/>
  <c r="N81" i="5" a="1"/>
  <c r="N81" i="5" s="1"/>
  <c r="N70" i="5" a="1"/>
  <c r="N70" i="5" s="1"/>
  <c r="N68" i="5" a="1"/>
  <c r="N68" i="5" s="1"/>
  <c r="N39" i="5" a="1"/>
  <c r="N39" i="5" s="1"/>
  <c r="N102" i="5" a="1"/>
  <c r="N102" i="5" s="1"/>
  <c r="N61" i="5" a="1"/>
  <c r="N61" i="5" s="1"/>
  <c r="N101" i="5" a="1"/>
  <c r="N101" i="5" s="1"/>
  <c r="N60" i="5" a="1"/>
  <c r="N60" i="5" s="1"/>
  <c r="N99" i="5" a="1"/>
  <c r="N99" i="5" s="1"/>
  <c r="N58" i="5" a="1"/>
  <c r="N58" i="5" s="1"/>
  <c r="N50" i="5" a="1"/>
  <c r="N50" i="5" s="1"/>
  <c r="N91" i="5" a="1"/>
  <c r="N91" i="5" s="1"/>
  <c r="N48" i="5" a="1"/>
  <c r="N48" i="5" s="1"/>
  <c r="N89" i="5" a="1"/>
  <c r="N89" i="5" s="1"/>
  <c r="N40" i="5" a="1"/>
  <c r="N40" i="5" s="1"/>
  <c r="N80" i="5" a="1"/>
  <c r="N80" i="5" s="1"/>
  <c r="N30" i="5" a="1"/>
  <c r="N30" i="5" s="1"/>
  <c r="N79" i="5" a="1"/>
  <c r="N79" i="5" s="1"/>
  <c r="N29" i="5" a="1"/>
  <c r="N29" i="5" s="1"/>
  <c r="N71" i="5" a="1"/>
  <c r="N71" i="5" s="1"/>
  <c r="N27" i="5" a="1"/>
  <c r="N27" i="5" s="1"/>
  <c r="N110" i="5" a="1"/>
  <c r="N110" i="5" s="1"/>
  <c r="N100" i="5" a="1"/>
  <c r="N100" i="5" s="1"/>
  <c r="N90" i="5" a="1"/>
  <c r="N90" i="5" s="1"/>
  <c r="N69" i="5" a="1"/>
  <c r="N69" i="5" s="1"/>
  <c r="N59" i="5" a="1"/>
  <c r="N59" i="5" s="1"/>
  <c r="N49" i="5" a="1"/>
  <c r="N49" i="5" s="1"/>
  <c r="N38" i="5" a="1"/>
  <c r="N38" i="5" s="1"/>
  <c r="N28" i="5" a="1"/>
  <c r="N28" i="5" s="1"/>
  <c r="N109" i="5" a="1"/>
  <c r="N109" i="5" s="1"/>
  <c r="N98" i="5" a="1"/>
  <c r="N98" i="5" s="1"/>
  <c r="N88" i="5" a="1"/>
  <c r="N88" i="5" s="1"/>
  <c r="N78" i="5" a="1"/>
  <c r="N78" i="5" s="1"/>
  <c r="N57" i="5" a="1"/>
  <c r="N57" i="5" s="1"/>
  <c r="N47" i="5" a="1"/>
  <c r="N47" i="5" s="1"/>
  <c r="N37" i="5" a="1"/>
  <c r="N37" i="5" s="1"/>
  <c r="N26" i="5" a="1"/>
  <c r="N26" i="5" s="1"/>
  <c r="N118" i="5" a="1"/>
  <c r="N118" i="5" s="1"/>
  <c r="N108" i="5" a="1"/>
  <c r="N108" i="5" s="1"/>
  <c r="N87" i="5" a="1"/>
  <c r="N87" i="5" s="1"/>
  <c r="N77" i="5" a="1"/>
  <c r="N77" i="5" s="1"/>
  <c r="N67" i="5" a="1"/>
  <c r="N67" i="5" s="1"/>
  <c r="N56" i="5" a="1"/>
  <c r="N56" i="5" s="1"/>
  <c r="N46" i="5" a="1"/>
  <c r="N46" i="5" s="1"/>
  <c r="N36" i="5" a="1"/>
  <c r="N36" i="5" s="1"/>
  <c r="N117" i="5" a="1"/>
  <c r="N117" i="5" s="1"/>
  <c r="N107" i="5" a="1"/>
  <c r="N107" i="5" s="1"/>
  <c r="N97" i="5" a="1"/>
  <c r="N97" i="5" s="1"/>
  <c r="N86" i="5" a="1"/>
  <c r="N86" i="5" s="1"/>
  <c r="N76" i="5" a="1"/>
  <c r="N76" i="5" s="1"/>
  <c r="N66" i="5" a="1"/>
  <c r="N66" i="5" s="1"/>
  <c r="N45" i="5" a="1"/>
  <c r="N45" i="5" s="1"/>
  <c r="N35" i="5" a="1"/>
  <c r="N35" i="5" s="1"/>
  <c r="N25" i="5" a="1"/>
  <c r="N25" i="5" s="1"/>
  <c r="N116" i="5" a="1"/>
  <c r="N116" i="5" s="1"/>
  <c r="N106" i="5" a="1"/>
  <c r="N106" i="5" s="1"/>
  <c r="N96" i="5" a="1"/>
  <c r="N96" i="5" s="1"/>
  <c r="N75" i="5" a="1"/>
  <c r="N75" i="5" s="1"/>
  <c r="N65" i="5" a="1"/>
  <c r="N65" i="5" s="1"/>
  <c r="N55" i="5" a="1"/>
  <c r="N55" i="5" s="1"/>
  <c r="N44" i="5" a="1"/>
  <c r="N44" i="5" s="1"/>
  <c r="N34" i="5" a="1"/>
  <c r="N34" i="5" s="1"/>
  <c r="N24" i="5" a="1"/>
  <c r="N24" i="5" s="1"/>
  <c r="N105" i="5" a="1"/>
  <c r="N105" i="5" s="1"/>
  <c r="N95" i="5" a="1"/>
  <c r="N95" i="5" s="1"/>
  <c r="N85" i="5" a="1"/>
  <c r="N85" i="5" s="1"/>
  <c r="N74" i="5" a="1"/>
  <c r="N74" i="5" s="1"/>
  <c r="N64" i="5" a="1"/>
  <c r="N64" i="5" s="1"/>
  <c r="N54" i="5" a="1"/>
  <c r="N54" i="5" s="1"/>
  <c r="N33" i="5" a="1"/>
  <c r="N33" i="5" s="1"/>
  <c r="N23" i="5" a="1"/>
  <c r="N23" i="5" s="1"/>
  <c r="N115" i="5" a="1"/>
  <c r="N115" i="5" s="1"/>
  <c r="N104" i="5" a="1"/>
  <c r="N104" i="5" s="1"/>
  <c r="N94" i="5" a="1"/>
  <c r="N94" i="5" s="1"/>
  <c r="N84" i="5" a="1"/>
  <c r="N84" i="5" s="1"/>
  <c r="N63" i="5" a="1"/>
  <c r="N63" i="5" s="1"/>
  <c r="N53" i="5" a="1"/>
  <c r="N53" i="5" s="1"/>
  <c r="N43" i="5" a="1"/>
  <c r="N43" i="5" s="1"/>
  <c r="N32" i="5" a="1"/>
  <c r="N32" i="5" s="1"/>
  <c r="N22" i="5" a="1"/>
  <c r="N22" i="5" s="1"/>
  <c r="N114" i="5" a="1"/>
  <c r="N114" i="5" s="1"/>
  <c r="N93" i="5" a="1"/>
  <c r="N93" i="5" s="1"/>
  <c r="N83" i="5" a="1"/>
  <c r="N83" i="5" s="1"/>
  <c r="N73" i="5" a="1"/>
  <c r="N73" i="5" s="1"/>
  <c r="N62" i="5" a="1"/>
  <c r="N62" i="5" s="1"/>
  <c r="N52" i="5" a="1"/>
  <c r="N52" i="5" s="1"/>
  <c r="N42" i="5" a="1"/>
  <c r="N42" i="5" s="1"/>
  <c r="N21" i="5" a="1"/>
  <c r="N21" i="5" s="1"/>
  <c r="N113" i="5" a="1"/>
  <c r="N113" i="5" s="1"/>
  <c r="N103" i="5" a="1"/>
  <c r="N103" i="5" s="1"/>
  <c r="N92" i="5" a="1"/>
  <c r="N92" i="5" s="1"/>
  <c r="N82" i="5" a="1"/>
  <c r="N82" i="5" s="1"/>
  <c r="N72" i="5" a="1"/>
  <c r="N72" i="5" s="1"/>
  <c r="N51" i="5" a="1"/>
  <c r="N51" i="5" s="1"/>
  <c r="N41" i="5" a="1"/>
  <c r="N41" i="5" s="1"/>
  <c r="N31" i="5" a="1"/>
  <c r="N31" i="5" s="1"/>
  <c r="M10" i="5"/>
  <c r="M7" i="5"/>
  <c r="H13" i="5"/>
  <c r="H15" i="5" s="1"/>
  <c r="H19" i="5" s="1"/>
  <c r="G13" i="5"/>
  <c r="G15" i="5" s="1"/>
  <c r="G19" i="5" s="1"/>
  <c r="D13" i="5"/>
  <c r="D15" i="5" s="1"/>
  <c r="D19" i="5" s="1"/>
  <c r="E13" i="5"/>
  <c r="E15" i="5" s="1"/>
  <c r="E19" i="5" s="1"/>
  <c r="F13" i="5"/>
  <c r="F15" i="5" s="1"/>
  <c r="F19" i="5" s="1"/>
  <c r="C13" i="5"/>
  <c r="C15" i="5" s="1"/>
  <c r="C19" i="5" s="1"/>
  <c r="I13" i="5"/>
  <c r="I15" i="5" s="1"/>
  <c r="I19" i="5" s="1"/>
  <c r="K13" i="5"/>
  <c r="J13" i="5"/>
  <c r="J15" i="5" s="1"/>
  <c r="J19" i="5" s="1"/>
  <c r="L13" i="5"/>
  <c r="M12" i="5"/>
  <c r="B13" i="5"/>
  <c r="B15" i="5" s="1"/>
  <c r="B19" i="5" s="1"/>
  <c r="N9" i="4"/>
  <c r="M11" i="5"/>
  <c r="C23" i="4"/>
  <c r="N23" i="4" s="1"/>
  <c r="N16" i="4"/>
  <c r="N15" i="4"/>
  <c r="J22" i="4"/>
  <c r="J29" i="4" s="1"/>
  <c r="N29" i="4" s="1"/>
  <c r="N11" i="4"/>
  <c r="N10" i="4"/>
  <c r="N12" i="4"/>
  <c r="C17" i="4"/>
  <c r="C24" i="4" s="1"/>
  <c r="N24" i="4" s="1"/>
  <c r="L18" i="4"/>
  <c r="L25" i="4" s="1"/>
  <c r="N25" i="4" s="1"/>
  <c r="N13" i="4"/>
  <c r="C20" i="4"/>
  <c r="C27" i="4" s="1"/>
  <c r="N27" i="4" s="1"/>
  <c r="N28" i="4"/>
  <c r="N18" i="4"/>
  <c r="N26" i="4"/>
  <c r="N19" i="4"/>
  <c r="N21" i="4"/>
  <c r="N14" i="4"/>
  <c r="D47" i="2"/>
  <c r="G46" i="1" s="1"/>
  <c r="H46" i="1" s="1"/>
  <c r="D33" i="2"/>
  <c r="G32" i="1" s="1"/>
  <c r="H32" i="1" s="1"/>
  <c r="D71" i="2"/>
  <c r="G70" i="1" s="1"/>
  <c r="H70" i="1" s="1"/>
  <c r="D35" i="2"/>
  <c r="G34" i="1" s="1"/>
  <c r="H34" i="1" s="1"/>
  <c r="F92" i="1"/>
  <c r="F80" i="1"/>
  <c r="F68" i="1"/>
  <c r="F56" i="1"/>
  <c r="H94" i="1"/>
  <c r="H82" i="1"/>
  <c r="E23" i="2"/>
  <c r="I22" i="1" s="1"/>
  <c r="J22" i="1" s="1"/>
  <c r="E9" i="2"/>
  <c r="I8" i="1" s="1"/>
  <c r="J8" i="1" s="1"/>
  <c r="H92" i="1"/>
  <c r="H80" i="1"/>
  <c r="E35" i="2"/>
  <c r="I34" i="1" s="1"/>
  <c r="J34" i="1" s="1"/>
  <c r="E21" i="2"/>
  <c r="I20" i="1" s="1"/>
  <c r="J20" i="1" s="1"/>
  <c r="D45" i="2"/>
  <c r="G44" i="1" s="1"/>
  <c r="H44" i="1" s="1"/>
  <c r="B11" i="2"/>
  <c r="E59" i="2"/>
  <c r="I58" i="1" s="1"/>
  <c r="J58" i="1" s="1"/>
  <c r="E57" i="2"/>
  <c r="I56" i="1" s="1"/>
  <c r="J56" i="1" s="1"/>
  <c r="D92" i="1"/>
  <c r="D56" i="1"/>
  <c r="D44" i="1"/>
  <c r="D80" i="1"/>
  <c r="D68" i="1"/>
  <c r="D32" i="1"/>
  <c r="F94" i="1"/>
  <c r="F82" i="1"/>
  <c r="F70" i="1"/>
  <c r="F58" i="1"/>
  <c r="E73" i="2"/>
  <c r="I72" i="1" s="1"/>
  <c r="J72" i="1" s="1"/>
  <c r="E25" i="2"/>
  <c r="I24" i="1" s="1"/>
  <c r="J24" i="1" s="1"/>
  <c r="B24" i="2"/>
  <c r="C23" i="1" s="1"/>
  <c r="D23" i="1" s="1"/>
  <c r="H95" i="1"/>
  <c r="H83" i="1"/>
  <c r="D48" i="2"/>
  <c r="G47" i="1" s="1"/>
  <c r="H47" i="1" s="1"/>
  <c r="C48" i="2"/>
  <c r="E47" i="1" s="1"/>
  <c r="F47" i="1" s="1"/>
  <c r="E12" i="2"/>
  <c r="I11" i="1" s="1"/>
  <c r="J11" i="1" s="1"/>
  <c r="D60" i="2"/>
  <c r="G59" i="1" s="1"/>
  <c r="H59" i="1" s="1"/>
  <c r="D12" i="2"/>
  <c r="G11" i="1" s="1"/>
  <c r="H11" i="1" s="1"/>
  <c r="E24" i="2"/>
  <c r="I23" i="1" s="1"/>
  <c r="J23" i="1" s="1"/>
  <c r="E36" i="2"/>
  <c r="I35" i="1" s="1"/>
  <c r="J35" i="1" s="1"/>
  <c r="D72" i="2"/>
  <c r="G71" i="1" s="1"/>
  <c r="H71" i="1" s="1"/>
  <c r="C36" i="2"/>
  <c r="E35" i="1" s="1"/>
  <c r="F35" i="1" s="1"/>
  <c r="D95" i="1"/>
  <c r="D83" i="1"/>
  <c r="D71" i="1"/>
  <c r="D59" i="1"/>
  <c r="D47" i="1"/>
  <c r="D35" i="1"/>
  <c r="F95" i="1"/>
  <c r="F83" i="1"/>
  <c r="F71" i="1"/>
  <c r="F59" i="1"/>
  <c r="C37" i="2"/>
  <c r="E36" i="1" s="1"/>
  <c r="F36" i="1" s="1"/>
  <c r="B13" i="2"/>
  <c r="C12" i="1" s="1"/>
  <c r="D12" i="1" s="1"/>
  <c r="D96" i="1"/>
  <c r="D84" i="1"/>
  <c r="D72" i="1"/>
  <c r="D60" i="1"/>
  <c r="D48" i="1"/>
  <c r="D36" i="1"/>
  <c r="F96" i="1"/>
  <c r="F84" i="1"/>
  <c r="F72" i="1"/>
  <c r="F60" i="1"/>
  <c r="D13" i="2"/>
  <c r="G12" i="1" s="1"/>
  <c r="H12" i="1" s="1"/>
  <c r="D25" i="2"/>
  <c r="G24" i="1" s="1"/>
  <c r="H24" i="1" s="1"/>
  <c r="C49" i="2"/>
  <c r="E48" i="1" s="1"/>
  <c r="F48" i="1" s="1"/>
  <c r="H96" i="1"/>
  <c r="H84" i="1"/>
  <c r="D37" i="2"/>
  <c r="G36" i="1" s="1"/>
  <c r="H36" i="1" s="1"/>
  <c r="D49" i="2"/>
  <c r="G48" i="1" s="1"/>
  <c r="H48" i="1" s="1"/>
  <c r="E61" i="2"/>
  <c r="I60" i="1" s="1"/>
  <c r="J60" i="1" s="1"/>
  <c r="H69" i="1"/>
  <c r="H57" i="1"/>
  <c r="H45" i="1"/>
  <c r="H33" i="1"/>
  <c r="H21" i="1"/>
  <c r="H9" i="1"/>
  <c r="H67" i="1"/>
  <c r="H55" i="1"/>
  <c r="H43" i="1"/>
  <c r="H31" i="1"/>
  <c r="H19" i="1"/>
  <c r="H7" i="1"/>
  <c r="F90" i="1"/>
  <c r="F66" i="1"/>
  <c r="F54" i="1"/>
  <c r="H66" i="1"/>
  <c r="H54" i="1"/>
  <c r="H42" i="1"/>
  <c r="H30" i="1"/>
  <c r="H18" i="1"/>
  <c r="H6" i="1"/>
  <c r="F102" i="1"/>
  <c r="F78" i="1"/>
  <c r="D102" i="1"/>
  <c r="D90" i="1"/>
  <c r="D78" i="1"/>
  <c r="D66" i="1"/>
  <c r="D54" i="1"/>
  <c r="D42" i="1"/>
  <c r="D30" i="1"/>
  <c r="C22" i="1"/>
  <c r="D22" i="1" s="1"/>
  <c r="C10" i="1"/>
  <c r="D10" i="1" s="1"/>
  <c r="C21" i="1"/>
  <c r="D21" i="1" s="1"/>
  <c r="C9" i="1"/>
  <c r="D9" i="1" s="1"/>
  <c r="C20" i="1"/>
  <c r="D20" i="1" s="1"/>
  <c r="C8" i="1"/>
  <c r="D8" i="1" s="1"/>
  <c r="C45" i="2"/>
  <c r="E44" i="1" s="1"/>
  <c r="F44" i="1" s="1"/>
  <c r="C7" i="1"/>
  <c r="D7" i="1" s="1"/>
  <c r="C33" i="2"/>
  <c r="E32" i="1" s="1"/>
  <c r="F32" i="1" s="1"/>
  <c r="C6" i="1"/>
  <c r="D6" i="1" s="1"/>
  <c r="C21" i="2"/>
  <c r="E20" i="1" s="1"/>
  <c r="F20" i="1" s="1"/>
  <c r="C9" i="2"/>
  <c r="E8" i="1" s="1"/>
  <c r="F8" i="1" s="1"/>
  <c r="B18" i="2"/>
  <c r="B19" i="2"/>
  <c r="C18" i="1" s="1"/>
  <c r="D18" i="1" s="1"/>
  <c r="D3" i="2"/>
  <c r="G2" i="1" s="1"/>
  <c r="H2" i="1" s="1"/>
  <c r="C46" i="2"/>
  <c r="E45" i="1" s="1"/>
  <c r="F45" i="1" s="1"/>
  <c r="C34" i="2"/>
  <c r="E33" i="1" s="1"/>
  <c r="F33" i="1" s="1"/>
  <c r="C22" i="2"/>
  <c r="E21" i="1" s="1"/>
  <c r="F21" i="1" s="1"/>
  <c r="C10" i="2"/>
  <c r="E9" i="1" s="1"/>
  <c r="F9" i="1" s="1"/>
  <c r="B17" i="2"/>
  <c r="C16" i="1" s="1"/>
  <c r="D16" i="1" s="1"/>
  <c r="C44" i="2"/>
  <c r="E43" i="1" s="1"/>
  <c r="F43" i="1" s="1"/>
  <c r="C32" i="2"/>
  <c r="E31" i="1" s="1"/>
  <c r="F31" i="1" s="1"/>
  <c r="C20" i="2"/>
  <c r="E19" i="1" s="1"/>
  <c r="F19" i="1" s="1"/>
  <c r="C8" i="2"/>
  <c r="E7" i="1" s="1"/>
  <c r="F7" i="1" s="1"/>
  <c r="C43" i="2"/>
  <c r="E42" i="1" s="1"/>
  <c r="F42" i="1" s="1"/>
  <c r="C31" i="2"/>
  <c r="E30" i="1" s="1"/>
  <c r="F30" i="1" s="1"/>
  <c r="C19" i="2"/>
  <c r="E18" i="1" s="1"/>
  <c r="F18" i="1" s="1"/>
  <c r="C7" i="2"/>
  <c r="E6" i="1" s="1"/>
  <c r="F6" i="1" s="1"/>
  <c r="C3" i="2"/>
  <c r="E2" i="1" s="1"/>
  <c r="F2" i="1" s="1"/>
  <c r="C42" i="2"/>
  <c r="E41" i="1" s="1"/>
  <c r="F41" i="1" s="1"/>
  <c r="C30" i="2"/>
  <c r="E29" i="1" s="1"/>
  <c r="F29" i="1" s="1"/>
  <c r="C18" i="2"/>
  <c r="E17" i="1" s="1"/>
  <c r="F17" i="1" s="1"/>
  <c r="C6" i="2"/>
  <c r="E5" i="1" s="1"/>
  <c r="F5" i="1" s="1"/>
  <c r="C53" i="2"/>
  <c r="E52" i="1" s="1"/>
  <c r="F52" i="1" s="1"/>
  <c r="C41" i="2"/>
  <c r="E40" i="1" s="1"/>
  <c r="F40" i="1" s="1"/>
  <c r="C29" i="2"/>
  <c r="E28" i="1" s="1"/>
  <c r="F28" i="1" s="1"/>
  <c r="C17" i="2"/>
  <c r="E16" i="1" s="1"/>
  <c r="F16" i="1" s="1"/>
  <c r="C5" i="2"/>
  <c r="E4" i="1" s="1"/>
  <c r="F4" i="1" s="1"/>
  <c r="C52" i="2"/>
  <c r="E51" i="1" s="1"/>
  <c r="F51" i="1" s="1"/>
  <c r="C40" i="2"/>
  <c r="E39" i="1" s="1"/>
  <c r="F39" i="1" s="1"/>
  <c r="C28" i="2"/>
  <c r="E27" i="1" s="1"/>
  <c r="F27" i="1" s="1"/>
  <c r="C16" i="2"/>
  <c r="E15" i="1" s="1"/>
  <c r="F15" i="1" s="1"/>
  <c r="C4" i="2"/>
  <c r="E3" i="1" s="1"/>
  <c r="F3" i="1" s="1"/>
  <c r="C27" i="2"/>
  <c r="E26" i="1" s="1"/>
  <c r="F26" i="1" s="1"/>
  <c r="C26" i="2"/>
  <c r="E25" i="1" s="1"/>
  <c r="F25" i="1" s="1"/>
  <c r="C14" i="2"/>
  <c r="E13" i="1" s="1"/>
  <c r="F13" i="1" s="1"/>
  <c r="C25" i="2"/>
  <c r="E24" i="1" s="1"/>
  <c r="F24" i="1" s="1"/>
  <c r="C13" i="2"/>
  <c r="E12" i="1" s="1"/>
  <c r="F12" i="1" s="1"/>
  <c r="C24" i="2"/>
  <c r="E23" i="1" s="1"/>
  <c r="F23" i="1" s="1"/>
  <c r="B20" i="2"/>
  <c r="C19" i="1" s="1"/>
  <c r="D19" i="1" s="1"/>
  <c r="B3" i="2"/>
  <c r="C23" i="2"/>
  <c r="E22" i="1" s="1"/>
  <c r="F22" i="1" s="1"/>
  <c r="C11" i="2"/>
  <c r="E10" i="1" s="1"/>
  <c r="F10" i="1" s="1"/>
  <c r="B6" i="2"/>
  <c r="B5" i="2"/>
  <c r="B28" i="2"/>
  <c r="B16" i="2"/>
  <c r="B4" i="2"/>
  <c r="B15" i="2"/>
  <c r="B12" i="2"/>
  <c r="L15" i="5" l="1"/>
  <c r="L17" i="5" s="1"/>
  <c r="K15" i="5"/>
  <c r="M13" i="5"/>
  <c r="N17" i="4"/>
  <c r="N22" i="4"/>
  <c r="N20" i="4"/>
  <c r="C17" i="1"/>
  <c r="D17" i="1" s="1"/>
  <c r="C5" i="1"/>
  <c r="D5" i="1" s="1"/>
  <c r="C4" i="1"/>
  <c r="D4" i="1" s="1"/>
  <c r="C3" i="1"/>
  <c r="C27" i="1"/>
  <c r="D27" i="1" s="1"/>
  <c r="C11" i="1"/>
  <c r="D11" i="1" s="1"/>
  <c r="C14" i="1"/>
  <c r="D14" i="1" s="1"/>
  <c r="C15" i="1"/>
  <c r="D15" i="1" s="1"/>
  <c r="C2" i="1"/>
  <c r="D2" i="1" s="1"/>
  <c r="K19" i="5" l="1" a="1"/>
  <c r="K19" i="5" s="1"/>
  <c r="K20" i="5" s="1"/>
  <c r="K21" i="5" s="1"/>
  <c r="K22" i="5" s="1"/>
  <c r="K23" i="5" s="1"/>
  <c r="K24" i="5" s="1"/>
  <c r="K25" i="5" s="1"/>
  <c r="K26" i="5" s="1"/>
  <c r="K27" i="5" s="1"/>
  <c r="K28" i="5" s="1"/>
  <c r="K29" i="5" s="1"/>
  <c r="K30" i="5" s="1"/>
  <c r="K31" i="5" s="1"/>
  <c r="K32" i="5" s="1"/>
  <c r="K33" i="5" s="1"/>
  <c r="K34" i="5" s="1"/>
  <c r="K35" i="5" s="1"/>
  <c r="K36" i="5" s="1"/>
  <c r="K37" i="5" s="1"/>
  <c r="K38" i="5" s="1"/>
  <c r="K39" i="5" s="1"/>
  <c r="K40" i="5" s="1"/>
  <c r="K41" i="5" s="1"/>
  <c r="K42" i="5" s="1"/>
  <c r="K43" i="5" s="1"/>
  <c r="K44" i="5" s="1"/>
  <c r="K45" i="5" s="1"/>
  <c r="K46" i="5" s="1"/>
  <c r="K47" i="5" s="1"/>
  <c r="K48" i="5" s="1"/>
  <c r="K49" i="5" s="1"/>
  <c r="K50" i="5" s="1"/>
  <c r="K51" i="5" s="1"/>
  <c r="K52" i="5" s="1"/>
  <c r="K53" i="5" s="1"/>
  <c r="K54" i="5" s="1"/>
  <c r="K55" i="5" s="1"/>
  <c r="K56" i="5" s="1"/>
  <c r="K57" i="5" s="1"/>
  <c r="K58" i="5" s="1"/>
  <c r="K59" i="5" s="1"/>
  <c r="K60" i="5" s="1"/>
  <c r="K61" i="5" s="1"/>
  <c r="K62" i="5" s="1"/>
  <c r="K63" i="5" s="1"/>
  <c r="K64" i="5" s="1"/>
  <c r="K65" i="5" s="1"/>
  <c r="K66" i="5" s="1"/>
  <c r="K67" i="5" s="1"/>
  <c r="K68" i="5" s="1"/>
  <c r="K69" i="5" s="1"/>
  <c r="K70" i="5" s="1"/>
  <c r="K71" i="5" s="1"/>
  <c r="K72" i="5" s="1"/>
  <c r="K73" i="5" s="1"/>
  <c r="K74" i="5" s="1"/>
  <c r="K75" i="5" s="1"/>
  <c r="K76" i="5" s="1"/>
  <c r="K77" i="5" s="1"/>
  <c r="K78" i="5" s="1"/>
  <c r="K79" i="5" s="1"/>
  <c r="K80" i="5" s="1"/>
  <c r="K81" i="5" s="1"/>
  <c r="K82" i="5" s="1"/>
  <c r="K83" i="5" s="1"/>
  <c r="K84" i="5" s="1"/>
  <c r="K85" i="5" s="1"/>
  <c r="K86" i="5" s="1"/>
  <c r="K87" i="5" s="1"/>
  <c r="K88" i="5" s="1"/>
  <c r="K89" i="5" s="1"/>
  <c r="K90" i="5" s="1"/>
  <c r="K91" i="5" s="1"/>
  <c r="K92" i="5" s="1"/>
  <c r="K93" i="5" s="1"/>
  <c r="K94" i="5" s="1"/>
  <c r="K95" i="5" s="1"/>
  <c r="K96" i="5" s="1"/>
  <c r="K97" i="5" s="1"/>
  <c r="K98" i="5" s="1"/>
  <c r="K99" i="5" s="1"/>
  <c r="K100" i="5" s="1"/>
  <c r="K101" i="5" s="1"/>
  <c r="K102" i="5" s="1"/>
  <c r="K103" i="5" s="1"/>
  <c r="K104" i="5" s="1"/>
  <c r="K105" i="5" s="1"/>
  <c r="K106" i="5" s="1"/>
  <c r="K107" i="5" s="1"/>
  <c r="K108" i="5" s="1"/>
  <c r="K109" i="5" s="1"/>
  <c r="K110" i="5" s="1"/>
  <c r="K111" i="5" s="1"/>
  <c r="K112" i="5" s="1"/>
  <c r="K113" i="5" s="1"/>
  <c r="K114" i="5" s="1"/>
  <c r="K115" i="5" s="1"/>
  <c r="K116" i="5" s="1"/>
  <c r="K117" i="5" s="1"/>
  <c r="K118" i="5" s="1"/>
  <c r="K17" i="5"/>
  <c r="L19" i="5" a="1"/>
  <c r="L19" i="5" s="1"/>
  <c r="L20" i="5" s="1"/>
  <c r="L21" i="5" s="1"/>
  <c r="L22" i="5" s="1"/>
  <c r="L23" i="5" s="1"/>
  <c r="L24" i="5" s="1"/>
  <c r="L25" i="5" s="1"/>
  <c r="L26" i="5" s="1"/>
  <c r="L27" i="5" s="1"/>
  <c r="L28" i="5" s="1"/>
  <c r="L29" i="5" s="1"/>
  <c r="L30" i="5" s="1"/>
  <c r="L31" i="5" s="1"/>
  <c r="L32" i="5" s="1"/>
  <c r="L33" i="5" s="1"/>
  <c r="L34" i="5" s="1"/>
  <c r="L35" i="5" s="1"/>
  <c r="L36" i="5" s="1"/>
  <c r="L37" i="5" s="1"/>
  <c r="L38" i="5" s="1"/>
  <c r="L39" i="5" s="1"/>
  <c r="L40" i="5" s="1"/>
  <c r="L41" i="5" s="1"/>
  <c r="L42" i="5" s="1"/>
  <c r="L43" i="5" s="1"/>
  <c r="L44" i="5" s="1"/>
  <c r="L45" i="5" s="1"/>
  <c r="L46" i="5" s="1"/>
  <c r="L47" i="5" s="1"/>
  <c r="L48" i="5" s="1"/>
  <c r="L49" i="5" s="1"/>
  <c r="L50" i="5" s="1"/>
  <c r="L51" i="5" s="1"/>
  <c r="L52" i="5" s="1"/>
  <c r="L53" i="5" s="1"/>
  <c r="L54" i="5" s="1"/>
  <c r="L55" i="5" s="1"/>
  <c r="L56" i="5" s="1"/>
  <c r="L57" i="5" s="1"/>
  <c r="L58" i="5" s="1"/>
  <c r="L59" i="5" s="1"/>
  <c r="L60" i="5" s="1"/>
  <c r="L61" i="5" s="1"/>
  <c r="L62" i="5" s="1"/>
  <c r="L63" i="5" s="1"/>
  <c r="L64" i="5" s="1"/>
  <c r="L65" i="5" s="1"/>
  <c r="L66" i="5" s="1"/>
  <c r="L67" i="5" s="1"/>
  <c r="L68" i="5" s="1"/>
  <c r="L69" i="5" s="1"/>
  <c r="L70" i="5" s="1"/>
  <c r="L71" i="5" s="1"/>
  <c r="L72" i="5" s="1"/>
  <c r="L73" i="5" s="1"/>
  <c r="L74" i="5" s="1"/>
  <c r="L75" i="5" s="1"/>
  <c r="L76" i="5" s="1"/>
  <c r="L77" i="5" s="1"/>
  <c r="L78" i="5" s="1"/>
  <c r="L79" i="5" s="1"/>
  <c r="L80" i="5" s="1"/>
  <c r="L81" i="5" s="1"/>
  <c r="L82" i="5" s="1"/>
  <c r="L83" i="5" s="1"/>
  <c r="L84" i="5" s="1"/>
  <c r="L85" i="5" s="1"/>
  <c r="L86" i="5" s="1"/>
  <c r="L87" i="5" s="1"/>
  <c r="L88" i="5" s="1"/>
  <c r="L89" i="5" s="1"/>
  <c r="L90" i="5" s="1"/>
  <c r="L91" i="5" s="1"/>
  <c r="L92" i="5" s="1"/>
  <c r="L93" i="5" s="1"/>
  <c r="L94" i="5" s="1"/>
  <c r="L95" i="5" s="1"/>
  <c r="L96" i="5" s="1"/>
  <c r="L97" i="5" s="1"/>
  <c r="L98" i="5" s="1"/>
  <c r="L99" i="5" s="1"/>
  <c r="L100" i="5" s="1"/>
  <c r="L101" i="5" s="1"/>
  <c r="L102" i="5" s="1"/>
  <c r="L103" i="5" s="1"/>
  <c r="L104" i="5" s="1"/>
  <c r="L105" i="5" s="1"/>
  <c r="L106" i="5" s="1"/>
  <c r="L107" i="5" s="1"/>
  <c r="L108" i="5" s="1"/>
  <c r="L109" i="5" s="1"/>
  <c r="L110" i="5" s="1"/>
  <c r="L111" i="5" s="1"/>
  <c r="L112" i="5" s="1"/>
  <c r="L113" i="5" s="1"/>
  <c r="L114" i="5" s="1"/>
  <c r="L115" i="5" s="1"/>
  <c r="L116" i="5" s="1"/>
  <c r="L117" i="5" s="1"/>
  <c r="L118" i="5" s="1"/>
  <c r="M15" i="5"/>
  <c r="I17" i="5"/>
  <c r="I20" i="5" s="1" a="1"/>
  <c r="I20" i="5" s="1"/>
  <c r="I21" i="5" s="1" a="1"/>
  <c r="I21" i="5" s="1"/>
  <c r="I22" i="5" s="1" a="1"/>
  <c r="I22" i="5" s="1"/>
  <c r="I23" i="5" s="1" a="1"/>
  <c r="I23" i="5" s="1"/>
  <c r="I24" i="5" s="1" a="1"/>
  <c r="I24" i="5" s="1"/>
  <c r="I25" i="5" s="1" a="1"/>
  <c r="I25" i="5" s="1"/>
  <c r="I26" i="5" s="1" a="1"/>
  <c r="I26" i="5" s="1"/>
  <c r="I27" i="5" s="1" a="1"/>
  <c r="I27" i="5" s="1"/>
  <c r="I28" i="5" s="1" a="1"/>
  <c r="I28" i="5" s="1"/>
  <c r="I29" i="5" s="1" a="1"/>
  <c r="I29" i="5" s="1"/>
  <c r="I30" i="5" s="1" a="1"/>
  <c r="I30" i="5" s="1"/>
  <c r="I31" i="5" s="1" a="1"/>
  <c r="I31" i="5" s="1"/>
  <c r="I32" i="5" s="1" a="1"/>
  <c r="I32" i="5" s="1"/>
  <c r="I33" i="5" s="1" a="1"/>
  <c r="I33" i="5" s="1"/>
  <c r="I34" i="5" s="1" a="1"/>
  <c r="I34" i="5" s="1"/>
  <c r="I35" i="5" s="1" a="1"/>
  <c r="I35" i="5" s="1"/>
  <c r="I36" i="5" s="1" a="1"/>
  <c r="I36" i="5" s="1"/>
  <c r="I37" i="5" s="1" a="1"/>
  <c r="I37" i="5" s="1"/>
  <c r="I38" i="5" s="1" a="1"/>
  <c r="I38" i="5" s="1"/>
  <c r="I39" i="5" s="1" a="1"/>
  <c r="I39" i="5" s="1"/>
  <c r="I40" i="5" s="1" a="1"/>
  <c r="I40" i="5" s="1"/>
  <c r="I41" i="5" s="1" a="1"/>
  <c r="I41" i="5" s="1"/>
  <c r="I42" i="5" s="1" a="1"/>
  <c r="I42" i="5" s="1"/>
  <c r="I43" i="5" s="1" a="1"/>
  <c r="I43" i="5" s="1"/>
  <c r="I44" i="5" s="1" a="1"/>
  <c r="I44" i="5" s="1"/>
  <c r="I45" i="5" s="1" a="1"/>
  <c r="I45" i="5" s="1"/>
  <c r="I46" i="5" s="1" a="1"/>
  <c r="I46" i="5" s="1"/>
  <c r="I47" i="5" s="1" a="1"/>
  <c r="I47" i="5" s="1"/>
  <c r="I48" i="5" s="1" a="1"/>
  <c r="I48" i="5" s="1"/>
  <c r="I49" i="5" s="1" a="1"/>
  <c r="I49" i="5" s="1"/>
  <c r="I50" i="5" s="1" a="1"/>
  <c r="I50" i="5" s="1"/>
  <c r="I51" i="5" s="1" a="1"/>
  <c r="I51" i="5" s="1"/>
  <c r="I52" i="5" s="1" a="1"/>
  <c r="I52" i="5" s="1"/>
  <c r="I53" i="5" s="1" a="1"/>
  <c r="I53" i="5" s="1"/>
  <c r="I54" i="5" s="1" a="1"/>
  <c r="I54" i="5" s="1"/>
  <c r="I55" i="5" s="1" a="1"/>
  <c r="I55" i="5" s="1"/>
  <c r="I56" i="5" s="1" a="1"/>
  <c r="I56" i="5" s="1"/>
  <c r="I57" i="5" s="1" a="1"/>
  <c r="I57" i="5" s="1"/>
  <c r="I58" i="5" s="1" a="1"/>
  <c r="I58" i="5" s="1"/>
  <c r="I59" i="5" s="1" a="1"/>
  <c r="I59" i="5" s="1"/>
  <c r="I60" i="5" s="1" a="1"/>
  <c r="I60" i="5" s="1"/>
  <c r="I61" i="5" s="1" a="1"/>
  <c r="I61" i="5" s="1"/>
  <c r="I62" i="5" s="1" a="1"/>
  <c r="I62" i="5" s="1"/>
  <c r="I63" i="5" s="1" a="1"/>
  <c r="I63" i="5" s="1"/>
  <c r="I64" i="5" s="1" a="1"/>
  <c r="I64" i="5" s="1"/>
  <c r="I65" i="5" s="1" a="1"/>
  <c r="I65" i="5" s="1"/>
  <c r="I66" i="5" s="1" a="1"/>
  <c r="I66" i="5" s="1"/>
  <c r="I67" i="5" s="1" a="1"/>
  <c r="I67" i="5" s="1"/>
  <c r="I68" i="5" s="1" a="1"/>
  <c r="I68" i="5" s="1"/>
  <c r="I69" i="5" s="1" a="1"/>
  <c r="I69" i="5" s="1"/>
  <c r="I70" i="5" s="1" a="1"/>
  <c r="I70" i="5" s="1"/>
  <c r="I71" i="5" s="1" a="1"/>
  <c r="I71" i="5" s="1"/>
  <c r="I72" i="5" s="1" a="1"/>
  <c r="I72" i="5" s="1"/>
  <c r="I73" i="5" s="1" a="1"/>
  <c r="I73" i="5" s="1"/>
  <c r="I74" i="5" s="1" a="1"/>
  <c r="I74" i="5" s="1"/>
  <c r="I75" i="5" s="1" a="1"/>
  <c r="I75" i="5" s="1"/>
  <c r="I76" i="5" s="1" a="1"/>
  <c r="I76" i="5" s="1"/>
  <c r="I77" i="5" s="1" a="1"/>
  <c r="I77" i="5" s="1"/>
  <c r="I78" i="5" s="1" a="1"/>
  <c r="I78" i="5" s="1"/>
  <c r="I79" i="5" s="1" a="1"/>
  <c r="I79" i="5" s="1"/>
  <c r="I80" i="5" s="1" a="1"/>
  <c r="I80" i="5" s="1"/>
  <c r="I81" i="5" s="1" a="1"/>
  <c r="I81" i="5" s="1"/>
  <c r="I82" i="5" s="1" a="1"/>
  <c r="I82" i="5" s="1"/>
  <c r="I83" i="5" s="1" a="1"/>
  <c r="I83" i="5" s="1"/>
  <c r="I84" i="5" s="1" a="1"/>
  <c r="I84" i="5" s="1"/>
  <c r="I85" i="5" s="1" a="1"/>
  <c r="I85" i="5" s="1"/>
  <c r="I86" i="5" s="1" a="1"/>
  <c r="I86" i="5" s="1"/>
  <c r="I87" i="5" s="1" a="1"/>
  <c r="I87" i="5" s="1"/>
  <c r="I88" i="5" s="1" a="1"/>
  <c r="I88" i="5" s="1"/>
  <c r="I89" i="5" s="1" a="1"/>
  <c r="I89" i="5" s="1"/>
  <c r="I90" i="5" s="1" a="1"/>
  <c r="I90" i="5" s="1"/>
  <c r="I91" i="5" s="1" a="1"/>
  <c r="I91" i="5" s="1"/>
  <c r="I92" i="5" s="1" a="1"/>
  <c r="I92" i="5" s="1"/>
  <c r="I93" i="5" s="1" a="1"/>
  <c r="I93" i="5" s="1"/>
  <c r="I94" i="5" s="1" a="1"/>
  <c r="I94" i="5" s="1"/>
  <c r="I95" i="5" s="1" a="1"/>
  <c r="I95" i="5" s="1"/>
  <c r="I96" i="5" s="1" a="1"/>
  <c r="I96" i="5" s="1"/>
  <c r="I97" i="5" s="1" a="1"/>
  <c r="I97" i="5" s="1"/>
  <c r="I98" i="5" s="1" a="1"/>
  <c r="I98" i="5" s="1"/>
  <c r="I99" i="5" s="1" a="1"/>
  <c r="I99" i="5" s="1"/>
  <c r="I100" i="5" s="1" a="1"/>
  <c r="I100" i="5" s="1"/>
  <c r="I101" i="5" s="1" a="1"/>
  <c r="I101" i="5" s="1"/>
  <c r="I102" i="5" s="1" a="1"/>
  <c r="I102" i="5" s="1"/>
  <c r="I103" i="5" s="1" a="1"/>
  <c r="I103" i="5" s="1"/>
  <c r="I104" i="5" s="1" a="1"/>
  <c r="I104" i="5" s="1"/>
  <c r="I105" i="5" s="1" a="1"/>
  <c r="I105" i="5" s="1"/>
  <c r="I106" i="5" s="1" a="1"/>
  <c r="I106" i="5" s="1"/>
  <c r="I107" i="5" s="1" a="1"/>
  <c r="I107" i="5" s="1"/>
  <c r="I108" i="5" s="1" a="1"/>
  <c r="I108" i="5" s="1"/>
  <c r="I109" i="5" s="1" a="1"/>
  <c r="I109" i="5" s="1"/>
  <c r="I110" i="5" s="1" a="1"/>
  <c r="I110" i="5" s="1"/>
  <c r="I111" i="5" s="1" a="1"/>
  <c r="I111" i="5" s="1"/>
  <c r="I112" i="5" s="1" a="1"/>
  <c r="I112" i="5" s="1"/>
  <c r="I113" i="5" s="1" a="1"/>
  <c r="I113" i="5" s="1"/>
  <c r="I114" i="5" s="1" a="1"/>
  <c r="I114" i="5" s="1"/>
  <c r="I115" i="5" s="1" a="1"/>
  <c r="I115" i="5" s="1"/>
  <c r="I116" i="5" s="1" a="1"/>
  <c r="I116" i="5" s="1"/>
  <c r="I117" i="5" s="1" a="1"/>
  <c r="I117" i="5" s="1"/>
  <c r="I118" i="5" s="1" a="1"/>
  <c r="I118" i="5" s="1"/>
  <c r="J17" i="5"/>
  <c r="J20" i="5" s="1" a="1"/>
  <c r="J20" i="5" s="1"/>
  <c r="J21" i="5" s="1" a="1"/>
  <c r="J21" i="5" s="1"/>
  <c r="J22" i="5" s="1" a="1"/>
  <c r="J22" i="5" s="1"/>
  <c r="J23" i="5" s="1" a="1"/>
  <c r="J23" i="5" s="1"/>
  <c r="J24" i="5" s="1" a="1"/>
  <c r="J24" i="5" s="1"/>
  <c r="J25" i="5" s="1" a="1"/>
  <c r="J25" i="5" s="1"/>
  <c r="J26" i="5" s="1" a="1"/>
  <c r="J26" i="5" s="1"/>
  <c r="J27" i="5" s="1" a="1"/>
  <c r="J27" i="5" s="1"/>
  <c r="J28" i="5" s="1" a="1"/>
  <c r="J28" i="5" s="1"/>
  <c r="J29" i="5" s="1" a="1"/>
  <c r="J29" i="5" s="1"/>
  <c r="J30" i="5" s="1" a="1"/>
  <c r="J30" i="5" s="1"/>
  <c r="J31" i="5" s="1" a="1"/>
  <c r="J31" i="5" s="1"/>
  <c r="J32" i="5" s="1" a="1"/>
  <c r="J32" i="5" s="1"/>
  <c r="J33" i="5" s="1" a="1"/>
  <c r="J33" i="5" s="1"/>
  <c r="J34" i="5" s="1" a="1"/>
  <c r="J34" i="5" s="1"/>
  <c r="J35" i="5" s="1" a="1"/>
  <c r="J35" i="5" s="1"/>
  <c r="J36" i="5" s="1" a="1"/>
  <c r="J36" i="5" s="1"/>
  <c r="J37" i="5" s="1" a="1"/>
  <c r="J37" i="5" s="1"/>
  <c r="J38" i="5" s="1" a="1"/>
  <c r="J38" i="5" s="1"/>
  <c r="J39" i="5" s="1" a="1"/>
  <c r="J39" i="5" s="1"/>
  <c r="J40" i="5" s="1" a="1"/>
  <c r="J40" i="5" s="1"/>
  <c r="J41" i="5" s="1" a="1"/>
  <c r="J41" i="5" s="1"/>
  <c r="J42" i="5" s="1" a="1"/>
  <c r="J42" i="5" s="1"/>
  <c r="J43" i="5" s="1" a="1"/>
  <c r="J43" i="5" s="1"/>
  <c r="J44" i="5" s="1" a="1"/>
  <c r="J44" i="5" s="1"/>
  <c r="J45" i="5" s="1" a="1"/>
  <c r="J45" i="5" s="1"/>
  <c r="J46" i="5" s="1" a="1"/>
  <c r="J46" i="5" s="1"/>
  <c r="J47" i="5" s="1" a="1"/>
  <c r="J47" i="5" s="1"/>
  <c r="J48" i="5" s="1" a="1"/>
  <c r="J48" i="5" s="1"/>
  <c r="J49" i="5" s="1" a="1"/>
  <c r="J49" i="5" s="1"/>
  <c r="J50" i="5" s="1" a="1"/>
  <c r="J50" i="5" s="1"/>
  <c r="J51" i="5" s="1" a="1"/>
  <c r="J51" i="5" s="1"/>
  <c r="J52" i="5" s="1" a="1"/>
  <c r="J52" i="5" s="1"/>
  <c r="J53" i="5" s="1" a="1"/>
  <c r="J53" i="5" s="1"/>
  <c r="J54" i="5" s="1" a="1"/>
  <c r="J54" i="5" s="1"/>
  <c r="J55" i="5" s="1" a="1"/>
  <c r="J55" i="5" s="1"/>
  <c r="J56" i="5" s="1" a="1"/>
  <c r="J56" i="5" s="1"/>
  <c r="J57" i="5" s="1" a="1"/>
  <c r="J57" i="5" s="1"/>
  <c r="J58" i="5" s="1" a="1"/>
  <c r="J58" i="5" s="1"/>
  <c r="J59" i="5" s="1" a="1"/>
  <c r="J59" i="5" s="1"/>
  <c r="J60" i="5" s="1" a="1"/>
  <c r="J60" i="5" s="1"/>
  <c r="J61" i="5" s="1" a="1"/>
  <c r="J61" i="5" s="1"/>
  <c r="J62" i="5" s="1" a="1"/>
  <c r="J62" i="5" s="1"/>
  <c r="J63" i="5" s="1" a="1"/>
  <c r="J63" i="5" s="1"/>
  <c r="J64" i="5" s="1" a="1"/>
  <c r="J64" i="5" s="1"/>
  <c r="J65" i="5" s="1" a="1"/>
  <c r="J65" i="5" s="1"/>
  <c r="J66" i="5" s="1" a="1"/>
  <c r="J66" i="5" s="1"/>
  <c r="J67" i="5" s="1" a="1"/>
  <c r="J67" i="5" s="1"/>
  <c r="J68" i="5" s="1" a="1"/>
  <c r="J68" i="5" s="1"/>
  <c r="J69" i="5" s="1" a="1"/>
  <c r="J69" i="5" s="1"/>
  <c r="J70" i="5" s="1" a="1"/>
  <c r="J70" i="5" s="1"/>
  <c r="J71" i="5" s="1" a="1"/>
  <c r="J71" i="5" s="1"/>
  <c r="J72" i="5" s="1" a="1"/>
  <c r="J72" i="5" s="1"/>
  <c r="J73" i="5" s="1" a="1"/>
  <c r="J73" i="5" s="1"/>
  <c r="J74" i="5" s="1" a="1"/>
  <c r="J74" i="5" s="1"/>
  <c r="J75" i="5" s="1" a="1"/>
  <c r="J75" i="5" s="1"/>
  <c r="J76" i="5" s="1" a="1"/>
  <c r="J76" i="5" s="1"/>
  <c r="J77" i="5" s="1" a="1"/>
  <c r="J77" i="5" s="1"/>
  <c r="J78" i="5" s="1" a="1"/>
  <c r="J78" i="5" s="1"/>
  <c r="J79" i="5" s="1" a="1"/>
  <c r="J79" i="5" s="1"/>
  <c r="J80" i="5" s="1" a="1"/>
  <c r="J80" i="5" s="1"/>
  <c r="J81" i="5" s="1" a="1"/>
  <c r="J81" i="5" s="1"/>
  <c r="J82" i="5" s="1" a="1"/>
  <c r="J82" i="5" s="1"/>
  <c r="J83" i="5" s="1" a="1"/>
  <c r="J83" i="5" s="1"/>
  <c r="J84" i="5" s="1" a="1"/>
  <c r="J84" i="5" s="1"/>
  <c r="J85" i="5" s="1" a="1"/>
  <c r="J85" i="5" s="1"/>
  <c r="J86" i="5" s="1" a="1"/>
  <c r="J86" i="5" s="1"/>
  <c r="J87" i="5" s="1" a="1"/>
  <c r="J87" i="5" s="1"/>
  <c r="J88" i="5" s="1" a="1"/>
  <c r="J88" i="5" s="1"/>
  <c r="J89" i="5" s="1" a="1"/>
  <c r="J89" i="5" s="1"/>
  <c r="J90" i="5" s="1" a="1"/>
  <c r="J90" i="5" s="1"/>
  <c r="J91" i="5" s="1" a="1"/>
  <c r="J91" i="5" s="1"/>
  <c r="J92" i="5" s="1" a="1"/>
  <c r="J92" i="5" s="1"/>
  <c r="J93" i="5" s="1" a="1"/>
  <c r="J93" i="5" s="1"/>
  <c r="J94" i="5" s="1" a="1"/>
  <c r="J94" i="5" s="1"/>
  <c r="J95" i="5" s="1" a="1"/>
  <c r="J95" i="5" s="1"/>
  <c r="J96" i="5" s="1" a="1"/>
  <c r="J96" i="5" s="1"/>
  <c r="J97" i="5" s="1" a="1"/>
  <c r="J97" i="5" s="1"/>
  <c r="J98" i="5" s="1" a="1"/>
  <c r="J98" i="5" s="1"/>
  <c r="J99" i="5" s="1" a="1"/>
  <c r="J99" i="5" s="1"/>
  <c r="J100" i="5" s="1" a="1"/>
  <c r="J100" i="5" s="1"/>
  <c r="J101" i="5" s="1" a="1"/>
  <c r="J101" i="5" s="1"/>
  <c r="J102" i="5" s="1" a="1"/>
  <c r="J102" i="5" s="1"/>
  <c r="J103" i="5" s="1" a="1"/>
  <c r="J103" i="5" s="1"/>
  <c r="J104" i="5" s="1" a="1"/>
  <c r="J104" i="5" s="1"/>
  <c r="J105" i="5" s="1" a="1"/>
  <c r="J105" i="5" s="1"/>
  <c r="J106" i="5" s="1" a="1"/>
  <c r="J106" i="5" s="1"/>
  <c r="J107" i="5" s="1" a="1"/>
  <c r="J107" i="5" s="1"/>
  <c r="J108" i="5" s="1" a="1"/>
  <c r="J108" i="5" s="1"/>
  <c r="J109" i="5" s="1" a="1"/>
  <c r="J109" i="5" s="1"/>
  <c r="J110" i="5" s="1" a="1"/>
  <c r="J110" i="5" s="1"/>
  <c r="J111" i="5" s="1" a="1"/>
  <c r="J111" i="5" s="1"/>
  <c r="J112" i="5" s="1" a="1"/>
  <c r="J112" i="5" s="1"/>
  <c r="J113" i="5" s="1" a="1"/>
  <c r="J113" i="5" s="1"/>
  <c r="J114" i="5" s="1" a="1"/>
  <c r="J114" i="5" s="1"/>
  <c r="J115" i="5" s="1" a="1"/>
  <c r="J115" i="5" s="1"/>
  <c r="J116" i="5" s="1" a="1"/>
  <c r="J116" i="5" s="1"/>
  <c r="J117" i="5" s="1" a="1"/>
  <c r="J117" i="5" s="1"/>
  <c r="J118" i="5" s="1" a="1"/>
  <c r="J118" i="5" s="1"/>
  <c r="G17" i="5"/>
  <c r="G20" i="5" s="1" a="1"/>
  <c r="G20" i="5" s="1"/>
  <c r="G21" i="5" s="1" a="1"/>
  <c r="G21" i="5" s="1"/>
  <c r="G22" i="5" s="1" a="1"/>
  <c r="G22" i="5" s="1"/>
  <c r="G23" i="5" s="1" a="1"/>
  <c r="G23" i="5" s="1"/>
  <c r="G24" i="5" s="1" a="1"/>
  <c r="G24" i="5" s="1"/>
  <c r="G25" i="5" s="1" a="1"/>
  <c r="G25" i="5" s="1"/>
  <c r="G26" i="5" s="1" a="1"/>
  <c r="G26" i="5" s="1"/>
  <c r="G27" i="5" s="1" a="1"/>
  <c r="G27" i="5" s="1"/>
  <c r="G28" i="5" s="1" a="1"/>
  <c r="G28" i="5" s="1"/>
  <c r="G29" i="5" s="1" a="1"/>
  <c r="G29" i="5" s="1"/>
  <c r="G30" i="5" s="1" a="1"/>
  <c r="G30" i="5" s="1"/>
  <c r="G31" i="5" s="1" a="1"/>
  <c r="G31" i="5" s="1"/>
  <c r="G32" i="5" s="1" a="1"/>
  <c r="G32" i="5" s="1"/>
  <c r="G33" i="5" s="1" a="1"/>
  <c r="G33" i="5" s="1"/>
  <c r="G34" i="5" s="1" a="1"/>
  <c r="G34" i="5" s="1"/>
  <c r="G35" i="5" s="1" a="1"/>
  <c r="G35" i="5" s="1"/>
  <c r="G36" i="5" s="1" a="1"/>
  <c r="G36" i="5" s="1"/>
  <c r="G37" i="5" s="1" a="1"/>
  <c r="G37" i="5" s="1"/>
  <c r="G38" i="5" s="1" a="1"/>
  <c r="G38" i="5" s="1"/>
  <c r="G39" i="5" s="1" a="1"/>
  <c r="G39" i="5" s="1"/>
  <c r="G40" i="5" s="1" a="1"/>
  <c r="G40" i="5" s="1"/>
  <c r="G41" i="5" s="1" a="1"/>
  <c r="G41" i="5" s="1"/>
  <c r="G42" i="5" s="1" a="1"/>
  <c r="G42" i="5" s="1"/>
  <c r="G43" i="5" s="1" a="1"/>
  <c r="G43" i="5" s="1"/>
  <c r="G44" i="5" s="1" a="1"/>
  <c r="G44" i="5" s="1"/>
  <c r="G45" i="5" s="1" a="1"/>
  <c r="G45" i="5" s="1"/>
  <c r="G46" i="5" s="1" a="1"/>
  <c r="G46" i="5" s="1"/>
  <c r="G47" i="5" s="1" a="1"/>
  <c r="G47" i="5" s="1"/>
  <c r="G48" i="5" s="1" a="1"/>
  <c r="G48" i="5" s="1"/>
  <c r="G49" i="5" s="1" a="1"/>
  <c r="G49" i="5" s="1"/>
  <c r="G50" i="5" s="1" a="1"/>
  <c r="G50" i="5" s="1"/>
  <c r="G51" i="5" s="1" a="1"/>
  <c r="G51" i="5" s="1"/>
  <c r="G52" i="5" s="1" a="1"/>
  <c r="G52" i="5" s="1"/>
  <c r="G53" i="5" s="1" a="1"/>
  <c r="G53" i="5" s="1"/>
  <c r="G54" i="5" s="1" a="1"/>
  <c r="G54" i="5" s="1"/>
  <c r="G55" i="5" s="1" a="1"/>
  <c r="G55" i="5" s="1"/>
  <c r="G56" i="5" s="1" a="1"/>
  <c r="G56" i="5" s="1"/>
  <c r="G57" i="5" s="1" a="1"/>
  <c r="G57" i="5" s="1"/>
  <c r="G58" i="5" s="1" a="1"/>
  <c r="G58" i="5" s="1"/>
  <c r="G59" i="5" s="1" a="1"/>
  <c r="G59" i="5" s="1"/>
  <c r="G60" i="5" s="1" a="1"/>
  <c r="G60" i="5" s="1"/>
  <c r="G61" i="5" s="1" a="1"/>
  <c r="G61" i="5" s="1"/>
  <c r="G62" i="5" s="1" a="1"/>
  <c r="G62" i="5" s="1"/>
  <c r="G63" i="5" s="1" a="1"/>
  <c r="G63" i="5" s="1"/>
  <c r="G64" i="5" s="1" a="1"/>
  <c r="G64" i="5" s="1"/>
  <c r="G65" i="5" s="1" a="1"/>
  <c r="G65" i="5" s="1"/>
  <c r="G66" i="5" s="1" a="1"/>
  <c r="G66" i="5" s="1"/>
  <c r="G67" i="5" s="1" a="1"/>
  <c r="G67" i="5" s="1"/>
  <c r="G68" i="5" s="1" a="1"/>
  <c r="G68" i="5" s="1"/>
  <c r="G69" i="5" s="1" a="1"/>
  <c r="G69" i="5" s="1"/>
  <c r="G70" i="5" s="1" a="1"/>
  <c r="G70" i="5" s="1"/>
  <c r="G71" i="5" s="1" a="1"/>
  <c r="G71" i="5" s="1"/>
  <c r="G72" i="5" s="1" a="1"/>
  <c r="G72" i="5" s="1"/>
  <c r="G73" i="5" s="1" a="1"/>
  <c r="G73" i="5" s="1"/>
  <c r="G74" i="5" s="1" a="1"/>
  <c r="G74" i="5" s="1"/>
  <c r="G75" i="5" s="1" a="1"/>
  <c r="G75" i="5" s="1"/>
  <c r="G76" i="5" s="1" a="1"/>
  <c r="G76" i="5" s="1"/>
  <c r="G77" i="5" s="1" a="1"/>
  <c r="G77" i="5" s="1"/>
  <c r="G78" i="5" s="1" a="1"/>
  <c r="G78" i="5" s="1"/>
  <c r="G79" i="5" s="1" a="1"/>
  <c r="G79" i="5" s="1"/>
  <c r="G80" i="5" s="1" a="1"/>
  <c r="G80" i="5" s="1"/>
  <c r="G81" i="5" s="1" a="1"/>
  <c r="G81" i="5" s="1"/>
  <c r="G82" i="5" s="1" a="1"/>
  <c r="G82" i="5" s="1"/>
  <c r="G83" i="5" s="1" a="1"/>
  <c r="G83" i="5" s="1"/>
  <c r="G84" i="5" s="1" a="1"/>
  <c r="G84" i="5" s="1"/>
  <c r="G85" i="5" s="1" a="1"/>
  <c r="G85" i="5" s="1"/>
  <c r="G86" i="5" s="1" a="1"/>
  <c r="G86" i="5" s="1"/>
  <c r="G87" i="5" s="1" a="1"/>
  <c r="G87" i="5" s="1"/>
  <c r="G88" i="5" s="1" a="1"/>
  <c r="G88" i="5" s="1"/>
  <c r="G89" i="5" s="1" a="1"/>
  <c r="G89" i="5" s="1"/>
  <c r="G90" i="5" s="1" a="1"/>
  <c r="G90" i="5" s="1"/>
  <c r="G91" i="5" s="1" a="1"/>
  <c r="G91" i="5" s="1"/>
  <c r="G92" i="5" s="1" a="1"/>
  <c r="G92" i="5" s="1"/>
  <c r="G93" i="5" s="1" a="1"/>
  <c r="G93" i="5" s="1"/>
  <c r="G94" i="5" s="1" a="1"/>
  <c r="G94" i="5" s="1"/>
  <c r="G95" i="5" s="1" a="1"/>
  <c r="G95" i="5" s="1"/>
  <c r="G96" i="5" s="1" a="1"/>
  <c r="G96" i="5" s="1"/>
  <c r="G97" i="5" s="1" a="1"/>
  <c r="G97" i="5" s="1"/>
  <c r="G98" i="5" s="1" a="1"/>
  <c r="G98" i="5" s="1"/>
  <c r="G99" i="5" s="1" a="1"/>
  <c r="G99" i="5" s="1"/>
  <c r="G100" i="5" s="1" a="1"/>
  <c r="G100" i="5" s="1"/>
  <c r="G101" i="5" s="1" a="1"/>
  <c r="G101" i="5" s="1"/>
  <c r="G102" i="5" s="1" a="1"/>
  <c r="G102" i="5" s="1"/>
  <c r="G103" i="5" s="1" a="1"/>
  <c r="G103" i="5" s="1"/>
  <c r="G104" i="5" s="1" a="1"/>
  <c r="G104" i="5" s="1"/>
  <c r="G105" i="5" s="1" a="1"/>
  <c r="G105" i="5" s="1"/>
  <c r="G106" i="5" s="1" a="1"/>
  <c r="G106" i="5" s="1"/>
  <c r="G107" i="5" s="1" a="1"/>
  <c r="G107" i="5" s="1"/>
  <c r="G108" i="5" s="1" a="1"/>
  <c r="G108" i="5" s="1"/>
  <c r="G109" i="5" s="1" a="1"/>
  <c r="G109" i="5" s="1"/>
  <c r="G110" i="5" s="1" a="1"/>
  <c r="G110" i="5" s="1"/>
  <c r="G111" i="5" s="1" a="1"/>
  <c r="G111" i="5" s="1"/>
  <c r="G112" i="5" s="1" a="1"/>
  <c r="G112" i="5" s="1"/>
  <c r="G113" i="5" s="1" a="1"/>
  <c r="G113" i="5" s="1"/>
  <c r="G114" i="5" s="1" a="1"/>
  <c r="G114" i="5" s="1"/>
  <c r="G115" i="5" s="1" a="1"/>
  <c r="G115" i="5" s="1"/>
  <c r="G116" i="5" s="1" a="1"/>
  <c r="G116" i="5" s="1"/>
  <c r="G117" i="5" s="1" a="1"/>
  <c r="G117" i="5" s="1"/>
  <c r="G118" i="5" s="1" a="1"/>
  <c r="G118" i="5" s="1"/>
  <c r="H17" i="5"/>
  <c r="H20" i="5" s="1" a="1"/>
  <c r="H20" i="5" s="1"/>
  <c r="H21" i="5" s="1" a="1"/>
  <c r="H21" i="5" s="1"/>
  <c r="H22" i="5" s="1" a="1"/>
  <c r="H22" i="5" s="1"/>
  <c r="H23" i="5" s="1" a="1"/>
  <c r="H23" i="5" s="1"/>
  <c r="H24" i="5" s="1" a="1"/>
  <c r="H24" i="5" s="1"/>
  <c r="H25" i="5" s="1" a="1"/>
  <c r="H25" i="5" s="1"/>
  <c r="H26" i="5" s="1" a="1"/>
  <c r="H26" i="5" s="1"/>
  <c r="H27" i="5" s="1" a="1"/>
  <c r="H27" i="5" s="1"/>
  <c r="H28" i="5" s="1" a="1"/>
  <c r="H28" i="5" s="1"/>
  <c r="H29" i="5" s="1" a="1"/>
  <c r="H29" i="5" s="1"/>
  <c r="H30" i="5" s="1" a="1"/>
  <c r="H30" i="5" s="1"/>
  <c r="H31" i="5" s="1" a="1"/>
  <c r="H31" i="5" s="1"/>
  <c r="H32" i="5" s="1" a="1"/>
  <c r="H32" i="5" s="1"/>
  <c r="H33" i="5" s="1" a="1"/>
  <c r="H33" i="5" s="1"/>
  <c r="H34" i="5" s="1" a="1"/>
  <c r="H34" i="5" s="1"/>
  <c r="H35" i="5" s="1" a="1"/>
  <c r="H35" i="5" s="1"/>
  <c r="H36" i="5" s="1" a="1"/>
  <c r="H36" i="5" s="1"/>
  <c r="H37" i="5" s="1" a="1"/>
  <c r="H37" i="5" s="1"/>
  <c r="H38" i="5" s="1" a="1"/>
  <c r="H38" i="5" s="1"/>
  <c r="H39" i="5" s="1" a="1"/>
  <c r="H39" i="5" s="1"/>
  <c r="H40" i="5" s="1" a="1"/>
  <c r="H40" i="5" s="1"/>
  <c r="H41" i="5" s="1" a="1"/>
  <c r="H41" i="5" s="1"/>
  <c r="H42" i="5" s="1" a="1"/>
  <c r="H42" i="5" s="1"/>
  <c r="H43" i="5" s="1" a="1"/>
  <c r="H43" i="5" s="1"/>
  <c r="H44" i="5" s="1" a="1"/>
  <c r="H44" i="5" s="1"/>
  <c r="H45" i="5" s="1" a="1"/>
  <c r="H45" i="5" s="1"/>
  <c r="H46" i="5" s="1" a="1"/>
  <c r="H46" i="5" s="1"/>
  <c r="H47" i="5" s="1" a="1"/>
  <c r="H47" i="5" s="1"/>
  <c r="H48" i="5" s="1" a="1"/>
  <c r="H48" i="5" s="1"/>
  <c r="H49" i="5" s="1" a="1"/>
  <c r="H49" i="5" s="1"/>
  <c r="H50" i="5" s="1" a="1"/>
  <c r="H50" i="5" s="1"/>
  <c r="H51" i="5" s="1" a="1"/>
  <c r="H51" i="5" s="1"/>
  <c r="H52" i="5" s="1" a="1"/>
  <c r="H52" i="5" s="1"/>
  <c r="H53" i="5" s="1" a="1"/>
  <c r="H53" i="5" s="1"/>
  <c r="H54" i="5" s="1" a="1"/>
  <c r="H54" i="5" s="1"/>
  <c r="H55" i="5" s="1" a="1"/>
  <c r="H55" i="5" s="1"/>
  <c r="H56" i="5" s="1" a="1"/>
  <c r="H56" i="5" s="1"/>
  <c r="H57" i="5" s="1" a="1"/>
  <c r="H57" i="5" s="1"/>
  <c r="H58" i="5" s="1" a="1"/>
  <c r="H58" i="5" s="1"/>
  <c r="H59" i="5" s="1" a="1"/>
  <c r="H59" i="5" s="1"/>
  <c r="H60" i="5" s="1" a="1"/>
  <c r="H60" i="5" s="1"/>
  <c r="H61" i="5" s="1" a="1"/>
  <c r="H61" i="5" s="1"/>
  <c r="H62" i="5" s="1" a="1"/>
  <c r="H62" i="5" s="1"/>
  <c r="H63" i="5" s="1" a="1"/>
  <c r="H63" i="5" s="1"/>
  <c r="H64" i="5" s="1" a="1"/>
  <c r="H64" i="5" s="1"/>
  <c r="H65" i="5" s="1" a="1"/>
  <c r="H65" i="5" s="1"/>
  <c r="H66" i="5" s="1" a="1"/>
  <c r="H66" i="5" s="1"/>
  <c r="H67" i="5" s="1" a="1"/>
  <c r="H67" i="5" s="1"/>
  <c r="H68" i="5" s="1" a="1"/>
  <c r="H68" i="5" s="1"/>
  <c r="H69" i="5" s="1" a="1"/>
  <c r="H69" i="5" s="1"/>
  <c r="H70" i="5" s="1" a="1"/>
  <c r="H70" i="5" s="1"/>
  <c r="H71" i="5" s="1" a="1"/>
  <c r="H71" i="5" s="1"/>
  <c r="H72" i="5" s="1" a="1"/>
  <c r="H72" i="5" s="1"/>
  <c r="H73" i="5" s="1" a="1"/>
  <c r="H73" i="5" s="1"/>
  <c r="H74" i="5" s="1" a="1"/>
  <c r="H74" i="5" s="1"/>
  <c r="H75" i="5" s="1" a="1"/>
  <c r="H75" i="5" s="1"/>
  <c r="H76" i="5" s="1" a="1"/>
  <c r="H76" i="5" s="1"/>
  <c r="H77" i="5" s="1" a="1"/>
  <c r="H77" i="5" s="1"/>
  <c r="H78" i="5" s="1" a="1"/>
  <c r="H78" i="5" s="1"/>
  <c r="H79" i="5" s="1" a="1"/>
  <c r="H79" i="5" s="1"/>
  <c r="H80" i="5" s="1" a="1"/>
  <c r="H80" i="5" s="1"/>
  <c r="H81" i="5" s="1" a="1"/>
  <c r="H81" i="5" s="1"/>
  <c r="H82" i="5" s="1" a="1"/>
  <c r="H82" i="5" s="1"/>
  <c r="H83" i="5" s="1" a="1"/>
  <c r="H83" i="5" s="1"/>
  <c r="H84" i="5" s="1" a="1"/>
  <c r="H84" i="5" s="1"/>
  <c r="H85" i="5" s="1" a="1"/>
  <c r="H85" i="5" s="1"/>
  <c r="H86" i="5" s="1" a="1"/>
  <c r="H86" i="5" s="1"/>
  <c r="H87" i="5" s="1" a="1"/>
  <c r="H87" i="5" s="1"/>
  <c r="H88" i="5" s="1" a="1"/>
  <c r="H88" i="5" s="1"/>
  <c r="H89" i="5" s="1" a="1"/>
  <c r="H89" i="5" s="1"/>
  <c r="H90" i="5" s="1" a="1"/>
  <c r="H90" i="5" s="1"/>
  <c r="H91" i="5" s="1" a="1"/>
  <c r="H91" i="5" s="1"/>
  <c r="H92" i="5" s="1" a="1"/>
  <c r="H92" i="5" s="1"/>
  <c r="H93" i="5" s="1" a="1"/>
  <c r="H93" i="5" s="1"/>
  <c r="H94" i="5" s="1" a="1"/>
  <c r="H94" i="5" s="1"/>
  <c r="H95" i="5" s="1" a="1"/>
  <c r="H95" i="5" s="1"/>
  <c r="H96" i="5" s="1" a="1"/>
  <c r="H96" i="5" s="1"/>
  <c r="H97" i="5" s="1" a="1"/>
  <c r="H97" i="5" s="1"/>
  <c r="H98" i="5" s="1" a="1"/>
  <c r="H98" i="5" s="1"/>
  <c r="H99" i="5" s="1" a="1"/>
  <c r="H99" i="5" s="1"/>
  <c r="H100" i="5" s="1" a="1"/>
  <c r="H100" i="5" s="1"/>
  <c r="H101" i="5" s="1" a="1"/>
  <c r="H101" i="5" s="1"/>
  <c r="H102" i="5" s="1" a="1"/>
  <c r="H102" i="5" s="1"/>
  <c r="H103" i="5" s="1" a="1"/>
  <c r="H103" i="5" s="1"/>
  <c r="H104" i="5" s="1" a="1"/>
  <c r="H104" i="5" s="1"/>
  <c r="H105" i="5" s="1" a="1"/>
  <c r="H105" i="5" s="1"/>
  <c r="H106" i="5" s="1" a="1"/>
  <c r="H106" i="5" s="1"/>
  <c r="H107" i="5" s="1" a="1"/>
  <c r="H107" i="5" s="1"/>
  <c r="H108" i="5" s="1" a="1"/>
  <c r="H108" i="5" s="1"/>
  <c r="H109" i="5" s="1" a="1"/>
  <c r="H109" i="5" s="1"/>
  <c r="H110" i="5" s="1" a="1"/>
  <c r="H110" i="5" s="1"/>
  <c r="H111" i="5" s="1" a="1"/>
  <c r="H111" i="5" s="1"/>
  <c r="H112" i="5" s="1" a="1"/>
  <c r="H112" i="5" s="1"/>
  <c r="H113" i="5" s="1" a="1"/>
  <c r="H113" i="5" s="1"/>
  <c r="H114" i="5" s="1" a="1"/>
  <c r="H114" i="5" s="1"/>
  <c r="H115" i="5" s="1" a="1"/>
  <c r="H115" i="5" s="1"/>
  <c r="H116" i="5" s="1" a="1"/>
  <c r="H116" i="5" s="1"/>
  <c r="H117" i="5" s="1" a="1"/>
  <c r="H117" i="5" s="1"/>
  <c r="H118" i="5" s="1" a="1"/>
  <c r="H118" i="5" s="1"/>
  <c r="C17" i="5"/>
  <c r="C20" i="5" s="1" a="1"/>
  <c r="C20" i="5" s="1"/>
  <c r="C21" i="5" s="1" a="1"/>
  <c r="C21" i="5" s="1"/>
  <c r="C22" i="5" s="1" a="1"/>
  <c r="C22" i="5" s="1"/>
  <c r="C23" i="5" s="1" a="1"/>
  <c r="C23" i="5" s="1"/>
  <c r="C24" i="5" s="1" a="1"/>
  <c r="C24" i="5" s="1"/>
  <c r="C25" i="5" s="1" a="1"/>
  <c r="C25" i="5" s="1"/>
  <c r="C26" i="5" s="1" a="1"/>
  <c r="C26" i="5" s="1"/>
  <c r="C27" i="5" s="1" a="1"/>
  <c r="C27" i="5" s="1"/>
  <c r="C28" i="5" s="1" a="1"/>
  <c r="C28" i="5" s="1"/>
  <c r="C29" i="5" s="1" a="1"/>
  <c r="C29" i="5" s="1"/>
  <c r="C30" i="5" s="1" a="1"/>
  <c r="C30" i="5" s="1"/>
  <c r="C31" i="5" s="1" a="1"/>
  <c r="C31" i="5" s="1"/>
  <c r="C32" i="5" s="1" a="1"/>
  <c r="C32" i="5" s="1"/>
  <c r="C33" i="5" s="1" a="1"/>
  <c r="C33" i="5" s="1"/>
  <c r="C34" i="5" s="1" a="1"/>
  <c r="C34" i="5" s="1"/>
  <c r="C35" i="5" s="1" a="1"/>
  <c r="C35" i="5" s="1"/>
  <c r="C36" i="5" s="1" a="1"/>
  <c r="C36" i="5" s="1"/>
  <c r="C37" i="5" s="1" a="1"/>
  <c r="C37" i="5" s="1"/>
  <c r="C38" i="5" s="1" a="1"/>
  <c r="C38" i="5" s="1"/>
  <c r="C39" i="5" s="1" a="1"/>
  <c r="C39" i="5" s="1"/>
  <c r="C40" i="5" s="1" a="1"/>
  <c r="C40" i="5" s="1"/>
  <c r="C41" i="5" s="1" a="1"/>
  <c r="C41" i="5" s="1"/>
  <c r="C42" i="5" s="1" a="1"/>
  <c r="C42" i="5" s="1"/>
  <c r="C43" i="5" s="1" a="1"/>
  <c r="C43" i="5" s="1"/>
  <c r="C44" i="5" s="1" a="1"/>
  <c r="C44" i="5" s="1"/>
  <c r="C45" i="5" s="1" a="1"/>
  <c r="C45" i="5" s="1"/>
  <c r="C46" i="5" s="1" a="1"/>
  <c r="C46" i="5" s="1"/>
  <c r="C47" i="5" s="1" a="1"/>
  <c r="C47" i="5" s="1"/>
  <c r="C48" i="5" s="1" a="1"/>
  <c r="C48" i="5" s="1"/>
  <c r="C49" i="5" s="1" a="1"/>
  <c r="C49" i="5" s="1"/>
  <c r="C50" i="5" s="1" a="1"/>
  <c r="C50" i="5" s="1"/>
  <c r="C51" i="5" s="1" a="1"/>
  <c r="C51" i="5" s="1"/>
  <c r="C52" i="5" s="1" a="1"/>
  <c r="C52" i="5" s="1"/>
  <c r="C53" i="5" s="1" a="1"/>
  <c r="C53" i="5" s="1"/>
  <c r="C54" i="5" s="1" a="1"/>
  <c r="C54" i="5" s="1"/>
  <c r="C55" i="5" s="1" a="1"/>
  <c r="C55" i="5" s="1"/>
  <c r="C56" i="5" s="1" a="1"/>
  <c r="C56" i="5" s="1"/>
  <c r="C57" i="5" s="1" a="1"/>
  <c r="C57" i="5" s="1"/>
  <c r="C58" i="5" s="1" a="1"/>
  <c r="C58" i="5" s="1"/>
  <c r="C59" i="5" s="1" a="1"/>
  <c r="C59" i="5" s="1"/>
  <c r="C60" i="5" s="1" a="1"/>
  <c r="C60" i="5" s="1"/>
  <c r="C61" i="5" s="1" a="1"/>
  <c r="C61" i="5" s="1"/>
  <c r="C62" i="5" s="1" a="1"/>
  <c r="C62" i="5" s="1"/>
  <c r="C63" i="5" s="1" a="1"/>
  <c r="C63" i="5" s="1"/>
  <c r="C64" i="5" s="1" a="1"/>
  <c r="C64" i="5" s="1"/>
  <c r="C65" i="5" s="1" a="1"/>
  <c r="C65" i="5" s="1"/>
  <c r="C66" i="5" s="1" a="1"/>
  <c r="C66" i="5" s="1"/>
  <c r="C67" i="5" s="1" a="1"/>
  <c r="C67" i="5" s="1"/>
  <c r="C68" i="5" s="1" a="1"/>
  <c r="C68" i="5" s="1"/>
  <c r="C69" i="5" s="1" a="1"/>
  <c r="C69" i="5" s="1"/>
  <c r="C70" i="5" s="1" a="1"/>
  <c r="C70" i="5" s="1"/>
  <c r="C71" i="5" s="1" a="1"/>
  <c r="C71" i="5" s="1"/>
  <c r="C72" i="5" s="1" a="1"/>
  <c r="C72" i="5" s="1"/>
  <c r="C73" i="5" s="1" a="1"/>
  <c r="C73" i="5" s="1"/>
  <c r="C74" i="5" s="1" a="1"/>
  <c r="C74" i="5" s="1"/>
  <c r="C75" i="5" s="1" a="1"/>
  <c r="C75" i="5" s="1"/>
  <c r="C76" i="5" s="1" a="1"/>
  <c r="C76" i="5" s="1"/>
  <c r="C77" i="5" s="1" a="1"/>
  <c r="C77" i="5" s="1"/>
  <c r="C78" i="5" s="1" a="1"/>
  <c r="C78" i="5" s="1"/>
  <c r="C79" i="5" s="1" a="1"/>
  <c r="C79" i="5" s="1"/>
  <c r="C80" i="5" s="1" a="1"/>
  <c r="C80" i="5" s="1"/>
  <c r="C81" i="5" s="1" a="1"/>
  <c r="C81" i="5" s="1"/>
  <c r="C82" i="5" s="1" a="1"/>
  <c r="C82" i="5" s="1"/>
  <c r="C83" i="5" s="1" a="1"/>
  <c r="C83" i="5" s="1"/>
  <c r="C84" i="5" s="1" a="1"/>
  <c r="C84" i="5" s="1"/>
  <c r="C85" i="5" s="1" a="1"/>
  <c r="C85" i="5" s="1"/>
  <c r="C86" i="5" s="1" a="1"/>
  <c r="C86" i="5" s="1"/>
  <c r="C87" i="5" s="1" a="1"/>
  <c r="C87" i="5" s="1"/>
  <c r="C88" i="5" s="1" a="1"/>
  <c r="C88" i="5" s="1"/>
  <c r="C89" i="5" s="1" a="1"/>
  <c r="C89" i="5" s="1"/>
  <c r="C90" i="5" s="1" a="1"/>
  <c r="C90" i="5" s="1"/>
  <c r="C91" i="5" s="1" a="1"/>
  <c r="C91" i="5" s="1"/>
  <c r="C92" i="5" s="1" a="1"/>
  <c r="C92" i="5" s="1"/>
  <c r="C93" i="5" s="1" a="1"/>
  <c r="C93" i="5" s="1"/>
  <c r="C94" i="5" s="1" a="1"/>
  <c r="C94" i="5" s="1"/>
  <c r="C95" i="5" s="1" a="1"/>
  <c r="C95" i="5" s="1"/>
  <c r="C96" i="5" s="1" a="1"/>
  <c r="C96" i="5" s="1"/>
  <c r="C97" i="5" s="1" a="1"/>
  <c r="C97" i="5" s="1"/>
  <c r="C98" i="5" s="1" a="1"/>
  <c r="C98" i="5" s="1"/>
  <c r="C99" i="5" s="1" a="1"/>
  <c r="C99" i="5" s="1"/>
  <c r="C100" i="5" s="1" a="1"/>
  <c r="C100" i="5" s="1"/>
  <c r="C101" i="5" s="1" a="1"/>
  <c r="C101" i="5" s="1"/>
  <c r="C102" i="5" s="1" a="1"/>
  <c r="C102" i="5" s="1"/>
  <c r="C103" i="5" s="1" a="1"/>
  <c r="C103" i="5" s="1"/>
  <c r="C104" i="5" s="1" a="1"/>
  <c r="C104" i="5" s="1"/>
  <c r="C105" i="5" s="1" a="1"/>
  <c r="C105" i="5" s="1"/>
  <c r="C106" i="5" s="1" a="1"/>
  <c r="C106" i="5" s="1"/>
  <c r="C107" i="5" s="1" a="1"/>
  <c r="C107" i="5" s="1"/>
  <c r="C108" i="5" s="1" a="1"/>
  <c r="C108" i="5" s="1"/>
  <c r="C109" i="5" s="1" a="1"/>
  <c r="C109" i="5" s="1"/>
  <c r="C110" i="5" s="1" a="1"/>
  <c r="C110" i="5" s="1"/>
  <c r="C111" i="5" s="1" a="1"/>
  <c r="C111" i="5" s="1"/>
  <c r="C112" i="5" s="1" a="1"/>
  <c r="C112" i="5" s="1"/>
  <c r="C113" i="5" s="1" a="1"/>
  <c r="C113" i="5" s="1"/>
  <c r="C114" i="5" s="1" a="1"/>
  <c r="C114" i="5" s="1"/>
  <c r="C115" i="5" s="1" a="1"/>
  <c r="C115" i="5" s="1"/>
  <c r="C116" i="5" s="1" a="1"/>
  <c r="C116" i="5" s="1"/>
  <c r="C117" i="5" s="1" a="1"/>
  <c r="C117" i="5" s="1"/>
  <c r="C118" i="5" s="1" a="1"/>
  <c r="C118" i="5" s="1"/>
  <c r="M19" i="5"/>
  <c r="B17" i="5" l="1"/>
  <c r="D17" i="5"/>
  <c r="D20" i="5" s="1" a="1"/>
  <c r="D20" i="5" s="1"/>
  <c r="D21" i="5" s="1" a="1"/>
  <c r="D21" i="5" s="1"/>
  <c r="D22" i="5" s="1" a="1"/>
  <c r="D22" i="5" s="1"/>
  <c r="D23" i="5" s="1" a="1"/>
  <c r="D23" i="5" s="1"/>
  <c r="D24" i="5" s="1" a="1"/>
  <c r="D24" i="5" s="1"/>
  <c r="D25" i="5" s="1" a="1"/>
  <c r="D25" i="5" s="1"/>
  <c r="D26" i="5" s="1" a="1"/>
  <c r="D26" i="5" s="1"/>
  <c r="D27" i="5" s="1" a="1"/>
  <c r="D27" i="5" s="1"/>
  <c r="D28" i="5" s="1" a="1"/>
  <c r="D28" i="5" s="1"/>
  <c r="D29" i="5" s="1" a="1"/>
  <c r="D29" i="5" s="1"/>
  <c r="D30" i="5" s="1" a="1"/>
  <c r="D30" i="5" s="1"/>
  <c r="D31" i="5" s="1" a="1"/>
  <c r="D31" i="5" s="1"/>
  <c r="D32" i="5" s="1" a="1"/>
  <c r="D32" i="5" s="1"/>
  <c r="D33" i="5" s="1" a="1"/>
  <c r="D33" i="5" s="1"/>
  <c r="D34" i="5" s="1" a="1"/>
  <c r="D34" i="5" s="1"/>
  <c r="D35" i="5" s="1" a="1"/>
  <c r="D35" i="5" s="1"/>
  <c r="D36" i="5" s="1" a="1"/>
  <c r="D36" i="5" s="1"/>
  <c r="D37" i="5" s="1" a="1"/>
  <c r="D37" i="5" s="1"/>
  <c r="D38" i="5" s="1" a="1"/>
  <c r="D38" i="5" s="1"/>
  <c r="D39" i="5" s="1" a="1"/>
  <c r="D39" i="5" s="1"/>
  <c r="D40" i="5" s="1" a="1"/>
  <c r="D40" i="5" s="1"/>
  <c r="D41" i="5" s="1" a="1"/>
  <c r="D41" i="5" s="1"/>
  <c r="D42" i="5" s="1" a="1"/>
  <c r="D42" i="5" s="1"/>
  <c r="D43" i="5" s="1" a="1"/>
  <c r="D43" i="5" s="1"/>
  <c r="D44" i="5" s="1" a="1"/>
  <c r="D44" i="5" s="1"/>
  <c r="D45" i="5" s="1" a="1"/>
  <c r="D45" i="5" s="1"/>
  <c r="D46" i="5" s="1" a="1"/>
  <c r="D46" i="5" s="1"/>
  <c r="D47" i="5" s="1" a="1"/>
  <c r="D47" i="5" s="1"/>
  <c r="D48" i="5" s="1" a="1"/>
  <c r="D48" i="5" s="1"/>
  <c r="D49" i="5" s="1" a="1"/>
  <c r="D49" i="5" s="1"/>
  <c r="D50" i="5" s="1" a="1"/>
  <c r="D50" i="5" s="1"/>
  <c r="D51" i="5" s="1" a="1"/>
  <c r="D51" i="5" s="1"/>
  <c r="D52" i="5" s="1" a="1"/>
  <c r="D52" i="5" s="1"/>
  <c r="D53" i="5" s="1" a="1"/>
  <c r="D53" i="5" s="1"/>
  <c r="D54" i="5" s="1" a="1"/>
  <c r="D54" i="5" s="1"/>
  <c r="D55" i="5" s="1" a="1"/>
  <c r="D55" i="5" s="1"/>
  <c r="D56" i="5" s="1" a="1"/>
  <c r="D56" i="5" s="1"/>
  <c r="D57" i="5" s="1" a="1"/>
  <c r="D57" i="5" s="1"/>
  <c r="D58" i="5" s="1" a="1"/>
  <c r="D58" i="5" s="1"/>
  <c r="D59" i="5" s="1" a="1"/>
  <c r="D59" i="5" s="1"/>
  <c r="D60" i="5" s="1" a="1"/>
  <c r="D60" i="5" s="1"/>
  <c r="D61" i="5" s="1" a="1"/>
  <c r="D61" i="5" s="1"/>
  <c r="D62" i="5" s="1" a="1"/>
  <c r="D62" i="5" s="1"/>
  <c r="D63" i="5" s="1" a="1"/>
  <c r="D63" i="5" s="1"/>
  <c r="D64" i="5" s="1" a="1"/>
  <c r="D64" i="5" s="1"/>
  <c r="D65" i="5" s="1" a="1"/>
  <c r="D65" i="5" s="1"/>
  <c r="D66" i="5" s="1" a="1"/>
  <c r="D66" i="5" s="1"/>
  <c r="D67" i="5" s="1" a="1"/>
  <c r="D67" i="5" s="1"/>
  <c r="D68" i="5" s="1" a="1"/>
  <c r="D68" i="5" s="1"/>
  <c r="D69" i="5" s="1" a="1"/>
  <c r="D69" i="5" s="1"/>
  <c r="D70" i="5" s="1" a="1"/>
  <c r="D70" i="5" s="1"/>
  <c r="D71" i="5" s="1" a="1"/>
  <c r="D71" i="5" s="1"/>
  <c r="D72" i="5" s="1" a="1"/>
  <c r="D72" i="5" s="1"/>
  <c r="D73" i="5" s="1" a="1"/>
  <c r="D73" i="5" s="1"/>
  <c r="D74" i="5" s="1" a="1"/>
  <c r="D74" i="5" s="1"/>
  <c r="D75" i="5" s="1" a="1"/>
  <c r="D75" i="5" s="1"/>
  <c r="D76" i="5" s="1" a="1"/>
  <c r="D76" i="5" s="1"/>
  <c r="D77" i="5" s="1" a="1"/>
  <c r="D77" i="5" s="1"/>
  <c r="D78" i="5" s="1" a="1"/>
  <c r="D78" i="5" s="1"/>
  <c r="D79" i="5" s="1" a="1"/>
  <c r="D79" i="5" s="1"/>
  <c r="D80" i="5" s="1" a="1"/>
  <c r="D80" i="5" s="1"/>
  <c r="D81" i="5" s="1" a="1"/>
  <c r="D81" i="5" s="1"/>
  <c r="D82" i="5" s="1" a="1"/>
  <c r="D82" i="5" s="1"/>
  <c r="D83" i="5" s="1" a="1"/>
  <c r="D83" i="5" s="1"/>
  <c r="D84" i="5" s="1" a="1"/>
  <c r="D84" i="5" s="1"/>
  <c r="D85" i="5" s="1" a="1"/>
  <c r="D85" i="5" s="1"/>
  <c r="D86" i="5" s="1" a="1"/>
  <c r="D86" i="5" s="1"/>
  <c r="D87" i="5" s="1" a="1"/>
  <c r="D87" i="5" s="1"/>
  <c r="D88" i="5" s="1" a="1"/>
  <c r="D88" i="5" s="1"/>
  <c r="D89" i="5" s="1" a="1"/>
  <c r="D89" i="5" s="1"/>
  <c r="D90" i="5" s="1" a="1"/>
  <c r="D90" i="5" s="1"/>
  <c r="D91" i="5" s="1" a="1"/>
  <c r="D91" i="5" s="1"/>
  <c r="D92" i="5" s="1" a="1"/>
  <c r="D92" i="5" s="1"/>
  <c r="D93" i="5" s="1" a="1"/>
  <c r="D93" i="5" s="1"/>
  <c r="D94" i="5" s="1" a="1"/>
  <c r="D94" i="5" s="1"/>
  <c r="D95" i="5" s="1" a="1"/>
  <c r="D95" i="5" s="1"/>
  <c r="D96" i="5" s="1" a="1"/>
  <c r="D96" i="5" s="1"/>
  <c r="D97" i="5" s="1" a="1"/>
  <c r="D97" i="5" s="1"/>
  <c r="D98" i="5" s="1" a="1"/>
  <c r="D98" i="5" s="1"/>
  <c r="D99" i="5" s="1" a="1"/>
  <c r="D99" i="5" s="1"/>
  <c r="D100" i="5" s="1" a="1"/>
  <c r="D100" i="5" s="1"/>
  <c r="D101" i="5" s="1" a="1"/>
  <c r="D101" i="5" s="1"/>
  <c r="D102" i="5" s="1" a="1"/>
  <c r="D102" i="5" s="1"/>
  <c r="D103" i="5" s="1" a="1"/>
  <c r="D103" i="5" s="1"/>
  <c r="D104" i="5" s="1" a="1"/>
  <c r="D104" i="5" s="1"/>
  <c r="D105" i="5" s="1" a="1"/>
  <c r="D105" i="5" s="1"/>
  <c r="D106" i="5" s="1" a="1"/>
  <c r="D106" i="5" s="1"/>
  <c r="D107" i="5" s="1" a="1"/>
  <c r="D107" i="5" s="1"/>
  <c r="D108" i="5" s="1" a="1"/>
  <c r="D108" i="5" s="1"/>
  <c r="D109" i="5" s="1" a="1"/>
  <c r="D109" i="5" s="1"/>
  <c r="D110" i="5" s="1" a="1"/>
  <c r="D110" i="5" s="1"/>
  <c r="D111" i="5" s="1" a="1"/>
  <c r="D111" i="5" s="1"/>
  <c r="D112" i="5" s="1" a="1"/>
  <c r="D112" i="5" s="1"/>
  <c r="D113" i="5" s="1" a="1"/>
  <c r="D113" i="5" s="1"/>
  <c r="D114" i="5" s="1" a="1"/>
  <c r="D114" i="5" s="1"/>
  <c r="D115" i="5" s="1" a="1"/>
  <c r="D115" i="5" s="1"/>
  <c r="D116" i="5" s="1" a="1"/>
  <c r="D116" i="5" s="1"/>
  <c r="D117" i="5" s="1" a="1"/>
  <c r="D117" i="5" s="1"/>
  <c r="D118" i="5" s="1" a="1"/>
  <c r="D118" i="5" s="1"/>
  <c r="F17" i="5"/>
  <c r="F20" i="5" s="1" a="1"/>
  <c r="F20" i="5" s="1"/>
  <c r="F21" i="5" s="1" a="1"/>
  <c r="F21" i="5" s="1"/>
  <c r="F22" i="5" s="1" a="1"/>
  <c r="F22" i="5" s="1"/>
  <c r="F23" i="5" s="1" a="1"/>
  <c r="F23" i="5" s="1"/>
  <c r="F24" i="5" s="1" a="1"/>
  <c r="F24" i="5" s="1"/>
  <c r="F25" i="5" s="1" a="1"/>
  <c r="F25" i="5" s="1"/>
  <c r="F26" i="5" s="1" a="1"/>
  <c r="F26" i="5" s="1"/>
  <c r="F27" i="5" s="1" a="1"/>
  <c r="F27" i="5" s="1"/>
  <c r="F28" i="5" s="1" a="1"/>
  <c r="F28" i="5" s="1"/>
  <c r="F29" i="5" s="1" a="1"/>
  <c r="F29" i="5" s="1"/>
  <c r="F30" i="5" s="1" a="1"/>
  <c r="F30" i="5" s="1"/>
  <c r="F31" i="5" s="1" a="1"/>
  <c r="F31" i="5" s="1"/>
  <c r="F32" i="5" s="1" a="1"/>
  <c r="F32" i="5" s="1"/>
  <c r="F33" i="5" s="1" a="1"/>
  <c r="F33" i="5" s="1"/>
  <c r="F34" i="5" s="1" a="1"/>
  <c r="F34" i="5" s="1"/>
  <c r="F35" i="5" s="1" a="1"/>
  <c r="F35" i="5" s="1"/>
  <c r="F36" i="5" s="1" a="1"/>
  <c r="F36" i="5" s="1"/>
  <c r="F37" i="5" s="1" a="1"/>
  <c r="F37" i="5" s="1"/>
  <c r="F38" i="5" s="1" a="1"/>
  <c r="F38" i="5" s="1"/>
  <c r="F39" i="5" s="1" a="1"/>
  <c r="F39" i="5" s="1"/>
  <c r="F40" i="5" s="1" a="1"/>
  <c r="F40" i="5" s="1"/>
  <c r="F41" i="5" s="1" a="1"/>
  <c r="F41" i="5" s="1"/>
  <c r="F42" i="5" s="1" a="1"/>
  <c r="F42" i="5" s="1"/>
  <c r="F43" i="5" s="1" a="1"/>
  <c r="F43" i="5" s="1"/>
  <c r="F44" i="5" s="1" a="1"/>
  <c r="F44" i="5" s="1"/>
  <c r="F45" i="5" s="1" a="1"/>
  <c r="F45" i="5" s="1"/>
  <c r="F46" i="5" s="1" a="1"/>
  <c r="F46" i="5" s="1"/>
  <c r="F47" i="5" s="1" a="1"/>
  <c r="F47" i="5" s="1"/>
  <c r="F48" i="5" s="1" a="1"/>
  <c r="F48" i="5" s="1"/>
  <c r="F49" i="5" s="1" a="1"/>
  <c r="F49" i="5" s="1"/>
  <c r="F50" i="5" s="1" a="1"/>
  <c r="F50" i="5" s="1"/>
  <c r="F51" i="5" s="1" a="1"/>
  <c r="F51" i="5" s="1"/>
  <c r="F52" i="5" s="1" a="1"/>
  <c r="F52" i="5" s="1"/>
  <c r="F53" i="5" s="1" a="1"/>
  <c r="F53" i="5" s="1"/>
  <c r="F54" i="5" s="1" a="1"/>
  <c r="F54" i="5" s="1"/>
  <c r="F55" i="5" s="1" a="1"/>
  <c r="F55" i="5" s="1"/>
  <c r="F56" i="5" s="1" a="1"/>
  <c r="F56" i="5" s="1"/>
  <c r="F57" i="5" s="1" a="1"/>
  <c r="F57" i="5" s="1"/>
  <c r="F58" i="5" s="1" a="1"/>
  <c r="F58" i="5" s="1"/>
  <c r="F59" i="5" s="1" a="1"/>
  <c r="F59" i="5" s="1"/>
  <c r="F60" i="5" s="1" a="1"/>
  <c r="F60" i="5" s="1"/>
  <c r="F61" i="5" s="1" a="1"/>
  <c r="F61" i="5" s="1"/>
  <c r="F62" i="5" s="1" a="1"/>
  <c r="F62" i="5" s="1"/>
  <c r="F63" i="5" s="1" a="1"/>
  <c r="F63" i="5" s="1"/>
  <c r="F64" i="5" s="1" a="1"/>
  <c r="F64" i="5" s="1"/>
  <c r="F65" i="5" s="1" a="1"/>
  <c r="F65" i="5" s="1"/>
  <c r="F66" i="5" s="1" a="1"/>
  <c r="F66" i="5" s="1"/>
  <c r="F67" i="5" s="1" a="1"/>
  <c r="F67" i="5" s="1"/>
  <c r="F68" i="5" s="1" a="1"/>
  <c r="F68" i="5" s="1"/>
  <c r="F69" i="5" s="1" a="1"/>
  <c r="F69" i="5" s="1"/>
  <c r="F70" i="5" s="1" a="1"/>
  <c r="F70" i="5" s="1"/>
  <c r="F71" i="5" s="1" a="1"/>
  <c r="F71" i="5" s="1"/>
  <c r="F72" i="5" s="1" a="1"/>
  <c r="F72" i="5" s="1"/>
  <c r="F73" i="5" s="1" a="1"/>
  <c r="F73" i="5" s="1"/>
  <c r="F74" i="5" s="1" a="1"/>
  <c r="F74" i="5" s="1"/>
  <c r="F75" i="5" s="1" a="1"/>
  <c r="F75" i="5" s="1"/>
  <c r="F76" i="5" s="1" a="1"/>
  <c r="F76" i="5" s="1"/>
  <c r="F77" i="5" s="1" a="1"/>
  <c r="F77" i="5" s="1"/>
  <c r="F78" i="5" s="1" a="1"/>
  <c r="F78" i="5" s="1"/>
  <c r="F79" i="5" s="1" a="1"/>
  <c r="F79" i="5" s="1"/>
  <c r="F80" i="5" s="1" a="1"/>
  <c r="F80" i="5" s="1"/>
  <c r="F81" i="5" s="1" a="1"/>
  <c r="F81" i="5" s="1"/>
  <c r="F82" i="5" s="1" a="1"/>
  <c r="F82" i="5" s="1"/>
  <c r="F83" i="5" s="1" a="1"/>
  <c r="F83" i="5" s="1"/>
  <c r="F84" i="5" s="1" a="1"/>
  <c r="F84" i="5" s="1"/>
  <c r="F85" i="5" s="1" a="1"/>
  <c r="F85" i="5" s="1"/>
  <c r="F86" i="5" s="1" a="1"/>
  <c r="F86" i="5" s="1"/>
  <c r="F87" i="5" s="1" a="1"/>
  <c r="F87" i="5" s="1"/>
  <c r="F88" i="5" s="1" a="1"/>
  <c r="F88" i="5" s="1"/>
  <c r="F89" i="5" s="1" a="1"/>
  <c r="F89" i="5" s="1"/>
  <c r="F90" i="5" s="1" a="1"/>
  <c r="F90" i="5" s="1"/>
  <c r="F91" i="5" s="1" a="1"/>
  <c r="F91" i="5" s="1"/>
  <c r="F92" i="5" s="1" a="1"/>
  <c r="F92" i="5" s="1"/>
  <c r="F93" i="5" s="1" a="1"/>
  <c r="F93" i="5" s="1"/>
  <c r="F94" i="5" s="1" a="1"/>
  <c r="F94" i="5" s="1"/>
  <c r="F95" i="5" s="1" a="1"/>
  <c r="F95" i="5" s="1"/>
  <c r="F96" i="5" s="1" a="1"/>
  <c r="F96" i="5" s="1"/>
  <c r="F97" i="5" s="1" a="1"/>
  <c r="F97" i="5" s="1"/>
  <c r="F98" i="5" s="1" a="1"/>
  <c r="F98" i="5" s="1"/>
  <c r="F99" i="5" s="1" a="1"/>
  <c r="F99" i="5" s="1"/>
  <c r="F100" i="5" s="1" a="1"/>
  <c r="F100" i="5" s="1"/>
  <c r="F101" i="5" s="1" a="1"/>
  <c r="F101" i="5" s="1"/>
  <c r="F102" i="5" s="1" a="1"/>
  <c r="F102" i="5" s="1"/>
  <c r="F103" i="5" s="1" a="1"/>
  <c r="F103" i="5" s="1"/>
  <c r="F104" i="5" s="1" a="1"/>
  <c r="F104" i="5" s="1"/>
  <c r="F105" i="5" s="1" a="1"/>
  <c r="F105" i="5" s="1"/>
  <c r="F106" i="5" s="1" a="1"/>
  <c r="F106" i="5" s="1"/>
  <c r="F107" i="5" s="1" a="1"/>
  <c r="F107" i="5" s="1"/>
  <c r="F108" i="5" s="1" a="1"/>
  <c r="F108" i="5" s="1"/>
  <c r="F109" i="5" s="1" a="1"/>
  <c r="F109" i="5" s="1"/>
  <c r="F110" i="5" s="1" a="1"/>
  <c r="F110" i="5" s="1"/>
  <c r="F111" i="5" s="1" a="1"/>
  <c r="F111" i="5" s="1"/>
  <c r="F112" i="5" s="1" a="1"/>
  <c r="F112" i="5" s="1"/>
  <c r="F113" i="5" s="1" a="1"/>
  <c r="F113" i="5" s="1"/>
  <c r="F114" i="5" s="1" a="1"/>
  <c r="F114" i="5" s="1"/>
  <c r="F115" i="5" s="1" a="1"/>
  <c r="F115" i="5" s="1"/>
  <c r="F116" i="5" s="1" a="1"/>
  <c r="F116" i="5" s="1"/>
  <c r="F117" i="5" s="1" a="1"/>
  <c r="F117" i="5" s="1"/>
  <c r="F118" i="5" s="1" a="1"/>
  <c r="F118" i="5" s="1"/>
  <c r="E17" i="5"/>
  <c r="E20" i="5" s="1" a="1"/>
  <c r="E20" i="5" s="1"/>
  <c r="E21" i="5" s="1" a="1"/>
  <c r="E21" i="5" s="1"/>
  <c r="E22" i="5" s="1" a="1"/>
  <c r="E22" i="5" s="1"/>
  <c r="E23" i="5" s="1" a="1"/>
  <c r="E23" i="5" s="1"/>
  <c r="E24" i="5" s="1" a="1"/>
  <c r="E24" i="5" s="1"/>
  <c r="E25" i="5" s="1" a="1"/>
  <c r="E25" i="5" s="1"/>
  <c r="E26" i="5" s="1" a="1"/>
  <c r="E26" i="5" s="1"/>
  <c r="E27" i="5" s="1" a="1"/>
  <c r="E27" i="5" s="1"/>
  <c r="E28" i="5" s="1" a="1"/>
  <c r="E28" i="5" s="1"/>
  <c r="E29" i="5" s="1" a="1"/>
  <c r="E29" i="5" s="1"/>
  <c r="E30" i="5" s="1" a="1"/>
  <c r="E30" i="5" s="1"/>
  <c r="E31" i="5" s="1" a="1"/>
  <c r="E31" i="5" s="1"/>
  <c r="E32" i="5" s="1" a="1"/>
  <c r="E32" i="5" s="1"/>
  <c r="E33" i="5" s="1" a="1"/>
  <c r="E33" i="5" s="1"/>
  <c r="E34" i="5" s="1" a="1"/>
  <c r="E34" i="5" s="1"/>
  <c r="E35" i="5" s="1" a="1"/>
  <c r="E35" i="5" s="1"/>
  <c r="E36" i="5" s="1" a="1"/>
  <c r="E36" i="5" s="1"/>
  <c r="E37" i="5" s="1" a="1"/>
  <c r="E37" i="5" s="1"/>
  <c r="E38" i="5" s="1" a="1"/>
  <c r="E38" i="5" s="1"/>
  <c r="E39" i="5" s="1" a="1"/>
  <c r="E39" i="5" s="1"/>
  <c r="E40" i="5" s="1" a="1"/>
  <c r="E40" i="5" s="1"/>
  <c r="E41" i="5" s="1" a="1"/>
  <c r="E41" i="5" s="1"/>
  <c r="E42" i="5" s="1" a="1"/>
  <c r="E42" i="5" s="1"/>
  <c r="E43" i="5" s="1" a="1"/>
  <c r="E43" i="5" s="1"/>
  <c r="E44" i="5" s="1" a="1"/>
  <c r="E44" i="5" s="1"/>
  <c r="E45" i="5" s="1" a="1"/>
  <c r="E45" i="5" s="1"/>
  <c r="E46" i="5" s="1" a="1"/>
  <c r="E46" i="5" s="1"/>
  <c r="E47" i="5" s="1" a="1"/>
  <c r="E47" i="5" s="1"/>
  <c r="E48" i="5" s="1" a="1"/>
  <c r="E48" i="5" s="1"/>
  <c r="E49" i="5" s="1" a="1"/>
  <c r="E49" i="5" s="1"/>
  <c r="E50" i="5" s="1" a="1"/>
  <c r="E50" i="5" s="1"/>
  <c r="E51" i="5" s="1" a="1"/>
  <c r="E51" i="5" s="1"/>
  <c r="E52" i="5" s="1" a="1"/>
  <c r="E52" i="5" s="1"/>
  <c r="E53" i="5" s="1" a="1"/>
  <c r="E53" i="5" s="1"/>
  <c r="E54" i="5" s="1" a="1"/>
  <c r="E54" i="5" s="1"/>
  <c r="E55" i="5" s="1" a="1"/>
  <c r="E55" i="5" s="1"/>
  <c r="E56" i="5" s="1" a="1"/>
  <c r="E56" i="5" s="1"/>
  <c r="E57" i="5" s="1" a="1"/>
  <c r="E57" i="5" s="1"/>
  <c r="E58" i="5" s="1" a="1"/>
  <c r="E58" i="5" s="1"/>
  <c r="E59" i="5" s="1" a="1"/>
  <c r="E59" i="5" s="1"/>
  <c r="E60" i="5" s="1" a="1"/>
  <c r="E60" i="5" s="1"/>
  <c r="E61" i="5" s="1" a="1"/>
  <c r="E61" i="5" s="1"/>
  <c r="E62" i="5" s="1" a="1"/>
  <c r="E62" i="5" s="1"/>
  <c r="E63" i="5" s="1" a="1"/>
  <c r="E63" i="5" s="1"/>
  <c r="E64" i="5" s="1" a="1"/>
  <c r="E64" i="5" s="1"/>
  <c r="E65" i="5" s="1" a="1"/>
  <c r="E65" i="5" s="1"/>
  <c r="E66" i="5" s="1" a="1"/>
  <c r="E66" i="5" s="1"/>
  <c r="E67" i="5" s="1" a="1"/>
  <c r="E67" i="5" s="1"/>
  <c r="E68" i="5" s="1" a="1"/>
  <c r="E68" i="5" s="1"/>
  <c r="E69" i="5" s="1" a="1"/>
  <c r="E69" i="5" s="1"/>
  <c r="E70" i="5" s="1" a="1"/>
  <c r="E70" i="5" s="1"/>
  <c r="E71" i="5" s="1" a="1"/>
  <c r="E71" i="5" s="1"/>
  <c r="E72" i="5" s="1" a="1"/>
  <c r="E72" i="5" s="1"/>
  <c r="E73" i="5" s="1" a="1"/>
  <c r="E73" i="5" s="1"/>
  <c r="E74" i="5" s="1" a="1"/>
  <c r="E74" i="5" s="1"/>
  <c r="E75" i="5" s="1" a="1"/>
  <c r="E75" i="5" s="1"/>
  <c r="E76" i="5" s="1" a="1"/>
  <c r="E76" i="5" s="1"/>
  <c r="E77" i="5" s="1" a="1"/>
  <c r="E77" i="5" s="1"/>
  <c r="E78" i="5" s="1" a="1"/>
  <c r="E78" i="5" s="1"/>
  <c r="E79" i="5" s="1" a="1"/>
  <c r="E79" i="5" s="1"/>
  <c r="E80" i="5" s="1" a="1"/>
  <c r="E80" i="5" s="1"/>
  <c r="E81" i="5" s="1" a="1"/>
  <c r="E81" i="5" s="1"/>
  <c r="E82" i="5" s="1" a="1"/>
  <c r="E82" i="5" s="1"/>
  <c r="E83" i="5" s="1" a="1"/>
  <c r="E83" i="5" s="1"/>
  <c r="E84" i="5" s="1" a="1"/>
  <c r="E84" i="5" s="1"/>
  <c r="E85" i="5" s="1" a="1"/>
  <c r="E85" i="5" s="1"/>
  <c r="E86" i="5" s="1" a="1"/>
  <c r="E86" i="5" s="1"/>
  <c r="E87" i="5" s="1" a="1"/>
  <c r="E87" i="5" s="1"/>
  <c r="E88" i="5" s="1" a="1"/>
  <c r="E88" i="5" s="1"/>
  <c r="E89" i="5" s="1" a="1"/>
  <c r="E89" i="5" s="1"/>
  <c r="E90" i="5" s="1" a="1"/>
  <c r="E90" i="5" s="1"/>
  <c r="E91" i="5" s="1" a="1"/>
  <c r="E91" i="5" s="1"/>
  <c r="E92" i="5" s="1" a="1"/>
  <c r="E92" i="5" s="1"/>
  <c r="E93" i="5" s="1" a="1"/>
  <c r="E93" i="5" s="1"/>
  <c r="E94" i="5" s="1" a="1"/>
  <c r="E94" i="5" s="1"/>
  <c r="E95" i="5" s="1" a="1"/>
  <c r="E95" i="5" s="1"/>
  <c r="E96" i="5" s="1" a="1"/>
  <c r="E96" i="5" s="1"/>
  <c r="E97" i="5" s="1" a="1"/>
  <c r="E97" i="5" s="1"/>
  <c r="E98" i="5" s="1" a="1"/>
  <c r="E98" i="5" s="1"/>
  <c r="E99" i="5" s="1" a="1"/>
  <c r="E99" i="5" s="1"/>
  <c r="E100" i="5" s="1" a="1"/>
  <c r="E100" i="5" s="1"/>
  <c r="E101" i="5" s="1" a="1"/>
  <c r="E101" i="5" s="1"/>
  <c r="E102" i="5" s="1" a="1"/>
  <c r="E102" i="5" s="1"/>
  <c r="E103" i="5" s="1" a="1"/>
  <c r="E103" i="5" s="1"/>
  <c r="E104" i="5" s="1" a="1"/>
  <c r="E104" i="5" s="1"/>
  <c r="E105" i="5" s="1" a="1"/>
  <c r="E105" i="5" s="1"/>
  <c r="E106" i="5" s="1" a="1"/>
  <c r="E106" i="5" s="1"/>
  <c r="E107" i="5" s="1" a="1"/>
  <c r="E107" i="5" s="1"/>
  <c r="E108" i="5" s="1" a="1"/>
  <c r="E108" i="5" s="1"/>
  <c r="E109" i="5" s="1" a="1"/>
  <c r="E109" i="5" s="1"/>
  <c r="E110" i="5" s="1" a="1"/>
  <c r="E110" i="5" s="1"/>
  <c r="E111" i="5" s="1" a="1"/>
  <c r="E111" i="5" s="1"/>
  <c r="E112" i="5" s="1" a="1"/>
  <c r="E112" i="5" s="1"/>
  <c r="E113" i="5" s="1" a="1"/>
  <c r="E113" i="5" s="1"/>
  <c r="E114" i="5" s="1" a="1"/>
  <c r="E114" i="5" s="1"/>
  <c r="E115" i="5" s="1" a="1"/>
  <c r="E115" i="5" s="1"/>
  <c r="E116" i="5" s="1" a="1"/>
  <c r="E116" i="5" s="1"/>
  <c r="E117" i="5" s="1" a="1"/>
  <c r="E117" i="5" s="1"/>
  <c r="E118" i="5" s="1" a="1"/>
  <c r="E118" i="5" s="1"/>
  <c r="M17" i="5" l="1"/>
  <c r="B20" i="5" a="1"/>
  <c r="B20" i="5" s="1"/>
  <c r="B21" i="5" l="1" a="1"/>
  <c r="B21" i="5" s="1"/>
  <c r="M20" i="5"/>
  <c r="B22" i="5" l="1" a="1"/>
  <c r="B22" i="5" s="1"/>
  <c r="M21" i="5"/>
  <c r="B23" i="5" l="1" a="1"/>
  <c r="B23" i="5" s="1"/>
  <c r="M22" i="5"/>
  <c r="B24" i="5" l="1" a="1"/>
  <c r="B24" i="5" s="1"/>
  <c r="M23" i="5"/>
  <c r="B25" i="5" l="1" a="1"/>
  <c r="B25" i="5" s="1"/>
  <c r="M24" i="5"/>
  <c r="B26" i="5" l="1" a="1"/>
  <c r="B26" i="5" s="1"/>
  <c r="M25" i="5"/>
  <c r="B27" i="5" l="1" a="1"/>
  <c r="B27" i="5" s="1"/>
  <c r="M26" i="5"/>
  <c r="M27" i="5" l="1"/>
  <c r="B28" i="5" a="1"/>
  <c r="B28" i="5" s="1"/>
  <c r="B29" i="5" l="1" a="1"/>
  <c r="B29" i="5" s="1"/>
  <c r="M28" i="5"/>
  <c r="M29" i="5" l="1"/>
  <c r="B30" i="5" a="1"/>
  <c r="B30" i="5" s="1"/>
  <c r="B31" i="5" l="1" a="1"/>
  <c r="B31" i="5" s="1"/>
  <c r="M30" i="5"/>
  <c r="M31" i="5" l="1"/>
  <c r="B32" i="5" a="1"/>
  <c r="B32" i="5" s="1"/>
  <c r="B33" i="5" l="1" a="1"/>
  <c r="B33" i="5" s="1"/>
  <c r="M32" i="5"/>
  <c r="B34" i="5" l="1" a="1"/>
  <c r="B34" i="5" s="1"/>
  <c r="M33" i="5"/>
  <c r="B35" i="5" l="1" a="1"/>
  <c r="B35" i="5" s="1"/>
  <c r="M34" i="5"/>
  <c r="B36" i="5" l="1" a="1"/>
  <c r="B36" i="5" s="1"/>
  <c r="M35" i="5"/>
  <c r="M36" i="5" l="1"/>
  <c r="B37" i="5" a="1"/>
  <c r="B37" i="5" s="1"/>
  <c r="M37" i="5" l="1"/>
  <c r="B38" i="5" a="1"/>
  <c r="B38" i="5" s="1"/>
  <c r="B39" i="5" l="1" a="1"/>
  <c r="B39" i="5" s="1"/>
  <c r="M38" i="5"/>
  <c r="B40" i="5" l="1" a="1"/>
  <c r="B40" i="5" s="1"/>
  <c r="M39" i="5"/>
  <c r="M40" i="5" l="1"/>
  <c r="B41" i="5" a="1"/>
  <c r="B41" i="5" s="1"/>
  <c r="B42" i="5" l="1" a="1"/>
  <c r="B42" i="5" s="1"/>
  <c r="M41" i="5"/>
  <c r="B43" i="5" l="1" a="1"/>
  <c r="B43" i="5" s="1"/>
  <c r="M42" i="5"/>
  <c r="B44" i="5" l="1" a="1"/>
  <c r="B44" i="5" s="1"/>
  <c r="M43" i="5"/>
  <c r="B45" i="5" l="1" a="1"/>
  <c r="B45" i="5" s="1"/>
  <c r="M44" i="5"/>
  <c r="B46" i="5" l="1" a="1"/>
  <c r="B46" i="5" s="1"/>
  <c r="M45" i="5"/>
  <c r="B47" i="5" l="1" a="1"/>
  <c r="B47" i="5" s="1"/>
  <c r="M46" i="5"/>
  <c r="B48" i="5" l="1" a="1"/>
  <c r="B48" i="5" s="1"/>
  <c r="M47" i="5"/>
  <c r="B49" i="5" l="1" a="1"/>
  <c r="B49" i="5" s="1"/>
  <c r="M48" i="5"/>
  <c r="M49" i="5" l="1"/>
  <c r="B50" i="5" a="1"/>
  <c r="B50" i="5" s="1"/>
  <c r="B51" i="5" l="1" a="1"/>
  <c r="B51" i="5" s="1"/>
  <c r="M50" i="5"/>
  <c r="B52" i="5" l="1" a="1"/>
  <c r="B52" i="5" s="1"/>
  <c r="M51" i="5"/>
  <c r="B53" i="5" l="1" a="1"/>
  <c r="B53" i="5" s="1"/>
  <c r="M52" i="5"/>
  <c r="B54" i="5" l="1" a="1"/>
  <c r="B54" i="5" s="1"/>
  <c r="M53" i="5"/>
  <c r="B55" i="5" l="1" a="1"/>
  <c r="B55" i="5" s="1"/>
  <c r="M54" i="5"/>
  <c r="B56" i="5" l="1" a="1"/>
  <c r="B56" i="5" s="1"/>
  <c r="M55" i="5"/>
  <c r="B57" i="5" l="1" a="1"/>
  <c r="B57" i="5" s="1"/>
  <c r="M56" i="5"/>
  <c r="B58" i="5" l="1" a="1"/>
  <c r="B58" i="5" s="1"/>
  <c r="M57" i="5"/>
  <c r="B59" i="5" l="1" a="1"/>
  <c r="B59" i="5" s="1"/>
  <c r="M58" i="5"/>
  <c r="B60" i="5" l="1" a="1"/>
  <c r="B60" i="5" s="1"/>
  <c r="M59" i="5"/>
  <c r="B61" i="5" l="1" a="1"/>
  <c r="B61" i="5" s="1"/>
  <c r="M60" i="5"/>
  <c r="B62" i="5" l="1" a="1"/>
  <c r="B62" i="5" s="1"/>
  <c r="M61" i="5"/>
  <c r="B63" i="5" l="1" a="1"/>
  <c r="B63" i="5" s="1"/>
  <c r="M62" i="5"/>
  <c r="B64" i="5" l="1" a="1"/>
  <c r="B64" i="5" s="1"/>
  <c r="M63" i="5"/>
  <c r="B65" i="5" l="1" a="1"/>
  <c r="B65" i="5" s="1"/>
  <c r="M64" i="5"/>
  <c r="B66" i="5" l="1" a="1"/>
  <c r="B66" i="5" s="1"/>
  <c r="M65" i="5"/>
  <c r="B67" i="5" l="1" a="1"/>
  <c r="B67" i="5" s="1"/>
  <c r="M66" i="5"/>
  <c r="B68" i="5" l="1" a="1"/>
  <c r="B68" i="5" s="1"/>
  <c r="M67" i="5"/>
  <c r="B69" i="5" l="1" a="1"/>
  <c r="B69" i="5" s="1"/>
  <c r="M68" i="5"/>
  <c r="B70" i="5" l="1" a="1"/>
  <c r="B70" i="5" s="1"/>
  <c r="M69" i="5"/>
  <c r="B71" i="5" l="1" a="1"/>
  <c r="B71" i="5" s="1"/>
  <c r="M70" i="5"/>
  <c r="B72" i="5" l="1" a="1"/>
  <c r="B72" i="5" s="1"/>
  <c r="M71" i="5"/>
  <c r="B73" i="5" l="1" a="1"/>
  <c r="B73" i="5" s="1"/>
  <c r="M72" i="5"/>
  <c r="B74" i="5" l="1" a="1"/>
  <c r="B74" i="5" s="1"/>
  <c r="M73" i="5"/>
  <c r="B75" i="5" l="1" a="1"/>
  <c r="B75" i="5" s="1"/>
  <c r="M74" i="5"/>
  <c r="B76" i="5" l="1" a="1"/>
  <c r="B76" i="5" s="1"/>
  <c r="M75" i="5"/>
  <c r="B77" i="5" l="1" a="1"/>
  <c r="B77" i="5" s="1"/>
  <c r="M76" i="5"/>
  <c r="B78" i="5" l="1" a="1"/>
  <c r="B78" i="5" s="1"/>
  <c r="M77" i="5"/>
  <c r="B79" i="5" l="1" a="1"/>
  <c r="B79" i="5" s="1"/>
  <c r="M78" i="5"/>
  <c r="B80" i="5" l="1" a="1"/>
  <c r="B80" i="5" s="1"/>
  <c r="M79" i="5"/>
  <c r="B81" i="5" l="1" a="1"/>
  <c r="B81" i="5" s="1"/>
  <c r="M80" i="5"/>
  <c r="B82" i="5" l="1" a="1"/>
  <c r="B82" i="5" s="1"/>
  <c r="M81" i="5"/>
  <c r="B83" i="5" l="1" a="1"/>
  <c r="B83" i="5" s="1"/>
  <c r="M82" i="5"/>
  <c r="B84" i="5" l="1" a="1"/>
  <c r="B84" i="5" s="1"/>
  <c r="M83" i="5"/>
  <c r="B85" i="5" l="1" a="1"/>
  <c r="B85" i="5" s="1"/>
  <c r="M84" i="5"/>
  <c r="B86" i="5" l="1" a="1"/>
  <c r="B86" i="5" s="1"/>
  <c r="M85" i="5"/>
  <c r="B87" i="5" l="1" a="1"/>
  <c r="B87" i="5" s="1"/>
  <c r="M86" i="5"/>
  <c r="B88" i="5" l="1" a="1"/>
  <c r="B88" i="5" s="1"/>
  <c r="M87" i="5"/>
  <c r="B89" i="5" l="1" a="1"/>
  <c r="B89" i="5" s="1"/>
  <c r="M88" i="5"/>
  <c r="B90" i="5" l="1" a="1"/>
  <c r="B90" i="5" s="1"/>
  <c r="M89" i="5"/>
  <c r="B91" i="5" l="1" a="1"/>
  <c r="B91" i="5" s="1"/>
  <c r="M90" i="5"/>
  <c r="B92" i="5" l="1" a="1"/>
  <c r="B92" i="5" s="1"/>
  <c r="M91" i="5"/>
  <c r="B93" i="5" l="1" a="1"/>
  <c r="B93" i="5" s="1"/>
  <c r="M92" i="5"/>
  <c r="B94" i="5" l="1" a="1"/>
  <c r="B94" i="5" s="1"/>
  <c r="M93" i="5"/>
  <c r="B95" i="5" l="1" a="1"/>
  <c r="B95" i="5" s="1"/>
  <c r="M94" i="5"/>
  <c r="B96" i="5" l="1" a="1"/>
  <c r="B96" i="5" s="1"/>
  <c r="M95" i="5"/>
  <c r="B97" i="5" l="1" a="1"/>
  <c r="B97" i="5" s="1"/>
  <c r="M96" i="5"/>
  <c r="B98" i="5" l="1" a="1"/>
  <c r="B98" i="5" s="1"/>
  <c r="M97" i="5"/>
  <c r="B99" i="5" l="1" a="1"/>
  <c r="B99" i="5" s="1"/>
  <c r="M98" i="5"/>
  <c r="B100" i="5" l="1" a="1"/>
  <c r="B100" i="5" s="1"/>
  <c r="M99" i="5"/>
  <c r="B101" i="5" l="1" a="1"/>
  <c r="B101" i="5" s="1"/>
  <c r="M100" i="5"/>
  <c r="B102" i="5" l="1" a="1"/>
  <c r="B102" i="5" s="1"/>
  <c r="M101" i="5"/>
  <c r="M102" i="5" l="1"/>
  <c r="B103" i="5" a="1"/>
  <c r="B103" i="5" s="1"/>
  <c r="B104" i="5" l="1" a="1"/>
  <c r="B104" i="5" s="1"/>
  <c r="M103" i="5"/>
  <c r="B105" i="5" l="1" a="1"/>
  <c r="B105" i="5" s="1"/>
  <c r="M104" i="5"/>
  <c r="B106" i="5" l="1" a="1"/>
  <c r="B106" i="5" s="1"/>
  <c r="M105" i="5"/>
  <c r="B107" i="5" l="1" a="1"/>
  <c r="B107" i="5" s="1"/>
  <c r="M106" i="5"/>
  <c r="B108" i="5" l="1" a="1"/>
  <c r="B108" i="5" s="1"/>
  <c r="M107" i="5"/>
  <c r="B109" i="5" l="1" a="1"/>
  <c r="B109" i="5" s="1"/>
  <c r="M108" i="5"/>
  <c r="B110" i="5" l="1" a="1"/>
  <c r="B110" i="5" s="1"/>
  <c r="M109" i="5"/>
  <c r="B111" i="5" l="1" a="1"/>
  <c r="B111" i="5" s="1"/>
  <c r="M110" i="5"/>
  <c r="B112" i="5" l="1" a="1"/>
  <c r="B112" i="5" s="1"/>
  <c r="M111" i="5"/>
  <c r="B113" i="5" l="1" a="1"/>
  <c r="B113" i="5" s="1"/>
  <c r="M112" i="5"/>
  <c r="B114" i="5" l="1" a="1"/>
  <c r="B114" i="5" s="1"/>
  <c r="M113" i="5"/>
  <c r="B115" i="5" l="1" a="1"/>
  <c r="B115" i="5" s="1"/>
  <c r="M114" i="5"/>
  <c r="B116" i="5" l="1" a="1"/>
  <c r="B116" i="5" s="1"/>
  <c r="M115" i="5"/>
  <c r="B117" i="5" l="1" a="1"/>
  <c r="B117" i="5" s="1"/>
  <c r="M116" i="5"/>
  <c r="B118" i="5" l="1" a="1"/>
  <c r="B118" i="5" s="1"/>
  <c r="M118" i="5" s="1"/>
  <c r="M11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<sst xmlns="http://schemas.openxmlformats.org/spreadsheetml/2006/main" count="165" uniqueCount="89">
  <si>
    <t>Level</t>
  </si>
  <si>
    <t>Base XP</t>
  </si>
  <si>
    <t>Tier</t>
  </si>
  <si>
    <t>T2 XP</t>
  </si>
  <si>
    <t>T2 XP Mod</t>
  </si>
  <si>
    <t>T1 XP Mod</t>
  </si>
  <si>
    <t>T1 XP</t>
  </si>
  <si>
    <t>T3 XP Mod</t>
  </si>
  <si>
    <t>T3 XP</t>
  </si>
  <si>
    <t>T4 XP Mod</t>
  </si>
  <si>
    <t>T4 XP</t>
  </si>
  <si>
    <t>Tier2</t>
  </si>
  <si>
    <t>Tier3</t>
  </si>
  <si>
    <t>Tier4</t>
  </si>
  <si>
    <t>Grand Total</t>
  </si>
  <si>
    <t>Row Labels</t>
  </si>
  <si>
    <t>Sum of T2 XP</t>
  </si>
  <si>
    <t>Sum of T1 XP</t>
  </si>
  <si>
    <t>Sum of T3 XP</t>
  </si>
  <si>
    <t>Sum of T4 XP</t>
  </si>
  <si>
    <t>Class Name</t>
  </si>
  <si>
    <t>Class Tier</t>
  </si>
  <si>
    <t>HP Mod</t>
  </si>
  <si>
    <t>MP Mod</t>
  </si>
  <si>
    <t>STR Mod</t>
  </si>
  <si>
    <t>END Mod</t>
  </si>
  <si>
    <t>INT Mod</t>
  </si>
  <si>
    <t>AGI Mod</t>
  </si>
  <si>
    <t>WIL Mod</t>
  </si>
  <si>
    <t>LCK Mod</t>
  </si>
  <si>
    <t>DMC Mod</t>
  </si>
  <si>
    <t>HLY Mod</t>
  </si>
  <si>
    <t>Warrior</t>
  </si>
  <si>
    <t>Mage</t>
  </si>
  <si>
    <t>Thief</t>
  </si>
  <si>
    <t>Soldier</t>
  </si>
  <si>
    <t>Scholar</t>
  </si>
  <si>
    <t>Bandit</t>
  </si>
  <si>
    <t>Knight</t>
  </si>
  <si>
    <t>Archmage</t>
  </si>
  <si>
    <t>Assassin</t>
  </si>
  <si>
    <t>General</t>
  </si>
  <si>
    <t>Sage</t>
  </si>
  <si>
    <t>Shadow</t>
  </si>
  <si>
    <t>Priest</t>
  </si>
  <si>
    <t>Worshipper</t>
  </si>
  <si>
    <t>Bishop</t>
  </si>
  <si>
    <t>Cardinal</t>
  </si>
  <si>
    <t>Summoner</t>
  </si>
  <si>
    <t>Saint</t>
  </si>
  <si>
    <t>Possessed</t>
  </si>
  <si>
    <t>Stat Totals</t>
  </si>
  <si>
    <t>CHR Mod</t>
  </si>
  <si>
    <t>Minstrel</t>
  </si>
  <si>
    <t>Bard</t>
  </si>
  <si>
    <t>Poet</t>
  </si>
  <si>
    <t>Orator</t>
  </si>
  <si>
    <t>HP</t>
  </si>
  <si>
    <t>MP</t>
  </si>
  <si>
    <t>Adjusted Base</t>
  </si>
  <si>
    <t>Stat Points</t>
  </si>
  <si>
    <t>Strength</t>
  </si>
  <si>
    <t>Endurance</t>
  </si>
  <si>
    <t>Agility</t>
  </si>
  <si>
    <t>Intelligence</t>
  </si>
  <si>
    <t>Willpower</t>
  </si>
  <si>
    <t>Charisma</t>
  </si>
  <si>
    <t>Luck</t>
  </si>
  <si>
    <t>Demonic Energy</t>
  </si>
  <si>
    <t>Holy Energy</t>
  </si>
  <si>
    <t>BASE STATS &amp; STAT POINTS</t>
  </si>
  <si>
    <t>PLAYER CLASSES</t>
  </si>
  <si>
    <t>Classes</t>
  </si>
  <si>
    <t>Mod Totals</t>
  </si>
  <si>
    <t>Base + Class</t>
  </si>
  <si>
    <t>Classless-1</t>
  </si>
  <si>
    <t>Classless-2</t>
  </si>
  <si>
    <t>Classless-3</t>
  </si>
  <si>
    <t>Classless-4</t>
  </si>
  <si>
    <t>Practioner</t>
  </si>
  <si>
    <t>Final Adjust</t>
  </si>
  <si>
    <t>Stat Growth</t>
  </si>
  <si>
    <t>XP Requirement</t>
  </si>
  <si>
    <t>MAX LEVEL</t>
  </si>
  <si>
    <t>Growth Total</t>
  </si>
  <si>
    <t>HOW TO USE</t>
  </si>
  <si>
    <t>1.) Set the player Level 1-100 than add stat points up to max on the Stat Points Line
2.) Type the name of any Class found on the Classes Sheet in Cells A10, A11 and A12
3.) The 1-100 Stat Sheet and graph below will update live with the correct Stat and XP values, Look for the "&lt;----" in MAX LEVEL to know what the level cap for your chosen class combo is. (Always the cap of the lowest Tier Class)</t>
  </si>
  <si>
    <t>Stats Gained 
Per Level
&lt;----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</si>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</sst>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8"/>
      <name val="Calibri"/>
      <family val="2"/>
      <scheme val="minor"/>
    </font>
    <font>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3"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xf>
    <xf numFmtId="0" fontId="0" fillId="0" borderId="0" xfId="0" pivotButton="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3" borderId="0" xfId="0" applyFill="1" applyAlignment="1">
      <alignment horizontal="center" vertical="center"/>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xf>
    <xf numFmtId="0" fontId="2" fillId="3" borderId="0" xfId="0" applyFont="1" applyFill="1" applyAlignment="1">
      <alignment horizontal="center" vertical="center"/>
    </xf>
  </cellXfs>
  <cellStyles count="1">
    <cellStyle name="Normal" xfId="0" builtinId="0"/>
  </cellStyles>
  <dxfs count="168">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bgColor theme="8" tint="0.79998168889431442"/>
        </patternFill>
      </fill>
    </dxf>
    <dxf>
      <fill>
        <patternFill>
          <bgColor theme="7" tint="0.79998168889431442"/>
        </patternFill>
      </fill>
    </dxf>
    <dxf>
      <font>
        <color theme="0"/>
      </font>
      <fill>
        <patternFill>
          <bgColor theme="3"/>
        </patternFill>
      </fill>
    </dxf>
    <dxf>
      <font>
        <color theme="0"/>
      </font>
      <fill>
        <patternFill>
          <fgColor theme="3" tint="-0.24994659260841701"/>
          <bgColor theme="3" tint="-0.24994659260841701"/>
        </patternFill>
      </fill>
    </dxf>
  </dxfs>
  <tableStyles count="1" defaultTableStyle="Less Eye Pain" defaultPivotStyle="PivotStyleLight16">
    <tableStyle name="Less Eye Pain" pivot="0" count="4" xr9:uid="{FFC78FFD-6750-4EBB-8D67-68B4D8CA174C}">
      <tableStyleElement type="headerRow" dxfId="167"/>
      <tableStyleElement type="firstColumn" dxfId="166"/>
      <tableStyleElement type="firstRowStripe" dxfId="165"/>
      <tableStyleElement type="secondRowStripe" dxfId="1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Class XP Requirements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'XP Curve Calc'!$B$1</c:f>
              <c:strCache>
                <c:ptCount val="1"/>
                <c:pt idx="0">
                  <c:v>Base XP</c:v>
                </c:pt>
              </c:strCache>
            </c:strRef>
          </c:tx>
          <c:spPr>
            <a:ln w="34925" cap="rnd">
              <a:solidFill>
                <a:schemeClr val="accent2"/>
              </a:solidFill>
              <a:prstDash val="sysDash"/>
              <a:round/>
              <a:headEnd type="none"/>
              <a:tailEnd type="triangle" w="sm" len="sm"/>
            </a:ln>
            <a:effectLst>
              <a:outerShdw blurRad="57150" dist="19050" dir="5400000" algn="ctr" rotWithShape="0">
                <a:srgbClr val="000000">
                  <a:alpha val="63000"/>
                </a:srgbClr>
              </a:outerShdw>
            </a:effectLst>
          </c:spPr>
          <c:marker>
            <c:symbol val="none"/>
          </c:marker>
          <c:cat>
            <c:numRef>
              <c:f>'XP Curve Calc'!$A$2:$A$102</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'XP Curve Calc'!$B$2:$B$102</c:f>
              <c:numCache>
                <c:formatCode>General</c:formatCode>
                <c:ptCount val="10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numCache>
            </c:numRef>
          </c:val>
          <c:smooth val="0"/>
          <c:extLst>
            <c:ext xmlns:c16="http://schemas.microsoft.com/office/drawing/2014/chart" uri="{C3380CC4-5D6E-409C-BE32-E72D297353CC}">
              <c16:uniqueId val="{00000000-5287-490C-9207-0F44E7E2F4CB}"/>
            </c:ext>
          </c:extLst>
        </c:ser>
        <c:ser>
          <c:idx val="2"/>
          <c:order val="2"/>
          <c:tx>
            <c:strRef>
              <c:f>'XP Curve Calc'!$D$1</c:f>
              <c:strCache>
                <c:ptCount val="1"/>
                <c:pt idx="0">
                  <c:v>T1 XP</c:v>
                </c:pt>
              </c:strCache>
            </c:strRef>
          </c:tx>
          <c:spPr>
            <a:ln w="34925" cap="rnd" cmpd="sng">
              <a:solidFill>
                <a:srgbClr val="FF0000"/>
              </a:solidFill>
              <a:prstDash val="solid"/>
              <a:round/>
            </a:ln>
            <a:effectLst>
              <a:outerShdw blurRad="57150" dist="19050" dir="5400000" algn="ctr" rotWithShape="0">
                <a:srgbClr val="000000">
                  <a:alpha val="63000"/>
                </a:srgbClr>
              </a:outerShdw>
            </a:effectLst>
          </c:spPr>
          <c:marker>
            <c:symbol val="none"/>
          </c:marker>
          <c:cat>
            <c:numRef>
              <c:f>'XP Curve Calc'!$A$2:$A$102</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'XP Curve Calc'!$D$2:$D$102</c:f>
              <c:numCache>
                <c:formatCode>General</c:formatCode>
                <c:ptCount val="101"/>
                <c:pt idx="0">
                  <c:v>0</c:v>
                </c:pt>
                <c:pt idx="1">
                  <c:v>6</c:v>
                </c:pt>
                <c:pt idx="2">
                  <c:v>15</c:v>
                </c:pt>
                <c:pt idx="3">
                  <c:v>30</c:v>
                </c:pt>
                <c:pt idx="4">
                  <c:v>54</c:v>
                </c:pt>
                <c:pt idx="5">
                  <c:v>90</c:v>
                </c:pt>
                <c:pt idx="6">
                  <c:v>141</c:v>
                </c:pt>
                <c:pt idx="7">
                  <c:v>210</c:v>
                </c:pt>
                <c:pt idx="8">
                  <c:v>300</c:v>
                </c:pt>
                <c:pt idx="9">
                  <c:v>414</c:v>
                </c:pt>
                <c:pt idx="10">
                  <c:v>555</c:v>
                </c:pt>
                <c:pt idx="11">
                  <c:v>726</c:v>
                </c:pt>
                <c:pt idx="12">
                  <c:v>930</c:v>
                </c:pt>
                <c:pt idx="13">
                  <c:v>1170</c:v>
                </c:pt>
                <c:pt idx="14">
                  <c:v>1449</c:v>
                </c:pt>
                <c:pt idx="15">
                  <c:v>1770</c:v>
                </c:pt>
                <c:pt idx="16">
                  <c:v>2136</c:v>
                </c:pt>
                <c:pt idx="17">
                  <c:v>2550</c:v>
                </c:pt>
                <c:pt idx="18">
                  <c:v>3015</c:v>
                </c:pt>
                <c:pt idx="19">
                  <c:v>3534</c:v>
                </c:pt>
                <c:pt idx="20">
                  <c:v>4110</c:v>
                </c:pt>
                <c:pt idx="21">
                  <c:v>4746</c:v>
                </c:pt>
                <c:pt idx="22">
                  <c:v>5445</c:v>
                </c:pt>
                <c:pt idx="23">
                  <c:v>6210</c:v>
                </c:pt>
                <c:pt idx="24">
                  <c:v>7044</c:v>
                </c:pt>
                <c:pt idx="25">
                  <c:v>7950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2-5287-490C-9207-0F44E7E2F4CB}"/>
            </c:ext>
          </c:extLst>
        </c:ser>
        <c:ser>
          <c:idx val="4"/>
          <c:order val="4"/>
          <c:tx>
            <c:strRef>
              <c:f>'XP Curve Calc'!$F$1</c:f>
              <c:strCache>
                <c:ptCount val="1"/>
                <c:pt idx="0">
                  <c:v>T2 XP</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numRef>
              <c:f>'XP Curve Calc'!$A$2:$A$102</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'XP Curve Calc'!$F$2:$F$102</c:f>
              <c:numCache>
                <c:formatCode>General</c:formatCode>
                <c:ptCount val="101"/>
                <c:pt idx="0">
                  <c:v>0</c:v>
                </c:pt>
                <c:pt idx="1">
                  <c:v>6</c:v>
                </c:pt>
                <c:pt idx="2">
                  <c:v>12</c:v>
                </c:pt>
                <c:pt idx="3">
                  <c:v>21</c:v>
                </c:pt>
                <c:pt idx="4">
                  <c:v>32</c:v>
                </c:pt>
                <c:pt idx="5">
                  <c:v>48</c:v>
                </c:pt>
                <c:pt idx="6">
                  <c:v>68</c:v>
                </c:pt>
                <c:pt idx="7">
                  <c:v>95</c:v>
                </c:pt>
                <c:pt idx="8">
                  <c:v>128</c:v>
                </c:pt>
                <c:pt idx="9">
                  <c:v>170</c:v>
                </c:pt>
                <c:pt idx="10">
                  <c:v>220</c:v>
                </c:pt>
                <c:pt idx="11">
                  <c:v>281</c:v>
                </c:pt>
                <c:pt idx="12">
                  <c:v>352</c:v>
                </c:pt>
                <c:pt idx="13">
                  <c:v>436</c:v>
                </c:pt>
                <c:pt idx="14">
                  <c:v>532</c:v>
                </c:pt>
                <c:pt idx="15">
                  <c:v>643</c:v>
                </c:pt>
                <c:pt idx="16">
                  <c:v>768</c:v>
                </c:pt>
                <c:pt idx="17">
                  <c:v>910</c:v>
                </c:pt>
                <c:pt idx="18">
                  <c:v>1068</c:v>
                </c:pt>
                <c:pt idx="19">
                  <c:v>1245</c:v>
                </c:pt>
                <c:pt idx="20">
                  <c:v>1440</c:v>
                </c:pt>
                <c:pt idx="21">
                  <c:v>1656</c:v>
                </c:pt>
                <c:pt idx="22">
                  <c:v>1892</c:v>
                </c:pt>
                <c:pt idx="23">
                  <c:v>2151</c:v>
                </c:pt>
                <c:pt idx="24">
                  <c:v>2432</c:v>
                </c:pt>
                <c:pt idx="25">
                  <c:v>2738</c:v>
                </c:pt>
                <c:pt idx="26">
                  <c:v>3068</c:v>
                </c:pt>
                <c:pt idx="27">
                  <c:v>3425</c:v>
                </c:pt>
                <c:pt idx="28">
                  <c:v>3808</c:v>
                </c:pt>
                <c:pt idx="29">
                  <c:v>4220</c:v>
                </c:pt>
                <c:pt idx="30">
                  <c:v>4661</c:v>
                </c:pt>
                <c:pt idx="31">
                  <c:v>5131</c:v>
                </c:pt>
                <c:pt idx="32">
                  <c:v>5632</c:v>
                </c:pt>
                <c:pt idx="33">
                  <c:v>6166</c:v>
                </c:pt>
                <c:pt idx="34">
                  <c:v>6732</c:v>
                </c:pt>
                <c:pt idx="35">
                  <c:v>7333</c:v>
                </c:pt>
                <c:pt idx="36">
                  <c:v>7969</c:v>
                </c:pt>
                <c:pt idx="37">
                  <c:v>8640</c:v>
                </c:pt>
                <c:pt idx="38">
                  <c:v>9348</c:v>
                </c:pt>
                <c:pt idx="39">
                  <c:v>10095</c:v>
                </c:pt>
                <c:pt idx="40">
                  <c:v>10880</c:v>
                </c:pt>
                <c:pt idx="41">
                  <c:v>11706</c:v>
                </c:pt>
                <c:pt idx="42">
                  <c:v>12573</c:v>
                </c:pt>
                <c:pt idx="43">
                  <c:v>13481</c:v>
                </c:pt>
                <c:pt idx="44">
                  <c:v>14432</c:v>
                </c:pt>
                <c:pt idx="45">
                  <c:v>15428</c:v>
                </c:pt>
                <c:pt idx="46">
                  <c:v>16468</c:v>
                </c:pt>
                <c:pt idx="47">
                  <c:v>17555</c:v>
                </c:pt>
                <c:pt idx="48">
                  <c:v>18689</c:v>
                </c:pt>
                <c:pt idx="49">
                  <c:v>19870</c:v>
                </c:pt>
                <c:pt idx="50">
                  <c:v>21100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4-5287-490C-9207-0F44E7E2F4CB}"/>
            </c:ext>
          </c:extLst>
        </c:ser>
        <c:ser>
          <c:idx val="6"/>
          <c:order val="6"/>
          <c:tx>
            <c:strRef>
              <c:f>'XP Curve Calc'!$H$1</c:f>
              <c:strCache>
                <c:ptCount val="1"/>
                <c:pt idx="0">
                  <c:v>T3 XP</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'XP Curve Calc'!$A$2:$A$102</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'XP Curve Calc'!$H$2:$H$102</c:f>
              <c:numCache>
                <c:formatCode>General</c:formatCode>
                <c:ptCount val="101"/>
                <c:pt idx="0">
                  <c:v>0</c:v>
                </c:pt>
                <c:pt idx="1">
                  <c:v>0</c:v>
                </c:pt>
                <c:pt idx="2">
                  <c:v>11</c:v>
                </c:pt>
                <c:pt idx="3">
                  <c:v>18</c:v>
                </c:pt>
                <c:pt idx="4">
                  <c:v>27</c:v>
                </c:pt>
                <c:pt idx="5">
                  <c:v>38</c:v>
                </c:pt>
                <c:pt idx="6">
                  <c:v>52</c:v>
                </c:pt>
                <c:pt idx="7">
                  <c:v>70</c:v>
                </c:pt>
                <c:pt idx="8">
                  <c:v>92</c:v>
                </c:pt>
                <c:pt idx="9">
                  <c:v>118</c:v>
                </c:pt>
                <c:pt idx="10">
                  <c:v>150</c:v>
                </c:pt>
                <c:pt idx="11">
                  <c:v>188</c:v>
                </c:pt>
                <c:pt idx="12">
                  <c:v>232</c:v>
                </c:pt>
                <c:pt idx="13">
                  <c:v>283</c:v>
                </c:pt>
                <c:pt idx="14">
                  <c:v>342</c:v>
                </c:pt>
                <c:pt idx="15">
                  <c:v>410</c:v>
                </c:pt>
                <c:pt idx="16">
                  <c:v>486</c:v>
                </c:pt>
                <c:pt idx="17">
                  <c:v>572</c:v>
                </c:pt>
                <c:pt idx="18">
                  <c:v>668</c:v>
                </c:pt>
                <c:pt idx="19">
                  <c:v>774</c:v>
                </c:pt>
                <c:pt idx="20">
                  <c:v>892</c:v>
                </c:pt>
                <c:pt idx="21">
                  <c:v>1022</c:v>
                </c:pt>
                <c:pt idx="22">
                  <c:v>1164</c:v>
                </c:pt>
                <c:pt idx="23">
                  <c:v>1319</c:v>
                </c:pt>
                <c:pt idx="24">
                  <c:v>1488</c:v>
                </c:pt>
                <c:pt idx="25">
                  <c:v>1671</c:v>
                </c:pt>
                <c:pt idx="26">
                  <c:v>1869</c:v>
                </c:pt>
                <c:pt idx="27">
                  <c:v>2082</c:v>
                </c:pt>
                <c:pt idx="28">
                  <c:v>2311</c:v>
                </c:pt>
                <c:pt idx="29">
                  <c:v>2556</c:v>
                </c:pt>
                <c:pt idx="30">
                  <c:v>2820</c:v>
                </c:pt>
                <c:pt idx="31">
                  <c:v>3100</c:v>
                </c:pt>
                <c:pt idx="32">
                  <c:v>3400</c:v>
                </c:pt>
                <c:pt idx="33">
                  <c:v>3717</c:v>
                </c:pt>
                <c:pt idx="34">
                  <c:v>4056</c:v>
                </c:pt>
                <c:pt idx="35">
                  <c:v>4414</c:v>
                </c:pt>
                <c:pt idx="36">
                  <c:v>4792</c:v>
                </c:pt>
                <c:pt idx="37">
                  <c:v>5191</c:v>
                </c:pt>
                <c:pt idx="38">
                  <c:v>5615</c:v>
                </c:pt>
                <c:pt idx="39">
                  <c:v>6059</c:v>
                </c:pt>
                <c:pt idx="40">
                  <c:v>6526</c:v>
                </c:pt>
                <c:pt idx="41">
                  <c:v>7017</c:v>
                </c:pt>
                <c:pt idx="42">
                  <c:v>7533</c:v>
                </c:pt>
                <c:pt idx="43">
                  <c:v>8073</c:v>
                </c:pt>
                <c:pt idx="44">
                  <c:v>8637</c:v>
                </c:pt>
                <c:pt idx="45">
                  <c:v>9230</c:v>
                </c:pt>
                <c:pt idx="46">
                  <c:v>9849</c:v>
                </c:pt>
                <c:pt idx="47">
                  <c:v>10495</c:v>
                </c:pt>
                <c:pt idx="48">
                  <c:v>11167</c:v>
                </c:pt>
                <c:pt idx="49">
                  <c:v>11870</c:v>
                </c:pt>
                <c:pt idx="50">
                  <c:v>12600</c:v>
                </c:pt>
                <c:pt idx="51">
                  <c:v>13362</c:v>
                </c:pt>
                <c:pt idx="52">
                  <c:v>14152</c:v>
                </c:pt>
                <c:pt idx="53">
                  <c:v>14975</c:v>
                </c:pt>
                <c:pt idx="54">
                  <c:v>15827</c:v>
                </c:pt>
                <c:pt idx="55">
                  <c:v>16715</c:v>
                </c:pt>
                <c:pt idx="56">
                  <c:v>17632</c:v>
                </c:pt>
                <c:pt idx="57">
                  <c:v>18582</c:v>
                </c:pt>
                <c:pt idx="58">
                  <c:v>19566</c:v>
                </c:pt>
                <c:pt idx="59">
                  <c:v>20585</c:v>
                </c:pt>
                <c:pt idx="60">
                  <c:v>21639</c:v>
                </c:pt>
                <c:pt idx="61">
                  <c:v>22729</c:v>
                </c:pt>
                <c:pt idx="62">
                  <c:v>23855</c:v>
                </c:pt>
                <c:pt idx="63">
                  <c:v>25017</c:v>
                </c:pt>
                <c:pt idx="64">
                  <c:v>26218</c:v>
                </c:pt>
                <c:pt idx="65">
                  <c:v>27456</c:v>
                </c:pt>
                <c:pt idx="66">
                  <c:v>28733</c:v>
                </c:pt>
                <c:pt idx="67">
                  <c:v>30046</c:v>
                </c:pt>
                <c:pt idx="68">
                  <c:v>31402</c:v>
                </c:pt>
                <c:pt idx="69">
                  <c:v>32799</c:v>
                </c:pt>
                <c:pt idx="70">
                  <c:v>34234</c:v>
                </c:pt>
                <c:pt idx="71">
                  <c:v>35713</c:v>
                </c:pt>
                <c:pt idx="72">
                  <c:v>37231</c:v>
                </c:pt>
                <c:pt idx="73">
                  <c:v>38796</c:v>
                </c:pt>
                <c:pt idx="74">
                  <c:v>40400</c:v>
                </c:pt>
                <c:pt idx="75">
                  <c:v>42049</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6-5287-490C-9207-0F44E7E2F4CB}"/>
            </c:ext>
          </c:extLst>
        </c:ser>
        <c:ser>
          <c:idx val="8"/>
          <c:order val="8"/>
          <c:tx>
            <c:strRef>
              <c:f>'XP Curve Calc'!$J$1</c:f>
              <c:strCache>
                <c:ptCount val="1"/>
                <c:pt idx="0">
                  <c:v>T4 XP</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'XP Curve Calc'!$A$2:$A$102</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'XP Curve Calc'!$J$2:$J$102</c:f>
              <c:numCache>
                <c:formatCode>General</c:formatCode>
                <c:ptCount val="101"/>
                <c:pt idx="0">
                  <c:v>0</c:v>
                </c:pt>
                <c:pt idx="1">
                  <c:v>0</c:v>
                </c:pt>
                <c:pt idx="2">
                  <c:v>11</c:v>
                </c:pt>
                <c:pt idx="3">
                  <c:v>17</c:v>
                </c:pt>
                <c:pt idx="4">
                  <c:v>24</c:v>
                </c:pt>
                <c:pt idx="5">
                  <c:v>33</c:v>
                </c:pt>
                <c:pt idx="6">
                  <c:v>43</c:v>
                </c:pt>
                <c:pt idx="7">
                  <c:v>55</c:v>
                </c:pt>
                <c:pt idx="8">
                  <c:v>69</c:v>
                </c:pt>
                <c:pt idx="9">
                  <c:v>86</c:v>
                </c:pt>
                <c:pt idx="10">
                  <c:v>107</c:v>
                </c:pt>
                <c:pt idx="11">
                  <c:v>130</c:v>
                </c:pt>
                <c:pt idx="12">
                  <c:v>157</c:v>
                </c:pt>
                <c:pt idx="13">
                  <c:v>189</c:v>
                </c:pt>
                <c:pt idx="14">
                  <c:v>224</c:v>
                </c:pt>
                <c:pt idx="15">
                  <c:v>264</c:v>
                </c:pt>
                <c:pt idx="16">
                  <c:v>310</c:v>
                </c:pt>
                <c:pt idx="17">
                  <c:v>360</c:v>
                </c:pt>
                <c:pt idx="18">
                  <c:v>416</c:v>
                </c:pt>
                <c:pt idx="19">
                  <c:v>478</c:v>
                </c:pt>
                <c:pt idx="20">
                  <c:v>547</c:v>
                </c:pt>
                <c:pt idx="21">
                  <c:v>622</c:v>
                </c:pt>
                <c:pt idx="22">
                  <c:v>704</c:v>
                </c:pt>
                <c:pt idx="23">
                  <c:v>794</c:v>
                </c:pt>
                <c:pt idx="24">
                  <c:v>890</c:v>
                </c:pt>
                <c:pt idx="25">
                  <c:v>996</c:v>
                </c:pt>
                <c:pt idx="26">
                  <c:v>1109</c:v>
                </c:pt>
                <c:pt idx="27">
                  <c:v>1231</c:v>
                </c:pt>
                <c:pt idx="28">
                  <c:v>1362</c:v>
                </c:pt>
                <c:pt idx="29">
                  <c:v>1504</c:v>
                </c:pt>
                <c:pt idx="30">
                  <c:v>1653</c:v>
                </c:pt>
                <c:pt idx="31">
                  <c:v>1814</c:v>
                </c:pt>
                <c:pt idx="32">
                  <c:v>1984</c:v>
                </c:pt>
                <c:pt idx="33">
                  <c:v>2165</c:v>
                </c:pt>
                <c:pt idx="34">
                  <c:v>2358</c:v>
                </c:pt>
                <c:pt idx="35">
                  <c:v>2560</c:v>
                </c:pt>
                <c:pt idx="36">
                  <c:v>2776</c:v>
                </c:pt>
                <c:pt idx="37">
                  <c:v>3003</c:v>
                </c:pt>
                <c:pt idx="38">
                  <c:v>3243</c:v>
                </c:pt>
                <c:pt idx="39">
                  <c:v>3494</c:v>
                </c:pt>
                <c:pt idx="40">
                  <c:v>3760</c:v>
                </c:pt>
                <c:pt idx="41">
                  <c:v>4039</c:v>
                </c:pt>
                <c:pt idx="42">
                  <c:v>4330</c:v>
                </c:pt>
                <c:pt idx="43">
                  <c:v>4638</c:v>
                </c:pt>
                <c:pt idx="44">
                  <c:v>4957</c:v>
                </c:pt>
                <c:pt idx="45">
                  <c:v>5292</c:v>
                </c:pt>
                <c:pt idx="46">
                  <c:v>5642</c:v>
                </c:pt>
                <c:pt idx="47">
                  <c:v>6009</c:v>
                </c:pt>
                <c:pt idx="48">
                  <c:v>6389</c:v>
                </c:pt>
                <c:pt idx="49">
                  <c:v>6787</c:v>
                </c:pt>
                <c:pt idx="50">
                  <c:v>7200</c:v>
                </c:pt>
                <c:pt idx="51">
                  <c:v>7630</c:v>
                </c:pt>
                <c:pt idx="52">
                  <c:v>8078</c:v>
                </c:pt>
                <c:pt idx="53">
                  <c:v>8541</c:v>
                </c:pt>
                <c:pt idx="54">
                  <c:v>9023</c:v>
                </c:pt>
                <c:pt idx="55">
                  <c:v>9523</c:v>
                </c:pt>
                <c:pt idx="56">
                  <c:v>10044</c:v>
                </c:pt>
                <c:pt idx="57">
                  <c:v>10579</c:v>
                </c:pt>
                <c:pt idx="58">
                  <c:v>11136</c:v>
                </c:pt>
                <c:pt idx="59">
                  <c:v>11712</c:v>
                </c:pt>
                <c:pt idx="60">
                  <c:v>12306</c:v>
                </c:pt>
                <c:pt idx="61">
                  <c:v>12923</c:v>
                </c:pt>
                <c:pt idx="62">
                  <c:v>13556</c:v>
                </c:pt>
                <c:pt idx="63">
                  <c:v>14213</c:v>
                </c:pt>
                <c:pt idx="64">
                  <c:v>14890</c:v>
                </c:pt>
                <c:pt idx="65">
                  <c:v>15590</c:v>
                </c:pt>
                <c:pt idx="66">
                  <c:v>16309</c:v>
                </c:pt>
                <c:pt idx="67">
                  <c:v>17052</c:v>
                </c:pt>
                <c:pt idx="68">
                  <c:v>17816</c:v>
                </c:pt>
                <c:pt idx="69">
                  <c:v>18602</c:v>
                </c:pt>
                <c:pt idx="70">
                  <c:v>19415</c:v>
                </c:pt>
                <c:pt idx="71">
                  <c:v>20246</c:v>
                </c:pt>
                <c:pt idx="72">
                  <c:v>21103</c:v>
                </c:pt>
                <c:pt idx="73">
                  <c:v>21984</c:v>
                </c:pt>
                <c:pt idx="74">
                  <c:v>22892</c:v>
                </c:pt>
                <c:pt idx="75">
                  <c:v>23820</c:v>
                </c:pt>
                <c:pt idx="76">
                  <c:v>24776</c:v>
                </c:pt>
                <c:pt idx="77">
                  <c:v>25757</c:v>
                </c:pt>
                <c:pt idx="78">
                  <c:v>26762</c:v>
                </c:pt>
                <c:pt idx="79">
                  <c:v>27796</c:v>
                </c:pt>
                <c:pt idx="80">
                  <c:v>28852</c:v>
                </c:pt>
                <c:pt idx="81">
                  <c:v>29938</c:v>
                </c:pt>
                <c:pt idx="82">
                  <c:v>31049</c:v>
                </c:pt>
                <c:pt idx="83">
                  <c:v>32192</c:v>
                </c:pt>
                <c:pt idx="84">
                  <c:v>33356</c:v>
                </c:pt>
                <c:pt idx="85">
                  <c:v>34553</c:v>
                </c:pt>
                <c:pt idx="86">
                  <c:v>35776</c:v>
                </c:pt>
                <c:pt idx="87">
                  <c:v>37027</c:v>
                </c:pt>
                <c:pt idx="88">
                  <c:v>38311</c:v>
                </c:pt>
                <c:pt idx="89">
                  <c:v>39618</c:v>
                </c:pt>
                <c:pt idx="90">
                  <c:v>40959</c:v>
                </c:pt>
                <c:pt idx="91">
                  <c:v>42329</c:v>
                </c:pt>
                <c:pt idx="92">
                  <c:v>43732</c:v>
                </c:pt>
                <c:pt idx="93">
                  <c:v>45161</c:v>
                </c:pt>
                <c:pt idx="94">
                  <c:v>46624</c:v>
                </c:pt>
                <c:pt idx="95">
                  <c:v>48118</c:v>
                </c:pt>
                <c:pt idx="96">
                  <c:v>49642</c:v>
                </c:pt>
                <c:pt idx="97">
                  <c:v>51201</c:v>
                </c:pt>
                <c:pt idx="98">
                  <c:v>52788</c:v>
                </c:pt>
                <c:pt idx="99">
                  <c:v>54410</c:v>
                </c:pt>
                <c:pt idx="100">
                  <c:v>56065</c:v>
                </c:pt>
              </c:numCache>
            </c:numRef>
          </c:val>
          <c:smooth val="0"/>
          <c:extLst>
            <c:ext xmlns:c16="http://schemas.microsoft.com/office/drawing/2014/chart" uri="{C3380CC4-5D6E-409C-BE32-E72D297353CC}">
              <c16:uniqueId val="{00000008-5287-490C-9207-0F44E7E2F4CB}"/>
            </c:ext>
          </c:extLst>
        </c:ser>
        <c:dLbls>
          <c:showLegendKey val="0"/>
          <c:showVal val="0"/>
          <c:showCatName val="0"/>
          <c:showSerName val="0"/>
          <c:showPercent val="0"/>
          <c:showBubbleSize val="0"/>
        </c:dLbls>
        <c:smooth val="0"/>
        <c:axId val="1299144528"/>
        <c:axId val="1299146928"/>
        <c:extLst>
          <c:ext xmlns:c15="http://schemas.microsoft.com/office/drawing/2012/chart" uri="{02D57815-91ED-43cb-92C2-25804820EDAC}">
            <c15:filteredLineSeries>
              <c15:ser>
                <c:idx val="1"/>
                <c:order val="1"/>
                <c:tx>
                  <c:strRef>
                    <c:extLst>
                      <c:ext uri="{02D57815-91ED-43cb-92C2-25804820EDAC}">
                        <c15:formulaRef>
                          <c15:sqref>'XP Curve Calc'!$C$1</c15:sqref>
                        </c15:formulaRef>
                      </c:ext>
                    </c:extLst>
                    <c:strCache>
                      <c:ptCount val="1"/>
                      <c:pt idx="0">
                        <c:v>T1 XP Mod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extLst>
                      <c:ext uri="{02D57815-91ED-43cb-92C2-25804820EDAC}">
                        <c15:formulaRef>
                          <c15:sqref>'XP Curve Calc'!$A$2:$A$102</c15:sqref>
                        </c15:formulaRef>
                      </c:ext>
                    </c:extLst>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extLst>
                      <c:ext uri="{02D57815-91ED-43cb-92C2-25804820EDAC}">
                        <c15:formulaRef>
                          <c15:sqref>'XP Curve Calc'!$C$2:$C$102</c15:sqref>
                        </c15:formulaRef>
                      </c:ext>
                    </c:extLst>
                    <c:numCache>
                      <c:formatCode>General</c:formatCode>
                      <c:ptCount val="101"/>
                      <c:pt idx="0">
                        <c:v>0</c:v>
                      </c:pt>
                      <c:pt idx="1">
                        <c:v>0.2</c:v>
                      </c:pt>
                      <c:pt idx="2">
                        <c:v>0.5</c:v>
                      </c:pt>
                      <c:pt idx="3">
                        <c:v>1</c:v>
                      </c:pt>
                      <c:pt idx="4">
                        <c:v>1.7</c:v>
                      </c:pt>
                      <c:pt idx="5">
                        <c:v>2.6</c:v>
                      </c:pt>
                      <c:pt idx="6">
                        <c:v>3.7</c:v>
                      </c:pt>
                      <c:pt idx="7">
                        <c:v>5</c:v>
                      </c:pt>
                      <c:pt idx="8">
                        <c:v>6.5</c:v>
                      </c:pt>
                      <c:pt idx="9">
                        <c:v>8.1999999999999993</c:v>
                      </c:pt>
                      <c:pt idx="10">
                        <c:v>10.1</c:v>
                      </c:pt>
                      <c:pt idx="11">
                        <c:v>12.2</c:v>
                      </c:pt>
                      <c:pt idx="12">
                        <c:v>14.5</c:v>
                      </c:pt>
                      <c:pt idx="13">
                        <c:v>17</c:v>
                      </c:pt>
                      <c:pt idx="14">
                        <c:v>19.7</c:v>
                      </c:pt>
                      <c:pt idx="15">
                        <c:v>22.6</c:v>
                      </c:pt>
                      <c:pt idx="16">
                        <c:v>25.7</c:v>
                      </c:pt>
                      <c:pt idx="17">
                        <c:v>29</c:v>
                      </c:pt>
                      <c:pt idx="18">
                        <c:v>32.5</c:v>
                      </c:pt>
                      <c:pt idx="19">
                        <c:v>36.200000000000003</c:v>
                      </c:pt>
                      <c:pt idx="20">
                        <c:v>40.1</c:v>
                      </c:pt>
                      <c:pt idx="21">
                        <c:v>44.2</c:v>
                      </c:pt>
                      <c:pt idx="22">
                        <c:v>48.5</c:v>
                      </c:pt>
                      <c:pt idx="23">
                        <c:v>53</c:v>
                      </c:pt>
                      <c:pt idx="24">
                        <c:v>57.7</c:v>
                      </c:pt>
                      <c:pt idx="25">
                        <c:v>62.6</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1-5287-490C-9207-0F44E7E2F4CB}"/>
                  </c:ext>
                </c:extLst>
              </c15:ser>
            </c15:filteredLineSeries>
            <c15:filteredLineSeries>
              <c15:ser>
                <c:idx val="3"/>
                <c:order val="3"/>
                <c:tx>
                  <c:strRef>
                    <c:extLst>
                      <c:ext xmlns:c15="http://schemas.microsoft.com/office/drawing/2012/chart" uri="{02D57815-91ED-43cb-92C2-25804820EDAC}">
                        <c15:formulaRef>
                          <c15:sqref>'XP Curve Calc'!$E$1</c15:sqref>
                        </c15:formulaRef>
                      </c:ext>
                    </c:extLst>
                    <c:strCache>
                      <c:ptCount val="1"/>
                      <c:pt idx="0">
                        <c:v>T2 XP Mod</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extLst>
                      <c:ext xmlns:c15="http://schemas.microsoft.com/office/drawing/2012/chart" uri="{02D57815-91ED-43cb-92C2-25804820EDAC}">
                        <c15:formulaRef>
                          <c15:sqref>'XP Curve Calc'!$A$2:$A$102</c15:sqref>
                        </c15:formulaRef>
                      </c:ext>
                    </c:extLst>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extLst>
                      <c:ext xmlns:c15="http://schemas.microsoft.com/office/drawing/2012/chart" uri="{02D57815-91ED-43cb-92C2-25804820EDAC}">
                        <c15:formulaRef>
                          <c15:sqref>'XP Curve Calc'!$E$2:$E$102</c15:sqref>
                        </c15:formulaRef>
                      </c:ext>
                    </c:extLst>
                    <c:numCache>
                      <c:formatCode>General</c:formatCode>
                      <c:ptCount val="101"/>
                      <c:pt idx="0">
                        <c:v>0</c:v>
                      </c:pt>
                      <c:pt idx="1">
                        <c:v>0.1</c:v>
                      </c:pt>
                      <c:pt idx="2">
                        <c:v>0.2</c:v>
                      </c:pt>
                      <c:pt idx="3">
                        <c:v>0.37</c:v>
                      </c:pt>
                      <c:pt idx="4">
                        <c:v>0.6</c:v>
                      </c:pt>
                      <c:pt idx="5">
                        <c:v>0.9</c:v>
                      </c:pt>
                      <c:pt idx="6">
                        <c:v>1.27</c:v>
                      </c:pt>
                      <c:pt idx="7">
                        <c:v>1.7</c:v>
                      </c:pt>
                      <c:pt idx="8">
                        <c:v>2.2000000000000002</c:v>
                      </c:pt>
                      <c:pt idx="9">
                        <c:v>2.77</c:v>
                      </c:pt>
                      <c:pt idx="10">
                        <c:v>3.4</c:v>
                      </c:pt>
                      <c:pt idx="11">
                        <c:v>4.0999999999999996</c:v>
                      </c:pt>
                      <c:pt idx="12">
                        <c:v>4.87</c:v>
                      </c:pt>
                      <c:pt idx="13">
                        <c:v>5.7</c:v>
                      </c:pt>
                      <c:pt idx="14">
                        <c:v>6.6</c:v>
                      </c:pt>
                      <c:pt idx="15">
                        <c:v>7.57</c:v>
                      </c:pt>
                      <c:pt idx="16">
                        <c:v>8.6</c:v>
                      </c:pt>
                      <c:pt idx="17">
                        <c:v>9.6999999999999993</c:v>
                      </c:pt>
                      <c:pt idx="18">
                        <c:v>10.87</c:v>
                      </c:pt>
                      <c:pt idx="19">
                        <c:v>12.1</c:v>
                      </c:pt>
                      <c:pt idx="20">
                        <c:v>13.4</c:v>
                      </c:pt>
                      <c:pt idx="21">
                        <c:v>14.77</c:v>
                      </c:pt>
                      <c:pt idx="22">
                        <c:v>16.2</c:v>
                      </c:pt>
                      <c:pt idx="23">
                        <c:v>17.7</c:v>
                      </c:pt>
                      <c:pt idx="24">
                        <c:v>19.27</c:v>
                      </c:pt>
                      <c:pt idx="25">
                        <c:v>20.9</c:v>
                      </c:pt>
                      <c:pt idx="26">
                        <c:v>22.6</c:v>
                      </c:pt>
                      <c:pt idx="27">
                        <c:v>24.37</c:v>
                      </c:pt>
                      <c:pt idx="28">
                        <c:v>26.2</c:v>
                      </c:pt>
                      <c:pt idx="29">
                        <c:v>28.1</c:v>
                      </c:pt>
                      <c:pt idx="30">
                        <c:v>30.07</c:v>
                      </c:pt>
                      <c:pt idx="31">
                        <c:v>32.1</c:v>
                      </c:pt>
                      <c:pt idx="32">
                        <c:v>34.200000000000003</c:v>
                      </c:pt>
                      <c:pt idx="33">
                        <c:v>36.369999999999997</c:v>
                      </c:pt>
                      <c:pt idx="34">
                        <c:v>38.6</c:v>
                      </c:pt>
                      <c:pt idx="35">
                        <c:v>40.9</c:v>
                      </c:pt>
                      <c:pt idx="36">
                        <c:v>43.27</c:v>
                      </c:pt>
                      <c:pt idx="37">
                        <c:v>45.7</c:v>
                      </c:pt>
                      <c:pt idx="38">
                        <c:v>48.2</c:v>
                      </c:pt>
                      <c:pt idx="39">
                        <c:v>50.77</c:v>
                      </c:pt>
                      <c:pt idx="40">
                        <c:v>53.4</c:v>
                      </c:pt>
                      <c:pt idx="41">
                        <c:v>56.1</c:v>
                      </c:pt>
                      <c:pt idx="42">
                        <c:v>58.87</c:v>
                      </c:pt>
                      <c:pt idx="43">
                        <c:v>61.7</c:v>
                      </c:pt>
                      <c:pt idx="44">
                        <c:v>64.599999999999994</c:v>
                      </c:pt>
                      <c:pt idx="45">
                        <c:v>67.569999999999993</c:v>
                      </c:pt>
                      <c:pt idx="46">
                        <c:v>70.599999999999994</c:v>
                      </c:pt>
                      <c:pt idx="47">
                        <c:v>73.7</c:v>
                      </c:pt>
                      <c:pt idx="48">
                        <c:v>76.87</c:v>
                      </c:pt>
                      <c:pt idx="49">
                        <c:v>80.099999999999994</c:v>
                      </c:pt>
                      <c:pt idx="50">
                        <c:v>83.4</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xmlns:c15="http://schemas.microsoft.com/office/drawing/2012/chart">
                  <c:ext xmlns:c16="http://schemas.microsoft.com/office/drawing/2014/chart" uri="{C3380CC4-5D6E-409C-BE32-E72D297353CC}">
                    <c16:uniqueId val="{00000003-5287-490C-9207-0F44E7E2F4CB}"/>
                  </c:ext>
                </c:extLst>
              </c15:ser>
            </c15:filteredLineSeries>
            <c15:filteredLineSeries>
              <c15:ser>
                <c:idx val="5"/>
                <c:order val="5"/>
                <c:tx>
                  <c:strRef>
                    <c:extLst>
                      <c:ext xmlns:c15="http://schemas.microsoft.com/office/drawing/2012/chart" uri="{02D57815-91ED-43cb-92C2-25804820EDAC}">
                        <c15:formulaRef>
                          <c15:sqref>'XP Curve Calc'!$G$1</c15:sqref>
                        </c15:formulaRef>
                      </c:ext>
                    </c:extLst>
                    <c:strCache>
                      <c:ptCount val="1"/>
                      <c:pt idx="0">
                        <c:v>T3 XP Mod</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numRef>
                    <c:extLst>
                      <c:ext xmlns:c15="http://schemas.microsoft.com/office/drawing/2012/chart" uri="{02D57815-91ED-43cb-92C2-25804820EDAC}">
                        <c15:formulaRef>
                          <c15:sqref>'XP Curve Calc'!$A$2:$A$102</c15:sqref>
                        </c15:formulaRef>
                      </c:ext>
                    </c:extLst>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extLst>
                      <c:ext xmlns:c15="http://schemas.microsoft.com/office/drawing/2012/chart" uri="{02D57815-91ED-43cb-92C2-25804820EDAC}">
                        <c15:formulaRef>
                          <c15:sqref>'XP Curve Calc'!$G$2:$G$102</c15:sqref>
                        </c15:formulaRef>
                      </c:ext>
                    </c:extLst>
                    <c:numCache>
                      <c:formatCode>General</c:formatCode>
                      <c:ptCount val="101"/>
                      <c:pt idx="0">
                        <c:v>0</c:v>
                      </c:pt>
                      <c:pt idx="1">
                        <c:v>0.04</c:v>
                      </c:pt>
                      <c:pt idx="2">
                        <c:v>0.1</c:v>
                      </c:pt>
                      <c:pt idx="3">
                        <c:v>0.2</c:v>
                      </c:pt>
                      <c:pt idx="4">
                        <c:v>0.34</c:v>
                      </c:pt>
                      <c:pt idx="5">
                        <c:v>0.52</c:v>
                      </c:pt>
                      <c:pt idx="6">
                        <c:v>0.73</c:v>
                      </c:pt>
                      <c:pt idx="7">
                        <c:v>0.99</c:v>
                      </c:pt>
                      <c:pt idx="8">
                        <c:v>1.29</c:v>
                      </c:pt>
                      <c:pt idx="9">
                        <c:v>1.62</c:v>
                      </c:pt>
                      <c:pt idx="10">
                        <c:v>2</c:v>
                      </c:pt>
                      <c:pt idx="11">
                        <c:v>2.41</c:v>
                      </c:pt>
                      <c:pt idx="12">
                        <c:v>2.87</c:v>
                      </c:pt>
                      <c:pt idx="13">
                        <c:v>3.36</c:v>
                      </c:pt>
                      <c:pt idx="14">
                        <c:v>3.89</c:v>
                      </c:pt>
                      <c:pt idx="15">
                        <c:v>4.47</c:v>
                      </c:pt>
                      <c:pt idx="16">
                        <c:v>5.08</c:v>
                      </c:pt>
                      <c:pt idx="17">
                        <c:v>5.73</c:v>
                      </c:pt>
                      <c:pt idx="18">
                        <c:v>6.42</c:v>
                      </c:pt>
                      <c:pt idx="19">
                        <c:v>7.15</c:v>
                      </c:pt>
                      <c:pt idx="20">
                        <c:v>7.92</c:v>
                      </c:pt>
                      <c:pt idx="21">
                        <c:v>8.73</c:v>
                      </c:pt>
                      <c:pt idx="22">
                        <c:v>9.58</c:v>
                      </c:pt>
                      <c:pt idx="23">
                        <c:v>10.47</c:v>
                      </c:pt>
                      <c:pt idx="24">
                        <c:v>11.4</c:v>
                      </c:pt>
                      <c:pt idx="25">
                        <c:v>12.37</c:v>
                      </c:pt>
                      <c:pt idx="26">
                        <c:v>13.38</c:v>
                      </c:pt>
                      <c:pt idx="27">
                        <c:v>14.42</c:v>
                      </c:pt>
                      <c:pt idx="28">
                        <c:v>15.51</c:v>
                      </c:pt>
                      <c:pt idx="29">
                        <c:v>16.63</c:v>
                      </c:pt>
                      <c:pt idx="30">
                        <c:v>17.8</c:v>
                      </c:pt>
                      <c:pt idx="31">
                        <c:v>19</c:v>
                      </c:pt>
                      <c:pt idx="32">
                        <c:v>20.25</c:v>
                      </c:pt>
                      <c:pt idx="33">
                        <c:v>21.53</c:v>
                      </c:pt>
                      <c:pt idx="34">
                        <c:v>22.86</c:v>
                      </c:pt>
                      <c:pt idx="35">
                        <c:v>24.22</c:v>
                      </c:pt>
                      <c:pt idx="36">
                        <c:v>25.62</c:v>
                      </c:pt>
                      <c:pt idx="37">
                        <c:v>27.06</c:v>
                      </c:pt>
                      <c:pt idx="38">
                        <c:v>28.55</c:v>
                      </c:pt>
                      <c:pt idx="39">
                        <c:v>30.07</c:v>
                      </c:pt>
                      <c:pt idx="40">
                        <c:v>31.63</c:v>
                      </c:pt>
                      <c:pt idx="41">
                        <c:v>33.229999999999997</c:v>
                      </c:pt>
                      <c:pt idx="42">
                        <c:v>34.869999999999997</c:v>
                      </c:pt>
                      <c:pt idx="43">
                        <c:v>36.549999999999997</c:v>
                      </c:pt>
                      <c:pt idx="44">
                        <c:v>38.26</c:v>
                      </c:pt>
                      <c:pt idx="45">
                        <c:v>40.020000000000003</c:v>
                      </c:pt>
                      <c:pt idx="46">
                        <c:v>41.82</c:v>
                      </c:pt>
                      <c:pt idx="47">
                        <c:v>43.66</c:v>
                      </c:pt>
                      <c:pt idx="48">
                        <c:v>45.53</c:v>
                      </c:pt>
                      <c:pt idx="49">
                        <c:v>47.45</c:v>
                      </c:pt>
                      <c:pt idx="50">
                        <c:v>49.4</c:v>
                      </c:pt>
                      <c:pt idx="51">
                        <c:v>51.4</c:v>
                      </c:pt>
                      <c:pt idx="52">
                        <c:v>53.43</c:v>
                      </c:pt>
                      <c:pt idx="53">
                        <c:v>55.51</c:v>
                      </c:pt>
                      <c:pt idx="54">
                        <c:v>57.62</c:v>
                      </c:pt>
                      <c:pt idx="55">
                        <c:v>59.78</c:v>
                      </c:pt>
                      <c:pt idx="56">
                        <c:v>61.97</c:v>
                      </c:pt>
                      <c:pt idx="57">
                        <c:v>64.2</c:v>
                      </c:pt>
                      <c:pt idx="58">
                        <c:v>66.47</c:v>
                      </c:pt>
                      <c:pt idx="59">
                        <c:v>68.78</c:v>
                      </c:pt>
                      <c:pt idx="60">
                        <c:v>71.13</c:v>
                      </c:pt>
                      <c:pt idx="61">
                        <c:v>73.52</c:v>
                      </c:pt>
                      <c:pt idx="62">
                        <c:v>75.95</c:v>
                      </c:pt>
                      <c:pt idx="63">
                        <c:v>78.42</c:v>
                      </c:pt>
                      <c:pt idx="64">
                        <c:v>80.930000000000007</c:v>
                      </c:pt>
                      <c:pt idx="65">
                        <c:v>83.48</c:v>
                      </c:pt>
                      <c:pt idx="66">
                        <c:v>86.07</c:v>
                      </c:pt>
                      <c:pt idx="67">
                        <c:v>88.69</c:v>
                      </c:pt>
                      <c:pt idx="68">
                        <c:v>91.36</c:v>
                      </c:pt>
                      <c:pt idx="69">
                        <c:v>94.07</c:v>
                      </c:pt>
                      <c:pt idx="70">
                        <c:v>96.81</c:v>
                      </c:pt>
                      <c:pt idx="71">
                        <c:v>99.6</c:v>
                      </c:pt>
                      <c:pt idx="72">
                        <c:v>102.42</c:v>
                      </c:pt>
                      <c:pt idx="73">
                        <c:v>105.29</c:v>
                      </c:pt>
                      <c:pt idx="74">
                        <c:v>108.19</c:v>
                      </c:pt>
                      <c:pt idx="75">
                        <c:v>111.13</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xmlns:c15="http://schemas.microsoft.com/office/drawing/2012/chart">
                  <c:ext xmlns:c16="http://schemas.microsoft.com/office/drawing/2014/chart" uri="{C3380CC4-5D6E-409C-BE32-E72D297353CC}">
                    <c16:uniqueId val="{00000005-5287-490C-9207-0F44E7E2F4CB}"/>
                  </c:ext>
                </c:extLst>
              </c15:ser>
            </c15:filteredLineSeries>
            <c15:filteredLineSeries>
              <c15:ser>
                <c:idx val="7"/>
                <c:order val="7"/>
                <c:tx>
                  <c:strRef>
                    <c:extLst>
                      <c:ext xmlns:c15="http://schemas.microsoft.com/office/drawing/2012/chart" uri="{02D57815-91ED-43cb-92C2-25804820EDAC}">
                        <c15:formulaRef>
                          <c15:sqref>'XP Curve Calc'!$I$1</c15:sqref>
                        </c15:formulaRef>
                      </c:ext>
                    </c:extLst>
                    <c:strCache>
                      <c:ptCount val="1"/>
                      <c:pt idx="0">
                        <c:v>T4 XP Mod</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cat>
                  <c:numRef>
                    <c:extLst>
                      <c:ext xmlns:c15="http://schemas.microsoft.com/office/drawing/2012/chart" uri="{02D57815-91ED-43cb-92C2-25804820EDAC}">
                        <c15:formulaRef>
                          <c15:sqref>'XP Curve Calc'!$A$2:$A$102</c15:sqref>
                        </c15:formulaRef>
                      </c:ext>
                    </c:extLst>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extLst>
                      <c:ext xmlns:c15="http://schemas.microsoft.com/office/drawing/2012/chart" uri="{02D57815-91ED-43cb-92C2-25804820EDAC}">
                        <c15:formulaRef>
                          <c15:sqref>'XP Curve Calc'!$I$2:$I$102</c15:sqref>
                        </c15:formulaRef>
                      </c:ext>
                    </c:extLst>
                    <c:numCache>
                      <c:formatCode>General</c:formatCode>
                      <c:ptCount val="101"/>
                      <c:pt idx="0">
                        <c:v>0</c:v>
                      </c:pt>
                      <c:pt idx="1">
                        <c:v>0.03</c:v>
                      </c:pt>
                      <c:pt idx="2">
                        <c:v>7.0000000000000007E-2</c:v>
                      </c:pt>
                      <c:pt idx="3">
                        <c:v>0.12</c:v>
                      </c:pt>
                      <c:pt idx="4">
                        <c:v>0.2</c:v>
                      </c:pt>
                      <c:pt idx="5">
                        <c:v>0.3</c:v>
                      </c:pt>
                      <c:pt idx="6">
                        <c:v>0.42</c:v>
                      </c:pt>
                      <c:pt idx="7">
                        <c:v>0.56999999999999995</c:v>
                      </c:pt>
                      <c:pt idx="8">
                        <c:v>0.73</c:v>
                      </c:pt>
                      <c:pt idx="9">
                        <c:v>0.92</c:v>
                      </c:pt>
                      <c:pt idx="10">
                        <c:v>1.1299999999999999</c:v>
                      </c:pt>
                      <c:pt idx="11">
                        <c:v>1.37</c:v>
                      </c:pt>
                      <c:pt idx="12">
                        <c:v>1.62</c:v>
                      </c:pt>
                      <c:pt idx="13">
                        <c:v>1.9</c:v>
                      </c:pt>
                      <c:pt idx="14">
                        <c:v>2.2000000000000002</c:v>
                      </c:pt>
                      <c:pt idx="15">
                        <c:v>2.52</c:v>
                      </c:pt>
                      <c:pt idx="16">
                        <c:v>2.87</c:v>
                      </c:pt>
                      <c:pt idx="17">
                        <c:v>3.23</c:v>
                      </c:pt>
                      <c:pt idx="18">
                        <c:v>3.62</c:v>
                      </c:pt>
                      <c:pt idx="19">
                        <c:v>4.03</c:v>
                      </c:pt>
                      <c:pt idx="20">
                        <c:v>4.47</c:v>
                      </c:pt>
                      <c:pt idx="21">
                        <c:v>4.92</c:v>
                      </c:pt>
                      <c:pt idx="22">
                        <c:v>5.4</c:v>
                      </c:pt>
                      <c:pt idx="23">
                        <c:v>5.9</c:v>
                      </c:pt>
                      <c:pt idx="24">
                        <c:v>6.42</c:v>
                      </c:pt>
                      <c:pt idx="25">
                        <c:v>6.97</c:v>
                      </c:pt>
                      <c:pt idx="26">
                        <c:v>7.53</c:v>
                      </c:pt>
                      <c:pt idx="27">
                        <c:v>8.1199999999999992</c:v>
                      </c:pt>
                      <c:pt idx="28">
                        <c:v>8.73</c:v>
                      </c:pt>
                      <c:pt idx="29">
                        <c:v>9.3699999999999992</c:v>
                      </c:pt>
                      <c:pt idx="30">
                        <c:v>10.02</c:v>
                      </c:pt>
                      <c:pt idx="31">
                        <c:v>10.7</c:v>
                      </c:pt>
                      <c:pt idx="32">
                        <c:v>11.4</c:v>
                      </c:pt>
                      <c:pt idx="33">
                        <c:v>12.12</c:v>
                      </c:pt>
                      <c:pt idx="34">
                        <c:v>12.87</c:v>
                      </c:pt>
                      <c:pt idx="35">
                        <c:v>13.63</c:v>
                      </c:pt>
                      <c:pt idx="36">
                        <c:v>14.42</c:v>
                      </c:pt>
                      <c:pt idx="37">
                        <c:v>15.23</c:v>
                      </c:pt>
                      <c:pt idx="38">
                        <c:v>16.07</c:v>
                      </c:pt>
                      <c:pt idx="39">
                        <c:v>16.920000000000002</c:v>
                      </c:pt>
                      <c:pt idx="40">
                        <c:v>17.8</c:v>
                      </c:pt>
                      <c:pt idx="41">
                        <c:v>18.7</c:v>
                      </c:pt>
                      <c:pt idx="42">
                        <c:v>19.62</c:v>
                      </c:pt>
                      <c:pt idx="43">
                        <c:v>20.57</c:v>
                      </c:pt>
                      <c:pt idx="44">
                        <c:v>21.53</c:v>
                      </c:pt>
                      <c:pt idx="45">
                        <c:v>22.52</c:v>
                      </c:pt>
                      <c:pt idx="46">
                        <c:v>23.53</c:v>
                      </c:pt>
                      <c:pt idx="47">
                        <c:v>24.57</c:v>
                      </c:pt>
                      <c:pt idx="48">
                        <c:v>25.62</c:v>
                      </c:pt>
                      <c:pt idx="49">
                        <c:v>26.7</c:v>
                      </c:pt>
                      <c:pt idx="50">
                        <c:v>27.8</c:v>
                      </c:pt>
                      <c:pt idx="51">
                        <c:v>28.92</c:v>
                      </c:pt>
                      <c:pt idx="52">
                        <c:v>30.07</c:v>
                      </c:pt>
                      <c:pt idx="53">
                        <c:v>31.23</c:v>
                      </c:pt>
                      <c:pt idx="54">
                        <c:v>32.42</c:v>
                      </c:pt>
                      <c:pt idx="55">
                        <c:v>33.630000000000003</c:v>
                      </c:pt>
                      <c:pt idx="56">
                        <c:v>34.869999999999997</c:v>
                      </c:pt>
                      <c:pt idx="57">
                        <c:v>36.119999999999997</c:v>
                      </c:pt>
                      <c:pt idx="58">
                        <c:v>37.4</c:v>
                      </c:pt>
                      <c:pt idx="59">
                        <c:v>38.700000000000003</c:v>
                      </c:pt>
                      <c:pt idx="60">
                        <c:v>40.020000000000003</c:v>
                      </c:pt>
                      <c:pt idx="61">
                        <c:v>41.37</c:v>
                      </c:pt>
                      <c:pt idx="62">
                        <c:v>42.73</c:v>
                      </c:pt>
                      <c:pt idx="63">
                        <c:v>44.12</c:v>
                      </c:pt>
                      <c:pt idx="64">
                        <c:v>45.53</c:v>
                      </c:pt>
                      <c:pt idx="65">
                        <c:v>46.97</c:v>
                      </c:pt>
                      <c:pt idx="66">
                        <c:v>48.42</c:v>
                      </c:pt>
                      <c:pt idx="67">
                        <c:v>49.9</c:v>
                      </c:pt>
                      <c:pt idx="68">
                        <c:v>51.4</c:v>
                      </c:pt>
                      <c:pt idx="69">
                        <c:v>52.92</c:v>
                      </c:pt>
                      <c:pt idx="70">
                        <c:v>54.47</c:v>
                      </c:pt>
                      <c:pt idx="71">
                        <c:v>56.03</c:v>
                      </c:pt>
                      <c:pt idx="72">
                        <c:v>57.62</c:v>
                      </c:pt>
                      <c:pt idx="73">
                        <c:v>59.23</c:v>
                      </c:pt>
                      <c:pt idx="74">
                        <c:v>60.87</c:v>
                      </c:pt>
                      <c:pt idx="75">
                        <c:v>62.52</c:v>
                      </c:pt>
                      <c:pt idx="76">
                        <c:v>64.2</c:v>
                      </c:pt>
                      <c:pt idx="77">
                        <c:v>65.900000000000006</c:v>
                      </c:pt>
                      <c:pt idx="78">
                        <c:v>67.62</c:v>
                      </c:pt>
                      <c:pt idx="79">
                        <c:v>69.37</c:v>
                      </c:pt>
                      <c:pt idx="80">
                        <c:v>71.13</c:v>
                      </c:pt>
                      <c:pt idx="81">
                        <c:v>72.92</c:v>
                      </c:pt>
                      <c:pt idx="82">
                        <c:v>74.73</c:v>
                      </c:pt>
                      <c:pt idx="83">
                        <c:v>76.569999999999993</c:v>
                      </c:pt>
                      <c:pt idx="84">
                        <c:v>78.42</c:v>
                      </c:pt>
                      <c:pt idx="85">
                        <c:v>80.3</c:v>
                      </c:pt>
                      <c:pt idx="86">
                        <c:v>82.2</c:v>
                      </c:pt>
                      <c:pt idx="87">
                        <c:v>84.12</c:v>
                      </c:pt>
                      <c:pt idx="88">
                        <c:v>86.07</c:v>
                      </c:pt>
                      <c:pt idx="89">
                        <c:v>88.03</c:v>
                      </c:pt>
                      <c:pt idx="90">
                        <c:v>90.02</c:v>
                      </c:pt>
                      <c:pt idx="91">
                        <c:v>92.03</c:v>
                      </c:pt>
                      <c:pt idx="92">
                        <c:v>94.07</c:v>
                      </c:pt>
                      <c:pt idx="93">
                        <c:v>96.12</c:v>
                      </c:pt>
                      <c:pt idx="94">
                        <c:v>98.2</c:v>
                      </c:pt>
                      <c:pt idx="95">
                        <c:v>100.3</c:v>
                      </c:pt>
                      <c:pt idx="96">
                        <c:v>102.42</c:v>
                      </c:pt>
                      <c:pt idx="97">
                        <c:v>104.57</c:v>
                      </c:pt>
                      <c:pt idx="98">
                        <c:v>106.73</c:v>
                      </c:pt>
                      <c:pt idx="99">
                        <c:v>108.92</c:v>
                      </c:pt>
                      <c:pt idx="100">
                        <c:v>111.13</c:v>
                      </c:pt>
                    </c:numCache>
                  </c:numRef>
                </c:val>
                <c:smooth val="0"/>
                <c:extLst xmlns:c15="http://schemas.microsoft.com/office/drawing/2012/chart">
                  <c:ext xmlns:c16="http://schemas.microsoft.com/office/drawing/2014/chart" uri="{C3380CC4-5D6E-409C-BE32-E72D297353CC}">
                    <c16:uniqueId val="{00000007-5287-490C-9207-0F44E7E2F4CB}"/>
                  </c:ext>
                </c:extLst>
              </c15:ser>
            </c15:filteredLineSeries>
          </c:ext>
        </c:extLst>
      </c:lineChart>
      <c:catAx>
        <c:axId val="12991445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Level</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9146928"/>
        <c:crosses val="autoZero"/>
        <c:auto val="1"/>
        <c:lblAlgn val="ctr"/>
        <c:lblOffset val="100"/>
        <c:tickLblSkip val="5"/>
        <c:tickMarkSkip val="25"/>
        <c:noMultiLvlLbl val="0"/>
      </c:catAx>
      <c:valAx>
        <c:axId val="1299146928"/>
        <c:scaling>
          <c:logBase val="2"/>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Required XP</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91445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Player Stat Growth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'Player Stat Calculator'!$B$18</c:f>
              <c:strCache>
                <c:ptCount val="1"/>
                <c:pt idx="0">
                  <c:v>HP</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'Player Stat Calculator'!$A$19:$A$118</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'Player Stat Calculator'!$B$19:$B$118</c:f>
              <c:numCache>
                <c:formatCode>General</c:formatCode>
                <c:ptCount val="100"/>
                <c:pt idx="0">
                  <c:v>75</c:v>
                </c:pt>
                <c:pt idx="1">
                  <c:v>77</c:v>
                </c:pt>
                <c:pt idx="2">
                  <c:v>79</c:v>
                </c:pt>
                <c:pt idx="3">
                  <c:v>81</c:v>
                </c:pt>
                <c:pt idx="4">
                  <c:v>83</c:v>
                </c:pt>
                <c:pt idx="5">
                  <c:v>85</c:v>
                </c:pt>
                <c:pt idx="6">
                  <c:v>87</c:v>
                </c:pt>
                <c:pt idx="7">
                  <c:v>89</c:v>
                </c:pt>
                <c:pt idx="8">
                  <c:v>91</c:v>
                </c:pt>
                <c:pt idx="9">
                  <c:v>93</c:v>
                </c:pt>
                <c:pt idx="10">
                  <c:v>95</c:v>
                </c:pt>
                <c:pt idx="11">
                  <c:v>97</c:v>
                </c:pt>
                <c:pt idx="12">
                  <c:v>99</c:v>
                </c:pt>
                <c:pt idx="13">
                  <c:v>101</c:v>
                </c:pt>
                <c:pt idx="14">
                  <c:v>103</c:v>
                </c:pt>
                <c:pt idx="15">
                  <c:v>105</c:v>
                </c:pt>
                <c:pt idx="16">
                  <c:v>107</c:v>
                </c:pt>
                <c:pt idx="17">
                  <c:v>109</c:v>
                </c:pt>
                <c:pt idx="18">
                  <c:v>111</c:v>
                </c:pt>
                <c:pt idx="19">
                  <c:v>113</c:v>
                </c:pt>
                <c:pt idx="20">
                  <c:v>115</c:v>
                </c:pt>
                <c:pt idx="21">
                  <c:v>117</c:v>
                </c:pt>
                <c:pt idx="22">
                  <c:v>119</c:v>
                </c:pt>
                <c:pt idx="23">
                  <c:v>121</c:v>
                </c:pt>
                <c:pt idx="24">
                  <c:v>123</c:v>
                </c:pt>
                <c:pt idx="25">
                  <c:v>125</c:v>
                </c:pt>
                <c:pt idx="26">
                  <c:v>127</c:v>
                </c:pt>
                <c:pt idx="27">
                  <c:v>129</c:v>
                </c:pt>
                <c:pt idx="28">
                  <c:v>131</c:v>
                </c:pt>
                <c:pt idx="29">
                  <c:v>133</c:v>
                </c:pt>
                <c:pt idx="30">
                  <c:v>135</c:v>
                </c:pt>
                <c:pt idx="31">
                  <c:v>137</c:v>
                </c:pt>
                <c:pt idx="32">
                  <c:v>139</c:v>
                </c:pt>
                <c:pt idx="33">
                  <c:v>141</c:v>
                </c:pt>
                <c:pt idx="34">
                  <c:v>143</c:v>
                </c:pt>
                <c:pt idx="35">
                  <c:v>145</c:v>
                </c:pt>
                <c:pt idx="36">
                  <c:v>147</c:v>
                </c:pt>
                <c:pt idx="37">
                  <c:v>149</c:v>
                </c:pt>
                <c:pt idx="38">
                  <c:v>151</c:v>
                </c:pt>
                <c:pt idx="39">
                  <c:v>153</c:v>
                </c:pt>
                <c:pt idx="40">
                  <c:v>155</c:v>
                </c:pt>
                <c:pt idx="41">
                  <c:v>157</c:v>
                </c:pt>
                <c:pt idx="42">
                  <c:v>159</c:v>
                </c:pt>
                <c:pt idx="43">
                  <c:v>161</c:v>
                </c:pt>
                <c:pt idx="44">
                  <c:v>163</c:v>
                </c:pt>
                <c:pt idx="45">
                  <c:v>165</c:v>
                </c:pt>
                <c:pt idx="46">
                  <c:v>167</c:v>
                </c:pt>
                <c:pt idx="47">
                  <c:v>169</c:v>
                </c:pt>
                <c:pt idx="48">
                  <c:v>171</c:v>
                </c:pt>
                <c:pt idx="49">
                  <c:v>173</c:v>
                </c:pt>
                <c:pt idx="50">
                  <c:v>175</c:v>
                </c:pt>
                <c:pt idx="51">
                  <c:v>177</c:v>
                </c:pt>
                <c:pt idx="52">
                  <c:v>179</c:v>
                </c:pt>
                <c:pt idx="53">
                  <c:v>181</c:v>
                </c:pt>
                <c:pt idx="54">
                  <c:v>183</c:v>
                </c:pt>
                <c:pt idx="55">
                  <c:v>185</c:v>
                </c:pt>
                <c:pt idx="56">
                  <c:v>187</c:v>
                </c:pt>
                <c:pt idx="57">
                  <c:v>189</c:v>
                </c:pt>
                <c:pt idx="58">
                  <c:v>191</c:v>
                </c:pt>
                <c:pt idx="59">
                  <c:v>193</c:v>
                </c:pt>
                <c:pt idx="60">
                  <c:v>195</c:v>
                </c:pt>
                <c:pt idx="61">
                  <c:v>197</c:v>
                </c:pt>
                <c:pt idx="62">
                  <c:v>199</c:v>
                </c:pt>
                <c:pt idx="63">
                  <c:v>201</c:v>
                </c:pt>
                <c:pt idx="64">
                  <c:v>203</c:v>
                </c:pt>
                <c:pt idx="65">
                  <c:v>205</c:v>
                </c:pt>
                <c:pt idx="66">
                  <c:v>207</c:v>
                </c:pt>
                <c:pt idx="67">
                  <c:v>209</c:v>
                </c:pt>
                <c:pt idx="68">
                  <c:v>211</c:v>
                </c:pt>
                <c:pt idx="69">
                  <c:v>213</c:v>
                </c:pt>
                <c:pt idx="70">
                  <c:v>215</c:v>
                </c:pt>
                <c:pt idx="71">
                  <c:v>217</c:v>
                </c:pt>
                <c:pt idx="72">
                  <c:v>219</c:v>
                </c:pt>
                <c:pt idx="73">
                  <c:v>221</c:v>
                </c:pt>
                <c:pt idx="74">
                  <c:v>223</c:v>
                </c:pt>
                <c:pt idx="75">
                  <c:v>225</c:v>
                </c:pt>
                <c:pt idx="76">
                  <c:v>227</c:v>
                </c:pt>
                <c:pt idx="77">
                  <c:v>229</c:v>
                </c:pt>
                <c:pt idx="78">
                  <c:v>231</c:v>
                </c:pt>
                <c:pt idx="79">
                  <c:v>233</c:v>
                </c:pt>
                <c:pt idx="80">
                  <c:v>235</c:v>
                </c:pt>
                <c:pt idx="81">
                  <c:v>237</c:v>
                </c:pt>
                <c:pt idx="82">
                  <c:v>239</c:v>
                </c:pt>
                <c:pt idx="83">
                  <c:v>241</c:v>
                </c:pt>
                <c:pt idx="84">
                  <c:v>243</c:v>
                </c:pt>
                <c:pt idx="85">
                  <c:v>245</c:v>
                </c:pt>
                <c:pt idx="86">
                  <c:v>247</c:v>
                </c:pt>
                <c:pt idx="87">
                  <c:v>249</c:v>
                </c:pt>
                <c:pt idx="88">
                  <c:v>251</c:v>
                </c:pt>
                <c:pt idx="89">
                  <c:v>253</c:v>
                </c:pt>
                <c:pt idx="90">
                  <c:v>255</c:v>
                </c:pt>
                <c:pt idx="91">
                  <c:v>257</c:v>
                </c:pt>
                <c:pt idx="92">
                  <c:v>259</c:v>
                </c:pt>
                <c:pt idx="93">
                  <c:v>261</c:v>
                </c:pt>
                <c:pt idx="94">
                  <c:v>263</c:v>
                </c:pt>
                <c:pt idx="95">
                  <c:v>265</c:v>
                </c:pt>
                <c:pt idx="96">
                  <c:v>267</c:v>
                </c:pt>
                <c:pt idx="97">
                  <c:v>269</c:v>
                </c:pt>
                <c:pt idx="98">
                  <c:v>271</c:v>
                </c:pt>
                <c:pt idx="99">
                  <c:v>273</c:v>
                </c:pt>
              </c:numCache>
            </c:numRef>
          </c:val>
          <c:smooth val="0"/>
          <c:extLst>
            <c:ext xmlns:c16="http://schemas.microsoft.com/office/drawing/2014/chart" uri="{C3380CC4-5D6E-409C-BE32-E72D297353CC}">
              <c16:uniqueId val="{00000000-CC0B-416C-85F8-6BF2E23D4307}"/>
            </c:ext>
          </c:extLst>
        </c:ser>
        <c:ser>
          <c:idx val="1"/>
          <c:order val="1"/>
          <c:tx>
            <c:strRef>
              <c:f>'Player Stat Calculator'!$C$18</c:f>
              <c:strCache>
                <c:ptCount val="1"/>
                <c:pt idx="0">
                  <c:v>MP</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'Player Stat Calculator'!$A$19:$A$118</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'Player Stat Calculator'!$C$19:$C$118</c:f>
              <c:numCache>
                <c:formatCode>General</c:formatCode>
                <c:ptCount val="100"/>
                <c:pt idx="0">
                  <c:v>90</c:v>
                </c:pt>
                <c:pt idx="1">
                  <c:v>92</c:v>
                </c:pt>
                <c:pt idx="2">
                  <c:v>94</c:v>
                </c:pt>
                <c:pt idx="3">
                  <c:v>96</c:v>
                </c:pt>
                <c:pt idx="4">
                  <c:v>98</c:v>
                </c:pt>
                <c:pt idx="5">
                  <c:v>100</c:v>
                </c:pt>
                <c:pt idx="6">
                  <c:v>102</c:v>
                </c:pt>
                <c:pt idx="7">
                  <c:v>104</c:v>
                </c:pt>
                <c:pt idx="8">
                  <c:v>106</c:v>
                </c:pt>
                <c:pt idx="9">
                  <c:v>108</c:v>
                </c:pt>
                <c:pt idx="10">
                  <c:v>110</c:v>
                </c:pt>
                <c:pt idx="11">
                  <c:v>112</c:v>
                </c:pt>
                <c:pt idx="12">
                  <c:v>114</c:v>
                </c:pt>
                <c:pt idx="13">
                  <c:v>116</c:v>
                </c:pt>
                <c:pt idx="14">
                  <c:v>118</c:v>
                </c:pt>
                <c:pt idx="15">
                  <c:v>120</c:v>
                </c:pt>
                <c:pt idx="16">
                  <c:v>122</c:v>
                </c:pt>
                <c:pt idx="17">
                  <c:v>124</c:v>
                </c:pt>
                <c:pt idx="18">
                  <c:v>126</c:v>
                </c:pt>
                <c:pt idx="19">
                  <c:v>128</c:v>
                </c:pt>
                <c:pt idx="20">
                  <c:v>130</c:v>
                </c:pt>
                <c:pt idx="21">
                  <c:v>132</c:v>
                </c:pt>
                <c:pt idx="22">
                  <c:v>134</c:v>
                </c:pt>
                <c:pt idx="23">
                  <c:v>136</c:v>
                </c:pt>
                <c:pt idx="24">
                  <c:v>138</c:v>
                </c:pt>
                <c:pt idx="25">
                  <c:v>140</c:v>
                </c:pt>
                <c:pt idx="26">
                  <c:v>142</c:v>
                </c:pt>
                <c:pt idx="27">
                  <c:v>144</c:v>
                </c:pt>
                <c:pt idx="28">
                  <c:v>146</c:v>
                </c:pt>
                <c:pt idx="29">
                  <c:v>148</c:v>
                </c:pt>
                <c:pt idx="30">
                  <c:v>150</c:v>
                </c:pt>
                <c:pt idx="31">
                  <c:v>152</c:v>
                </c:pt>
                <c:pt idx="32">
                  <c:v>154</c:v>
                </c:pt>
                <c:pt idx="33">
                  <c:v>156</c:v>
                </c:pt>
                <c:pt idx="34">
                  <c:v>158</c:v>
                </c:pt>
                <c:pt idx="35">
                  <c:v>160</c:v>
                </c:pt>
                <c:pt idx="36">
                  <c:v>162</c:v>
                </c:pt>
                <c:pt idx="37">
                  <c:v>164</c:v>
                </c:pt>
                <c:pt idx="38">
                  <c:v>166</c:v>
                </c:pt>
                <c:pt idx="39">
                  <c:v>168</c:v>
                </c:pt>
                <c:pt idx="40">
                  <c:v>170</c:v>
                </c:pt>
                <c:pt idx="41">
                  <c:v>172</c:v>
                </c:pt>
                <c:pt idx="42">
                  <c:v>174</c:v>
                </c:pt>
                <c:pt idx="43">
                  <c:v>176</c:v>
                </c:pt>
                <c:pt idx="44">
                  <c:v>178</c:v>
                </c:pt>
                <c:pt idx="45">
                  <c:v>180</c:v>
                </c:pt>
                <c:pt idx="46">
                  <c:v>182</c:v>
                </c:pt>
                <c:pt idx="47">
                  <c:v>184</c:v>
                </c:pt>
                <c:pt idx="48">
                  <c:v>186</c:v>
                </c:pt>
                <c:pt idx="49">
                  <c:v>188</c:v>
                </c:pt>
                <c:pt idx="50">
                  <c:v>190</c:v>
                </c:pt>
                <c:pt idx="51">
                  <c:v>192</c:v>
                </c:pt>
                <c:pt idx="52">
                  <c:v>194</c:v>
                </c:pt>
                <c:pt idx="53">
                  <c:v>196</c:v>
                </c:pt>
                <c:pt idx="54">
                  <c:v>198</c:v>
                </c:pt>
                <c:pt idx="55">
                  <c:v>200</c:v>
                </c:pt>
                <c:pt idx="56">
                  <c:v>202</c:v>
                </c:pt>
                <c:pt idx="57">
                  <c:v>204</c:v>
                </c:pt>
                <c:pt idx="58">
                  <c:v>206</c:v>
                </c:pt>
                <c:pt idx="59">
                  <c:v>208</c:v>
                </c:pt>
                <c:pt idx="60">
                  <c:v>210</c:v>
                </c:pt>
                <c:pt idx="61">
                  <c:v>212</c:v>
                </c:pt>
                <c:pt idx="62">
                  <c:v>214</c:v>
                </c:pt>
                <c:pt idx="63">
                  <c:v>216</c:v>
                </c:pt>
                <c:pt idx="64">
                  <c:v>218</c:v>
                </c:pt>
                <c:pt idx="65">
                  <c:v>220</c:v>
                </c:pt>
                <c:pt idx="66">
                  <c:v>222</c:v>
                </c:pt>
                <c:pt idx="67">
                  <c:v>224</c:v>
                </c:pt>
                <c:pt idx="68">
                  <c:v>226</c:v>
                </c:pt>
                <c:pt idx="69">
                  <c:v>228</c:v>
                </c:pt>
                <c:pt idx="70">
                  <c:v>230</c:v>
                </c:pt>
                <c:pt idx="71">
                  <c:v>232</c:v>
                </c:pt>
                <c:pt idx="72">
                  <c:v>234</c:v>
                </c:pt>
                <c:pt idx="73">
                  <c:v>236</c:v>
                </c:pt>
                <c:pt idx="74">
                  <c:v>238</c:v>
                </c:pt>
                <c:pt idx="75">
                  <c:v>240</c:v>
                </c:pt>
                <c:pt idx="76">
                  <c:v>242</c:v>
                </c:pt>
                <c:pt idx="77">
                  <c:v>244</c:v>
                </c:pt>
                <c:pt idx="78">
                  <c:v>246</c:v>
                </c:pt>
                <c:pt idx="79">
                  <c:v>248</c:v>
                </c:pt>
                <c:pt idx="80">
                  <c:v>250</c:v>
                </c:pt>
                <c:pt idx="81">
                  <c:v>252</c:v>
                </c:pt>
                <c:pt idx="82">
                  <c:v>254</c:v>
                </c:pt>
                <c:pt idx="83">
                  <c:v>256</c:v>
                </c:pt>
                <c:pt idx="84">
                  <c:v>258</c:v>
                </c:pt>
                <c:pt idx="85">
                  <c:v>260</c:v>
                </c:pt>
                <c:pt idx="86">
                  <c:v>262</c:v>
                </c:pt>
                <c:pt idx="87">
                  <c:v>264</c:v>
                </c:pt>
                <c:pt idx="88">
                  <c:v>266</c:v>
                </c:pt>
                <c:pt idx="89">
                  <c:v>268</c:v>
                </c:pt>
                <c:pt idx="90">
                  <c:v>270</c:v>
                </c:pt>
                <c:pt idx="91">
                  <c:v>272</c:v>
                </c:pt>
                <c:pt idx="92">
                  <c:v>274</c:v>
                </c:pt>
                <c:pt idx="93">
                  <c:v>276</c:v>
                </c:pt>
                <c:pt idx="94">
                  <c:v>278</c:v>
                </c:pt>
                <c:pt idx="95">
                  <c:v>280</c:v>
                </c:pt>
                <c:pt idx="96">
                  <c:v>282</c:v>
                </c:pt>
                <c:pt idx="97">
                  <c:v>284</c:v>
                </c:pt>
                <c:pt idx="98">
                  <c:v>286</c:v>
                </c:pt>
                <c:pt idx="99">
                  <c:v>288</c:v>
                </c:pt>
              </c:numCache>
            </c:numRef>
          </c:val>
          <c:smooth val="0"/>
          <c:extLst>
            <c:ext xmlns:c16="http://schemas.microsoft.com/office/drawing/2014/chart" uri="{C3380CC4-5D6E-409C-BE32-E72D297353CC}">
              <c16:uniqueId val="{00000001-CC0B-416C-85F8-6BF2E23D4307}"/>
            </c:ext>
          </c:extLst>
        </c:ser>
        <c:ser>
          <c:idx val="2"/>
          <c:order val="2"/>
          <c:tx>
            <c:strRef>
              <c:f>'Player Stat Calculator'!$D$18</c:f>
              <c:strCache>
                <c:ptCount val="1"/>
                <c:pt idx="0">
                  <c:v>Strength</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'Player Stat Calculator'!$A$19:$A$118</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'Player Stat Calculator'!$D$19:$D$118</c:f>
              <c:numCache>
                <c:formatCode>General</c:formatCode>
                <c:ptCount val="100"/>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pt idx="44">
                  <c:v>49</c:v>
                </c:pt>
                <c:pt idx="45">
                  <c:v>50</c:v>
                </c:pt>
                <c:pt idx="46">
                  <c:v>51</c:v>
                </c:pt>
                <c:pt idx="47">
                  <c:v>52</c:v>
                </c:pt>
                <c:pt idx="48">
                  <c:v>53</c:v>
                </c:pt>
                <c:pt idx="49">
                  <c:v>54</c:v>
                </c:pt>
                <c:pt idx="50">
                  <c:v>55</c:v>
                </c:pt>
                <c:pt idx="51">
                  <c:v>56</c:v>
                </c:pt>
                <c:pt idx="52">
                  <c:v>57</c:v>
                </c:pt>
                <c:pt idx="53">
                  <c:v>58</c:v>
                </c:pt>
                <c:pt idx="54">
                  <c:v>59</c:v>
                </c:pt>
                <c:pt idx="55">
                  <c:v>60</c:v>
                </c:pt>
                <c:pt idx="56">
                  <c:v>61</c:v>
                </c:pt>
                <c:pt idx="57">
                  <c:v>62</c:v>
                </c:pt>
                <c:pt idx="58">
                  <c:v>63</c:v>
                </c:pt>
                <c:pt idx="59">
                  <c:v>64</c:v>
                </c:pt>
                <c:pt idx="60">
                  <c:v>65</c:v>
                </c:pt>
                <c:pt idx="61">
                  <c:v>66</c:v>
                </c:pt>
                <c:pt idx="62">
                  <c:v>67</c:v>
                </c:pt>
                <c:pt idx="63">
                  <c:v>68</c:v>
                </c:pt>
                <c:pt idx="64">
                  <c:v>69</c:v>
                </c:pt>
                <c:pt idx="65">
                  <c:v>70</c:v>
                </c:pt>
                <c:pt idx="66">
                  <c:v>71</c:v>
                </c:pt>
                <c:pt idx="67">
                  <c:v>72</c:v>
                </c:pt>
                <c:pt idx="68">
                  <c:v>73</c:v>
                </c:pt>
                <c:pt idx="69">
                  <c:v>74</c:v>
                </c:pt>
                <c:pt idx="70">
                  <c:v>75</c:v>
                </c:pt>
                <c:pt idx="71">
                  <c:v>76</c:v>
                </c:pt>
                <c:pt idx="72">
                  <c:v>77</c:v>
                </c:pt>
                <c:pt idx="73">
                  <c:v>78</c:v>
                </c:pt>
                <c:pt idx="74">
                  <c:v>79</c:v>
                </c:pt>
                <c:pt idx="75">
                  <c:v>80</c:v>
                </c:pt>
                <c:pt idx="76">
                  <c:v>81</c:v>
                </c:pt>
                <c:pt idx="77">
                  <c:v>82</c:v>
                </c:pt>
                <c:pt idx="78">
                  <c:v>83</c:v>
                </c:pt>
                <c:pt idx="79">
                  <c:v>84</c:v>
                </c:pt>
                <c:pt idx="80">
                  <c:v>85</c:v>
                </c:pt>
                <c:pt idx="81">
                  <c:v>86</c:v>
                </c:pt>
                <c:pt idx="82">
                  <c:v>87</c:v>
                </c:pt>
                <c:pt idx="83">
                  <c:v>88</c:v>
                </c:pt>
                <c:pt idx="84">
                  <c:v>89</c:v>
                </c:pt>
                <c:pt idx="85">
                  <c:v>90</c:v>
                </c:pt>
                <c:pt idx="86">
                  <c:v>91</c:v>
                </c:pt>
                <c:pt idx="87">
                  <c:v>92</c:v>
                </c:pt>
                <c:pt idx="88">
                  <c:v>93</c:v>
                </c:pt>
                <c:pt idx="89">
                  <c:v>94</c:v>
                </c:pt>
                <c:pt idx="90">
                  <c:v>95</c:v>
                </c:pt>
                <c:pt idx="91">
                  <c:v>96</c:v>
                </c:pt>
                <c:pt idx="92">
                  <c:v>97</c:v>
                </c:pt>
                <c:pt idx="93">
                  <c:v>98</c:v>
                </c:pt>
                <c:pt idx="94">
                  <c:v>99</c:v>
                </c:pt>
                <c:pt idx="95">
                  <c:v>100</c:v>
                </c:pt>
                <c:pt idx="96">
                  <c:v>101</c:v>
                </c:pt>
                <c:pt idx="97">
                  <c:v>102</c:v>
                </c:pt>
                <c:pt idx="98">
                  <c:v>103</c:v>
                </c:pt>
                <c:pt idx="99">
                  <c:v>104</c:v>
                </c:pt>
              </c:numCache>
            </c:numRef>
          </c:val>
          <c:smooth val="0"/>
          <c:extLst>
            <c:ext xmlns:c16="http://schemas.microsoft.com/office/drawing/2014/chart" uri="{C3380CC4-5D6E-409C-BE32-E72D297353CC}">
              <c16:uniqueId val="{00000002-CC0B-416C-85F8-6BF2E23D4307}"/>
            </c:ext>
          </c:extLst>
        </c:ser>
        <c:ser>
          <c:idx val="3"/>
          <c:order val="3"/>
          <c:tx>
            <c:strRef>
              <c:f>'Player Stat Calculator'!$E$18</c:f>
              <c:strCache>
                <c:ptCount val="1"/>
                <c:pt idx="0">
                  <c:v>Endurance</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'Player Stat Calculator'!$A$19:$A$118</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'Player Stat Calculator'!$E$19:$E$118</c:f>
              <c:numCache>
                <c:formatCode>General</c:formatCode>
                <c:ptCount val="100"/>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pt idx="44">
                  <c:v>49</c:v>
                </c:pt>
                <c:pt idx="45">
                  <c:v>50</c:v>
                </c:pt>
                <c:pt idx="46">
                  <c:v>51</c:v>
                </c:pt>
                <c:pt idx="47">
                  <c:v>52</c:v>
                </c:pt>
                <c:pt idx="48">
                  <c:v>53</c:v>
                </c:pt>
                <c:pt idx="49">
                  <c:v>54</c:v>
                </c:pt>
                <c:pt idx="50">
                  <c:v>55</c:v>
                </c:pt>
                <c:pt idx="51">
                  <c:v>56</c:v>
                </c:pt>
                <c:pt idx="52">
                  <c:v>57</c:v>
                </c:pt>
                <c:pt idx="53">
                  <c:v>58</c:v>
                </c:pt>
                <c:pt idx="54">
                  <c:v>59</c:v>
                </c:pt>
                <c:pt idx="55">
                  <c:v>60</c:v>
                </c:pt>
                <c:pt idx="56">
                  <c:v>61</c:v>
                </c:pt>
                <c:pt idx="57">
                  <c:v>62</c:v>
                </c:pt>
                <c:pt idx="58">
                  <c:v>63</c:v>
                </c:pt>
                <c:pt idx="59">
                  <c:v>64</c:v>
                </c:pt>
                <c:pt idx="60">
                  <c:v>65</c:v>
                </c:pt>
                <c:pt idx="61">
                  <c:v>66</c:v>
                </c:pt>
                <c:pt idx="62">
                  <c:v>67</c:v>
                </c:pt>
                <c:pt idx="63">
                  <c:v>68</c:v>
                </c:pt>
                <c:pt idx="64">
                  <c:v>69</c:v>
                </c:pt>
                <c:pt idx="65">
                  <c:v>70</c:v>
                </c:pt>
                <c:pt idx="66">
                  <c:v>71</c:v>
                </c:pt>
                <c:pt idx="67">
                  <c:v>72</c:v>
                </c:pt>
                <c:pt idx="68">
                  <c:v>73</c:v>
                </c:pt>
                <c:pt idx="69">
                  <c:v>74</c:v>
                </c:pt>
                <c:pt idx="70">
                  <c:v>75</c:v>
                </c:pt>
                <c:pt idx="71">
                  <c:v>76</c:v>
                </c:pt>
                <c:pt idx="72">
                  <c:v>77</c:v>
                </c:pt>
                <c:pt idx="73">
                  <c:v>78</c:v>
                </c:pt>
                <c:pt idx="74">
                  <c:v>79</c:v>
                </c:pt>
                <c:pt idx="75">
                  <c:v>80</c:v>
                </c:pt>
                <c:pt idx="76">
                  <c:v>81</c:v>
                </c:pt>
                <c:pt idx="77">
                  <c:v>82</c:v>
                </c:pt>
                <c:pt idx="78">
                  <c:v>83</c:v>
                </c:pt>
                <c:pt idx="79">
                  <c:v>84</c:v>
                </c:pt>
                <c:pt idx="80">
                  <c:v>85</c:v>
                </c:pt>
                <c:pt idx="81">
                  <c:v>86</c:v>
                </c:pt>
                <c:pt idx="82">
                  <c:v>87</c:v>
                </c:pt>
                <c:pt idx="83">
                  <c:v>88</c:v>
                </c:pt>
                <c:pt idx="84">
                  <c:v>89</c:v>
                </c:pt>
                <c:pt idx="85">
                  <c:v>90</c:v>
                </c:pt>
                <c:pt idx="86">
                  <c:v>91</c:v>
                </c:pt>
                <c:pt idx="87">
                  <c:v>92</c:v>
                </c:pt>
                <c:pt idx="88">
                  <c:v>93</c:v>
                </c:pt>
                <c:pt idx="89">
                  <c:v>94</c:v>
                </c:pt>
                <c:pt idx="90">
                  <c:v>95</c:v>
                </c:pt>
                <c:pt idx="91">
                  <c:v>96</c:v>
                </c:pt>
                <c:pt idx="92">
                  <c:v>97</c:v>
                </c:pt>
                <c:pt idx="93">
                  <c:v>98</c:v>
                </c:pt>
                <c:pt idx="94">
                  <c:v>99</c:v>
                </c:pt>
                <c:pt idx="95">
                  <c:v>100</c:v>
                </c:pt>
                <c:pt idx="96">
                  <c:v>101</c:v>
                </c:pt>
                <c:pt idx="97">
                  <c:v>102</c:v>
                </c:pt>
                <c:pt idx="98">
                  <c:v>103</c:v>
                </c:pt>
                <c:pt idx="99">
                  <c:v>104</c:v>
                </c:pt>
              </c:numCache>
            </c:numRef>
          </c:val>
          <c:smooth val="0"/>
          <c:extLst>
            <c:ext xmlns:c16="http://schemas.microsoft.com/office/drawing/2014/chart" uri="{C3380CC4-5D6E-409C-BE32-E72D297353CC}">
              <c16:uniqueId val="{00000003-CC0B-416C-85F8-6BF2E23D4307}"/>
            </c:ext>
          </c:extLst>
        </c:ser>
        <c:ser>
          <c:idx val="4"/>
          <c:order val="4"/>
          <c:tx>
            <c:strRef>
              <c:f>'Player Stat Calculator'!$F$18</c:f>
              <c:strCache>
                <c:ptCount val="1"/>
                <c:pt idx="0">
                  <c:v>Agility</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numRef>
              <c:f>'Player Stat Calculator'!$A$19:$A$118</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'Player Stat Calculator'!$F$19:$F$118</c:f>
              <c:numCache>
                <c:formatCode>General</c:formatCode>
                <c:ptCount val="100"/>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pt idx="44">
                  <c:v>49</c:v>
                </c:pt>
                <c:pt idx="45">
                  <c:v>50</c:v>
                </c:pt>
                <c:pt idx="46">
                  <c:v>51</c:v>
                </c:pt>
                <c:pt idx="47">
                  <c:v>52</c:v>
                </c:pt>
                <c:pt idx="48">
                  <c:v>53</c:v>
                </c:pt>
                <c:pt idx="49">
                  <c:v>54</c:v>
                </c:pt>
                <c:pt idx="50">
                  <c:v>55</c:v>
                </c:pt>
                <c:pt idx="51">
                  <c:v>56</c:v>
                </c:pt>
                <c:pt idx="52">
                  <c:v>57</c:v>
                </c:pt>
                <c:pt idx="53">
                  <c:v>58</c:v>
                </c:pt>
                <c:pt idx="54">
                  <c:v>59</c:v>
                </c:pt>
                <c:pt idx="55">
                  <c:v>60</c:v>
                </c:pt>
                <c:pt idx="56">
                  <c:v>61</c:v>
                </c:pt>
                <c:pt idx="57">
                  <c:v>62</c:v>
                </c:pt>
                <c:pt idx="58">
                  <c:v>63</c:v>
                </c:pt>
                <c:pt idx="59">
                  <c:v>64</c:v>
                </c:pt>
                <c:pt idx="60">
                  <c:v>65</c:v>
                </c:pt>
                <c:pt idx="61">
                  <c:v>66</c:v>
                </c:pt>
                <c:pt idx="62">
                  <c:v>67</c:v>
                </c:pt>
                <c:pt idx="63">
                  <c:v>68</c:v>
                </c:pt>
                <c:pt idx="64">
                  <c:v>69</c:v>
                </c:pt>
                <c:pt idx="65">
                  <c:v>70</c:v>
                </c:pt>
                <c:pt idx="66">
                  <c:v>71</c:v>
                </c:pt>
                <c:pt idx="67">
                  <c:v>72</c:v>
                </c:pt>
                <c:pt idx="68">
                  <c:v>73</c:v>
                </c:pt>
                <c:pt idx="69">
                  <c:v>74</c:v>
                </c:pt>
                <c:pt idx="70">
                  <c:v>75</c:v>
                </c:pt>
                <c:pt idx="71">
                  <c:v>76</c:v>
                </c:pt>
                <c:pt idx="72">
                  <c:v>77</c:v>
                </c:pt>
                <c:pt idx="73">
                  <c:v>78</c:v>
                </c:pt>
                <c:pt idx="74">
                  <c:v>79</c:v>
                </c:pt>
                <c:pt idx="75">
                  <c:v>80</c:v>
                </c:pt>
                <c:pt idx="76">
                  <c:v>81</c:v>
                </c:pt>
                <c:pt idx="77">
                  <c:v>82</c:v>
                </c:pt>
                <c:pt idx="78">
                  <c:v>83</c:v>
                </c:pt>
                <c:pt idx="79">
                  <c:v>84</c:v>
                </c:pt>
                <c:pt idx="80">
                  <c:v>85</c:v>
                </c:pt>
                <c:pt idx="81">
                  <c:v>86</c:v>
                </c:pt>
                <c:pt idx="82">
                  <c:v>87</c:v>
                </c:pt>
                <c:pt idx="83">
                  <c:v>88</c:v>
                </c:pt>
                <c:pt idx="84">
                  <c:v>89</c:v>
                </c:pt>
                <c:pt idx="85">
                  <c:v>90</c:v>
                </c:pt>
                <c:pt idx="86">
                  <c:v>91</c:v>
                </c:pt>
                <c:pt idx="87">
                  <c:v>92</c:v>
                </c:pt>
                <c:pt idx="88">
                  <c:v>93</c:v>
                </c:pt>
                <c:pt idx="89">
                  <c:v>94</c:v>
                </c:pt>
                <c:pt idx="90">
                  <c:v>95</c:v>
                </c:pt>
                <c:pt idx="91">
                  <c:v>96</c:v>
                </c:pt>
                <c:pt idx="92">
                  <c:v>97</c:v>
                </c:pt>
                <c:pt idx="93">
                  <c:v>98</c:v>
                </c:pt>
                <c:pt idx="94">
                  <c:v>99</c:v>
                </c:pt>
                <c:pt idx="95">
                  <c:v>100</c:v>
                </c:pt>
                <c:pt idx="96">
                  <c:v>101</c:v>
                </c:pt>
                <c:pt idx="97">
                  <c:v>102</c:v>
                </c:pt>
                <c:pt idx="98">
                  <c:v>103</c:v>
                </c:pt>
                <c:pt idx="99">
                  <c:v>104</c:v>
                </c:pt>
              </c:numCache>
            </c:numRef>
          </c:val>
          <c:smooth val="0"/>
          <c:extLst>
            <c:ext xmlns:c16="http://schemas.microsoft.com/office/drawing/2014/chart" uri="{C3380CC4-5D6E-409C-BE32-E72D297353CC}">
              <c16:uniqueId val="{00000004-CC0B-416C-85F8-6BF2E23D4307}"/>
            </c:ext>
          </c:extLst>
        </c:ser>
        <c:ser>
          <c:idx val="5"/>
          <c:order val="5"/>
          <c:tx>
            <c:strRef>
              <c:f>'Player Stat Calculator'!$G$18</c:f>
              <c:strCache>
                <c:ptCount val="1"/>
                <c:pt idx="0">
                  <c:v>Intelligence</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numRef>
              <c:f>'Player Stat Calculator'!$A$19:$A$118</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'Player Stat Calculator'!$G$19:$G$118</c:f>
              <c:numCache>
                <c:formatCode>General</c:formatCode>
                <c:ptCount val="100"/>
                <c:pt idx="0">
                  <c:v>65</c:v>
                </c:pt>
                <c:pt idx="1">
                  <c:v>67</c:v>
                </c:pt>
                <c:pt idx="2">
                  <c:v>69</c:v>
                </c:pt>
                <c:pt idx="3">
                  <c:v>71</c:v>
                </c:pt>
                <c:pt idx="4">
                  <c:v>73</c:v>
                </c:pt>
                <c:pt idx="5">
                  <c:v>75</c:v>
                </c:pt>
                <c:pt idx="6">
                  <c:v>77</c:v>
                </c:pt>
                <c:pt idx="7">
                  <c:v>79</c:v>
                </c:pt>
                <c:pt idx="8">
                  <c:v>81</c:v>
                </c:pt>
                <c:pt idx="9">
                  <c:v>83</c:v>
                </c:pt>
                <c:pt idx="10">
                  <c:v>85</c:v>
                </c:pt>
                <c:pt idx="11">
                  <c:v>87</c:v>
                </c:pt>
                <c:pt idx="12">
                  <c:v>89</c:v>
                </c:pt>
                <c:pt idx="13">
                  <c:v>91</c:v>
                </c:pt>
                <c:pt idx="14">
                  <c:v>93</c:v>
                </c:pt>
                <c:pt idx="15">
                  <c:v>95</c:v>
                </c:pt>
                <c:pt idx="16">
                  <c:v>97</c:v>
                </c:pt>
                <c:pt idx="17">
                  <c:v>99</c:v>
                </c:pt>
                <c:pt idx="18">
                  <c:v>101</c:v>
                </c:pt>
                <c:pt idx="19">
                  <c:v>103</c:v>
                </c:pt>
                <c:pt idx="20">
                  <c:v>105</c:v>
                </c:pt>
                <c:pt idx="21">
                  <c:v>107</c:v>
                </c:pt>
                <c:pt idx="22">
                  <c:v>109</c:v>
                </c:pt>
                <c:pt idx="23">
                  <c:v>111</c:v>
                </c:pt>
                <c:pt idx="24">
                  <c:v>113</c:v>
                </c:pt>
                <c:pt idx="25">
                  <c:v>115</c:v>
                </c:pt>
                <c:pt idx="26">
                  <c:v>117</c:v>
                </c:pt>
                <c:pt idx="27">
                  <c:v>119</c:v>
                </c:pt>
                <c:pt idx="28">
                  <c:v>121</c:v>
                </c:pt>
                <c:pt idx="29">
                  <c:v>123</c:v>
                </c:pt>
                <c:pt idx="30">
                  <c:v>125</c:v>
                </c:pt>
                <c:pt idx="31">
                  <c:v>127</c:v>
                </c:pt>
                <c:pt idx="32">
                  <c:v>129</c:v>
                </c:pt>
                <c:pt idx="33">
                  <c:v>131</c:v>
                </c:pt>
                <c:pt idx="34">
                  <c:v>133</c:v>
                </c:pt>
                <c:pt idx="35">
                  <c:v>135</c:v>
                </c:pt>
                <c:pt idx="36">
                  <c:v>137</c:v>
                </c:pt>
                <c:pt idx="37">
                  <c:v>139</c:v>
                </c:pt>
                <c:pt idx="38">
                  <c:v>141</c:v>
                </c:pt>
                <c:pt idx="39">
                  <c:v>143</c:v>
                </c:pt>
                <c:pt idx="40">
                  <c:v>145</c:v>
                </c:pt>
                <c:pt idx="41">
                  <c:v>147</c:v>
                </c:pt>
                <c:pt idx="42">
                  <c:v>149</c:v>
                </c:pt>
                <c:pt idx="43">
                  <c:v>151</c:v>
                </c:pt>
                <c:pt idx="44">
                  <c:v>153</c:v>
                </c:pt>
                <c:pt idx="45">
                  <c:v>155</c:v>
                </c:pt>
                <c:pt idx="46">
                  <c:v>157</c:v>
                </c:pt>
                <c:pt idx="47">
                  <c:v>159</c:v>
                </c:pt>
                <c:pt idx="48">
                  <c:v>161</c:v>
                </c:pt>
                <c:pt idx="49">
                  <c:v>163</c:v>
                </c:pt>
                <c:pt idx="50">
                  <c:v>165</c:v>
                </c:pt>
                <c:pt idx="51">
                  <c:v>167</c:v>
                </c:pt>
                <c:pt idx="52">
                  <c:v>169</c:v>
                </c:pt>
                <c:pt idx="53">
                  <c:v>171</c:v>
                </c:pt>
                <c:pt idx="54">
                  <c:v>173</c:v>
                </c:pt>
                <c:pt idx="55">
                  <c:v>175</c:v>
                </c:pt>
                <c:pt idx="56">
                  <c:v>177</c:v>
                </c:pt>
                <c:pt idx="57">
                  <c:v>179</c:v>
                </c:pt>
                <c:pt idx="58">
                  <c:v>181</c:v>
                </c:pt>
                <c:pt idx="59">
                  <c:v>183</c:v>
                </c:pt>
                <c:pt idx="60">
                  <c:v>185</c:v>
                </c:pt>
                <c:pt idx="61">
                  <c:v>187</c:v>
                </c:pt>
                <c:pt idx="62">
                  <c:v>189</c:v>
                </c:pt>
                <c:pt idx="63">
                  <c:v>191</c:v>
                </c:pt>
                <c:pt idx="64">
                  <c:v>193</c:v>
                </c:pt>
                <c:pt idx="65">
                  <c:v>195</c:v>
                </c:pt>
                <c:pt idx="66">
                  <c:v>197</c:v>
                </c:pt>
                <c:pt idx="67">
                  <c:v>199</c:v>
                </c:pt>
                <c:pt idx="68">
                  <c:v>201</c:v>
                </c:pt>
                <c:pt idx="69">
                  <c:v>203</c:v>
                </c:pt>
                <c:pt idx="70">
                  <c:v>205</c:v>
                </c:pt>
                <c:pt idx="71">
                  <c:v>207</c:v>
                </c:pt>
                <c:pt idx="72">
                  <c:v>209</c:v>
                </c:pt>
                <c:pt idx="73">
                  <c:v>211</c:v>
                </c:pt>
                <c:pt idx="74">
                  <c:v>213</c:v>
                </c:pt>
                <c:pt idx="75">
                  <c:v>215</c:v>
                </c:pt>
                <c:pt idx="76">
                  <c:v>217</c:v>
                </c:pt>
                <c:pt idx="77">
                  <c:v>219</c:v>
                </c:pt>
                <c:pt idx="78">
                  <c:v>221</c:v>
                </c:pt>
                <c:pt idx="79">
                  <c:v>223</c:v>
                </c:pt>
                <c:pt idx="80">
                  <c:v>225</c:v>
                </c:pt>
                <c:pt idx="81">
                  <c:v>227</c:v>
                </c:pt>
                <c:pt idx="82">
                  <c:v>229</c:v>
                </c:pt>
                <c:pt idx="83">
                  <c:v>231</c:v>
                </c:pt>
                <c:pt idx="84">
                  <c:v>233</c:v>
                </c:pt>
                <c:pt idx="85">
                  <c:v>235</c:v>
                </c:pt>
                <c:pt idx="86">
                  <c:v>237</c:v>
                </c:pt>
                <c:pt idx="87">
                  <c:v>239</c:v>
                </c:pt>
                <c:pt idx="88">
                  <c:v>241</c:v>
                </c:pt>
                <c:pt idx="89">
                  <c:v>243</c:v>
                </c:pt>
                <c:pt idx="90">
                  <c:v>245</c:v>
                </c:pt>
                <c:pt idx="91">
                  <c:v>247</c:v>
                </c:pt>
                <c:pt idx="92">
                  <c:v>249</c:v>
                </c:pt>
                <c:pt idx="93">
                  <c:v>251</c:v>
                </c:pt>
                <c:pt idx="94">
                  <c:v>253</c:v>
                </c:pt>
                <c:pt idx="95">
                  <c:v>255</c:v>
                </c:pt>
                <c:pt idx="96">
                  <c:v>257</c:v>
                </c:pt>
                <c:pt idx="97">
                  <c:v>259</c:v>
                </c:pt>
                <c:pt idx="98">
                  <c:v>261</c:v>
                </c:pt>
                <c:pt idx="99">
                  <c:v>263</c:v>
                </c:pt>
              </c:numCache>
            </c:numRef>
          </c:val>
          <c:smooth val="0"/>
          <c:extLst>
            <c:ext xmlns:c16="http://schemas.microsoft.com/office/drawing/2014/chart" uri="{C3380CC4-5D6E-409C-BE32-E72D297353CC}">
              <c16:uniqueId val="{00000005-CC0B-416C-85F8-6BF2E23D4307}"/>
            </c:ext>
          </c:extLst>
        </c:ser>
        <c:ser>
          <c:idx val="6"/>
          <c:order val="6"/>
          <c:tx>
            <c:strRef>
              <c:f>'Player Stat Calculator'!$H$18</c:f>
              <c:strCache>
                <c:ptCount val="1"/>
                <c:pt idx="0">
                  <c:v>Willpower</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none"/>
          </c:marker>
          <c:cat>
            <c:numRef>
              <c:f>'Player Stat Calculator'!$A$19:$A$118</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'Player Stat Calculator'!$H$19:$H$118</c:f>
              <c:numCache>
                <c:formatCode>General</c:formatCode>
                <c:ptCount val="100"/>
                <c:pt idx="0">
                  <c:v>65</c:v>
                </c:pt>
                <c:pt idx="1">
                  <c:v>67</c:v>
                </c:pt>
                <c:pt idx="2">
                  <c:v>69</c:v>
                </c:pt>
                <c:pt idx="3">
                  <c:v>71</c:v>
                </c:pt>
                <c:pt idx="4">
                  <c:v>73</c:v>
                </c:pt>
                <c:pt idx="5">
                  <c:v>75</c:v>
                </c:pt>
                <c:pt idx="6">
                  <c:v>77</c:v>
                </c:pt>
                <c:pt idx="7">
                  <c:v>79</c:v>
                </c:pt>
                <c:pt idx="8">
                  <c:v>81</c:v>
                </c:pt>
                <c:pt idx="9">
                  <c:v>83</c:v>
                </c:pt>
                <c:pt idx="10">
                  <c:v>85</c:v>
                </c:pt>
                <c:pt idx="11">
                  <c:v>87</c:v>
                </c:pt>
                <c:pt idx="12">
                  <c:v>89</c:v>
                </c:pt>
                <c:pt idx="13">
                  <c:v>91</c:v>
                </c:pt>
                <c:pt idx="14">
                  <c:v>93</c:v>
                </c:pt>
                <c:pt idx="15">
                  <c:v>95</c:v>
                </c:pt>
                <c:pt idx="16">
                  <c:v>97</c:v>
                </c:pt>
                <c:pt idx="17">
                  <c:v>99</c:v>
                </c:pt>
                <c:pt idx="18">
                  <c:v>101</c:v>
                </c:pt>
                <c:pt idx="19">
                  <c:v>103</c:v>
                </c:pt>
                <c:pt idx="20">
                  <c:v>105</c:v>
                </c:pt>
                <c:pt idx="21">
                  <c:v>107</c:v>
                </c:pt>
                <c:pt idx="22">
                  <c:v>109</c:v>
                </c:pt>
                <c:pt idx="23">
                  <c:v>111</c:v>
                </c:pt>
                <c:pt idx="24">
                  <c:v>113</c:v>
                </c:pt>
                <c:pt idx="25">
                  <c:v>115</c:v>
                </c:pt>
                <c:pt idx="26">
                  <c:v>117</c:v>
                </c:pt>
                <c:pt idx="27">
                  <c:v>119</c:v>
                </c:pt>
                <c:pt idx="28">
                  <c:v>121</c:v>
                </c:pt>
                <c:pt idx="29">
                  <c:v>123</c:v>
                </c:pt>
                <c:pt idx="30">
                  <c:v>125</c:v>
                </c:pt>
                <c:pt idx="31">
                  <c:v>127</c:v>
                </c:pt>
                <c:pt idx="32">
                  <c:v>129</c:v>
                </c:pt>
                <c:pt idx="33">
                  <c:v>131</c:v>
                </c:pt>
                <c:pt idx="34">
                  <c:v>133</c:v>
                </c:pt>
                <c:pt idx="35">
                  <c:v>135</c:v>
                </c:pt>
                <c:pt idx="36">
                  <c:v>137</c:v>
                </c:pt>
                <c:pt idx="37">
                  <c:v>139</c:v>
                </c:pt>
                <c:pt idx="38">
                  <c:v>141</c:v>
                </c:pt>
                <c:pt idx="39">
                  <c:v>143</c:v>
                </c:pt>
                <c:pt idx="40">
                  <c:v>145</c:v>
                </c:pt>
                <c:pt idx="41">
                  <c:v>147</c:v>
                </c:pt>
                <c:pt idx="42">
                  <c:v>149</c:v>
                </c:pt>
                <c:pt idx="43">
                  <c:v>151</c:v>
                </c:pt>
                <c:pt idx="44">
                  <c:v>153</c:v>
                </c:pt>
                <c:pt idx="45">
                  <c:v>155</c:v>
                </c:pt>
                <c:pt idx="46">
                  <c:v>157</c:v>
                </c:pt>
                <c:pt idx="47">
                  <c:v>159</c:v>
                </c:pt>
                <c:pt idx="48">
                  <c:v>161</c:v>
                </c:pt>
                <c:pt idx="49">
                  <c:v>163</c:v>
                </c:pt>
                <c:pt idx="50">
                  <c:v>165</c:v>
                </c:pt>
                <c:pt idx="51">
                  <c:v>167</c:v>
                </c:pt>
                <c:pt idx="52">
                  <c:v>169</c:v>
                </c:pt>
                <c:pt idx="53">
                  <c:v>171</c:v>
                </c:pt>
                <c:pt idx="54">
                  <c:v>173</c:v>
                </c:pt>
                <c:pt idx="55">
                  <c:v>175</c:v>
                </c:pt>
                <c:pt idx="56">
                  <c:v>177</c:v>
                </c:pt>
                <c:pt idx="57">
                  <c:v>179</c:v>
                </c:pt>
                <c:pt idx="58">
                  <c:v>181</c:v>
                </c:pt>
                <c:pt idx="59">
                  <c:v>183</c:v>
                </c:pt>
                <c:pt idx="60">
                  <c:v>185</c:v>
                </c:pt>
                <c:pt idx="61">
                  <c:v>187</c:v>
                </c:pt>
                <c:pt idx="62">
                  <c:v>189</c:v>
                </c:pt>
                <c:pt idx="63">
                  <c:v>191</c:v>
                </c:pt>
                <c:pt idx="64">
                  <c:v>193</c:v>
                </c:pt>
                <c:pt idx="65">
                  <c:v>195</c:v>
                </c:pt>
                <c:pt idx="66">
                  <c:v>197</c:v>
                </c:pt>
                <c:pt idx="67">
                  <c:v>199</c:v>
                </c:pt>
                <c:pt idx="68">
                  <c:v>201</c:v>
                </c:pt>
                <c:pt idx="69">
                  <c:v>203</c:v>
                </c:pt>
                <c:pt idx="70">
                  <c:v>205</c:v>
                </c:pt>
                <c:pt idx="71">
                  <c:v>207</c:v>
                </c:pt>
                <c:pt idx="72">
                  <c:v>209</c:v>
                </c:pt>
                <c:pt idx="73">
                  <c:v>211</c:v>
                </c:pt>
                <c:pt idx="74">
                  <c:v>213</c:v>
                </c:pt>
                <c:pt idx="75">
                  <c:v>215</c:v>
                </c:pt>
                <c:pt idx="76">
                  <c:v>217</c:v>
                </c:pt>
                <c:pt idx="77">
                  <c:v>219</c:v>
                </c:pt>
                <c:pt idx="78">
                  <c:v>221</c:v>
                </c:pt>
                <c:pt idx="79">
                  <c:v>223</c:v>
                </c:pt>
                <c:pt idx="80">
                  <c:v>225</c:v>
                </c:pt>
                <c:pt idx="81">
                  <c:v>227</c:v>
                </c:pt>
                <c:pt idx="82">
                  <c:v>229</c:v>
                </c:pt>
                <c:pt idx="83">
                  <c:v>231</c:v>
                </c:pt>
                <c:pt idx="84">
                  <c:v>233</c:v>
                </c:pt>
                <c:pt idx="85">
                  <c:v>235</c:v>
                </c:pt>
                <c:pt idx="86">
                  <c:v>237</c:v>
                </c:pt>
                <c:pt idx="87">
                  <c:v>239</c:v>
                </c:pt>
                <c:pt idx="88">
                  <c:v>241</c:v>
                </c:pt>
                <c:pt idx="89">
                  <c:v>243</c:v>
                </c:pt>
                <c:pt idx="90">
                  <c:v>245</c:v>
                </c:pt>
                <c:pt idx="91">
                  <c:v>247</c:v>
                </c:pt>
                <c:pt idx="92">
                  <c:v>249</c:v>
                </c:pt>
                <c:pt idx="93">
                  <c:v>251</c:v>
                </c:pt>
                <c:pt idx="94">
                  <c:v>253</c:v>
                </c:pt>
                <c:pt idx="95">
                  <c:v>255</c:v>
                </c:pt>
                <c:pt idx="96">
                  <c:v>257</c:v>
                </c:pt>
                <c:pt idx="97">
                  <c:v>259</c:v>
                </c:pt>
                <c:pt idx="98">
                  <c:v>261</c:v>
                </c:pt>
                <c:pt idx="99">
                  <c:v>263</c:v>
                </c:pt>
              </c:numCache>
            </c:numRef>
          </c:val>
          <c:smooth val="0"/>
          <c:extLst>
            <c:ext xmlns:c16="http://schemas.microsoft.com/office/drawing/2014/chart" uri="{C3380CC4-5D6E-409C-BE32-E72D297353CC}">
              <c16:uniqueId val="{00000006-CC0B-416C-85F8-6BF2E23D4307}"/>
            </c:ext>
          </c:extLst>
        </c:ser>
        <c:ser>
          <c:idx val="7"/>
          <c:order val="7"/>
          <c:tx>
            <c:strRef>
              <c:f>'Player Stat Calculator'!$I$18</c:f>
              <c:strCache>
                <c:ptCount val="1"/>
                <c:pt idx="0">
                  <c:v>Charisma</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cat>
            <c:numRef>
              <c:f>'Player Stat Calculator'!$A$19:$A$118</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'Player Stat Calculator'!$I$19:$I$118</c:f>
              <c:numCache>
                <c:formatCode>General</c:formatCode>
                <c:ptCount val="100"/>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pt idx="44">
                  <c:v>49</c:v>
                </c:pt>
                <c:pt idx="45">
                  <c:v>50</c:v>
                </c:pt>
                <c:pt idx="46">
                  <c:v>51</c:v>
                </c:pt>
                <c:pt idx="47">
                  <c:v>52</c:v>
                </c:pt>
                <c:pt idx="48">
                  <c:v>53</c:v>
                </c:pt>
                <c:pt idx="49">
                  <c:v>54</c:v>
                </c:pt>
                <c:pt idx="50">
                  <c:v>55</c:v>
                </c:pt>
                <c:pt idx="51">
                  <c:v>56</c:v>
                </c:pt>
                <c:pt idx="52">
                  <c:v>57</c:v>
                </c:pt>
                <c:pt idx="53">
                  <c:v>58</c:v>
                </c:pt>
                <c:pt idx="54">
                  <c:v>59</c:v>
                </c:pt>
                <c:pt idx="55">
                  <c:v>60</c:v>
                </c:pt>
                <c:pt idx="56">
                  <c:v>61</c:v>
                </c:pt>
                <c:pt idx="57">
                  <c:v>62</c:v>
                </c:pt>
                <c:pt idx="58">
                  <c:v>63</c:v>
                </c:pt>
                <c:pt idx="59">
                  <c:v>64</c:v>
                </c:pt>
                <c:pt idx="60">
                  <c:v>65</c:v>
                </c:pt>
                <c:pt idx="61">
                  <c:v>66</c:v>
                </c:pt>
                <c:pt idx="62">
                  <c:v>67</c:v>
                </c:pt>
                <c:pt idx="63">
                  <c:v>68</c:v>
                </c:pt>
                <c:pt idx="64">
                  <c:v>69</c:v>
                </c:pt>
                <c:pt idx="65">
                  <c:v>70</c:v>
                </c:pt>
                <c:pt idx="66">
                  <c:v>71</c:v>
                </c:pt>
                <c:pt idx="67">
                  <c:v>72</c:v>
                </c:pt>
                <c:pt idx="68">
                  <c:v>73</c:v>
                </c:pt>
                <c:pt idx="69">
                  <c:v>74</c:v>
                </c:pt>
                <c:pt idx="70">
                  <c:v>75</c:v>
                </c:pt>
                <c:pt idx="71">
                  <c:v>76</c:v>
                </c:pt>
                <c:pt idx="72">
                  <c:v>77</c:v>
                </c:pt>
                <c:pt idx="73">
                  <c:v>78</c:v>
                </c:pt>
                <c:pt idx="74">
                  <c:v>79</c:v>
                </c:pt>
                <c:pt idx="75">
                  <c:v>80</c:v>
                </c:pt>
                <c:pt idx="76">
                  <c:v>81</c:v>
                </c:pt>
                <c:pt idx="77">
                  <c:v>82</c:v>
                </c:pt>
                <c:pt idx="78">
                  <c:v>83</c:v>
                </c:pt>
                <c:pt idx="79">
                  <c:v>84</c:v>
                </c:pt>
                <c:pt idx="80">
                  <c:v>85</c:v>
                </c:pt>
                <c:pt idx="81">
                  <c:v>86</c:v>
                </c:pt>
                <c:pt idx="82">
                  <c:v>87</c:v>
                </c:pt>
                <c:pt idx="83">
                  <c:v>88</c:v>
                </c:pt>
                <c:pt idx="84">
                  <c:v>89</c:v>
                </c:pt>
                <c:pt idx="85">
                  <c:v>90</c:v>
                </c:pt>
                <c:pt idx="86">
                  <c:v>91</c:v>
                </c:pt>
                <c:pt idx="87">
                  <c:v>92</c:v>
                </c:pt>
                <c:pt idx="88">
                  <c:v>93</c:v>
                </c:pt>
                <c:pt idx="89">
                  <c:v>94</c:v>
                </c:pt>
                <c:pt idx="90">
                  <c:v>95</c:v>
                </c:pt>
                <c:pt idx="91">
                  <c:v>96</c:v>
                </c:pt>
                <c:pt idx="92">
                  <c:v>97</c:v>
                </c:pt>
                <c:pt idx="93">
                  <c:v>98</c:v>
                </c:pt>
                <c:pt idx="94">
                  <c:v>99</c:v>
                </c:pt>
                <c:pt idx="95">
                  <c:v>100</c:v>
                </c:pt>
                <c:pt idx="96">
                  <c:v>101</c:v>
                </c:pt>
                <c:pt idx="97">
                  <c:v>102</c:v>
                </c:pt>
                <c:pt idx="98">
                  <c:v>103</c:v>
                </c:pt>
                <c:pt idx="99">
                  <c:v>104</c:v>
                </c:pt>
              </c:numCache>
            </c:numRef>
          </c:val>
          <c:smooth val="0"/>
          <c:extLst>
            <c:ext xmlns:c16="http://schemas.microsoft.com/office/drawing/2014/chart" uri="{C3380CC4-5D6E-409C-BE32-E72D297353CC}">
              <c16:uniqueId val="{00000007-CC0B-416C-85F8-6BF2E23D4307}"/>
            </c:ext>
          </c:extLst>
        </c:ser>
        <c:ser>
          <c:idx val="8"/>
          <c:order val="8"/>
          <c:tx>
            <c:strRef>
              <c:f>'Player Stat Calculator'!$J$18</c:f>
              <c:strCache>
                <c:ptCount val="1"/>
                <c:pt idx="0">
                  <c:v>Luck</c:v>
                </c:pt>
              </c:strCache>
            </c:strRef>
          </c:tx>
          <c:spPr>
            <a:ln w="34925" cap="rnd">
              <a:solidFill>
                <a:schemeClr val="accent3">
                  <a:lumMod val="60000"/>
                </a:schemeClr>
              </a:solidFill>
              <a:round/>
            </a:ln>
            <a:effectLst>
              <a:outerShdw blurRad="57150" dist="19050" dir="5400000" algn="ctr" rotWithShape="0">
                <a:srgbClr val="000000">
                  <a:alpha val="63000"/>
                </a:srgbClr>
              </a:outerShdw>
            </a:effectLst>
          </c:spPr>
          <c:marker>
            <c:symbol val="none"/>
          </c:marker>
          <c:cat>
            <c:numRef>
              <c:f>'Player Stat Calculator'!$A$19:$A$118</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'Player Stat Calculator'!$J$19:$J$118</c:f>
              <c:numCache>
                <c:formatCode>General</c:formatCode>
                <c:ptCount val="100"/>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75</c:v>
                </c:pt>
                <c:pt idx="51">
                  <c:v>76</c:v>
                </c:pt>
                <c:pt idx="52">
                  <c:v>77</c:v>
                </c:pt>
                <c:pt idx="53">
                  <c:v>78</c:v>
                </c:pt>
                <c:pt idx="54">
                  <c:v>79</c:v>
                </c:pt>
                <c:pt idx="55">
                  <c:v>80</c:v>
                </c:pt>
                <c:pt idx="56">
                  <c:v>81</c:v>
                </c:pt>
                <c:pt idx="57">
                  <c:v>82</c:v>
                </c:pt>
                <c:pt idx="58">
                  <c:v>83</c:v>
                </c:pt>
                <c:pt idx="59">
                  <c:v>84</c:v>
                </c:pt>
                <c:pt idx="60">
                  <c:v>85</c:v>
                </c:pt>
                <c:pt idx="61">
                  <c:v>86</c:v>
                </c:pt>
                <c:pt idx="62">
                  <c:v>87</c:v>
                </c:pt>
                <c:pt idx="63">
                  <c:v>88</c:v>
                </c:pt>
                <c:pt idx="64">
                  <c:v>89</c:v>
                </c:pt>
                <c:pt idx="65">
                  <c:v>90</c:v>
                </c:pt>
                <c:pt idx="66">
                  <c:v>91</c:v>
                </c:pt>
                <c:pt idx="67">
                  <c:v>92</c:v>
                </c:pt>
                <c:pt idx="68">
                  <c:v>93</c:v>
                </c:pt>
                <c:pt idx="69">
                  <c:v>94</c:v>
                </c:pt>
                <c:pt idx="70">
                  <c:v>95</c:v>
                </c:pt>
                <c:pt idx="71">
                  <c:v>96</c:v>
                </c:pt>
                <c:pt idx="72">
                  <c:v>97</c:v>
                </c:pt>
                <c:pt idx="73">
                  <c:v>98</c:v>
                </c:pt>
                <c:pt idx="74">
                  <c:v>99</c:v>
                </c:pt>
                <c:pt idx="75">
                  <c:v>100</c:v>
                </c:pt>
                <c:pt idx="76">
                  <c:v>101</c:v>
                </c:pt>
                <c:pt idx="77">
                  <c:v>102</c:v>
                </c:pt>
                <c:pt idx="78">
                  <c:v>103</c:v>
                </c:pt>
                <c:pt idx="79">
                  <c:v>104</c:v>
                </c:pt>
                <c:pt idx="80">
                  <c:v>105</c:v>
                </c:pt>
                <c:pt idx="81">
                  <c:v>106</c:v>
                </c:pt>
                <c:pt idx="82">
                  <c:v>107</c:v>
                </c:pt>
                <c:pt idx="83">
                  <c:v>108</c:v>
                </c:pt>
                <c:pt idx="84">
                  <c:v>109</c:v>
                </c:pt>
                <c:pt idx="85">
                  <c:v>110</c:v>
                </c:pt>
                <c:pt idx="86">
                  <c:v>111</c:v>
                </c:pt>
                <c:pt idx="87">
                  <c:v>112</c:v>
                </c:pt>
                <c:pt idx="88">
                  <c:v>113</c:v>
                </c:pt>
                <c:pt idx="89">
                  <c:v>114</c:v>
                </c:pt>
                <c:pt idx="90">
                  <c:v>115</c:v>
                </c:pt>
                <c:pt idx="91">
                  <c:v>116</c:v>
                </c:pt>
                <c:pt idx="92">
                  <c:v>117</c:v>
                </c:pt>
                <c:pt idx="93">
                  <c:v>118</c:v>
                </c:pt>
                <c:pt idx="94">
                  <c:v>119</c:v>
                </c:pt>
                <c:pt idx="95">
                  <c:v>120</c:v>
                </c:pt>
                <c:pt idx="96">
                  <c:v>121</c:v>
                </c:pt>
                <c:pt idx="97">
                  <c:v>122</c:v>
                </c:pt>
                <c:pt idx="98">
                  <c:v>123</c:v>
                </c:pt>
                <c:pt idx="99">
                  <c:v>124</c:v>
                </c:pt>
              </c:numCache>
            </c:numRef>
          </c:val>
          <c:smooth val="0"/>
          <c:extLst>
            <c:ext xmlns:c16="http://schemas.microsoft.com/office/drawing/2014/chart" uri="{C3380CC4-5D6E-409C-BE32-E72D297353CC}">
              <c16:uniqueId val="{00000008-CC0B-416C-85F8-6BF2E23D4307}"/>
            </c:ext>
          </c:extLst>
        </c:ser>
        <c:ser>
          <c:idx val="9"/>
          <c:order val="9"/>
          <c:tx>
            <c:strRef>
              <c:f>'Player Stat Calculator'!$K$18</c:f>
              <c:strCache>
                <c:ptCount val="1"/>
                <c:pt idx="0">
                  <c:v>Demonic Energy</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cat>
            <c:numRef>
              <c:f>'Player Stat Calculator'!$A$19:$A$118</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'Player Stat Calculator'!$K$19:$K$118</c:f>
              <c:numCache>
                <c:formatCode>General</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9-CC0B-416C-85F8-6BF2E23D4307}"/>
            </c:ext>
          </c:extLst>
        </c:ser>
        <c:ser>
          <c:idx val="10"/>
          <c:order val="10"/>
          <c:tx>
            <c:strRef>
              <c:f>'Player Stat Calculator'!$L$18</c:f>
              <c:strCache>
                <c:ptCount val="1"/>
                <c:pt idx="0">
                  <c:v>Holy Energy</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none"/>
          </c:marker>
          <c:cat>
            <c:numRef>
              <c:f>'Player Stat Calculator'!$A$19:$A$118</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'Player Stat Calculator'!$L$19:$L$118</c:f>
              <c:numCache>
                <c:formatCode>General</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A-CC0B-416C-85F8-6BF2E23D4307}"/>
            </c:ext>
          </c:extLst>
        </c:ser>
        <c:dLbls>
          <c:showLegendKey val="0"/>
          <c:showVal val="0"/>
          <c:showCatName val="0"/>
          <c:showSerName val="0"/>
          <c:showPercent val="0"/>
          <c:showBubbleSize val="0"/>
        </c:dLbls>
        <c:smooth val="0"/>
        <c:axId val="1764963072"/>
        <c:axId val="1764953952"/>
      </c:lineChart>
      <c:catAx>
        <c:axId val="17649630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4953952"/>
        <c:crosses val="autoZero"/>
        <c:auto val="0"/>
        <c:lblAlgn val="ctr"/>
        <c:lblOffset val="100"/>
        <c:tickLblSkip val="5"/>
        <c:noMultiLvlLbl val="0"/>
      </c:catAx>
      <c:valAx>
        <c:axId val="17649539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49630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314325</xdr:colOff>
      <xdr:row>1</xdr:row>
      <xdr:rowOff>9525</xdr:rowOff>
    </xdr:from>
    <xdr:to>
      <xdr:col>19</xdr:col>
      <xdr:colOff>390525</xdr:colOff>
      <xdr:row>28</xdr:row>
      <xdr:rowOff>9525</xdr:rowOff>
    </xdr:to>
    <xdr:graphicFrame macro="">
      <xdr:nvGraphicFramePr>
        <xdr:cNvPr id="2" name="Chart 1">
          <a:extLst>
            <a:ext uri="{FF2B5EF4-FFF2-40B4-BE49-F238E27FC236}">
              <a16:creationId xmlns:a16="http://schemas.microsoft.com/office/drawing/2014/main" id="{1CC964B1-E505-E0BC-4214-0C34BE8F3F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168048</xdr:colOff>
      <xdr:row>13</xdr:row>
      <xdr:rowOff>95250</xdr:rowOff>
    </xdr:from>
    <xdr:to>
      <xdr:col>21</xdr:col>
      <xdr:colOff>685800</xdr:colOff>
      <xdr:row>40</xdr:row>
      <xdr:rowOff>126546</xdr:rowOff>
    </xdr:to>
    <xdr:graphicFrame macro="">
      <xdr:nvGraphicFramePr>
        <xdr:cNvPr id="4" name="Chart 3">
          <a:extLst>
            <a:ext uri="{FF2B5EF4-FFF2-40B4-BE49-F238E27FC236}">
              <a16:creationId xmlns:a16="http://schemas.microsoft.com/office/drawing/2014/main" id="{CB8FF372-A85C-505E-51AE-C145EA88AD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 Stek" refreshedDate="45479.550514699076" createdVersion="8" refreshedVersion="8" minRefreshableVersion="3" recordCount="101" xr:uid="{D9D02813-606F-48F2-AED7-0AA90CD9B5F3}">
  <cacheSource type="worksheet">
    <worksheetSource name="XPCurveCalc"/>
  </cacheSource>
  <cacheFields count="10">
    <cacheField name="Level" numFmtId="0">
      <sharedItems containsSemiMixedTypes="0" containsString="0" containsNumber="1" containsInteger="1" minValue="0" maxValue="100" count="101">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sharedItems>
    </cacheField>
    <cacheField name="Base XP" numFmtId="0">
      <sharedItems containsSemiMixedTypes="0" containsString="0" containsNumber="1" containsInteger="1" minValue="0" maxValue="500" count="101">
        <n v="0"/>
        <n v="5"/>
        <n v="10"/>
        <n v="15"/>
        <n v="20"/>
        <n v="25"/>
        <n v="30"/>
        <n v="35"/>
        <n v="40"/>
        <n v="45"/>
        <n v="50"/>
        <n v="55"/>
        <n v="60"/>
        <n v="65"/>
        <n v="70"/>
        <n v="75"/>
        <n v="80"/>
        <n v="85"/>
        <n v="90"/>
        <n v="95"/>
        <n v="100"/>
        <n v="105"/>
        <n v="110"/>
        <n v="115"/>
        <n v="120"/>
        <n v="125"/>
        <n v="130"/>
        <n v="135"/>
        <n v="140"/>
        <n v="145"/>
        <n v="150"/>
        <n v="155"/>
        <n v="160"/>
        <n v="165"/>
        <n v="170"/>
        <n v="175"/>
        <n v="180"/>
        <n v="185"/>
        <n v="190"/>
        <n v="195"/>
        <n v="200"/>
        <n v="205"/>
        <n v="210"/>
        <n v="215"/>
        <n v="220"/>
        <n v="225"/>
        <n v="230"/>
        <n v="235"/>
        <n v="240"/>
        <n v="245"/>
        <n v="250"/>
        <n v="255"/>
        <n v="260"/>
        <n v="265"/>
        <n v="270"/>
        <n v="275"/>
        <n v="280"/>
        <n v="285"/>
        <n v="290"/>
        <n v="295"/>
        <n v="300"/>
        <n v="305"/>
        <n v="310"/>
        <n v="315"/>
        <n v="320"/>
        <n v="325"/>
        <n v="330"/>
        <n v="335"/>
        <n v="340"/>
        <n v="345"/>
        <n v="350"/>
        <n v="355"/>
        <n v="360"/>
        <n v="365"/>
        <n v="370"/>
        <n v="375"/>
        <n v="380"/>
        <n v="385"/>
        <n v="390"/>
        <n v="395"/>
        <n v="400"/>
        <n v="405"/>
        <n v="410"/>
        <n v="415"/>
        <n v="420"/>
        <n v="425"/>
        <n v="430"/>
        <n v="435"/>
        <n v="440"/>
        <n v="445"/>
        <n v="450"/>
        <n v="455"/>
        <n v="460"/>
        <n v="465"/>
        <n v="470"/>
        <n v="475"/>
        <n v="480"/>
        <n v="485"/>
        <n v="490"/>
        <n v="495"/>
        <n v="500"/>
      </sharedItems>
    </cacheField>
    <cacheField name="T1 XP Mod" numFmtId="0">
      <sharedItems containsSemiMixedTypes="0" containsString="0" containsNumber="1" minValue="0" maxValue="62.6"/>
    </cacheField>
    <cacheField name="T1 XP" numFmtId="0">
      <sharedItems containsSemiMixedTypes="0" containsString="0" containsNumber="1" containsInteger="1" minValue="0" maxValue="7950" count="26">
        <n v="0"/>
        <n v="6"/>
        <n v="15"/>
        <n v="30"/>
        <n v="54"/>
        <n v="90"/>
        <n v="141"/>
        <n v="210"/>
        <n v="300"/>
        <n v="414"/>
        <n v="555"/>
        <n v="726"/>
        <n v="930"/>
        <n v="1170"/>
        <n v="1449"/>
        <n v="1770"/>
        <n v="2136"/>
        <n v="2550"/>
        <n v="3015"/>
        <n v="3534"/>
        <n v="4110"/>
        <n v="4746"/>
        <n v="5445"/>
        <n v="6210"/>
        <n v="7044"/>
        <n v="7950"/>
      </sharedItems>
    </cacheField>
    <cacheField name="T2 XP Mod" numFmtId="0">
      <sharedItems containsSemiMixedTypes="0" containsString="0" containsNumber="1" minValue="0" maxValue="83.4"/>
    </cacheField>
    <cacheField name="T2 XP" numFmtId="0">
      <sharedItems containsSemiMixedTypes="0" containsString="0" containsNumber="1" containsInteger="1" minValue="0" maxValue="21100" count="51">
        <n v="0"/>
        <n v="6"/>
        <n v="12"/>
        <n v="21"/>
        <n v="32"/>
        <n v="48"/>
        <n v="68"/>
        <n v="95"/>
        <n v="128"/>
        <n v="170"/>
        <n v="220"/>
        <n v="281"/>
        <n v="352"/>
        <n v="436"/>
        <n v="532"/>
        <n v="643"/>
        <n v="768"/>
        <n v="910"/>
        <n v="1068"/>
        <n v="1245"/>
        <n v="1440"/>
        <n v="1656"/>
        <n v="1892"/>
        <n v="2151"/>
        <n v="2432"/>
        <n v="2738"/>
        <n v="3068"/>
        <n v="3425"/>
        <n v="3808"/>
        <n v="4220"/>
        <n v="4661"/>
        <n v="5131"/>
        <n v="5632"/>
        <n v="6166"/>
        <n v="6732"/>
        <n v="7333"/>
        <n v="7969"/>
        <n v="8640"/>
        <n v="9348"/>
        <n v="10095"/>
        <n v="10880"/>
        <n v="11706"/>
        <n v="12573"/>
        <n v="13481"/>
        <n v="14432"/>
        <n v="15428"/>
        <n v="16468"/>
        <n v="17555"/>
        <n v="18689"/>
        <n v="19870"/>
        <n v="21100"/>
      </sharedItems>
    </cacheField>
    <cacheField name="T3 XP Mod" numFmtId="0">
      <sharedItems containsSemiMixedTypes="0" containsString="0" containsNumber="1" minValue="0" maxValue="111.13"/>
    </cacheField>
    <cacheField name="T3 XP" numFmtId="0">
      <sharedItems containsSemiMixedTypes="0" containsString="0" containsNumber="1" containsInteger="1" minValue="0" maxValue="42049"/>
    </cacheField>
    <cacheField name="T4 XP Mod" numFmtId="0">
      <sharedItems containsSemiMixedTypes="0" containsString="0" containsNumber="1" minValue="0" maxValue="111.13"/>
    </cacheField>
    <cacheField name="T4 XP" numFmtId="0">
      <sharedItems containsSemiMixedTypes="0" containsString="0" containsNumber="1" containsInteger="1" minValue="0" maxValue="56065" count="100">
        <n v="0"/>
        <n v="11"/>
        <n v="17"/>
        <n v="24"/>
        <n v="33"/>
        <n v="43"/>
        <n v="55"/>
        <n v="69"/>
        <n v="86"/>
        <n v="107"/>
        <n v="130"/>
        <n v="157"/>
        <n v="189"/>
        <n v="224"/>
        <n v="264"/>
        <n v="310"/>
        <n v="360"/>
        <n v="416"/>
        <n v="478"/>
        <n v="547"/>
        <n v="622"/>
        <n v="704"/>
        <n v="794"/>
        <n v="890"/>
        <n v="996"/>
        <n v="1109"/>
        <n v="1231"/>
        <n v="1362"/>
        <n v="1504"/>
        <n v="1653"/>
        <n v="1814"/>
        <n v="1984"/>
        <n v="2165"/>
        <n v="2358"/>
        <n v="2560"/>
        <n v="2776"/>
        <n v="3003"/>
        <n v="3243"/>
        <n v="3494"/>
        <n v="3760"/>
        <n v="4039"/>
        <n v="4330"/>
        <n v="4638"/>
        <n v="4957"/>
        <n v="5292"/>
        <n v="5642"/>
        <n v="6009"/>
        <n v="6389"/>
        <n v="6787"/>
        <n v="7200"/>
        <n v="7630"/>
        <n v="8078"/>
        <n v="8541"/>
        <n v="9023"/>
        <n v="9523"/>
        <n v="10044"/>
        <n v="10579"/>
        <n v="11136"/>
        <n v="11712"/>
        <n v="12306"/>
        <n v="12923"/>
        <n v="13556"/>
        <n v="14213"/>
        <n v="14890"/>
        <n v="15590"/>
        <n v="16309"/>
        <n v="17052"/>
        <n v="17816"/>
        <n v="18602"/>
        <n v="19415"/>
        <n v="20246"/>
        <n v="21103"/>
        <n v="21984"/>
        <n v="22892"/>
        <n v="23820"/>
        <n v="24776"/>
        <n v="25757"/>
        <n v="26762"/>
        <n v="27796"/>
        <n v="28852"/>
        <n v="29938"/>
        <n v="31049"/>
        <n v="32192"/>
        <n v="33356"/>
        <n v="34553"/>
        <n v="35776"/>
        <n v="37027"/>
        <n v="38311"/>
        <n v="39618"/>
        <n v="40959"/>
        <n v="42329"/>
        <n v="43732"/>
        <n v="45161"/>
        <n v="46624"/>
        <n v="48118"/>
        <n v="49642"/>
        <n v="51201"/>
        <n v="52788"/>
        <n v="54410"/>
        <n v="5606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x v="0"/>
    <x v="0"/>
    <n v="0"/>
    <x v="0"/>
    <n v="0"/>
    <x v="0"/>
    <n v="0"/>
    <n v="0"/>
    <n v="0"/>
    <x v="0"/>
  </r>
  <r>
    <x v="1"/>
    <x v="1"/>
    <n v="0.2"/>
    <x v="1"/>
    <n v="0.1"/>
    <x v="1"/>
    <n v="0.04"/>
    <n v="0"/>
    <n v="0.03"/>
    <x v="0"/>
  </r>
  <r>
    <x v="2"/>
    <x v="2"/>
    <n v="0.5"/>
    <x v="2"/>
    <n v="0.2"/>
    <x v="2"/>
    <n v="0.1"/>
    <n v="11"/>
    <n v="7.0000000000000007E-2"/>
    <x v="1"/>
  </r>
  <r>
    <x v="3"/>
    <x v="3"/>
    <n v="1"/>
    <x v="3"/>
    <n v="0.37"/>
    <x v="3"/>
    <n v="0.2"/>
    <n v="18"/>
    <n v="0.12"/>
    <x v="2"/>
  </r>
  <r>
    <x v="4"/>
    <x v="4"/>
    <n v="1.7"/>
    <x v="4"/>
    <n v="0.6"/>
    <x v="4"/>
    <n v="0.34"/>
    <n v="27"/>
    <n v="0.2"/>
    <x v="3"/>
  </r>
  <r>
    <x v="5"/>
    <x v="5"/>
    <n v="2.6"/>
    <x v="5"/>
    <n v="0.9"/>
    <x v="5"/>
    <n v="0.52"/>
    <n v="38"/>
    <n v="0.3"/>
    <x v="4"/>
  </r>
  <r>
    <x v="6"/>
    <x v="6"/>
    <n v="3.7"/>
    <x v="6"/>
    <n v="1.27"/>
    <x v="6"/>
    <n v="0.73"/>
    <n v="52"/>
    <n v="0.42"/>
    <x v="5"/>
  </r>
  <r>
    <x v="7"/>
    <x v="7"/>
    <n v="5"/>
    <x v="7"/>
    <n v="1.7"/>
    <x v="7"/>
    <n v="0.99"/>
    <n v="70"/>
    <n v="0.56999999999999995"/>
    <x v="6"/>
  </r>
  <r>
    <x v="8"/>
    <x v="8"/>
    <n v="6.5"/>
    <x v="8"/>
    <n v="2.2000000000000002"/>
    <x v="8"/>
    <n v="1.29"/>
    <n v="92"/>
    <n v="0.73"/>
    <x v="7"/>
  </r>
  <r>
    <x v="9"/>
    <x v="9"/>
    <n v="8.1999999999999993"/>
    <x v="9"/>
    <n v="2.77"/>
    <x v="9"/>
    <n v="1.62"/>
    <n v="118"/>
    <n v="0.92"/>
    <x v="8"/>
  </r>
  <r>
    <x v="10"/>
    <x v="10"/>
    <n v="10.1"/>
    <x v="10"/>
    <n v="3.4"/>
    <x v="10"/>
    <n v="2"/>
    <n v="150"/>
    <n v="1.1299999999999999"/>
    <x v="9"/>
  </r>
  <r>
    <x v="11"/>
    <x v="11"/>
    <n v="12.2"/>
    <x v="11"/>
    <n v="4.0999999999999996"/>
    <x v="11"/>
    <n v="2.41"/>
    <n v="188"/>
    <n v="1.37"/>
    <x v="10"/>
  </r>
  <r>
    <x v="12"/>
    <x v="12"/>
    <n v="14.5"/>
    <x v="12"/>
    <n v="4.87"/>
    <x v="12"/>
    <n v="2.87"/>
    <n v="232"/>
    <n v="1.62"/>
    <x v="11"/>
  </r>
  <r>
    <x v="13"/>
    <x v="13"/>
    <n v="17"/>
    <x v="13"/>
    <n v="5.7"/>
    <x v="13"/>
    <n v="3.36"/>
    <n v="283"/>
    <n v="1.9"/>
    <x v="12"/>
  </r>
  <r>
    <x v="14"/>
    <x v="14"/>
    <n v="19.7"/>
    <x v="14"/>
    <n v="6.6"/>
    <x v="14"/>
    <n v="3.89"/>
    <n v="342"/>
    <n v="2.2000000000000002"/>
    <x v="13"/>
  </r>
  <r>
    <x v="15"/>
    <x v="15"/>
    <n v="22.6"/>
    <x v="15"/>
    <n v="7.57"/>
    <x v="15"/>
    <n v="4.47"/>
    <n v="410"/>
    <n v="2.52"/>
    <x v="14"/>
  </r>
  <r>
    <x v="16"/>
    <x v="16"/>
    <n v="25.7"/>
    <x v="16"/>
    <n v="8.6"/>
    <x v="16"/>
    <n v="5.08"/>
    <n v="486"/>
    <n v="2.87"/>
    <x v="15"/>
  </r>
  <r>
    <x v="17"/>
    <x v="17"/>
    <n v="29"/>
    <x v="17"/>
    <n v="9.6999999999999993"/>
    <x v="17"/>
    <n v="5.73"/>
    <n v="572"/>
    <n v="3.23"/>
    <x v="16"/>
  </r>
  <r>
    <x v="18"/>
    <x v="18"/>
    <n v="32.5"/>
    <x v="18"/>
    <n v="10.87"/>
    <x v="18"/>
    <n v="6.42"/>
    <n v="668"/>
    <n v="3.62"/>
    <x v="17"/>
  </r>
  <r>
    <x v="19"/>
    <x v="19"/>
    <n v="36.200000000000003"/>
    <x v="19"/>
    <n v="12.1"/>
    <x v="19"/>
    <n v="7.15"/>
    <n v="774"/>
    <n v="4.03"/>
    <x v="18"/>
  </r>
  <r>
    <x v="20"/>
    <x v="20"/>
    <n v="40.1"/>
    <x v="20"/>
    <n v="13.4"/>
    <x v="20"/>
    <n v="7.92"/>
    <n v="892"/>
    <n v="4.47"/>
    <x v="19"/>
  </r>
  <r>
    <x v="21"/>
    <x v="21"/>
    <n v="44.2"/>
    <x v="21"/>
    <n v="14.77"/>
    <x v="21"/>
    <n v="8.73"/>
    <n v="1022"/>
    <n v="4.92"/>
    <x v="20"/>
  </r>
  <r>
    <x v="22"/>
    <x v="22"/>
    <n v="48.5"/>
    <x v="22"/>
    <n v="16.2"/>
    <x v="22"/>
    <n v="9.58"/>
    <n v="1164"/>
    <n v="5.4"/>
    <x v="21"/>
  </r>
  <r>
    <x v="23"/>
    <x v="23"/>
    <n v="53"/>
    <x v="23"/>
    <n v="17.7"/>
    <x v="23"/>
    <n v="10.47"/>
    <n v="1319"/>
    <n v="5.9"/>
    <x v="22"/>
  </r>
  <r>
    <x v="24"/>
    <x v="24"/>
    <n v="57.7"/>
    <x v="24"/>
    <n v="19.27"/>
    <x v="24"/>
    <n v="11.4"/>
    <n v="1488"/>
    <n v="6.42"/>
    <x v="23"/>
  </r>
  <r>
    <x v="25"/>
    <x v="25"/>
    <n v="62.6"/>
    <x v="25"/>
    <n v="20.9"/>
    <x v="25"/>
    <n v="12.37"/>
    <n v="1671"/>
    <n v="6.97"/>
    <x v="24"/>
  </r>
  <r>
    <x v="26"/>
    <x v="26"/>
    <n v="0"/>
    <x v="0"/>
    <n v="22.6"/>
    <x v="26"/>
    <n v="13.38"/>
    <n v="1869"/>
    <n v="7.53"/>
    <x v="25"/>
  </r>
  <r>
    <x v="27"/>
    <x v="27"/>
    <n v="0"/>
    <x v="0"/>
    <n v="24.37"/>
    <x v="27"/>
    <n v="14.42"/>
    <n v="2082"/>
    <n v="8.1199999999999992"/>
    <x v="26"/>
  </r>
  <r>
    <x v="28"/>
    <x v="28"/>
    <n v="0"/>
    <x v="0"/>
    <n v="26.2"/>
    <x v="28"/>
    <n v="15.51"/>
    <n v="2311"/>
    <n v="8.73"/>
    <x v="27"/>
  </r>
  <r>
    <x v="29"/>
    <x v="29"/>
    <n v="0"/>
    <x v="0"/>
    <n v="28.1"/>
    <x v="29"/>
    <n v="16.63"/>
    <n v="2556"/>
    <n v="9.3699999999999992"/>
    <x v="28"/>
  </r>
  <r>
    <x v="30"/>
    <x v="30"/>
    <n v="0"/>
    <x v="0"/>
    <n v="30.07"/>
    <x v="30"/>
    <n v="17.8"/>
    <n v="2820"/>
    <n v="10.02"/>
    <x v="29"/>
  </r>
  <r>
    <x v="31"/>
    <x v="31"/>
    <n v="0"/>
    <x v="0"/>
    <n v="32.1"/>
    <x v="31"/>
    <n v="19"/>
    <n v="3100"/>
    <n v="10.7"/>
    <x v="30"/>
  </r>
  <r>
    <x v="32"/>
    <x v="32"/>
    <n v="0"/>
    <x v="0"/>
    <n v="34.200000000000003"/>
    <x v="32"/>
    <n v="20.25"/>
    <n v="3400"/>
    <n v="11.4"/>
    <x v="31"/>
  </r>
  <r>
    <x v="33"/>
    <x v="33"/>
    <n v="0"/>
    <x v="0"/>
    <n v="36.369999999999997"/>
    <x v="33"/>
    <n v="21.53"/>
    <n v="3717"/>
    <n v="12.12"/>
    <x v="32"/>
  </r>
  <r>
    <x v="34"/>
    <x v="34"/>
    <n v="0"/>
    <x v="0"/>
    <n v="38.6"/>
    <x v="34"/>
    <n v="22.86"/>
    <n v="4056"/>
    <n v="12.87"/>
    <x v="33"/>
  </r>
  <r>
    <x v="35"/>
    <x v="35"/>
    <n v="0"/>
    <x v="0"/>
    <n v="40.9"/>
    <x v="35"/>
    <n v="24.22"/>
    <n v="4414"/>
    <n v="13.63"/>
    <x v="34"/>
  </r>
  <r>
    <x v="36"/>
    <x v="36"/>
    <n v="0"/>
    <x v="0"/>
    <n v="43.27"/>
    <x v="36"/>
    <n v="25.62"/>
    <n v="4792"/>
    <n v="14.42"/>
    <x v="35"/>
  </r>
  <r>
    <x v="37"/>
    <x v="37"/>
    <n v="0"/>
    <x v="0"/>
    <n v="45.7"/>
    <x v="37"/>
    <n v="27.06"/>
    <n v="5191"/>
    <n v="15.23"/>
    <x v="36"/>
  </r>
  <r>
    <x v="38"/>
    <x v="38"/>
    <n v="0"/>
    <x v="0"/>
    <n v="48.2"/>
    <x v="38"/>
    <n v="28.55"/>
    <n v="5615"/>
    <n v="16.07"/>
    <x v="37"/>
  </r>
  <r>
    <x v="39"/>
    <x v="39"/>
    <n v="0"/>
    <x v="0"/>
    <n v="50.77"/>
    <x v="39"/>
    <n v="30.07"/>
    <n v="6059"/>
    <n v="16.920000000000002"/>
    <x v="38"/>
  </r>
  <r>
    <x v="40"/>
    <x v="40"/>
    <n v="0"/>
    <x v="0"/>
    <n v="53.4"/>
    <x v="40"/>
    <n v="31.63"/>
    <n v="6526"/>
    <n v="17.8"/>
    <x v="39"/>
  </r>
  <r>
    <x v="41"/>
    <x v="41"/>
    <n v="0"/>
    <x v="0"/>
    <n v="56.1"/>
    <x v="41"/>
    <n v="33.229999999999997"/>
    <n v="7017"/>
    <n v="18.7"/>
    <x v="40"/>
  </r>
  <r>
    <x v="42"/>
    <x v="42"/>
    <n v="0"/>
    <x v="0"/>
    <n v="58.87"/>
    <x v="42"/>
    <n v="34.869999999999997"/>
    <n v="7533"/>
    <n v="19.62"/>
    <x v="41"/>
  </r>
  <r>
    <x v="43"/>
    <x v="43"/>
    <n v="0"/>
    <x v="0"/>
    <n v="61.7"/>
    <x v="43"/>
    <n v="36.549999999999997"/>
    <n v="8073"/>
    <n v="20.57"/>
    <x v="42"/>
  </r>
  <r>
    <x v="44"/>
    <x v="44"/>
    <n v="0"/>
    <x v="0"/>
    <n v="64.599999999999994"/>
    <x v="44"/>
    <n v="38.26"/>
    <n v="8637"/>
    <n v="21.53"/>
    <x v="43"/>
  </r>
  <r>
    <x v="45"/>
    <x v="45"/>
    <n v="0"/>
    <x v="0"/>
    <n v="67.569999999999993"/>
    <x v="45"/>
    <n v="40.020000000000003"/>
    <n v="9230"/>
    <n v="22.52"/>
    <x v="44"/>
  </r>
  <r>
    <x v="46"/>
    <x v="46"/>
    <n v="0"/>
    <x v="0"/>
    <n v="70.599999999999994"/>
    <x v="46"/>
    <n v="41.82"/>
    <n v="9849"/>
    <n v="23.53"/>
    <x v="45"/>
  </r>
  <r>
    <x v="47"/>
    <x v="47"/>
    <n v="0"/>
    <x v="0"/>
    <n v="73.7"/>
    <x v="47"/>
    <n v="43.66"/>
    <n v="10495"/>
    <n v="24.57"/>
    <x v="46"/>
  </r>
  <r>
    <x v="48"/>
    <x v="48"/>
    <n v="0"/>
    <x v="0"/>
    <n v="76.87"/>
    <x v="48"/>
    <n v="45.53"/>
    <n v="11167"/>
    <n v="25.62"/>
    <x v="47"/>
  </r>
  <r>
    <x v="49"/>
    <x v="49"/>
    <n v="0"/>
    <x v="0"/>
    <n v="80.099999999999994"/>
    <x v="49"/>
    <n v="47.45"/>
    <n v="11870"/>
    <n v="26.7"/>
    <x v="48"/>
  </r>
  <r>
    <x v="50"/>
    <x v="50"/>
    <n v="0"/>
    <x v="0"/>
    <n v="83.4"/>
    <x v="50"/>
    <n v="49.4"/>
    <n v="12600"/>
    <n v="27.8"/>
    <x v="49"/>
  </r>
  <r>
    <x v="51"/>
    <x v="51"/>
    <n v="0"/>
    <x v="0"/>
    <n v="0"/>
    <x v="0"/>
    <n v="51.4"/>
    <n v="13362"/>
    <n v="28.92"/>
    <x v="50"/>
  </r>
  <r>
    <x v="52"/>
    <x v="52"/>
    <n v="0"/>
    <x v="0"/>
    <n v="0"/>
    <x v="0"/>
    <n v="53.43"/>
    <n v="14152"/>
    <n v="30.07"/>
    <x v="51"/>
  </r>
  <r>
    <x v="53"/>
    <x v="53"/>
    <n v="0"/>
    <x v="0"/>
    <n v="0"/>
    <x v="0"/>
    <n v="55.51"/>
    <n v="14975"/>
    <n v="31.23"/>
    <x v="52"/>
  </r>
  <r>
    <x v="54"/>
    <x v="54"/>
    <n v="0"/>
    <x v="0"/>
    <n v="0"/>
    <x v="0"/>
    <n v="57.62"/>
    <n v="15827"/>
    <n v="32.42"/>
    <x v="53"/>
  </r>
  <r>
    <x v="55"/>
    <x v="55"/>
    <n v="0"/>
    <x v="0"/>
    <n v="0"/>
    <x v="0"/>
    <n v="59.78"/>
    <n v="16715"/>
    <n v="33.630000000000003"/>
    <x v="54"/>
  </r>
  <r>
    <x v="56"/>
    <x v="56"/>
    <n v="0"/>
    <x v="0"/>
    <n v="0"/>
    <x v="0"/>
    <n v="61.97"/>
    <n v="17632"/>
    <n v="34.869999999999997"/>
    <x v="55"/>
  </r>
  <r>
    <x v="57"/>
    <x v="57"/>
    <n v="0"/>
    <x v="0"/>
    <n v="0"/>
    <x v="0"/>
    <n v="64.2"/>
    <n v="18582"/>
    <n v="36.119999999999997"/>
    <x v="56"/>
  </r>
  <r>
    <x v="58"/>
    <x v="58"/>
    <n v="0"/>
    <x v="0"/>
    <n v="0"/>
    <x v="0"/>
    <n v="66.47"/>
    <n v="19566"/>
    <n v="37.4"/>
    <x v="57"/>
  </r>
  <r>
    <x v="59"/>
    <x v="59"/>
    <n v="0"/>
    <x v="0"/>
    <n v="0"/>
    <x v="0"/>
    <n v="68.78"/>
    <n v="20585"/>
    <n v="38.700000000000003"/>
    <x v="58"/>
  </r>
  <r>
    <x v="60"/>
    <x v="60"/>
    <n v="0"/>
    <x v="0"/>
    <n v="0"/>
    <x v="0"/>
    <n v="71.13"/>
    <n v="21639"/>
    <n v="40.020000000000003"/>
    <x v="59"/>
  </r>
  <r>
    <x v="61"/>
    <x v="61"/>
    <n v="0"/>
    <x v="0"/>
    <n v="0"/>
    <x v="0"/>
    <n v="73.52"/>
    <n v="22729"/>
    <n v="41.37"/>
    <x v="60"/>
  </r>
  <r>
    <x v="62"/>
    <x v="62"/>
    <n v="0"/>
    <x v="0"/>
    <n v="0"/>
    <x v="0"/>
    <n v="75.95"/>
    <n v="23855"/>
    <n v="42.73"/>
    <x v="61"/>
  </r>
  <r>
    <x v="63"/>
    <x v="63"/>
    <n v="0"/>
    <x v="0"/>
    <n v="0"/>
    <x v="0"/>
    <n v="78.42"/>
    <n v="25017"/>
    <n v="44.12"/>
    <x v="62"/>
  </r>
  <r>
    <x v="64"/>
    <x v="64"/>
    <n v="0"/>
    <x v="0"/>
    <n v="0"/>
    <x v="0"/>
    <n v="80.930000000000007"/>
    <n v="26218"/>
    <n v="45.53"/>
    <x v="63"/>
  </r>
  <r>
    <x v="65"/>
    <x v="65"/>
    <n v="0"/>
    <x v="0"/>
    <n v="0"/>
    <x v="0"/>
    <n v="83.48"/>
    <n v="27456"/>
    <n v="46.97"/>
    <x v="64"/>
  </r>
  <r>
    <x v="66"/>
    <x v="66"/>
    <n v="0"/>
    <x v="0"/>
    <n v="0"/>
    <x v="0"/>
    <n v="86.07"/>
    <n v="28733"/>
    <n v="48.42"/>
    <x v="65"/>
  </r>
  <r>
    <x v="67"/>
    <x v="67"/>
    <n v="0"/>
    <x v="0"/>
    <n v="0"/>
    <x v="0"/>
    <n v="88.69"/>
    <n v="30046"/>
    <n v="49.9"/>
    <x v="66"/>
  </r>
  <r>
    <x v="68"/>
    <x v="68"/>
    <n v="0"/>
    <x v="0"/>
    <n v="0"/>
    <x v="0"/>
    <n v="91.36"/>
    <n v="31402"/>
    <n v="51.4"/>
    <x v="67"/>
  </r>
  <r>
    <x v="69"/>
    <x v="69"/>
    <n v="0"/>
    <x v="0"/>
    <n v="0"/>
    <x v="0"/>
    <n v="94.07"/>
    <n v="32799"/>
    <n v="52.92"/>
    <x v="68"/>
  </r>
  <r>
    <x v="70"/>
    <x v="70"/>
    <n v="0"/>
    <x v="0"/>
    <n v="0"/>
    <x v="0"/>
    <n v="96.81"/>
    <n v="34234"/>
    <n v="54.47"/>
    <x v="69"/>
  </r>
  <r>
    <x v="71"/>
    <x v="71"/>
    <n v="0"/>
    <x v="0"/>
    <n v="0"/>
    <x v="0"/>
    <n v="99.6"/>
    <n v="35713"/>
    <n v="56.03"/>
    <x v="70"/>
  </r>
  <r>
    <x v="72"/>
    <x v="72"/>
    <n v="0"/>
    <x v="0"/>
    <n v="0"/>
    <x v="0"/>
    <n v="102.42"/>
    <n v="37231"/>
    <n v="57.62"/>
    <x v="71"/>
  </r>
  <r>
    <x v="73"/>
    <x v="73"/>
    <n v="0"/>
    <x v="0"/>
    <n v="0"/>
    <x v="0"/>
    <n v="105.29"/>
    <n v="38796"/>
    <n v="59.23"/>
    <x v="72"/>
  </r>
  <r>
    <x v="74"/>
    <x v="74"/>
    <n v="0"/>
    <x v="0"/>
    <n v="0"/>
    <x v="0"/>
    <n v="108.19"/>
    <n v="40400"/>
    <n v="60.87"/>
    <x v="73"/>
  </r>
  <r>
    <x v="75"/>
    <x v="75"/>
    <n v="0"/>
    <x v="0"/>
    <n v="0"/>
    <x v="0"/>
    <n v="111.13"/>
    <n v="42049"/>
    <n v="62.52"/>
    <x v="74"/>
  </r>
  <r>
    <x v="76"/>
    <x v="76"/>
    <n v="0"/>
    <x v="0"/>
    <n v="0"/>
    <x v="0"/>
    <n v="0"/>
    <n v="0"/>
    <n v="64.2"/>
    <x v="75"/>
  </r>
  <r>
    <x v="77"/>
    <x v="77"/>
    <n v="0"/>
    <x v="0"/>
    <n v="0"/>
    <x v="0"/>
    <n v="0"/>
    <n v="0"/>
    <n v="65.900000000000006"/>
    <x v="76"/>
  </r>
  <r>
    <x v="78"/>
    <x v="78"/>
    <n v="0"/>
    <x v="0"/>
    <n v="0"/>
    <x v="0"/>
    <n v="0"/>
    <n v="0"/>
    <n v="67.62"/>
    <x v="77"/>
  </r>
  <r>
    <x v="79"/>
    <x v="79"/>
    <n v="0"/>
    <x v="0"/>
    <n v="0"/>
    <x v="0"/>
    <n v="0"/>
    <n v="0"/>
    <n v="69.37"/>
    <x v="78"/>
  </r>
  <r>
    <x v="80"/>
    <x v="80"/>
    <n v="0"/>
    <x v="0"/>
    <n v="0"/>
    <x v="0"/>
    <n v="0"/>
    <n v="0"/>
    <n v="71.13"/>
    <x v="79"/>
  </r>
  <r>
    <x v="81"/>
    <x v="81"/>
    <n v="0"/>
    <x v="0"/>
    <n v="0"/>
    <x v="0"/>
    <n v="0"/>
    <n v="0"/>
    <n v="72.92"/>
    <x v="80"/>
  </r>
  <r>
    <x v="82"/>
    <x v="82"/>
    <n v="0"/>
    <x v="0"/>
    <n v="0"/>
    <x v="0"/>
    <n v="0"/>
    <n v="0"/>
    <n v="74.73"/>
    <x v="81"/>
  </r>
  <r>
    <x v="83"/>
    <x v="83"/>
    <n v="0"/>
    <x v="0"/>
    <n v="0"/>
    <x v="0"/>
    <n v="0"/>
    <n v="0"/>
    <n v="76.569999999999993"/>
    <x v="82"/>
  </r>
  <r>
    <x v="84"/>
    <x v="84"/>
    <n v="0"/>
    <x v="0"/>
    <n v="0"/>
    <x v="0"/>
    <n v="0"/>
    <n v="0"/>
    <n v="78.42"/>
    <x v="83"/>
  </r>
  <r>
    <x v="85"/>
    <x v="85"/>
    <n v="0"/>
    <x v="0"/>
    <n v="0"/>
    <x v="0"/>
    <n v="0"/>
    <n v="0"/>
    <n v="80.3"/>
    <x v="84"/>
  </r>
  <r>
    <x v="86"/>
    <x v="86"/>
    <n v="0"/>
    <x v="0"/>
    <n v="0"/>
    <x v="0"/>
    <n v="0"/>
    <n v="0"/>
    <n v="82.2"/>
    <x v="85"/>
  </r>
  <r>
    <x v="87"/>
    <x v="87"/>
    <n v="0"/>
    <x v="0"/>
    <n v="0"/>
    <x v="0"/>
    <n v="0"/>
    <n v="0"/>
    <n v="84.12"/>
    <x v="86"/>
  </r>
  <r>
    <x v="88"/>
    <x v="88"/>
    <n v="0"/>
    <x v="0"/>
    <n v="0"/>
    <x v="0"/>
    <n v="0"/>
    <n v="0"/>
    <n v="86.07"/>
    <x v="87"/>
  </r>
  <r>
    <x v="89"/>
    <x v="89"/>
    <n v="0"/>
    <x v="0"/>
    <n v="0"/>
    <x v="0"/>
    <n v="0"/>
    <n v="0"/>
    <n v="88.03"/>
    <x v="88"/>
  </r>
  <r>
    <x v="90"/>
    <x v="90"/>
    <n v="0"/>
    <x v="0"/>
    <n v="0"/>
    <x v="0"/>
    <n v="0"/>
    <n v="0"/>
    <n v="90.02"/>
    <x v="89"/>
  </r>
  <r>
    <x v="91"/>
    <x v="91"/>
    <n v="0"/>
    <x v="0"/>
    <n v="0"/>
    <x v="0"/>
    <n v="0"/>
    <n v="0"/>
    <n v="92.03"/>
    <x v="90"/>
  </r>
  <r>
    <x v="92"/>
    <x v="92"/>
    <n v="0"/>
    <x v="0"/>
    <n v="0"/>
    <x v="0"/>
    <n v="0"/>
    <n v="0"/>
    <n v="94.07"/>
    <x v="91"/>
  </r>
  <r>
    <x v="93"/>
    <x v="93"/>
    <n v="0"/>
    <x v="0"/>
    <n v="0"/>
    <x v="0"/>
    <n v="0"/>
    <n v="0"/>
    <n v="96.12"/>
    <x v="92"/>
  </r>
  <r>
    <x v="94"/>
    <x v="94"/>
    <n v="0"/>
    <x v="0"/>
    <n v="0"/>
    <x v="0"/>
    <n v="0"/>
    <n v="0"/>
    <n v="98.2"/>
    <x v="93"/>
  </r>
  <r>
    <x v="95"/>
    <x v="95"/>
    <n v="0"/>
    <x v="0"/>
    <n v="0"/>
    <x v="0"/>
    <n v="0"/>
    <n v="0"/>
    <n v="100.3"/>
    <x v="94"/>
  </r>
  <r>
    <x v="96"/>
    <x v="96"/>
    <n v="0"/>
    <x v="0"/>
    <n v="0"/>
    <x v="0"/>
    <n v="0"/>
    <n v="0"/>
    <n v="102.42"/>
    <x v="95"/>
  </r>
  <r>
    <x v="97"/>
    <x v="97"/>
    <n v="0"/>
    <x v="0"/>
    <n v="0"/>
    <x v="0"/>
    <n v="0"/>
    <n v="0"/>
    <n v="104.57"/>
    <x v="96"/>
  </r>
  <r>
    <x v="98"/>
    <x v="98"/>
    <n v="0"/>
    <x v="0"/>
    <n v="0"/>
    <x v="0"/>
    <n v="0"/>
    <n v="0"/>
    <n v="106.73"/>
    <x v="97"/>
  </r>
  <r>
    <x v="99"/>
    <x v="99"/>
    <n v="0"/>
    <x v="0"/>
    <n v="0"/>
    <x v="0"/>
    <n v="0"/>
    <n v="0"/>
    <n v="108.92"/>
    <x v="98"/>
  </r>
  <r>
    <x v="100"/>
    <x v="100"/>
    <n v="0"/>
    <x v="0"/>
    <n v="0"/>
    <x v="0"/>
    <n v="0"/>
    <n v="0"/>
    <n v="111.13"/>
    <x v="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B40BAC-1371-4E59-8A6E-86A859F32845}" name="XPCalcPivot" cacheId="0" applyNumberFormats="0" applyBorderFormats="0" applyFontFormats="0" applyPatternFormats="0" applyAlignmentFormats="0" applyWidthHeightFormats="1" dataCaption="Values" updatedVersion="8" minRefreshableVersion="3" useAutoFormatting="1" colGrandTotals="0" itemPrintTitles="1" mergeItem="1" createdVersion="8" indent="0" outline="1" outlineData="1" multipleFieldFilters="0">
  <location ref="A3:E105" firstHeaderRow="0" firstDataRow="1" firstDataCol="1"/>
  <pivotFields count="10">
    <pivotField axis="axisRow"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dataFiel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dataField="1"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dataField="1" showAll="0"/>
    <pivotField showAll="0"/>
    <pivotField dataField="1"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s>
  <rowFields count="1">
    <field x="0"/>
  </rowFields>
  <rowItems count="1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rowItems>
  <colFields count="1">
    <field x="-2"/>
  </colFields>
  <colItems count="4">
    <i>
      <x/>
    </i>
    <i i="1">
      <x v="1"/>
    </i>
    <i i="2">
      <x v="2"/>
    </i>
    <i i="3">
      <x v="3"/>
    </i>
  </colItems>
  <dataFields count="4">
    <dataField name="Sum of T1 XP" fld="3" baseField="0" baseItem="0"/>
    <dataField name="Sum of T2 XP" fld="5" baseField="0" baseItem="0"/>
    <dataField name="Sum of T3 XP" fld="7" baseField="0" baseItem="0"/>
    <dataField name="Sum of T4 XP"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7548EB-5086-41CE-8149-D2EE8D755831}" name="Table3" displayName="Table3" ref="A1:E103" totalsRowShown="0" headerRowDxfId="163" dataDxfId="162">
  <autoFilter ref="A1:E103" xr:uid="{247548EB-5086-41CE-8149-D2EE8D755831}">
    <filterColumn colId="0" hiddenButton="1"/>
    <filterColumn colId="1" hiddenButton="1"/>
    <filterColumn colId="2" hiddenButton="1"/>
    <filterColumn colId="3" hiddenButton="1"/>
    <filterColumn colId="4" hiddenButton="1"/>
  </autoFilter>
  <tableColumns count="5">
    <tableColumn id="1" xr3:uid="{6FBC75A4-300C-4C9C-8D16-EE2E24CD5811}" name="Level" dataDxfId="161"/>
    <tableColumn id="2" xr3:uid="{5B8E3D8A-D8D1-4896-A583-02801CAE3DC9}" name="Tier" dataDxfId="160"/>
    <tableColumn id="3" xr3:uid="{672A94C5-51F0-4A1E-AE8C-F108E8ABA7E6}" name="Tier2" dataDxfId="159"/>
    <tableColumn id="4" xr3:uid="{34FB33C2-3A7A-48D6-8CC3-A2361E87DD2F}" name="Tier3" dataDxfId="158"/>
    <tableColumn id="5" xr3:uid="{2586D411-411B-4074-A75F-EB88291E265A}" name="Tier4" dataDxfId="157">
      <calculatedColumnFormula>IFERROR(ROUND((((('XP Curve Calc'!A1^3)/16)+('XP Curve Calc'!$A1/8))/1.125)/'XP Curve Calc'!$B1, 2),0)</calculatedColumnFormula>
    </tableColumn>
  </tableColumns>
  <tableStyleInfo name="Less Eye Pain"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D3ECE6-0904-43F5-BBF5-0304B1C2DF14}" name="XPCurveCalc" displayName="XPCurveCalc" ref="A1:J102" headerRowDxfId="156" dataDxfId="155">
  <autoFilter ref="A1:J102" xr:uid="{C0D3ECE6-0904-43F5-BBF5-0304B1C2DF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4CFDAE71-E9D3-4EDC-9E99-C8D6FA53EB7C}" name="Level" totalsRowLabel="Total" dataDxfId="154" totalsRowDxfId="153"/>
    <tableColumn id="2" xr3:uid="{0304B731-617A-4F75-B349-4E353DDC8D4E}" name="Base XP" dataDxfId="152">
      <calculatedColumnFormula>SUM(PRODUCT($A2, 4), PRODUCT($A2 * 1))</calculatedColumnFormula>
    </tableColumn>
    <tableColumn id="4" xr3:uid="{CBA246A4-00DF-46A5-959A-9AFA65A60A97}" name="T1 XP Mod" dataDxfId="151" totalsRowDxfId="150">
      <calculatedColumnFormula>VLOOKUP(A2,'Class XP Tier Values'!A3:E103, 2)</calculatedColumnFormula>
    </tableColumn>
    <tableColumn id="5" xr3:uid="{07194E82-616C-4B9C-9C5A-D5A54E46858B}" name="T1 XP" dataDxfId="149" totalsRowDxfId="148">
      <calculatedColumnFormula>IFERROR(IF(ROUND($B2 + ($B2*$C2), 0) = $B2, 0, ROUND($B2 + ($B2*$C2), 0)), 0)</calculatedColumnFormula>
    </tableColumn>
    <tableColumn id="7" xr3:uid="{45CCFE03-91F6-4E2C-99DF-E20BFDCCE888}" name="T2 XP Mod" dataDxfId="147" totalsRowDxfId="146">
      <calculatedColumnFormula>VLOOKUP(A2,'Class XP Tier Values'!A3:E103, 3)</calculatedColumnFormula>
    </tableColumn>
    <tableColumn id="8" xr3:uid="{45D91D96-DAED-4B69-BFEB-8E77B2B5626C}" name="T2 XP" dataDxfId="145" totalsRowDxfId="144">
      <calculatedColumnFormula>IFERROR(IF(ROUND($B2 + ($B2*$E2), 0) = $B2, 0, ROUND($B2 + ($B2*$E2), 0)), 0)</calculatedColumnFormula>
    </tableColumn>
    <tableColumn id="10" xr3:uid="{C5234522-E87C-45F3-A53C-CD6DC8CEF844}" name="T3 XP Mod" dataDxfId="143" totalsRowDxfId="142">
      <calculatedColumnFormula>VLOOKUP(A2,'Class XP Tier Values'!A3:E103, 4)</calculatedColumnFormula>
    </tableColumn>
    <tableColumn id="11" xr3:uid="{5509BFBC-D70C-4629-BCC5-98D178850883}" name="T3 XP" dataDxfId="141" totalsRowDxfId="140">
      <calculatedColumnFormula>IFERROR(IF(ROUND($B2 + ($B2*$G2), 0) = $B2, 0, ROUND($B2 + ($B2*$G2), 0)), 0)</calculatedColumnFormula>
    </tableColumn>
    <tableColumn id="12" xr3:uid="{D0A5D9C2-5B2F-47BB-A888-2C466639BC1B}" name="T4 XP Mod" dataDxfId="139">
      <calculatedColumnFormula>VLOOKUP(A2,'Class XP Tier Values'!A3:E103, 5)</calculatedColumnFormula>
    </tableColumn>
    <tableColumn id="13" xr3:uid="{CDDA41E8-6142-460A-ABC0-FF0B55FBF6FA}" name="T4 XP" totalsRowFunction="sum" dataDxfId="138">
      <calculatedColumnFormula>IFERROR(IF(ROUND($B2 + ($B2*$I2), 0) = $B2, 0, ROUND($B2 + ($B2*$I2), 0)), 0)</calculatedColumnFormula>
    </tableColumn>
  </tableColumns>
  <tableStyleInfo name="Less Eye Pain"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51B07-A965-47F5-A985-7BE4E8569B19}" name="PlayerClasses" displayName="PlayerClasses" ref="A1:N29" totalsRowShown="0" headerRowDxfId="137" dataDxfId="136">
  <autoFilter ref="A1:N29" xr:uid="{E3951B07-A965-47F5-A985-7BE4E8569B1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92251AC-0954-4EEF-B78D-31AD5FE58376}" name="Class Name" dataDxfId="135"/>
    <tableColumn id="2" xr3:uid="{6E2ADC44-0415-41EF-886B-47CAA80CE6BB}" name="Class Tier" dataDxfId="134"/>
    <tableColumn id="3" xr3:uid="{7A81756B-0688-4274-B52B-9650CFA99CDE}" name="HP Mod" dataDxfId="133"/>
    <tableColumn id="4" xr3:uid="{E6A3323F-1E36-4F9B-BA92-E39AA1CE7FA9}" name="MP Mod" dataDxfId="132"/>
    <tableColumn id="5" xr3:uid="{38684470-0EDB-48D3-A82B-806DB1CBAE4C}" name="STR Mod" dataDxfId="131"/>
    <tableColumn id="6" xr3:uid="{19EBDD3C-3893-4B93-94CA-C3B94F0DE581}" name="END Mod" dataDxfId="130"/>
    <tableColumn id="7" xr3:uid="{C7020600-C483-4A1F-80DC-0D998553858A}" name="AGI Mod" dataDxfId="129"/>
    <tableColumn id="8" xr3:uid="{A75FDC8E-A083-4A4F-8498-5E3B5C7EFB78}" name="INT Mod" dataDxfId="128"/>
    <tableColumn id="9" xr3:uid="{C2BE4C34-C24A-44A9-A5C8-AD3625B989FF}" name="WIL Mod" dataDxfId="127"/>
    <tableColumn id="15" xr3:uid="{6BFAF75C-2F75-41FF-BFEB-465A545149B8}" name="CHR Mod" dataDxfId="126"/>
    <tableColumn id="10" xr3:uid="{98D8C5F4-EE14-4AD5-B5E6-430A181A1FDC}" name="LCK Mod" dataDxfId="125"/>
    <tableColumn id="11" xr3:uid="{D6943E2E-B376-4CC3-880A-0E594C24BEEE}" name="DMC Mod" dataDxfId="124"/>
    <tableColumn id="12" xr3:uid="{985A6C4C-91CA-45F9-ABDD-DFF9F0CBF62D}" name="HLY Mod" dataDxfId="123"/>
    <tableColumn id="13" xr3:uid="{8D8D017B-C1C9-497A-BFF9-79C4464CF598}" name="Stat Totals" dataDxfId="122">
      <calculatedColumnFormula>SUM(C2:M2)</calculatedColumnFormula>
    </tableColumn>
  </tableColumns>
  <tableStyleInfo name="Less Eye Pain"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4C2F34-8AA2-4994-8DDD-9A582A0245D3}" name="BaseStats" displayName="BaseStats" ref="A2:M3" totalsRowShown="0" headerRowDxfId="121" dataDxfId="120">
  <autoFilter ref="A2:M3" xr:uid="{CD4C2F34-8AA2-4994-8DDD-9A582A0245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2EABE9B2-0309-40D1-A3E5-6CC34C32A49A}" name="Level" dataDxfId="119"/>
    <tableColumn id="2" xr3:uid="{7D0255C4-121E-429F-B95D-106B9AFD5816}" name="HP" dataDxfId="118"/>
    <tableColumn id="3" xr3:uid="{89A29B86-DE48-4314-827E-7D63BE9CBD2D}" name="MP" dataDxfId="117"/>
    <tableColumn id="4" xr3:uid="{54157062-072C-473A-BDD9-943075374FC8}" name="Strength" dataDxfId="116"/>
    <tableColumn id="5" xr3:uid="{DE654735-DF74-45A5-A969-E3C1D1CF1FAB}" name="Endurance" dataDxfId="115"/>
    <tableColumn id="6" xr3:uid="{8C0ABCD1-DC32-411D-8CC8-6B65FCE94635}" name="Agility" dataDxfId="114"/>
    <tableColumn id="7" xr3:uid="{5DA43135-5917-4BD2-ADA1-0958EB0B7477}" name="Intelligence" dataDxfId="113"/>
    <tableColumn id="8" xr3:uid="{83AFF3E4-E68C-4987-8A1D-E6EB0B41523F}" name="Willpower" dataDxfId="112"/>
    <tableColumn id="9" xr3:uid="{423DA198-7960-429D-A9DF-7E1092844C3D}" name="Charisma" dataDxfId="111"/>
    <tableColumn id="10" xr3:uid="{B463C174-50D1-456C-82C9-4ED575F8898E}" name="Luck" dataDxfId="110"/>
    <tableColumn id="11" xr3:uid="{7D2CB456-A4EC-4117-A0F9-6210369C50B8}" name="Demonic Energy" dataDxfId="109"/>
    <tableColumn id="12" xr3:uid="{77FD81D2-0FE3-4C65-8EB2-75925AD595B7}" name="Holy Energy" dataDxfId="108"/>
    <tableColumn id="13" xr3:uid="{DE15720F-7FE9-4E37-BC4A-8A86DA45270E}" name="Stat Totals" dataDxfId="107">
      <calculatedColumnFormula>SUM(B3:L3)</calculatedColumnFormula>
    </tableColumn>
  </tableColumns>
  <tableStyleInfo name="Less Eye Pain"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B677D4-3198-4FA0-A04F-8A889D1817D0}" name="StatPoints" displayName="StatPoints" ref="A4:M5" totalsRowShown="0" headerRowDxfId="106" dataDxfId="105">
  <autoFilter ref="A4:M5" xr:uid="{4AB677D4-3198-4FA0-A04F-8A889D1817D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6EE01FEA-88F3-4C72-B9A3-E61B3C3025B1}" name="Stat Points" dataDxfId="104">
      <calculatedColumnFormula>A3*3</calculatedColumnFormula>
    </tableColumn>
    <tableColumn id="2" xr3:uid="{FF435655-3DDF-4CED-8157-8708A47547B8}" name="HP" dataDxfId="103"/>
    <tableColumn id="3" xr3:uid="{E7499241-AE63-4D33-935F-63BFD23E1E33}" name="MP" dataDxfId="102"/>
    <tableColumn id="4" xr3:uid="{C314E1C3-8AED-40A6-82EE-C67007236B27}" name="Strength" dataDxfId="101"/>
    <tableColumn id="5" xr3:uid="{05A975AC-77EF-43BF-A6B1-826359E56FD9}" name="Endurance" dataDxfId="100"/>
    <tableColumn id="6" xr3:uid="{5F861DB5-DC5C-40C7-BB11-6C8E3DA7CFF0}" name="Agility" dataDxfId="99"/>
    <tableColumn id="7" xr3:uid="{775E1A5A-FA5B-4E5D-9A5E-D295877DC1A8}" name="Intelligence" dataDxfId="98"/>
    <tableColumn id="8" xr3:uid="{736229A1-FD5A-4CB2-90BB-36D40E243232}" name="Willpower" dataDxfId="97"/>
    <tableColumn id="9" xr3:uid="{68E412BF-071D-4238-A759-3AC7F0CD7F0F}" name="Charisma" dataDxfId="96"/>
    <tableColumn id="10" xr3:uid="{E0704E73-975B-4B3B-8FB7-31D8878B833A}" name="Luck" dataDxfId="95"/>
    <tableColumn id="11" xr3:uid="{C24FF74A-4B3B-4166-9233-8B314A81BA8D}" name="Demonic Energy" dataDxfId="94"/>
    <tableColumn id="12" xr3:uid="{267F400F-DE53-4C57-A330-FA0C418FA787}" name="Holy Energy" dataDxfId="93"/>
    <tableColumn id="13" xr3:uid="{1AE1E762-8A08-42C3-8E6F-F7F532A343C1}" name="Stat Totals" dataDxfId="92">
      <calculatedColumnFormula>SUM(B5:L5)</calculatedColumnFormula>
    </tableColumn>
  </tableColumns>
  <tableStyleInfo name="Less Eye Pain"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3A7E04F-C546-4A3C-988C-3BA42A437478}" name="AdjustedBase" displayName="AdjustedBase" ref="A6:M7" totalsRowShown="0" headerRowDxfId="91" dataDxfId="90">
  <autoFilter ref="A6:M7" xr:uid="{43A7E04F-C546-4A3C-988C-3BA42A43747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661B62D-C53C-40BB-816B-8F3818D4AD78}" name="Adjusted Base" dataDxfId="89"/>
    <tableColumn id="2" xr3:uid="{07B5E294-029C-4F9F-BFA6-F84B8FF882E6}" name="HP" dataDxfId="88">
      <calculatedColumnFormula>SUM(B3,B5)</calculatedColumnFormula>
    </tableColumn>
    <tableColumn id="3" xr3:uid="{AA175F06-D2A8-4F0A-A7BD-A770EC0FE3B8}" name="MP" dataDxfId="87">
      <calculatedColumnFormula>SUM(C3,C5)</calculatedColumnFormula>
    </tableColumn>
    <tableColumn id="4" xr3:uid="{1F43DA7F-6EB4-425E-B5D5-2B774EB81382}" name="Strength" dataDxfId="86">
      <calculatedColumnFormula>SUM(D3,D5)</calculatedColumnFormula>
    </tableColumn>
    <tableColumn id="5" xr3:uid="{4467B29C-0A51-47DB-9DDB-9DDC91509C57}" name="Endurance" dataDxfId="85">
      <calculatedColumnFormula>SUM(E3,E5)</calculatedColumnFormula>
    </tableColumn>
    <tableColumn id="6" xr3:uid="{9EFBB908-2A09-46A5-9446-048F1DFA40E7}" name="Agility" dataDxfId="84">
      <calculatedColumnFormula>SUM(F3,F5)</calculatedColumnFormula>
    </tableColumn>
    <tableColumn id="7" xr3:uid="{2F9921F3-82FA-4723-85B5-4B4DE596D1A4}" name="Intelligence" dataDxfId="83">
      <calculatedColumnFormula>SUM(G3,G5)</calculatedColumnFormula>
    </tableColumn>
    <tableColumn id="8" xr3:uid="{926D6A8C-468C-43A4-B64F-118E8EB2F101}" name="Willpower" dataDxfId="82">
      <calculatedColumnFormula>SUM(H3,H5)</calculatedColumnFormula>
    </tableColumn>
    <tableColumn id="9" xr3:uid="{56C6AE02-DBC8-484E-9C4F-7D10B6F15E5D}" name="Charisma" dataDxfId="81">
      <calculatedColumnFormula>SUM(I3,I5)</calculatedColumnFormula>
    </tableColumn>
    <tableColumn id="10" xr3:uid="{C4563CF7-4DB0-461A-BE40-068117ABA1E0}" name="Luck" dataDxfId="80">
      <calculatedColumnFormula>SUM(J3,J5)</calculatedColumnFormula>
    </tableColumn>
    <tableColumn id="11" xr3:uid="{588FC4BE-25B3-48FF-9B59-C280A9EACD9C}" name="Demonic Energy" dataDxfId="79">
      <calculatedColumnFormula>SUM(K3,K5)</calculatedColumnFormula>
    </tableColumn>
    <tableColumn id="12" xr3:uid="{8CA72318-D664-4EEC-8C09-3EC3C26CD733}" name="Holy Energy" dataDxfId="78">
      <calculatedColumnFormula>SUM(L3,L5)</calculatedColumnFormula>
    </tableColumn>
    <tableColumn id="13" xr3:uid="{4E2279D9-D0DA-4015-8E6E-EDFB15957DAC}" name="Stat Totals" dataDxfId="77">
      <calculatedColumnFormula>SUM(B7:L7)</calculatedColumnFormula>
    </tableColumn>
  </tableColumns>
  <tableStyleInfo name="Less Eye Pain"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209AB3A-E65A-47C3-B991-2F8368E46405}" name="Classes" displayName="Classes" ref="A9:N13" totalsRowShown="0" headerRowDxfId="76" dataDxfId="75">
  <autoFilter ref="A9:N13" xr:uid="{C209AB3A-E65A-47C3-B991-2F8368E4640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CC23D67-0F39-4889-AA5B-7CD6D52F6658}" name="Classes" dataDxfId="74"/>
    <tableColumn id="2" xr3:uid="{96948A02-D995-4423-9E35-AAC0557BEABA}" name="HP Mod" dataDxfId="73"/>
    <tableColumn id="3" xr3:uid="{AE92A80D-0836-4783-BC7F-CCCF698DEDFD}" name="MP Mod" dataDxfId="72"/>
    <tableColumn id="4" xr3:uid="{2CF1B0E9-BC5B-43D0-BE15-E3283286407F}" name="STR Mod" dataDxfId="71"/>
    <tableColumn id="5" xr3:uid="{126B4B5C-4917-482D-A3E8-B400A7038601}" name="END Mod" dataDxfId="70"/>
    <tableColumn id="6" xr3:uid="{45D4095B-3845-4996-945A-5533E1695409}" name="AGI Mod" dataDxfId="69"/>
    <tableColumn id="7" xr3:uid="{E598260B-4029-4F6A-9C8F-853D036A2FBF}" name="INT Mod" dataDxfId="68"/>
    <tableColumn id="8" xr3:uid="{AB188BEE-A4C2-4E8B-8F7B-DAED1ED614DC}" name="WIL Mod" dataDxfId="67"/>
    <tableColumn id="9" xr3:uid="{A0B19590-484F-493D-92BB-49E9A432DF78}" name="CHR Mod" dataDxfId="66"/>
    <tableColumn id="10" xr3:uid="{8FC8EC66-CEB9-48B2-88BE-4AC33663343B}" name="LCK Mod" dataDxfId="65"/>
    <tableColumn id="11" xr3:uid="{D33D3E1A-557A-47F2-95EB-B42292286957}" name="DMC Mod" dataDxfId="64"/>
    <tableColumn id="12" xr3:uid="{73C0CFED-05C8-4DAE-84BA-BE4169264BF1}" name="HLY Mod" dataDxfId="63"/>
    <tableColumn id="13" xr3:uid="{5350F6A8-1F5C-4595-B967-3B41EFFA84A0}" name="Stat Totals" dataDxfId="62"/>
    <tableColumn id="14" xr3:uid="{3AFC4D65-B0AF-44DD-84EF-562B1503A8E9}" name="Class Tier" dataDxfId="61">
      <calculatedColumnFormula>_xlfn.IFNA(VLOOKUP($A10, PlayerClasses[[Class Name]:[HLY Mod]], 2, FALSE),0)</calculatedColumnFormula>
    </tableColumn>
  </tableColumns>
  <tableStyleInfo name="Less Eye Pain"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3F4BBF2-E597-470C-B05F-7F4F6F5FA267}" name="BaseClass" displayName="BaseClass" ref="A14:M15" headerRowDxfId="60" dataDxfId="59" totalsRowDxfId="58">
  <autoFilter ref="A14:M15" xr:uid="{F3F4BBF2-E597-470C-B05F-7F4F6F5FA2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9A18ED56-0FAB-4A94-B447-E379105FEB03}" name="Base + Class" totalsRowLabel="Total" dataDxfId="57" totalsRowDxfId="56"/>
    <tableColumn id="2" xr3:uid="{98E8696C-E284-4487-8866-47CF46C1CD0E}" name="HP" dataDxfId="55" totalsRowDxfId="54">
      <calculatedColumnFormula>SUM(AdjustedBase[HP],B13,StatPoints[HP])</calculatedColumnFormula>
    </tableColumn>
    <tableColumn id="3" xr3:uid="{81E19C95-899A-41EF-AC57-DFF75BD41484}" name="MP" dataDxfId="53" totalsRowDxfId="52">
      <calculatedColumnFormula>SUM(AdjustedBase[MP],C13,StatPoints[MP])</calculatedColumnFormula>
    </tableColumn>
    <tableColumn id="4" xr3:uid="{D91E7472-8B9B-4302-8D68-0C1270D79EEE}" name="Strength" dataDxfId="51" totalsRowDxfId="50">
      <calculatedColumnFormula>SUM(AdjustedBase[Strength],D13,StatPoints[Strength])</calculatedColumnFormula>
    </tableColumn>
    <tableColumn id="5" xr3:uid="{B658B17A-A6E6-4448-8111-EAC6170BDDEA}" name="Endurance" dataDxfId="49" totalsRowDxfId="48">
      <calculatedColumnFormula>SUM(AdjustedBase[Endurance],E13,StatPoints[Endurance])</calculatedColumnFormula>
    </tableColumn>
    <tableColumn id="6" xr3:uid="{18CA17A9-A29E-465D-A792-8A13C6B7AB76}" name="Agility" dataDxfId="47" totalsRowDxfId="46">
      <calculatedColumnFormula>SUM(AdjustedBase[Agility],F13,StatPoints[Agility])</calculatedColumnFormula>
    </tableColumn>
    <tableColumn id="7" xr3:uid="{51860782-1855-483B-8DC5-94DDB61EF87C}" name="Intelligence" dataDxfId="45" totalsRowDxfId="44">
      <calculatedColumnFormula>SUM(AdjustedBase[Intelligence],G13,StatPoints[Intelligence])</calculatedColumnFormula>
    </tableColumn>
    <tableColumn id="8" xr3:uid="{08C47B09-8CC0-43BB-BB9A-445D841F0C20}" name="Willpower" dataDxfId="43" totalsRowDxfId="42">
      <calculatedColumnFormula>SUM(AdjustedBase[Willpower],H13,StatPoints[Willpower])</calculatedColumnFormula>
    </tableColumn>
    <tableColumn id="9" xr3:uid="{D201402E-53B1-4371-B733-7110A88AD118}" name="Charisma" dataDxfId="41" totalsRowDxfId="40">
      <calculatedColumnFormula>SUM(AdjustedBase[Charisma],I13,StatPoints[Charisma])</calculatedColumnFormula>
    </tableColumn>
    <tableColumn id="10" xr3:uid="{318FCBB2-F843-4CBA-8E94-FBA1940FE675}" name="Luck" dataDxfId="39" totalsRowDxfId="38">
      <calculatedColumnFormula>SUM(AdjustedBase[Luck],J13,StatPoints[Luck])</calculatedColumnFormula>
    </tableColumn>
    <tableColumn id="11" xr3:uid="{BEFCBDC8-DB94-4B6C-8E73-9A2523E8C42D}" name="Demonic Energy" dataDxfId="37" totalsRowDxfId="36">
      <calculatedColumnFormula>SUM(AdjustedBase[Demonic Energy],K13)</calculatedColumnFormula>
    </tableColumn>
    <tableColumn id="12" xr3:uid="{00E5E69B-BC6A-49A4-8225-CE827F126DB2}" name="Holy Energy" dataDxfId="35" totalsRowDxfId="34">
      <calculatedColumnFormula>SUM(AdjustedBase[Holy Energy],L13)</calculatedColumnFormula>
    </tableColumn>
    <tableColumn id="13" xr3:uid="{7FAD9381-0F48-49B1-979E-623933ECB75B}" name="Stat Totals" totalsRowFunction="sum" dataDxfId="33" totalsRowDxfId="32">
      <calculatedColumnFormula>SUM(BaseClass[[#This Row],[HP]:[Holy Energy]])</calculatedColumnFormula>
    </tableColumn>
  </tableColumns>
  <tableStyleInfo name="Less Eye Pain" showFirstColumn="1"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2029986-0CE5-402D-B695-32A3337DACD0}" name="StatGrowth" displayName="StatGrowth" ref="A16:M17" totalsRowShown="0" headerRowDxfId="31" dataDxfId="30">
  <autoFilter ref="A16:M17" xr:uid="{F2029986-0CE5-402D-B695-32A3337DACD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4B802E4-0371-4380-B633-51DB58B1A67D}" name="Stat Growth" dataDxfId="29"/>
    <tableColumn id="2" xr3:uid="{870E335E-2FB9-40DD-BAEB-0DB5C9041AF4}" name="HP" dataDxfId="28">
      <calculatedColumnFormula>IF(ROUND(INT((B15*(K17+1))/30), 0) = 0, 1, ROUND(INT((B15*(K17+1))/30), 0))</calculatedColumnFormula>
    </tableColumn>
    <tableColumn id="3" xr3:uid="{C4EF705F-C2DA-4C73-AC8A-3AF6D774A6AD}" name="MP" dataDxfId="27">
      <calculatedColumnFormula>IF(ROUND(INT((C15*(L17+1))/40), 0) = 0, 1, ROUND(INT((C15*(L17+1))/40), 0))</calculatedColumnFormula>
    </tableColumn>
    <tableColumn id="4" xr3:uid="{A487EFF0-A720-4AEB-A60D-93145639A2AD}" name="Strength" dataDxfId="26">
      <calculatedColumnFormula>IF(ROUND(INT((D15*(K17+1))/30), 0) = 0, 1, ROUND(INT((D15*(K17+1))/30), 0))</calculatedColumnFormula>
    </tableColumn>
    <tableColumn id="5" xr3:uid="{E5132D81-6D70-44CC-8FE8-461C401E6B8B}" name="Endurance" dataDxfId="25">
      <calculatedColumnFormula>IF(ROUND(INT((E15*(K17+1))/30), 0) = 0, 1, ROUND(INT((E15*(K17+1))/30), 0))</calculatedColumnFormula>
    </tableColumn>
    <tableColumn id="6" xr3:uid="{EB172A52-9E39-461F-AE5C-00FB74BC8E6F}" name="Agility" dataDxfId="24">
      <calculatedColumnFormula>IF(ROUND(INT((F15*(K17+1))/30), 0) = 0, 1, ROUND(INT((F15*(K17+1))/30), 0))</calculatedColumnFormula>
    </tableColumn>
    <tableColumn id="7" xr3:uid="{ADC14C6D-2A92-4A4B-880B-B31DE47F8DB6}" name="Intelligence" dataDxfId="23">
      <calculatedColumnFormula>IF(ROUND(INT((G15*(L17+1))/30), 0) = 0, 1, ROUND(INT((G15*(L17+1))/30), 0))</calculatedColumnFormula>
    </tableColumn>
    <tableColumn id="8" xr3:uid="{2AE716BC-245F-4EEB-80D4-F3253F362256}" name="Willpower" dataDxfId="22">
      <calculatedColumnFormula>IF(ROUND(INT((H15*(L17+1))/30), 0) = 0, 1, ROUND(INT((H15*(L17+1))/30), 0))</calculatedColumnFormula>
    </tableColumn>
    <tableColumn id="9" xr3:uid="{49C3CB56-7560-4C11-B017-F4F163CAC5D8}" name="Charisma" dataDxfId="21">
      <calculatedColumnFormula>IF(ROUND(INT((I15*(L17+1))/30), 0) = 0, 1, ROUND(INT((I15*(L17+1))/30), 0))</calculatedColumnFormula>
    </tableColumn>
    <tableColumn id="10" xr3:uid="{55D3A5FF-A6B1-43D9-92B9-F4445BA3A85C}" name="Luck" dataDxfId="20">
      <calculatedColumnFormula>IF(ROUND(INT((J15*(L17+1))/50), 0) = 0, 1, ROUND(INT((J15*(L17+1))/50), 0))</calculatedColumnFormula>
    </tableColumn>
    <tableColumn id="11" xr3:uid="{CFA7665C-8A58-4819-9B79-AC3C2C7AAB3A}" name="Demonic Energy" dataDxfId="19">
      <calculatedColumnFormula>INT(K15/15)</calculatedColumnFormula>
    </tableColumn>
    <tableColumn id="12" xr3:uid="{857F8605-9E38-446C-9563-8E01691FC74A}" name="Holy Energy" dataDxfId="18">
      <calculatedColumnFormula>INT(L15/15)</calculatedColumnFormula>
    </tableColumn>
    <tableColumn id="13" xr3:uid="{439FBBB0-2A4E-4F9C-AD39-00CFABE444DF}" name="Growth Total" dataDxfId="17">
      <calculatedColumnFormula>SUM(StatGrowth[[#This Row],[HP]:[Holy Energy]])</calculatedColumnFormula>
    </tableColumn>
  </tableColumns>
  <tableStyleInfo name="Less Eye Pain" showFirstColumn="1"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E69D264-8724-48BC-8EB0-EACA7F89B3E5}" name="FullLevel" displayName="FullLevel" ref="A18:O118" totalsRowShown="0" headerRowDxfId="16" dataDxfId="15">
  <autoFilter ref="A18:O118" xr:uid="{0E69D264-8724-48BC-8EB0-EACA7F89B3E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DE62DB0F-613D-4E00-9A8A-E4F2BC69FE05}" name="Final Adjust" dataDxfId="14"/>
    <tableColumn id="2" xr3:uid="{C00FD291-F6C7-4561-B441-A816001127C0}" name="HP" dataDxfId="13">
      <calculatedColumnFormula array="1">B18 + StatGrowth[HP]</calculatedColumnFormula>
    </tableColumn>
    <tableColumn id="3" xr3:uid="{7698911B-4E2A-4A93-B296-FFAB438E87A0}" name="MP" dataDxfId="12"/>
    <tableColumn id="4" xr3:uid="{F35E4A04-B929-402F-A519-38E61DB3F2A3}" name="Strength" dataDxfId="11"/>
    <tableColumn id="5" xr3:uid="{E15935C1-CB8C-4548-9890-94449A89646E}" name="Endurance" dataDxfId="10"/>
    <tableColumn id="6" xr3:uid="{139E3404-7723-45BC-AFE4-4E2AAA74F087}" name="Agility" dataDxfId="9"/>
    <tableColumn id="7" xr3:uid="{2AA7BA4C-CF44-49D9-B8AA-086D44E97438}" name="Intelligence" dataDxfId="8"/>
    <tableColumn id="8" xr3:uid="{DFD6668F-2981-4F03-AB5A-602AE6585C3A}" name="Willpower" dataDxfId="7"/>
    <tableColumn id="9" xr3:uid="{31948D70-180C-488F-BB2D-EE37553C8F9A}" name="Charisma" dataDxfId="6"/>
    <tableColumn id="10" xr3:uid="{C1DC3498-91D7-4139-87BB-E764BA535F4A}" name="Luck" dataDxfId="5"/>
    <tableColumn id="11" xr3:uid="{2598CE4C-C071-4E9E-823C-592CB56E388E}" name="Demonic Energy" dataDxfId="4">
      <calculatedColumnFormula>K15</calculatedColumnFormula>
    </tableColumn>
    <tableColumn id="12" xr3:uid="{9D571C47-3EE1-4FF3-84BF-79C40494979E}" name="Holy Energy" dataDxfId="3">
      <calculatedColumnFormula>L15</calculatedColumnFormula>
    </tableColumn>
    <tableColumn id="13" xr3:uid="{0483D0E2-50AA-4E42-9489-594EF77D145B}" name="Stat Totals" dataDxfId="2">
      <calculatedColumnFormula>SUM(FullLevel[[#This Row],[HP]:[Holy Energy]])</calculatedColumnFormula>
    </tableColumn>
    <tableColumn id="14" xr3:uid="{671E0919-D5E1-49FB-88FF-A4B36A1E0B1C}" name="XP Requirement" dataDxfId="1">
      <calculatedColumnFormula array="1">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calculatedColumnFormula>
    </tableColumn>
    <tableColumn id="15" xr3:uid="{945AE23D-009F-4053-9C05-0808B031E424}" name="MAX LEVEL" dataDxfId="0">
      <calculatedColumnFormula array="1">_xlfn.IFS(MIN($N$10:$N$12) = 0, IF(FullLevel[[#This Row],[Final Adjust]] = 25, "&lt;----", ""), MIN($N$10:$N$12) = 1, IF(FullLevel[[#This Row],[Final Adjust]] = 25, "&lt;----", ""), MIN($N$10:$N$12) = 2, IF(FullLevel[[#This Row],[Final Adjust]] = 50, "&lt;----", ""), MIN($N$10:$N$12) = 3, IF(FullLevel[[#This Row],[Final Adjust]] = 75, "&lt;----", ""), MIN($N$10:$N$12) = 4, IF(FullLevel[[#This Row],[Final Adjust]] = 100, "&lt;----", ""))</calculatedColumnFormula>
    </tableColumn>
  </tableColumns>
  <tableStyleInfo name="Less Eye Pain" showFirstColumn="1"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drawing" Target="../drawings/drawing2.xm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61AC-F2F3-4D0B-A852-E7884D674815}">
  <sheetPr codeName="Sheet1"/>
  <dimension ref="A3:E105"/>
  <sheetViews>
    <sheetView zoomScaleNormal="100" workbookViewId="0">
      <selection activeCell="A3" sqref="A3"/>
    </sheetView>
  </sheetViews>
  <sheetFormatPr defaultRowHeight="15" x14ac:dyDescent="0.25"/>
  <cols>
    <col min="1" max="1" width="15.42578125" bestFit="1" customWidth="1"/>
    <col min="2" max="5" width="12.28515625" bestFit="1" customWidth="1"/>
    <col min="6" max="404" width="16.28515625" bestFit="1" customWidth="1"/>
    <col min="405" max="408" width="17.42578125" bestFit="1" customWidth="1"/>
  </cols>
  <sheetData>
    <row r="3" spans="1:5" x14ac:dyDescent="0.25">
      <c r="A3" s="4" t="s">
        <v>15</v>
      </c>
      <c r="B3" s="1" t="s">
        <v>17</v>
      </c>
      <c r="C3" s="1" t="s">
        <v>16</v>
      </c>
      <c r="D3" s="1" t="s">
        <v>18</v>
      </c>
      <c r="E3" s="1" t="s">
        <v>19</v>
      </c>
    </row>
    <row r="4" spans="1:5" x14ac:dyDescent="0.25">
      <c r="A4" s="3">
        <v>0</v>
      </c>
      <c r="B4">
        <v>0</v>
      </c>
      <c r="C4">
        <v>0</v>
      </c>
      <c r="D4">
        <v>0</v>
      </c>
      <c r="E4">
        <v>0</v>
      </c>
    </row>
    <row r="5" spans="1:5" x14ac:dyDescent="0.25">
      <c r="A5" s="3">
        <v>1</v>
      </c>
      <c r="B5">
        <v>6</v>
      </c>
      <c r="C5">
        <v>6</v>
      </c>
      <c r="D5">
        <v>0</v>
      </c>
      <c r="E5">
        <v>0</v>
      </c>
    </row>
    <row r="6" spans="1:5" x14ac:dyDescent="0.25">
      <c r="A6" s="3">
        <v>2</v>
      </c>
      <c r="B6">
        <v>15</v>
      </c>
      <c r="C6">
        <v>12</v>
      </c>
      <c r="D6">
        <v>11</v>
      </c>
      <c r="E6">
        <v>11</v>
      </c>
    </row>
    <row r="7" spans="1:5" x14ac:dyDescent="0.25">
      <c r="A7" s="3">
        <v>3</v>
      </c>
      <c r="B7">
        <v>30</v>
      </c>
      <c r="C7">
        <v>21</v>
      </c>
      <c r="D7">
        <v>18</v>
      </c>
      <c r="E7">
        <v>17</v>
      </c>
    </row>
    <row r="8" spans="1:5" x14ac:dyDescent="0.25">
      <c r="A8" s="3">
        <v>4</v>
      </c>
      <c r="B8">
        <v>54</v>
      </c>
      <c r="C8">
        <v>32</v>
      </c>
      <c r="D8">
        <v>27</v>
      </c>
      <c r="E8">
        <v>24</v>
      </c>
    </row>
    <row r="9" spans="1:5" x14ac:dyDescent="0.25">
      <c r="A9" s="3">
        <v>5</v>
      </c>
      <c r="B9">
        <v>90</v>
      </c>
      <c r="C9">
        <v>48</v>
      </c>
      <c r="D9">
        <v>38</v>
      </c>
      <c r="E9">
        <v>33</v>
      </c>
    </row>
    <row r="10" spans="1:5" x14ac:dyDescent="0.25">
      <c r="A10" s="3">
        <v>6</v>
      </c>
      <c r="B10">
        <v>141</v>
      </c>
      <c r="C10">
        <v>68</v>
      </c>
      <c r="D10">
        <v>52</v>
      </c>
      <c r="E10">
        <v>43</v>
      </c>
    </row>
    <row r="11" spans="1:5" x14ac:dyDescent="0.25">
      <c r="A11" s="3">
        <v>7</v>
      </c>
      <c r="B11">
        <v>210</v>
      </c>
      <c r="C11">
        <v>95</v>
      </c>
      <c r="D11">
        <v>70</v>
      </c>
      <c r="E11">
        <v>55</v>
      </c>
    </row>
    <row r="12" spans="1:5" x14ac:dyDescent="0.25">
      <c r="A12" s="3">
        <v>8</v>
      </c>
      <c r="B12">
        <v>300</v>
      </c>
      <c r="C12">
        <v>128</v>
      </c>
      <c r="D12">
        <v>92</v>
      </c>
      <c r="E12">
        <v>69</v>
      </c>
    </row>
    <row r="13" spans="1:5" x14ac:dyDescent="0.25">
      <c r="A13" s="3">
        <v>9</v>
      </c>
      <c r="B13">
        <v>414</v>
      </c>
      <c r="C13">
        <v>170</v>
      </c>
      <c r="D13">
        <v>118</v>
      </c>
      <c r="E13">
        <v>86</v>
      </c>
    </row>
    <row r="14" spans="1:5" x14ac:dyDescent="0.25">
      <c r="A14" s="3">
        <v>10</v>
      </c>
      <c r="B14">
        <v>555</v>
      </c>
      <c r="C14">
        <v>220</v>
      </c>
      <c r="D14">
        <v>150</v>
      </c>
      <c r="E14">
        <v>107</v>
      </c>
    </row>
    <row r="15" spans="1:5" x14ac:dyDescent="0.25">
      <c r="A15" s="3">
        <v>11</v>
      </c>
      <c r="B15">
        <v>726</v>
      </c>
      <c r="C15">
        <v>281</v>
      </c>
      <c r="D15">
        <v>188</v>
      </c>
      <c r="E15">
        <v>130</v>
      </c>
    </row>
    <row r="16" spans="1:5" x14ac:dyDescent="0.25">
      <c r="A16" s="3">
        <v>12</v>
      </c>
      <c r="B16">
        <v>930</v>
      </c>
      <c r="C16">
        <v>352</v>
      </c>
      <c r="D16">
        <v>232</v>
      </c>
      <c r="E16">
        <v>157</v>
      </c>
    </row>
    <row r="17" spans="1:5" x14ac:dyDescent="0.25">
      <c r="A17" s="3">
        <v>13</v>
      </c>
      <c r="B17">
        <v>1170</v>
      </c>
      <c r="C17">
        <v>436</v>
      </c>
      <c r="D17">
        <v>283</v>
      </c>
      <c r="E17">
        <v>189</v>
      </c>
    </row>
    <row r="18" spans="1:5" x14ac:dyDescent="0.25">
      <c r="A18" s="3">
        <v>14</v>
      </c>
      <c r="B18">
        <v>1449</v>
      </c>
      <c r="C18">
        <v>532</v>
      </c>
      <c r="D18">
        <v>342</v>
      </c>
      <c r="E18">
        <v>224</v>
      </c>
    </row>
    <row r="19" spans="1:5" x14ac:dyDescent="0.25">
      <c r="A19" s="3">
        <v>15</v>
      </c>
      <c r="B19">
        <v>1770</v>
      </c>
      <c r="C19">
        <v>643</v>
      </c>
      <c r="D19">
        <v>410</v>
      </c>
      <c r="E19">
        <v>264</v>
      </c>
    </row>
    <row r="20" spans="1:5" x14ac:dyDescent="0.25">
      <c r="A20" s="3">
        <v>16</v>
      </c>
      <c r="B20">
        <v>2136</v>
      </c>
      <c r="C20">
        <v>768</v>
      </c>
      <c r="D20">
        <v>486</v>
      </c>
      <c r="E20">
        <v>310</v>
      </c>
    </row>
    <row r="21" spans="1:5" x14ac:dyDescent="0.25">
      <c r="A21" s="3">
        <v>17</v>
      </c>
      <c r="B21">
        <v>2550</v>
      </c>
      <c r="C21">
        <v>910</v>
      </c>
      <c r="D21">
        <v>572</v>
      </c>
      <c r="E21">
        <v>360</v>
      </c>
    </row>
    <row r="22" spans="1:5" x14ac:dyDescent="0.25">
      <c r="A22" s="3">
        <v>18</v>
      </c>
      <c r="B22">
        <v>3015</v>
      </c>
      <c r="C22">
        <v>1068</v>
      </c>
      <c r="D22">
        <v>668</v>
      </c>
      <c r="E22">
        <v>416</v>
      </c>
    </row>
    <row r="23" spans="1:5" x14ac:dyDescent="0.25">
      <c r="A23" s="3">
        <v>19</v>
      </c>
      <c r="B23">
        <v>3534</v>
      </c>
      <c r="C23">
        <v>1245</v>
      </c>
      <c r="D23">
        <v>774</v>
      </c>
      <c r="E23">
        <v>478</v>
      </c>
    </row>
    <row r="24" spans="1:5" x14ac:dyDescent="0.25">
      <c r="A24" s="3">
        <v>20</v>
      </c>
      <c r="B24">
        <v>4110</v>
      </c>
      <c r="C24">
        <v>1440</v>
      </c>
      <c r="D24">
        <v>892</v>
      </c>
      <c r="E24">
        <v>547</v>
      </c>
    </row>
    <row r="25" spans="1:5" x14ac:dyDescent="0.25">
      <c r="A25" s="3">
        <v>21</v>
      </c>
      <c r="B25">
        <v>4746</v>
      </c>
      <c r="C25">
        <v>1656</v>
      </c>
      <c r="D25">
        <v>1022</v>
      </c>
      <c r="E25">
        <v>622</v>
      </c>
    </row>
    <row r="26" spans="1:5" x14ac:dyDescent="0.25">
      <c r="A26" s="3">
        <v>22</v>
      </c>
      <c r="B26">
        <v>5445</v>
      </c>
      <c r="C26">
        <v>1892</v>
      </c>
      <c r="D26">
        <v>1164</v>
      </c>
      <c r="E26">
        <v>704</v>
      </c>
    </row>
    <row r="27" spans="1:5" x14ac:dyDescent="0.25">
      <c r="A27" s="3">
        <v>23</v>
      </c>
      <c r="B27">
        <v>6210</v>
      </c>
      <c r="C27">
        <v>2151</v>
      </c>
      <c r="D27">
        <v>1319</v>
      </c>
      <c r="E27">
        <v>794</v>
      </c>
    </row>
    <row r="28" spans="1:5" x14ac:dyDescent="0.25">
      <c r="A28" s="3">
        <v>24</v>
      </c>
      <c r="B28">
        <v>7044</v>
      </c>
      <c r="C28">
        <v>2432</v>
      </c>
      <c r="D28">
        <v>1488</v>
      </c>
      <c r="E28">
        <v>890</v>
      </c>
    </row>
    <row r="29" spans="1:5" x14ac:dyDescent="0.25">
      <c r="A29" s="3">
        <v>25</v>
      </c>
      <c r="B29">
        <v>7950</v>
      </c>
      <c r="C29">
        <v>2738</v>
      </c>
      <c r="D29">
        <v>1671</v>
      </c>
      <c r="E29">
        <v>996</v>
      </c>
    </row>
    <row r="30" spans="1:5" x14ac:dyDescent="0.25">
      <c r="A30" s="3">
        <v>26</v>
      </c>
      <c r="B30">
        <v>0</v>
      </c>
      <c r="C30">
        <v>3068</v>
      </c>
      <c r="D30">
        <v>1869</v>
      </c>
      <c r="E30">
        <v>1109</v>
      </c>
    </row>
    <row r="31" spans="1:5" x14ac:dyDescent="0.25">
      <c r="A31" s="3">
        <v>27</v>
      </c>
      <c r="B31">
        <v>0</v>
      </c>
      <c r="C31">
        <v>3425</v>
      </c>
      <c r="D31">
        <v>2082</v>
      </c>
      <c r="E31">
        <v>1231</v>
      </c>
    </row>
    <row r="32" spans="1:5" x14ac:dyDescent="0.25">
      <c r="A32" s="3">
        <v>28</v>
      </c>
      <c r="B32">
        <v>0</v>
      </c>
      <c r="C32">
        <v>3808</v>
      </c>
      <c r="D32">
        <v>2311</v>
      </c>
      <c r="E32">
        <v>1362</v>
      </c>
    </row>
    <row r="33" spans="1:5" x14ac:dyDescent="0.25">
      <c r="A33" s="3">
        <v>29</v>
      </c>
      <c r="B33">
        <v>0</v>
      </c>
      <c r="C33">
        <v>4220</v>
      </c>
      <c r="D33">
        <v>2556</v>
      </c>
      <c r="E33">
        <v>1504</v>
      </c>
    </row>
    <row r="34" spans="1:5" x14ac:dyDescent="0.25">
      <c r="A34" s="3">
        <v>30</v>
      </c>
      <c r="B34">
        <v>0</v>
      </c>
      <c r="C34">
        <v>4661</v>
      </c>
      <c r="D34">
        <v>2820</v>
      </c>
      <c r="E34">
        <v>1653</v>
      </c>
    </row>
    <row r="35" spans="1:5" x14ac:dyDescent="0.25">
      <c r="A35" s="3">
        <v>31</v>
      </c>
      <c r="B35">
        <v>0</v>
      </c>
      <c r="C35">
        <v>5131</v>
      </c>
      <c r="D35">
        <v>3100</v>
      </c>
      <c r="E35">
        <v>1814</v>
      </c>
    </row>
    <row r="36" spans="1:5" x14ac:dyDescent="0.25">
      <c r="A36" s="3">
        <v>32</v>
      </c>
      <c r="B36">
        <v>0</v>
      </c>
      <c r="C36">
        <v>5632</v>
      </c>
      <c r="D36">
        <v>3400</v>
      </c>
      <c r="E36">
        <v>1984</v>
      </c>
    </row>
    <row r="37" spans="1:5" x14ac:dyDescent="0.25">
      <c r="A37" s="3">
        <v>33</v>
      </c>
      <c r="B37">
        <v>0</v>
      </c>
      <c r="C37">
        <v>6166</v>
      </c>
      <c r="D37">
        <v>3717</v>
      </c>
      <c r="E37">
        <v>2165</v>
      </c>
    </row>
    <row r="38" spans="1:5" x14ac:dyDescent="0.25">
      <c r="A38" s="3">
        <v>34</v>
      </c>
      <c r="B38">
        <v>0</v>
      </c>
      <c r="C38">
        <v>6732</v>
      </c>
      <c r="D38">
        <v>4056</v>
      </c>
      <c r="E38">
        <v>2358</v>
      </c>
    </row>
    <row r="39" spans="1:5" x14ac:dyDescent="0.25">
      <c r="A39" s="3">
        <v>35</v>
      </c>
      <c r="B39">
        <v>0</v>
      </c>
      <c r="C39">
        <v>7333</v>
      </c>
      <c r="D39">
        <v>4414</v>
      </c>
      <c r="E39">
        <v>2560</v>
      </c>
    </row>
    <row r="40" spans="1:5" x14ac:dyDescent="0.25">
      <c r="A40" s="3">
        <v>36</v>
      </c>
      <c r="B40">
        <v>0</v>
      </c>
      <c r="C40">
        <v>7969</v>
      </c>
      <c r="D40">
        <v>4792</v>
      </c>
      <c r="E40">
        <v>2776</v>
      </c>
    </row>
    <row r="41" spans="1:5" x14ac:dyDescent="0.25">
      <c r="A41" s="3">
        <v>37</v>
      </c>
      <c r="B41">
        <v>0</v>
      </c>
      <c r="C41">
        <v>8640</v>
      </c>
      <c r="D41">
        <v>5191</v>
      </c>
      <c r="E41">
        <v>3003</v>
      </c>
    </row>
    <row r="42" spans="1:5" x14ac:dyDescent="0.25">
      <c r="A42" s="3">
        <v>38</v>
      </c>
      <c r="B42">
        <v>0</v>
      </c>
      <c r="C42">
        <v>9348</v>
      </c>
      <c r="D42">
        <v>5615</v>
      </c>
      <c r="E42">
        <v>3243</v>
      </c>
    </row>
    <row r="43" spans="1:5" x14ac:dyDescent="0.25">
      <c r="A43" s="3">
        <v>39</v>
      </c>
      <c r="B43">
        <v>0</v>
      </c>
      <c r="C43">
        <v>10095</v>
      </c>
      <c r="D43">
        <v>6059</v>
      </c>
      <c r="E43">
        <v>3494</v>
      </c>
    </row>
    <row r="44" spans="1:5" x14ac:dyDescent="0.25">
      <c r="A44" s="3">
        <v>40</v>
      </c>
      <c r="B44">
        <v>0</v>
      </c>
      <c r="C44">
        <v>10880</v>
      </c>
      <c r="D44">
        <v>6526</v>
      </c>
      <c r="E44">
        <v>3760</v>
      </c>
    </row>
    <row r="45" spans="1:5" x14ac:dyDescent="0.25">
      <c r="A45" s="3">
        <v>41</v>
      </c>
      <c r="B45">
        <v>0</v>
      </c>
      <c r="C45">
        <v>11706</v>
      </c>
      <c r="D45">
        <v>7017</v>
      </c>
      <c r="E45">
        <v>4039</v>
      </c>
    </row>
    <row r="46" spans="1:5" x14ac:dyDescent="0.25">
      <c r="A46" s="3">
        <v>42</v>
      </c>
      <c r="B46">
        <v>0</v>
      </c>
      <c r="C46">
        <v>12573</v>
      </c>
      <c r="D46">
        <v>7533</v>
      </c>
      <c r="E46">
        <v>4330</v>
      </c>
    </row>
    <row r="47" spans="1:5" x14ac:dyDescent="0.25">
      <c r="A47" s="3">
        <v>43</v>
      </c>
      <c r="B47">
        <v>0</v>
      </c>
      <c r="C47">
        <v>13481</v>
      </c>
      <c r="D47">
        <v>8073</v>
      </c>
      <c r="E47">
        <v>4638</v>
      </c>
    </row>
    <row r="48" spans="1:5" x14ac:dyDescent="0.25">
      <c r="A48" s="3">
        <v>44</v>
      </c>
      <c r="B48">
        <v>0</v>
      </c>
      <c r="C48">
        <v>14432</v>
      </c>
      <c r="D48">
        <v>8637</v>
      </c>
      <c r="E48">
        <v>4957</v>
      </c>
    </row>
    <row r="49" spans="1:5" x14ac:dyDescent="0.25">
      <c r="A49" s="3">
        <v>45</v>
      </c>
      <c r="B49">
        <v>0</v>
      </c>
      <c r="C49">
        <v>15428</v>
      </c>
      <c r="D49">
        <v>9230</v>
      </c>
      <c r="E49">
        <v>5292</v>
      </c>
    </row>
    <row r="50" spans="1:5" x14ac:dyDescent="0.25">
      <c r="A50" s="3">
        <v>46</v>
      </c>
      <c r="B50">
        <v>0</v>
      </c>
      <c r="C50">
        <v>16468</v>
      </c>
      <c r="D50">
        <v>9849</v>
      </c>
      <c r="E50">
        <v>5642</v>
      </c>
    </row>
    <row r="51" spans="1:5" x14ac:dyDescent="0.25">
      <c r="A51" s="3">
        <v>47</v>
      </c>
      <c r="B51">
        <v>0</v>
      </c>
      <c r="C51">
        <v>17555</v>
      </c>
      <c r="D51">
        <v>10495</v>
      </c>
      <c r="E51">
        <v>6009</v>
      </c>
    </row>
    <row r="52" spans="1:5" x14ac:dyDescent="0.25">
      <c r="A52" s="3">
        <v>48</v>
      </c>
      <c r="B52">
        <v>0</v>
      </c>
      <c r="C52">
        <v>18689</v>
      </c>
      <c r="D52">
        <v>11167</v>
      </c>
      <c r="E52">
        <v>6389</v>
      </c>
    </row>
    <row r="53" spans="1:5" x14ac:dyDescent="0.25">
      <c r="A53" s="3">
        <v>49</v>
      </c>
      <c r="B53">
        <v>0</v>
      </c>
      <c r="C53">
        <v>19870</v>
      </c>
      <c r="D53">
        <v>11870</v>
      </c>
      <c r="E53">
        <v>6787</v>
      </c>
    </row>
    <row r="54" spans="1:5" x14ac:dyDescent="0.25">
      <c r="A54" s="3">
        <v>50</v>
      </c>
      <c r="B54">
        <v>0</v>
      </c>
      <c r="C54">
        <v>21100</v>
      </c>
      <c r="D54">
        <v>12600</v>
      </c>
      <c r="E54">
        <v>7200</v>
      </c>
    </row>
    <row r="55" spans="1:5" x14ac:dyDescent="0.25">
      <c r="A55" s="3">
        <v>51</v>
      </c>
      <c r="B55">
        <v>0</v>
      </c>
      <c r="C55">
        <v>0</v>
      </c>
      <c r="D55">
        <v>13362</v>
      </c>
      <c r="E55">
        <v>7630</v>
      </c>
    </row>
    <row r="56" spans="1:5" x14ac:dyDescent="0.25">
      <c r="A56" s="3">
        <v>52</v>
      </c>
      <c r="B56">
        <v>0</v>
      </c>
      <c r="C56">
        <v>0</v>
      </c>
      <c r="D56">
        <v>14152</v>
      </c>
      <c r="E56">
        <v>8078</v>
      </c>
    </row>
    <row r="57" spans="1:5" x14ac:dyDescent="0.25">
      <c r="A57" s="3">
        <v>53</v>
      </c>
      <c r="B57">
        <v>0</v>
      </c>
      <c r="C57">
        <v>0</v>
      </c>
      <c r="D57">
        <v>14975</v>
      </c>
      <c r="E57">
        <v>8541</v>
      </c>
    </row>
    <row r="58" spans="1:5" x14ac:dyDescent="0.25">
      <c r="A58" s="3">
        <v>54</v>
      </c>
      <c r="B58">
        <v>0</v>
      </c>
      <c r="C58">
        <v>0</v>
      </c>
      <c r="D58">
        <v>15827</v>
      </c>
      <c r="E58">
        <v>9023</v>
      </c>
    </row>
    <row r="59" spans="1:5" x14ac:dyDescent="0.25">
      <c r="A59" s="3">
        <v>55</v>
      </c>
      <c r="B59">
        <v>0</v>
      </c>
      <c r="C59">
        <v>0</v>
      </c>
      <c r="D59">
        <v>16715</v>
      </c>
      <c r="E59">
        <v>9523</v>
      </c>
    </row>
    <row r="60" spans="1:5" x14ac:dyDescent="0.25">
      <c r="A60" s="3">
        <v>56</v>
      </c>
      <c r="B60">
        <v>0</v>
      </c>
      <c r="C60">
        <v>0</v>
      </c>
      <c r="D60">
        <v>17632</v>
      </c>
      <c r="E60">
        <v>10044</v>
      </c>
    </row>
    <row r="61" spans="1:5" x14ac:dyDescent="0.25">
      <c r="A61" s="3">
        <v>57</v>
      </c>
      <c r="B61">
        <v>0</v>
      </c>
      <c r="C61">
        <v>0</v>
      </c>
      <c r="D61">
        <v>18582</v>
      </c>
      <c r="E61">
        <v>10579</v>
      </c>
    </row>
    <row r="62" spans="1:5" x14ac:dyDescent="0.25">
      <c r="A62" s="3">
        <v>58</v>
      </c>
      <c r="B62">
        <v>0</v>
      </c>
      <c r="C62">
        <v>0</v>
      </c>
      <c r="D62">
        <v>19566</v>
      </c>
      <c r="E62">
        <v>11136</v>
      </c>
    </row>
    <row r="63" spans="1:5" x14ac:dyDescent="0.25">
      <c r="A63" s="3">
        <v>59</v>
      </c>
      <c r="B63">
        <v>0</v>
      </c>
      <c r="C63">
        <v>0</v>
      </c>
      <c r="D63">
        <v>20585</v>
      </c>
      <c r="E63">
        <v>11712</v>
      </c>
    </row>
    <row r="64" spans="1:5" x14ac:dyDescent="0.25">
      <c r="A64" s="3">
        <v>60</v>
      </c>
      <c r="B64">
        <v>0</v>
      </c>
      <c r="C64">
        <v>0</v>
      </c>
      <c r="D64">
        <v>21639</v>
      </c>
      <c r="E64">
        <v>12306</v>
      </c>
    </row>
    <row r="65" spans="1:5" x14ac:dyDescent="0.25">
      <c r="A65" s="3">
        <v>61</v>
      </c>
      <c r="B65">
        <v>0</v>
      </c>
      <c r="C65">
        <v>0</v>
      </c>
      <c r="D65">
        <v>22729</v>
      </c>
      <c r="E65">
        <v>12923</v>
      </c>
    </row>
    <row r="66" spans="1:5" x14ac:dyDescent="0.25">
      <c r="A66" s="3">
        <v>62</v>
      </c>
      <c r="B66">
        <v>0</v>
      </c>
      <c r="C66">
        <v>0</v>
      </c>
      <c r="D66">
        <v>23855</v>
      </c>
      <c r="E66">
        <v>13556</v>
      </c>
    </row>
    <row r="67" spans="1:5" x14ac:dyDescent="0.25">
      <c r="A67" s="3">
        <v>63</v>
      </c>
      <c r="B67">
        <v>0</v>
      </c>
      <c r="C67">
        <v>0</v>
      </c>
      <c r="D67">
        <v>25017</v>
      </c>
      <c r="E67">
        <v>14213</v>
      </c>
    </row>
    <row r="68" spans="1:5" x14ac:dyDescent="0.25">
      <c r="A68" s="3">
        <v>64</v>
      </c>
      <c r="B68">
        <v>0</v>
      </c>
      <c r="C68">
        <v>0</v>
      </c>
      <c r="D68">
        <v>26218</v>
      </c>
      <c r="E68">
        <v>14890</v>
      </c>
    </row>
    <row r="69" spans="1:5" x14ac:dyDescent="0.25">
      <c r="A69" s="3">
        <v>65</v>
      </c>
      <c r="B69">
        <v>0</v>
      </c>
      <c r="C69">
        <v>0</v>
      </c>
      <c r="D69">
        <v>27456</v>
      </c>
      <c r="E69">
        <v>15590</v>
      </c>
    </row>
    <row r="70" spans="1:5" x14ac:dyDescent="0.25">
      <c r="A70" s="3">
        <v>66</v>
      </c>
      <c r="B70">
        <v>0</v>
      </c>
      <c r="C70">
        <v>0</v>
      </c>
      <c r="D70">
        <v>28733</v>
      </c>
      <c r="E70">
        <v>16309</v>
      </c>
    </row>
    <row r="71" spans="1:5" x14ac:dyDescent="0.25">
      <c r="A71" s="3">
        <v>67</v>
      </c>
      <c r="B71">
        <v>0</v>
      </c>
      <c r="C71">
        <v>0</v>
      </c>
      <c r="D71">
        <v>30046</v>
      </c>
      <c r="E71">
        <v>17052</v>
      </c>
    </row>
    <row r="72" spans="1:5" x14ac:dyDescent="0.25">
      <c r="A72" s="3">
        <v>68</v>
      </c>
      <c r="B72">
        <v>0</v>
      </c>
      <c r="C72">
        <v>0</v>
      </c>
      <c r="D72">
        <v>31402</v>
      </c>
      <c r="E72">
        <v>17816</v>
      </c>
    </row>
    <row r="73" spans="1:5" x14ac:dyDescent="0.25">
      <c r="A73" s="3">
        <v>69</v>
      </c>
      <c r="B73">
        <v>0</v>
      </c>
      <c r="C73">
        <v>0</v>
      </c>
      <c r="D73">
        <v>32799</v>
      </c>
      <c r="E73">
        <v>18602</v>
      </c>
    </row>
    <row r="74" spans="1:5" x14ac:dyDescent="0.25">
      <c r="A74" s="3">
        <v>70</v>
      </c>
      <c r="B74">
        <v>0</v>
      </c>
      <c r="C74">
        <v>0</v>
      </c>
      <c r="D74">
        <v>34234</v>
      </c>
      <c r="E74">
        <v>19415</v>
      </c>
    </row>
    <row r="75" spans="1:5" x14ac:dyDescent="0.25">
      <c r="A75" s="3">
        <v>71</v>
      </c>
      <c r="B75">
        <v>0</v>
      </c>
      <c r="C75">
        <v>0</v>
      </c>
      <c r="D75">
        <v>35713</v>
      </c>
      <c r="E75">
        <v>20246</v>
      </c>
    </row>
    <row r="76" spans="1:5" x14ac:dyDescent="0.25">
      <c r="A76" s="3">
        <v>72</v>
      </c>
      <c r="B76">
        <v>0</v>
      </c>
      <c r="C76">
        <v>0</v>
      </c>
      <c r="D76">
        <v>37231</v>
      </c>
      <c r="E76">
        <v>21103</v>
      </c>
    </row>
    <row r="77" spans="1:5" x14ac:dyDescent="0.25">
      <c r="A77" s="3">
        <v>73</v>
      </c>
      <c r="B77">
        <v>0</v>
      </c>
      <c r="C77">
        <v>0</v>
      </c>
      <c r="D77">
        <v>38796</v>
      </c>
      <c r="E77">
        <v>21984</v>
      </c>
    </row>
    <row r="78" spans="1:5" x14ac:dyDescent="0.25">
      <c r="A78" s="3">
        <v>74</v>
      </c>
      <c r="B78">
        <v>0</v>
      </c>
      <c r="C78">
        <v>0</v>
      </c>
      <c r="D78">
        <v>40400</v>
      </c>
      <c r="E78">
        <v>22892</v>
      </c>
    </row>
    <row r="79" spans="1:5" x14ac:dyDescent="0.25">
      <c r="A79" s="3">
        <v>75</v>
      </c>
      <c r="B79">
        <v>0</v>
      </c>
      <c r="C79">
        <v>0</v>
      </c>
      <c r="D79">
        <v>42049</v>
      </c>
      <c r="E79">
        <v>23820</v>
      </c>
    </row>
    <row r="80" spans="1:5" x14ac:dyDescent="0.25">
      <c r="A80" s="3">
        <v>76</v>
      </c>
      <c r="B80">
        <v>0</v>
      </c>
      <c r="C80">
        <v>0</v>
      </c>
      <c r="D80">
        <v>0</v>
      </c>
      <c r="E80">
        <v>24776</v>
      </c>
    </row>
    <row r="81" spans="1:5" x14ac:dyDescent="0.25">
      <c r="A81" s="3">
        <v>77</v>
      </c>
      <c r="B81">
        <v>0</v>
      </c>
      <c r="C81">
        <v>0</v>
      </c>
      <c r="D81">
        <v>0</v>
      </c>
      <c r="E81">
        <v>25757</v>
      </c>
    </row>
    <row r="82" spans="1:5" x14ac:dyDescent="0.25">
      <c r="A82" s="3">
        <v>78</v>
      </c>
      <c r="B82">
        <v>0</v>
      </c>
      <c r="C82">
        <v>0</v>
      </c>
      <c r="D82">
        <v>0</v>
      </c>
      <c r="E82">
        <v>26762</v>
      </c>
    </row>
    <row r="83" spans="1:5" x14ac:dyDescent="0.25">
      <c r="A83" s="3">
        <v>79</v>
      </c>
      <c r="B83">
        <v>0</v>
      </c>
      <c r="C83">
        <v>0</v>
      </c>
      <c r="D83">
        <v>0</v>
      </c>
      <c r="E83">
        <v>27796</v>
      </c>
    </row>
    <row r="84" spans="1:5" x14ac:dyDescent="0.25">
      <c r="A84" s="3">
        <v>80</v>
      </c>
      <c r="B84">
        <v>0</v>
      </c>
      <c r="C84">
        <v>0</v>
      </c>
      <c r="D84">
        <v>0</v>
      </c>
      <c r="E84">
        <v>28852</v>
      </c>
    </row>
    <row r="85" spans="1:5" x14ac:dyDescent="0.25">
      <c r="A85" s="3">
        <v>81</v>
      </c>
      <c r="B85">
        <v>0</v>
      </c>
      <c r="C85">
        <v>0</v>
      </c>
      <c r="D85">
        <v>0</v>
      </c>
      <c r="E85">
        <v>29938</v>
      </c>
    </row>
    <row r="86" spans="1:5" x14ac:dyDescent="0.25">
      <c r="A86" s="3">
        <v>82</v>
      </c>
      <c r="B86">
        <v>0</v>
      </c>
      <c r="C86">
        <v>0</v>
      </c>
      <c r="D86">
        <v>0</v>
      </c>
      <c r="E86">
        <v>31049</v>
      </c>
    </row>
    <row r="87" spans="1:5" x14ac:dyDescent="0.25">
      <c r="A87" s="3">
        <v>83</v>
      </c>
      <c r="B87">
        <v>0</v>
      </c>
      <c r="C87">
        <v>0</v>
      </c>
      <c r="D87">
        <v>0</v>
      </c>
      <c r="E87">
        <v>32192</v>
      </c>
    </row>
    <row r="88" spans="1:5" x14ac:dyDescent="0.25">
      <c r="A88" s="3">
        <v>84</v>
      </c>
      <c r="B88">
        <v>0</v>
      </c>
      <c r="C88">
        <v>0</v>
      </c>
      <c r="D88">
        <v>0</v>
      </c>
      <c r="E88">
        <v>33356</v>
      </c>
    </row>
    <row r="89" spans="1:5" x14ac:dyDescent="0.25">
      <c r="A89" s="3">
        <v>85</v>
      </c>
      <c r="B89">
        <v>0</v>
      </c>
      <c r="C89">
        <v>0</v>
      </c>
      <c r="D89">
        <v>0</v>
      </c>
      <c r="E89">
        <v>34553</v>
      </c>
    </row>
    <row r="90" spans="1:5" x14ac:dyDescent="0.25">
      <c r="A90" s="3">
        <v>86</v>
      </c>
      <c r="B90">
        <v>0</v>
      </c>
      <c r="C90">
        <v>0</v>
      </c>
      <c r="D90">
        <v>0</v>
      </c>
      <c r="E90">
        <v>35776</v>
      </c>
    </row>
    <row r="91" spans="1:5" x14ac:dyDescent="0.25">
      <c r="A91" s="3">
        <v>87</v>
      </c>
      <c r="B91">
        <v>0</v>
      </c>
      <c r="C91">
        <v>0</v>
      </c>
      <c r="D91">
        <v>0</v>
      </c>
      <c r="E91">
        <v>37027</v>
      </c>
    </row>
    <row r="92" spans="1:5" x14ac:dyDescent="0.25">
      <c r="A92" s="3">
        <v>88</v>
      </c>
      <c r="B92">
        <v>0</v>
      </c>
      <c r="C92">
        <v>0</v>
      </c>
      <c r="D92">
        <v>0</v>
      </c>
      <c r="E92">
        <v>38311</v>
      </c>
    </row>
    <row r="93" spans="1:5" x14ac:dyDescent="0.25">
      <c r="A93" s="3">
        <v>89</v>
      </c>
      <c r="B93">
        <v>0</v>
      </c>
      <c r="C93">
        <v>0</v>
      </c>
      <c r="D93">
        <v>0</v>
      </c>
      <c r="E93">
        <v>39618</v>
      </c>
    </row>
    <row r="94" spans="1:5" x14ac:dyDescent="0.25">
      <c r="A94" s="3">
        <v>90</v>
      </c>
      <c r="B94">
        <v>0</v>
      </c>
      <c r="C94">
        <v>0</v>
      </c>
      <c r="D94">
        <v>0</v>
      </c>
      <c r="E94">
        <v>40959</v>
      </c>
    </row>
    <row r="95" spans="1:5" x14ac:dyDescent="0.25">
      <c r="A95" s="3">
        <v>91</v>
      </c>
      <c r="B95">
        <v>0</v>
      </c>
      <c r="C95">
        <v>0</v>
      </c>
      <c r="D95">
        <v>0</v>
      </c>
      <c r="E95">
        <v>42329</v>
      </c>
    </row>
    <row r="96" spans="1:5" x14ac:dyDescent="0.25">
      <c r="A96" s="3">
        <v>92</v>
      </c>
      <c r="B96">
        <v>0</v>
      </c>
      <c r="C96">
        <v>0</v>
      </c>
      <c r="D96">
        <v>0</v>
      </c>
      <c r="E96">
        <v>43732</v>
      </c>
    </row>
    <row r="97" spans="1:5" x14ac:dyDescent="0.25">
      <c r="A97" s="3">
        <v>93</v>
      </c>
      <c r="B97">
        <v>0</v>
      </c>
      <c r="C97">
        <v>0</v>
      </c>
      <c r="D97">
        <v>0</v>
      </c>
      <c r="E97">
        <v>45161</v>
      </c>
    </row>
    <row r="98" spans="1:5" x14ac:dyDescent="0.25">
      <c r="A98" s="3">
        <v>94</v>
      </c>
      <c r="B98">
        <v>0</v>
      </c>
      <c r="C98">
        <v>0</v>
      </c>
      <c r="D98">
        <v>0</v>
      </c>
      <c r="E98">
        <v>46624</v>
      </c>
    </row>
    <row r="99" spans="1:5" x14ac:dyDescent="0.25">
      <c r="A99" s="3">
        <v>95</v>
      </c>
      <c r="B99">
        <v>0</v>
      </c>
      <c r="C99">
        <v>0</v>
      </c>
      <c r="D99">
        <v>0</v>
      </c>
      <c r="E99">
        <v>48118</v>
      </c>
    </row>
    <row r="100" spans="1:5" x14ac:dyDescent="0.25">
      <c r="A100" s="3">
        <v>96</v>
      </c>
      <c r="B100">
        <v>0</v>
      </c>
      <c r="C100">
        <v>0</v>
      </c>
      <c r="D100">
        <v>0</v>
      </c>
      <c r="E100">
        <v>49642</v>
      </c>
    </row>
    <row r="101" spans="1:5" x14ac:dyDescent="0.25">
      <c r="A101" s="3">
        <v>97</v>
      </c>
      <c r="B101">
        <v>0</v>
      </c>
      <c r="C101">
        <v>0</v>
      </c>
      <c r="D101">
        <v>0</v>
      </c>
      <c r="E101">
        <v>51201</v>
      </c>
    </row>
    <row r="102" spans="1:5" x14ac:dyDescent="0.25">
      <c r="A102" s="3">
        <v>98</v>
      </c>
      <c r="B102">
        <v>0</v>
      </c>
      <c r="C102">
        <v>0</v>
      </c>
      <c r="D102">
        <v>0</v>
      </c>
      <c r="E102">
        <v>52788</v>
      </c>
    </row>
    <row r="103" spans="1:5" x14ac:dyDescent="0.25">
      <c r="A103" s="3">
        <v>99</v>
      </c>
      <c r="B103">
        <v>0</v>
      </c>
      <c r="C103">
        <v>0</v>
      </c>
      <c r="D103">
        <v>0</v>
      </c>
      <c r="E103">
        <v>54410</v>
      </c>
    </row>
    <row r="104" spans="1:5" x14ac:dyDescent="0.25">
      <c r="A104" s="3">
        <v>100</v>
      </c>
      <c r="B104">
        <v>0</v>
      </c>
      <c r="C104">
        <v>0</v>
      </c>
      <c r="D104">
        <v>0</v>
      </c>
      <c r="E104">
        <v>56065</v>
      </c>
    </row>
    <row r="105" spans="1:5" x14ac:dyDescent="0.25">
      <c r="A105" s="3" t="s">
        <v>14</v>
      </c>
      <c r="B105">
        <v>54600</v>
      </c>
      <c r="C105">
        <v>277754</v>
      </c>
      <c r="D105">
        <v>816779</v>
      </c>
      <c r="E105">
        <v>1442600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011E9-920C-4236-AAB3-502DF12D7EEC}">
  <sheetPr codeName="Sheet2"/>
  <dimension ref="A1:E103"/>
  <sheetViews>
    <sheetView zoomScale="70" zoomScaleNormal="70" workbookViewId="0">
      <selection activeCell="D4" sqref="D4"/>
    </sheetView>
  </sheetViews>
  <sheetFormatPr defaultRowHeight="15" x14ac:dyDescent="0.25"/>
  <cols>
    <col min="1" max="1" width="11.28515625" style="1" customWidth="1"/>
    <col min="2" max="16384" width="9.140625" style="1"/>
  </cols>
  <sheetData>
    <row r="1" spans="1:5" x14ac:dyDescent="0.25">
      <c r="A1" s="1" t="s">
        <v>0</v>
      </c>
      <c r="B1" s="1" t="s">
        <v>2</v>
      </c>
      <c r="C1" s="1" t="s">
        <v>11</v>
      </c>
      <c r="D1" s="1" t="s">
        <v>12</v>
      </c>
      <c r="E1" s="1" t="s">
        <v>13</v>
      </c>
    </row>
    <row r="2" spans="1:5" x14ac:dyDescent="0.25">
      <c r="A2" s="2"/>
      <c r="B2" s="1">
        <v>1</v>
      </c>
      <c r="C2" s="1">
        <v>2</v>
      </c>
      <c r="D2" s="1">
        <v>3</v>
      </c>
      <c r="E2" s="1">
        <v>4</v>
      </c>
    </row>
    <row r="3" spans="1:5" x14ac:dyDescent="0.25">
      <c r="A3" s="1">
        <v>0</v>
      </c>
      <c r="B3" s="1">
        <f>IFERROR(ROUND(((('XP Curve Calc'!A2^3)+'XP Curve Calc'!$A2)/2)/'XP Curve Calc'!$B2, 2),0)</f>
        <v>0</v>
      </c>
      <c r="C3" s="1">
        <f>IFERROR(ROUND((((('XP Curve Calc'!A2^3)/4)+('XP Curve Calc'!$A2/2))/1.5)/'XP Curve Calc'!$B2, 2),0)</f>
        <v>0</v>
      </c>
      <c r="D3" s="1">
        <f>IFERROR(ROUND((((('XP Curve Calc'!A2^3)/9)+('XP Curve Calc'!$A2/8))/1.125)/'XP Curve Calc'!$B2, 2),0)</f>
        <v>0</v>
      </c>
      <c r="E3" s="1">
        <f>IFERROR(ROUND((((('XP Curve Calc'!A2^3)/16)+('XP Curve Calc'!$A2/8))/1.125)/'XP Curve Calc'!$B2, 2),0)</f>
        <v>0</v>
      </c>
    </row>
    <row r="4" spans="1:5" x14ac:dyDescent="0.25">
      <c r="A4" s="1">
        <v>1</v>
      </c>
      <c r="B4" s="1">
        <f>IFERROR(ROUND(((('XP Curve Calc'!A3^3)+'XP Curve Calc'!$A3)/2)/'XP Curve Calc'!$B3, 2),0)</f>
        <v>0.2</v>
      </c>
      <c r="C4" s="1">
        <f>IFERROR(ROUND((((('XP Curve Calc'!A3^3)/4)+('XP Curve Calc'!$A3/2))/1.5)/'XP Curve Calc'!$B3, 2),0)</f>
        <v>0.1</v>
      </c>
      <c r="D4" s="1">
        <f>IFERROR(ROUND((((('XP Curve Calc'!A3^3)/9)+('XP Curve Calc'!$A3/8))/1.125)/'XP Curve Calc'!$B3, 2),0)</f>
        <v>0.04</v>
      </c>
      <c r="E4" s="1">
        <f>IFERROR(ROUND((((('XP Curve Calc'!A3^3)/16)+('XP Curve Calc'!$A3/8))/1.125)/'XP Curve Calc'!$B3, 2),0)</f>
        <v>0.03</v>
      </c>
    </row>
    <row r="5" spans="1:5" x14ac:dyDescent="0.25">
      <c r="A5" s="1">
        <v>2</v>
      </c>
      <c r="B5" s="1">
        <f>IFERROR(ROUND(((('XP Curve Calc'!A4^3)+'XP Curve Calc'!$A4)/2)/'XP Curve Calc'!$B4, 2),0)</f>
        <v>0.5</v>
      </c>
      <c r="C5" s="1">
        <f>IFERROR(ROUND((((('XP Curve Calc'!A4^3)/4)+('XP Curve Calc'!$A4/2))/1.5)/'XP Curve Calc'!$B4, 2),0)</f>
        <v>0.2</v>
      </c>
      <c r="D5" s="1">
        <f>IFERROR(ROUND((((('XP Curve Calc'!A4^3)/9)+('XP Curve Calc'!$A4/8))/1.125)/'XP Curve Calc'!$B4, 2),0)</f>
        <v>0.1</v>
      </c>
      <c r="E5" s="1">
        <f>IFERROR(ROUND((((('XP Curve Calc'!A4^3)/16)+('XP Curve Calc'!$A4/8))/1.125)/'XP Curve Calc'!$B4, 2),0)</f>
        <v>7.0000000000000007E-2</v>
      </c>
    </row>
    <row r="6" spans="1:5" x14ac:dyDescent="0.25">
      <c r="A6" s="1">
        <v>3</v>
      </c>
      <c r="B6" s="1">
        <f>IFERROR(ROUND(((('XP Curve Calc'!A5^3)+'XP Curve Calc'!$A5)/2)/'XP Curve Calc'!$B5, 2),0)</f>
        <v>1</v>
      </c>
      <c r="C6" s="1">
        <f>IFERROR(ROUND((((('XP Curve Calc'!A5^3)/4)+('XP Curve Calc'!$A5/2))/1.5)/'XP Curve Calc'!$B5, 2),0)</f>
        <v>0.37</v>
      </c>
      <c r="D6" s="1">
        <f>IFERROR(ROUND((((('XP Curve Calc'!A5^3)/9)+('XP Curve Calc'!$A5/8))/1.125)/'XP Curve Calc'!$B5, 2),0)</f>
        <v>0.2</v>
      </c>
      <c r="E6" s="1">
        <f>IFERROR(ROUND((((('XP Curve Calc'!A5^3)/16)+('XP Curve Calc'!$A5/8))/1.125)/'XP Curve Calc'!$B5, 2),0)</f>
        <v>0.12</v>
      </c>
    </row>
    <row r="7" spans="1:5" x14ac:dyDescent="0.25">
      <c r="A7" s="1">
        <v>4</v>
      </c>
      <c r="B7" s="1">
        <f>IFERROR(ROUND(((('XP Curve Calc'!A6^3)+'XP Curve Calc'!$A6)/2)/'XP Curve Calc'!$B6, 2),0)</f>
        <v>1.7</v>
      </c>
      <c r="C7" s="1">
        <f>IFERROR(ROUND((((('XP Curve Calc'!A6^3)/4)+('XP Curve Calc'!$A6/2))/1.5)/'XP Curve Calc'!$B6, 2),0)</f>
        <v>0.6</v>
      </c>
      <c r="D7" s="1">
        <f>IFERROR(ROUND((((('XP Curve Calc'!A6^3)/9)+('XP Curve Calc'!$A6/8))/1.125)/'XP Curve Calc'!$B6, 2),0)</f>
        <v>0.34</v>
      </c>
      <c r="E7" s="1">
        <f>IFERROR(ROUND((((('XP Curve Calc'!A6^3)/16)+('XP Curve Calc'!$A6/8))/1.125)/'XP Curve Calc'!$B6, 2),0)</f>
        <v>0.2</v>
      </c>
    </row>
    <row r="8" spans="1:5" x14ac:dyDescent="0.25">
      <c r="A8" s="1">
        <v>5</v>
      </c>
      <c r="B8" s="1">
        <f>IFERROR(ROUND(((('XP Curve Calc'!A7^3)+'XP Curve Calc'!$A7)/2)/'XP Curve Calc'!$B7, 2),0)</f>
        <v>2.6</v>
      </c>
      <c r="C8" s="1">
        <f>IFERROR(ROUND((((('XP Curve Calc'!A7^3)/4)+('XP Curve Calc'!$A7/2))/1.5)/'XP Curve Calc'!$B7, 2),0)</f>
        <v>0.9</v>
      </c>
      <c r="D8" s="1">
        <f>IFERROR(ROUND((((('XP Curve Calc'!A7^3)/9)+('XP Curve Calc'!$A7/8))/1.125)/'XP Curve Calc'!$B7, 2),0)</f>
        <v>0.52</v>
      </c>
      <c r="E8" s="1">
        <f>IFERROR(ROUND((((('XP Curve Calc'!A7^3)/16)+('XP Curve Calc'!$A7/8))/1.125)/'XP Curve Calc'!$B7, 2),0)</f>
        <v>0.3</v>
      </c>
    </row>
    <row r="9" spans="1:5" x14ac:dyDescent="0.25">
      <c r="A9" s="1">
        <v>6</v>
      </c>
      <c r="B9" s="1">
        <f>IFERROR(ROUND(((('XP Curve Calc'!A8^3)+'XP Curve Calc'!$A8)/2)/'XP Curve Calc'!$B8, 2),0)</f>
        <v>3.7</v>
      </c>
      <c r="C9" s="1">
        <f>IFERROR(ROUND((((('XP Curve Calc'!A8^3)/4)+('XP Curve Calc'!$A8/2))/1.5)/'XP Curve Calc'!$B8, 2),0)</f>
        <v>1.27</v>
      </c>
      <c r="D9" s="1">
        <f>IFERROR(ROUND((((('XP Curve Calc'!A8^3)/9)+('XP Curve Calc'!$A8/8))/1.125)/'XP Curve Calc'!$B8, 2),0)</f>
        <v>0.73</v>
      </c>
      <c r="E9" s="1">
        <f>IFERROR(ROUND((((('XP Curve Calc'!A8^3)/16)+('XP Curve Calc'!$A8/8))/1.125)/'XP Curve Calc'!$B8, 2),0)</f>
        <v>0.42</v>
      </c>
    </row>
    <row r="10" spans="1:5" x14ac:dyDescent="0.25">
      <c r="A10" s="1">
        <v>7</v>
      </c>
      <c r="B10" s="1">
        <f>IFERROR(ROUND(((('XP Curve Calc'!A9^3)+'XP Curve Calc'!$A9)/2)/'XP Curve Calc'!$B9, 2),0)</f>
        <v>5</v>
      </c>
      <c r="C10" s="1">
        <f>IFERROR(ROUND((((('XP Curve Calc'!A9^3)/4)+('XP Curve Calc'!$A9/2))/1.5)/'XP Curve Calc'!$B9, 2),0)</f>
        <v>1.7</v>
      </c>
      <c r="D10" s="1">
        <f>IFERROR(ROUND((((('XP Curve Calc'!A9^3)/9)+('XP Curve Calc'!$A9/8))/1.125)/'XP Curve Calc'!$B9, 2),0)</f>
        <v>0.99</v>
      </c>
      <c r="E10" s="1">
        <f>IFERROR(ROUND((((('XP Curve Calc'!A9^3)/16)+('XP Curve Calc'!$A9/8))/1.125)/'XP Curve Calc'!$B9, 2),0)</f>
        <v>0.56999999999999995</v>
      </c>
    </row>
    <row r="11" spans="1:5" x14ac:dyDescent="0.25">
      <c r="A11" s="1">
        <v>8</v>
      </c>
      <c r="B11" s="1">
        <f>IFERROR(ROUND(((('XP Curve Calc'!A10^3)+'XP Curve Calc'!$A10)/2)/'XP Curve Calc'!$B10, 2),0)</f>
        <v>6.5</v>
      </c>
      <c r="C11" s="1">
        <f>IFERROR(ROUND((((('XP Curve Calc'!A10^3)/4)+('XP Curve Calc'!$A10/2))/1.5)/'XP Curve Calc'!$B10, 2),0)</f>
        <v>2.2000000000000002</v>
      </c>
      <c r="D11" s="1">
        <f>IFERROR(ROUND((((('XP Curve Calc'!A10^3)/9)+('XP Curve Calc'!$A10/8))/1.125)/'XP Curve Calc'!$B10, 2),0)</f>
        <v>1.29</v>
      </c>
      <c r="E11" s="1">
        <f>IFERROR(ROUND((((('XP Curve Calc'!A10^3)/16)+('XP Curve Calc'!$A10/8))/1.125)/'XP Curve Calc'!$B10, 2),0)</f>
        <v>0.73</v>
      </c>
    </row>
    <row r="12" spans="1:5" x14ac:dyDescent="0.25">
      <c r="A12" s="1">
        <v>9</v>
      </c>
      <c r="B12" s="1">
        <f>IFERROR(ROUND(((('XP Curve Calc'!A11^3)+'XP Curve Calc'!$A11)/2)/'XP Curve Calc'!$B11, 2),0)</f>
        <v>8.1999999999999993</v>
      </c>
      <c r="C12" s="1">
        <f>IFERROR(ROUND((((('XP Curve Calc'!A11^3)/4)+('XP Curve Calc'!$A11/2))/1.5)/'XP Curve Calc'!$B11, 2),0)</f>
        <v>2.77</v>
      </c>
      <c r="D12" s="1">
        <f>IFERROR(ROUND((((('XP Curve Calc'!A11^3)/9)+('XP Curve Calc'!$A11/8))/1.125)/'XP Curve Calc'!$B11, 2),0)</f>
        <v>1.62</v>
      </c>
      <c r="E12" s="1">
        <f>IFERROR(ROUND((((('XP Curve Calc'!A11^3)/16)+('XP Curve Calc'!$A11/8))/1.125)/'XP Curve Calc'!$B11, 2),0)</f>
        <v>0.92</v>
      </c>
    </row>
    <row r="13" spans="1:5" x14ac:dyDescent="0.25">
      <c r="A13" s="1">
        <v>10</v>
      </c>
      <c r="B13" s="1">
        <f>IFERROR(ROUND(((('XP Curve Calc'!A12^3)+'XP Curve Calc'!$A12)/2)/'XP Curve Calc'!$B12, 2),0)</f>
        <v>10.1</v>
      </c>
      <c r="C13" s="1">
        <f>IFERROR(ROUND((((('XP Curve Calc'!A12^3)/4)+('XP Curve Calc'!$A12/2))/1.5)/'XP Curve Calc'!$B12, 2),0)</f>
        <v>3.4</v>
      </c>
      <c r="D13" s="1">
        <f>IFERROR(ROUND((((('XP Curve Calc'!A12^3)/9)+('XP Curve Calc'!$A12/8))/1.125)/'XP Curve Calc'!$B12, 2),0)</f>
        <v>2</v>
      </c>
      <c r="E13" s="1">
        <f>IFERROR(ROUND((((('XP Curve Calc'!A12^3)/16)+('XP Curve Calc'!$A12/8))/1.125)/'XP Curve Calc'!$B12, 2),0)</f>
        <v>1.1299999999999999</v>
      </c>
    </row>
    <row r="14" spans="1:5" x14ac:dyDescent="0.25">
      <c r="A14" s="1">
        <v>11</v>
      </c>
      <c r="B14" s="1">
        <f>IFERROR(ROUND(((('XP Curve Calc'!A13^3)+'XP Curve Calc'!$A13)/2)/'XP Curve Calc'!$B13, 2),0)</f>
        <v>12.2</v>
      </c>
      <c r="C14" s="1">
        <f>IFERROR(ROUND((((('XP Curve Calc'!A13^3)/4)+('XP Curve Calc'!$A13/2))/1.5)/'XP Curve Calc'!$B13, 2),0)</f>
        <v>4.0999999999999996</v>
      </c>
      <c r="D14" s="1">
        <f>IFERROR(ROUND((((('XP Curve Calc'!A13^3)/9)+('XP Curve Calc'!$A13/8))/1.125)/'XP Curve Calc'!$B13, 2),0)</f>
        <v>2.41</v>
      </c>
      <c r="E14" s="1">
        <f>IFERROR(ROUND((((('XP Curve Calc'!A13^3)/16)+('XP Curve Calc'!$A13/8))/1.125)/'XP Curve Calc'!$B13, 2),0)</f>
        <v>1.37</v>
      </c>
    </row>
    <row r="15" spans="1:5" x14ac:dyDescent="0.25">
      <c r="A15" s="1">
        <v>12</v>
      </c>
      <c r="B15" s="1">
        <f>IFERROR(ROUND(((('XP Curve Calc'!A14^3)+'XP Curve Calc'!$A14)/2)/'XP Curve Calc'!$B14, 2),0)</f>
        <v>14.5</v>
      </c>
      <c r="C15" s="1">
        <f>IFERROR(ROUND((((('XP Curve Calc'!A14^3)/4)+('XP Curve Calc'!$A14/2))/1.5)/'XP Curve Calc'!$B14, 2),0)</f>
        <v>4.87</v>
      </c>
      <c r="D15" s="1">
        <f>IFERROR(ROUND((((('XP Curve Calc'!A14^3)/9)+('XP Curve Calc'!$A14/8))/1.125)/'XP Curve Calc'!$B14, 2),0)</f>
        <v>2.87</v>
      </c>
      <c r="E15" s="1">
        <f>IFERROR(ROUND((((('XP Curve Calc'!A14^3)/16)+('XP Curve Calc'!$A14/8))/1.125)/'XP Curve Calc'!$B14, 2),0)</f>
        <v>1.62</v>
      </c>
    </row>
    <row r="16" spans="1:5" x14ac:dyDescent="0.25">
      <c r="A16" s="1">
        <v>13</v>
      </c>
      <c r="B16" s="1">
        <f>IFERROR(ROUND(((('XP Curve Calc'!A15^3)+'XP Curve Calc'!$A15)/2)/'XP Curve Calc'!$B15, 2),0)</f>
        <v>17</v>
      </c>
      <c r="C16" s="1">
        <f>IFERROR(ROUND((((('XP Curve Calc'!A15^3)/4)+('XP Curve Calc'!$A15/2))/1.5)/'XP Curve Calc'!$B15, 2),0)</f>
        <v>5.7</v>
      </c>
      <c r="D16" s="1">
        <f>IFERROR(ROUND((((('XP Curve Calc'!A15^3)/9)+('XP Curve Calc'!$A15/8))/1.125)/'XP Curve Calc'!$B15, 2),0)</f>
        <v>3.36</v>
      </c>
      <c r="E16" s="1">
        <f>IFERROR(ROUND((((('XP Curve Calc'!A15^3)/16)+('XP Curve Calc'!$A15/8))/1.125)/'XP Curve Calc'!$B15, 2),0)</f>
        <v>1.9</v>
      </c>
    </row>
    <row r="17" spans="1:5" x14ac:dyDescent="0.25">
      <c r="A17" s="1">
        <v>14</v>
      </c>
      <c r="B17" s="1">
        <f>IFERROR(ROUND(((('XP Curve Calc'!A16^3)+'XP Curve Calc'!$A16)/2)/'XP Curve Calc'!$B16, 2),0)</f>
        <v>19.7</v>
      </c>
      <c r="C17" s="1">
        <f>IFERROR(ROUND((((('XP Curve Calc'!A16^3)/4)+('XP Curve Calc'!$A16/2))/1.5)/'XP Curve Calc'!$B16, 2),0)</f>
        <v>6.6</v>
      </c>
      <c r="D17" s="1">
        <f>IFERROR(ROUND((((('XP Curve Calc'!A16^3)/9)+('XP Curve Calc'!$A16/8))/1.125)/'XP Curve Calc'!$B16, 2),0)</f>
        <v>3.89</v>
      </c>
      <c r="E17" s="1">
        <f>IFERROR(ROUND((((('XP Curve Calc'!A16^3)/16)+('XP Curve Calc'!$A16/8))/1.125)/'XP Curve Calc'!$B16, 2),0)</f>
        <v>2.2000000000000002</v>
      </c>
    </row>
    <row r="18" spans="1:5" x14ac:dyDescent="0.25">
      <c r="A18" s="1">
        <v>15</v>
      </c>
      <c r="B18" s="1">
        <f>IFERROR(ROUND(((('XP Curve Calc'!A17^3)+'XP Curve Calc'!$A17)/2)/'XP Curve Calc'!$B17, 2),0)</f>
        <v>22.6</v>
      </c>
      <c r="C18" s="1">
        <f>IFERROR(ROUND((((('XP Curve Calc'!A17^3)/4)+('XP Curve Calc'!$A17/2))/1.5)/'XP Curve Calc'!$B17, 2),0)</f>
        <v>7.57</v>
      </c>
      <c r="D18" s="1">
        <f>IFERROR(ROUND((((('XP Curve Calc'!A17^3)/9)+('XP Curve Calc'!$A17/8))/1.125)/'XP Curve Calc'!$B17, 2),0)</f>
        <v>4.47</v>
      </c>
      <c r="E18" s="1">
        <f>IFERROR(ROUND((((('XP Curve Calc'!A17^3)/16)+('XP Curve Calc'!$A17/8))/1.125)/'XP Curve Calc'!$B17, 2),0)</f>
        <v>2.52</v>
      </c>
    </row>
    <row r="19" spans="1:5" x14ac:dyDescent="0.25">
      <c r="A19" s="1">
        <v>16</v>
      </c>
      <c r="B19" s="1">
        <f>IFERROR(ROUND(((('XP Curve Calc'!A18^3)+'XP Curve Calc'!$A18)/2)/'XP Curve Calc'!$B18, 2),0)</f>
        <v>25.7</v>
      </c>
      <c r="C19" s="1">
        <f>IFERROR(ROUND((((('XP Curve Calc'!A18^3)/4)+('XP Curve Calc'!$A18/2))/1.5)/'XP Curve Calc'!$B18, 2),0)</f>
        <v>8.6</v>
      </c>
      <c r="D19" s="1">
        <f>IFERROR(ROUND((((('XP Curve Calc'!A18^3)/9)+('XP Curve Calc'!$A18/8))/1.125)/'XP Curve Calc'!$B18, 2),0)</f>
        <v>5.08</v>
      </c>
      <c r="E19" s="1">
        <f>IFERROR(ROUND((((('XP Curve Calc'!A18^3)/16)+('XP Curve Calc'!$A18/8))/1.125)/'XP Curve Calc'!$B18, 2),0)</f>
        <v>2.87</v>
      </c>
    </row>
    <row r="20" spans="1:5" x14ac:dyDescent="0.25">
      <c r="A20" s="1">
        <v>17</v>
      </c>
      <c r="B20" s="1">
        <f>IFERROR(ROUND(((('XP Curve Calc'!A19^3)+'XP Curve Calc'!$A19)/2)/'XP Curve Calc'!$B19, 2),0)</f>
        <v>29</v>
      </c>
      <c r="C20" s="1">
        <f>IFERROR(ROUND((((('XP Curve Calc'!A19^3)/4)+('XP Curve Calc'!$A19/2))/1.5)/'XP Curve Calc'!$B19, 2),0)</f>
        <v>9.6999999999999993</v>
      </c>
      <c r="D20" s="1">
        <f>IFERROR(ROUND((((('XP Curve Calc'!A19^3)/9)+('XP Curve Calc'!$A19/8))/1.125)/'XP Curve Calc'!$B19, 2),0)</f>
        <v>5.73</v>
      </c>
      <c r="E20" s="1">
        <f>IFERROR(ROUND((((('XP Curve Calc'!A19^3)/16)+('XP Curve Calc'!$A19/8))/1.125)/'XP Curve Calc'!$B19, 2),0)</f>
        <v>3.23</v>
      </c>
    </row>
    <row r="21" spans="1:5" x14ac:dyDescent="0.25">
      <c r="A21" s="1">
        <v>18</v>
      </c>
      <c r="B21" s="1">
        <f>IFERROR(ROUND(((('XP Curve Calc'!A20^3)+'XP Curve Calc'!$A20)/2)/'XP Curve Calc'!$B20, 2),0)</f>
        <v>32.5</v>
      </c>
      <c r="C21" s="1">
        <f>IFERROR(ROUND((((('XP Curve Calc'!A20^3)/4)+('XP Curve Calc'!$A20/2))/1.5)/'XP Curve Calc'!$B20, 2),0)</f>
        <v>10.87</v>
      </c>
      <c r="D21" s="1">
        <f>IFERROR(ROUND((((('XP Curve Calc'!A20^3)/9)+('XP Curve Calc'!$A20/8))/1.125)/'XP Curve Calc'!$B20, 2),0)</f>
        <v>6.42</v>
      </c>
      <c r="E21" s="1">
        <f>IFERROR(ROUND((((('XP Curve Calc'!A20^3)/16)+('XP Curve Calc'!$A20/8))/1.125)/'XP Curve Calc'!$B20, 2),0)</f>
        <v>3.62</v>
      </c>
    </row>
    <row r="22" spans="1:5" x14ac:dyDescent="0.25">
      <c r="A22" s="1">
        <v>19</v>
      </c>
      <c r="B22" s="1">
        <f>IFERROR(ROUND(((('XP Curve Calc'!A21^3)+'XP Curve Calc'!$A21)/2)/'XP Curve Calc'!$B21, 2),0)</f>
        <v>36.200000000000003</v>
      </c>
      <c r="C22" s="1">
        <f>IFERROR(ROUND((((('XP Curve Calc'!A21^3)/4)+('XP Curve Calc'!$A21/2))/1.5)/'XP Curve Calc'!$B21, 2),0)</f>
        <v>12.1</v>
      </c>
      <c r="D22" s="1">
        <f>IFERROR(ROUND((((('XP Curve Calc'!A21^3)/9)+('XP Curve Calc'!$A21/8))/1.125)/'XP Curve Calc'!$B21, 2),0)</f>
        <v>7.15</v>
      </c>
      <c r="E22" s="1">
        <f>IFERROR(ROUND((((('XP Curve Calc'!A21^3)/16)+('XP Curve Calc'!$A21/8))/1.125)/'XP Curve Calc'!$B21, 2),0)</f>
        <v>4.03</v>
      </c>
    </row>
    <row r="23" spans="1:5" x14ac:dyDescent="0.25">
      <c r="A23" s="1">
        <v>20</v>
      </c>
      <c r="B23" s="1">
        <f>IFERROR(ROUND(((('XP Curve Calc'!A22^3)+'XP Curve Calc'!$A22)/2)/'XP Curve Calc'!$B22, 2),0)</f>
        <v>40.1</v>
      </c>
      <c r="C23" s="1">
        <f>IFERROR(ROUND((((('XP Curve Calc'!A22^3)/4)+('XP Curve Calc'!$A22/2))/1.5)/'XP Curve Calc'!$B22, 2),0)</f>
        <v>13.4</v>
      </c>
      <c r="D23" s="1">
        <f>IFERROR(ROUND((((('XP Curve Calc'!A22^3)/9)+('XP Curve Calc'!$A22/8))/1.125)/'XP Curve Calc'!$B22, 2),0)</f>
        <v>7.92</v>
      </c>
      <c r="E23" s="1">
        <f>IFERROR(ROUND((((('XP Curve Calc'!A22^3)/16)+('XP Curve Calc'!$A22/8))/1.125)/'XP Curve Calc'!$B22, 2),0)</f>
        <v>4.47</v>
      </c>
    </row>
    <row r="24" spans="1:5" x14ac:dyDescent="0.25">
      <c r="A24" s="1">
        <v>21</v>
      </c>
      <c r="B24" s="1">
        <f>IFERROR(ROUND(((('XP Curve Calc'!A23^3)+'XP Curve Calc'!$A23)/2)/'XP Curve Calc'!$B23, 2),0)</f>
        <v>44.2</v>
      </c>
      <c r="C24" s="1">
        <f>IFERROR(ROUND((((('XP Curve Calc'!A23^3)/4)+('XP Curve Calc'!$A23/2))/1.5)/'XP Curve Calc'!$B23, 2),0)</f>
        <v>14.77</v>
      </c>
      <c r="D24" s="1">
        <f>IFERROR(ROUND((((('XP Curve Calc'!A23^3)/9)+('XP Curve Calc'!$A23/8))/1.125)/'XP Curve Calc'!$B23, 2),0)</f>
        <v>8.73</v>
      </c>
      <c r="E24" s="1">
        <f>IFERROR(ROUND((((('XP Curve Calc'!A23^3)/16)+('XP Curve Calc'!$A23/8))/1.125)/'XP Curve Calc'!$B23, 2),0)</f>
        <v>4.92</v>
      </c>
    </row>
    <row r="25" spans="1:5" x14ac:dyDescent="0.25">
      <c r="A25" s="1">
        <v>22</v>
      </c>
      <c r="B25" s="1">
        <f>IFERROR(ROUND(((('XP Curve Calc'!A24^3)+'XP Curve Calc'!$A24)/2)/'XP Curve Calc'!$B24, 2),0)</f>
        <v>48.5</v>
      </c>
      <c r="C25" s="1">
        <f>IFERROR(ROUND((((('XP Curve Calc'!A24^3)/4)+('XP Curve Calc'!$A24/2))/1.5)/'XP Curve Calc'!$B24, 2),0)</f>
        <v>16.2</v>
      </c>
      <c r="D25" s="1">
        <f>IFERROR(ROUND((((('XP Curve Calc'!A24^3)/9)+('XP Curve Calc'!$A24/8))/1.125)/'XP Curve Calc'!$B24, 2),0)</f>
        <v>9.58</v>
      </c>
      <c r="E25" s="1">
        <f>IFERROR(ROUND((((('XP Curve Calc'!A24^3)/16)+('XP Curve Calc'!$A24/8))/1.125)/'XP Curve Calc'!$B24, 2),0)</f>
        <v>5.4</v>
      </c>
    </row>
    <row r="26" spans="1:5" x14ac:dyDescent="0.25">
      <c r="A26" s="1">
        <v>23</v>
      </c>
      <c r="B26" s="1">
        <f>IFERROR(ROUND(((('XP Curve Calc'!A25^3)+'XP Curve Calc'!$A25)/2)/'XP Curve Calc'!$B25, 2),0)</f>
        <v>53</v>
      </c>
      <c r="C26" s="1">
        <f>IFERROR(ROUND((((('XP Curve Calc'!A25^3)/4)+('XP Curve Calc'!$A25/2))/1.5)/'XP Curve Calc'!$B25, 2),0)</f>
        <v>17.7</v>
      </c>
      <c r="D26" s="1">
        <f>IFERROR(ROUND((((('XP Curve Calc'!A25^3)/9)+('XP Curve Calc'!$A25/8))/1.125)/'XP Curve Calc'!$B25, 2),0)</f>
        <v>10.47</v>
      </c>
      <c r="E26" s="1">
        <f>IFERROR(ROUND((((('XP Curve Calc'!A25^3)/16)+('XP Curve Calc'!$A25/8))/1.125)/'XP Curve Calc'!$B25, 2),0)</f>
        <v>5.9</v>
      </c>
    </row>
    <row r="27" spans="1:5" x14ac:dyDescent="0.25">
      <c r="A27" s="1">
        <v>24</v>
      </c>
      <c r="B27" s="1">
        <f>IFERROR(ROUND(((('XP Curve Calc'!A26^3)+'XP Curve Calc'!$A26)/2)/'XP Curve Calc'!$B26, 2),0)</f>
        <v>57.7</v>
      </c>
      <c r="C27" s="1">
        <f>IFERROR(ROUND((((('XP Curve Calc'!A26^3)/4)+('XP Curve Calc'!$A26/2))/1.5)/'XP Curve Calc'!$B26, 2),0)</f>
        <v>19.27</v>
      </c>
      <c r="D27" s="1">
        <f>IFERROR(ROUND((((('XP Curve Calc'!A26^3)/9)+('XP Curve Calc'!$A26/8))/1.125)/'XP Curve Calc'!$B26, 2),0)</f>
        <v>11.4</v>
      </c>
      <c r="E27" s="1">
        <f>IFERROR(ROUND((((('XP Curve Calc'!A26^3)/16)+('XP Curve Calc'!$A26/8))/1.125)/'XP Curve Calc'!$B26, 2),0)</f>
        <v>6.42</v>
      </c>
    </row>
    <row r="28" spans="1:5" x14ac:dyDescent="0.25">
      <c r="A28" s="1">
        <v>25</v>
      </c>
      <c r="B28" s="1">
        <f>IFERROR(ROUND(((('XP Curve Calc'!A27^3)+'XP Curve Calc'!$A27)/2)/'XP Curve Calc'!$B27, 2),0)</f>
        <v>62.6</v>
      </c>
      <c r="C28" s="1">
        <f>IFERROR(ROUND((((('XP Curve Calc'!A27^3)/4)+('XP Curve Calc'!$A27/2))/1.5)/'XP Curve Calc'!$B27, 2),0)</f>
        <v>20.9</v>
      </c>
      <c r="D28" s="1">
        <f>IFERROR(ROUND((((('XP Curve Calc'!A27^3)/9)+('XP Curve Calc'!$A27/8))/1.125)/'XP Curve Calc'!$B27, 2),0)</f>
        <v>12.37</v>
      </c>
      <c r="E28" s="1">
        <f>IFERROR(ROUND((((('XP Curve Calc'!A27^3)/16)+('XP Curve Calc'!$A27/8))/1.125)/'XP Curve Calc'!$B27, 2),0)</f>
        <v>6.97</v>
      </c>
    </row>
    <row r="29" spans="1:5" x14ac:dyDescent="0.25">
      <c r="A29" s="1">
        <v>26</v>
      </c>
      <c r="C29" s="1">
        <f>IFERROR(ROUND((((('XP Curve Calc'!A28^3)/4)+('XP Curve Calc'!$A28/2))/1.5)/'XP Curve Calc'!$B28, 2),0)</f>
        <v>22.6</v>
      </c>
      <c r="D29" s="1">
        <f>IFERROR(ROUND((((('XP Curve Calc'!A28^3)/9)+('XP Curve Calc'!$A28/8))/1.125)/'XP Curve Calc'!$B28, 2),0)</f>
        <v>13.38</v>
      </c>
      <c r="E29" s="1">
        <f>IFERROR(ROUND((((('XP Curve Calc'!A28^3)/16)+('XP Curve Calc'!$A28/8))/1.125)/'XP Curve Calc'!$B28, 2),0)</f>
        <v>7.53</v>
      </c>
    </row>
    <row r="30" spans="1:5" x14ac:dyDescent="0.25">
      <c r="A30" s="1">
        <v>27</v>
      </c>
      <c r="C30" s="1">
        <f>IFERROR(ROUND((((('XP Curve Calc'!A29^3)/4)+('XP Curve Calc'!$A29/2))/1.5)/'XP Curve Calc'!$B29, 2),0)</f>
        <v>24.37</v>
      </c>
      <c r="D30" s="1">
        <f>IFERROR(ROUND((((('XP Curve Calc'!A29^3)/9)+('XP Curve Calc'!$A29/8))/1.125)/'XP Curve Calc'!$B29, 2),0)</f>
        <v>14.42</v>
      </c>
      <c r="E30" s="1">
        <f>IFERROR(ROUND((((('XP Curve Calc'!A29^3)/16)+('XP Curve Calc'!$A29/8))/1.125)/'XP Curve Calc'!$B29, 2),0)</f>
        <v>8.1199999999999992</v>
      </c>
    </row>
    <row r="31" spans="1:5" x14ac:dyDescent="0.25">
      <c r="A31" s="1">
        <v>28</v>
      </c>
      <c r="C31" s="1">
        <f>IFERROR(ROUND((((('XP Curve Calc'!A30^3)/4)+('XP Curve Calc'!$A30/2))/1.5)/'XP Curve Calc'!$B30, 2),0)</f>
        <v>26.2</v>
      </c>
      <c r="D31" s="1">
        <f>IFERROR(ROUND((((('XP Curve Calc'!A30^3)/9)+('XP Curve Calc'!$A30/8))/1.125)/'XP Curve Calc'!$B30, 2),0)</f>
        <v>15.51</v>
      </c>
      <c r="E31" s="1">
        <f>IFERROR(ROUND((((('XP Curve Calc'!A30^3)/16)+('XP Curve Calc'!$A30/8))/1.125)/'XP Curve Calc'!$B30, 2),0)</f>
        <v>8.73</v>
      </c>
    </row>
    <row r="32" spans="1:5" x14ac:dyDescent="0.25">
      <c r="A32" s="1">
        <v>29</v>
      </c>
      <c r="C32" s="1">
        <f>IFERROR(ROUND((((('XP Curve Calc'!A31^3)/4)+('XP Curve Calc'!$A31/2))/1.5)/'XP Curve Calc'!$B31, 2),0)</f>
        <v>28.1</v>
      </c>
      <c r="D32" s="1">
        <f>IFERROR(ROUND((((('XP Curve Calc'!A31^3)/9)+('XP Curve Calc'!$A31/8))/1.125)/'XP Curve Calc'!$B31, 2),0)</f>
        <v>16.63</v>
      </c>
      <c r="E32" s="1">
        <f>IFERROR(ROUND((((('XP Curve Calc'!A31^3)/16)+('XP Curve Calc'!$A31/8))/1.125)/'XP Curve Calc'!$B31, 2),0)</f>
        <v>9.3699999999999992</v>
      </c>
    </row>
    <row r="33" spans="1:5" x14ac:dyDescent="0.25">
      <c r="A33" s="1">
        <v>30</v>
      </c>
      <c r="C33" s="1">
        <f>IFERROR(ROUND((((('XP Curve Calc'!A32^3)/4)+('XP Curve Calc'!$A32/2))/1.5)/'XP Curve Calc'!$B32, 2),0)</f>
        <v>30.07</v>
      </c>
      <c r="D33" s="1">
        <f>IFERROR(ROUND((((('XP Curve Calc'!A32^3)/9)+('XP Curve Calc'!$A32/8))/1.125)/'XP Curve Calc'!$B32, 2),0)</f>
        <v>17.8</v>
      </c>
      <c r="E33" s="1">
        <f>IFERROR(ROUND((((('XP Curve Calc'!A32^3)/16)+('XP Curve Calc'!$A32/8))/1.125)/'XP Curve Calc'!$B32, 2),0)</f>
        <v>10.02</v>
      </c>
    </row>
    <row r="34" spans="1:5" x14ac:dyDescent="0.25">
      <c r="A34" s="1">
        <v>31</v>
      </c>
      <c r="C34" s="1">
        <f>IFERROR(ROUND((((('XP Curve Calc'!A33^3)/4)+('XP Curve Calc'!$A33/2))/1.5)/'XP Curve Calc'!$B33, 2),0)</f>
        <v>32.1</v>
      </c>
      <c r="D34" s="1">
        <f>IFERROR(ROUND((((('XP Curve Calc'!A33^3)/9)+('XP Curve Calc'!$A33/8))/1.125)/'XP Curve Calc'!$B33, 2),0)</f>
        <v>19</v>
      </c>
      <c r="E34" s="1">
        <f>IFERROR(ROUND((((('XP Curve Calc'!A33^3)/16)+('XP Curve Calc'!$A33/8))/1.125)/'XP Curve Calc'!$B33, 2),0)</f>
        <v>10.7</v>
      </c>
    </row>
    <row r="35" spans="1:5" x14ac:dyDescent="0.25">
      <c r="A35" s="1">
        <v>32</v>
      </c>
      <c r="C35" s="1">
        <f>IFERROR(ROUND((((('XP Curve Calc'!A34^3)/4)+('XP Curve Calc'!$A34/2))/1.5)/'XP Curve Calc'!$B34, 2),0)</f>
        <v>34.200000000000003</v>
      </c>
      <c r="D35" s="1">
        <f>IFERROR(ROUND((((('XP Curve Calc'!A34^3)/9)+('XP Curve Calc'!$A34/8))/1.125)/'XP Curve Calc'!$B34, 2),0)</f>
        <v>20.25</v>
      </c>
      <c r="E35" s="1">
        <f>IFERROR(ROUND((((('XP Curve Calc'!A34^3)/16)+('XP Curve Calc'!$A34/8))/1.125)/'XP Curve Calc'!$B34, 2),0)</f>
        <v>11.4</v>
      </c>
    </row>
    <row r="36" spans="1:5" x14ac:dyDescent="0.25">
      <c r="A36" s="1">
        <v>33</v>
      </c>
      <c r="C36" s="1">
        <f>IFERROR(ROUND((((('XP Curve Calc'!A35^3)/4)+('XP Curve Calc'!$A35/2))/1.5)/'XP Curve Calc'!$B35, 2),0)</f>
        <v>36.369999999999997</v>
      </c>
      <c r="D36" s="1">
        <f>IFERROR(ROUND((((('XP Curve Calc'!A35^3)/9)+('XP Curve Calc'!$A35/8))/1.125)/'XP Curve Calc'!$B35, 2),0)</f>
        <v>21.53</v>
      </c>
      <c r="E36" s="1">
        <f>IFERROR(ROUND((((('XP Curve Calc'!A35^3)/16)+('XP Curve Calc'!$A35/8))/1.125)/'XP Curve Calc'!$B35, 2),0)</f>
        <v>12.12</v>
      </c>
    </row>
    <row r="37" spans="1:5" x14ac:dyDescent="0.25">
      <c r="A37" s="1">
        <v>34</v>
      </c>
      <c r="C37" s="1">
        <f>IFERROR(ROUND((((('XP Curve Calc'!A36^3)/4)+('XP Curve Calc'!$A36/2))/1.5)/'XP Curve Calc'!$B36, 2),0)</f>
        <v>38.6</v>
      </c>
      <c r="D37" s="1">
        <f>IFERROR(ROUND((((('XP Curve Calc'!A36^3)/9)+('XP Curve Calc'!$A36/8))/1.125)/'XP Curve Calc'!$B36, 2),0)</f>
        <v>22.86</v>
      </c>
      <c r="E37" s="1">
        <f>IFERROR(ROUND((((('XP Curve Calc'!A36^3)/16)+('XP Curve Calc'!$A36/8))/1.125)/'XP Curve Calc'!$B36, 2),0)</f>
        <v>12.87</v>
      </c>
    </row>
    <row r="38" spans="1:5" x14ac:dyDescent="0.25">
      <c r="A38" s="1">
        <v>35</v>
      </c>
      <c r="C38" s="1">
        <f>IFERROR(ROUND((((('XP Curve Calc'!A37^3)/4)+('XP Curve Calc'!$A37/2))/1.5)/'XP Curve Calc'!$B37, 2),0)</f>
        <v>40.9</v>
      </c>
      <c r="D38" s="1">
        <f>IFERROR(ROUND((((('XP Curve Calc'!A37^3)/9)+('XP Curve Calc'!$A37/8))/1.125)/'XP Curve Calc'!$B37, 2),0)</f>
        <v>24.22</v>
      </c>
      <c r="E38" s="1">
        <f>IFERROR(ROUND((((('XP Curve Calc'!A37^3)/16)+('XP Curve Calc'!$A37/8))/1.125)/'XP Curve Calc'!$B37, 2),0)</f>
        <v>13.63</v>
      </c>
    </row>
    <row r="39" spans="1:5" x14ac:dyDescent="0.25">
      <c r="A39" s="1">
        <v>36</v>
      </c>
      <c r="C39" s="1">
        <f>IFERROR(ROUND((((('XP Curve Calc'!A38^3)/4)+('XP Curve Calc'!$A38/2))/1.5)/'XP Curve Calc'!$B38, 2),0)</f>
        <v>43.27</v>
      </c>
      <c r="D39" s="1">
        <f>IFERROR(ROUND((((('XP Curve Calc'!A38^3)/9)+('XP Curve Calc'!$A38/8))/1.125)/'XP Curve Calc'!$B38, 2),0)</f>
        <v>25.62</v>
      </c>
      <c r="E39" s="1">
        <f>IFERROR(ROUND((((('XP Curve Calc'!A38^3)/16)+('XP Curve Calc'!$A38/8))/1.125)/'XP Curve Calc'!$B38, 2),0)</f>
        <v>14.42</v>
      </c>
    </row>
    <row r="40" spans="1:5" x14ac:dyDescent="0.25">
      <c r="A40" s="1">
        <v>37</v>
      </c>
      <c r="C40" s="1">
        <f>IFERROR(ROUND((((('XP Curve Calc'!A39^3)/4)+('XP Curve Calc'!$A39/2))/1.5)/'XP Curve Calc'!$B39, 2),0)</f>
        <v>45.7</v>
      </c>
      <c r="D40" s="1">
        <f>IFERROR(ROUND((((('XP Curve Calc'!A39^3)/9)+('XP Curve Calc'!$A39/8))/1.125)/'XP Curve Calc'!$B39, 2),0)</f>
        <v>27.06</v>
      </c>
      <c r="E40" s="1">
        <f>IFERROR(ROUND((((('XP Curve Calc'!A39^3)/16)+('XP Curve Calc'!$A39/8))/1.125)/'XP Curve Calc'!$B39, 2),0)</f>
        <v>15.23</v>
      </c>
    </row>
    <row r="41" spans="1:5" x14ac:dyDescent="0.25">
      <c r="A41" s="1">
        <v>38</v>
      </c>
      <c r="C41" s="1">
        <f>IFERROR(ROUND((((('XP Curve Calc'!A40^3)/4)+('XP Curve Calc'!$A40/2))/1.5)/'XP Curve Calc'!$B40, 2),0)</f>
        <v>48.2</v>
      </c>
      <c r="D41" s="1">
        <f>IFERROR(ROUND((((('XP Curve Calc'!A40^3)/9)+('XP Curve Calc'!$A40/8))/1.125)/'XP Curve Calc'!$B40, 2),0)</f>
        <v>28.55</v>
      </c>
      <c r="E41" s="1">
        <f>IFERROR(ROUND((((('XP Curve Calc'!A40^3)/16)+('XP Curve Calc'!$A40/8))/1.125)/'XP Curve Calc'!$B40, 2),0)</f>
        <v>16.07</v>
      </c>
    </row>
    <row r="42" spans="1:5" x14ac:dyDescent="0.25">
      <c r="A42" s="1">
        <v>39</v>
      </c>
      <c r="C42" s="1">
        <f>IFERROR(ROUND((((('XP Curve Calc'!A41^3)/4)+('XP Curve Calc'!$A41/2))/1.5)/'XP Curve Calc'!$B41, 2),0)</f>
        <v>50.77</v>
      </c>
      <c r="D42" s="1">
        <f>IFERROR(ROUND((((('XP Curve Calc'!A41^3)/9)+('XP Curve Calc'!$A41/8))/1.125)/'XP Curve Calc'!$B41, 2),0)</f>
        <v>30.07</v>
      </c>
      <c r="E42" s="1">
        <f>IFERROR(ROUND((((('XP Curve Calc'!A41^3)/16)+('XP Curve Calc'!$A41/8))/1.125)/'XP Curve Calc'!$B41, 2),0)</f>
        <v>16.920000000000002</v>
      </c>
    </row>
    <row r="43" spans="1:5" x14ac:dyDescent="0.25">
      <c r="A43" s="1">
        <v>40</v>
      </c>
      <c r="C43" s="1">
        <f>IFERROR(ROUND((((('XP Curve Calc'!A42^3)/4)+('XP Curve Calc'!$A42/2))/1.5)/'XP Curve Calc'!$B42, 2),0)</f>
        <v>53.4</v>
      </c>
      <c r="D43" s="1">
        <f>IFERROR(ROUND((((('XP Curve Calc'!A42^3)/9)+('XP Curve Calc'!$A42/8))/1.125)/'XP Curve Calc'!$B42, 2),0)</f>
        <v>31.63</v>
      </c>
      <c r="E43" s="1">
        <f>IFERROR(ROUND((((('XP Curve Calc'!A42^3)/16)+('XP Curve Calc'!$A42/8))/1.125)/'XP Curve Calc'!$B42, 2),0)</f>
        <v>17.8</v>
      </c>
    </row>
    <row r="44" spans="1:5" x14ac:dyDescent="0.25">
      <c r="A44" s="1">
        <v>41</v>
      </c>
      <c r="C44" s="1">
        <f>IFERROR(ROUND((((('XP Curve Calc'!A43^3)/4)+('XP Curve Calc'!$A43/2))/1.5)/'XP Curve Calc'!$B43, 2),0)</f>
        <v>56.1</v>
      </c>
      <c r="D44" s="1">
        <f>IFERROR(ROUND((((('XP Curve Calc'!A43^3)/9)+('XP Curve Calc'!$A43/8))/1.125)/'XP Curve Calc'!$B43, 2),0)</f>
        <v>33.229999999999997</v>
      </c>
      <c r="E44" s="1">
        <f>IFERROR(ROUND((((('XP Curve Calc'!A43^3)/16)+('XP Curve Calc'!$A43/8))/1.125)/'XP Curve Calc'!$B43, 2),0)</f>
        <v>18.7</v>
      </c>
    </row>
    <row r="45" spans="1:5" x14ac:dyDescent="0.25">
      <c r="A45" s="1">
        <v>42</v>
      </c>
      <c r="C45" s="1">
        <f>IFERROR(ROUND((((('XP Curve Calc'!A44^3)/4)+('XP Curve Calc'!$A44/2))/1.5)/'XP Curve Calc'!$B44, 2),0)</f>
        <v>58.87</v>
      </c>
      <c r="D45" s="1">
        <f>IFERROR(ROUND((((('XP Curve Calc'!A44^3)/9)+('XP Curve Calc'!$A44/8))/1.125)/'XP Curve Calc'!$B44, 2),0)</f>
        <v>34.869999999999997</v>
      </c>
      <c r="E45" s="1">
        <f>IFERROR(ROUND((((('XP Curve Calc'!A44^3)/16)+('XP Curve Calc'!$A44/8))/1.125)/'XP Curve Calc'!$B44, 2),0)</f>
        <v>19.62</v>
      </c>
    </row>
    <row r="46" spans="1:5" x14ac:dyDescent="0.25">
      <c r="A46" s="1">
        <v>43</v>
      </c>
      <c r="C46" s="1">
        <f>IFERROR(ROUND((((('XP Curve Calc'!A45^3)/4)+('XP Curve Calc'!$A45/2))/1.5)/'XP Curve Calc'!$B45, 2),0)</f>
        <v>61.7</v>
      </c>
      <c r="D46" s="1">
        <f>IFERROR(ROUND((((('XP Curve Calc'!A45^3)/9)+('XP Curve Calc'!$A45/8))/1.125)/'XP Curve Calc'!$B45, 2),0)</f>
        <v>36.549999999999997</v>
      </c>
      <c r="E46" s="1">
        <f>IFERROR(ROUND((((('XP Curve Calc'!A45^3)/16)+('XP Curve Calc'!$A45/8))/1.125)/'XP Curve Calc'!$B45, 2),0)</f>
        <v>20.57</v>
      </c>
    </row>
    <row r="47" spans="1:5" x14ac:dyDescent="0.25">
      <c r="A47" s="1">
        <v>44</v>
      </c>
      <c r="C47" s="1">
        <f>IFERROR(ROUND((((('XP Curve Calc'!A46^3)/4)+('XP Curve Calc'!$A46/2))/1.5)/'XP Curve Calc'!$B46, 2),0)</f>
        <v>64.599999999999994</v>
      </c>
      <c r="D47" s="1">
        <f>IFERROR(ROUND((((('XP Curve Calc'!A46^3)/9)+('XP Curve Calc'!$A46/8))/1.125)/'XP Curve Calc'!$B46, 2),0)</f>
        <v>38.26</v>
      </c>
      <c r="E47" s="1">
        <f>IFERROR(ROUND((((('XP Curve Calc'!A46^3)/16)+('XP Curve Calc'!$A46/8))/1.125)/'XP Curve Calc'!$B46, 2),0)</f>
        <v>21.53</v>
      </c>
    </row>
    <row r="48" spans="1:5" x14ac:dyDescent="0.25">
      <c r="A48" s="1">
        <v>45</v>
      </c>
      <c r="C48" s="1">
        <f>IFERROR(ROUND((((('XP Curve Calc'!A47^3)/4)+('XP Curve Calc'!$A47/2))/1.5)/'XP Curve Calc'!$B47, 2),0)</f>
        <v>67.569999999999993</v>
      </c>
      <c r="D48" s="1">
        <f>IFERROR(ROUND((((('XP Curve Calc'!A47^3)/9)+('XP Curve Calc'!$A47/8))/1.125)/'XP Curve Calc'!$B47, 2),0)</f>
        <v>40.020000000000003</v>
      </c>
      <c r="E48" s="1">
        <f>IFERROR(ROUND((((('XP Curve Calc'!A47^3)/16)+('XP Curve Calc'!$A47/8))/1.125)/'XP Curve Calc'!$B47, 2),0)</f>
        <v>22.52</v>
      </c>
    </row>
    <row r="49" spans="1:5" x14ac:dyDescent="0.25">
      <c r="A49" s="1">
        <v>46</v>
      </c>
      <c r="C49" s="1">
        <f>IFERROR(ROUND((((('XP Curve Calc'!A48^3)/4)+('XP Curve Calc'!$A48/2))/1.5)/'XP Curve Calc'!$B48, 2),0)</f>
        <v>70.599999999999994</v>
      </c>
      <c r="D49" s="1">
        <f>IFERROR(ROUND((((('XP Curve Calc'!A48^3)/9)+('XP Curve Calc'!$A48/8))/1.125)/'XP Curve Calc'!$B48, 2),0)</f>
        <v>41.82</v>
      </c>
      <c r="E49" s="1">
        <f>IFERROR(ROUND((((('XP Curve Calc'!A48^3)/16)+('XP Curve Calc'!$A48/8))/1.125)/'XP Curve Calc'!$B48, 2),0)</f>
        <v>23.53</v>
      </c>
    </row>
    <row r="50" spans="1:5" x14ac:dyDescent="0.25">
      <c r="A50" s="1">
        <v>47</v>
      </c>
      <c r="C50" s="1">
        <f>IFERROR(ROUND((((('XP Curve Calc'!A49^3)/4)+('XP Curve Calc'!$A49/2))/1.5)/'XP Curve Calc'!$B49, 2),0)</f>
        <v>73.7</v>
      </c>
      <c r="D50" s="1">
        <f>IFERROR(ROUND((((('XP Curve Calc'!A49^3)/9)+('XP Curve Calc'!$A49/8))/1.125)/'XP Curve Calc'!$B49, 2),0)</f>
        <v>43.66</v>
      </c>
      <c r="E50" s="1">
        <f>IFERROR(ROUND((((('XP Curve Calc'!A49^3)/16)+('XP Curve Calc'!$A49/8))/1.125)/'XP Curve Calc'!$B49, 2),0)</f>
        <v>24.57</v>
      </c>
    </row>
    <row r="51" spans="1:5" x14ac:dyDescent="0.25">
      <c r="A51" s="1">
        <v>48</v>
      </c>
      <c r="C51" s="1">
        <f>IFERROR(ROUND((((('XP Curve Calc'!A50^3)/4)+('XP Curve Calc'!$A50/2))/1.5)/'XP Curve Calc'!$B50, 2),0)</f>
        <v>76.87</v>
      </c>
      <c r="D51" s="1">
        <f>IFERROR(ROUND((((('XP Curve Calc'!A50^3)/9)+('XP Curve Calc'!$A50/8))/1.125)/'XP Curve Calc'!$B50, 2),0)</f>
        <v>45.53</v>
      </c>
      <c r="E51" s="1">
        <f>IFERROR(ROUND((((('XP Curve Calc'!A50^3)/16)+('XP Curve Calc'!$A50/8))/1.125)/'XP Curve Calc'!$B50, 2),0)</f>
        <v>25.62</v>
      </c>
    </row>
    <row r="52" spans="1:5" x14ac:dyDescent="0.25">
      <c r="A52" s="1">
        <v>49</v>
      </c>
      <c r="C52" s="1">
        <f>IFERROR(ROUND((((('XP Curve Calc'!A51^3)/4)+('XP Curve Calc'!$A51/2))/1.5)/'XP Curve Calc'!$B51, 2),0)</f>
        <v>80.099999999999994</v>
      </c>
      <c r="D52" s="1">
        <f>IFERROR(ROUND((((('XP Curve Calc'!A51^3)/9)+('XP Curve Calc'!$A51/8))/1.125)/'XP Curve Calc'!$B51, 2),0)</f>
        <v>47.45</v>
      </c>
      <c r="E52" s="1">
        <f>IFERROR(ROUND((((('XP Curve Calc'!A51^3)/16)+('XP Curve Calc'!$A51/8))/1.125)/'XP Curve Calc'!$B51, 2),0)</f>
        <v>26.7</v>
      </c>
    </row>
    <row r="53" spans="1:5" x14ac:dyDescent="0.25">
      <c r="A53" s="1">
        <v>50</v>
      </c>
      <c r="C53" s="1">
        <f>IFERROR(ROUND((((('XP Curve Calc'!A52^3)/4)+('XP Curve Calc'!$A52/2))/1.5)/'XP Curve Calc'!$B52, 2),0)</f>
        <v>83.4</v>
      </c>
      <c r="D53" s="1">
        <f>IFERROR(ROUND((((('XP Curve Calc'!A52^3)/9)+('XP Curve Calc'!$A52/8))/1.125)/'XP Curve Calc'!$B52, 2),0)</f>
        <v>49.4</v>
      </c>
      <c r="E53" s="1">
        <f>IFERROR(ROUND((((('XP Curve Calc'!A52^3)/16)+('XP Curve Calc'!$A52/8))/1.125)/'XP Curve Calc'!$B52, 2),0)</f>
        <v>27.8</v>
      </c>
    </row>
    <row r="54" spans="1:5" x14ac:dyDescent="0.25">
      <c r="A54" s="1">
        <v>51</v>
      </c>
      <c r="D54" s="1">
        <f>IFERROR(ROUND((((('XP Curve Calc'!A53^3)/9)+('XP Curve Calc'!$A53/8))/1.125)/'XP Curve Calc'!$B53, 2),0)</f>
        <v>51.4</v>
      </c>
      <c r="E54" s="1">
        <f>IFERROR(ROUND((((('XP Curve Calc'!A53^3)/16)+('XP Curve Calc'!$A53/8))/1.125)/'XP Curve Calc'!$B53, 2),0)</f>
        <v>28.92</v>
      </c>
    </row>
    <row r="55" spans="1:5" x14ac:dyDescent="0.25">
      <c r="A55" s="1">
        <v>52</v>
      </c>
      <c r="D55" s="1">
        <f>IFERROR(ROUND((((('XP Curve Calc'!A54^3)/9)+('XP Curve Calc'!$A54/8))/1.125)/'XP Curve Calc'!$B54, 2),0)</f>
        <v>53.43</v>
      </c>
      <c r="E55" s="1">
        <f>IFERROR(ROUND((((('XP Curve Calc'!A54^3)/16)+('XP Curve Calc'!$A54/8))/1.125)/'XP Curve Calc'!$B54, 2),0)</f>
        <v>30.07</v>
      </c>
    </row>
    <row r="56" spans="1:5" x14ac:dyDescent="0.25">
      <c r="A56" s="1">
        <v>53</v>
      </c>
      <c r="D56" s="1">
        <f>IFERROR(ROUND((((('XP Curve Calc'!A55^3)/9)+('XP Curve Calc'!$A55/8))/1.125)/'XP Curve Calc'!$B55, 2),0)</f>
        <v>55.51</v>
      </c>
      <c r="E56" s="1">
        <f>IFERROR(ROUND((((('XP Curve Calc'!A55^3)/16)+('XP Curve Calc'!$A55/8))/1.125)/'XP Curve Calc'!$B55, 2),0)</f>
        <v>31.23</v>
      </c>
    </row>
    <row r="57" spans="1:5" x14ac:dyDescent="0.25">
      <c r="A57" s="1">
        <v>54</v>
      </c>
      <c r="D57" s="1">
        <f>IFERROR(ROUND((((('XP Curve Calc'!A56^3)/9)+('XP Curve Calc'!$A56/8))/1.125)/'XP Curve Calc'!$B56, 2),0)</f>
        <v>57.62</v>
      </c>
      <c r="E57" s="1">
        <f>IFERROR(ROUND((((('XP Curve Calc'!A56^3)/16)+('XP Curve Calc'!$A56/8))/1.125)/'XP Curve Calc'!$B56, 2),0)</f>
        <v>32.42</v>
      </c>
    </row>
    <row r="58" spans="1:5" x14ac:dyDescent="0.25">
      <c r="A58" s="1">
        <v>55</v>
      </c>
      <c r="D58" s="1">
        <f>IFERROR(ROUND((((('XP Curve Calc'!A57^3)/9)+('XP Curve Calc'!$A57/8))/1.125)/'XP Curve Calc'!$B57, 2),0)</f>
        <v>59.78</v>
      </c>
      <c r="E58" s="1">
        <f>IFERROR(ROUND((((('XP Curve Calc'!A57^3)/16)+('XP Curve Calc'!$A57/8))/1.125)/'XP Curve Calc'!$B57, 2),0)</f>
        <v>33.630000000000003</v>
      </c>
    </row>
    <row r="59" spans="1:5" x14ac:dyDescent="0.25">
      <c r="A59" s="1">
        <v>56</v>
      </c>
      <c r="D59" s="1">
        <f>IFERROR(ROUND((((('XP Curve Calc'!A58^3)/9)+('XP Curve Calc'!$A58/8))/1.125)/'XP Curve Calc'!$B58, 2),0)</f>
        <v>61.97</v>
      </c>
      <c r="E59" s="1">
        <f>IFERROR(ROUND((((('XP Curve Calc'!A58^3)/16)+('XP Curve Calc'!$A58/8))/1.125)/'XP Curve Calc'!$B58, 2),0)</f>
        <v>34.869999999999997</v>
      </c>
    </row>
    <row r="60" spans="1:5" x14ac:dyDescent="0.25">
      <c r="A60" s="1">
        <v>57</v>
      </c>
      <c r="D60" s="1">
        <f>IFERROR(ROUND((((('XP Curve Calc'!A59^3)/9)+('XP Curve Calc'!$A59/8))/1.125)/'XP Curve Calc'!$B59, 2),0)</f>
        <v>64.2</v>
      </c>
      <c r="E60" s="1">
        <f>IFERROR(ROUND((((('XP Curve Calc'!A59^3)/16)+('XP Curve Calc'!$A59/8))/1.125)/'XP Curve Calc'!$B59, 2),0)</f>
        <v>36.119999999999997</v>
      </c>
    </row>
    <row r="61" spans="1:5" x14ac:dyDescent="0.25">
      <c r="A61" s="1">
        <v>58</v>
      </c>
      <c r="D61" s="1">
        <f>IFERROR(ROUND((((('XP Curve Calc'!A60^3)/9)+('XP Curve Calc'!$A60/8))/1.125)/'XP Curve Calc'!$B60, 2),0)</f>
        <v>66.47</v>
      </c>
      <c r="E61" s="1">
        <f>IFERROR(ROUND((((('XP Curve Calc'!A60^3)/16)+('XP Curve Calc'!$A60/8))/1.125)/'XP Curve Calc'!$B60, 2),0)</f>
        <v>37.4</v>
      </c>
    </row>
    <row r="62" spans="1:5" x14ac:dyDescent="0.25">
      <c r="A62" s="1">
        <v>59</v>
      </c>
      <c r="D62" s="1">
        <f>IFERROR(ROUND((((('XP Curve Calc'!A61^3)/9)+('XP Curve Calc'!$A61/8))/1.125)/'XP Curve Calc'!$B61, 2),0)</f>
        <v>68.78</v>
      </c>
      <c r="E62" s="1">
        <f>IFERROR(ROUND((((('XP Curve Calc'!A61^3)/16)+('XP Curve Calc'!$A61/8))/1.125)/'XP Curve Calc'!$B61, 2),0)</f>
        <v>38.700000000000003</v>
      </c>
    </row>
    <row r="63" spans="1:5" x14ac:dyDescent="0.25">
      <c r="A63" s="1">
        <v>60</v>
      </c>
      <c r="D63" s="1">
        <f>IFERROR(ROUND((((('XP Curve Calc'!A62^3)/9)+('XP Curve Calc'!$A62/8))/1.125)/'XP Curve Calc'!$B62, 2),0)</f>
        <v>71.13</v>
      </c>
      <c r="E63" s="1">
        <f>IFERROR(ROUND((((('XP Curve Calc'!A62^3)/16)+('XP Curve Calc'!$A62/8))/1.125)/'XP Curve Calc'!$B62, 2),0)</f>
        <v>40.020000000000003</v>
      </c>
    </row>
    <row r="64" spans="1:5" x14ac:dyDescent="0.25">
      <c r="A64" s="1">
        <v>61</v>
      </c>
      <c r="D64" s="1">
        <f>IFERROR(ROUND((((('XP Curve Calc'!A63^3)/9)+('XP Curve Calc'!$A63/8))/1.125)/'XP Curve Calc'!$B63, 2),0)</f>
        <v>73.52</v>
      </c>
      <c r="E64" s="1">
        <f>IFERROR(ROUND((((('XP Curve Calc'!A63^3)/16)+('XP Curve Calc'!$A63/8))/1.125)/'XP Curve Calc'!$B63, 2),0)</f>
        <v>41.37</v>
      </c>
    </row>
    <row r="65" spans="1:5" x14ac:dyDescent="0.25">
      <c r="A65" s="1">
        <v>62</v>
      </c>
      <c r="D65" s="1">
        <f>IFERROR(ROUND((((('XP Curve Calc'!A64^3)/9)+('XP Curve Calc'!$A64/8))/1.125)/'XP Curve Calc'!$B64, 2),0)</f>
        <v>75.95</v>
      </c>
      <c r="E65" s="1">
        <f>IFERROR(ROUND((((('XP Curve Calc'!A64^3)/16)+('XP Curve Calc'!$A64/8))/1.125)/'XP Curve Calc'!$B64, 2),0)</f>
        <v>42.73</v>
      </c>
    </row>
    <row r="66" spans="1:5" x14ac:dyDescent="0.25">
      <c r="A66" s="1">
        <v>63</v>
      </c>
      <c r="D66" s="1">
        <f>IFERROR(ROUND((((('XP Curve Calc'!A65^3)/9)+('XP Curve Calc'!$A65/8))/1.125)/'XP Curve Calc'!$B65, 2),0)</f>
        <v>78.42</v>
      </c>
      <c r="E66" s="1">
        <f>IFERROR(ROUND((((('XP Curve Calc'!A65^3)/16)+('XP Curve Calc'!$A65/8))/1.125)/'XP Curve Calc'!$B65, 2),0)</f>
        <v>44.12</v>
      </c>
    </row>
    <row r="67" spans="1:5" x14ac:dyDescent="0.25">
      <c r="A67" s="1">
        <v>64</v>
      </c>
      <c r="D67" s="1">
        <f>IFERROR(ROUND((((('XP Curve Calc'!A66^3)/9)+('XP Curve Calc'!$A66/8))/1.125)/'XP Curve Calc'!$B66, 2),0)</f>
        <v>80.930000000000007</v>
      </c>
      <c r="E67" s="1">
        <f>IFERROR(ROUND((((('XP Curve Calc'!A66^3)/16)+('XP Curve Calc'!$A66/8))/1.125)/'XP Curve Calc'!$B66, 2),0)</f>
        <v>45.53</v>
      </c>
    </row>
    <row r="68" spans="1:5" x14ac:dyDescent="0.25">
      <c r="A68" s="1">
        <v>65</v>
      </c>
      <c r="D68" s="1">
        <f>IFERROR(ROUND((((('XP Curve Calc'!A67^3)/9)+('XP Curve Calc'!$A67/8))/1.125)/'XP Curve Calc'!$B67, 2),0)</f>
        <v>83.48</v>
      </c>
      <c r="E68" s="1">
        <f>IFERROR(ROUND((((('XP Curve Calc'!A67^3)/16)+('XP Curve Calc'!$A67/8))/1.125)/'XP Curve Calc'!$B67, 2),0)</f>
        <v>46.97</v>
      </c>
    </row>
    <row r="69" spans="1:5" x14ac:dyDescent="0.25">
      <c r="A69" s="1">
        <v>66</v>
      </c>
      <c r="D69" s="1">
        <f>IFERROR(ROUND((((('XP Curve Calc'!A68^3)/9)+('XP Curve Calc'!$A68/8))/1.125)/'XP Curve Calc'!$B68, 2),0)</f>
        <v>86.07</v>
      </c>
      <c r="E69" s="1">
        <f>IFERROR(ROUND((((('XP Curve Calc'!A68^3)/16)+('XP Curve Calc'!$A68/8))/1.125)/'XP Curve Calc'!$B68, 2),0)</f>
        <v>48.42</v>
      </c>
    </row>
    <row r="70" spans="1:5" x14ac:dyDescent="0.25">
      <c r="A70" s="1">
        <v>67</v>
      </c>
      <c r="D70" s="1">
        <f>IFERROR(ROUND((((('XP Curve Calc'!A69^3)/9)+('XP Curve Calc'!$A69/8))/1.125)/'XP Curve Calc'!$B69, 2),0)</f>
        <v>88.69</v>
      </c>
      <c r="E70" s="1">
        <f>IFERROR(ROUND((((('XP Curve Calc'!A69^3)/16)+('XP Curve Calc'!$A69/8))/1.125)/'XP Curve Calc'!$B69, 2),0)</f>
        <v>49.9</v>
      </c>
    </row>
    <row r="71" spans="1:5" x14ac:dyDescent="0.25">
      <c r="A71" s="1">
        <v>68</v>
      </c>
      <c r="D71" s="1">
        <f>IFERROR(ROUND((((('XP Curve Calc'!A70^3)/9)+('XP Curve Calc'!$A70/8))/1.125)/'XP Curve Calc'!$B70, 2),0)</f>
        <v>91.36</v>
      </c>
      <c r="E71" s="1">
        <f>IFERROR(ROUND((((('XP Curve Calc'!A70^3)/16)+('XP Curve Calc'!$A70/8))/1.125)/'XP Curve Calc'!$B70, 2),0)</f>
        <v>51.4</v>
      </c>
    </row>
    <row r="72" spans="1:5" x14ac:dyDescent="0.25">
      <c r="A72" s="1">
        <v>69</v>
      </c>
      <c r="D72" s="1">
        <f>IFERROR(ROUND((((('XP Curve Calc'!A71^3)/9)+('XP Curve Calc'!$A71/8))/1.125)/'XP Curve Calc'!$B71, 2),0)</f>
        <v>94.07</v>
      </c>
      <c r="E72" s="1">
        <f>IFERROR(ROUND((((('XP Curve Calc'!A71^3)/16)+('XP Curve Calc'!$A71/8))/1.125)/'XP Curve Calc'!$B71, 2),0)</f>
        <v>52.92</v>
      </c>
    </row>
    <row r="73" spans="1:5" x14ac:dyDescent="0.25">
      <c r="A73" s="1">
        <v>70</v>
      </c>
      <c r="D73" s="1">
        <f>IFERROR(ROUND((((('XP Curve Calc'!A72^3)/9)+('XP Curve Calc'!$A72/8))/1.125)/'XP Curve Calc'!$B72, 2),0)</f>
        <v>96.81</v>
      </c>
      <c r="E73" s="1">
        <f>IFERROR(ROUND((((('XP Curve Calc'!A72^3)/16)+('XP Curve Calc'!$A72/8))/1.125)/'XP Curve Calc'!$B72, 2),0)</f>
        <v>54.47</v>
      </c>
    </row>
    <row r="74" spans="1:5" x14ac:dyDescent="0.25">
      <c r="A74" s="1">
        <v>71</v>
      </c>
      <c r="D74" s="1">
        <f>IFERROR(ROUND((((('XP Curve Calc'!A73^3)/9)+('XP Curve Calc'!$A73/8))/1.125)/'XP Curve Calc'!$B73, 2),0)</f>
        <v>99.6</v>
      </c>
      <c r="E74" s="1">
        <f>IFERROR(ROUND((((('XP Curve Calc'!A73^3)/16)+('XP Curve Calc'!$A73/8))/1.125)/'XP Curve Calc'!$B73, 2),0)</f>
        <v>56.03</v>
      </c>
    </row>
    <row r="75" spans="1:5" x14ac:dyDescent="0.25">
      <c r="A75" s="1">
        <v>72</v>
      </c>
      <c r="D75" s="1">
        <f>IFERROR(ROUND((((('XP Curve Calc'!A74^3)/9)+('XP Curve Calc'!$A74/8))/1.125)/'XP Curve Calc'!$B74, 2),0)</f>
        <v>102.42</v>
      </c>
      <c r="E75" s="1">
        <f>IFERROR(ROUND((((('XP Curve Calc'!A74^3)/16)+('XP Curve Calc'!$A74/8))/1.125)/'XP Curve Calc'!$B74, 2),0)</f>
        <v>57.62</v>
      </c>
    </row>
    <row r="76" spans="1:5" x14ac:dyDescent="0.25">
      <c r="A76" s="1">
        <v>73</v>
      </c>
      <c r="D76" s="1">
        <f>IFERROR(ROUND((((('XP Curve Calc'!A75^3)/9)+('XP Curve Calc'!$A75/8))/1.125)/'XP Curve Calc'!$B75, 2),0)</f>
        <v>105.29</v>
      </c>
      <c r="E76" s="1">
        <f>IFERROR(ROUND((((('XP Curve Calc'!A75^3)/16)+('XP Curve Calc'!$A75/8))/1.125)/'XP Curve Calc'!$B75, 2),0)</f>
        <v>59.23</v>
      </c>
    </row>
    <row r="77" spans="1:5" x14ac:dyDescent="0.25">
      <c r="A77" s="1">
        <v>74</v>
      </c>
      <c r="D77" s="1">
        <f>IFERROR(ROUND((((('XP Curve Calc'!A76^3)/9)+('XP Curve Calc'!$A76/8))/1.125)/'XP Curve Calc'!$B76, 2),0)</f>
        <v>108.19</v>
      </c>
      <c r="E77" s="1">
        <f>IFERROR(ROUND((((('XP Curve Calc'!A76^3)/16)+('XP Curve Calc'!$A76/8))/1.125)/'XP Curve Calc'!$B76, 2),0)</f>
        <v>60.87</v>
      </c>
    </row>
    <row r="78" spans="1:5" x14ac:dyDescent="0.25">
      <c r="A78" s="1">
        <v>75</v>
      </c>
      <c r="D78" s="1">
        <f>IFERROR(ROUND((((('XP Curve Calc'!A77^3)/9)+('XP Curve Calc'!$A77/8))/1.125)/'XP Curve Calc'!$B77, 2),0)</f>
        <v>111.13</v>
      </c>
      <c r="E78" s="1">
        <f>IFERROR(ROUND((((('XP Curve Calc'!A77^3)/16)+('XP Curve Calc'!$A77/8))/1.125)/'XP Curve Calc'!$B77, 2),0)</f>
        <v>62.52</v>
      </c>
    </row>
    <row r="79" spans="1:5" x14ac:dyDescent="0.25">
      <c r="A79" s="1">
        <v>76</v>
      </c>
      <c r="E79" s="1">
        <f>IFERROR(ROUND((((('XP Curve Calc'!A78^3)/16)+('XP Curve Calc'!$A78/8))/1.125)/'XP Curve Calc'!$B78, 2),0)</f>
        <v>64.2</v>
      </c>
    </row>
    <row r="80" spans="1:5" x14ac:dyDescent="0.25">
      <c r="A80" s="1">
        <v>77</v>
      </c>
      <c r="E80" s="1">
        <f>IFERROR(ROUND((((('XP Curve Calc'!A79^3)/16)+('XP Curve Calc'!$A79/8))/1.125)/'XP Curve Calc'!$B79, 2),0)</f>
        <v>65.900000000000006</v>
      </c>
    </row>
    <row r="81" spans="1:5" x14ac:dyDescent="0.25">
      <c r="A81" s="1">
        <v>78</v>
      </c>
      <c r="E81" s="1">
        <f>IFERROR(ROUND((((('XP Curve Calc'!A80^3)/16)+('XP Curve Calc'!$A80/8))/1.125)/'XP Curve Calc'!$B80, 2),0)</f>
        <v>67.62</v>
      </c>
    </row>
    <row r="82" spans="1:5" x14ac:dyDescent="0.25">
      <c r="A82" s="1">
        <v>79</v>
      </c>
      <c r="E82" s="1">
        <f>IFERROR(ROUND((((('XP Curve Calc'!A81^3)/16)+('XP Curve Calc'!$A81/8))/1.125)/'XP Curve Calc'!$B81, 2),0)</f>
        <v>69.37</v>
      </c>
    </row>
    <row r="83" spans="1:5" x14ac:dyDescent="0.25">
      <c r="A83" s="1">
        <v>80</v>
      </c>
      <c r="E83" s="1">
        <f>IFERROR(ROUND((((('XP Curve Calc'!A82^3)/16)+('XP Curve Calc'!$A82/8))/1.125)/'XP Curve Calc'!$B82, 2),0)</f>
        <v>71.13</v>
      </c>
    </row>
    <row r="84" spans="1:5" x14ac:dyDescent="0.25">
      <c r="A84" s="1">
        <v>81</v>
      </c>
      <c r="E84" s="1">
        <f>IFERROR(ROUND((((('XP Curve Calc'!A83^3)/16)+('XP Curve Calc'!$A83/8))/1.125)/'XP Curve Calc'!$B83, 2),0)</f>
        <v>72.92</v>
      </c>
    </row>
    <row r="85" spans="1:5" x14ac:dyDescent="0.25">
      <c r="A85" s="1">
        <v>82</v>
      </c>
      <c r="E85" s="1">
        <f>IFERROR(ROUND((((('XP Curve Calc'!A84^3)/16)+('XP Curve Calc'!$A84/8))/1.125)/'XP Curve Calc'!$B84, 2),0)</f>
        <v>74.73</v>
      </c>
    </row>
    <row r="86" spans="1:5" x14ac:dyDescent="0.25">
      <c r="A86" s="1">
        <v>83</v>
      </c>
      <c r="E86" s="1">
        <f>IFERROR(ROUND((((('XP Curve Calc'!A85^3)/16)+('XP Curve Calc'!$A85/8))/1.125)/'XP Curve Calc'!$B85, 2),0)</f>
        <v>76.569999999999993</v>
      </c>
    </row>
    <row r="87" spans="1:5" x14ac:dyDescent="0.25">
      <c r="A87" s="1">
        <v>84</v>
      </c>
      <c r="E87" s="1">
        <f>IFERROR(ROUND((((('XP Curve Calc'!A86^3)/16)+('XP Curve Calc'!$A86/8))/1.125)/'XP Curve Calc'!$B86, 2),0)</f>
        <v>78.42</v>
      </c>
    </row>
    <row r="88" spans="1:5" x14ac:dyDescent="0.25">
      <c r="A88" s="1">
        <v>85</v>
      </c>
      <c r="E88" s="1">
        <f>IFERROR(ROUND((((('XP Curve Calc'!A87^3)/16)+('XP Curve Calc'!$A87/8))/1.125)/'XP Curve Calc'!$B87, 2),0)</f>
        <v>80.3</v>
      </c>
    </row>
    <row r="89" spans="1:5" x14ac:dyDescent="0.25">
      <c r="A89" s="1">
        <v>86</v>
      </c>
      <c r="E89" s="1">
        <f>IFERROR(ROUND((((('XP Curve Calc'!A88^3)/16)+('XP Curve Calc'!$A88/8))/1.125)/'XP Curve Calc'!$B88, 2),0)</f>
        <v>82.2</v>
      </c>
    </row>
    <row r="90" spans="1:5" x14ac:dyDescent="0.25">
      <c r="A90" s="1">
        <v>87</v>
      </c>
      <c r="E90" s="1">
        <f>IFERROR(ROUND((((('XP Curve Calc'!A89^3)/16)+('XP Curve Calc'!$A89/8))/1.125)/'XP Curve Calc'!$B89, 2),0)</f>
        <v>84.12</v>
      </c>
    </row>
    <row r="91" spans="1:5" x14ac:dyDescent="0.25">
      <c r="A91" s="1">
        <v>88</v>
      </c>
      <c r="E91" s="1">
        <f>IFERROR(ROUND((((('XP Curve Calc'!A90^3)/16)+('XP Curve Calc'!$A90/8))/1.125)/'XP Curve Calc'!$B90, 2),0)</f>
        <v>86.07</v>
      </c>
    </row>
    <row r="92" spans="1:5" x14ac:dyDescent="0.25">
      <c r="A92" s="1">
        <v>89</v>
      </c>
      <c r="E92" s="1">
        <f>IFERROR(ROUND((((('XP Curve Calc'!A91^3)/16)+('XP Curve Calc'!$A91/8))/1.125)/'XP Curve Calc'!$B91, 2),0)</f>
        <v>88.03</v>
      </c>
    </row>
    <row r="93" spans="1:5" x14ac:dyDescent="0.25">
      <c r="A93" s="1">
        <v>90</v>
      </c>
      <c r="E93" s="1">
        <f>IFERROR(ROUND((((('XP Curve Calc'!A92^3)/16)+('XP Curve Calc'!$A92/8))/1.125)/'XP Curve Calc'!$B92, 2),0)</f>
        <v>90.02</v>
      </c>
    </row>
    <row r="94" spans="1:5" x14ac:dyDescent="0.25">
      <c r="A94" s="1">
        <v>91</v>
      </c>
      <c r="E94" s="1">
        <f>IFERROR(ROUND((((('XP Curve Calc'!A93^3)/16)+('XP Curve Calc'!$A93/8))/1.125)/'XP Curve Calc'!$B93, 2),0)</f>
        <v>92.03</v>
      </c>
    </row>
    <row r="95" spans="1:5" x14ac:dyDescent="0.25">
      <c r="A95" s="1">
        <v>92</v>
      </c>
      <c r="E95" s="1">
        <f>IFERROR(ROUND((((('XP Curve Calc'!A94^3)/16)+('XP Curve Calc'!$A94/8))/1.125)/'XP Curve Calc'!$B94, 2),0)</f>
        <v>94.07</v>
      </c>
    </row>
    <row r="96" spans="1:5" x14ac:dyDescent="0.25">
      <c r="A96" s="1">
        <v>93</v>
      </c>
      <c r="E96" s="1">
        <f>IFERROR(ROUND((((('XP Curve Calc'!A95^3)/16)+('XP Curve Calc'!$A95/8))/1.125)/'XP Curve Calc'!$B95, 2),0)</f>
        <v>96.12</v>
      </c>
    </row>
    <row r="97" spans="1:5" x14ac:dyDescent="0.25">
      <c r="A97" s="1">
        <v>94</v>
      </c>
      <c r="E97" s="1">
        <f>IFERROR(ROUND((((('XP Curve Calc'!A96^3)/16)+('XP Curve Calc'!$A96/8))/1.125)/'XP Curve Calc'!$B96, 2),0)</f>
        <v>98.2</v>
      </c>
    </row>
    <row r="98" spans="1:5" x14ac:dyDescent="0.25">
      <c r="A98" s="1">
        <v>95</v>
      </c>
      <c r="E98" s="1">
        <f>IFERROR(ROUND((((('XP Curve Calc'!A97^3)/16)+('XP Curve Calc'!$A97/8))/1.125)/'XP Curve Calc'!$B97, 2),0)</f>
        <v>100.3</v>
      </c>
    </row>
    <row r="99" spans="1:5" x14ac:dyDescent="0.25">
      <c r="A99" s="1">
        <v>96</v>
      </c>
      <c r="E99" s="1">
        <f>IFERROR(ROUND((((('XP Curve Calc'!A98^3)/16)+('XP Curve Calc'!$A98/8))/1.125)/'XP Curve Calc'!$B98, 2),0)</f>
        <v>102.42</v>
      </c>
    </row>
    <row r="100" spans="1:5" x14ac:dyDescent="0.25">
      <c r="A100" s="1">
        <v>97</v>
      </c>
      <c r="E100" s="1">
        <f>IFERROR(ROUND((((('XP Curve Calc'!A99^3)/16)+('XP Curve Calc'!$A99/8))/1.125)/'XP Curve Calc'!$B99, 2),0)</f>
        <v>104.57</v>
      </c>
    </row>
    <row r="101" spans="1:5" x14ac:dyDescent="0.25">
      <c r="A101" s="1">
        <v>98</v>
      </c>
      <c r="E101" s="1">
        <f>IFERROR(ROUND((((('XP Curve Calc'!A100^3)/16)+('XP Curve Calc'!$A100/8))/1.125)/'XP Curve Calc'!$B100, 2),0)</f>
        <v>106.73</v>
      </c>
    </row>
    <row r="102" spans="1:5" x14ac:dyDescent="0.25">
      <c r="A102" s="1">
        <v>99</v>
      </c>
      <c r="E102" s="1">
        <f>IFERROR(ROUND((((('XP Curve Calc'!A101^3)/16)+('XP Curve Calc'!$A101/8))/1.125)/'XP Curve Calc'!$B101, 2),0)</f>
        <v>108.92</v>
      </c>
    </row>
    <row r="103" spans="1:5" x14ac:dyDescent="0.25">
      <c r="A103" s="1">
        <v>100</v>
      </c>
      <c r="E103" s="1">
        <f>IFERROR(ROUND((((('XP Curve Calc'!A102^3)/16)+('XP Curve Calc'!$A102/8))/1.125)/'XP Curve Calc'!$B102, 2),0)</f>
        <v>111.13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64F4-2674-4728-8A88-5328C5C07755}">
  <sheetPr codeName="Sheet3"/>
  <dimension ref="A1:N102"/>
  <sheetViews>
    <sheetView workbookViewId="0">
      <selection activeCell="B2" sqref="B2"/>
    </sheetView>
  </sheetViews>
  <sheetFormatPr defaultRowHeight="15" x14ac:dyDescent="0.25"/>
  <cols>
    <col min="1" max="1" width="5.7109375" style="1" bestFit="1" customWidth="1"/>
    <col min="2" max="2" width="7.85546875" style="1" bestFit="1" customWidth="1"/>
    <col min="3" max="3" width="10.140625" bestFit="1" customWidth="1"/>
    <col min="4" max="4" width="5.7109375" style="1" bestFit="1" customWidth="1"/>
    <col min="5" max="5" width="10.140625" style="1" bestFit="1" customWidth="1"/>
    <col min="6" max="6" width="5.7109375" style="1" bestFit="1" customWidth="1"/>
    <col min="7" max="7" width="10.140625" style="1" bestFit="1" customWidth="1"/>
    <col min="8" max="8" width="5.7109375" style="1" bestFit="1" customWidth="1"/>
    <col min="9" max="9" width="10.140625" style="1" bestFit="1" customWidth="1"/>
    <col min="10" max="10" width="5.7109375" style="1" bestFit="1" customWidth="1"/>
    <col min="11" max="14" width="9.140625" style="1"/>
    <col min="15" max="15" width="12" style="1" customWidth="1"/>
    <col min="16" max="16384" width="9.140625" style="1"/>
  </cols>
  <sheetData>
    <row r="1" spans="1:10" x14ac:dyDescent="0.25">
      <c r="A1" s="1" t="s">
        <v>0</v>
      </c>
      <c r="B1" s="1" t="s">
        <v>1</v>
      </c>
      <c r="C1" s="1" t="s">
        <v>5</v>
      </c>
      <c r="D1" s="1" t="s">
        <v>6</v>
      </c>
      <c r="E1" s="1" t="s">
        <v>4</v>
      </c>
      <c r="F1" s="1" t="s">
        <v>3</v>
      </c>
      <c r="G1" s="1" t="s">
        <v>7</v>
      </c>
      <c r="H1" s="1" t="s">
        <v>8</v>
      </c>
      <c r="I1" s="1" t="s">
        <v>9</v>
      </c>
      <c r="J1" s="1" t="s">
        <v>10</v>
      </c>
    </row>
    <row r="2" spans="1:10" x14ac:dyDescent="0.25">
      <c r="A2" s="1">
        <v>0</v>
      </c>
      <c r="B2" s="1">
        <f t="shared" ref="B2:B33" si="0">SUM(PRODUCT($A2, 4), PRODUCT($A2 * 1))</f>
        <v>0</v>
      </c>
      <c r="C2" s="1">
        <f>VLOOKUP(A2,'Class XP Tier Values'!A3:E103, 2)</f>
        <v>0</v>
      </c>
      <c r="D2" s="1">
        <f t="shared" ref="D2:D33" si="1">IFERROR(IF(ROUND($B2 + ($B2*$C2), 0) = $B2, 0, ROUND($B2 + ($B2*$C2), 0)), 0)</f>
        <v>0</v>
      </c>
      <c r="E2" s="1">
        <f>VLOOKUP(A2,'Class XP Tier Values'!A3:E103, 3)</f>
        <v>0</v>
      </c>
      <c r="F2" s="1">
        <f t="shared" ref="F2:F33" si="2">IFERROR(IF(ROUND($B2 + ($B2*$E2), 0) = $B2, 0, ROUND($B2 + ($B2*$E2), 0)), 0)</f>
        <v>0</v>
      </c>
      <c r="G2" s="1">
        <f>VLOOKUP(A2,'Class XP Tier Values'!A3:E103, 4)</f>
        <v>0</v>
      </c>
      <c r="H2" s="1">
        <f t="shared" ref="H2:H33" si="3">IFERROR(IF(ROUND($B2 + ($B2*$G2), 0) = $B2, 0, ROUND($B2 + ($B2*$G2), 0)), 0)</f>
        <v>0</v>
      </c>
      <c r="I2" s="1">
        <f>VLOOKUP(A2,'Class XP Tier Values'!A3:E103, 5)</f>
        <v>0</v>
      </c>
      <c r="J2" s="1">
        <f t="shared" ref="J2:J33" si="4">IFERROR(IF(ROUND($B2 + ($B2*$I2), 0) = $B2, 0, ROUND($B2 + ($B2*$I2), 0)), 0)</f>
        <v>0</v>
      </c>
    </row>
    <row r="3" spans="1:10" x14ac:dyDescent="0.25">
      <c r="A3" s="1">
        <v>1</v>
      </c>
      <c r="B3" s="1">
        <f t="shared" si="0"/>
        <v>5</v>
      </c>
      <c r="C3" s="1">
        <f>VLOOKUP(A3,'Class XP Tier Values'!A4:E104, 2)</f>
        <v>0.2</v>
      </c>
      <c r="D3" s="1">
        <f>IFERROR(IF(ROUND($B3 + ($B3*$C3), 0) = $B3, 0, ROUND($B3 + ($B3*$C3), 0)), 0)</f>
        <v>6</v>
      </c>
      <c r="E3" s="1">
        <f>VLOOKUP(A3,'Class XP Tier Values'!A4:E104, 3)</f>
        <v>0.1</v>
      </c>
      <c r="F3" s="1">
        <f t="shared" si="2"/>
        <v>6</v>
      </c>
      <c r="G3" s="1">
        <f>VLOOKUP(A3,'Class XP Tier Values'!A4:E104, 4)</f>
        <v>0.04</v>
      </c>
      <c r="H3" s="1">
        <f t="shared" si="3"/>
        <v>0</v>
      </c>
      <c r="I3" s="1">
        <f>VLOOKUP(A3,'Class XP Tier Values'!A4:E104, 5)</f>
        <v>0.03</v>
      </c>
      <c r="J3" s="1">
        <f t="shared" si="4"/>
        <v>0</v>
      </c>
    </row>
    <row r="4" spans="1:10" x14ac:dyDescent="0.25">
      <c r="A4" s="1">
        <v>2</v>
      </c>
      <c r="B4" s="1">
        <f t="shared" si="0"/>
        <v>10</v>
      </c>
      <c r="C4" s="1">
        <f>VLOOKUP(A4,'Class XP Tier Values'!A5:E105, 2)</f>
        <v>0.5</v>
      </c>
      <c r="D4" s="1">
        <f t="shared" si="1"/>
        <v>15</v>
      </c>
      <c r="E4" s="1">
        <f>VLOOKUP(A4,'Class XP Tier Values'!A5:E105, 3)</f>
        <v>0.2</v>
      </c>
      <c r="F4" s="1">
        <f t="shared" si="2"/>
        <v>12</v>
      </c>
      <c r="G4" s="1">
        <f>VLOOKUP(A4,'Class XP Tier Values'!A5:E105, 4)</f>
        <v>0.1</v>
      </c>
      <c r="H4" s="1">
        <f t="shared" si="3"/>
        <v>11</v>
      </c>
      <c r="I4" s="1">
        <f>VLOOKUP(A4,'Class XP Tier Values'!A5:E105, 5)</f>
        <v>7.0000000000000007E-2</v>
      </c>
      <c r="J4" s="1">
        <f t="shared" si="4"/>
        <v>11</v>
      </c>
    </row>
    <row r="5" spans="1:10" x14ac:dyDescent="0.25">
      <c r="A5" s="1">
        <v>3</v>
      </c>
      <c r="B5" s="1">
        <f t="shared" si="0"/>
        <v>15</v>
      </c>
      <c r="C5" s="1">
        <f>VLOOKUP(A5,'Class XP Tier Values'!A6:E106, 2)</f>
        <v>1</v>
      </c>
      <c r="D5" s="1">
        <f t="shared" si="1"/>
        <v>30</v>
      </c>
      <c r="E5" s="1">
        <f>VLOOKUP(A5,'Class XP Tier Values'!A6:E106, 3)</f>
        <v>0.37</v>
      </c>
      <c r="F5" s="1">
        <f t="shared" si="2"/>
        <v>21</v>
      </c>
      <c r="G5" s="1">
        <f>VLOOKUP(A5,'Class XP Tier Values'!A6:E106, 4)</f>
        <v>0.2</v>
      </c>
      <c r="H5" s="1">
        <f t="shared" si="3"/>
        <v>18</v>
      </c>
      <c r="I5" s="1">
        <f>VLOOKUP(A5,'Class XP Tier Values'!A6:E106, 5)</f>
        <v>0.12</v>
      </c>
      <c r="J5" s="1">
        <f t="shared" si="4"/>
        <v>17</v>
      </c>
    </row>
    <row r="6" spans="1:10" x14ac:dyDescent="0.25">
      <c r="A6" s="1">
        <v>4</v>
      </c>
      <c r="B6" s="1">
        <f t="shared" si="0"/>
        <v>20</v>
      </c>
      <c r="C6" s="1">
        <f>VLOOKUP(A6,'Class XP Tier Values'!A7:E107, 2)</f>
        <v>1.7</v>
      </c>
      <c r="D6" s="1">
        <f t="shared" si="1"/>
        <v>54</v>
      </c>
      <c r="E6" s="1">
        <f>VLOOKUP(A6,'Class XP Tier Values'!A7:E107, 3)</f>
        <v>0.6</v>
      </c>
      <c r="F6" s="1">
        <f t="shared" si="2"/>
        <v>32</v>
      </c>
      <c r="G6" s="1">
        <f>VLOOKUP(A6,'Class XP Tier Values'!A7:E107, 4)</f>
        <v>0.34</v>
      </c>
      <c r="H6" s="1">
        <f t="shared" si="3"/>
        <v>27</v>
      </c>
      <c r="I6" s="1">
        <f>VLOOKUP(A6,'Class XP Tier Values'!A7:E107, 5)</f>
        <v>0.2</v>
      </c>
      <c r="J6" s="1">
        <f t="shared" si="4"/>
        <v>24</v>
      </c>
    </row>
    <row r="7" spans="1:10" x14ac:dyDescent="0.25">
      <c r="A7" s="1">
        <v>5</v>
      </c>
      <c r="B7" s="1">
        <f t="shared" si="0"/>
        <v>25</v>
      </c>
      <c r="C7" s="1">
        <f>VLOOKUP(A7,'Class XP Tier Values'!A8:E108, 2)</f>
        <v>2.6</v>
      </c>
      <c r="D7" s="1">
        <f t="shared" si="1"/>
        <v>90</v>
      </c>
      <c r="E7" s="1">
        <f>VLOOKUP(A7,'Class XP Tier Values'!A8:E108, 3)</f>
        <v>0.9</v>
      </c>
      <c r="F7" s="1">
        <f t="shared" si="2"/>
        <v>48</v>
      </c>
      <c r="G7" s="1">
        <f>VLOOKUP(A7,'Class XP Tier Values'!A8:E108, 4)</f>
        <v>0.52</v>
      </c>
      <c r="H7" s="1">
        <f t="shared" si="3"/>
        <v>38</v>
      </c>
      <c r="I7" s="1">
        <f>VLOOKUP(A7,'Class XP Tier Values'!A8:E108, 5)</f>
        <v>0.3</v>
      </c>
      <c r="J7" s="1">
        <f t="shared" si="4"/>
        <v>33</v>
      </c>
    </row>
    <row r="8" spans="1:10" x14ac:dyDescent="0.25">
      <c r="A8" s="1">
        <v>6</v>
      </c>
      <c r="B8" s="1">
        <f t="shared" si="0"/>
        <v>30</v>
      </c>
      <c r="C8" s="1">
        <f>VLOOKUP(A8,'Class XP Tier Values'!A9:E109, 2)</f>
        <v>3.7</v>
      </c>
      <c r="D8" s="1">
        <f t="shared" si="1"/>
        <v>141</v>
      </c>
      <c r="E8" s="1">
        <f>VLOOKUP(A8,'Class XP Tier Values'!A9:E109, 3)</f>
        <v>1.27</v>
      </c>
      <c r="F8" s="1">
        <f t="shared" si="2"/>
        <v>68</v>
      </c>
      <c r="G8" s="1">
        <f>VLOOKUP(A8,'Class XP Tier Values'!A9:E109, 4)</f>
        <v>0.73</v>
      </c>
      <c r="H8" s="1">
        <f t="shared" si="3"/>
        <v>52</v>
      </c>
      <c r="I8" s="1">
        <f>VLOOKUP(A8,'Class XP Tier Values'!A9:E109, 5)</f>
        <v>0.42</v>
      </c>
      <c r="J8" s="1">
        <f t="shared" si="4"/>
        <v>43</v>
      </c>
    </row>
    <row r="9" spans="1:10" x14ac:dyDescent="0.25">
      <c r="A9" s="1">
        <v>7</v>
      </c>
      <c r="B9" s="1">
        <f t="shared" si="0"/>
        <v>35</v>
      </c>
      <c r="C9" s="1">
        <f>VLOOKUP(A9,'Class XP Tier Values'!A10:E110, 2)</f>
        <v>5</v>
      </c>
      <c r="D9" s="1">
        <f t="shared" si="1"/>
        <v>210</v>
      </c>
      <c r="E9" s="1">
        <f>VLOOKUP(A9,'Class XP Tier Values'!A10:E110, 3)</f>
        <v>1.7</v>
      </c>
      <c r="F9" s="1">
        <f t="shared" si="2"/>
        <v>95</v>
      </c>
      <c r="G9" s="1">
        <f>VLOOKUP(A9,'Class XP Tier Values'!A10:E110, 4)</f>
        <v>0.99</v>
      </c>
      <c r="H9" s="1">
        <f t="shared" si="3"/>
        <v>70</v>
      </c>
      <c r="I9" s="1">
        <f>VLOOKUP(A9,'Class XP Tier Values'!A10:E110, 5)</f>
        <v>0.56999999999999995</v>
      </c>
      <c r="J9" s="1">
        <f t="shared" si="4"/>
        <v>55</v>
      </c>
    </row>
    <row r="10" spans="1:10" x14ac:dyDescent="0.25">
      <c r="A10" s="1">
        <v>8</v>
      </c>
      <c r="B10" s="1">
        <f t="shared" si="0"/>
        <v>40</v>
      </c>
      <c r="C10" s="1">
        <f>VLOOKUP(A10,'Class XP Tier Values'!A11:E111, 2)</f>
        <v>6.5</v>
      </c>
      <c r="D10" s="1">
        <f t="shared" si="1"/>
        <v>300</v>
      </c>
      <c r="E10" s="1">
        <f>VLOOKUP(A10,'Class XP Tier Values'!A11:E111, 3)</f>
        <v>2.2000000000000002</v>
      </c>
      <c r="F10" s="1">
        <f t="shared" si="2"/>
        <v>128</v>
      </c>
      <c r="G10" s="1">
        <f>VLOOKUP(A10,'Class XP Tier Values'!A11:E111, 4)</f>
        <v>1.29</v>
      </c>
      <c r="H10" s="1">
        <f t="shared" si="3"/>
        <v>92</v>
      </c>
      <c r="I10" s="1">
        <f>VLOOKUP(A10,'Class XP Tier Values'!A11:E111, 5)</f>
        <v>0.73</v>
      </c>
      <c r="J10" s="1">
        <f t="shared" si="4"/>
        <v>69</v>
      </c>
    </row>
    <row r="11" spans="1:10" x14ac:dyDescent="0.25">
      <c r="A11" s="1">
        <v>9</v>
      </c>
      <c r="B11" s="1">
        <f t="shared" si="0"/>
        <v>45</v>
      </c>
      <c r="C11" s="1">
        <f>VLOOKUP(A11,'Class XP Tier Values'!A12:E112, 2)</f>
        <v>8.1999999999999993</v>
      </c>
      <c r="D11" s="1">
        <f t="shared" si="1"/>
        <v>414</v>
      </c>
      <c r="E11" s="1">
        <f>VLOOKUP(A11,'Class XP Tier Values'!A12:E112, 3)</f>
        <v>2.77</v>
      </c>
      <c r="F11" s="1">
        <f t="shared" si="2"/>
        <v>170</v>
      </c>
      <c r="G11" s="1">
        <f>VLOOKUP(A11,'Class XP Tier Values'!A12:E112, 4)</f>
        <v>1.62</v>
      </c>
      <c r="H11" s="1">
        <f t="shared" si="3"/>
        <v>118</v>
      </c>
      <c r="I11" s="1">
        <f>VLOOKUP(A11,'Class XP Tier Values'!A12:E112, 5)</f>
        <v>0.92</v>
      </c>
      <c r="J11" s="1">
        <f t="shared" si="4"/>
        <v>86</v>
      </c>
    </row>
    <row r="12" spans="1:10" x14ac:dyDescent="0.25">
      <c r="A12" s="1">
        <v>10</v>
      </c>
      <c r="B12" s="1">
        <f t="shared" si="0"/>
        <v>50</v>
      </c>
      <c r="C12" s="1">
        <f>VLOOKUP(A12,'Class XP Tier Values'!A13:E113, 2)</f>
        <v>10.1</v>
      </c>
      <c r="D12" s="1">
        <f t="shared" si="1"/>
        <v>555</v>
      </c>
      <c r="E12" s="1">
        <f>VLOOKUP(A12,'Class XP Tier Values'!A13:E113, 3)</f>
        <v>3.4</v>
      </c>
      <c r="F12" s="1">
        <f t="shared" si="2"/>
        <v>220</v>
      </c>
      <c r="G12" s="1">
        <f>VLOOKUP(A12,'Class XP Tier Values'!A13:E113, 4)</f>
        <v>2</v>
      </c>
      <c r="H12" s="1">
        <f t="shared" si="3"/>
        <v>150</v>
      </c>
      <c r="I12" s="1">
        <f>VLOOKUP(A12,'Class XP Tier Values'!A13:E113, 5)</f>
        <v>1.1299999999999999</v>
      </c>
      <c r="J12" s="1">
        <f t="shared" si="4"/>
        <v>107</v>
      </c>
    </row>
    <row r="13" spans="1:10" x14ac:dyDescent="0.25">
      <c r="A13" s="1">
        <v>11</v>
      </c>
      <c r="B13" s="1">
        <f t="shared" si="0"/>
        <v>55</v>
      </c>
      <c r="C13" s="1">
        <f>VLOOKUP(A13,'Class XP Tier Values'!A14:E114, 2)</f>
        <v>12.2</v>
      </c>
      <c r="D13" s="1">
        <f t="shared" si="1"/>
        <v>726</v>
      </c>
      <c r="E13" s="1">
        <f>VLOOKUP(A13,'Class XP Tier Values'!A14:E114, 3)</f>
        <v>4.0999999999999996</v>
      </c>
      <c r="F13" s="1">
        <f t="shared" si="2"/>
        <v>281</v>
      </c>
      <c r="G13" s="1">
        <f>VLOOKUP(A13,'Class XP Tier Values'!A14:E114, 4)</f>
        <v>2.41</v>
      </c>
      <c r="H13" s="1">
        <f t="shared" si="3"/>
        <v>188</v>
      </c>
      <c r="I13" s="1">
        <f>VLOOKUP(A13,'Class XP Tier Values'!A14:E114, 5)</f>
        <v>1.37</v>
      </c>
      <c r="J13" s="1">
        <f t="shared" si="4"/>
        <v>130</v>
      </c>
    </row>
    <row r="14" spans="1:10" x14ac:dyDescent="0.25">
      <c r="A14" s="1">
        <v>12</v>
      </c>
      <c r="B14" s="1">
        <f t="shared" si="0"/>
        <v>60</v>
      </c>
      <c r="C14" s="1">
        <f>VLOOKUP(A14,'Class XP Tier Values'!A15:E115, 2)</f>
        <v>14.5</v>
      </c>
      <c r="D14" s="1">
        <f t="shared" si="1"/>
        <v>930</v>
      </c>
      <c r="E14" s="1">
        <f>VLOOKUP(A14,'Class XP Tier Values'!A15:E115, 3)</f>
        <v>4.87</v>
      </c>
      <c r="F14" s="1">
        <f t="shared" si="2"/>
        <v>352</v>
      </c>
      <c r="G14" s="1">
        <f>VLOOKUP(A14,'Class XP Tier Values'!A15:E115, 4)</f>
        <v>2.87</v>
      </c>
      <c r="H14" s="1">
        <f t="shared" si="3"/>
        <v>232</v>
      </c>
      <c r="I14" s="1">
        <f>VLOOKUP(A14,'Class XP Tier Values'!A15:E115, 5)</f>
        <v>1.62</v>
      </c>
      <c r="J14" s="1">
        <f t="shared" si="4"/>
        <v>157</v>
      </c>
    </row>
    <row r="15" spans="1:10" x14ac:dyDescent="0.25">
      <c r="A15" s="1">
        <v>13</v>
      </c>
      <c r="B15" s="1">
        <f t="shared" si="0"/>
        <v>65</v>
      </c>
      <c r="C15" s="1">
        <f>VLOOKUP(A15,'Class XP Tier Values'!A16:E116, 2)</f>
        <v>17</v>
      </c>
      <c r="D15" s="1">
        <f t="shared" si="1"/>
        <v>1170</v>
      </c>
      <c r="E15" s="1">
        <f>VLOOKUP(A15,'Class XP Tier Values'!A16:E116, 3)</f>
        <v>5.7</v>
      </c>
      <c r="F15" s="1">
        <f t="shared" si="2"/>
        <v>436</v>
      </c>
      <c r="G15" s="1">
        <f>VLOOKUP(A15,'Class XP Tier Values'!A16:E116, 4)</f>
        <v>3.36</v>
      </c>
      <c r="H15" s="1">
        <f t="shared" si="3"/>
        <v>283</v>
      </c>
      <c r="I15" s="1">
        <f>VLOOKUP(A15,'Class XP Tier Values'!A16:E116, 5)</f>
        <v>1.9</v>
      </c>
      <c r="J15" s="1">
        <f t="shared" si="4"/>
        <v>189</v>
      </c>
    </row>
    <row r="16" spans="1:10" x14ac:dyDescent="0.25">
      <c r="A16" s="1">
        <v>14</v>
      </c>
      <c r="B16" s="1">
        <f t="shared" si="0"/>
        <v>70</v>
      </c>
      <c r="C16" s="1">
        <f>VLOOKUP(A16,'Class XP Tier Values'!A17:E117, 2)</f>
        <v>19.7</v>
      </c>
      <c r="D16" s="1">
        <f t="shared" si="1"/>
        <v>1449</v>
      </c>
      <c r="E16" s="1">
        <f>VLOOKUP(A16,'Class XP Tier Values'!A17:E117, 3)</f>
        <v>6.6</v>
      </c>
      <c r="F16" s="1">
        <f t="shared" si="2"/>
        <v>532</v>
      </c>
      <c r="G16" s="1">
        <f>VLOOKUP(A16,'Class XP Tier Values'!A17:E117, 4)</f>
        <v>3.89</v>
      </c>
      <c r="H16" s="1">
        <f t="shared" si="3"/>
        <v>342</v>
      </c>
      <c r="I16" s="1">
        <f>VLOOKUP(A16,'Class XP Tier Values'!A17:E117, 5)</f>
        <v>2.2000000000000002</v>
      </c>
      <c r="J16" s="1">
        <f t="shared" si="4"/>
        <v>224</v>
      </c>
    </row>
    <row r="17" spans="1:10" x14ac:dyDescent="0.25">
      <c r="A17" s="1">
        <v>15</v>
      </c>
      <c r="B17" s="1">
        <f t="shared" si="0"/>
        <v>75</v>
      </c>
      <c r="C17" s="1">
        <f>VLOOKUP(A17,'Class XP Tier Values'!A18:E118, 2)</f>
        <v>22.6</v>
      </c>
      <c r="D17" s="1">
        <f t="shared" si="1"/>
        <v>1770</v>
      </c>
      <c r="E17" s="1">
        <f>VLOOKUP(A17,'Class XP Tier Values'!A18:E118, 3)</f>
        <v>7.57</v>
      </c>
      <c r="F17" s="1">
        <f t="shared" si="2"/>
        <v>643</v>
      </c>
      <c r="G17" s="1">
        <f>VLOOKUP(A17,'Class XP Tier Values'!A18:E118, 4)</f>
        <v>4.47</v>
      </c>
      <c r="H17" s="1">
        <f t="shared" si="3"/>
        <v>410</v>
      </c>
      <c r="I17" s="1">
        <f>VLOOKUP(A17,'Class XP Tier Values'!A18:E118, 5)</f>
        <v>2.52</v>
      </c>
      <c r="J17" s="1">
        <f t="shared" si="4"/>
        <v>264</v>
      </c>
    </row>
    <row r="18" spans="1:10" x14ac:dyDescent="0.25">
      <c r="A18" s="1">
        <v>16</v>
      </c>
      <c r="B18" s="1">
        <f t="shared" si="0"/>
        <v>80</v>
      </c>
      <c r="C18" s="1">
        <f>VLOOKUP(A18,'Class XP Tier Values'!A19:E119, 2)</f>
        <v>25.7</v>
      </c>
      <c r="D18" s="1">
        <f t="shared" si="1"/>
        <v>2136</v>
      </c>
      <c r="E18" s="1">
        <f>VLOOKUP(A18,'Class XP Tier Values'!A19:E119, 3)</f>
        <v>8.6</v>
      </c>
      <c r="F18" s="1">
        <f t="shared" si="2"/>
        <v>768</v>
      </c>
      <c r="G18" s="1">
        <f>VLOOKUP(A18,'Class XP Tier Values'!A19:E119, 4)</f>
        <v>5.08</v>
      </c>
      <c r="H18" s="1">
        <f t="shared" si="3"/>
        <v>486</v>
      </c>
      <c r="I18" s="1">
        <f>VLOOKUP(A18,'Class XP Tier Values'!A19:E119, 5)</f>
        <v>2.87</v>
      </c>
      <c r="J18" s="1">
        <f t="shared" si="4"/>
        <v>310</v>
      </c>
    </row>
    <row r="19" spans="1:10" x14ac:dyDescent="0.25">
      <c r="A19" s="1">
        <v>17</v>
      </c>
      <c r="B19" s="1">
        <f t="shared" si="0"/>
        <v>85</v>
      </c>
      <c r="C19" s="1">
        <f>VLOOKUP(A19,'Class XP Tier Values'!A20:E120, 2)</f>
        <v>29</v>
      </c>
      <c r="D19" s="1">
        <f t="shared" si="1"/>
        <v>2550</v>
      </c>
      <c r="E19" s="1">
        <f>VLOOKUP(A19,'Class XP Tier Values'!A20:E120, 3)</f>
        <v>9.6999999999999993</v>
      </c>
      <c r="F19" s="1">
        <f t="shared" si="2"/>
        <v>910</v>
      </c>
      <c r="G19" s="1">
        <f>VLOOKUP(A19,'Class XP Tier Values'!A20:E120, 4)</f>
        <v>5.73</v>
      </c>
      <c r="H19" s="1">
        <f t="shared" si="3"/>
        <v>572</v>
      </c>
      <c r="I19" s="1">
        <f>VLOOKUP(A19,'Class XP Tier Values'!A20:E120, 5)</f>
        <v>3.23</v>
      </c>
      <c r="J19" s="1">
        <f t="shared" si="4"/>
        <v>360</v>
      </c>
    </row>
    <row r="20" spans="1:10" x14ac:dyDescent="0.25">
      <c r="A20" s="1">
        <v>18</v>
      </c>
      <c r="B20" s="1">
        <f t="shared" si="0"/>
        <v>90</v>
      </c>
      <c r="C20" s="1">
        <f>VLOOKUP(A20,'Class XP Tier Values'!A21:E121, 2)</f>
        <v>32.5</v>
      </c>
      <c r="D20" s="1">
        <f t="shared" si="1"/>
        <v>3015</v>
      </c>
      <c r="E20" s="1">
        <f>VLOOKUP(A20,'Class XP Tier Values'!A21:E121, 3)</f>
        <v>10.87</v>
      </c>
      <c r="F20" s="1">
        <f t="shared" si="2"/>
        <v>1068</v>
      </c>
      <c r="G20" s="1">
        <f>VLOOKUP(A20,'Class XP Tier Values'!A21:E121, 4)</f>
        <v>6.42</v>
      </c>
      <c r="H20" s="1">
        <f t="shared" si="3"/>
        <v>668</v>
      </c>
      <c r="I20" s="1">
        <f>VLOOKUP(A20,'Class XP Tier Values'!A21:E121, 5)</f>
        <v>3.62</v>
      </c>
      <c r="J20" s="1">
        <f t="shared" si="4"/>
        <v>416</v>
      </c>
    </row>
    <row r="21" spans="1:10" x14ac:dyDescent="0.25">
      <c r="A21" s="1">
        <v>19</v>
      </c>
      <c r="B21" s="1">
        <f t="shared" si="0"/>
        <v>95</v>
      </c>
      <c r="C21" s="1">
        <f>VLOOKUP(A21,'Class XP Tier Values'!A22:E122, 2)</f>
        <v>36.200000000000003</v>
      </c>
      <c r="D21" s="1">
        <f t="shared" si="1"/>
        <v>3534</v>
      </c>
      <c r="E21" s="1">
        <f>VLOOKUP(A21,'Class XP Tier Values'!A22:E122, 3)</f>
        <v>12.1</v>
      </c>
      <c r="F21" s="1">
        <f t="shared" si="2"/>
        <v>1245</v>
      </c>
      <c r="G21" s="1">
        <f>VLOOKUP(A21,'Class XP Tier Values'!A22:E122, 4)</f>
        <v>7.15</v>
      </c>
      <c r="H21" s="1">
        <f t="shared" si="3"/>
        <v>774</v>
      </c>
      <c r="I21" s="1">
        <f>VLOOKUP(A21,'Class XP Tier Values'!A22:E122, 5)</f>
        <v>4.03</v>
      </c>
      <c r="J21" s="1">
        <f t="shared" si="4"/>
        <v>478</v>
      </c>
    </row>
    <row r="22" spans="1:10" x14ac:dyDescent="0.25">
      <c r="A22" s="1">
        <v>20</v>
      </c>
      <c r="B22" s="1">
        <f t="shared" si="0"/>
        <v>100</v>
      </c>
      <c r="C22" s="1">
        <f>VLOOKUP(A22,'Class XP Tier Values'!A23:E123, 2)</f>
        <v>40.1</v>
      </c>
      <c r="D22" s="1">
        <f t="shared" si="1"/>
        <v>4110</v>
      </c>
      <c r="E22" s="1">
        <f>VLOOKUP(A22,'Class XP Tier Values'!A23:E123, 3)</f>
        <v>13.4</v>
      </c>
      <c r="F22" s="1">
        <f t="shared" si="2"/>
        <v>1440</v>
      </c>
      <c r="G22" s="1">
        <f>VLOOKUP(A22,'Class XP Tier Values'!A23:E123, 4)</f>
        <v>7.92</v>
      </c>
      <c r="H22" s="1">
        <f t="shared" si="3"/>
        <v>892</v>
      </c>
      <c r="I22" s="1">
        <f>VLOOKUP(A22,'Class XP Tier Values'!A23:E123, 5)</f>
        <v>4.47</v>
      </c>
      <c r="J22" s="1">
        <f t="shared" si="4"/>
        <v>547</v>
      </c>
    </row>
    <row r="23" spans="1:10" x14ac:dyDescent="0.25">
      <c r="A23" s="1">
        <v>21</v>
      </c>
      <c r="B23" s="1">
        <f t="shared" si="0"/>
        <v>105</v>
      </c>
      <c r="C23" s="1">
        <f>VLOOKUP(A23,'Class XP Tier Values'!A24:E124, 2)</f>
        <v>44.2</v>
      </c>
      <c r="D23" s="1">
        <f t="shared" si="1"/>
        <v>4746</v>
      </c>
      <c r="E23" s="1">
        <f>VLOOKUP(A23,'Class XP Tier Values'!A24:E124, 3)</f>
        <v>14.77</v>
      </c>
      <c r="F23" s="1">
        <f t="shared" si="2"/>
        <v>1656</v>
      </c>
      <c r="G23" s="1">
        <f>VLOOKUP(A23,'Class XP Tier Values'!A24:E124, 4)</f>
        <v>8.73</v>
      </c>
      <c r="H23" s="1">
        <f t="shared" si="3"/>
        <v>1022</v>
      </c>
      <c r="I23" s="1">
        <f>VLOOKUP(A23,'Class XP Tier Values'!A24:E124, 5)</f>
        <v>4.92</v>
      </c>
      <c r="J23" s="1">
        <f t="shared" si="4"/>
        <v>622</v>
      </c>
    </row>
    <row r="24" spans="1:10" x14ac:dyDescent="0.25">
      <c r="A24" s="1">
        <v>22</v>
      </c>
      <c r="B24" s="1">
        <f t="shared" si="0"/>
        <v>110</v>
      </c>
      <c r="C24" s="1">
        <f>VLOOKUP(A24,'Class XP Tier Values'!A25:E125, 2)</f>
        <v>48.5</v>
      </c>
      <c r="D24" s="1">
        <f t="shared" si="1"/>
        <v>5445</v>
      </c>
      <c r="E24" s="1">
        <f>VLOOKUP(A24,'Class XP Tier Values'!A25:E125, 3)</f>
        <v>16.2</v>
      </c>
      <c r="F24" s="1">
        <f t="shared" si="2"/>
        <v>1892</v>
      </c>
      <c r="G24" s="1">
        <f>VLOOKUP(A24,'Class XP Tier Values'!A25:E125, 4)</f>
        <v>9.58</v>
      </c>
      <c r="H24" s="1">
        <f t="shared" si="3"/>
        <v>1164</v>
      </c>
      <c r="I24" s="1">
        <f>VLOOKUP(A24,'Class XP Tier Values'!A25:E125, 5)</f>
        <v>5.4</v>
      </c>
      <c r="J24" s="1">
        <f t="shared" si="4"/>
        <v>704</v>
      </c>
    </row>
    <row r="25" spans="1:10" x14ac:dyDescent="0.25">
      <c r="A25" s="1">
        <v>23</v>
      </c>
      <c r="B25" s="1">
        <f t="shared" si="0"/>
        <v>115</v>
      </c>
      <c r="C25" s="1">
        <f>VLOOKUP(A25,'Class XP Tier Values'!A26:E126, 2)</f>
        <v>53</v>
      </c>
      <c r="D25" s="1">
        <f t="shared" si="1"/>
        <v>6210</v>
      </c>
      <c r="E25" s="1">
        <f>VLOOKUP(A25,'Class XP Tier Values'!A26:E126, 3)</f>
        <v>17.7</v>
      </c>
      <c r="F25" s="1">
        <f t="shared" si="2"/>
        <v>2151</v>
      </c>
      <c r="G25" s="1">
        <f>VLOOKUP(A25,'Class XP Tier Values'!A26:E126, 4)</f>
        <v>10.47</v>
      </c>
      <c r="H25" s="1">
        <f t="shared" si="3"/>
        <v>1319</v>
      </c>
      <c r="I25" s="1">
        <f>VLOOKUP(A25,'Class XP Tier Values'!A26:E126, 5)</f>
        <v>5.9</v>
      </c>
      <c r="J25" s="1">
        <f t="shared" si="4"/>
        <v>794</v>
      </c>
    </row>
    <row r="26" spans="1:10" x14ac:dyDescent="0.25">
      <c r="A26" s="1">
        <v>24</v>
      </c>
      <c r="B26" s="1">
        <f t="shared" si="0"/>
        <v>120</v>
      </c>
      <c r="C26" s="1">
        <f>VLOOKUP(A26,'Class XP Tier Values'!A27:E127, 2)</f>
        <v>57.7</v>
      </c>
      <c r="D26" s="1">
        <f t="shared" si="1"/>
        <v>7044</v>
      </c>
      <c r="E26" s="1">
        <f>VLOOKUP(A26,'Class XP Tier Values'!A27:E127, 3)</f>
        <v>19.27</v>
      </c>
      <c r="F26" s="1">
        <f t="shared" si="2"/>
        <v>2432</v>
      </c>
      <c r="G26" s="1">
        <f>VLOOKUP(A26,'Class XP Tier Values'!A27:E127, 4)</f>
        <v>11.4</v>
      </c>
      <c r="H26" s="1">
        <f t="shared" si="3"/>
        <v>1488</v>
      </c>
      <c r="I26" s="1">
        <f>VLOOKUP(A26,'Class XP Tier Values'!A27:E127, 5)</f>
        <v>6.42</v>
      </c>
      <c r="J26" s="1">
        <f t="shared" si="4"/>
        <v>890</v>
      </c>
    </row>
    <row r="27" spans="1:10" x14ac:dyDescent="0.25">
      <c r="A27" s="1">
        <v>25</v>
      </c>
      <c r="B27" s="1">
        <f t="shared" si="0"/>
        <v>125</v>
      </c>
      <c r="C27" s="1">
        <f>VLOOKUP(A27,'Class XP Tier Values'!A28:E128, 2)</f>
        <v>62.6</v>
      </c>
      <c r="D27" s="1">
        <f t="shared" si="1"/>
        <v>7950</v>
      </c>
      <c r="E27" s="1">
        <f>VLOOKUP(A27,'Class XP Tier Values'!A28:E128, 3)</f>
        <v>20.9</v>
      </c>
      <c r="F27" s="1">
        <f t="shared" si="2"/>
        <v>2738</v>
      </c>
      <c r="G27" s="1">
        <f>VLOOKUP(A27,'Class XP Tier Values'!A28:E128, 4)</f>
        <v>12.37</v>
      </c>
      <c r="H27" s="1">
        <f t="shared" si="3"/>
        <v>1671</v>
      </c>
      <c r="I27" s="1">
        <f>VLOOKUP(A27,'Class XP Tier Values'!A28:E128, 5)</f>
        <v>6.97</v>
      </c>
      <c r="J27" s="1">
        <f t="shared" si="4"/>
        <v>996</v>
      </c>
    </row>
    <row r="28" spans="1:10" x14ac:dyDescent="0.25">
      <c r="A28" s="1">
        <v>26</v>
      </c>
      <c r="B28" s="1">
        <f t="shared" si="0"/>
        <v>130</v>
      </c>
      <c r="C28" s="1">
        <f>VLOOKUP(A28,'Class XP Tier Values'!A29:E129, 2)</f>
        <v>0</v>
      </c>
      <c r="D28" s="1">
        <f t="shared" si="1"/>
        <v>0</v>
      </c>
      <c r="E28" s="1">
        <f>VLOOKUP(A28,'Class XP Tier Values'!A29:E129, 3)</f>
        <v>22.6</v>
      </c>
      <c r="F28" s="1">
        <f t="shared" si="2"/>
        <v>3068</v>
      </c>
      <c r="G28" s="1">
        <f>VLOOKUP(A28,'Class XP Tier Values'!A29:E129, 4)</f>
        <v>13.38</v>
      </c>
      <c r="H28" s="1">
        <f t="shared" si="3"/>
        <v>1869</v>
      </c>
      <c r="I28" s="1">
        <f>VLOOKUP(A28,'Class XP Tier Values'!A29:E129, 5)</f>
        <v>7.53</v>
      </c>
      <c r="J28" s="1">
        <f t="shared" si="4"/>
        <v>1109</v>
      </c>
    </row>
    <row r="29" spans="1:10" x14ac:dyDescent="0.25">
      <c r="A29" s="1">
        <v>27</v>
      </c>
      <c r="B29" s="1">
        <f t="shared" si="0"/>
        <v>135</v>
      </c>
      <c r="C29" s="1">
        <f>VLOOKUP(A29,'Class XP Tier Values'!A30:E130, 2)</f>
        <v>0</v>
      </c>
      <c r="D29" s="1">
        <f t="shared" si="1"/>
        <v>0</v>
      </c>
      <c r="E29" s="1">
        <f>VLOOKUP(A29,'Class XP Tier Values'!A30:E130, 3)</f>
        <v>24.37</v>
      </c>
      <c r="F29" s="1">
        <f t="shared" si="2"/>
        <v>3425</v>
      </c>
      <c r="G29" s="1">
        <f>VLOOKUP(A29,'Class XP Tier Values'!A30:E130, 4)</f>
        <v>14.42</v>
      </c>
      <c r="H29" s="1">
        <f t="shared" si="3"/>
        <v>2082</v>
      </c>
      <c r="I29" s="1">
        <f>VLOOKUP(A29,'Class XP Tier Values'!A30:E130, 5)</f>
        <v>8.1199999999999992</v>
      </c>
      <c r="J29" s="1">
        <f t="shared" si="4"/>
        <v>1231</v>
      </c>
    </row>
    <row r="30" spans="1:10" x14ac:dyDescent="0.25">
      <c r="A30" s="1">
        <v>28</v>
      </c>
      <c r="B30" s="1">
        <f t="shared" si="0"/>
        <v>140</v>
      </c>
      <c r="C30" s="1">
        <f>VLOOKUP(A30,'Class XP Tier Values'!A31:E131, 2)</f>
        <v>0</v>
      </c>
      <c r="D30" s="1">
        <f t="shared" si="1"/>
        <v>0</v>
      </c>
      <c r="E30" s="1">
        <f>VLOOKUP(A30,'Class XP Tier Values'!A31:E131, 3)</f>
        <v>26.2</v>
      </c>
      <c r="F30" s="1">
        <f t="shared" si="2"/>
        <v>3808</v>
      </c>
      <c r="G30" s="1">
        <f>VLOOKUP(A30,'Class XP Tier Values'!A31:E131, 4)</f>
        <v>15.51</v>
      </c>
      <c r="H30" s="1">
        <f t="shared" si="3"/>
        <v>2311</v>
      </c>
      <c r="I30" s="1">
        <f>VLOOKUP(A30,'Class XP Tier Values'!A31:E131, 5)</f>
        <v>8.73</v>
      </c>
      <c r="J30" s="1">
        <f t="shared" si="4"/>
        <v>1362</v>
      </c>
    </row>
    <row r="31" spans="1:10" x14ac:dyDescent="0.25">
      <c r="A31" s="1">
        <v>29</v>
      </c>
      <c r="B31" s="1">
        <f t="shared" si="0"/>
        <v>145</v>
      </c>
      <c r="C31" s="1">
        <f>VLOOKUP(A31,'Class XP Tier Values'!A32:E132, 2)</f>
        <v>0</v>
      </c>
      <c r="D31" s="1">
        <f t="shared" si="1"/>
        <v>0</v>
      </c>
      <c r="E31" s="1">
        <f>VLOOKUP(A31,'Class XP Tier Values'!A32:E132, 3)</f>
        <v>28.1</v>
      </c>
      <c r="F31" s="1">
        <f t="shared" si="2"/>
        <v>4220</v>
      </c>
      <c r="G31" s="1">
        <f>VLOOKUP(A31,'Class XP Tier Values'!A32:E132, 4)</f>
        <v>16.63</v>
      </c>
      <c r="H31" s="1">
        <f t="shared" si="3"/>
        <v>2556</v>
      </c>
      <c r="I31" s="1">
        <f>VLOOKUP(A31,'Class XP Tier Values'!A32:E132, 5)</f>
        <v>9.3699999999999992</v>
      </c>
      <c r="J31" s="1">
        <f t="shared" si="4"/>
        <v>1504</v>
      </c>
    </row>
    <row r="32" spans="1:10" x14ac:dyDescent="0.25">
      <c r="A32" s="1">
        <v>30</v>
      </c>
      <c r="B32" s="1">
        <f t="shared" si="0"/>
        <v>150</v>
      </c>
      <c r="C32" s="1">
        <f>VLOOKUP(A32,'Class XP Tier Values'!A33:E133, 2)</f>
        <v>0</v>
      </c>
      <c r="D32" s="1">
        <f t="shared" si="1"/>
        <v>0</v>
      </c>
      <c r="E32" s="1">
        <f>VLOOKUP(A32,'Class XP Tier Values'!A33:E133, 3)</f>
        <v>30.07</v>
      </c>
      <c r="F32" s="1">
        <f t="shared" si="2"/>
        <v>4661</v>
      </c>
      <c r="G32" s="1">
        <f>VLOOKUP(A32,'Class XP Tier Values'!A33:E133, 4)</f>
        <v>17.8</v>
      </c>
      <c r="H32" s="1">
        <f t="shared" si="3"/>
        <v>2820</v>
      </c>
      <c r="I32" s="1">
        <f>VLOOKUP(A32,'Class XP Tier Values'!A33:E133, 5)</f>
        <v>10.02</v>
      </c>
      <c r="J32" s="1">
        <f t="shared" si="4"/>
        <v>1653</v>
      </c>
    </row>
    <row r="33" spans="1:10" x14ac:dyDescent="0.25">
      <c r="A33" s="1">
        <v>31</v>
      </c>
      <c r="B33" s="1">
        <f t="shared" si="0"/>
        <v>155</v>
      </c>
      <c r="C33" s="1">
        <f>VLOOKUP(A33,'Class XP Tier Values'!A34:E134, 2)</f>
        <v>0</v>
      </c>
      <c r="D33" s="1">
        <f t="shared" si="1"/>
        <v>0</v>
      </c>
      <c r="E33" s="1">
        <f>VLOOKUP(A33,'Class XP Tier Values'!A34:E134, 3)</f>
        <v>32.1</v>
      </c>
      <c r="F33" s="1">
        <f t="shared" si="2"/>
        <v>5131</v>
      </c>
      <c r="G33" s="1">
        <f>VLOOKUP(A33,'Class XP Tier Values'!A34:E134, 4)</f>
        <v>19</v>
      </c>
      <c r="H33" s="1">
        <f t="shared" si="3"/>
        <v>3100</v>
      </c>
      <c r="I33" s="1">
        <f>VLOOKUP(A33,'Class XP Tier Values'!A34:E134, 5)</f>
        <v>10.7</v>
      </c>
      <c r="J33" s="1">
        <f t="shared" si="4"/>
        <v>1814</v>
      </c>
    </row>
    <row r="34" spans="1:10" x14ac:dyDescent="0.25">
      <c r="A34" s="1">
        <v>32</v>
      </c>
      <c r="B34" s="1">
        <f t="shared" ref="B34:B65" si="5">SUM(PRODUCT($A34, 4), PRODUCT($A34 * 1))</f>
        <v>160</v>
      </c>
      <c r="C34" s="1">
        <f>VLOOKUP(A34,'Class XP Tier Values'!A35:E135, 2)</f>
        <v>0</v>
      </c>
      <c r="D34" s="1">
        <f t="shared" ref="D34:D65" si="6">IFERROR(IF(ROUND($B34 + ($B34*$C34), 0) = $B34, 0, ROUND($B34 + ($B34*$C34), 0)), 0)</f>
        <v>0</v>
      </c>
      <c r="E34" s="1">
        <f>VLOOKUP(A34,'Class XP Tier Values'!A35:E135, 3)</f>
        <v>34.200000000000003</v>
      </c>
      <c r="F34" s="1">
        <f t="shared" ref="F34:F65" si="7">IFERROR(IF(ROUND($B34 + ($B34*$E34), 0) = $B34, 0, ROUND($B34 + ($B34*$E34), 0)), 0)</f>
        <v>5632</v>
      </c>
      <c r="G34" s="1">
        <f>VLOOKUP(A34,'Class XP Tier Values'!A35:E135, 4)</f>
        <v>20.25</v>
      </c>
      <c r="H34" s="1">
        <f t="shared" ref="H34:H65" si="8">IFERROR(IF(ROUND($B34 + ($B34*$G34), 0) = $B34, 0, ROUND($B34 + ($B34*$G34), 0)), 0)</f>
        <v>3400</v>
      </c>
      <c r="I34" s="1">
        <f>VLOOKUP(A34,'Class XP Tier Values'!A35:E135, 5)</f>
        <v>11.4</v>
      </c>
      <c r="J34" s="1">
        <f t="shared" ref="J34:J65" si="9">IFERROR(IF(ROUND($B34 + ($B34*$I34), 0) = $B34, 0, ROUND($B34 + ($B34*$I34), 0)), 0)</f>
        <v>1984</v>
      </c>
    </row>
    <row r="35" spans="1:10" x14ac:dyDescent="0.25">
      <c r="A35" s="1">
        <v>33</v>
      </c>
      <c r="B35" s="1">
        <f t="shared" si="5"/>
        <v>165</v>
      </c>
      <c r="C35" s="1">
        <f>VLOOKUP(A35,'Class XP Tier Values'!A36:E136, 2)</f>
        <v>0</v>
      </c>
      <c r="D35" s="1">
        <f t="shared" si="6"/>
        <v>0</v>
      </c>
      <c r="E35" s="1">
        <f>VLOOKUP(A35,'Class XP Tier Values'!A36:E136, 3)</f>
        <v>36.369999999999997</v>
      </c>
      <c r="F35" s="1">
        <f t="shared" si="7"/>
        <v>6166</v>
      </c>
      <c r="G35" s="1">
        <f>VLOOKUP(A35,'Class XP Tier Values'!A36:E136, 4)</f>
        <v>21.53</v>
      </c>
      <c r="H35" s="1">
        <f t="shared" si="8"/>
        <v>3717</v>
      </c>
      <c r="I35" s="1">
        <f>VLOOKUP(A35,'Class XP Tier Values'!A36:E136, 5)</f>
        <v>12.12</v>
      </c>
      <c r="J35" s="1">
        <f t="shared" si="9"/>
        <v>2165</v>
      </c>
    </row>
    <row r="36" spans="1:10" x14ac:dyDescent="0.25">
      <c r="A36" s="1">
        <v>34</v>
      </c>
      <c r="B36" s="1">
        <f t="shared" si="5"/>
        <v>170</v>
      </c>
      <c r="C36" s="1">
        <f>VLOOKUP(A36,'Class XP Tier Values'!A37:E137, 2)</f>
        <v>0</v>
      </c>
      <c r="D36" s="1">
        <f t="shared" si="6"/>
        <v>0</v>
      </c>
      <c r="E36" s="1">
        <f>VLOOKUP(A36,'Class XP Tier Values'!A37:E137, 3)</f>
        <v>38.6</v>
      </c>
      <c r="F36" s="1">
        <f t="shared" si="7"/>
        <v>6732</v>
      </c>
      <c r="G36" s="1">
        <f>VLOOKUP(A36,'Class XP Tier Values'!A37:E137, 4)</f>
        <v>22.86</v>
      </c>
      <c r="H36" s="1">
        <f t="shared" si="8"/>
        <v>4056</v>
      </c>
      <c r="I36" s="1">
        <f>VLOOKUP(A36,'Class XP Tier Values'!A37:E137, 5)</f>
        <v>12.87</v>
      </c>
      <c r="J36" s="1">
        <f t="shared" si="9"/>
        <v>2358</v>
      </c>
    </row>
    <row r="37" spans="1:10" x14ac:dyDescent="0.25">
      <c r="A37" s="1">
        <v>35</v>
      </c>
      <c r="B37" s="1">
        <f t="shared" si="5"/>
        <v>175</v>
      </c>
      <c r="C37" s="1">
        <f>VLOOKUP(A37,'Class XP Tier Values'!A38:E138, 2)</f>
        <v>0</v>
      </c>
      <c r="D37" s="1">
        <f t="shared" si="6"/>
        <v>0</v>
      </c>
      <c r="E37" s="1">
        <f>VLOOKUP(A37,'Class XP Tier Values'!A38:E138, 3)</f>
        <v>40.9</v>
      </c>
      <c r="F37" s="1">
        <f t="shared" si="7"/>
        <v>7333</v>
      </c>
      <c r="G37" s="1">
        <f>VLOOKUP(A37,'Class XP Tier Values'!A38:E138, 4)</f>
        <v>24.22</v>
      </c>
      <c r="H37" s="1">
        <f t="shared" si="8"/>
        <v>4414</v>
      </c>
      <c r="I37" s="1">
        <f>VLOOKUP(A37,'Class XP Tier Values'!A38:E138, 5)</f>
        <v>13.63</v>
      </c>
      <c r="J37" s="1">
        <f t="shared" si="9"/>
        <v>2560</v>
      </c>
    </row>
    <row r="38" spans="1:10" x14ac:dyDescent="0.25">
      <c r="A38" s="1">
        <v>36</v>
      </c>
      <c r="B38" s="1">
        <f t="shared" si="5"/>
        <v>180</v>
      </c>
      <c r="C38" s="1">
        <f>VLOOKUP(A38,'Class XP Tier Values'!A39:E139, 2)</f>
        <v>0</v>
      </c>
      <c r="D38" s="1">
        <f t="shared" si="6"/>
        <v>0</v>
      </c>
      <c r="E38" s="1">
        <f>VLOOKUP(A38,'Class XP Tier Values'!A39:E139, 3)</f>
        <v>43.27</v>
      </c>
      <c r="F38" s="1">
        <f t="shared" si="7"/>
        <v>7969</v>
      </c>
      <c r="G38" s="1">
        <f>VLOOKUP(A38,'Class XP Tier Values'!A39:E139, 4)</f>
        <v>25.62</v>
      </c>
      <c r="H38" s="1">
        <f t="shared" si="8"/>
        <v>4792</v>
      </c>
      <c r="I38" s="1">
        <f>VLOOKUP(A38,'Class XP Tier Values'!A39:E139, 5)</f>
        <v>14.42</v>
      </c>
      <c r="J38" s="1">
        <f t="shared" si="9"/>
        <v>2776</v>
      </c>
    </row>
    <row r="39" spans="1:10" x14ac:dyDescent="0.25">
      <c r="A39" s="1">
        <v>37</v>
      </c>
      <c r="B39" s="1">
        <f t="shared" si="5"/>
        <v>185</v>
      </c>
      <c r="C39" s="1">
        <f>VLOOKUP(A39,'Class XP Tier Values'!A40:E140, 2)</f>
        <v>0</v>
      </c>
      <c r="D39" s="1">
        <f t="shared" si="6"/>
        <v>0</v>
      </c>
      <c r="E39" s="1">
        <f>VLOOKUP(A39,'Class XP Tier Values'!A40:E140, 3)</f>
        <v>45.7</v>
      </c>
      <c r="F39" s="1">
        <f t="shared" si="7"/>
        <v>8640</v>
      </c>
      <c r="G39" s="1">
        <f>VLOOKUP(A39,'Class XP Tier Values'!A40:E140, 4)</f>
        <v>27.06</v>
      </c>
      <c r="H39" s="1">
        <f t="shared" si="8"/>
        <v>5191</v>
      </c>
      <c r="I39" s="1">
        <f>VLOOKUP(A39,'Class XP Tier Values'!A40:E140, 5)</f>
        <v>15.23</v>
      </c>
      <c r="J39" s="1">
        <f t="shared" si="9"/>
        <v>3003</v>
      </c>
    </row>
    <row r="40" spans="1:10" x14ac:dyDescent="0.25">
      <c r="A40" s="1">
        <v>38</v>
      </c>
      <c r="B40" s="1">
        <f t="shared" si="5"/>
        <v>190</v>
      </c>
      <c r="C40" s="1">
        <f>VLOOKUP(A40,'Class XP Tier Values'!A41:E141, 2)</f>
        <v>0</v>
      </c>
      <c r="D40" s="1">
        <f t="shared" si="6"/>
        <v>0</v>
      </c>
      <c r="E40" s="1">
        <f>VLOOKUP(A40,'Class XP Tier Values'!A41:E141, 3)</f>
        <v>48.2</v>
      </c>
      <c r="F40" s="1">
        <f t="shared" si="7"/>
        <v>9348</v>
      </c>
      <c r="G40" s="1">
        <f>VLOOKUP(A40,'Class XP Tier Values'!A41:E141, 4)</f>
        <v>28.55</v>
      </c>
      <c r="H40" s="1">
        <f t="shared" si="8"/>
        <v>5615</v>
      </c>
      <c r="I40" s="1">
        <f>VLOOKUP(A40,'Class XP Tier Values'!A41:E141, 5)</f>
        <v>16.07</v>
      </c>
      <c r="J40" s="1">
        <f t="shared" si="9"/>
        <v>3243</v>
      </c>
    </row>
    <row r="41" spans="1:10" x14ac:dyDescent="0.25">
      <c r="A41" s="1">
        <v>39</v>
      </c>
      <c r="B41" s="1">
        <f t="shared" si="5"/>
        <v>195</v>
      </c>
      <c r="C41" s="1">
        <f>VLOOKUP(A41,'Class XP Tier Values'!A42:E142, 2)</f>
        <v>0</v>
      </c>
      <c r="D41" s="1">
        <f t="shared" si="6"/>
        <v>0</v>
      </c>
      <c r="E41" s="1">
        <f>VLOOKUP(A41,'Class XP Tier Values'!A42:E142, 3)</f>
        <v>50.77</v>
      </c>
      <c r="F41" s="1">
        <f t="shared" si="7"/>
        <v>10095</v>
      </c>
      <c r="G41" s="1">
        <f>VLOOKUP(A41,'Class XP Tier Values'!A42:E142, 4)</f>
        <v>30.07</v>
      </c>
      <c r="H41" s="1">
        <f t="shared" si="8"/>
        <v>6059</v>
      </c>
      <c r="I41" s="1">
        <f>VLOOKUP(A41,'Class XP Tier Values'!A42:E142, 5)</f>
        <v>16.920000000000002</v>
      </c>
      <c r="J41" s="1">
        <f t="shared" si="9"/>
        <v>3494</v>
      </c>
    </row>
    <row r="42" spans="1:10" x14ac:dyDescent="0.25">
      <c r="A42" s="1">
        <v>40</v>
      </c>
      <c r="B42" s="1">
        <f t="shared" si="5"/>
        <v>200</v>
      </c>
      <c r="C42" s="1">
        <f>VLOOKUP(A42,'Class XP Tier Values'!A43:E143, 2)</f>
        <v>0</v>
      </c>
      <c r="D42" s="1">
        <f t="shared" si="6"/>
        <v>0</v>
      </c>
      <c r="E42" s="1">
        <f>VLOOKUP(A42,'Class XP Tier Values'!A43:E143, 3)</f>
        <v>53.4</v>
      </c>
      <c r="F42" s="1">
        <f t="shared" si="7"/>
        <v>10880</v>
      </c>
      <c r="G42" s="1">
        <f>VLOOKUP(A42,'Class XP Tier Values'!A43:E143, 4)</f>
        <v>31.63</v>
      </c>
      <c r="H42" s="1">
        <f t="shared" si="8"/>
        <v>6526</v>
      </c>
      <c r="I42" s="1">
        <f>VLOOKUP(A42,'Class XP Tier Values'!A43:E143, 5)</f>
        <v>17.8</v>
      </c>
      <c r="J42" s="1">
        <f t="shared" si="9"/>
        <v>3760</v>
      </c>
    </row>
    <row r="43" spans="1:10" x14ac:dyDescent="0.25">
      <c r="A43" s="1">
        <v>41</v>
      </c>
      <c r="B43" s="1">
        <f t="shared" si="5"/>
        <v>205</v>
      </c>
      <c r="C43" s="1">
        <f>VLOOKUP(A43,'Class XP Tier Values'!A44:E144, 2)</f>
        <v>0</v>
      </c>
      <c r="D43" s="1">
        <f t="shared" si="6"/>
        <v>0</v>
      </c>
      <c r="E43" s="1">
        <f>VLOOKUP(A43,'Class XP Tier Values'!A44:E144, 3)</f>
        <v>56.1</v>
      </c>
      <c r="F43" s="1">
        <f t="shared" si="7"/>
        <v>11706</v>
      </c>
      <c r="G43" s="1">
        <f>VLOOKUP(A43,'Class XP Tier Values'!A44:E144, 4)</f>
        <v>33.229999999999997</v>
      </c>
      <c r="H43" s="1">
        <f t="shared" si="8"/>
        <v>7017</v>
      </c>
      <c r="I43" s="1">
        <f>VLOOKUP(A43,'Class XP Tier Values'!A44:E144, 5)</f>
        <v>18.7</v>
      </c>
      <c r="J43" s="1">
        <f t="shared" si="9"/>
        <v>4039</v>
      </c>
    </row>
    <row r="44" spans="1:10" x14ac:dyDescent="0.25">
      <c r="A44" s="1">
        <v>42</v>
      </c>
      <c r="B44" s="1">
        <f t="shared" si="5"/>
        <v>210</v>
      </c>
      <c r="C44" s="1">
        <f>VLOOKUP(A44,'Class XP Tier Values'!A45:E145, 2)</f>
        <v>0</v>
      </c>
      <c r="D44" s="1">
        <f t="shared" si="6"/>
        <v>0</v>
      </c>
      <c r="E44" s="1">
        <f>VLOOKUP(A44,'Class XP Tier Values'!A45:E145, 3)</f>
        <v>58.87</v>
      </c>
      <c r="F44" s="1">
        <f t="shared" si="7"/>
        <v>12573</v>
      </c>
      <c r="G44" s="1">
        <f>VLOOKUP(A44,'Class XP Tier Values'!A45:E145, 4)</f>
        <v>34.869999999999997</v>
      </c>
      <c r="H44" s="1">
        <f t="shared" si="8"/>
        <v>7533</v>
      </c>
      <c r="I44" s="1">
        <f>VLOOKUP(A44,'Class XP Tier Values'!A45:E145, 5)</f>
        <v>19.62</v>
      </c>
      <c r="J44" s="1">
        <f t="shared" si="9"/>
        <v>4330</v>
      </c>
    </row>
    <row r="45" spans="1:10" x14ac:dyDescent="0.25">
      <c r="A45" s="1">
        <v>43</v>
      </c>
      <c r="B45" s="1">
        <f t="shared" si="5"/>
        <v>215</v>
      </c>
      <c r="C45" s="1">
        <f>VLOOKUP(A45,'Class XP Tier Values'!A46:E146, 2)</f>
        <v>0</v>
      </c>
      <c r="D45" s="1">
        <f t="shared" si="6"/>
        <v>0</v>
      </c>
      <c r="E45" s="1">
        <f>VLOOKUP(A45,'Class XP Tier Values'!A46:E146, 3)</f>
        <v>61.7</v>
      </c>
      <c r="F45" s="1">
        <f t="shared" si="7"/>
        <v>13481</v>
      </c>
      <c r="G45" s="1">
        <f>VLOOKUP(A45,'Class XP Tier Values'!A46:E146, 4)</f>
        <v>36.549999999999997</v>
      </c>
      <c r="H45" s="1">
        <f t="shared" si="8"/>
        <v>8073</v>
      </c>
      <c r="I45" s="1">
        <f>VLOOKUP(A45,'Class XP Tier Values'!A46:E146, 5)</f>
        <v>20.57</v>
      </c>
      <c r="J45" s="1">
        <f t="shared" si="9"/>
        <v>4638</v>
      </c>
    </row>
    <row r="46" spans="1:10" x14ac:dyDescent="0.25">
      <c r="A46" s="1">
        <v>44</v>
      </c>
      <c r="B46" s="1">
        <f t="shared" si="5"/>
        <v>220</v>
      </c>
      <c r="C46" s="1">
        <f>VLOOKUP(A46,'Class XP Tier Values'!A47:E147, 2)</f>
        <v>0</v>
      </c>
      <c r="D46" s="1">
        <f t="shared" si="6"/>
        <v>0</v>
      </c>
      <c r="E46" s="1">
        <f>VLOOKUP(A46,'Class XP Tier Values'!A47:E147, 3)</f>
        <v>64.599999999999994</v>
      </c>
      <c r="F46" s="1">
        <f t="shared" si="7"/>
        <v>14432</v>
      </c>
      <c r="G46" s="1">
        <f>VLOOKUP(A46,'Class XP Tier Values'!A47:E147, 4)</f>
        <v>38.26</v>
      </c>
      <c r="H46" s="1">
        <f t="shared" si="8"/>
        <v>8637</v>
      </c>
      <c r="I46" s="1">
        <f>VLOOKUP(A46,'Class XP Tier Values'!A47:E147, 5)</f>
        <v>21.53</v>
      </c>
      <c r="J46" s="1">
        <f t="shared" si="9"/>
        <v>4957</v>
      </c>
    </row>
    <row r="47" spans="1:10" x14ac:dyDescent="0.25">
      <c r="A47" s="1">
        <v>45</v>
      </c>
      <c r="B47" s="1">
        <f t="shared" si="5"/>
        <v>225</v>
      </c>
      <c r="C47" s="1">
        <f>VLOOKUP(A47,'Class XP Tier Values'!A48:E148, 2)</f>
        <v>0</v>
      </c>
      <c r="D47" s="1">
        <f t="shared" si="6"/>
        <v>0</v>
      </c>
      <c r="E47" s="1">
        <f>VLOOKUP(A47,'Class XP Tier Values'!A48:E148, 3)</f>
        <v>67.569999999999993</v>
      </c>
      <c r="F47" s="1">
        <f t="shared" si="7"/>
        <v>15428</v>
      </c>
      <c r="G47" s="1">
        <f>VLOOKUP(A47,'Class XP Tier Values'!A48:E148, 4)</f>
        <v>40.020000000000003</v>
      </c>
      <c r="H47" s="1">
        <f t="shared" si="8"/>
        <v>9230</v>
      </c>
      <c r="I47" s="1">
        <f>VLOOKUP(A47,'Class XP Tier Values'!A48:E148, 5)</f>
        <v>22.52</v>
      </c>
      <c r="J47" s="1">
        <f t="shared" si="9"/>
        <v>5292</v>
      </c>
    </row>
    <row r="48" spans="1:10" x14ac:dyDescent="0.25">
      <c r="A48" s="1">
        <v>46</v>
      </c>
      <c r="B48" s="1">
        <f t="shared" si="5"/>
        <v>230</v>
      </c>
      <c r="C48" s="1">
        <f>VLOOKUP(A48,'Class XP Tier Values'!A49:E149, 2)</f>
        <v>0</v>
      </c>
      <c r="D48" s="1">
        <f t="shared" si="6"/>
        <v>0</v>
      </c>
      <c r="E48" s="1">
        <f>VLOOKUP(A48,'Class XP Tier Values'!A49:E149, 3)</f>
        <v>70.599999999999994</v>
      </c>
      <c r="F48" s="1">
        <f t="shared" si="7"/>
        <v>16468</v>
      </c>
      <c r="G48" s="1">
        <f>VLOOKUP(A48,'Class XP Tier Values'!A49:E149, 4)</f>
        <v>41.82</v>
      </c>
      <c r="H48" s="1">
        <f t="shared" si="8"/>
        <v>9849</v>
      </c>
      <c r="I48" s="1">
        <f>VLOOKUP(A48,'Class XP Tier Values'!A49:E149, 5)</f>
        <v>23.53</v>
      </c>
      <c r="J48" s="1">
        <f t="shared" si="9"/>
        <v>5642</v>
      </c>
    </row>
    <row r="49" spans="1:10" x14ac:dyDescent="0.25">
      <c r="A49" s="1">
        <v>47</v>
      </c>
      <c r="B49" s="1">
        <f t="shared" si="5"/>
        <v>235</v>
      </c>
      <c r="C49" s="1">
        <f>VLOOKUP(A49,'Class XP Tier Values'!A50:E150, 2)</f>
        <v>0</v>
      </c>
      <c r="D49" s="1">
        <f t="shared" si="6"/>
        <v>0</v>
      </c>
      <c r="E49" s="1">
        <f>VLOOKUP(A49,'Class XP Tier Values'!A50:E150, 3)</f>
        <v>73.7</v>
      </c>
      <c r="F49" s="1">
        <f t="shared" si="7"/>
        <v>17555</v>
      </c>
      <c r="G49" s="1">
        <f>VLOOKUP(A49,'Class XP Tier Values'!A50:E150, 4)</f>
        <v>43.66</v>
      </c>
      <c r="H49" s="1">
        <f t="shared" si="8"/>
        <v>10495</v>
      </c>
      <c r="I49" s="1">
        <f>VLOOKUP(A49,'Class XP Tier Values'!A50:E150, 5)</f>
        <v>24.57</v>
      </c>
      <c r="J49" s="1">
        <f t="shared" si="9"/>
        <v>6009</v>
      </c>
    </row>
    <row r="50" spans="1:10" x14ac:dyDescent="0.25">
      <c r="A50" s="1">
        <v>48</v>
      </c>
      <c r="B50" s="1">
        <f t="shared" si="5"/>
        <v>240</v>
      </c>
      <c r="C50" s="1">
        <f>VLOOKUP(A50,'Class XP Tier Values'!A51:E151, 2)</f>
        <v>0</v>
      </c>
      <c r="D50" s="1">
        <f t="shared" si="6"/>
        <v>0</v>
      </c>
      <c r="E50" s="1">
        <f>VLOOKUP(A50,'Class XP Tier Values'!A51:E151, 3)</f>
        <v>76.87</v>
      </c>
      <c r="F50" s="1">
        <f t="shared" si="7"/>
        <v>18689</v>
      </c>
      <c r="G50" s="1">
        <f>VLOOKUP(A50,'Class XP Tier Values'!A51:E151, 4)</f>
        <v>45.53</v>
      </c>
      <c r="H50" s="1">
        <f t="shared" si="8"/>
        <v>11167</v>
      </c>
      <c r="I50" s="1">
        <f>VLOOKUP(A50,'Class XP Tier Values'!A51:E151, 5)</f>
        <v>25.62</v>
      </c>
      <c r="J50" s="1">
        <f t="shared" si="9"/>
        <v>6389</v>
      </c>
    </row>
    <row r="51" spans="1:10" x14ac:dyDescent="0.25">
      <c r="A51" s="1">
        <v>49</v>
      </c>
      <c r="B51" s="1">
        <f t="shared" si="5"/>
        <v>245</v>
      </c>
      <c r="C51" s="1">
        <f>VLOOKUP(A51,'Class XP Tier Values'!A52:E152, 2)</f>
        <v>0</v>
      </c>
      <c r="D51" s="1">
        <f t="shared" si="6"/>
        <v>0</v>
      </c>
      <c r="E51" s="1">
        <f>VLOOKUP(A51,'Class XP Tier Values'!A52:E152, 3)</f>
        <v>80.099999999999994</v>
      </c>
      <c r="F51" s="1">
        <f t="shared" si="7"/>
        <v>19870</v>
      </c>
      <c r="G51" s="1">
        <f>VLOOKUP(A51,'Class XP Tier Values'!A52:E152, 4)</f>
        <v>47.45</v>
      </c>
      <c r="H51" s="1">
        <f t="shared" si="8"/>
        <v>11870</v>
      </c>
      <c r="I51" s="1">
        <f>VLOOKUP(A51,'Class XP Tier Values'!A52:E152, 5)</f>
        <v>26.7</v>
      </c>
      <c r="J51" s="1">
        <f t="shared" si="9"/>
        <v>6787</v>
      </c>
    </row>
    <row r="52" spans="1:10" x14ac:dyDescent="0.25">
      <c r="A52" s="1">
        <v>50</v>
      </c>
      <c r="B52" s="1">
        <f t="shared" si="5"/>
        <v>250</v>
      </c>
      <c r="C52" s="1">
        <f>VLOOKUP(A52,'Class XP Tier Values'!A53:E153, 2)</f>
        <v>0</v>
      </c>
      <c r="D52" s="1">
        <f t="shared" si="6"/>
        <v>0</v>
      </c>
      <c r="E52" s="1">
        <f>VLOOKUP(A52,'Class XP Tier Values'!A53:E153, 3)</f>
        <v>83.4</v>
      </c>
      <c r="F52" s="1">
        <f t="shared" si="7"/>
        <v>21100</v>
      </c>
      <c r="G52" s="1">
        <f>VLOOKUP(A52,'Class XP Tier Values'!A53:E153, 4)</f>
        <v>49.4</v>
      </c>
      <c r="H52" s="1">
        <f t="shared" si="8"/>
        <v>12600</v>
      </c>
      <c r="I52" s="1">
        <f>VLOOKUP(A52,'Class XP Tier Values'!A53:E153, 5)</f>
        <v>27.8</v>
      </c>
      <c r="J52" s="1">
        <f t="shared" si="9"/>
        <v>7200</v>
      </c>
    </row>
    <row r="53" spans="1:10" x14ac:dyDescent="0.25">
      <c r="A53" s="1">
        <v>51</v>
      </c>
      <c r="B53" s="1">
        <f t="shared" si="5"/>
        <v>255</v>
      </c>
      <c r="C53" s="1">
        <f>VLOOKUP(A53,'Class XP Tier Values'!A54:E154, 2)</f>
        <v>0</v>
      </c>
      <c r="D53" s="1">
        <f t="shared" si="6"/>
        <v>0</v>
      </c>
      <c r="E53" s="1">
        <f>VLOOKUP(A53,'Class XP Tier Values'!A54:E154, 3)</f>
        <v>0</v>
      </c>
      <c r="F53" s="1">
        <f t="shared" si="7"/>
        <v>0</v>
      </c>
      <c r="G53" s="1">
        <f>VLOOKUP(A53,'Class XP Tier Values'!A54:E154, 4)</f>
        <v>51.4</v>
      </c>
      <c r="H53" s="1">
        <f t="shared" si="8"/>
        <v>13362</v>
      </c>
      <c r="I53" s="1">
        <f>VLOOKUP(A53,'Class XP Tier Values'!A54:E154, 5)</f>
        <v>28.92</v>
      </c>
      <c r="J53" s="1">
        <f t="shared" si="9"/>
        <v>7630</v>
      </c>
    </row>
    <row r="54" spans="1:10" x14ac:dyDescent="0.25">
      <c r="A54" s="1">
        <v>52</v>
      </c>
      <c r="B54" s="1">
        <f t="shared" si="5"/>
        <v>260</v>
      </c>
      <c r="C54" s="1">
        <f>VLOOKUP(A54,'Class XP Tier Values'!A55:E155, 2)</f>
        <v>0</v>
      </c>
      <c r="D54" s="1">
        <f t="shared" si="6"/>
        <v>0</v>
      </c>
      <c r="E54" s="1">
        <f>VLOOKUP(A54,'Class XP Tier Values'!A55:E155, 3)</f>
        <v>0</v>
      </c>
      <c r="F54" s="1">
        <f t="shared" si="7"/>
        <v>0</v>
      </c>
      <c r="G54" s="1">
        <f>VLOOKUP(A54,'Class XP Tier Values'!A55:E155, 4)</f>
        <v>53.43</v>
      </c>
      <c r="H54" s="1">
        <f t="shared" si="8"/>
        <v>14152</v>
      </c>
      <c r="I54" s="1">
        <f>VLOOKUP(A54,'Class XP Tier Values'!A55:E155, 5)</f>
        <v>30.07</v>
      </c>
      <c r="J54" s="1">
        <f t="shared" si="9"/>
        <v>8078</v>
      </c>
    </row>
    <row r="55" spans="1:10" x14ac:dyDescent="0.25">
      <c r="A55" s="1">
        <v>53</v>
      </c>
      <c r="B55" s="1">
        <f t="shared" si="5"/>
        <v>265</v>
      </c>
      <c r="C55" s="1">
        <f>VLOOKUP(A55,'Class XP Tier Values'!A56:E156, 2)</f>
        <v>0</v>
      </c>
      <c r="D55" s="1">
        <f t="shared" si="6"/>
        <v>0</v>
      </c>
      <c r="E55" s="1">
        <f>VLOOKUP(A55,'Class XP Tier Values'!A56:E156, 3)</f>
        <v>0</v>
      </c>
      <c r="F55" s="1">
        <f t="shared" si="7"/>
        <v>0</v>
      </c>
      <c r="G55" s="1">
        <f>VLOOKUP(A55,'Class XP Tier Values'!A56:E156, 4)</f>
        <v>55.51</v>
      </c>
      <c r="H55" s="1">
        <f t="shared" si="8"/>
        <v>14975</v>
      </c>
      <c r="I55" s="1">
        <f>VLOOKUP(A55,'Class XP Tier Values'!A56:E156, 5)</f>
        <v>31.23</v>
      </c>
      <c r="J55" s="1">
        <f t="shared" si="9"/>
        <v>8541</v>
      </c>
    </row>
    <row r="56" spans="1:10" x14ac:dyDescent="0.25">
      <c r="A56" s="1">
        <v>54</v>
      </c>
      <c r="B56" s="1">
        <f t="shared" si="5"/>
        <v>270</v>
      </c>
      <c r="C56" s="1">
        <f>VLOOKUP(A56,'Class XP Tier Values'!A57:E157, 2)</f>
        <v>0</v>
      </c>
      <c r="D56" s="1">
        <f t="shared" si="6"/>
        <v>0</v>
      </c>
      <c r="E56" s="1">
        <f>VLOOKUP(A56,'Class XP Tier Values'!A57:E157, 3)</f>
        <v>0</v>
      </c>
      <c r="F56" s="1">
        <f t="shared" si="7"/>
        <v>0</v>
      </c>
      <c r="G56" s="1">
        <f>VLOOKUP(A56,'Class XP Tier Values'!A57:E157, 4)</f>
        <v>57.62</v>
      </c>
      <c r="H56" s="1">
        <f t="shared" si="8"/>
        <v>15827</v>
      </c>
      <c r="I56" s="1">
        <f>VLOOKUP(A56,'Class XP Tier Values'!A57:E157, 5)</f>
        <v>32.42</v>
      </c>
      <c r="J56" s="1">
        <f t="shared" si="9"/>
        <v>9023</v>
      </c>
    </row>
    <row r="57" spans="1:10" x14ac:dyDescent="0.25">
      <c r="A57" s="1">
        <v>55</v>
      </c>
      <c r="B57" s="1">
        <f t="shared" si="5"/>
        <v>275</v>
      </c>
      <c r="C57" s="1">
        <f>VLOOKUP(A57,'Class XP Tier Values'!A58:E158, 2)</f>
        <v>0</v>
      </c>
      <c r="D57" s="1">
        <f t="shared" si="6"/>
        <v>0</v>
      </c>
      <c r="E57" s="1">
        <f>VLOOKUP(A57,'Class XP Tier Values'!A58:E158, 3)</f>
        <v>0</v>
      </c>
      <c r="F57" s="1">
        <f t="shared" si="7"/>
        <v>0</v>
      </c>
      <c r="G57" s="1">
        <f>VLOOKUP(A57,'Class XP Tier Values'!A58:E158, 4)</f>
        <v>59.78</v>
      </c>
      <c r="H57" s="1">
        <f t="shared" si="8"/>
        <v>16715</v>
      </c>
      <c r="I57" s="1">
        <f>VLOOKUP(A57,'Class XP Tier Values'!A58:E158, 5)</f>
        <v>33.630000000000003</v>
      </c>
      <c r="J57" s="1">
        <f t="shared" si="9"/>
        <v>9523</v>
      </c>
    </row>
    <row r="58" spans="1:10" x14ac:dyDescent="0.25">
      <c r="A58" s="1">
        <v>56</v>
      </c>
      <c r="B58" s="1">
        <f t="shared" si="5"/>
        <v>280</v>
      </c>
      <c r="C58" s="1">
        <f>VLOOKUP(A58,'Class XP Tier Values'!A59:E159, 2)</f>
        <v>0</v>
      </c>
      <c r="D58" s="1">
        <f t="shared" si="6"/>
        <v>0</v>
      </c>
      <c r="E58" s="1">
        <f>VLOOKUP(A58,'Class XP Tier Values'!A59:E159, 3)</f>
        <v>0</v>
      </c>
      <c r="F58" s="1">
        <f t="shared" si="7"/>
        <v>0</v>
      </c>
      <c r="G58" s="1">
        <f>VLOOKUP(A58,'Class XP Tier Values'!A59:E159, 4)</f>
        <v>61.97</v>
      </c>
      <c r="H58" s="1">
        <f t="shared" si="8"/>
        <v>17632</v>
      </c>
      <c r="I58" s="1">
        <f>VLOOKUP(A58,'Class XP Tier Values'!A59:E159, 5)</f>
        <v>34.869999999999997</v>
      </c>
      <c r="J58" s="1">
        <f t="shared" si="9"/>
        <v>10044</v>
      </c>
    </row>
    <row r="59" spans="1:10" x14ac:dyDescent="0.25">
      <c r="A59" s="1">
        <v>57</v>
      </c>
      <c r="B59" s="1">
        <f t="shared" si="5"/>
        <v>285</v>
      </c>
      <c r="C59" s="1">
        <f>VLOOKUP(A59,'Class XP Tier Values'!A60:E160, 2)</f>
        <v>0</v>
      </c>
      <c r="D59" s="1">
        <f t="shared" si="6"/>
        <v>0</v>
      </c>
      <c r="E59" s="1">
        <f>VLOOKUP(A59,'Class XP Tier Values'!A60:E160, 3)</f>
        <v>0</v>
      </c>
      <c r="F59" s="1">
        <f t="shared" si="7"/>
        <v>0</v>
      </c>
      <c r="G59" s="1">
        <f>VLOOKUP(A59,'Class XP Tier Values'!A60:E160, 4)</f>
        <v>64.2</v>
      </c>
      <c r="H59" s="1">
        <f t="shared" si="8"/>
        <v>18582</v>
      </c>
      <c r="I59" s="1">
        <f>VLOOKUP(A59,'Class XP Tier Values'!A60:E160, 5)</f>
        <v>36.119999999999997</v>
      </c>
      <c r="J59" s="1">
        <f t="shared" si="9"/>
        <v>10579</v>
      </c>
    </row>
    <row r="60" spans="1:10" x14ac:dyDescent="0.25">
      <c r="A60" s="1">
        <v>58</v>
      </c>
      <c r="B60" s="1">
        <f t="shared" si="5"/>
        <v>290</v>
      </c>
      <c r="C60" s="1">
        <f>VLOOKUP(A60,'Class XP Tier Values'!A61:E161, 2)</f>
        <v>0</v>
      </c>
      <c r="D60" s="1">
        <f t="shared" si="6"/>
        <v>0</v>
      </c>
      <c r="E60" s="1">
        <f>VLOOKUP(A60,'Class XP Tier Values'!A61:E161, 3)</f>
        <v>0</v>
      </c>
      <c r="F60" s="1">
        <f t="shared" si="7"/>
        <v>0</v>
      </c>
      <c r="G60" s="1">
        <f>VLOOKUP(A60,'Class XP Tier Values'!A61:E161, 4)</f>
        <v>66.47</v>
      </c>
      <c r="H60" s="1">
        <f t="shared" si="8"/>
        <v>19566</v>
      </c>
      <c r="I60" s="1">
        <f>VLOOKUP(A60,'Class XP Tier Values'!A61:E161, 5)</f>
        <v>37.4</v>
      </c>
      <c r="J60" s="1">
        <f t="shared" si="9"/>
        <v>11136</v>
      </c>
    </row>
    <row r="61" spans="1:10" x14ac:dyDescent="0.25">
      <c r="A61" s="1">
        <v>59</v>
      </c>
      <c r="B61" s="1">
        <f t="shared" si="5"/>
        <v>295</v>
      </c>
      <c r="C61" s="1">
        <f>VLOOKUP(A61,'Class XP Tier Values'!A62:E162, 2)</f>
        <v>0</v>
      </c>
      <c r="D61" s="1">
        <f t="shared" si="6"/>
        <v>0</v>
      </c>
      <c r="E61" s="1">
        <f>VLOOKUP(A61,'Class XP Tier Values'!A62:E162, 3)</f>
        <v>0</v>
      </c>
      <c r="F61" s="1">
        <f t="shared" si="7"/>
        <v>0</v>
      </c>
      <c r="G61" s="1">
        <f>VLOOKUP(A61,'Class XP Tier Values'!A62:E162, 4)</f>
        <v>68.78</v>
      </c>
      <c r="H61" s="1">
        <f t="shared" si="8"/>
        <v>20585</v>
      </c>
      <c r="I61" s="1">
        <f>VLOOKUP(A61,'Class XP Tier Values'!A62:E162, 5)</f>
        <v>38.700000000000003</v>
      </c>
      <c r="J61" s="1">
        <f t="shared" si="9"/>
        <v>11712</v>
      </c>
    </row>
    <row r="62" spans="1:10" x14ac:dyDescent="0.25">
      <c r="A62" s="1">
        <v>60</v>
      </c>
      <c r="B62" s="1">
        <f t="shared" si="5"/>
        <v>300</v>
      </c>
      <c r="C62" s="1">
        <f>VLOOKUP(A62,'Class XP Tier Values'!A63:E163, 2)</f>
        <v>0</v>
      </c>
      <c r="D62" s="1">
        <f t="shared" si="6"/>
        <v>0</v>
      </c>
      <c r="E62" s="1">
        <f>VLOOKUP(A62,'Class XP Tier Values'!A63:E163, 3)</f>
        <v>0</v>
      </c>
      <c r="F62" s="1">
        <f t="shared" si="7"/>
        <v>0</v>
      </c>
      <c r="G62" s="1">
        <f>VLOOKUP(A62,'Class XP Tier Values'!A63:E163, 4)</f>
        <v>71.13</v>
      </c>
      <c r="H62" s="1">
        <f t="shared" si="8"/>
        <v>21639</v>
      </c>
      <c r="I62" s="1">
        <f>VLOOKUP(A62,'Class XP Tier Values'!A63:E163, 5)</f>
        <v>40.020000000000003</v>
      </c>
      <c r="J62" s="1">
        <f t="shared" si="9"/>
        <v>12306</v>
      </c>
    </row>
    <row r="63" spans="1:10" x14ac:dyDescent="0.25">
      <c r="A63" s="1">
        <v>61</v>
      </c>
      <c r="B63" s="1">
        <f t="shared" si="5"/>
        <v>305</v>
      </c>
      <c r="C63" s="1">
        <f>VLOOKUP(A63,'Class XP Tier Values'!A64:E164, 2)</f>
        <v>0</v>
      </c>
      <c r="D63" s="1">
        <f t="shared" si="6"/>
        <v>0</v>
      </c>
      <c r="E63" s="1">
        <f>VLOOKUP(A63,'Class XP Tier Values'!A64:E164, 3)</f>
        <v>0</v>
      </c>
      <c r="F63" s="1">
        <f t="shared" si="7"/>
        <v>0</v>
      </c>
      <c r="G63" s="1">
        <f>VLOOKUP(A63,'Class XP Tier Values'!A64:E164, 4)</f>
        <v>73.52</v>
      </c>
      <c r="H63" s="1">
        <f t="shared" si="8"/>
        <v>22729</v>
      </c>
      <c r="I63" s="1">
        <f>VLOOKUP(A63,'Class XP Tier Values'!A64:E164, 5)</f>
        <v>41.37</v>
      </c>
      <c r="J63" s="1">
        <f t="shared" si="9"/>
        <v>12923</v>
      </c>
    </row>
    <row r="64" spans="1:10" x14ac:dyDescent="0.25">
      <c r="A64" s="1">
        <v>62</v>
      </c>
      <c r="B64" s="1">
        <f t="shared" si="5"/>
        <v>310</v>
      </c>
      <c r="C64" s="1">
        <f>VLOOKUP(A64,'Class XP Tier Values'!A65:E165, 2)</f>
        <v>0</v>
      </c>
      <c r="D64" s="1">
        <f t="shared" si="6"/>
        <v>0</v>
      </c>
      <c r="E64" s="1">
        <f>VLOOKUP(A64,'Class XP Tier Values'!A65:E165, 3)</f>
        <v>0</v>
      </c>
      <c r="F64" s="1">
        <f t="shared" si="7"/>
        <v>0</v>
      </c>
      <c r="G64" s="1">
        <f>VLOOKUP(A64,'Class XP Tier Values'!A65:E165, 4)</f>
        <v>75.95</v>
      </c>
      <c r="H64" s="1">
        <f t="shared" si="8"/>
        <v>23855</v>
      </c>
      <c r="I64" s="1">
        <f>VLOOKUP(A64,'Class XP Tier Values'!A65:E165, 5)</f>
        <v>42.73</v>
      </c>
      <c r="J64" s="1">
        <f t="shared" si="9"/>
        <v>13556</v>
      </c>
    </row>
    <row r="65" spans="1:10" x14ac:dyDescent="0.25">
      <c r="A65" s="1">
        <v>63</v>
      </c>
      <c r="B65" s="1">
        <f t="shared" si="5"/>
        <v>315</v>
      </c>
      <c r="C65" s="1">
        <f>VLOOKUP(A65,'Class XP Tier Values'!A66:E166, 2)</f>
        <v>0</v>
      </c>
      <c r="D65" s="1">
        <f t="shared" si="6"/>
        <v>0</v>
      </c>
      <c r="E65" s="1">
        <f>VLOOKUP(A65,'Class XP Tier Values'!A66:E166, 3)</f>
        <v>0</v>
      </c>
      <c r="F65" s="1">
        <f t="shared" si="7"/>
        <v>0</v>
      </c>
      <c r="G65" s="1">
        <f>VLOOKUP(A65,'Class XP Tier Values'!A66:E166, 4)</f>
        <v>78.42</v>
      </c>
      <c r="H65" s="1">
        <f t="shared" si="8"/>
        <v>25017</v>
      </c>
      <c r="I65" s="1">
        <f>VLOOKUP(A65,'Class XP Tier Values'!A66:E166, 5)</f>
        <v>44.12</v>
      </c>
      <c r="J65" s="1">
        <f t="shared" si="9"/>
        <v>14213</v>
      </c>
    </row>
    <row r="66" spans="1:10" x14ac:dyDescent="0.25">
      <c r="A66" s="1">
        <v>64</v>
      </c>
      <c r="B66" s="1">
        <f t="shared" ref="B66:B102" si="10">SUM(PRODUCT($A66, 4), PRODUCT($A66 * 1))</f>
        <v>320</v>
      </c>
      <c r="C66" s="1">
        <f>VLOOKUP(A66,'Class XP Tier Values'!A67:E167, 2)</f>
        <v>0</v>
      </c>
      <c r="D66" s="1">
        <f t="shared" ref="D66:D102" si="11">IFERROR(IF(ROUND($B66 + ($B66*$C66), 0) = $B66, 0, ROUND($B66 + ($B66*$C66), 0)), 0)</f>
        <v>0</v>
      </c>
      <c r="E66" s="1">
        <f>VLOOKUP(A66,'Class XP Tier Values'!A67:E167, 3)</f>
        <v>0</v>
      </c>
      <c r="F66" s="1">
        <f t="shared" ref="F66:F102" si="12">IFERROR(IF(ROUND($B66 + ($B66*$E66), 0) = $B66, 0, ROUND($B66 + ($B66*$E66), 0)), 0)</f>
        <v>0</v>
      </c>
      <c r="G66" s="1">
        <f>VLOOKUP(A66,'Class XP Tier Values'!A67:E167, 4)</f>
        <v>80.930000000000007</v>
      </c>
      <c r="H66" s="1">
        <f t="shared" ref="H66:H102" si="13">IFERROR(IF(ROUND($B66 + ($B66*$G66), 0) = $B66, 0, ROUND($B66 + ($B66*$G66), 0)), 0)</f>
        <v>26218</v>
      </c>
      <c r="I66" s="1">
        <f>VLOOKUP(A66,'Class XP Tier Values'!A67:E167, 5)</f>
        <v>45.53</v>
      </c>
      <c r="J66" s="1">
        <f t="shared" ref="J66:J102" si="14">IFERROR(IF(ROUND($B66 + ($B66*$I66), 0) = $B66, 0, ROUND($B66 + ($B66*$I66), 0)), 0)</f>
        <v>14890</v>
      </c>
    </row>
    <row r="67" spans="1:10" x14ac:dyDescent="0.25">
      <c r="A67" s="1">
        <v>65</v>
      </c>
      <c r="B67" s="1">
        <f t="shared" si="10"/>
        <v>325</v>
      </c>
      <c r="C67" s="1">
        <f>VLOOKUP(A67,'Class XP Tier Values'!A68:E168, 2)</f>
        <v>0</v>
      </c>
      <c r="D67" s="1">
        <f t="shared" si="11"/>
        <v>0</v>
      </c>
      <c r="E67" s="1">
        <f>VLOOKUP(A67,'Class XP Tier Values'!A68:E168, 3)</f>
        <v>0</v>
      </c>
      <c r="F67" s="1">
        <f t="shared" si="12"/>
        <v>0</v>
      </c>
      <c r="G67" s="1">
        <f>VLOOKUP(A67,'Class XP Tier Values'!A68:E168, 4)</f>
        <v>83.48</v>
      </c>
      <c r="H67" s="1">
        <f t="shared" si="13"/>
        <v>27456</v>
      </c>
      <c r="I67" s="1">
        <f>VLOOKUP(A67,'Class XP Tier Values'!A68:E168, 5)</f>
        <v>46.97</v>
      </c>
      <c r="J67" s="1">
        <f t="shared" si="14"/>
        <v>15590</v>
      </c>
    </row>
    <row r="68" spans="1:10" x14ac:dyDescent="0.25">
      <c r="A68" s="1">
        <v>66</v>
      </c>
      <c r="B68" s="1">
        <f t="shared" si="10"/>
        <v>330</v>
      </c>
      <c r="C68" s="1">
        <f>VLOOKUP(A68,'Class XP Tier Values'!A69:E169, 2)</f>
        <v>0</v>
      </c>
      <c r="D68" s="1">
        <f t="shared" si="11"/>
        <v>0</v>
      </c>
      <c r="E68" s="1">
        <f>VLOOKUP(A68,'Class XP Tier Values'!A69:E169, 3)</f>
        <v>0</v>
      </c>
      <c r="F68" s="1">
        <f t="shared" si="12"/>
        <v>0</v>
      </c>
      <c r="G68" s="1">
        <f>VLOOKUP(A68,'Class XP Tier Values'!A69:E169, 4)</f>
        <v>86.07</v>
      </c>
      <c r="H68" s="1">
        <f t="shared" si="13"/>
        <v>28733</v>
      </c>
      <c r="I68" s="1">
        <f>VLOOKUP(A68,'Class XP Tier Values'!A69:E169, 5)</f>
        <v>48.42</v>
      </c>
      <c r="J68" s="1">
        <f t="shared" si="14"/>
        <v>16309</v>
      </c>
    </row>
    <row r="69" spans="1:10" x14ac:dyDescent="0.25">
      <c r="A69" s="1">
        <v>67</v>
      </c>
      <c r="B69" s="1">
        <f t="shared" si="10"/>
        <v>335</v>
      </c>
      <c r="C69" s="1">
        <f>VLOOKUP(A69,'Class XP Tier Values'!A70:E170, 2)</f>
        <v>0</v>
      </c>
      <c r="D69" s="1">
        <f t="shared" si="11"/>
        <v>0</v>
      </c>
      <c r="E69" s="1">
        <f>VLOOKUP(A69,'Class XP Tier Values'!A70:E170, 3)</f>
        <v>0</v>
      </c>
      <c r="F69" s="1">
        <f t="shared" si="12"/>
        <v>0</v>
      </c>
      <c r="G69" s="1">
        <f>VLOOKUP(A69,'Class XP Tier Values'!A70:E170, 4)</f>
        <v>88.69</v>
      </c>
      <c r="H69" s="1">
        <f t="shared" si="13"/>
        <v>30046</v>
      </c>
      <c r="I69" s="1">
        <f>VLOOKUP(A69,'Class XP Tier Values'!A70:E170, 5)</f>
        <v>49.9</v>
      </c>
      <c r="J69" s="1">
        <f t="shared" si="14"/>
        <v>17052</v>
      </c>
    </row>
    <row r="70" spans="1:10" x14ac:dyDescent="0.25">
      <c r="A70" s="1">
        <v>68</v>
      </c>
      <c r="B70" s="1">
        <f t="shared" si="10"/>
        <v>340</v>
      </c>
      <c r="C70" s="1">
        <f>VLOOKUP(A70,'Class XP Tier Values'!A71:E171, 2)</f>
        <v>0</v>
      </c>
      <c r="D70" s="1">
        <f t="shared" si="11"/>
        <v>0</v>
      </c>
      <c r="E70" s="1">
        <f>VLOOKUP(A70,'Class XP Tier Values'!A71:E171, 3)</f>
        <v>0</v>
      </c>
      <c r="F70" s="1">
        <f t="shared" si="12"/>
        <v>0</v>
      </c>
      <c r="G70" s="1">
        <f>VLOOKUP(A70,'Class XP Tier Values'!A71:E171, 4)</f>
        <v>91.36</v>
      </c>
      <c r="H70" s="1">
        <f t="shared" si="13"/>
        <v>31402</v>
      </c>
      <c r="I70" s="1">
        <f>VLOOKUP(A70,'Class XP Tier Values'!A71:E171, 5)</f>
        <v>51.4</v>
      </c>
      <c r="J70" s="1">
        <f t="shared" si="14"/>
        <v>17816</v>
      </c>
    </row>
    <row r="71" spans="1:10" x14ac:dyDescent="0.25">
      <c r="A71" s="1">
        <v>69</v>
      </c>
      <c r="B71" s="1">
        <f t="shared" si="10"/>
        <v>345</v>
      </c>
      <c r="C71" s="1">
        <f>VLOOKUP(A71,'Class XP Tier Values'!A72:E172, 2)</f>
        <v>0</v>
      </c>
      <c r="D71" s="1">
        <f t="shared" si="11"/>
        <v>0</v>
      </c>
      <c r="E71" s="1">
        <f>VLOOKUP(A71,'Class XP Tier Values'!A72:E172, 3)</f>
        <v>0</v>
      </c>
      <c r="F71" s="1">
        <f t="shared" si="12"/>
        <v>0</v>
      </c>
      <c r="G71" s="1">
        <f>VLOOKUP(A71,'Class XP Tier Values'!A72:E172, 4)</f>
        <v>94.07</v>
      </c>
      <c r="H71" s="1">
        <f t="shared" si="13"/>
        <v>32799</v>
      </c>
      <c r="I71" s="1">
        <f>VLOOKUP(A71,'Class XP Tier Values'!A72:E172, 5)</f>
        <v>52.92</v>
      </c>
      <c r="J71" s="1">
        <f t="shared" si="14"/>
        <v>18602</v>
      </c>
    </row>
    <row r="72" spans="1:10" x14ac:dyDescent="0.25">
      <c r="A72" s="1">
        <v>70</v>
      </c>
      <c r="B72" s="1">
        <f t="shared" si="10"/>
        <v>350</v>
      </c>
      <c r="C72" s="1">
        <f>VLOOKUP(A72,'Class XP Tier Values'!A73:E173, 2)</f>
        <v>0</v>
      </c>
      <c r="D72" s="1">
        <f t="shared" si="11"/>
        <v>0</v>
      </c>
      <c r="E72" s="1">
        <f>VLOOKUP(A72,'Class XP Tier Values'!A73:E173, 3)</f>
        <v>0</v>
      </c>
      <c r="F72" s="1">
        <f t="shared" si="12"/>
        <v>0</v>
      </c>
      <c r="G72" s="1">
        <f>VLOOKUP(A72,'Class XP Tier Values'!A73:E173, 4)</f>
        <v>96.81</v>
      </c>
      <c r="H72" s="1">
        <f t="shared" si="13"/>
        <v>34234</v>
      </c>
      <c r="I72" s="1">
        <f>VLOOKUP(A72,'Class XP Tier Values'!A73:E173, 5)</f>
        <v>54.47</v>
      </c>
      <c r="J72" s="1">
        <f t="shared" si="14"/>
        <v>19415</v>
      </c>
    </row>
    <row r="73" spans="1:10" x14ac:dyDescent="0.25">
      <c r="A73" s="1">
        <v>71</v>
      </c>
      <c r="B73" s="1">
        <f t="shared" si="10"/>
        <v>355</v>
      </c>
      <c r="C73" s="1">
        <f>VLOOKUP(A73,'Class XP Tier Values'!A74:E174, 2)</f>
        <v>0</v>
      </c>
      <c r="D73" s="1">
        <f t="shared" si="11"/>
        <v>0</v>
      </c>
      <c r="E73" s="1">
        <f>VLOOKUP(A73,'Class XP Tier Values'!A74:E174, 3)</f>
        <v>0</v>
      </c>
      <c r="F73" s="1">
        <f t="shared" si="12"/>
        <v>0</v>
      </c>
      <c r="G73" s="1">
        <f>VLOOKUP(A73,'Class XP Tier Values'!A74:E174, 4)</f>
        <v>99.6</v>
      </c>
      <c r="H73" s="1">
        <f t="shared" si="13"/>
        <v>35713</v>
      </c>
      <c r="I73" s="1">
        <f>VLOOKUP(A73,'Class XP Tier Values'!A74:E174, 5)</f>
        <v>56.03</v>
      </c>
      <c r="J73" s="1">
        <f t="shared" si="14"/>
        <v>20246</v>
      </c>
    </row>
    <row r="74" spans="1:10" x14ac:dyDescent="0.25">
      <c r="A74" s="1">
        <v>72</v>
      </c>
      <c r="B74" s="1">
        <f t="shared" si="10"/>
        <v>360</v>
      </c>
      <c r="C74" s="1">
        <f>VLOOKUP(A74,'Class XP Tier Values'!A75:E175, 2)</f>
        <v>0</v>
      </c>
      <c r="D74" s="1">
        <f t="shared" si="11"/>
        <v>0</v>
      </c>
      <c r="E74" s="1">
        <f>VLOOKUP(A74,'Class XP Tier Values'!A75:E175, 3)</f>
        <v>0</v>
      </c>
      <c r="F74" s="1">
        <f t="shared" si="12"/>
        <v>0</v>
      </c>
      <c r="G74" s="1">
        <f>VLOOKUP(A74,'Class XP Tier Values'!A75:E175, 4)</f>
        <v>102.42</v>
      </c>
      <c r="H74" s="1">
        <f t="shared" si="13"/>
        <v>37231</v>
      </c>
      <c r="I74" s="1">
        <f>VLOOKUP(A74,'Class XP Tier Values'!A75:E175, 5)</f>
        <v>57.62</v>
      </c>
      <c r="J74" s="1">
        <f t="shared" si="14"/>
        <v>21103</v>
      </c>
    </row>
    <row r="75" spans="1:10" x14ac:dyDescent="0.25">
      <c r="A75" s="1">
        <v>73</v>
      </c>
      <c r="B75" s="1">
        <f t="shared" si="10"/>
        <v>365</v>
      </c>
      <c r="C75" s="1">
        <f>VLOOKUP(A75,'Class XP Tier Values'!A76:E176, 2)</f>
        <v>0</v>
      </c>
      <c r="D75" s="1">
        <f t="shared" si="11"/>
        <v>0</v>
      </c>
      <c r="E75" s="1">
        <f>VLOOKUP(A75,'Class XP Tier Values'!A76:E176, 3)</f>
        <v>0</v>
      </c>
      <c r="F75" s="1">
        <f t="shared" si="12"/>
        <v>0</v>
      </c>
      <c r="G75" s="1">
        <f>VLOOKUP(A75,'Class XP Tier Values'!A76:E176, 4)</f>
        <v>105.29</v>
      </c>
      <c r="H75" s="1">
        <f t="shared" si="13"/>
        <v>38796</v>
      </c>
      <c r="I75" s="1">
        <f>VLOOKUP(A75,'Class XP Tier Values'!A76:E176, 5)</f>
        <v>59.23</v>
      </c>
      <c r="J75" s="1">
        <f t="shared" si="14"/>
        <v>21984</v>
      </c>
    </row>
    <row r="76" spans="1:10" x14ac:dyDescent="0.25">
      <c r="A76" s="1">
        <v>74</v>
      </c>
      <c r="B76" s="1">
        <f t="shared" si="10"/>
        <v>370</v>
      </c>
      <c r="C76" s="1">
        <f>VLOOKUP(A76,'Class XP Tier Values'!A77:E177, 2)</f>
        <v>0</v>
      </c>
      <c r="D76" s="1">
        <f t="shared" si="11"/>
        <v>0</v>
      </c>
      <c r="E76" s="1">
        <f>VLOOKUP(A76,'Class XP Tier Values'!A77:E177, 3)</f>
        <v>0</v>
      </c>
      <c r="F76" s="1">
        <f t="shared" si="12"/>
        <v>0</v>
      </c>
      <c r="G76" s="1">
        <f>VLOOKUP(A76,'Class XP Tier Values'!A77:E177, 4)</f>
        <v>108.19</v>
      </c>
      <c r="H76" s="1">
        <f t="shared" si="13"/>
        <v>40400</v>
      </c>
      <c r="I76" s="1">
        <f>VLOOKUP(A76,'Class XP Tier Values'!A77:E177, 5)</f>
        <v>60.87</v>
      </c>
      <c r="J76" s="1">
        <f t="shared" si="14"/>
        <v>22892</v>
      </c>
    </row>
    <row r="77" spans="1:10" x14ac:dyDescent="0.25">
      <c r="A77" s="1">
        <v>75</v>
      </c>
      <c r="B77" s="1">
        <f t="shared" si="10"/>
        <v>375</v>
      </c>
      <c r="C77" s="1">
        <f>VLOOKUP(A77,'Class XP Tier Values'!A78:E178, 2)</f>
        <v>0</v>
      </c>
      <c r="D77" s="1">
        <f t="shared" si="11"/>
        <v>0</v>
      </c>
      <c r="E77" s="1">
        <f>VLOOKUP(A77,'Class XP Tier Values'!A78:E178, 3)</f>
        <v>0</v>
      </c>
      <c r="F77" s="1">
        <f t="shared" si="12"/>
        <v>0</v>
      </c>
      <c r="G77" s="1">
        <f>VLOOKUP(A77,'Class XP Tier Values'!A78:E178, 4)</f>
        <v>111.13</v>
      </c>
      <c r="H77" s="1">
        <f t="shared" si="13"/>
        <v>42049</v>
      </c>
      <c r="I77" s="1">
        <f>VLOOKUP(A77,'Class XP Tier Values'!A78:E178, 5)</f>
        <v>62.52</v>
      </c>
      <c r="J77" s="1">
        <f t="shared" si="14"/>
        <v>23820</v>
      </c>
    </row>
    <row r="78" spans="1:10" x14ac:dyDescent="0.25">
      <c r="A78" s="1">
        <v>76</v>
      </c>
      <c r="B78" s="1">
        <f t="shared" si="10"/>
        <v>380</v>
      </c>
      <c r="C78" s="1">
        <f>VLOOKUP(A78,'Class XP Tier Values'!A79:E179, 2)</f>
        <v>0</v>
      </c>
      <c r="D78" s="1">
        <f t="shared" si="11"/>
        <v>0</v>
      </c>
      <c r="E78" s="1">
        <f>VLOOKUP(A78,'Class XP Tier Values'!A79:E179, 3)</f>
        <v>0</v>
      </c>
      <c r="F78" s="1">
        <f t="shared" si="12"/>
        <v>0</v>
      </c>
      <c r="G78" s="1">
        <f>VLOOKUP(A78,'Class XP Tier Values'!A79:E179, 4)</f>
        <v>0</v>
      </c>
      <c r="H78" s="1">
        <f t="shared" si="13"/>
        <v>0</v>
      </c>
      <c r="I78" s="1">
        <f>VLOOKUP(A78,'Class XP Tier Values'!A79:E179, 5)</f>
        <v>64.2</v>
      </c>
      <c r="J78" s="1">
        <f t="shared" si="14"/>
        <v>24776</v>
      </c>
    </row>
    <row r="79" spans="1:10" x14ac:dyDescent="0.25">
      <c r="A79" s="1">
        <v>77</v>
      </c>
      <c r="B79" s="1">
        <f t="shared" si="10"/>
        <v>385</v>
      </c>
      <c r="C79" s="1">
        <f>VLOOKUP(A79,'Class XP Tier Values'!A80:E180, 2)</f>
        <v>0</v>
      </c>
      <c r="D79" s="1">
        <f t="shared" si="11"/>
        <v>0</v>
      </c>
      <c r="E79" s="1">
        <f>VLOOKUP(A79,'Class XP Tier Values'!A80:E180, 3)</f>
        <v>0</v>
      </c>
      <c r="F79" s="1">
        <f t="shared" si="12"/>
        <v>0</v>
      </c>
      <c r="G79" s="1">
        <f>VLOOKUP(A79,'Class XP Tier Values'!A80:E180, 4)</f>
        <v>0</v>
      </c>
      <c r="H79" s="1">
        <f t="shared" si="13"/>
        <v>0</v>
      </c>
      <c r="I79" s="1">
        <f>VLOOKUP(A79,'Class XP Tier Values'!A80:E180, 5)</f>
        <v>65.900000000000006</v>
      </c>
      <c r="J79" s="1">
        <f t="shared" si="14"/>
        <v>25757</v>
      </c>
    </row>
    <row r="80" spans="1:10" x14ac:dyDescent="0.25">
      <c r="A80" s="1">
        <v>78</v>
      </c>
      <c r="B80" s="1">
        <f t="shared" si="10"/>
        <v>390</v>
      </c>
      <c r="C80" s="1">
        <f>VLOOKUP(A80,'Class XP Tier Values'!A81:E181, 2)</f>
        <v>0</v>
      </c>
      <c r="D80" s="1">
        <f t="shared" si="11"/>
        <v>0</v>
      </c>
      <c r="E80" s="1">
        <f>VLOOKUP(A80,'Class XP Tier Values'!A81:E181, 3)</f>
        <v>0</v>
      </c>
      <c r="F80" s="1">
        <f t="shared" si="12"/>
        <v>0</v>
      </c>
      <c r="G80" s="1">
        <f>VLOOKUP(A80,'Class XP Tier Values'!A81:E181, 4)</f>
        <v>0</v>
      </c>
      <c r="H80" s="1">
        <f t="shared" si="13"/>
        <v>0</v>
      </c>
      <c r="I80" s="1">
        <f>VLOOKUP(A80,'Class XP Tier Values'!A81:E181, 5)</f>
        <v>67.62</v>
      </c>
      <c r="J80" s="1">
        <f t="shared" si="14"/>
        <v>26762</v>
      </c>
    </row>
    <row r="81" spans="1:10" x14ac:dyDescent="0.25">
      <c r="A81" s="1">
        <v>79</v>
      </c>
      <c r="B81" s="1">
        <f t="shared" si="10"/>
        <v>395</v>
      </c>
      <c r="C81" s="1">
        <f>VLOOKUP(A81,'Class XP Tier Values'!A82:E182, 2)</f>
        <v>0</v>
      </c>
      <c r="D81" s="1">
        <f t="shared" si="11"/>
        <v>0</v>
      </c>
      <c r="E81" s="1">
        <f>VLOOKUP(A81,'Class XP Tier Values'!A82:E182, 3)</f>
        <v>0</v>
      </c>
      <c r="F81" s="1">
        <f t="shared" si="12"/>
        <v>0</v>
      </c>
      <c r="G81" s="1">
        <f>VLOOKUP(A81,'Class XP Tier Values'!A82:E182, 4)</f>
        <v>0</v>
      </c>
      <c r="H81" s="1">
        <f t="shared" si="13"/>
        <v>0</v>
      </c>
      <c r="I81" s="1">
        <f>VLOOKUP(A81,'Class XP Tier Values'!A82:E182, 5)</f>
        <v>69.37</v>
      </c>
      <c r="J81" s="1">
        <f t="shared" si="14"/>
        <v>27796</v>
      </c>
    </row>
    <row r="82" spans="1:10" x14ac:dyDescent="0.25">
      <c r="A82" s="1">
        <v>80</v>
      </c>
      <c r="B82" s="1">
        <f t="shared" si="10"/>
        <v>400</v>
      </c>
      <c r="C82" s="1">
        <f>VLOOKUP(A82,'Class XP Tier Values'!A83:E183, 2)</f>
        <v>0</v>
      </c>
      <c r="D82" s="1">
        <f t="shared" si="11"/>
        <v>0</v>
      </c>
      <c r="E82" s="1">
        <f>VLOOKUP(A82,'Class XP Tier Values'!A83:E183, 3)</f>
        <v>0</v>
      </c>
      <c r="F82" s="1">
        <f t="shared" si="12"/>
        <v>0</v>
      </c>
      <c r="G82" s="1">
        <f>VLOOKUP(A82,'Class XP Tier Values'!A83:E183, 4)</f>
        <v>0</v>
      </c>
      <c r="H82" s="1">
        <f t="shared" si="13"/>
        <v>0</v>
      </c>
      <c r="I82" s="1">
        <f>VLOOKUP(A82,'Class XP Tier Values'!A83:E183, 5)</f>
        <v>71.13</v>
      </c>
      <c r="J82" s="1">
        <f t="shared" si="14"/>
        <v>28852</v>
      </c>
    </row>
    <row r="83" spans="1:10" x14ac:dyDescent="0.25">
      <c r="A83" s="1">
        <v>81</v>
      </c>
      <c r="B83" s="1">
        <f t="shared" si="10"/>
        <v>405</v>
      </c>
      <c r="C83" s="1">
        <f>VLOOKUP(A83,'Class XP Tier Values'!A84:E184, 2)</f>
        <v>0</v>
      </c>
      <c r="D83" s="1">
        <f t="shared" si="11"/>
        <v>0</v>
      </c>
      <c r="E83" s="1">
        <f>VLOOKUP(A83,'Class XP Tier Values'!A84:E184, 3)</f>
        <v>0</v>
      </c>
      <c r="F83" s="1">
        <f t="shared" si="12"/>
        <v>0</v>
      </c>
      <c r="G83" s="1">
        <f>VLOOKUP(A83,'Class XP Tier Values'!A84:E184, 4)</f>
        <v>0</v>
      </c>
      <c r="H83" s="1">
        <f t="shared" si="13"/>
        <v>0</v>
      </c>
      <c r="I83" s="1">
        <f>VLOOKUP(A83,'Class XP Tier Values'!A84:E184, 5)</f>
        <v>72.92</v>
      </c>
      <c r="J83" s="1">
        <f t="shared" si="14"/>
        <v>29938</v>
      </c>
    </row>
    <row r="84" spans="1:10" x14ac:dyDescent="0.25">
      <c r="A84" s="1">
        <v>82</v>
      </c>
      <c r="B84" s="1">
        <f t="shared" si="10"/>
        <v>410</v>
      </c>
      <c r="C84" s="1">
        <f>VLOOKUP(A84,'Class XP Tier Values'!A85:E185, 2)</f>
        <v>0</v>
      </c>
      <c r="D84" s="1">
        <f t="shared" si="11"/>
        <v>0</v>
      </c>
      <c r="E84" s="1">
        <f>VLOOKUP(A84,'Class XP Tier Values'!A85:E185, 3)</f>
        <v>0</v>
      </c>
      <c r="F84" s="1">
        <f t="shared" si="12"/>
        <v>0</v>
      </c>
      <c r="G84" s="1">
        <f>VLOOKUP(A84,'Class XP Tier Values'!A85:E185, 4)</f>
        <v>0</v>
      </c>
      <c r="H84" s="1">
        <f t="shared" si="13"/>
        <v>0</v>
      </c>
      <c r="I84" s="1">
        <f>VLOOKUP(A84,'Class XP Tier Values'!A85:E185, 5)</f>
        <v>74.73</v>
      </c>
      <c r="J84" s="1">
        <f t="shared" si="14"/>
        <v>31049</v>
      </c>
    </row>
    <row r="85" spans="1:10" x14ac:dyDescent="0.25">
      <c r="A85" s="1">
        <v>83</v>
      </c>
      <c r="B85" s="1">
        <f t="shared" si="10"/>
        <v>415</v>
      </c>
      <c r="C85" s="1">
        <f>VLOOKUP(A85,'Class XP Tier Values'!A86:E186, 2)</f>
        <v>0</v>
      </c>
      <c r="D85" s="1">
        <f t="shared" si="11"/>
        <v>0</v>
      </c>
      <c r="E85" s="1">
        <f>VLOOKUP(A85,'Class XP Tier Values'!A86:E186, 3)</f>
        <v>0</v>
      </c>
      <c r="F85" s="1">
        <f t="shared" si="12"/>
        <v>0</v>
      </c>
      <c r="G85" s="1">
        <f>VLOOKUP(A85,'Class XP Tier Values'!A86:E186, 4)</f>
        <v>0</v>
      </c>
      <c r="H85" s="1">
        <f t="shared" si="13"/>
        <v>0</v>
      </c>
      <c r="I85" s="1">
        <f>VLOOKUP(A85,'Class XP Tier Values'!A86:E186, 5)</f>
        <v>76.569999999999993</v>
      </c>
      <c r="J85" s="1">
        <f t="shared" si="14"/>
        <v>32192</v>
      </c>
    </row>
    <row r="86" spans="1:10" x14ac:dyDescent="0.25">
      <c r="A86" s="1">
        <v>84</v>
      </c>
      <c r="B86" s="1">
        <f t="shared" si="10"/>
        <v>420</v>
      </c>
      <c r="C86" s="1">
        <f>VLOOKUP(A86,'Class XP Tier Values'!A87:E187, 2)</f>
        <v>0</v>
      </c>
      <c r="D86" s="1">
        <f t="shared" si="11"/>
        <v>0</v>
      </c>
      <c r="E86" s="1">
        <f>VLOOKUP(A86,'Class XP Tier Values'!A87:E187, 3)</f>
        <v>0</v>
      </c>
      <c r="F86" s="1">
        <f t="shared" si="12"/>
        <v>0</v>
      </c>
      <c r="G86" s="1">
        <f>VLOOKUP(A86,'Class XP Tier Values'!A87:E187, 4)</f>
        <v>0</v>
      </c>
      <c r="H86" s="1">
        <f t="shared" si="13"/>
        <v>0</v>
      </c>
      <c r="I86" s="1">
        <f>VLOOKUP(A86,'Class XP Tier Values'!A87:E187, 5)</f>
        <v>78.42</v>
      </c>
      <c r="J86" s="1">
        <f t="shared" si="14"/>
        <v>33356</v>
      </c>
    </row>
    <row r="87" spans="1:10" x14ac:dyDescent="0.25">
      <c r="A87" s="1">
        <v>85</v>
      </c>
      <c r="B87" s="1">
        <f t="shared" si="10"/>
        <v>425</v>
      </c>
      <c r="C87" s="1">
        <f>VLOOKUP(A87,'Class XP Tier Values'!A88:E188, 2)</f>
        <v>0</v>
      </c>
      <c r="D87" s="1">
        <f t="shared" si="11"/>
        <v>0</v>
      </c>
      <c r="E87" s="1">
        <f>VLOOKUP(A87,'Class XP Tier Values'!A88:E188, 3)</f>
        <v>0</v>
      </c>
      <c r="F87" s="1">
        <f t="shared" si="12"/>
        <v>0</v>
      </c>
      <c r="G87" s="1">
        <f>VLOOKUP(A87,'Class XP Tier Values'!A88:E188, 4)</f>
        <v>0</v>
      </c>
      <c r="H87" s="1">
        <f t="shared" si="13"/>
        <v>0</v>
      </c>
      <c r="I87" s="1">
        <f>VLOOKUP(A87,'Class XP Tier Values'!A88:E188, 5)</f>
        <v>80.3</v>
      </c>
      <c r="J87" s="1">
        <f t="shared" si="14"/>
        <v>34553</v>
      </c>
    </row>
    <row r="88" spans="1:10" x14ac:dyDescent="0.25">
      <c r="A88" s="1">
        <v>86</v>
      </c>
      <c r="B88" s="1">
        <f t="shared" si="10"/>
        <v>430</v>
      </c>
      <c r="C88" s="1">
        <f>VLOOKUP(A88,'Class XP Tier Values'!A89:E189, 2)</f>
        <v>0</v>
      </c>
      <c r="D88" s="1">
        <f t="shared" si="11"/>
        <v>0</v>
      </c>
      <c r="E88" s="1">
        <f>VLOOKUP(A88,'Class XP Tier Values'!A89:E189, 3)</f>
        <v>0</v>
      </c>
      <c r="F88" s="1">
        <f t="shared" si="12"/>
        <v>0</v>
      </c>
      <c r="G88" s="1">
        <f>VLOOKUP(A88,'Class XP Tier Values'!A89:E189, 4)</f>
        <v>0</v>
      </c>
      <c r="H88" s="1">
        <f t="shared" si="13"/>
        <v>0</v>
      </c>
      <c r="I88" s="1">
        <f>VLOOKUP(A88,'Class XP Tier Values'!A89:E189, 5)</f>
        <v>82.2</v>
      </c>
      <c r="J88" s="1">
        <f t="shared" si="14"/>
        <v>35776</v>
      </c>
    </row>
    <row r="89" spans="1:10" x14ac:dyDescent="0.25">
      <c r="A89" s="1">
        <v>87</v>
      </c>
      <c r="B89" s="1">
        <f t="shared" si="10"/>
        <v>435</v>
      </c>
      <c r="C89" s="1">
        <f>VLOOKUP(A89,'Class XP Tier Values'!A90:E190, 2)</f>
        <v>0</v>
      </c>
      <c r="D89" s="1">
        <f t="shared" si="11"/>
        <v>0</v>
      </c>
      <c r="E89" s="1">
        <f>VLOOKUP(A89,'Class XP Tier Values'!A90:E190, 3)</f>
        <v>0</v>
      </c>
      <c r="F89" s="1">
        <f t="shared" si="12"/>
        <v>0</v>
      </c>
      <c r="G89" s="1">
        <f>VLOOKUP(A89,'Class XP Tier Values'!A90:E190, 4)</f>
        <v>0</v>
      </c>
      <c r="H89" s="1">
        <f t="shared" si="13"/>
        <v>0</v>
      </c>
      <c r="I89" s="1">
        <f>VLOOKUP(A89,'Class XP Tier Values'!A90:E190, 5)</f>
        <v>84.12</v>
      </c>
      <c r="J89" s="1">
        <f t="shared" si="14"/>
        <v>37027</v>
      </c>
    </row>
    <row r="90" spans="1:10" x14ac:dyDescent="0.25">
      <c r="A90" s="1">
        <v>88</v>
      </c>
      <c r="B90" s="1">
        <f t="shared" si="10"/>
        <v>440</v>
      </c>
      <c r="C90" s="1">
        <f>VLOOKUP(A90,'Class XP Tier Values'!A91:E191, 2)</f>
        <v>0</v>
      </c>
      <c r="D90" s="1">
        <f t="shared" si="11"/>
        <v>0</v>
      </c>
      <c r="E90" s="1">
        <f>VLOOKUP(A90,'Class XP Tier Values'!A91:E191, 3)</f>
        <v>0</v>
      </c>
      <c r="F90" s="1">
        <f t="shared" si="12"/>
        <v>0</v>
      </c>
      <c r="G90" s="1">
        <f>VLOOKUP(A90,'Class XP Tier Values'!A91:E191, 4)</f>
        <v>0</v>
      </c>
      <c r="H90" s="1">
        <f t="shared" si="13"/>
        <v>0</v>
      </c>
      <c r="I90" s="1">
        <f>VLOOKUP(A90,'Class XP Tier Values'!A91:E191, 5)</f>
        <v>86.07</v>
      </c>
      <c r="J90" s="1">
        <f t="shared" si="14"/>
        <v>38311</v>
      </c>
    </row>
    <row r="91" spans="1:10" x14ac:dyDescent="0.25">
      <c r="A91" s="1">
        <v>89</v>
      </c>
      <c r="B91" s="1">
        <f t="shared" si="10"/>
        <v>445</v>
      </c>
      <c r="C91" s="1">
        <f>VLOOKUP(A91,'Class XP Tier Values'!A92:E192, 2)</f>
        <v>0</v>
      </c>
      <c r="D91" s="1">
        <f t="shared" si="11"/>
        <v>0</v>
      </c>
      <c r="E91" s="1">
        <f>VLOOKUP(A91,'Class XP Tier Values'!A92:E192, 3)</f>
        <v>0</v>
      </c>
      <c r="F91" s="1">
        <f t="shared" si="12"/>
        <v>0</v>
      </c>
      <c r="G91" s="1">
        <f>VLOOKUP(A91,'Class XP Tier Values'!A92:E192, 4)</f>
        <v>0</v>
      </c>
      <c r="H91" s="1">
        <f t="shared" si="13"/>
        <v>0</v>
      </c>
      <c r="I91" s="1">
        <f>VLOOKUP(A91,'Class XP Tier Values'!A92:E192, 5)</f>
        <v>88.03</v>
      </c>
      <c r="J91" s="1">
        <f t="shared" si="14"/>
        <v>39618</v>
      </c>
    </row>
    <row r="92" spans="1:10" x14ac:dyDescent="0.25">
      <c r="A92" s="1">
        <v>90</v>
      </c>
      <c r="B92" s="1">
        <f t="shared" si="10"/>
        <v>450</v>
      </c>
      <c r="C92" s="1">
        <f>VLOOKUP(A92,'Class XP Tier Values'!A93:E193, 2)</f>
        <v>0</v>
      </c>
      <c r="D92" s="1">
        <f t="shared" si="11"/>
        <v>0</v>
      </c>
      <c r="E92" s="1">
        <f>VLOOKUP(A92,'Class XP Tier Values'!A93:E193, 3)</f>
        <v>0</v>
      </c>
      <c r="F92" s="1">
        <f t="shared" si="12"/>
        <v>0</v>
      </c>
      <c r="G92" s="1">
        <f>VLOOKUP(A92,'Class XP Tier Values'!A93:E193, 4)</f>
        <v>0</v>
      </c>
      <c r="H92" s="1">
        <f t="shared" si="13"/>
        <v>0</v>
      </c>
      <c r="I92" s="1">
        <f>VLOOKUP(A92,'Class XP Tier Values'!A93:E193, 5)</f>
        <v>90.02</v>
      </c>
      <c r="J92" s="1">
        <f t="shared" si="14"/>
        <v>40959</v>
      </c>
    </row>
    <row r="93" spans="1:10" x14ac:dyDescent="0.25">
      <c r="A93" s="1">
        <v>91</v>
      </c>
      <c r="B93" s="1">
        <f t="shared" si="10"/>
        <v>455</v>
      </c>
      <c r="C93" s="1">
        <f>VLOOKUP(A93,'Class XP Tier Values'!A94:E194, 2)</f>
        <v>0</v>
      </c>
      <c r="D93" s="1">
        <f t="shared" si="11"/>
        <v>0</v>
      </c>
      <c r="E93" s="1">
        <f>VLOOKUP(A93,'Class XP Tier Values'!A94:E194, 3)</f>
        <v>0</v>
      </c>
      <c r="F93" s="1">
        <f t="shared" si="12"/>
        <v>0</v>
      </c>
      <c r="G93" s="1">
        <f>VLOOKUP(A93,'Class XP Tier Values'!A94:E194, 4)</f>
        <v>0</v>
      </c>
      <c r="H93" s="1">
        <f t="shared" si="13"/>
        <v>0</v>
      </c>
      <c r="I93" s="1">
        <f>VLOOKUP(A93,'Class XP Tier Values'!A94:E194, 5)</f>
        <v>92.03</v>
      </c>
      <c r="J93" s="1">
        <f t="shared" si="14"/>
        <v>42329</v>
      </c>
    </row>
    <row r="94" spans="1:10" x14ac:dyDescent="0.25">
      <c r="A94" s="1">
        <v>92</v>
      </c>
      <c r="B94" s="1">
        <f t="shared" si="10"/>
        <v>460</v>
      </c>
      <c r="C94" s="1">
        <f>VLOOKUP(A94,'Class XP Tier Values'!A95:E195, 2)</f>
        <v>0</v>
      </c>
      <c r="D94" s="1">
        <f t="shared" si="11"/>
        <v>0</v>
      </c>
      <c r="E94" s="1">
        <f>VLOOKUP(A94,'Class XP Tier Values'!A95:E195, 3)</f>
        <v>0</v>
      </c>
      <c r="F94" s="1">
        <f t="shared" si="12"/>
        <v>0</v>
      </c>
      <c r="G94" s="1">
        <f>VLOOKUP(A94,'Class XP Tier Values'!A95:E195, 4)</f>
        <v>0</v>
      </c>
      <c r="H94" s="1">
        <f t="shared" si="13"/>
        <v>0</v>
      </c>
      <c r="I94" s="1">
        <f>VLOOKUP(A94,'Class XP Tier Values'!A95:E195, 5)</f>
        <v>94.07</v>
      </c>
      <c r="J94" s="1">
        <f t="shared" si="14"/>
        <v>43732</v>
      </c>
    </row>
    <row r="95" spans="1:10" x14ac:dyDescent="0.25">
      <c r="A95" s="1">
        <v>93</v>
      </c>
      <c r="B95" s="1">
        <f t="shared" si="10"/>
        <v>465</v>
      </c>
      <c r="C95" s="1">
        <f>VLOOKUP(A95,'Class XP Tier Values'!A96:E196, 2)</f>
        <v>0</v>
      </c>
      <c r="D95" s="1">
        <f t="shared" si="11"/>
        <v>0</v>
      </c>
      <c r="E95" s="1">
        <f>VLOOKUP(A95,'Class XP Tier Values'!A96:E196, 3)</f>
        <v>0</v>
      </c>
      <c r="F95" s="1">
        <f t="shared" si="12"/>
        <v>0</v>
      </c>
      <c r="G95" s="1">
        <f>VLOOKUP(A95,'Class XP Tier Values'!A96:E196, 4)</f>
        <v>0</v>
      </c>
      <c r="H95" s="1">
        <f t="shared" si="13"/>
        <v>0</v>
      </c>
      <c r="I95" s="1">
        <f>VLOOKUP(A95,'Class XP Tier Values'!A96:E196, 5)</f>
        <v>96.12</v>
      </c>
      <c r="J95" s="1">
        <f t="shared" si="14"/>
        <v>45161</v>
      </c>
    </row>
    <row r="96" spans="1:10" x14ac:dyDescent="0.25">
      <c r="A96" s="1">
        <v>94</v>
      </c>
      <c r="B96" s="1">
        <f t="shared" si="10"/>
        <v>470</v>
      </c>
      <c r="C96" s="1">
        <f>VLOOKUP(A96,'Class XP Tier Values'!A97:E197, 2)</f>
        <v>0</v>
      </c>
      <c r="D96" s="1">
        <f t="shared" si="11"/>
        <v>0</v>
      </c>
      <c r="E96" s="1">
        <f>VLOOKUP(A96,'Class XP Tier Values'!A97:E197, 3)</f>
        <v>0</v>
      </c>
      <c r="F96" s="1">
        <f t="shared" si="12"/>
        <v>0</v>
      </c>
      <c r="G96" s="1">
        <f>VLOOKUP(A96,'Class XP Tier Values'!A97:E197, 4)</f>
        <v>0</v>
      </c>
      <c r="H96" s="1">
        <f t="shared" si="13"/>
        <v>0</v>
      </c>
      <c r="I96" s="1">
        <f>VLOOKUP(A96,'Class XP Tier Values'!A97:E197, 5)</f>
        <v>98.2</v>
      </c>
      <c r="J96" s="1">
        <f t="shared" si="14"/>
        <v>46624</v>
      </c>
    </row>
    <row r="97" spans="1:14" x14ac:dyDescent="0.25">
      <c r="A97" s="1">
        <v>95</v>
      </c>
      <c r="B97" s="1">
        <f t="shared" si="10"/>
        <v>475</v>
      </c>
      <c r="C97" s="1">
        <f>VLOOKUP(A97,'Class XP Tier Values'!A98:E198, 2)</f>
        <v>0</v>
      </c>
      <c r="D97" s="1">
        <f t="shared" si="11"/>
        <v>0</v>
      </c>
      <c r="E97" s="1">
        <f>VLOOKUP(A97,'Class XP Tier Values'!A98:E198, 3)</f>
        <v>0</v>
      </c>
      <c r="F97" s="1">
        <f t="shared" si="12"/>
        <v>0</v>
      </c>
      <c r="G97" s="1">
        <f>VLOOKUP(A97,'Class XP Tier Values'!A98:E198, 4)</f>
        <v>0</v>
      </c>
      <c r="H97" s="1">
        <f t="shared" si="13"/>
        <v>0</v>
      </c>
      <c r="I97" s="1">
        <f>VLOOKUP(A97,'Class XP Tier Values'!A98:E198, 5)</f>
        <v>100.3</v>
      </c>
      <c r="J97" s="1">
        <f t="shared" si="14"/>
        <v>48118</v>
      </c>
    </row>
    <row r="98" spans="1:14" x14ac:dyDescent="0.25">
      <c r="A98" s="1">
        <v>96</v>
      </c>
      <c r="B98" s="1">
        <f t="shared" si="10"/>
        <v>480</v>
      </c>
      <c r="C98" s="1">
        <f>VLOOKUP(A98,'Class XP Tier Values'!A99:E199, 2)</f>
        <v>0</v>
      </c>
      <c r="D98" s="1">
        <f t="shared" si="11"/>
        <v>0</v>
      </c>
      <c r="E98" s="1">
        <f>VLOOKUP(A98,'Class XP Tier Values'!A99:E199, 3)</f>
        <v>0</v>
      </c>
      <c r="F98" s="1">
        <f t="shared" si="12"/>
        <v>0</v>
      </c>
      <c r="G98" s="1">
        <f>VLOOKUP(A98,'Class XP Tier Values'!A99:E199, 4)</f>
        <v>0</v>
      </c>
      <c r="H98" s="1">
        <f t="shared" si="13"/>
        <v>0</v>
      </c>
      <c r="I98" s="1">
        <f>VLOOKUP(A98,'Class XP Tier Values'!A99:E199, 5)</f>
        <v>102.42</v>
      </c>
      <c r="J98" s="1">
        <f t="shared" si="14"/>
        <v>49642</v>
      </c>
    </row>
    <row r="99" spans="1:14" x14ac:dyDescent="0.25">
      <c r="A99" s="1">
        <v>97</v>
      </c>
      <c r="B99" s="1">
        <f t="shared" si="10"/>
        <v>485</v>
      </c>
      <c r="C99" s="1">
        <f>VLOOKUP(A99,'Class XP Tier Values'!A100:E200, 2)</f>
        <v>0</v>
      </c>
      <c r="D99" s="1">
        <f t="shared" si="11"/>
        <v>0</v>
      </c>
      <c r="E99" s="1">
        <f>VLOOKUP(A99,'Class XP Tier Values'!A100:E200, 3)</f>
        <v>0</v>
      </c>
      <c r="F99" s="1">
        <f t="shared" si="12"/>
        <v>0</v>
      </c>
      <c r="G99" s="1">
        <f>VLOOKUP(A99,'Class XP Tier Values'!A100:E200, 4)</f>
        <v>0</v>
      </c>
      <c r="H99" s="1">
        <f t="shared" si="13"/>
        <v>0</v>
      </c>
      <c r="I99" s="1">
        <f>VLOOKUP(A99,'Class XP Tier Values'!A100:E200, 5)</f>
        <v>104.57</v>
      </c>
      <c r="J99" s="1">
        <f t="shared" si="14"/>
        <v>51201</v>
      </c>
    </row>
    <row r="100" spans="1:14" x14ac:dyDescent="0.25">
      <c r="A100" s="1">
        <v>98</v>
      </c>
      <c r="B100" s="1">
        <f t="shared" si="10"/>
        <v>490</v>
      </c>
      <c r="C100" s="1">
        <f>VLOOKUP(A100,'Class XP Tier Values'!A101:E201, 2)</f>
        <v>0</v>
      </c>
      <c r="D100" s="1">
        <f t="shared" si="11"/>
        <v>0</v>
      </c>
      <c r="E100" s="1">
        <f>VLOOKUP(A100,'Class XP Tier Values'!A101:E201, 3)</f>
        <v>0</v>
      </c>
      <c r="F100" s="1">
        <f t="shared" si="12"/>
        <v>0</v>
      </c>
      <c r="G100" s="1">
        <f>VLOOKUP(A100,'Class XP Tier Values'!A101:E201, 4)</f>
        <v>0</v>
      </c>
      <c r="H100" s="1">
        <f t="shared" si="13"/>
        <v>0</v>
      </c>
      <c r="I100" s="1">
        <f>VLOOKUP(A100,'Class XP Tier Values'!A101:E201, 5)</f>
        <v>106.73</v>
      </c>
      <c r="J100" s="1">
        <f t="shared" si="14"/>
        <v>52788</v>
      </c>
    </row>
    <row r="101" spans="1:14" x14ac:dyDescent="0.25">
      <c r="A101" s="1">
        <v>99</v>
      </c>
      <c r="B101" s="1">
        <f t="shared" si="10"/>
        <v>495</v>
      </c>
      <c r="C101" s="1">
        <f>VLOOKUP(A101,'Class XP Tier Values'!A102:E202, 2)</f>
        <v>0</v>
      </c>
      <c r="D101" s="1">
        <f t="shared" si="11"/>
        <v>0</v>
      </c>
      <c r="E101" s="1">
        <f>VLOOKUP(A101,'Class XP Tier Values'!A102:E202, 3)</f>
        <v>0</v>
      </c>
      <c r="F101" s="1">
        <f t="shared" si="12"/>
        <v>0</v>
      </c>
      <c r="G101" s="1">
        <f>VLOOKUP(A101,'Class XP Tier Values'!A102:E202, 4)</f>
        <v>0</v>
      </c>
      <c r="H101" s="1">
        <f t="shared" si="13"/>
        <v>0</v>
      </c>
      <c r="I101" s="1">
        <f>VLOOKUP(A101,'Class XP Tier Values'!A102:E202, 5)</f>
        <v>108.92</v>
      </c>
      <c r="J101" s="1">
        <f t="shared" si="14"/>
        <v>54410</v>
      </c>
    </row>
    <row r="102" spans="1:14" x14ac:dyDescent="0.25">
      <c r="A102" s="1">
        <v>100</v>
      </c>
      <c r="B102" s="1">
        <f t="shared" si="10"/>
        <v>500</v>
      </c>
      <c r="C102" s="1">
        <f>VLOOKUP(A102,'Class XP Tier Values'!A103:E203, 2)</f>
        <v>0</v>
      </c>
      <c r="D102" s="1">
        <f t="shared" si="11"/>
        <v>0</v>
      </c>
      <c r="E102" s="1">
        <f>VLOOKUP(A102,'Class XP Tier Values'!A103:E203, 3)</f>
        <v>0</v>
      </c>
      <c r="F102" s="1">
        <f t="shared" si="12"/>
        <v>0</v>
      </c>
      <c r="G102" s="1">
        <f>VLOOKUP(A102,'Class XP Tier Values'!A103:E203, 4)</f>
        <v>0</v>
      </c>
      <c r="H102" s="1">
        <f t="shared" si="13"/>
        <v>0</v>
      </c>
      <c r="I102" s="1">
        <f>VLOOKUP(A102,'Class XP Tier Values'!A103:E203, 5)</f>
        <v>111.13</v>
      </c>
      <c r="J102" s="1">
        <f t="shared" si="14"/>
        <v>56065</v>
      </c>
      <c r="M102" s="1">
        <f>VLOOKUP(A102,'Class XP Tier Values'!A103:E203, 5) + VLOOKUP(A102,'Class XP Tier Values'!A103:E203, 5) + VLOOKUP(A102,'Class XP Tier Values'!A103:E203, 5)</f>
        <v>333.39</v>
      </c>
      <c r="N102" s="1">
        <f>IFERROR(IF(ROUND($B102 + ($B102*$M102), 0) = $B102, 0, ROUND($B102 + ($B102*$M102), 0)), 0)</f>
        <v>167195</v>
      </c>
    </row>
  </sheetData>
  <phoneticPr fontId="1" type="noConversion"/>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91A05-9907-4453-BD01-9CF077F75175}">
  <sheetPr codeName="Sheet4"/>
  <dimension ref="A1:FX1446"/>
  <sheetViews>
    <sheetView zoomScaleNormal="100" workbookViewId="0">
      <selection activeCell="A25" sqref="A25"/>
    </sheetView>
  </sheetViews>
  <sheetFormatPr defaultRowHeight="15" x14ac:dyDescent="0.25"/>
  <cols>
    <col min="1" max="1" width="11.42578125" style="1" bestFit="1" customWidth="1"/>
    <col min="2" max="2" width="9.28515625" style="1" bestFit="1" customWidth="1"/>
    <col min="3" max="3" width="7.85546875" style="1" bestFit="1" customWidth="1"/>
    <col min="4" max="4" width="8.28515625" style="1" bestFit="1" customWidth="1"/>
    <col min="5" max="5" width="8.5703125" style="1" bestFit="1" customWidth="1"/>
    <col min="6" max="6" width="9.140625" style="1" bestFit="1" customWidth="1"/>
    <col min="7" max="7" width="8.5703125" style="1" bestFit="1" customWidth="1"/>
    <col min="8" max="8" width="8.42578125" style="1" bestFit="1" customWidth="1"/>
    <col min="9" max="9" width="8.7109375" style="1" bestFit="1" customWidth="1"/>
    <col min="10" max="10" width="9" style="1" bestFit="1" customWidth="1"/>
    <col min="11" max="11" width="8.5703125" style="1" bestFit="1" customWidth="1"/>
    <col min="12" max="12" width="9.5703125" style="1" bestFit="1" customWidth="1"/>
    <col min="13" max="13" width="8.5703125" style="1" bestFit="1" customWidth="1"/>
    <col min="14" max="14" width="10.140625" style="1" bestFit="1" customWidth="1"/>
    <col min="15" max="15" width="9.140625" style="1"/>
    <col min="16" max="16" width="23.5703125" style="1" bestFit="1" customWidth="1"/>
    <col min="17" max="17" width="16.85546875" style="1" bestFit="1" customWidth="1"/>
    <col min="18" max="18" width="8.42578125" style="1" bestFit="1" customWidth="1"/>
    <col min="19" max="19" width="6.7109375" style="1" bestFit="1" customWidth="1"/>
    <col min="20" max="20" width="5" style="1" bestFit="1" customWidth="1"/>
    <col min="21" max="21" width="7" style="1" bestFit="1" customWidth="1"/>
    <col min="22" max="22" width="8.28515625" style="1" bestFit="1" customWidth="1"/>
    <col min="23" max="26" width="10.5703125" style="1" bestFit="1" customWidth="1"/>
    <col min="27" max="27" width="8.140625" style="1" bestFit="1" customWidth="1"/>
    <col min="28" max="28" width="6.7109375" style="1" bestFit="1" customWidth="1"/>
    <col min="29" max="29" width="6" style="1" bestFit="1" customWidth="1"/>
    <col min="30" max="30" width="8.5703125" style="1" bestFit="1" customWidth="1"/>
    <col min="31" max="31" width="6.7109375" style="1" bestFit="1" customWidth="1"/>
    <col min="32" max="32" width="5.140625" style="1" bestFit="1" customWidth="1"/>
    <col min="33" max="33" width="10.140625" style="1" bestFit="1" customWidth="1"/>
    <col min="34" max="34" width="11.42578125" style="1" bestFit="1" customWidth="1"/>
    <col min="35" max="35" width="6.140625" style="1" bestFit="1" customWidth="1"/>
    <col min="36" max="36" width="5.140625" style="1" bestFit="1" customWidth="1"/>
    <col min="37" max="37" width="5.42578125" style="1" bestFit="1" customWidth="1"/>
    <col min="38" max="38" width="7.42578125" style="1" bestFit="1" customWidth="1"/>
    <col min="39" max="39" width="8" style="1" bestFit="1" customWidth="1"/>
    <col min="40" max="40" width="7.28515625" style="1" bestFit="1" customWidth="1"/>
    <col min="41" max="41" width="10.7109375" style="1" bestFit="1" customWidth="1"/>
    <col min="42" max="42" width="5.5703125" style="1" bestFit="1" customWidth="1"/>
    <col min="43" max="43" width="7.85546875" style="1" bestFit="1" customWidth="1"/>
    <col min="44" max="44" width="11.5703125" style="1" bestFit="1" customWidth="1"/>
    <col min="45" max="48" width="16.5703125" style="1" bestFit="1" customWidth="1"/>
    <col min="49" max="49" width="22.5703125" style="1" bestFit="1" customWidth="1"/>
    <col min="50" max="50" width="23.140625" style="1" bestFit="1" customWidth="1"/>
    <col min="51" max="51" width="23.28515625" style="1" bestFit="1" customWidth="1"/>
    <col min="52" max="52" width="23.85546875" style="1" bestFit="1" customWidth="1"/>
    <col min="53" max="53" width="23.42578125" style="1" bestFit="1" customWidth="1"/>
    <col min="54" max="54" width="23.140625" style="1" bestFit="1" customWidth="1"/>
    <col min="55" max="55" width="23.5703125" style="1" bestFit="1" customWidth="1"/>
    <col min="56" max="56" width="23.7109375" style="1" bestFit="1" customWidth="1"/>
    <col min="57" max="57" width="23.28515625" style="1" bestFit="1" customWidth="1"/>
    <col min="58" max="58" width="24.42578125" style="1" bestFit="1" customWidth="1"/>
    <col min="59" max="59" width="23.42578125" style="1" bestFit="1" customWidth="1"/>
    <col min="60" max="70" width="16.5703125" style="1" bestFit="1" customWidth="1"/>
    <col min="71" max="71" width="21" style="1" bestFit="1" customWidth="1"/>
    <col min="72" max="72" width="21.7109375" style="1" bestFit="1" customWidth="1"/>
    <col min="73" max="73" width="21.85546875" style="1" bestFit="1" customWidth="1"/>
    <col min="74" max="74" width="22.42578125" style="1" bestFit="1" customWidth="1"/>
    <col min="75" max="75" width="22" style="1" bestFit="1" customWidth="1"/>
    <col min="76" max="76" width="21.7109375" style="1" bestFit="1" customWidth="1"/>
    <col min="77" max="77" width="22.140625" style="1" bestFit="1" customWidth="1"/>
    <col min="78" max="78" width="22.28515625" style="1" bestFit="1" customWidth="1"/>
    <col min="79" max="79" width="21.85546875" style="1" bestFit="1" customWidth="1"/>
    <col min="80" max="80" width="23" style="1" bestFit="1" customWidth="1"/>
    <col min="81" max="81" width="22" style="1" bestFit="1" customWidth="1"/>
    <col min="82" max="92" width="16.5703125" style="1" bestFit="1" customWidth="1"/>
    <col min="93" max="93" width="24.5703125" style="1" bestFit="1" customWidth="1"/>
    <col min="94" max="94" width="25.140625" style="1" bestFit="1" customWidth="1"/>
    <col min="95" max="95" width="25.28515625" style="1" bestFit="1" customWidth="1"/>
    <col min="96" max="96" width="26" style="1" bestFit="1" customWidth="1"/>
    <col min="97" max="97" width="25.5703125" style="1" bestFit="1" customWidth="1"/>
    <col min="98" max="98" width="25.140625" style="1" bestFit="1" customWidth="1"/>
    <col min="99" max="99" width="25.7109375" style="1" bestFit="1" customWidth="1"/>
    <col min="100" max="100" width="25.85546875" style="1" bestFit="1" customWidth="1"/>
    <col min="101" max="101" width="25.28515625" style="1" bestFit="1" customWidth="1"/>
    <col min="102" max="102" width="26.5703125" style="1" bestFit="1" customWidth="1"/>
    <col min="103" max="103" width="25.5703125" style="1" bestFit="1" customWidth="1"/>
    <col min="104" max="114" width="16.5703125" style="1" bestFit="1" customWidth="1"/>
    <col min="115" max="115" width="19.42578125" style="1" bestFit="1" customWidth="1"/>
    <col min="116" max="116" width="20" style="1" bestFit="1" customWidth="1"/>
    <col min="117" max="117" width="20.140625" style="1" bestFit="1" customWidth="1"/>
    <col min="118" max="118" width="20.7109375" style="1" bestFit="1" customWidth="1"/>
    <col min="119" max="119" width="20.28515625" style="1" bestFit="1" customWidth="1"/>
    <col min="120" max="120" width="20" style="1" bestFit="1" customWidth="1"/>
    <col min="121" max="121" width="20.42578125" style="1" bestFit="1" customWidth="1"/>
    <col min="122" max="122" width="20.5703125" style="1" bestFit="1" customWidth="1"/>
    <col min="123" max="123" width="20.140625" style="1" bestFit="1" customWidth="1"/>
    <col min="124" max="124" width="21.42578125" style="1" bestFit="1" customWidth="1"/>
    <col min="125" max="125" width="20.28515625" style="1" bestFit="1" customWidth="1"/>
    <col min="126" max="136" width="16.5703125" style="1" bestFit="1" customWidth="1"/>
    <col min="137" max="137" width="19.7109375" style="1" bestFit="1" customWidth="1"/>
    <col min="138" max="138" width="20.28515625" style="1" bestFit="1" customWidth="1"/>
    <col min="139" max="139" width="20.42578125" style="1" bestFit="1" customWidth="1"/>
    <col min="140" max="140" width="21" style="1" bestFit="1" customWidth="1"/>
    <col min="141" max="141" width="20.5703125" style="1" bestFit="1" customWidth="1"/>
    <col min="142" max="142" width="20.28515625" style="1" bestFit="1" customWidth="1"/>
    <col min="143" max="143" width="20.7109375" style="1" bestFit="1" customWidth="1"/>
    <col min="144" max="144" width="20.85546875" style="1" bestFit="1" customWidth="1"/>
    <col min="145" max="145" width="20.42578125" style="1" bestFit="1" customWidth="1"/>
    <col min="146" max="146" width="21.7109375" style="1" bestFit="1" customWidth="1"/>
    <col min="147" max="147" width="20.5703125" style="1" bestFit="1" customWidth="1"/>
    <col min="148" max="158" width="16.5703125" style="1" bestFit="1" customWidth="1"/>
    <col min="159" max="159" width="22.42578125" style="1" bestFit="1" customWidth="1"/>
    <col min="160" max="160" width="23" style="1" bestFit="1" customWidth="1"/>
    <col min="161" max="161" width="23.140625" style="1" bestFit="1" customWidth="1"/>
    <col min="162" max="162" width="23.7109375" style="1" bestFit="1" customWidth="1"/>
    <col min="163" max="163" width="23.28515625" style="1" bestFit="1" customWidth="1"/>
    <col min="164" max="164" width="23" style="1" bestFit="1" customWidth="1"/>
    <col min="165" max="165" width="23.42578125" style="1" bestFit="1" customWidth="1"/>
    <col min="166" max="166" width="23.5703125" style="1" bestFit="1" customWidth="1"/>
    <col min="167" max="167" width="23.140625" style="1" bestFit="1" customWidth="1"/>
    <col min="168" max="168" width="24.28515625" style="1" bestFit="1" customWidth="1"/>
    <col min="169" max="169" width="23.28515625" style="1" bestFit="1" customWidth="1"/>
    <col min="170" max="170" width="19.7109375" style="1" bestFit="1" customWidth="1"/>
    <col min="171" max="171" width="20.28515625" style="1" bestFit="1" customWidth="1"/>
    <col min="172" max="172" width="20.42578125" style="1" bestFit="1" customWidth="1"/>
    <col min="173" max="173" width="21" style="1" bestFit="1" customWidth="1"/>
    <col min="174" max="174" width="20.5703125" style="1" bestFit="1" customWidth="1"/>
    <col min="175" max="175" width="20.28515625" style="1" bestFit="1" customWidth="1"/>
    <col min="176" max="176" width="20.7109375" style="1" bestFit="1" customWidth="1"/>
    <col min="177" max="177" width="20.85546875" style="1" bestFit="1" customWidth="1"/>
    <col min="178" max="178" width="20.42578125" style="1" bestFit="1" customWidth="1"/>
    <col min="179" max="179" width="21.7109375" style="1" bestFit="1" customWidth="1"/>
    <col min="180" max="180" width="20.5703125" style="1" bestFit="1" customWidth="1"/>
    <col min="181" max="16384" width="9.140625" style="1"/>
  </cols>
  <sheetData>
    <row r="1" spans="1:180" x14ac:dyDescent="0.25">
      <c r="A1" s="1" t="s">
        <v>20</v>
      </c>
      <c r="B1" s="1" t="s">
        <v>21</v>
      </c>
      <c r="C1" s="1" t="s">
        <v>22</v>
      </c>
      <c r="D1" s="1" t="s">
        <v>23</v>
      </c>
      <c r="E1" s="1" t="s">
        <v>24</v>
      </c>
      <c r="F1" s="1" t="s">
        <v>25</v>
      </c>
      <c r="G1" s="1" t="s">
        <v>27</v>
      </c>
      <c r="H1" s="1" t="s">
        <v>26</v>
      </c>
      <c r="I1" s="1" t="s">
        <v>28</v>
      </c>
      <c r="J1" s="1" t="s">
        <v>52</v>
      </c>
      <c r="K1" s="1" t="s">
        <v>29</v>
      </c>
      <c r="L1" s="1" t="s">
        <v>30</v>
      </c>
      <c r="M1" s="1" t="s">
        <v>31</v>
      </c>
      <c r="N1" s="1" t="s">
        <v>51</v>
      </c>
      <c r="P1"/>
      <c r="Q1"/>
      <c r="R1"/>
    </row>
    <row r="2" spans="1:180" x14ac:dyDescent="0.25">
      <c r="A2" s="1" t="s">
        <v>75</v>
      </c>
      <c r="B2" s="1">
        <v>1</v>
      </c>
      <c r="C2" s="1">
        <v>4</v>
      </c>
      <c r="D2" s="1">
        <v>3</v>
      </c>
      <c r="E2" s="1">
        <v>3</v>
      </c>
      <c r="F2" s="1">
        <v>3</v>
      </c>
      <c r="G2" s="1">
        <v>3</v>
      </c>
      <c r="H2" s="1">
        <v>3</v>
      </c>
      <c r="I2" s="1">
        <v>3</v>
      </c>
      <c r="J2" s="1">
        <v>3</v>
      </c>
      <c r="K2" s="1">
        <v>0</v>
      </c>
      <c r="L2" s="1">
        <v>0</v>
      </c>
      <c r="M2" s="1">
        <v>0</v>
      </c>
      <c r="N2" s="1">
        <f t="shared" ref="N2:N29" si="0">SUM(C2:M2)</f>
        <v>25</v>
      </c>
      <c r="P2"/>
      <c r="Q2"/>
      <c r="R2"/>
    </row>
    <row r="3" spans="1:180" x14ac:dyDescent="0.25">
      <c r="A3" s="1" t="s">
        <v>32</v>
      </c>
      <c r="B3" s="1">
        <v>1</v>
      </c>
      <c r="C3" s="1">
        <v>8</v>
      </c>
      <c r="D3" s="1">
        <v>0</v>
      </c>
      <c r="E3" s="1">
        <v>5</v>
      </c>
      <c r="F3" s="1">
        <v>8</v>
      </c>
      <c r="G3" s="1">
        <v>2</v>
      </c>
      <c r="H3" s="1">
        <v>0</v>
      </c>
      <c r="I3" s="1">
        <v>2</v>
      </c>
      <c r="J3" s="1">
        <v>0</v>
      </c>
      <c r="K3" s="1">
        <v>0</v>
      </c>
      <c r="L3" s="1">
        <v>0</v>
      </c>
      <c r="M3" s="1">
        <v>0</v>
      </c>
      <c r="N3" s="1">
        <f t="shared" si="0"/>
        <v>25</v>
      </c>
      <c r="P3"/>
      <c r="Q3"/>
      <c r="R3"/>
    </row>
    <row r="4" spans="1:180" x14ac:dyDescent="0.25">
      <c r="A4" s="1" t="s">
        <v>33</v>
      </c>
      <c r="B4" s="1">
        <v>1</v>
      </c>
      <c r="C4" s="1">
        <v>0</v>
      </c>
      <c r="D4" s="1">
        <v>10</v>
      </c>
      <c r="E4" s="1">
        <v>0</v>
      </c>
      <c r="F4" s="1">
        <v>0</v>
      </c>
      <c r="G4" s="1">
        <v>0</v>
      </c>
      <c r="H4" s="1">
        <v>8</v>
      </c>
      <c r="I4" s="1">
        <v>5</v>
      </c>
      <c r="J4" s="1">
        <v>0</v>
      </c>
      <c r="K4" s="1">
        <v>2</v>
      </c>
      <c r="L4" s="1">
        <v>0</v>
      </c>
      <c r="M4" s="1">
        <v>0</v>
      </c>
      <c r="N4" s="1">
        <f t="shared" si="0"/>
        <v>25</v>
      </c>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row>
    <row r="5" spans="1:180" x14ac:dyDescent="0.25">
      <c r="A5" s="1" t="s">
        <v>34</v>
      </c>
      <c r="B5" s="1">
        <v>1</v>
      </c>
      <c r="C5" s="1">
        <v>0</v>
      </c>
      <c r="D5" s="1">
        <v>0</v>
      </c>
      <c r="E5" s="1">
        <v>0</v>
      </c>
      <c r="F5" s="1">
        <v>4</v>
      </c>
      <c r="G5" s="1">
        <v>10</v>
      </c>
      <c r="H5" s="1">
        <v>0</v>
      </c>
      <c r="I5" s="1">
        <v>3</v>
      </c>
      <c r="J5" s="1">
        <v>3</v>
      </c>
      <c r="K5" s="1">
        <v>5</v>
      </c>
      <c r="L5" s="1">
        <v>0</v>
      </c>
      <c r="M5" s="1">
        <v>0</v>
      </c>
      <c r="N5" s="1">
        <f t="shared" si="0"/>
        <v>25</v>
      </c>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row>
    <row r="6" spans="1:180" x14ac:dyDescent="0.25">
      <c r="A6" s="1" t="s">
        <v>44</v>
      </c>
      <c r="B6" s="1">
        <v>1</v>
      </c>
      <c r="C6" s="1">
        <v>0</v>
      </c>
      <c r="D6" s="1">
        <v>7</v>
      </c>
      <c r="E6" s="1">
        <v>0</v>
      </c>
      <c r="F6" s="1">
        <v>1</v>
      </c>
      <c r="G6" s="1">
        <v>0</v>
      </c>
      <c r="H6" s="1">
        <v>0</v>
      </c>
      <c r="I6" s="1">
        <v>5</v>
      </c>
      <c r="J6" s="1">
        <v>0</v>
      </c>
      <c r="K6" s="1">
        <v>2</v>
      </c>
      <c r="L6" s="1">
        <v>0</v>
      </c>
      <c r="M6" s="1">
        <v>10</v>
      </c>
      <c r="N6" s="1">
        <f t="shared" si="0"/>
        <v>25</v>
      </c>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row>
    <row r="7" spans="1:180" x14ac:dyDescent="0.25">
      <c r="A7" s="1" t="s">
        <v>45</v>
      </c>
      <c r="B7" s="1">
        <v>1</v>
      </c>
      <c r="C7" s="1">
        <v>2</v>
      </c>
      <c r="D7" s="1">
        <v>1</v>
      </c>
      <c r="E7" s="1">
        <v>4</v>
      </c>
      <c r="F7" s="1">
        <v>4</v>
      </c>
      <c r="G7" s="1">
        <v>3</v>
      </c>
      <c r="H7" s="1">
        <v>0</v>
      </c>
      <c r="I7" s="1">
        <v>1</v>
      </c>
      <c r="J7" s="1">
        <v>0</v>
      </c>
      <c r="K7" s="1">
        <v>0</v>
      </c>
      <c r="L7" s="1">
        <v>10</v>
      </c>
      <c r="M7" s="1">
        <v>0</v>
      </c>
      <c r="N7" s="1">
        <f t="shared" si="0"/>
        <v>25</v>
      </c>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row>
    <row r="8" spans="1:180" x14ac:dyDescent="0.25">
      <c r="A8" s="1" t="s">
        <v>53</v>
      </c>
      <c r="B8" s="1">
        <v>1</v>
      </c>
      <c r="C8" s="1">
        <v>0</v>
      </c>
      <c r="D8" s="1">
        <v>0</v>
      </c>
      <c r="E8" s="1">
        <v>0</v>
      </c>
      <c r="F8" s="1">
        <v>2</v>
      </c>
      <c r="G8" s="1">
        <v>2</v>
      </c>
      <c r="H8" s="1">
        <v>3</v>
      </c>
      <c r="I8" s="1">
        <v>4</v>
      </c>
      <c r="J8" s="1">
        <v>10</v>
      </c>
      <c r="K8" s="1">
        <v>4</v>
      </c>
      <c r="L8" s="1">
        <v>0</v>
      </c>
      <c r="M8" s="1">
        <v>0</v>
      </c>
      <c r="N8" s="1">
        <f t="shared" si="0"/>
        <v>25</v>
      </c>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row>
    <row r="9" spans="1:180" x14ac:dyDescent="0.25">
      <c r="A9" s="1" t="s">
        <v>76</v>
      </c>
      <c r="B9" s="1">
        <v>2</v>
      </c>
      <c r="C9" s="1">
        <f t="shared" ref="C9:M9" si="1">C2*2</f>
        <v>8</v>
      </c>
      <c r="D9" s="1">
        <f t="shared" si="1"/>
        <v>6</v>
      </c>
      <c r="E9" s="1">
        <f t="shared" si="1"/>
        <v>6</v>
      </c>
      <c r="F9" s="1">
        <f t="shared" si="1"/>
        <v>6</v>
      </c>
      <c r="G9" s="1">
        <f t="shared" si="1"/>
        <v>6</v>
      </c>
      <c r="H9" s="1">
        <f t="shared" si="1"/>
        <v>6</v>
      </c>
      <c r="I9" s="1">
        <f t="shared" si="1"/>
        <v>6</v>
      </c>
      <c r="J9" s="1">
        <f t="shared" si="1"/>
        <v>6</v>
      </c>
      <c r="K9" s="1">
        <f t="shared" si="1"/>
        <v>0</v>
      </c>
      <c r="L9" s="1">
        <f t="shared" si="1"/>
        <v>0</v>
      </c>
      <c r="M9" s="1">
        <f t="shared" si="1"/>
        <v>0</v>
      </c>
      <c r="N9" s="1">
        <f t="shared" si="0"/>
        <v>50</v>
      </c>
      <c r="P9"/>
      <c r="Q9"/>
      <c r="R9"/>
      <c r="S9"/>
      <c r="T9"/>
      <c r="U9"/>
      <c r="V9"/>
      <c r="W9"/>
      <c r="X9"/>
      <c r="Y9"/>
      <c r="Z9"/>
      <c r="AA9"/>
      <c r="AB9"/>
      <c r="AC9"/>
      <c r="AD9"/>
      <c r="AE9"/>
      <c r="AF9"/>
      <c r="AG9"/>
      <c r="AH9"/>
      <c r="AI9"/>
      <c r="AJ9"/>
      <c r="AK9"/>
      <c r="AL9"/>
      <c r="AM9"/>
      <c r="AN9"/>
      <c r="AO9"/>
      <c r="AP9"/>
      <c r="AQ9"/>
      <c r="AR9"/>
    </row>
    <row r="10" spans="1:180" x14ac:dyDescent="0.25">
      <c r="A10" s="1" t="s">
        <v>35</v>
      </c>
      <c r="B10" s="1">
        <v>2</v>
      </c>
      <c r="C10" s="1">
        <f t="shared" ref="C10:M10" si="2">C3*2</f>
        <v>16</v>
      </c>
      <c r="D10" s="1">
        <f t="shared" si="2"/>
        <v>0</v>
      </c>
      <c r="E10" s="1">
        <f t="shared" si="2"/>
        <v>10</v>
      </c>
      <c r="F10" s="1">
        <f t="shared" si="2"/>
        <v>16</v>
      </c>
      <c r="G10" s="1">
        <f t="shared" si="2"/>
        <v>4</v>
      </c>
      <c r="H10" s="1">
        <f t="shared" si="2"/>
        <v>0</v>
      </c>
      <c r="I10" s="1">
        <f t="shared" si="2"/>
        <v>4</v>
      </c>
      <c r="J10" s="1">
        <f t="shared" si="2"/>
        <v>0</v>
      </c>
      <c r="K10" s="1">
        <f t="shared" si="2"/>
        <v>0</v>
      </c>
      <c r="L10" s="1">
        <f t="shared" si="2"/>
        <v>0</v>
      </c>
      <c r="M10" s="1">
        <f t="shared" si="2"/>
        <v>0</v>
      </c>
      <c r="N10" s="1">
        <f t="shared" si="0"/>
        <v>50</v>
      </c>
      <c r="P10"/>
      <c r="Q10"/>
      <c r="R10"/>
      <c r="S10"/>
      <c r="T10"/>
      <c r="U10"/>
      <c r="V10"/>
      <c r="W10"/>
      <c r="X10"/>
      <c r="Y10"/>
      <c r="Z10"/>
      <c r="AA10"/>
      <c r="AB10"/>
      <c r="AC10"/>
      <c r="AD10"/>
      <c r="AE10"/>
      <c r="AF10"/>
      <c r="AG10"/>
      <c r="AH10"/>
      <c r="AI10"/>
      <c r="AJ10"/>
      <c r="AK10"/>
      <c r="AL10"/>
      <c r="AM10"/>
      <c r="AN10"/>
      <c r="AO10"/>
      <c r="AP10"/>
      <c r="AQ10"/>
      <c r="AR10"/>
    </row>
    <row r="11" spans="1:180" x14ac:dyDescent="0.25">
      <c r="A11" s="1" t="s">
        <v>36</v>
      </c>
      <c r="B11" s="1">
        <v>2</v>
      </c>
      <c r="C11" s="1">
        <f t="shared" ref="C11:M11" si="3">C4*2</f>
        <v>0</v>
      </c>
      <c r="D11" s="1">
        <f t="shared" si="3"/>
        <v>20</v>
      </c>
      <c r="E11" s="1">
        <f t="shared" si="3"/>
        <v>0</v>
      </c>
      <c r="F11" s="1">
        <f t="shared" si="3"/>
        <v>0</v>
      </c>
      <c r="G11" s="1">
        <f t="shared" si="3"/>
        <v>0</v>
      </c>
      <c r="H11" s="1">
        <f t="shared" si="3"/>
        <v>16</v>
      </c>
      <c r="I11" s="1">
        <f t="shared" si="3"/>
        <v>10</v>
      </c>
      <c r="J11" s="1">
        <f t="shared" si="3"/>
        <v>0</v>
      </c>
      <c r="K11" s="1">
        <f t="shared" si="3"/>
        <v>4</v>
      </c>
      <c r="L11" s="1">
        <f t="shared" si="3"/>
        <v>0</v>
      </c>
      <c r="M11" s="1">
        <f t="shared" si="3"/>
        <v>0</v>
      </c>
      <c r="N11" s="1">
        <f t="shared" si="0"/>
        <v>50</v>
      </c>
      <c r="P11"/>
      <c r="Q11"/>
      <c r="R11"/>
      <c r="S11"/>
      <c r="T11"/>
      <c r="U11"/>
      <c r="V11"/>
      <c r="W11"/>
      <c r="X11"/>
      <c r="Y11"/>
      <c r="Z11"/>
      <c r="AA11"/>
      <c r="AB11"/>
      <c r="AC11"/>
      <c r="AD11"/>
      <c r="AE11"/>
      <c r="AF11"/>
      <c r="AG11"/>
      <c r="AH11"/>
      <c r="AI11"/>
      <c r="AJ11"/>
      <c r="AK11"/>
      <c r="AL11"/>
      <c r="AM11"/>
      <c r="AN11"/>
      <c r="AO11"/>
      <c r="AP11"/>
      <c r="AQ11"/>
      <c r="AR11"/>
    </row>
    <row r="12" spans="1:180" x14ac:dyDescent="0.25">
      <c r="A12" s="1" t="s">
        <v>37</v>
      </c>
      <c r="B12" s="1">
        <v>2</v>
      </c>
      <c r="C12" s="1">
        <f t="shared" ref="C12:M12" si="4">C5*2</f>
        <v>0</v>
      </c>
      <c r="D12" s="1">
        <f t="shared" si="4"/>
        <v>0</v>
      </c>
      <c r="E12" s="1">
        <f t="shared" si="4"/>
        <v>0</v>
      </c>
      <c r="F12" s="1">
        <f t="shared" si="4"/>
        <v>8</v>
      </c>
      <c r="G12" s="1">
        <f t="shared" si="4"/>
        <v>20</v>
      </c>
      <c r="H12" s="1">
        <f t="shared" si="4"/>
        <v>0</v>
      </c>
      <c r="I12" s="1">
        <f t="shared" si="4"/>
        <v>6</v>
      </c>
      <c r="J12" s="1">
        <f t="shared" si="4"/>
        <v>6</v>
      </c>
      <c r="K12" s="1">
        <f t="shared" si="4"/>
        <v>10</v>
      </c>
      <c r="L12" s="1">
        <f t="shared" si="4"/>
        <v>0</v>
      </c>
      <c r="M12" s="1">
        <f t="shared" si="4"/>
        <v>0</v>
      </c>
      <c r="N12" s="1">
        <f t="shared" si="0"/>
        <v>50</v>
      </c>
      <c r="P12"/>
      <c r="Q12"/>
      <c r="R12"/>
      <c r="S12"/>
      <c r="T12"/>
      <c r="U12"/>
      <c r="V12"/>
      <c r="W12"/>
      <c r="X12"/>
      <c r="Y12"/>
      <c r="Z12"/>
      <c r="AA12"/>
      <c r="AB12"/>
      <c r="AC12"/>
      <c r="AD12"/>
      <c r="AE12"/>
      <c r="AF12"/>
      <c r="AG12"/>
      <c r="AH12"/>
      <c r="AI12"/>
      <c r="AJ12"/>
      <c r="AK12"/>
      <c r="AL12"/>
      <c r="AM12"/>
      <c r="AN12"/>
      <c r="AO12"/>
      <c r="AP12"/>
      <c r="AQ12"/>
      <c r="AR12"/>
    </row>
    <row r="13" spans="1:180" x14ac:dyDescent="0.25">
      <c r="A13" s="1" t="s">
        <v>46</v>
      </c>
      <c r="B13" s="1">
        <v>2</v>
      </c>
      <c r="C13" s="1">
        <f t="shared" ref="C13:M13" si="5">C6*2</f>
        <v>0</v>
      </c>
      <c r="D13" s="1">
        <f t="shared" si="5"/>
        <v>14</v>
      </c>
      <c r="E13" s="1">
        <f t="shared" si="5"/>
        <v>0</v>
      </c>
      <c r="F13" s="1">
        <f t="shared" si="5"/>
        <v>2</v>
      </c>
      <c r="G13" s="1">
        <f t="shared" si="5"/>
        <v>0</v>
      </c>
      <c r="H13" s="1">
        <f t="shared" si="5"/>
        <v>0</v>
      </c>
      <c r="I13" s="1">
        <f t="shared" si="5"/>
        <v>10</v>
      </c>
      <c r="J13" s="1">
        <f t="shared" si="5"/>
        <v>0</v>
      </c>
      <c r="K13" s="1">
        <f t="shared" si="5"/>
        <v>4</v>
      </c>
      <c r="L13" s="1">
        <f t="shared" si="5"/>
        <v>0</v>
      </c>
      <c r="M13" s="1">
        <f t="shared" si="5"/>
        <v>20</v>
      </c>
      <c r="N13" s="1">
        <f t="shared" si="0"/>
        <v>50</v>
      </c>
      <c r="P13"/>
      <c r="Q13"/>
      <c r="R13"/>
      <c r="S13"/>
      <c r="T13"/>
      <c r="U13"/>
      <c r="V13"/>
      <c r="W13"/>
      <c r="X13"/>
      <c r="Y13"/>
      <c r="Z13"/>
      <c r="AA13"/>
      <c r="AB13"/>
      <c r="AC13"/>
      <c r="AD13"/>
      <c r="AE13"/>
      <c r="AF13"/>
      <c r="AG13"/>
      <c r="AH13"/>
      <c r="AI13"/>
      <c r="AJ13"/>
      <c r="AK13"/>
      <c r="AL13"/>
      <c r="AM13"/>
      <c r="AN13"/>
      <c r="AO13"/>
      <c r="AP13"/>
      <c r="AQ13"/>
      <c r="AR13"/>
    </row>
    <row r="14" spans="1:180" x14ac:dyDescent="0.25">
      <c r="A14" s="1" t="s">
        <v>79</v>
      </c>
      <c r="B14" s="1">
        <v>2</v>
      </c>
      <c r="C14" s="1">
        <f t="shared" ref="C14:M14" si="6">C7*2</f>
        <v>4</v>
      </c>
      <c r="D14" s="1">
        <f t="shared" si="6"/>
        <v>2</v>
      </c>
      <c r="E14" s="1">
        <f t="shared" si="6"/>
        <v>8</v>
      </c>
      <c r="F14" s="1">
        <f t="shared" si="6"/>
        <v>8</v>
      </c>
      <c r="G14" s="1">
        <f t="shared" si="6"/>
        <v>6</v>
      </c>
      <c r="H14" s="1">
        <f t="shared" si="6"/>
        <v>0</v>
      </c>
      <c r="I14" s="1">
        <f t="shared" si="6"/>
        <v>2</v>
      </c>
      <c r="J14" s="1">
        <f t="shared" si="6"/>
        <v>0</v>
      </c>
      <c r="K14" s="1">
        <f t="shared" si="6"/>
        <v>0</v>
      </c>
      <c r="L14" s="1">
        <f t="shared" si="6"/>
        <v>20</v>
      </c>
      <c r="M14" s="1">
        <f t="shared" si="6"/>
        <v>0</v>
      </c>
      <c r="N14" s="1">
        <f t="shared" si="0"/>
        <v>50</v>
      </c>
      <c r="P14"/>
      <c r="Q14"/>
      <c r="R14"/>
      <c r="S14"/>
      <c r="T14"/>
      <c r="U14"/>
      <c r="V14"/>
      <c r="W14"/>
      <c r="X14"/>
      <c r="Y14"/>
      <c r="Z14"/>
      <c r="AA14"/>
      <c r="AB14"/>
      <c r="AC14"/>
      <c r="AD14"/>
      <c r="AE14"/>
      <c r="AF14"/>
      <c r="AG14"/>
      <c r="AH14"/>
      <c r="AI14"/>
      <c r="AJ14"/>
      <c r="AK14"/>
      <c r="AL14"/>
      <c r="AM14"/>
      <c r="AN14"/>
      <c r="AO14"/>
      <c r="AP14"/>
      <c r="AQ14"/>
      <c r="AR14"/>
    </row>
    <row r="15" spans="1:180" x14ac:dyDescent="0.25">
      <c r="A15" s="1" t="s">
        <v>54</v>
      </c>
      <c r="B15" s="1">
        <v>2</v>
      </c>
      <c r="C15" s="1">
        <f t="shared" ref="C15:M15" si="7">C8*2</f>
        <v>0</v>
      </c>
      <c r="D15" s="1">
        <f t="shared" si="7"/>
        <v>0</v>
      </c>
      <c r="E15" s="1">
        <f t="shared" si="7"/>
        <v>0</v>
      </c>
      <c r="F15" s="1">
        <f t="shared" si="7"/>
        <v>4</v>
      </c>
      <c r="G15" s="1">
        <f t="shared" si="7"/>
        <v>4</v>
      </c>
      <c r="H15" s="1">
        <f t="shared" si="7"/>
        <v>6</v>
      </c>
      <c r="I15" s="1">
        <f t="shared" si="7"/>
        <v>8</v>
      </c>
      <c r="J15" s="1">
        <f t="shared" si="7"/>
        <v>20</v>
      </c>
      <c r="K15" s="1">
        <f t="shared" si="7"/>
        <v>8</v>
      </c>
      <c r="L15" s="1">
        <f t="shared" si="7"/>
        <v>0</v>
      </c>
      <c r="M15" s="1">
        <f t="shared" si="7"/>
        <v>0</v>
      </c>
      <c r="N15" s="1">
        <f t="shared" si="0"/>
        <v>50</v>
      </c>
      <c r="P15"/>
      <c r="Q15"/>
      <c r="R15"/>
      <c r="S15"/>
      <c r="T15"/>
      <c r="U15"/>
      <c r="V15"/>
      <c r="W15"/>
      <c r="X15"/>
      <c r="Y15"/>
      <c r="Z15"/>
      <c r="AA15"/>
      <c r="AB15"/>
      <c r="AC15"/>
      <c r="AD15"/>
      <c r="AE15"/>
      <c r="AF15"/>
      <c r="AG15"/>
      <c r="AH15"/>
      <c r="AI15"/>
      <c r="AJ15"/>
      <c r="AK15"/>
      <c r="AL15"/>
      <c r="AM15"/>
      <c r="AN15"/>
      <c r="AO15"/>
      <c r="AP15"/>
      <c r="AQ15"/>
      <c r="AR15"/>
    </row>
    <row r="16" spans="1:180" x14ac:dyDescent="0.25">
      <c r="A16" s="1" t="s">
        <v>77</v>
      </c>
      <c r="B16" s="1">
        <v>3</v>
      </c>
      <c r="C16" s="1">
        <f t="shared" ref="C16:M16" si="8">C9*2</f>
        <v>16</v>
      </c>
      <c r="D16" s="1">
        <f t="shared" si="8"/>
        <v>12</v>
      </c>
      <c r="E16" s="1">
        <f t="shared" si="8"/>
        <v>12</v>
      </c>
      <c r="F16" s="1">
        <f t="shared" si="8"/>
        <v>12</v>
      </c>
      <c r="G16" s="1">
        <f t="shared" si="8"/>
        <v>12</v>
      </c>
      <c r="H16" s="1">
        <f t="shared" si="8"/>
        <v>12</v>
      </c>
      <c r="I16" s="1">
        <f t="shared" si="8"/>
        <v>12</v>
      </c>
      <c r="J16" s="1">
        <f t="shared" si="8"/>
        <v>12</v>
      </c>
      <c r="K16" s="1">
        <f t="shared" si="8"/>
        <v>0</v>
      </c>
      <c r="L16" s="1">
        <f t="shared" si="8"/>
        <v>0</v>
      </c>
      <c r="M16" s="1">
        <f t="shared" si="8"/>
        <v>0</v>
      </c>
      <c r="N16" s="1">
        <f t="shared" si="0"/>
        <v>100</v>
      </c>
      <c r="P16"/>
      <c r="Q16"/>
      <c r="R16"/>
      <c r="S16"/>
      <c r="T16"/>
      <c r="U16"/>
      <c r="V16"/>
      <c r="W16"/>
      <c r="X16"/>
      <c r="Y16"/>
      <c r="Z16"/>
      <c r="AA16"/>
      <c r="AB16"/>
      <c r="AC16"/>
      <c r="AD16"/>
      <c r="AE16"/>
      <c r="AF16"/>
      <c r="AG16"/>
      <c r="AH16"/>
      <c r="AI16"/>
      <c r="AJ16"/>
      <c r="AK16"/>
      <c r="AL16"/>
      <c r="AM16"/>
      <c r="AN16"/>
      <c r="AO16"/>
      <c r="AP16"/>
      <c r="AQ16"/>
      <c r="AR16"/>
    </row>
    <row r="17" spans="1:44" x14ac:dyDescent="0.25">
      <c r="A17" s="1" t="s">
        <v>38</v>
      </c>
      <c r="B17" s="1">
        <v>3</v>
      </c>
      <c r="C17" s="1">
        <f t="shared" ref="C17:M17" si="9">C10*2</f>
        <v>32</v>
      </c>
      <c r="D17" s="1">
        <f t="shared" si="9"/>
        <v>0</v>
      </c>
      <c r="E17" s="1">
        <f t="shared" si="9"/>
        <v>20</v>
      </c>
      <c r="F17" s="1">
        <f t="shared" si="9"/>
        <v>32</v>
      </c>
      <c r="G17" s="1">
        <f t="shared" si="9"/>
        <v>8</v>
      </c>
      <c r="H17" s="1">
        <f t="shared" si="9"/>
        <v>0</v>
      </c>
      <c r="I17" s="1">
        <f t="shared" si="9"/>
        <v>8</v>
      </c>
      <c r="J17" s="1">
        <f t="shared" si="9"/>
        <v>0</v>
      </c>
      <c r="K17" s="1">
        <f t="shared" si="9"/>
        <v>0</v>
      </c>
      <c r="L17" s="1">
        <f t="shared" si="9"/>
        <v>0</v>
      </c>
      <c r="M17" s="1">
        <f t="shared" si="9"/>
        <v>0</v>
      </c>
      <c r="N17" s="1">
        <f t="shared" si="0"/>
        <v>100</v>
      </c>
      <c r="P17"/>
      <c r="Q17"/>
      <c r="R17"/>
      <c r="S17"/>
      <c r="T17"/>
      <c r="U17"/>
      <c r="V17"/>
      <c r="W17"/>
      <c r="X17"/>
      <c r="Y17"/>
      <c r="Z17"/>
      <c r="AA17"/>
      <c r="AB17"/>
      <c r="AC17"/>
      <c r="AD17"/>
      <c r="AE17"/>
      <c r="AF17"/>
      <c r="AG17"/>
      <c r="AH17"/>
      <c r="AI17"/>
      <c r="AJ17"/>
      <c r="AK17"/>
      <c r="AL17"/>
      <c r="AM17"/>
      <c r="AN17"/>
      <c r="AO17"/>
      <c r="AP17"/>
      <c r="AQ17"/>
      <c r="AR17"/>
    </row>
    <row r="18" spans="1:44" x14ac:dyDescent="0.25">
      <c r="A18" s="1" t="s">
        <v>39</v>
      </c>
      <c r="B18" s="1">
        <v>3</v>
      </c>
      <c r="C18" s="1">
        <f t="shared" ref="C18:I22" si="10">C11*2</f>
        <v>0</v>
      </c>
      <c r="D18" s="1">
        <f t="shared" si="10"/>
        <v>40</v>
      </c>
      <c r="E18" s="1">
        <f t="shared" si="10"/>
        <v>0</v>
      </c>
      <c r="F18" s="1">
        <f t="shared" si="10"/>
        <v>0</v>
      </c>
      <c r="G18" s="1">
        <f t="shared" si="10"/>
        <v>0</v>
      </c>
      <c r="H18" s="1">
        <f t="shared" si="10"/>
        <v>32</v>
      </c>
      <c r="I18" s="1">
        <f t="shared" si="10"/>
        <v>20</v>
      </c>
      <c r="J18" s="1">
        <f t="shared" ref="J18:J22" si="11">J11*2</f>
        <v>0</v>
      </c>
      <c r="K18" s="1">
        <f t="shared" ref="K18:M22" si="12">K11*2</f>
        <v>8</v>
      </c>
      <c r="L18" s="1">
        <f t="shared" si="12"/>
        <v>0</v>
      </c>
      <c r="M18" s="1">
        <f t="shared" si="12"/>
        <v>0</v>
      </c>
      <c r="N18" s="1">
        <f t="shared" si="0"/>
        <v>100</v>
      </c>
      <c r="P18"/>
      <c r="Q18"/>
      <c r="R18"/>
      <c r="S18"/>
      <c r="T18"/>
      <c r="U18"/>
      <c r="V18"/>
      <c r="W18"/>
      <c r="X18"/>
      <c r="Y18"/>
      <c r="Z18"/>
      <c r="AA18"/>
      <c r="AB18"/>
      <c r="AC18"/>
      <c r="AD18"/>
      <c r="AE18"/>
      <c r="AF18"/>
      <c r="AG18"/>
      <c r="AH18"/>
      <c r="AI18"/>
      <c r="AJ18"/>
      <c r="AK18"/>
      <c r="AL18"/>
      <c r="AM18"/>
      <c r="AN18"/>
      <c r="AO18"/>
      <c r="AP18"/>
      <c r="AQ18"/>
      <c r="AR18"/>
    </row>
    <row r="19" spans="1:44" x14ac:dyDescent="0.25">
      <c r="A19" s="1" t="s">
        <v>40</v>
      </c>
      <c r="B19" s="1">
        <v>3</v>
      </c>
      <c r="C19" s="1">
        <f t="shared" si="10"/>
        <v>0</v>
      </c>
      <c r="D19" s="1">
        <f t="shared" si="10"/>
        <v>0</v>
      </c>
      <c r="E19" s="1">
        <f t="shared" si="10"/>
        <v>0</v>
      </c>
      <c r="F19" s="1">
        <f t="shared" si="10"/>
        <v>16</v>
      </c>
      <c r="G19" s="1">
        <f t="shared" si="10"/>
        <v>40</v>
      </c>
      <c r="H19" s="1">
        <f t="shared" si="10"/>
        <v>0</v>
      </c>
      <c r="I19" s="1">
        <f t="shared" si="10"/>
        <v>12</v>
      </c>
      <c r="J19" s="1">
        <f t="shared" si="11"/>
        <v>12</v>
      </c>
      <c r="K19" s="1">
        <f t="shared" si="12"/>
        <v>20</v>
      </c>
      <c r="L19" s="1">
        <f t="shared" si="12"/>
        <v>0</v>
      </c>
      <c r="M19" s="1">
        <f t="shared" si="12"/>
        <v>0</v>
      </c>
      <c r="N19" s="1">
        <f t="shared" si="0"/>
        <v>100</v>
      </c>
      <c r="P19"/>
      <c r="Q19"/>
      <c r="R19"/>
      <c r="S19"/>
      <c r="T19"/>
      <c r="U19"/>
      <c r="V19"/>
      <c r="W19"/>
      <c r="X19"/>
      <c r="Y19"/>
      <c r="Z19"/>
      <c r="AA19"/>
      <c r="AB19"/>
      <c r="AC19"/>
      <c r="AD19"/>
      <c r="AE19"/>
      <c r="AF19"/>
      <c r="AG19"/>
      <c r="AH19"/>
      <c r="AI19"/>
      <c r="AJ19"/>
      <c r="AK19"/>
      <c r="AL19"/>
      <c r="AM19"/>
      <c r="AN19"/>
      <c r="AO19"/>
      <c r="AP19"/>
      <c r="AQ19"/>
      <c r="AR19"/>
    </row>
    <row r="20" spans="1:44" x14ac:dyDescent="0.25">
      <c r="A20" s="1" t="s">
        <v>47</v>
      </c>
      <c r="B20" s="1">
        <v>3</v>
      </c>
      <c r="C20" s="1">
        <f t="shared" si="10"/>
        <v>0</v>
      </c>
      <c r="D20" s="1">
        <f t="shared" si="10"/>
        <v>28</v>
      </c>
      <c r="E20" s="1">
        <f t="shared" si="10"/>
        <v>0</v>
      </c>
      <c r="F20" s="1">
        <f t="shared" si="10"/>
        <v>4</v>
      </c>
      <c r="G20" s="1">
        <f t="shared" si="10"/>
        <v>0</v>
      </c>
      <c r="H20" s="1">
        <f t="shared" si="10"/>
        <v>0</v>
      </c>
      <c r="I20" s="1">
        <f t="shared" si="10"/>
        <v>20</v>
      </c>
      <c r="J20" s="1">
        <f t="shared" si="11"/>
        <v>0</v>
      </c>
      <c r="K20" s="1">
        <f t="shared" si="12"/>
        <v>8</v>
      </c>
      <c r="L20" s="1">
        <f t="shared" si="12"/>
        <v>0</v>
      </c>
      <c r="M20" s="1">
        <f t="shared" si="12"/>
        <v>40</v>
      </c>
      <c r="N20" s="1">
        <f t="shared" si="0"/>
        <v>100</v>
      </c>
      <c r="P20"/>
      <c r="Q20"/>
      <c r="R20"/>
      <c r="S20"/>
      <c r="T20"/>
      <c r="U20"/>
      <c r="V20"/>
      <c r="W20"/>
      <c r="X20"/>
      <c r="Y20"/>
      <c r="Z20"/>
      <c r="AA20"/>
      <c r="AB20"/>
      <c r="AC20"/>
      <c r="AD20"/>
      <c r="AE20"/>
      <c r="AF20"/>
      <c r="AG20"/>
      <c r="AH20"/>
      <c r="AI20"/>
      <c r="AJ20"/>
      <c r="AK20"/>
      <c r="AL20"/>
      <c r="AM20"/>
      <c r="AN20"/>
      <c r="AO20"/>
      <c r="AP20"/>
      <c r="AQ20"/>
      <c r="AR20"/>
    </row>
    <row r="21" spans="1:44" x14ac:dyDescent="0.25">
      <c r="A21" s="1" t="s">
        <v>48</v>
      </c>
      <c r="B21" s="1">
        <v>3</v>
      </c>
      <c r="C21" s="1">
        <f t="shared" si="10"/>
        <v>8</v>
      </c>
      <c r="D21" s="1">
        <f t="shared" si="10"/>
        <v>4</v>
      </c>
      <c r="E21" s="1">
        <f t="shared" si="10"/>
        <v>16</v>
      </c>
      <c r="F21" s="1">
        <f t="shared" si="10"/>
        <v>16</v>
      </c>
      <c r="G21" s="1">
        <f t="shared" si="10"/>
        <v>12</v>
      </c>
      <c r="H21" s="1">
        <f t="shared" si="10"/>
        <v>0</v>
      </c>
      <c r="I21" s="1">
        <f t="shared" si="10"/>
        <v>4</v>
      </c>
      <c r="J21" s="1">
        <f t="shared" si="11"/>
        <v>0</v>
      </c>
      <c r="K21" s="1">
        <f t="shared" si="12"/>
        <v>0</v>
      </c>
      <c r="L21" s="1">
        <f t="shared" si="12"/>
        <v>40</v>
      </c>
      <c r="M21" s="1">
        <f t="shared" si="12"/>
        <v>0</v>
      </c>
      <c r="N21" s="1">
        <f t="shared" si="0"/>
        <v>100</v>
      </c>
      <c r="P21"/>
      <c r="Q21"/>
      <c r="R21"/>
      <c r="S21"/>
      <c r="T21"/>
      <c r="U21"/>
      <c r="V21"/>
      <c r="W21"/>
      <c r="X21"/>
      <c r="Y21"/>
      <c r="Z21"/>
      <c r="AA21"/>
      <c r="AB21"/>
      <c r="AC21"/>
      <c r="AD21"/>
      <c r="AE21"/>
      <c r="AF21"/>
      <c r="AG21"/>
      <c r="AH21"/>
      <c r="AI21"/>
      <c r="AJ21"/>
      <c r="AK21"/>
      <c r="AL21"/>
      <c r="AM21"/>
      <c r="AN21"/>
      <c r="AO21"/>
      <c r="AP21"/>
      <c r="AQ21"/>
      <c r="AR21"/>
    </row>
    <row r="22" spans="1:44" x14ac:dyDescent="0.25">
      <c r="A22" s="1" t="s">
        <v>55</v>
      </c>
      <c r="B22" s="1">
        <v>3</v>
      </c>
      <c r="C22" s="1">
        <f t="shared" si="10"/>
        <v>0</v>
      </c>
      <c r="D22" s="1">
        <f t="shared" si="10"/>
        <v>0</v>
      </c>
      <c r="E22" s="1">
        <f t="shared" si="10"/>
        <v>0</v>
      </c>
      <c r="F22" s="1">
        <f t="shared" si="10"/>
        <v>8</v>
      </c>
      <c r="G22" s="1">
        <f t="shared" si="10"/>
        <v>8</v>
      </c>
      <c r="H22" s="1">
        <f t="shared" si="10"/>
        <v>12</v>
      </c>
      <c r="I22" s="1">
        <f t="shared" si="10"/>
        <v>16</v>
      </c>
      <c r="J22" s="1">
        <f t="shared" si="11"/>
        <v>40</v>
      </c>
      <c r="K22" s="1">
        <f t="shared" si="12"/>
        <v>16</v>
      </c>
      <c r="L22" s="1">
        <f t="shared" si="12"/>
        <v>0</v>
      </c>
      <c r="M22" s="1">
        <f t="shared" si="12"/>
        <v>0</v>
      </c>
      <c r="N22" s="1">
        <f t="shared" si="0"/>
        <v>100</v>
      </c>
      <c r="P22"/>
      <c r="Q22"/>
      <c r="R22"/>
      <c r="S22"/>
      <c r="T22"/>
      <c r="U22"/>
      <c r="V22"/>
      <c r="W22"/>
      <c r="X22"/>
      <c r="Y22"/>
      <c r="Z22"/>
      <c r="AA22"/>
      <c r="AB22"/>
      <c r="AC22"/>
      <c r="AD22"/>
      <c r="AE22"/>
      <c r="AF22"/>
      <c r="AG22"/>
      <c r="AH22"/>
      <c r="AI22"/>
      <c r="AJ22"/>
      <c r="AK22"/>
      <c r="AL22"/>
      <c r="AM22"/>
      <c r="AN22"/>
      <c r="AO22"/>
      <c r="AP22"/>
      <c r="AQ22"/>
      <c r="AR22"/>
    </row>
    <row r="23" spans="1:44" x14ac:dyDescent="0.25">
      <c r="A23" s="1" t="s">
        <v>78</v>
      </c>
      <c r="B23" s="1">
        <v>4</v>
      </c>
      <c r="C23" s="1">
        <f>C16*2</f>
        <v>32</v>
      </c>
      <c r="D23" s="1">
        <f t="shared" ref="D23:M25" si="13">D16*2</f>
        <v>24</v>
      </c>
      <c r="E23" s="1">
        <f t="shared" si="13"/>
        <v>24</v>
      </c>
      <c r="F23" s="1">
        <f t="shared" si="13"/>
        <v>24</v>
      </c>
      <c r="G23" s="1">
        <f t="shared" si="13"/>
        <v>24</v>
      </c>
      <c r="H23" s="1">
        <f t="shared" si="13"/>
        <v>24</v>
      </c>
      <c r="I23" s="1">
        <f t="shared" si="13"/>
        <v>24</v>
      </c>
      <c r="J23" s="1">
        <f t="shared" si="13"/>
        <v>24</v>
      </c>
      <c r="K23" s="1">
        <f t="shared" si="13"/>
        <v>0</v>
      </c>
      <c r="L23" s="1">
        <f t="shared" si="13"/>
        <v>0</v>
      </c>
      <c r="M23" s="1">
        <f t="shared" si="13"/>
        <v>0</v>
      </c>
      <c r="N23" s="1">
        <f t="shared" si="0"/>
        <v>200</v>
      </c>
      <c r="P23"/>
      <c r="Q23"/>
      <c r="R23"/>
      <c r="S23"/>
      <c r="T23"/>
      <c r="U23"/>
      <c r="V23"/>
      <c r="W23"/>
      <c r="X23"/>
      <c r="Y23"/>
      <c r="Z23"/>
      <c r="AA23"/>
      <c r="AB23"/>
      <c r="AC23"/>
      <c r="AD23"/>
      <c r="AE23"/>
      <c r="AF23"/>
      <c r="AG23"/>
      <c r="AH23"/>
      <c r="AI23"/>
      <c r="AJ23"/>
      <c r="AK23"/>
      <c r="AL23"/>
      <c r="AM23"/>
      <c r="AN23"/>
      <c r="AO23"/>
      <c r="AP23"/>
      <c r="AQ23"/>
      <c r="AR23"/>
    </row>
    <row r="24" spans="1:44" x14ac:dyDescent="0.25">
      <c r="A24" s="1" t="s">
        <v>41</v>
      </c>
      <c r="B24" s="1">
        <v>4</v>
      </c>
      <c r="C24" s="1">
        <f>C17*2</f>
        <v>64</v>
      </c>
      <c r="D24" s="1">
        <f t="shared" si="13"/>
        <v>0</v>
      </c>
      <c r="E24" s="1">
        <f t="shared" si="13"/>
        <v>40</v>
      </c>
      <c r="F24" s="1">
        <f t="shared" si="13"/>
        <v>64</v>
      </c>
      <c r="G24" s="1">
        <f t="shared" si="13"/>
        <v>16</v>
      </c>
      <c r="H24" s="1">
        <f t="shared" si="13"/>
        <v>0</v>
      </c>
      <c r="I24" s="1">
        <f t="shared" si="13"/>
        <v>16</v>
      </c>
      <c r="J24" s="1">
        <f t="shared" si="13"/>
        <v>0</v>
      </c>
      <c r="K24" s="1">
        <f t="shared" si="13"/>
        <v>0</v>
      </c>
      <c r="L24" s="1">
        <f t="shared" si="13"/>
        <v>0</v>
      </c>
      <c r="M24" s="1">
        <f t="shared" si="13"/>
        <v>0</v>
      </c>
      <c r="N24" s="1">
        <f t="shared" si="0"/>
        <v>200</v>
      </c>
      <c r="P24"/>
      <c r="Q24"/>
      <c r="R24"/>
      <c r="S24"/>
      <c r="T24"/>
      <c r="U24"/>
      <c r="V24"/>
      <c r="W24"/>
      <c r="X24"/>
      <c r="Y24"/>
      <c r="Z24"/>
      <c r="AA24"/>
      <c r="AB24"/>
      <c r="AC24"/>
      <c r="AD24"/>
      <c r="AE24"/>
      <c r="AF24"/>
      <c r="AG24"/>
      <c r="AH24"/>
      <c r="AI24"/>
      <c r="AJ24"/>
      <c r="AK24"/>
      <c r="AL24"/>
      <c r="AM24"/>
      <c r="AN24"/>
      <c r="AO24"/>
      <c r="AP24"/>
      <c r="AQ24"/>
      <c r="AR24"/>
    </row>
    <row r="25" spans="1:44" x14ac:dyDescent="0.25">
      <c r="A25" s="1" t="s">
        <v>42</v>
      </c>
      <c r="B25" s="1">
        <v>4</v>
      </c>
      <c r="C25" s="1">
        <f>C18*2</f>
        <v>0</v>
      </c>
      <c r="D25" s="1">
        <f t="shared" si="13"/>
        <v>80</v>
      </c>
      <c r="E25" s="1">
        <f t="shared" si="13"/>
        <v>0</v>
      </c>
      <c r="F25" s="1">
        <f t="shared" si="13"/>
        <v>0</v>
      </c>
      <c r="G25" s="1">
        <f t="shared" si="13"/>
        <v>0</v>
      </c>
      <c r="H25" s="1">
        <f t="shared" si="13"/>
        <v>64</v>
      </c>
      <c r="I25" s="1">
        <f t="shared" si="13"/>
        <v>40</v>
      </c>
      <c r="J25" s="1">
        <f t="shared" ref="J25" si="14">J18*2</f>
        <v>0</v>
      </c>
      <c r="K25" s="1">
        <f t="shared" si="13"/>
        <v>16</v>
      </c>
      <c r="L25" s="1">
        <f t="shared" si="13"/>
        <v>0</v>
      </c>
      <c r="M25" s="1">
        <f t="shared" si="13"/>
        <v>0</v>
      </c>
      <c r="N25" s="1">
        <f t="shared" si="0"/>
        <v>200</v>
      </c>
      <c r="P25"/>
      <c r="Q25"/>
      <c r="R25"/>
      <c r="S25"/>
      <c r="T25"/>
      <c r="U25"/>
      <c r="V25"/>
      <c r="W25"/>
      <c r="X25"/>
      <c r="Y25"/>
      <c r="Z25"/>
      <c r="AA25"/>
      <c r="AB25"/>
      <c r="AC25"/>
      <c r="AD25"/>
      <c r="AE25"/>
      <c r="AF25"/>
      <c r="AG25"/>
      <c r="AH25"/>
      <c r="AI25"/>
      <c r="AJ25"/>
      <c r="AK25"/>
      <c r="AL25"/>
      <c r="AM25"/>
      <c r="AN25"/>
      <c r="AO25"/>
      <c r="AP25"/>
      <c r="AQ25"/>
      <c r="AR25"/>
    </row>
    <row r="26" spans="1:44" x14ac:dyDescent="0.25">
      <c r="A26" s="1" t="s">
        <v>43</v>
      </c>
      <c r="B26" s="1">
        <v>4</v>
      </c>
      <c r="C26" s="1">
        <f t="shared" ref="C26:M26" si="15">C19*2</f>
        <v>0</v>
      </c>
      <c r="D26" s="1">
        <f t="shared" si="15"/>
        <v>0</v>
      </c>
      <c r="E26" s="1">
        <f t="shared" si="15"/>
        <v>0</v>
      </c>
      <c r="F26" s="1">
        <f t="shared" si="15"/>
        <v>32</v>
      </c>
      <c r="G26" s="1">
        <f t="shared" si="15"/>
        <v>80</v>
      </c>
      <c r="H26" s="1">
        <f t="shared" si="15"/>
        <v>0</v>
      </c>
      <c r="I26" s="1">
        <f t="shared" si="15"/>
        <v>24</v>
      </c>
      <c r="J26" s="1">
        <f t="shared" si="15"/>
        <v>24</v>
      </c>
      <c r="K26" s="1">
        <f t="shared" si="15"/>
        <v>40</v>
      </c>
      <c r="L26" s="1">
        <f t="shared" si="15"/>
        <v>0</v>
      </c>
      <c r="M26" s="1">
        <f t="shared" si="15"/>
        <v>0</v>
      </c>
      <c r="N26" s="1">
        <f t="shared" si="0"/>
        <v>200</v>
      </c>
      <c r="P26"/>
      <c r="Q26"/>
      <c r="R26"/>
      <c r="S26"/>
      <c r="T26"/>
      <c r="U26"/>
      <c r="V26"/>
      <c r="W26"/>
      <c r="X26"/>
      <c r="Y26"/>
      <c r="Z26"/>
      <c r="AA26"/>
      <c r="AB26"/>
      <c r="AC26"/>
      <c r="AD26"/>
      <c r="AE26"/>
      <c r="AF26"/>
      <c r="AG26"/>
      <c r="AH26"/>
      <c r="AI26"/>
      <c r="AJ26"/>
      <c r="AK26"/>
      <c r="AL26"/>
      <c r="AM26"/>
      <c r="AN26"/>
      <c r="AO26"/>
      <c r="AP26"/>
      <c r="AQ26"/>
      <c r="AR26"/>
    </row>
    <row r="27" spans="1:44" x14ac:dyDescent="0.25">
      <c r="A27" s="1" t="s">
        <v>49</v>
      </c>
      <c r="B27" s="1">
        <v>4</v>
      </c>
      <c r="C27" s="1">
        <f t="shared" ref="C27:M27" si="16">C20*2</f>
        <v>0</v>
      </c>
      <c r="D27" s="1">
        <f t="shared" si="16"/>
        <v>56</v>
      </c>
      <c r="E27" s="1">
        <f t="shared" si="16"/>
        <v>0</v>
      </c>
      <c r="F27" s="1">
        <f t="shared" si="16"/>
        <v>8</v>
      </c>
      <c r="G27" s="1">
        <f t="shared" si="16"/>
        <v>0</v>
      </c>
      <c r="H27" s="1">
        <f t="shared" si="16"/>
        <v>0</v>
      </c>
      <c r="I27" s="1">
        <f t="shared" si="16"/>
        <v>40</v>
      </c>
      <c r="J27" s="1">
        <f t="shared" si="16"/>
        <v>0</v>
      </c>
      <c r="K27" s="1">
        <f t="shared" si="16"/>
        <v>16</v>
      </c>
      <c r="L27" s="1">
        <f t="shared" si="16"/>
        <v>0</v>
      </c>
      <c r="M27" s="1">
        <f t="shared" si="16"/>
        <v>80</v>
      </c>
      <c r="N27" s="1">
        <f t="shared" si="0"/>
        <v>200</v>
      </c>
      <c r="P27"/>
      <c r="Q27"/>
      <c r="R27"/>
      <c r="S27"/>
      <c r="T27"/>
      <c r="U27"/>
      <c r="V27"/>
      <c r="W27"/>
      <c r="X27"/>
      <c r="Y27"/>
      <c r="Z27"/>
      <c r="AA27"/>
      <c r="AB27"/>
      <c r="AC27"/>
      <c r="AD27"/>
      <c r="AE27"/>
      <c r="AF27"/>
      <c r="AG27"/>
      <c r="AH27"/>
      <c r="AI27"/>
      <c r="AJ27"/>
      <c r="AK27"/>
      <c r="AL27"/>
      <c r="AM27"/>
      <c r="AN27"/>
      <c r="AO27"/>
      <c r="AP27"/>
      <c r="AQ27"/>
      <c r="AR27"/>
    </row>
    <row r="28" spans="1:44" x14ac:dyDescent="0.25">
      <c r="A28" s="1" t="s">
        <v>50</v>
      </c>
      <c r="B28" s="1">
        <v>4</v>
      </c>
      <c r="C28" s="1">
        <f t="shared" ref="C28:M29" si="17">C21*2</f>
        <v>16</v>
      </c>
      <c r="D28" s="1">
        <f t="shared" si="17"/>
        <v>8</v>
      </c>
      <c r="E28" s="1">
        <f t="shared" si="17"/>
        <v>32</v>
      </c>
      <c r="F28" s="1">
        <f t="shared" si="17"/>
        <v>32</v>
      </c>
      <c r="G28" s="1">
        <f t="shared" si="17"/>
        <v>24</v>
      </c>
      <c r="H28" s="1">
        <f t="shared" si="17"/>
        <v>0</v>
      </c>
      <c r="I28" s="1">
        <f t="shared" si="17"/>
        <v>8</v>
      </c>
      <c r="J28" s="1">
        <f t="shared" si="17"/>
        <v>0</v>
      </c>
      <c r="K28" s="1">
        <f t="shared" si="17"/>
        <v>0</v>
      </c>
      <c r="L28" s="1">
        <v>80</v>
      </c>
      <c r="M28" s="1">
        <f t="shared" si="17"/>
        <v>0</v>
      </c>
      <c r="N28" s="1">
        <f t="shared" si="0"/>
        <v>200</v>
      </c>
      <c r="P28"/>
      <c r="Q28"/>
      <c r="R28"/>
      <c r="S28"/>
      <c r="T28"/>
      <c r="U28"/>
      <c r="V28"/>
      <c r="W28"/>
      <c r="X28"/>
      <c r="Y28"/>
      <c r="Z28"/>
      <c r="AA28"/>
      <c r="AB28"/>
      <c r="AC28"/>
      <c r="AD28"/>
      <c r="AE28"/>
      <c r="AF28"/>
      <c r="AG28"/>
      <c r="AH28"/>
      <c r="AI28"/>
      <c r="AJ28"/>
      <c r="AK28"/>
      <c r="AL28"/>
      <c r="AM28"/>
      <c r="AN28"/>
      <c r="AO28"/>
      <c r="AP28"/>
      <c r="AQ28"/>
      <c r="AR28"/>
    </row>
    <row r="29" spans="1:44" x14ac:dyDescent="0.25">
      <c r="A29" s="1" t="s">
        <v>56</v>
      </c>
      <c r="B29" s="1">
        <v>4</v>
      </c>
      <c r="C29" s="1">
        <f t="shared" si="17"/>
        <v>0</v>
      </c>
      <c r="D29" s="1">
        <f t="shared" si="17"/>
        <v>0</v>
      </c>
      <c r="E29" s="1">
        <f t="shared" si="17"/>
        <v>0</v>
      </c>
      <c r="F29" s="1">
        <f t="shared" si="17"/>
        <v>16</v>
      </c>
      <c r="G29" s="1">
        <f t="shared" si="17"/>
        <v>16</v>
      </c>
      <c r="H29" s="1">
        <f t="shared" si="17"/>
        <v>24</v>
      </c>
      <c r="I29" s="1">
        <f t="shared" si="17"/>
        <v>32</v>
      </c>
      <c r="J29" s="1">
        <f t="shared" si="17"/>
        <v>80</v>
      </c>
      <c r="K29" s="1">
        <f t="shared" si="17"/>
        <v>32</v>
      </c>
      <c r="L29" s="1">
        <f t="shared" si="17"/>
        <v>0</v>
      </c>
      <c r="M29" s="1">
        <f t="shared" si="17"/>
        <v>0</v>
      </c>
      <c r="N29" s="1">
        <f t="shared" si="0"/>
        <v>200</v>
      </c>
      <c r="P29"/>
      <c r="Q29"/>
      <c r="R29"/>
      <c r="S29"/>
      <c r="T29"/>
      <c r="U29"/>
      <c r="V29"/>
      <c r="W29"/>
      <c r="X29"/>
      <c r="Y29"/>
      <c r="Z29"/>
      <c r="AA29"/>
      <c r="AB29"/>
      <c r="AC29"/>
      <c r="AD29"/>
      <c r="AE29"/>
      <c r="AF29"/>
      <c r="AG29"/>
      <c r="AH29"/>
      <c r="AI29"/>
      <c r="AJ29"/>
      <c r="AK29"/>
      <c r="AL29"/>
      <c r="AM29"/>
      <c r="AN29"/>
      <c r="AO29"/>
      <c r="AP29"/>
      <c r="AQ29"/>
      <c r="AR29"/>
    </row>
    <row r="30" spans="1:44" x14ac:dyDescent="0.25">
      <c r="P30"/>
      <c r="Q30"/>
      <c r="R30"/>
      <c r="S30"/>
      <c r="T30"/>
      <c r="U30"/>
      <c r="V30"/>
      <c r="W30"/>
      <c r="X30"/>
      <c r="Y30"/>
      <c r="Z30"/>
      <c r="AA30"/>
      <c r="AB30"/>
      <c r="AC30"/>
      <c r="AD30"/>
      <c r="AE30"/>
      <c r="AF30"/>
      <c r="AG30"/>
      <c r="AH30"/>
      <c r="AI30"/>
      <c r="AJ30"/>
      <c r="AK30"/>
      <c r="AL30"/>
      <c r="AM30"/>
      <c r="AN30"/>
      <c r="AO30"/>
      <c r="AP30"/>
      <c r="AQ30"/>
      <c r="AR30"/>
    </row>
    <row r="31" spans="1:44" x14ac:dyDescent="0.25">
      <c r="P31"/>
      <c r="Q31"/>
      <c r="R31"/>
      <c r="S31"/>
      <c r="T31"/>
      <c r="U31"/>
      <c r="V31"/>
      <c r="W31"/>
      <c r="X31"/>
      <c r="Y31"/>
      <c r="Z31"/>
      <c r="AA31"/>
      <c r="AB31"/>
      <c r="AC31"/>
      <c r="AD31"/>
      <c r="AE31"/>
      <c r="AF31"/>
      <c r="AG31"/>
      <c r="AH31"/>
      <c r="AI31"/>
      <c r="AJ31"/>
      <c r="AK31"/>
      <c r="AL31"/>
      <c r="AM31"/>
      <c r="AN31"/>
      <c r="AO31"/>
      <c r="AP31"/>
      <c r="AQ31"/>
      <c r="AR31"/>
    </row>
    <row r="32" spans="1:44" x14ac:dyDescent="0.25">
      <c r="P32"/>
      <c r="Q32"/>
      <c r="R32"/>
      <c r="S32"/>
      <c r="T32"/>
      <c r="U32"/>
      <c r="V32"/>
      <c r="W32"/>
      <c r="X32"/>
      <c r="Y32"/>
      <c r="Z32"/>
      <c r="AA32"/>
      <c r="AB32"/>
      <c r="AC32"/>
      <c r="AD32"/>
      <c r="AE32"/>
      <c r="AF32"/>
      <c r="AG32"/>
      <c r="AH32"/>
      <c r="AI32"/>
      <c r="AJ32"/>
      <c r="AK32"/>
      <c r="AL32"/>
      <c r="AM32"/>
      <c r="AN32"/>
      <c r="AO32"/>
      <c r="AP32"/>
      <c r="AQ32"/>
      <c r="AR32"/>
    </row>
    <row r="33" spans="16:44" x14ac:dyDescent="0.25">
      <c r="P33"/>
      <c r="Q33"/>
      <c r="R33"/>
      <c r="S33"/>
      <c r="T33"/>
      <c r="U33"/>
      <c r="V33"/>
      <c r="W33"/>
      <c r="X33"/>
      <c r="Y33"/>
      <c r="Z33"/>
      <c r="AA33"/>
      <c r="AB33"/>
      <c r="AC33"/>
      <c r="AD33"/>
      <c r="AE33"/>
      <c r="AF33"/>
      <c r="AG33"/>
      <c r="AH33"/>
      <c r="AI33"/>
      <c r="AJ33"/>
      <c r="AK33"/>
      <c r="AL33"/>
      <c r="AM33"/>
      <c r="AN33"/>
      <c r="AO33"/>
      <c r="AP33"/>
      <c r="AQ33"/>
      <c r="AR33"/>
    </row>
    <row r="34" spans="16:44" x14ac:dyDescent="0.25">
      <c r="P34"/>
      <c r="Q34"/>
      <c r="R34"/>
      <c r="S34"/>
      <c r="T34"/>
      <c r="U34"/>
      <c r="V34"/>
      <c r="W34"/>
      <c r="X34"/>
      <c r="Y34"/>
      <c r="Z34"/>
      <c r="AA34"/>
      <c r="AB34"/>
      <c r="AC34"/>
      <c r="AD34"/>
      <c r="AE34"/>
      <c r="AF34"/>
      <c r="AG34"/>
      <c r="AH34"/>
      <c r="AI34"/>
      <c r="AJ34"/>
      <c r="AK34"/>
      <c r="AL34"/>
      <c r="AM34"/>
      <c r="AN34"/>
      <c r="AO34"/>
      <c r="AP34"/>
      <c r="AQ34"/>
      <c r="AR34"/>
    </row>
    <row r="35" spans="16:44" x14ac:dyDescent="0.25">
      <c r="P35"/>
      <c r="Q35"/>
      <c r="R35"/>
      <c r="S35"/>
      <c r="T35"/>
      <c r="U35"/>
      <c r="V35"/>
      <c r="W35"/>
      <c r="X35"/>
      <c r="Y35"/>
      <c r="Z35"/>
      <c r="AA35"/>
      <c r="AB35"/>
      <c r="AC35"/>
      <c r="AD35"/>
      <c r="AE35"/>
      <c r="AF35"/>
      <c r="AG35"/>
      <c r="AH35"/>
      <c r="AI35"/>
      <c r="AJ35"/>
      <c r="AK35"/>
      <c r="AL35"/>
      <c r="AM35"/>
      <c r="AN35"/>
      <c r="AO35"/>
      <c r="AP35"/>
      <c r="AQ35"/>
      <c r="AR35"/>
    </row>
    <row r="36" spans="16:44" x14ac:dyDescent="0.25">
      <c r="P36"/>
      <c r="Q36"/>
      <c r="R36"/>
      <c r="S36"/>
      <c r="T36"/>
      <c r="U36"/>
      <c r="V36"/>
      <c r="W36"/>
      <c r="X36"/>
      <c r="Y36"/>
      <c r="Z36"/>
      <c r="AA36"/>
      <c r="AB36"/>
      <c r="AC36"/>
      <c r="AD36"/>
      <c r="AE36"/>
      <c r="AF36"/>
      <c r="AG36"/>
      <c r="AH36"/>
      <c r="AI36"/>
      <c r="AJ36"/>
      <c r="AK36"/>
      <c r="AL36"/>
      <c r="AM36"/>
      <c r="AN36"/>
      <c r="AO36"/>
      <c r="AP36"/>
      <c r="AQ36"/>
      <c r="AR36"/>
    </row>
    <row r="37" spans="16:44" x14ac:dyDescent="0.25">
      <c r="P37"/>
      <c r="Q37"/>
      <c r="R37"/>
      <c r="S37"/>
      <c r="T37"/>
      <c r="U37"/>
      <c r="V37"/>
      <c r="W37"/>
      <c r="X37"/>
      <c r="Y37"/>
      <c r="Z37"/>
      <c r="AA37"/>
      <c r="AB37"/>
      <c r="AC37"/>
      <c r="AD37"/>
      <c r="AE37"/>
      <c r="AF37"/>
      <c r="AG37"/>
      <c r="AH37"/>
      <c r="AI37"/>
      <c r="AJ37"/>
      <c r="AK37"/>
      <c r="AL37"/>
      <c r="AM37"/>
      <c r="AN37"/>
      <c r="AO37"/>
      <c r="AP37"/>
      <c r="AQ37"/>
      <c r="AR37"/>
    </row>
    <row r="38" spans="16:44" x14ac:dyDescent="0.25">
      <c r="P38"/>
      <c r="Q38"/>
      <c r="R38"/>
      <c r="S38"/>
      <c r="T38"/>
      <c r="U38"/>
      <c r="V38"/>
      <c r="W38"/>
      <c r="X38"/>
      <c r="Y38"/>
      <c r="Z38"/>
      <c r="AA38"/>
      <c r="AB38"/>
      <c r="AC38"/>
      <c r="AD38"/>
      <c r="AE38"/>
      <c r="AF38"/>
      <c r="AG38"/>
      <c r="AH38"/>
      <c r="AI38"/>
      <c r="AJ38"/>
      <c r="AK38"/>
      <c r="AL38"/>
      <c r="AM38"/>
      <c r="AN38"/>
      <c r="AO38"/>
      <c r="AP38"/>
      <c r="AQ38"/>
      <c r="AR38"/>
    </row>
    <row r="39" spans="16:44" x14ac:dyDescent="0.25">
      <c r="P39"/>
      <c r="Q39"/>
      <c r="R39"/>
      <c r="S39"/>
      <c r="T39"/>
      <c r="U39"/>
      <c r="V39"/>
      <c r="W39"/>
      <c r="X39"/>
      <c r="Y39"/>
      <c r="Z39"/>
      <c r="AA39"/>
      <c r="AB39"/>
      <c r="AC39"/>
      <c r="AD39"/>
      <c r="AE39"/>
      <c r="AF39"/>
      <c r="AG39"/>
      <c r="AH39"/>
      <c r="AI39"/>
      <c r="AJ39"/>
      <c r="AK39"/>
      <c r="AL39"/>
      <c r="AM39"/>
      <c r="AN39"/>
      <c r="AO39"/>
      <c r="AP39"/>
      <c r="AQ39"/>
      <c r="AR39"/>
    </row>
    <row r="40" spans="16:44" x14ac:dyDescent="0.25">
      <c r="P40"/>
      <c r="Q40"/>
      <c r="R40"/>
      <c r="S40"/>
      <c r="T40"/>
      <c r="U40"/>
      <c r="V40"/>
      <c r="W40"/>
      <c r="X40"/>
      <c r="Y40"/>
      <c r="Z40"/>
      <c r="AA40"/>
      <c r="AB40"/>
      <c r="AC40"/>
      <c r="AD40"/>
      <c r="AE40"/>
      <c r="AF40"/>
      <c r="AG40"/>
      <c r="AH40"/>
      <c r="AI40"/>
      <c r="AJ40"/>
      <c r="AK40"/>
      <c r="AL40"/>
      <c r="AM40"/>
      <c r="AN40"/>
      <c r="AO40"/>
      <c r="AP40"/>
      <c r="AQ40"/>
      <c r="AR40"/>
    </row>
    <row r="41" spans="16:44" x14ac:dyDescent="0.25">
      <c r="P41"/>
      <c r="Q41"/>
      <c r="R41"/>
      <c r="S41"/>
      <c r="T41"/>
      <c r="U41"/>
      <c r="V41"/>
      <c r="W41"/>
      <c r="X41"/>
      <c r="Y41"/>
      <c r="Z41"/>
      <c r="AA41"/>
      <c r="AB41"/>
      <c r="AC41"/>
      <c r="AD41"/>
      <c r="AE41"/>
      <c r="AF41"/>
      <c r="AG41"/>
      <c r="AH41"/>
      <c r="AI41"/>
      <c r="AJ41"/>
      <c r="AK41"/>
      <c r="AL41"/>
      <c r="AM41"/>
      <c r="AN41"/>
      <c r="AO41"/>
      <c r="AP41"/>
      <c r="AQ41"/>
      <c r="AR41"/>
    </row>
    <row r="42" spans="16:44" x14ac:dyDescent="0.25">
      <c r="P42"/>
      <c r="Q42"/>
      <c r="R42"/>
      <c r="S42"/>
      <c r="T42"/>
      <c r="U42"/>
      <c r="V42"/>
      <c r="W42"/>
      <c r="X42"/>
      <c r="Y42"/>
      <c r="Z42"/>
      <c r="AA42"/>
      <c r="AB42"/>
      <c r="AC42"/>
      <c r="AD42"/>
      <c r="AE42"/>
      <c r="AF42"/>
      <c r="AG42"/>
      <c r="AH42"/>
      <c r="AI42"/>
      <c r="AJ42"/>
      <c r="AK42"/>
      <c r="AL42"/>
      <c r="AM42"/>
      <c r="AN42"/>
      <c r="AO42"/>
      <c r="AP42"/>
      <c r="AQ42"/>
      <c r="AR42"/>
    </row>
    <row r="43" spans="16:44" x14ac:dyDescent="0.25">
      <c r="P43"/>
      <c r="Q43"/>
      <c r="R43"/>
      <c r="S43"/>
      <c r="T43"/>
      <c r="U43"/>
      <c r="V43"/>
      <c r="W43"/>
      <c r="X43"/>
      <c r="Y43"/>
      <c r="Z43"/>
      <c r="AA43"/>
      <c r="AB43"/>
      <c r="AC43"/>
      <c r="AD43"/>
      <c r="AE43"/>
      <c r="AF43"/>
      <c r="AG43"/>
      <c r="AH43"/>
      <c r="AI43"/>
      <c r="AJ43"/>
      <c r="AK43"/>
      <c r="AL43"/>
      <c r="AM43"/>
      <c r="AN43"/>
      <c r="AO43"/>
      <c r="AP43"/>
      <c r="AQ43"/>
      <c r="AR43"/>
    </row>
    <row r="44" spans="16:44" x14ac:dyDescent="0.25">
      <c r="P44"/>
      <c r="Q44"/>
      <c r="R44"/>
      <c r="S44"/>
      <c r="T44"/>
      <c r="U44"/>
      <c r="V44"/>
      <c r="W44"/>
      <c r="X44"/>
      <c r="Y44"/>
      <c r="Z44"/>
      <c r="AA44"/>
      <c r="AB44"/>
      <c r="AC44"/>
      <c r="AD44"/>
      <c r="AE44"/>
      <c r="AF44"/>
      <c r="AG44"/>
      <c r="AH44"/>
      <c r="AI44"/>
      <c r="AJ44"/>
      <c r="AK44"/>
      <c r="AL44"/>
      <c r="AM44"/>
      <c r="AN44"/>
      <c r="AO44"/>
      <c r="AP44"/>
      <c r="AQ44"/>
      <c r="AR44"/>
    </row>
    <row r="45" spans="16:44" x14ac:dyDescent="0.25">
      <c r="P45"/>
      <c r="Q45"/>
      <c r="R45"/>
      <c r="S45"/>
      <c r="T45"/>
      <c r="U45"/>
      <c r="V45"/>
      <c r="W45"/>
      <c r="X45"/>
      <c r="Y45"/>
      <c r="Z45"/>
      <c r="AA45"/>
      <c r="AB45"/>
      <c r="AC45"/>
      <c r="AD45"/>
      <c r="AE45"/>
      <c r="AF45"/>
      <c r="AG45"/>
      <c r="AH45"/>
      <c r="AI45"/>
      <c r="AJ45"/>
      <c r="AK45"/>
      <c r="AL45"/>
      <c r="AM45"/>
      <c r="AN45"/>
      <c r="AO45"/>
      <c r="AP45"/>
      <c r="AQ45"/>
      <c r="AR45"/>
    </row>
    <row r="46" spans="16:44" x14ac:dyDescent="0.25">
      <c r="P46"/>
      <c r="Q46"/>
      <c r="R46"/>
      <c r="S46"/>
      <c r="T46"/>
      <c r="U46"/>
      <c r="V46"/>
      <c r="W46"/>
      <c r="X46"/>
      <c r="Y46"/>
      <c r="Z46"/>
      <c r="AA46"/>
      <c r="AB46"/>
      <c r="AC46"/>
      <c r="AD46"/>
      <c r="AE46"/>
      <c r="AF46"/>
      <c r="AG46"/>
      <c r="AH46"/>
      <c r="AI46"/>
      <c r="AJ46"/>
      <c r="AK46"/>
      <c r="AL46"/>
      <c r="AM46"/>
      <c r="AN46"/>
      <c r="AO46"/>
      <c r="AP46"/>
      <c r="AQ46"/>
      <c r="AR46"/>
    </row>
    <row r="47" spans="16:44" x14ac:dyDescent="0.25">
      <c r="P47"/>
      <c r="Q47"/>
      <c r="R47"/>
      <c r="S47"/>
      <c r="T47"/>
      <c r="U47"/>
      <c r="V47"/>
      <c r="W47"/>
      <c r="X47"/>
      <c r="Y47"/>
      <c r="Z47"/>
      <c r="AA47"/>
      <c r="AB47"/>
      <c r="AC47"/>
      <c r="AD47"/>
      <c r="AE47"/>
      <c r="AF47"/>
      <c r="AG47"/>
      <c r="AH47"/>
      <c r="AI47"/>
      <c r="AJ47"/>
      <c r="AK47"/>
      <c r="AL47"/>
      <c r="AM47"/>
      <c r="AN47"/>
      <c r="AO47"/>
      <c r="AP47"/>
      <c r="AQ47"/>
      <c r="AR47"/>
    </row>
    <row r="48" spans="16:44" x14ac:dyDescent="0.25">
      <c r="P48"/>
      <c r="Q48"/>
      <c r="R48"/>
      <c r="S48"/>
      <c r="T48"/>
      <c r="U48"/>
      <c r="V48"/>
      <c r="W48"/>
      <c r="X48"/>
      <c r="Y48"/>
      <c r="Z48"/>
      <c r="AA48"/>
      <c r="AB48"/>
      <c r="AC48"/>
      <c r="AD48"/>
      <c r="AE48"/>
      <c r="AF48"/>
      <c r="AG48"/>
      <c r="AH48"/>
      <c r="AI48"/>
      <c r="AJ48"/>
      <c r="AK48"/>
      <c r="AL48"/>
      <c r="AM48"/>
      <c r="AN48"/>
      <c r="AO48"/>
      <c r="AP48"/>
      <c r="AQ48"/>
      <c r="AR48"/>
    </row>
    <row r="49" spans="16:44" x14ac:dyDescent="0.25">
      <c r="P49"/>
      <c r="Q49"/>
      <c r="R49"/>
      <c r="S49"/>
      <c r="T49"/>
      <c r="U49"/>
      <c r="V49"/>
      <c r="W49"/>
      <c r="X49"/>
      <c r="Y49"/>
      <c r="Z49"/>
      <c r="AA49"/>
      <c r="AB49"/>
      <c r="AC49"/>
      <c r="AD49"/>
      <c r="AE49"/>
      <c r="AF49"/>
      <c r="AG49"/>
      <c r="AH49"/>
      <c r="AI49"/>
      <c r="AJ49"/>
      <c r="AK49"/>
      <c r="AL49"/>
      <c r="AM49"/>
      <c r="AN49"/>
      <c r="AO49"/>
      <c r="AP49"/>
      <c r="AQ49"/>
      <c r="AR49"/>
    </row>
    <row r="50" spans="16:44" x14ac:dyDescent="0.25">
      <c r="P50"/>
      <c r="Q50"/>
      <c r="R50"/>
      <c r="S50"/>
      <c r="T50"/>
      <c r="U50"/>
      <c r="V50"/>
      <c r="W50"/>
      <c r="X50"/>
      <c r="Y50"/>
      <c r="Z50"/>
      <c r="AA50"/>
      <c r="AB50"/>
      <c r="AC50"/>
      <c r="AD50"/>
      <c r="AE50"/>
      <c r="AF50"/>
      <c r="AG50"/>
      <c r="AH50"/>
      <c r="AI50"/>
      <c r="AJ50"/>
      <c r="AK50"/>
      <c r="AL50"/>
      <c r="AM50"/>
      <c r="AN50"/>
      <c r="AO50"/>
      <c r="AP50"/>
      <c r="AQ50"/>
      <c r="AR50"/>
    </row>
    <row r="51" spans="16:44" x14ac:dyDescent="0.25">
      <c r="P51"/>
      <c r="Q51"/>
      <c r="R51"/>
      <c r="S51"/>
      <c r="T51"/>
      <c r="U51"/>
      <c r="V51"/>
      <c r="W51"/>
      <c r="X51"/>
      <c r="Y51"/>
      <c r="Z51"/>
      <c r="AA51"/>
      <c r="AB51"/>
      <c r="AC51"/>
      <c r="AD51"/>
      <c r="AE51"/>
      <c r="AF51"/>
      <c r="AG51"/>
      <c r="AH51"/>
      <c r="AI51"/>
      <c r="AJ51"/>
      <c r="AK51"/>
      <c r="AL51"/>
      <c r="AM51"/>
      <c r="AN51"/>
      <c r="AO51"/>
      <c r="AP51"/>
      <c r="AQ51"/>
      <c r="AR51"/>
    </row>
    <row r="52" spans="16:44" x14ac:dyDescent="0.25">
      <c r="P52"/>
      <c r="Q52"/>
      <c r="R52"/>
      <c r="S52"/>
      <c r="T52"/>
      <c r="U52"/>
      <c r="V52"/>
      <c r="W52"/>
      <c r="X52"/>
      <c r="Y52"/>
      <c r="Z52"/>
      <c r="AA52"/>
      <c r="AB52"/>
      <c r="AC52"/>
      <c r="AD52"/>
      <c r="AE52"/>
      <c r="AF52"/>
      <c r="AG52"/>
      <c r="AH52"/>
      <c r="AI52"/>
      <c r="AJ52"/>
      <c r="AK52"/>
      <c r="AL52"/>
      <c r="AM52"/>
      <c r="AN52"/>
      <c r="AO52"/>
      <c r="AP52"/>
      <c r="AQ52"/>
      <c r="AR52"/>
    </row>
    <row r="53" spans="16:44" x14ac:dyDescent="0.25">
      <c r="P53"/>
      <c r="Q53"/>
      <c r="R53"/>
      <c r="S53"/>
      <c r="T53"/>
      <c r="U53"/>
      <c r="V53"/>
      <c r="W53"/>
      <c r="X53"/>
      <c r="Y53"/>
      <c r="Z53"/>
      <c r="AA53"/>
      <c r="AB53"/>
      <c r="AC53"/>
      <c r="AD53"/>
      <c r="AE53"/>
      <c r="AF53"/>
      <c r="AG53"/>
      <c r="AH53"/>
      <c r="AI53"/>
      <c r="AJ53"/>
      <c r="AK53"/>
      <c r="AL53"/>
      <c r="AM53"/>
      <c r="AN53"/>
      <c r="AO53"/>
      <c r="AP53"/>
      <c r="AQ53"/>
      <c r="AR53"/>
    </row>
    <row r="54" spans="16:44" x14ac:dyDescent="0.25">
      <c r="P54"/>
      <c r="Q54"/>
      <c r="R54"/>
      <c r="S54"/>
      <c r="T54"/>
      <c r="U54"/>
      <c r="V54"/>
      <c r="W54"/>
      <c r="X54"/>
      <c r="Y54"/>
      <c r="Z54"/>
      <c r="AA54"/>
      <c r="AB54"/>
      <c r="AC54"/>
      <c r="AD54"/>
      <c r="AE54"/>
      <c r="AF54"/>
      <c r="AG54"/>
      <c r="AH54"/>
      <c r="AI54"/>
      <c r="AJ54"/>
      <c r="AK54"/>
      <c r="AL54"/>
      <c r="AM54"/>
      <c r="AN54"/>
      <c r="AO54"/>
      <c r="AP54"/>
      <c r="AQ54"/>
      <c r="AR54"/>
    </row>
    <row r="55" spans="16:44" x14ac:dyDescent="0.25">
      <c r="P55"/>
      <c r="Q55"/>
      <c r="R55"/>
      <c r="S55"/>
      <c r="T55"/>
      <c r="U55"/>
      <c r="V55"/>
      <c r="W55"/>
      <c r="X55"/>
      <c r="Y55"/>
      <c r="Z55"/>
      <c r="AA55"/>
      <c r="AB55"/>
      <c r="AC55"/>
      <c r="AD55"/>
      <c r="AE55"/>
      <c r="AF55"/>
      <c r="AG55"/>
      <c r="AH55"/>
      <c r="AI55"/>
      <c r="AJ55"/>
      <c r="AK55"/>
      <c r="AL55"/>
      <c r="AM55"/>
      <c r="AN55"/>
      <c r="AO55"/>
      <c r="AP55"/>
      <c r="AQ55"/>
      <c r="AR55"/>
    </row>
    <row r="56" spans="16:44" x14ac:dyDescent="0.25">
      <c r="P56"/>
      <c r="Q56"/>
      <c r="R56"/>
      <c r="S56"/>
      <c r="T56"/>
      <c r="U56"/>
      <c r="V56"/>
      <c r="W56"/>
      <c r="X56"/>
      <c r="Y56"/>
      <c r="Z56"/>
      <c r="AA56"/>
      <c r="AB56"/>
      <c r="AC56"/>
      <c r="AD56"/>
      <c r="AE56"/>
      <c r="AF56"/>
      <c r="AG56"/>
      <c r="AH56"/>
      <c r="AI56"/>
      <c r="AJ56"/>
      <c r="AK56"/>
      <c r="AL56"/>
      <c r="AM56"/>
      <c r="AN56"/>
      <c r="AO56"/>
      <c r="AP56"/>
      <c r="AQ56"/>
      <c r="AR56"/>
    </row>
    <row r="57" spans="16:44" x14ac:dyDescent="0.25">
      <c r="P57"/>
      <c r="Q57"/>
      <c r="R57"/>
      <c r="S57"/>
      <c r="T57"/>
      <c r="U57"/>
      <c r="V57"/>
      <c r="W57"/>
      <c r="X57"/>
      <c r="Y57"/>
      <c r="Z57"/>
      <c r="AA57"/>
      <c r="AB57"/>
      <c r="AC57"/>
      <c r="AD57"/>
      <c r="AE57"/>
      <c r="AF57"/>
      <c r="AG57"/>
      <c r="AH57"/>
      <c r="AI57"/>
      <c r="AJ57"/>
      <c r="AK57"/>
      <c r="AL57"/>
      <c r="AM57"/>
      <c r="AN57"/>
      <c r="AO57"/>
      <c r="AP57"/>
      <c r="AQ57"/>
      <c r="AR57"/>
    </row>
    <row r="58" spans="16:44" x14ac:dyDescent="0.25">
      <c r="P58"/>
      <c r="Q58"/>
      <c r="R58"/>
      <c r="S58"/>
      <c r="T58"/>
      <c r="U58"/>
      <c r="V58"/>
      <c r="W58"/>
      <c r="X58"/>
      <c r="Y58"/>
      <c r="Z58"/>
      <c r="AA58"/>
      <c r="AB58"/>
      <c r="AC58"/>
      <c r="AD58"/>
      <c r="AE58"/>
      <c r="AF58"/>
      <c r="AG58"/>
      <c r="AH58"/>
      <c r="AI58"/>
      <c r="AJ58"/>
      <c r="AK58"/>
      <c r="AL58"/>
      <c r="AM58"/>
      <c r="AN58"/>
      <c r="AO58"/>
      <c r="AP58"/>
      <c r="AQ58"/>
      <c r="AR58"/>
    </row>
    <row r="59" spans="16:44" x14ac:dyDescent="0.25">
      <c r="P59"/>
      <c r="Q59"/>
      <c r="R59"/>
      <c r="S59"/>
      <c r="T59"/>
      <c r="U59"/>
      <c r="V59"/>
      <c r="W59"/>
      <c r="X59"/>
      <c r="Y59"/>
      <c r="Z59"/>
      <c r="AA59"/>
      <c r="AB59"/>
      <c r="AC59"/>
      <c r="AD59"/>
      <c r="AE59"/>
      <c r="AF59"/>
      <c r="AG59"/>
      <c r="AH59"/>
      <c r="AI59"/>
      <c r="AJ59"/>
      <c r="AK59"/>
      <c r="AL59"/>
      <c r="AM59"/>
      <c r="AN59"/>
      <c r="AO59"/>
      <c r="AP59"/>
      <c r="AQ59"/>
      <c r="AR59"/>
    </row>
    <row r="60" spans="16:44" x14ac:dyDescent="0.25">
      <c r="P60"/>
      <c r="Q60"/>
      <c r="R60"/>
      <c r="S60"/>
      <c r="T60"/>
      <c r="U60"/>
      <c r="V60"/>
      <c r="W60"/>
      <c r="X60"/>
      <c r="Y60"/>
      <c r="Z60"/>
      <c r="AA60"/>
      <c r="AB60"/>
      <c r="AC60"/>
      <c r="AD60"/>
      <c r="AE60"/>
      <c r="AF60"/>
      <c r="AG60"/>
      <c r="AH60"/>
      <c r="AI60"/>
      <c r="AJ60"/>
      <c r="AK60"/>
      <c r="AL60"/>
      <c r="AM60"/>
      <c r="AN60"/>
      <c r="AO60"/>
      <c r="AP60"/>
      <c r="AQ60"/>
      <c r="AR60"/>
    </row>
    <row r="61" spans="16:44" x14ac:dyDescent="0.25">
      <c r="P61"/>
      <c r="Q61"/>
      <c r="R61"/>
      <c r="S61"/>
      <c r="T61"/>
      <c r="U61"/>
      <c r="V61"/>
      <c r="W61"/>
      <c r="X61"/>
      <c r="Y61"/>
      <c r="Z61"/>
      <c r="AA61"/>
      <c r="AB61"/>
      <c r="AC61"/>
      <c r="AD61"/>
      <c r="AE61"/>
      <c r="AF61"/>
      <c r="AG61"/>
      <c r="AH61"/>
      <c r="AI61"/>
      <c r="AJ61"/>
      <c r="AK61"/>
      <c r="AL61"/>
      <c r="AM61"/>
      <c r="AN61"/>
      <c r="AO61"/>
      <c r="AP61"/>
      <c r="AQ61"/>
      <c r="AR61"/>
    </row>
    <row r="62" spans="16:44" x14ac:dyDescent="0.25">
      <c r="P62"/>
      <c r="Q62"/>
      <c r="R62"/>
      <c r="S62"/>
      <c r="T62"/>
      <c r="U62"/>
      <c r="V62"/>
      <c r="W62"/>
      <c r="X62"/>
      <c r="Y62"/>
      <c r="Z62"/>
      <c r="AA62"/>
      <c r="AB62"/>
      <c r="AC62"/>
      <c r="AD62"/>
      <c r="AE62"/>
      <c r="AF62"/>
      <c r="AG62"/>
      <c r="AH62"/>
      <c r="AI62"/>
      <c r="AJ62"/>
      <c r="AK62"/>
      <c r="AL62"/>
      <c r="AM62"/>
      <c r="AN62"/>
      <c r="AO62"/>
      <c r="AP62"/>
      <c r="AQ62"/>
      <c r="AR62"/>
    </row>
    <row r="63" spans="16:44" x14ac:dyDescent="0.25">
      <c r="P63"/>
      <c r="Q63"/>
      <c r="R63"/>
      <c r="S63"/>
      <c r="T63"/>
      <c r="U63"/>
      <c r="V63"/>
      <c r="W63"/>
      <c r="X63"/>
      <c r="Y63"/>
      <c r="Z63"/>
      <c r="AA63"/>
      <c r="AB63"/>
      <c r="AC63"/>
      <c r="AD63"/>
      <c r="AE63"/>
      <c r="AF63"/>
      <c r="AG63"/>
      <c r="AH63"/>
      <c r="AI63"/>
      <c r="AJ63"/>
      <c r="AK63"/>
      <c r="AL63"/>
      <c r="AM63"/>
      <c r="AN63"/>
      <c r="AO63"/>
      <c r="AP63"/>
      <c r="AQ63"/>
      <c r="AR63"/>
    </row>
    <row r="64" spans="16:44" x14ac:dyDescent="0.25">
      <c r="P64"/>
      <c r="Q64"/>
      <c r="R64"/>
      <c r="S64"/>
      <c r="T64"/>
      <c r="U64"/>
      <c r="V64"/>
      <c r="W64"/>
      <c r="X64"/>
      <c r="Y64"/>
      <c r="Z64"/>
      <c r="AA64"/>
      <c r="AB64"/>
      <c r="AC64"/>
      <c r="AD64"/>
      <c r="AE64"/>
      <c r="AF64"/>
      <c r="AG64"/>
      <c r="AH64"/>
      <c r="AI64"/>
      <c r="AJ64"/>
      <c r="AK64"/>
      <c r="AL64"/>
      <c r="AM64"/>
      <c r="AN64"/>
      <c r="AO64"/>
      <c r="AP64"/>
      <c r="AQ64"/>
      <c r="AR64"/>
    </row>
    <row r="65" spans="16:44" x14ac:dyDescent="0.25">
      <c r="P65"/>
      <c r="Q65"/>
      <c r="R65"/>
      <c r="S65"/>
      <c r="T65"/>
      <c r="U65"/>
      <c r="V65"/>
      <c r="W65"/>
      <c r="X65"/>
      <c r="Y65"/>
      <c r="Z65"/>
      <c r="AA65"/>
      <c r="AB65"/>
      <c r="AC65"/>
      <c r="AD65"/>
      <c r="AE65"/>
      <c r="AF65"/>
      <c r="AG65"/>
      <c r="AH65"/>
      <c r="AI65"/>
      <c r="AJ65"/>
      <c r="AK65"/>
      <c r="AL65"/>
      <c r="AM65"/>
      <c r="AN65"/>
      <c r="AO65"/>
      <c r="AP65"/>
      <c r="AQ65"/>
      <c r="AR65"/>
    </row>
    <row r="66" spans="16:44" x14ac:dyDescent="0.25">
      <c r="P66"/>
      <c r="Q66"/>
      <c r="R66"/>
      <c r="S66"/>
      <c r="T66"/>
      <c r="U66"/>
      <c r="V66"/>
      <c r="W66"/>
      <c r="X66"/>
      <c r="Y66"/>
      <c r="Z66"/>
      <c r="AA66"/>
      <c r="AB66"/>
      <c r="AC66"/>
      <c r="AD66"/>
      <c r="AE66"/>
      <c r="AF66"/>
      <c r="AG66"/>
      <c r="AH66"/>
      <c r="AI66"/>
      <c r="AJ66"/>
      <c r="AK66"/>
      <c r="AL66"/>
      <c r="AM66"/>
      <c r="AN66"/>
      <c r="AO66"/>
      <c r="AP66"/>
      <c r="AQ66"/>
      <c r="AR66"/>
    </row>
    <row r="67" spans="16:44" x14ac:dyDescent="0.25">
      <c r="P67"/>
      <c r="Q67"/>
      <c r="R67"/>
      <c r="S67"/>
      <c r="T67"/>
      <c r="U67"/>
      <c r="V67"/>
      <c r="W67"/>
      <c r="X67"/>
      <c r="Y67"/>
      <c r="Z67"/>
      <c r="AA67"/>
      <c r="AB67"/>
      <c r="AC67"/>
      <c r="AD67"/>
      <c r="AE67"/>
      <c r="AF67"/>
      <c r="AG67"/>
      <c r="AH67"/>
      <c r="AI67"/>
      <c r="AJ67"/>
      <c r="AK67"/>
      <c r="AL67"/>
      <c r="AM67"/>
      <c r="AN67"/>
      <c r="AO67"/>
      <c r="AP67"/>
      <c r="AQ67"/>
      <c r="AR67"/>
    </row>
    <row r="68" spans="16:44" x14ac:dyDescent="0.25">
      <c r="P68"/>
      <c r="Q68"/>
      <c r="R68"/>
      <c r="S68"/>
      <c r="T68"/>
      <c r="U68"/>
      <c r="V68"/>
      <c r="W68"/>
      <c r="X68"/>
      <c r="Y68"/>
      <c r="Z68"/>
      <c r="AA68"/>
      <c r="AB68"/>
      <c r="AC68"/>
      <c r="AD68"/>
      <c r="AE68"/>
      <c r="AF68"/>
      <c r="AG68"/>
      <c r="AH68"/>
      <c r="AI68"/>
      <c r="AJ68"/>
      <c r="AK68"/>
      <c r="AL68"/>
      <c r="AM68"/>
      <c r="AN68"/>
      <c r="AO68"/>
      <c r="AP68"/>
      <c r="AQ68"/>
      <c r="AR68"/>
    </row>
    <row r="69" spans="16:44" x14ac:dyDescent="0.25">
      <c r="P69"/>
      <c r="Q69"/>
      <c r="R69"/>
      <c r="S69"/>
      <c r="T69"/>
      <c r="U69"/>
      <c r="V69"/>
      <c r="W69"/>
      <c r="X69"/>
      <c r="Y69"/>
      <c r="Z69"/>
      <c r="AA69"/>
      <c r="AB69"/>
      <c r="AC69"/>
      <c r="AD69"/>
      <c r="AE69"/>
      <c r="AF69"/>
      <c r="AG69"/>
      <c r="AH69"/>
      <c r="AI69"/>
      <c r="AJ69"/>
      <c r="AK69"/>
      <c r="AL69"/>
      <c r="AM69"/>
      <c r="AN69"/>
      <c r="AO69"/>
      <c r="AP69"/>
      <c r="AQ69"/>
      <c r="AR69"/>
    </row>
    <row r="70" spans="16:44" x14ac:dyDescent="0.25">
      <c r="P70"/>
      <c r="Q70"/>
      <c r="R70"/>
      <c r="S70"/>
      <c r="T70"/>
      <c r="U70"/>
      <c r="V70"/>
      <c r="W70"/>
      <c r="X70"/>
      <c r="Y70"/>
      <c r="Z70"/>
      <c r="AA70"/>
      <c r="AB70"/>
      <c r="AC70"/>
      <c r="AD70"/>
      <c r="AE70"/>
      <c r="AF70"/>
      <c r="AG70"/>
      <c r="AH70"/>
      <c r="AI70"/>
      <c r="AJ70"/>
      <c r="AK70"/>
      <c r="AL70"/>
      <c r="AM70"/>
      <c r="AN70"/>
      <c r="AO70"/>
      <c r="AP70"/>
      <c r="AQ70"/>
      <c r="AR70"/>
    </row>
    <row r="71" spans="16:44" x14ac:dyDescent="0.25">
      <c r="P71"/>
      <c r="Q71"/>
      <c r="R71"/>
      <c r="S71"/>
      <c r="T71"/>
      <c r="U71"/>
      <c r="V71"/>
      <c r="W71"/>
      <c r="X71"/>
      <c r="Y71"/>
      <c r="Z71"/>
      <c r="AA71"/>
      <c r="AB71"/>
      <c r="AC71"/>
      <c r="AD71"/>
      <c r="AE71"/>
      <c r="AF71"/>
      <c r="AG71"/>
      <c r="AH71"/>
      <c r="AI71"/>
      <c r="AJ71"/>
      <c r="AK71"/>
      <c r="AL71"/>
      <c r="AM71"/>
      <c r="AN71"/>
      <c r="AO71"/>
      <c r="AP71"/>
      <c r="AQ71"/>
      <c r="AR71"/>
    </row>
    <row r="72" spans="16:44" x14ac:dyDescent="0.25">
      <c r="P72"/>
      <c r="Q72"/>
      <c r="R72"/>
      <c r="S72"/>
      <c r="T72"/>
      <c r="U72"/>
      <c r="V72"/>
      <c r="W72"/>
      <c r="X72"/>
      <c r="Y72"/>
      <c r="Z72"/>
      <c r="AA72"/>
      <c r="AB72"/>
      <c r="AC72"/>
      <c r="AD72"/>
      <c r="AE72"/>
      <c r="AF72"/>
      <c r="AG72"/>
      <c r="AH72"/>
      <c r="AI72"/>
      <c r="AJ72"/>
      <c r="AK72"/>
      <c r="AL72"/>
      <c r="AM72"/>
      <c r="AN72"/>
      <c r="AO72"/>
      <c r="AP72"/>
      <c r="AQ72"/>
      <c r="AR72"/>
    </row>
    <row r="73" spans="16:44" x14ac:dyDescent="0.25">
      <c r="P73"/>
      <c r="Q73"/>
      <c r="R73"/>
      <c r="S73"/>
      <c r="T73"/>
      <c r="U73"/>
      <c r="V73"/>
      <c r="W73"/>
      <c r="X73"/>
      <c r="Y73"/>
      <c r="Z73"/>
      <c r="AA73"/>
      <c r="AB73"/>
      <c r="AC73"/>
      <c r="AD73"/>
      <c r="AE73"/>
      <c r="AF73"/>
      <c r="AG73"/>
      <c r="AH73"/>
      <c r="AI73"/>
      <c r="AJ73"/>
      <c r="AK73"/>
      <c r="AL73"/>
      <c r="AM73"/>
      <c r="AN73"/>
      <c r="AO73"/>
      <c r="AP73"/>
      <c r="AQ73"/>
      <c r="AR73"/>
    </row>
    <row r="74" spans="16:44" x14ac:dyDescent="0.25">
      <c r="P74"/>
      <c r="Q74"/>
      <c r="R74"/>
      <c r="S74"/>
      <c r="T74"/>
      <c r="U74"/>
      <c r="V74"/>
      <c r="W74"/>
      <c r="X74"/>
      <c r="Y74"/>
      <c r="Z74"/>
      <c r="AA74"/>
      <c r="AB74"/>
      <c r="AC74"/>
      <c r="AD74"/>
      <c r="AE74"/>
      <c r="AF74"/>
      <c r="AG74"/>
      <c r="AH74"/>
      <c r="AI74"/>
      <c r="AJ74"/>
      <c r="AK74"/>
      <c r="AL74"/>
      <c r="AM74"/>
      <c r="AN74"/>
      <c r="AO74"/>
      <c r="AP74"/>
      <c r="AQ74"/>
      <c r="AR74"/>
    </row>
    <row r="75" spans="16:44" x14ac:dyDescent="0.25">
      <c r="P75"/>
      <c r="Q75"/>
      <c r="R75"/>
      <c r="S75"/>
      <c r="T75"/>
      <c r="U75"/>
      <c r="V75"/>
      <c r="W75"/>
      <c r="X75"/>
      <c r="Y75"/>
      <c r="Z75"/>
      <c r="AA75"/>
      <c r="AB75"/>
      <c r="AC75"/>
      <c r="AD75"/>
      <c r="AE75"/>
      <c r="AF75"/>
      <c r="AG75"/>
      <c r="AH75"/>
      <c r="AI75"/>
      <c r="AJ75"/>
      <c r="AK75"/>
      <c r="AL75"/>
      <c r="AM75"/>
      <c r="AN75"/>
      <c r="AO75"/>
      <c r="AP75"/>
      <c r="AQ75"/>
      <c r="AR75"/>
    </row>
    <row r="76" spans="16:44" x14ac:dyDescent="0.25">
      <c r="P76"/>
      <c r="Q76"/>
      <c r="R76"/>
      <c r="S76"/>
      <c r="T76"/>
      <c r="U76"/>
      <c r="V76"/>
      <c r="W76"/>
      <c r="X76"/>
      <c r="Y76"/>
      <c r="Z76"/>
      <c r="AA76"/>
      <c r="AB76"/>
      <c r="AC76"/>
      <c r="AD76"/>
      <c r="AE76"/>
      <c r="AF76"/>
      <c r="AG76"/>
      <c r="AH76"/>
      <c r="AI76"/>
      <c r="AJ76"/>
      <c r="AK76"/>
      <c r="AL76"/>
      <c r="AM76"/>
      <c r="AN76"/>
      <c r="AO76"/>
      <c r="AP76"/>
      <c r="AQ76"/>
      <c r="AR76"/>
    </row>
    <row r="77" spans="16:44" x14ac:dyDescent="0.25">
      <c r="P77"/>
      <c r="Q77"/>
      <c r="R77"/>
      <c r="S77"/>
      <c r="T77"/>
      <c r="U77"/>
      <c r="V77"/>
      <c r="W77"/>
      <c r="X77"/>
      <c r="Y77"/>
      <c r="Z77"/>
      <c r="AA77"/>
      <c r="AB77"/>
      <c r="AC77"/>
      <c r="AD77"/>
      <c r="AE77"/>
      <c r="AF77"/>
      <c r="AG77"/>
      <c r="AH77"/>
      <c r="AI77"/>
      <c r="AJ77"/>
      <c r="AK77"/>
      <c r="AL77"/>
      <c r="AM77"/>
      <c r="AN77"/>
      <c r="AO77"/>
      <c r="AP77"/>
      <c r="AQ77"/>
      <c r="AR77"/>
    </row>
    <row r="78" spans="16:44" x14ac:dyDescent="0.25">
      <c r="P78"/>
      <c r="Q78"/>
      <c r="R78"/>
      <c r="S78"/>
      <c r="T78"/>
      <c r="U78"/>
      <c r="V78"/>
      <c r="W78"/>
      <c r="X78"/>
      <c r="Y78"/>
      <c r="Z78"/>
      <c r="AA78"/>
      <c r="AB78"/>
      <c r="AC78"/>
      <c r="AD78"/>
      <c r="AE78"/>
      <c r="AF78"/>
      <c r="AG78"/>
      <c r="AH78"/>
      <c r="AI78"/>
      <c r="AJ78"/>
      <c r="AK78"/>
      <c r="AL78"/>
      <c r="AM78"/>
      <c r="AN78"/>
      <c r="AO78"/>
      <c r="AP78"/>
      <c r="AQ78"/>
      <c r="AR78"/>
    </row>
    <row r="79" spans="16:44" x14ac:dyDescent="0.25">
      <c r="P79"/>
      <c r="Q79"/>
      <c r="R79"/>
      <c r="S79"/>
      <c r="T79"/>
      <c r="U79"/>
      <c r="V79"/>
      <c r="W79"/>
      <c r="X79"/>
      <c r="Y79"/>
      <c r="Z79"/>
      <c r="AA79"/>
      <c r="AB79"/>
      <c r="AC79"/>
      <c r="AD79"/>
      <c r="AE79"/>
      <c r="AF79"/>
      <c r="AG79"/>
      <c r="AH79"/>
      <c r="AI79"/>
      <c r="AJ79"/>
      <c r="AK79"/>
      <c r="AL79"/>
      <c r="AM79"/>
      <c r="AN79"/>
      <c r="AO79"/>
      <c r="AP79"/>
      <c r="AQ79"/>
      <c r="AR79"/>
    </row>
    <row r="80" spans="16:44" x14ac:dyDescent="0.25">
      <c r="P80"/>
      <c r="Q80"/>
      <c r="R80"/>
      <c r="S80"/>
      <c r="T80"/>
      <c r="U80"/>
      <c r="V80"/>
      <c r="W80"/>
      <c r="X80"/>
      <c r="Y80"/>
      <c r="Z80"/>
      <c r="AA80"/>
      <c r="AB80"/>
      <c r="AC80"/>
      <c r="AD80"/>
      <c r="AE80"/>
      <c r="AF80"/>
      <c r="AG80"/>
      <c r="AH80"/>
      <c r="AI80"/>
      <c r="AJ80"/>
      <c r="AK80"/>
      <c r="AL80"/>
      <c r="AM80"/>
      <c r="AN80"/>
      <c r="AO80"/>
      <c r="AP80"/>
      <c r="AQ80"/>
      <c r="AR80"/>
    </row>
    <row r="81" spans="16:44" x14ac:dyDescent="0.25">
      <c r="P81"/>
      <c r="Q81"/>
      <c r="R81"/>
      <c r="S81"/>
      <c r="T81"/>
      <c r="U81"/>
      <c r="V81"/>
      <c r="W81"/>
      <c r="X81"/>
      <c r="Y81"/>
      <c r="Z81"/>
      <c r="AA81"/>
      <c r="AB81"/>
      <c r="AC81"/>
      <c r="AD81"/>
      <c r="AE81"/>
      <c r="AF81"/>
      <c r="AG81"/>
      <c r="AH81"/>
      <c r="AI81"/>
      <c r="AJ81"/>
      <c r="AK81"/>
      <c r="AL81"/>
      <c r="AM81"/>
      <c r="AN81"/>
      <c r="AO81"/>
      <c r="AP81"/>
      <c r="AQ81"/>
      <c r="AR81"/>
    </row>
    <row r="82" spans="16:44" x14ac:dyDescent="0.25">
      <c r="P82"/>
      <c r="Q82"/>
      <c r="R82"/>
      <c r="S82"/>
      <c r="T82"/>
      <c r="U82"/>
      <c r="V82"/>
      <c r="W82"/>
      <c r="X82"/>
      <c r="Y82"/>
      <c r="Z82"/>
      <c r="AA82"/>
      <c r="AB82"/>
      <c r="AC82"/>
      <c r="AD82"/>
      <c r="AE82"/>
      <c r="AF82"/>
      <c r="AG82"/>
      <c r="AH82"/>
      <c r="AI82"/>
      <c r="AJ82"/>
      <c r="AK82"/>
      <c r="AL82"/>
      <c r="AM82"/>
      <c r="AN82"/>
      <c r="AO82"/>
      <c r="AP82"/>
      <c r="AQ82"/>
      <c r="AR82"/>
    </row>
    <row r="83" spans="16:44" x14ac:dyDescent="0.25">
      <c r="P83"/>
      <c r="Q83"/>
      <c r="R83"/>
      <c r="S83"/>
      <c r="T83"/>
      <c r="U83"/>
      <c r="V83"/>
      <c r="W83"/>
      <c r="X83"/>
      <c r="Y83"/>
      <c r="Z83"/>
      <c r="AA83"/>
      <c r="AB83"/>
      <c r="AC83"/>
      <c r="AD83"/>
      <c r="AE83"/>
      <c r="AF83"/>
      <c r="AG83"/>
      <c r="AH83"/>
      <c r="AI83"/>
      <c r="AJ83"/>
      <c r="AK83"/>
      <c r="AL83"/>
      <c r="AM83"/>
      <c r="AN83"/>
      <c r="AO83"/>
      <c r="AP83"/>
      <c r="AQ83"/>
      <c r="AR83"/>
    </row>
    <row r="84" spans="16:44" x14ac:dyDescent="0.25">
      <c r="P84"/>
      <c r="Q84"/>
      <c r="R84"/>
      <c r="S84"/>
      <c r="T84"/>
      <c r="U84"/>
      <c r="V84"/>
      <c r="W84"/>
      <c r="X84"/>
      <c r="Y84"/>
      <c r="Z84"/>
      <c r="AA84"/>
      <c r="AB84"/>
      <c r="AC84"/>
      <c r="AD84"/>
      <c r="AE84"/>
      <c r="AF84"/>
      <c r="AG84"/>
      <c r="AH84"/>
      <c r="AI84"/>
      <c r="AJ84"/>
      <c r="AK84"/>
      <c r="AL84"/>
      <c r="AM84"/>
      <c r="AN84"/>
      <c r="AO84"/>
      <c r="AP84"/>
      <c r="AQ84"/>
      <c r="AR84"/>
    </row>
    <row r="85" spans="16:44" x14ac:dyDescent="0.25">
      <c r="P85"/>
      <c r="Q85"/>
      <c r="R85"/>
      <c r="S85"/>
      <c r="T85"/>
      <c r="U85"/>
      <c r="V85"/>
      <c r="W85"/>
      <c r="X85"/>
      <c r="Y85"/>
      <c r="Z85"/>
      <c r="AA85"/>
      <c r="AB85"/>
      <c r="AC85"/>
      <c r="AD85"/>
      <c r="AE85"/>
      <c r="AF85"/>
      <c r="AG85"/>
      <c r="AH85"/>
      <c r="AI85"/>
      <c r="AJ85"/>
      <c r="AK85"/>
      <c r="AL85"/>
      <c r="AM85"/>
      <c r="AN85"/>
      <c r="AO85"/>
      <c r="AP85"/>
      <c r="AQ85"/>
      <c r="AR85"/>
    </row>
    <row r="86" spans="16:44" x14ac:dyDescent="0.25">
      <c r="P86"/>
      <c r="Q86"/>
      <c r="R86"/>
      <c r="S86"/>
      <c r="T86"/>
      <c r="U86"/>
      <c r="V86"/>
      <c r="W86"/>
      <c r="X86"/>
      <c r="Y86"/>
      <c r="Z86"/>
      <c r="AA86"/>
      <c r="AB86"/>
      <c r="AC86"/>
      <c r="AD86"/>
      <c r="AE86"/>
      <c r="AF86"/>
      <c r="AG86"/>
      <c r="AH86"/>
      <c r="AI86"/>
      <c r="AJ86"/>
      <c r="AK86"/>
      <c r="AL86"/>
      <c r="AM86"/>
      <c r="AN86"/>
      <c r="AO86"/>
      <c r="AP86"/>
      <c r="AQ86"/>
      <c r="AR86"/>
    </row>
    <row r="87" spans="16:44" x14ac:dyDescent="0.25">
      <c r="P87"/>
      <c r="Q87"/>
      <c r="R87"/>
      <c r="S87"/>
      <c r="T87"/>
      <c r="U87"/>
      <c r="V87"/>
      <c r="W87"/>
      <c r="X87"/>
      <c r="Y87"/>
      <c r="Z87"/>
      <c r="AA87"/>
      <c r="AB87"/>
      <c r="AC87"/>
      <c r="AD87"/>
      <c r="AE87"/>
      <c r="AF87"/>
      <c r="AG87"/>
      <c r="AH87"/>
      <c r="AI87"/>
      <c r="AJ87"/>
      <c r="AK87"/>
      <c r="AL87"/>
      <c r="AM87"/>
      <c r="AN87"/>
      <c r="AO87"/>
      <c r="AP87"/>
      <c r="AQ87"/>
      <c r="AR87"/>
    </row>
    <row r="88" spans="16:44" x14ac:dyDescent="0.25">
      <c r="P88"/>
      <c r="Q88"/>
      <c r="R88"/>
      <c r="S88"/>
      <c r="T88"/>
      <c r="U88"/>
      <c r="V88"/>
      <c r="W88"/>
      <c r="X88"/>
      <c r="Y88"/>
      <c r="Z88"/>
      <c r="AA88"/>
      <c r="AB88"/>
      <c r="AC88"/>
      <c r="AD88"/>
      <c r="AE88"/>
      <c r="AF88"/>
      <c r="AG88"/>
      <c r="AH88"/>
      <c r="AI88"/>
      <c r="AJ88"/>
      <c r="AK88"/>
      <c r="AL88"/>
      <c r="AM88"/>
      <c r="AN88"/>
      <c r="AO88"/>
      <c r="AP88"/>
      <c r="AQ88"/>
      <c r="AR88"/>
    </row>
    <row r="89" spans="16:44" x14ac:dyDescent="0.25">
      <c r="P89"/>
      <c r="Q89"/>
      <c r="R89"/>
      <c r="S89"/>
      <c r="T89"/>
      <c r="U89"/>
      <c r="V89"/>
      <c r="W89"/>
      <c r="X89"/>
      <c r="Y89"/>
      <c r="Z89"/>
      <c r="AA89"/>
      <c r="AB89"/>
      <c r="AC89"/>
      <c r="AD89"/>
      <c r="AE89"/>
      <c r="AF89"/>
      <c r="AG89"/>
      <c r="AH89"/>
      <c r="AI89"/>
      <c r="AJ89"/>
      <c r="AK89"/>
      <c r="AL89"/>
      <c r="AM89"/>
      <c r="AN89"/>
      <c r="AO89"/>
      <c r="AP89"/>
      <c r="AQ89"/>
      <c r="AR89"/>
    </row>
    <row r="90" spans="16:44" x14ac:dyDescent="0.25">
      <c r="P90"/>
      <c r="Q90"/>
      <c r="R90"/>
      <c r="S90"/>
      <c r="T90"/>
      <c r="U90"/>
      <c r="V90"/>
      <c r="W90"/>
      <c r="X90"/>
      <c r="Y90"/>
      <c r="Z90"/>
      <c r="AA90"/>
      <c r="AB90"/>
      <c r="AC90"/>
      <c r="AD90"/>
      <c r="AE90"/>
      <c r="AF90"/>
      <c r="AG90"/>
      <c r="AH90"/>
      <c r="AI90"/>
      <c r="AJ90"/>
      <c r="AK90"/>
      <c r="AL90"/>
      <c r="AM90"/>
      <c r="AN90"/>
      <c r="AO90"/>
      <c r="AP90"/>
      <c r="AQ90"/>
      <c r="AR90"/>
    </row>
    <row r="91" spans="16:44" x14ac:dyDescent="0.25">
      <c r="P91"/>
      <c r="Q91"/>
      <c r="R91"/>
      <c r="S91"/>
      <c r="T91"/>
      <c r="U91"/>
      <c r="V91"/>
      <c r="W91"/>
      <c r="X91"/>
      <c r="Y91"/>
      <c r="Z91"/>
      <c r="AA91"/>
      <c r="AB91"/>
      <c r="AC91"/>
      <c r="AD91"/>
      <c r="AE91"/>
      <c r="AF91"/>
      <c r="AG91"/>
      <c r="AH91"/>
      <c r="AI91"/>
      <c r="AJ91"/>
      <c r="AK91"/>
      <c r="AL91"/>
      <c r="AM91"/>
      <c r="AN91"/>
      <c r="AO91"/>
      <c r="AP91"/>
      <c r="AQ91"/>
      <c r="AR91"/>
    </row>
    <row r="92" spans="16:44" x14ac:dyDescent="0.25">
      <c r="P92"/>
      <c r="Q92"/>
      <c r="R92"/>
      <c r="S92"/>
      <c r="T92"/>
      <c r="U92"/>
      <c r="V92"/>
      <c r="W92"/>
      <c r="X92"/>
      <c r="Y92"/>
      <c r="Z92"/>
      <c r="AA92"/>
      <c r="AB92"/>
      <c r="AC92"/>
      <c r="AD92"/>
      <c r="AE92"/>
      <c r="AF92"/>
      <c r="AG92"/>
      <c r="AH92"/>
      <c r="AI92"/>
      <c r="AJ92"/>
      <c r="AK92"/>
      <c r="AL92"/>
      <c r="AM92"/>
      <c r="AN92"/>
      <c r="AO92"/>
      <c r="AP92"/>
      <c r="AQ92"/>
      <c r="AR92"/>
    </row>
    <row r="93" spans="16:44" x14ac:dyDescent="0.25">
      <c r="P93"/>
      <c r="Q93"/>
      <c r="R93"/>
      <c r="S93"/>
      <c r="T93"/>
      <c r="U93"/>
      <c r="V93"/>
      <c r="W93"/>
      <c r="X93"/>
      <c r="Y93"/>
      <c r="Z93"/>
      <c r="AA93"/>
      <c r="AB93"/>
      <c r="AC93"/>
      <c r="AD93"/>
      <c r="AE93"/>
      <c r="AF93"/>
      <c r="AG93"/>
      <c r="AH93"/>
      <c r="AI93"/>
      <c r="AJ93"/>
      <c r="AK93"/>
      <c r="AL93"/>
      <c r="AM93"/>
      <c r="AN93"/>
      <c r="AO93"/>
      <c r="AP93"/>
      <c r="AQ93"/>
      <c r="AR93"/>
    </row>
    <row r="94" spans="16:44" x14ac:dyDescent="0.25">
      <c r="P94"/>
      <c r="Q94"/>
      <c r="R94"/>
      <c r="S94"/>
      <c r="T94"/>
      <c r="U94"/>
      <c r="V94"/>
      <c r="W94"/>
      <c r="X94"/>
      <c r="Y94"/>
      <c r="Z94"/>
      <c r="AA94"/>
      <c r="AB94"/>
      <c r="AC94"/>
      <c r="AD94"/>
      <c r="AE94"/>
      <c r="AF94"/>
      <c r="AG94"/>
      <c r="AH94"/>
      <c r="AI94"/>
      <c r="AJ94"/>
      <c r="AK94"/>
      <c r="AL94"/>
      <c r="AM94"/>
      <c r="AN94"/>
      <c r="AO94"/>
      <c r="AP94"/>
      <c r="AQ94"/>
      <c r="AR94"/>
    </row>
    <row r="95" spans="16:44" x14ac:dyDescent="0.25">
      <c r="P95"/>
      <c r="Q95"/>
      <c r="R95"/>
      <c r="S95"/>
      <c r="T95"/>
      <c r="U95"/>
      <c r="V95"/>
      <c r="W95"/>
      <c r="X95"/>
      <c r="Y95"/>
      <c r="Z95"/>
      <c r="AA95"/>
      <c r="AB95"/>
      <c r="AC95"/>
      <c r="AD95"/>
      <c r="AE95"/>
      <c r="AF95"/>
      <c r="AG95"/>
      <c r="AH95"/>
      <c r="AI95"/>
      <c r="AJ95"/>
      <c r="AK95"/>
      <c r="AL95"/>
      <c r="AM95"/>
      <c r="AN95"/>
      <c r="AO95"/>
      <c r="AP95"/>
      <c r="AQ95"/>
      <c r="AR95"/>
    </row>
    <row r="96" spans="16:44" x14ac:dyDescent="0.25">
      <c r="P96"/>
      <c r="Q96"/>
      <c r="R96"/>
      <c r="S96"/>
      <c r="T96"/>
      <c r="U96"/>
      <c r="V96"/>
      <c r="W96"/>
      <c r="X96"/>
      <c r="Y96"/>
      <c r="Z96"/>
      <c r="AA96"/>
      <c r="AB96"/>
      <c r="AC96"/>
      <c r="AD96"/>
      <c r="AE96"/>
      <c r="AF96"/>
      <c r="AG96"/>
      <c r="AH96"/>
      <c r="AI96"/>
      <c r="AJ96"/>
      <c r="AK96"/>
      <c r="AL96"/>
      <c r="AM96"/>
      <c r="AN96"/>
      <c r="AO96"/>
      <c r="AP96"/>
      <c r="AQ96"/>
      <c r="AR96"/>
    </row>
    <row r="97" spans="16:44" x14ac:dyDescent="0.25">
      <c r="P97"/>
      <c r="Q97"/>
      <c r="R97"/>
      <c r="S97"/>
      <c r="T97"/>
      <c r="U97"/>
      <c r="V97"/>
      <c r="W97"/>
      <c r="X97"/>
      <c r="Y97"/>
      <c r="Z97"/>
      <c r="AA97"/>
      <c r="AB97"/>
      <c r="AC97"/>
      <c r="AD97"/>
      <c r="AE97"/>
      <c r="AF97"/>
      <c r="AG97"/>
      <c r="AH97"/>
      <c r="AI97"/>
      <c r="AJ97"/>
      <c r="AK97"/>
      <c r="AL97"/>
      <c r="AM97"/>
      <c r="AN97"/>
      <c r="AO97"/>
      <c r="AP97"/>
      <c r="AQ97"/>
      <c r="AR97"/>
    </row>
    <row r="98" spans="16:44" x14ac:dyDescent="0.25">
      <c r="P98"/>
      <c r="Q98"/>
      <c r="R98"/>
      <c r="S98"/>
      <c r="T98"/>
      <c r="U98"/>
      <c r="V98"/>
      <c r="W98"/>
      <c r="X98"/>
      <c r="Y98"/>
      <c r="Z98"/>
      <c r="AA98"/>
      <c r="AB98"/>
      <c r="AC98"/>
      <c r="AD98"/>
      <c r="AE98"/>
      <c r="AF98"/>
      <c r="AG98"/>
      <c r="AH98"/>
      <c r="AI98"/>
      <c r="AJ98"/>
      <c r="AK98"/>
      <c r="AL98"/>
      <c r="AM98"/>
      <c r="AN98"/>
      <c r="AO98"/>
      <c r="AP98"/>
      <c r="AQ98"/>
      <c r="AR98"/>
    </row>
    <row r="99" spans="16:44" x14ac:dyDescent="0.25">
      <c r="P99"/>
      <c r="Q99"/>
      <c r="R99"/>
      <c r="S99"/>
      <c r="T99"/>
      <c r="U99"/>
      <c r="V99"/>
      <c r="W99"/>
      <c r="X99"/>
      <c r="Y99"/>
      <c r="Z99"/>
      <c r="AA99"/>
      <c r="AB99"/>
      <c r="AC99"/>
      <c r="AD99"/>
      <c r="AE99"/>
      <c r="AF99"/>
      <c r="AG99"/>
      <c r="AH99"/>
      <c r="AI99"/>
      <c r="AJ99"/>
      <c r="AK99"/>
      <c r="AL99"/>
      <c r="AM99"/>
      <c r="AN99"/>
      <c r="AO99"/>
      <c r="AP99"/>
      <c r="AQ99"/>
      <c r="AR99"/>
    </row>
    <row r="100" spans="16:44" x14ac:dyDescent="0.25">
      <c r="P100"/>
      <c r="Q100"/>
      <c r="R100"/>
      <c r="S100"/>
      <c r="T100"/>
      <c r="U100"/>
      <c r="V100"/>
      <c r="W100"/>
      <c r="X100"/>
      <c r="Y100"/>
      <c r="Z100"/>
      <c r="AA100"/>
      <c r="AB100"/>
      <c r="AC100"/>
      <c r="AD100"/>
      <c r="AE100"/>
      <c r="AF100"/>
      <c r="AG100"/>
      <c r="AH100"/>
      <c r="AI100"/>
      <c r="AJ100"/>
      <c r="AK100"/>
      <c r="AL100"/>
      <c r="AM100"/>
      <c r="AN100"/>
      <c r="AO100"/>
      <c r="AP100"/>
      <c r="AQ100"/>
      <c r="AR100"/>
    </row>
    <row r="101" spans="16:44" x14ac:dyDescent="0.25">
      <c r="P101"/>
      <c r="Q101"/>
      <c r="R101"/>
      <c r="S101"/>
      <c r="T101"/>
      <c r="U101"/>
      <c r="V101"/>
      <c r="W101"/>
      <c r="X101"/>
      <c r="Y101"/>
      <c r="Z101"/>
      <c r="AA101"/>
      <c r="AB101"/>
      <c r="AC101"/>
      <c r="AD101"/>
      <c r="AE101"/>
      <c r="AF101"/>
      <c r="AG101"/>
      <c r="AH101"/>
      <c r="AI101"/>
      <c r="AJ101"/>
      <c r="AK101"/>
      <c r="AL101"/>
      <c r="AM101"/>
      <c r="AN101"/>
      <c r="AO101"/>
      <c r="AP101"/>
      <c r="AQ101"/>
      <c r="AR101"/>
    </row>
    <row r="102" spans="16:44" x14ac:dyDescent="0.25">
      <c r="P102"/>
      <c r="Q102"/>
      <c r="R102"/>
      <c r="S102"/>
      <c r="T102"/>
      <c r="U102"/>
      <c r="V102"/>
      <c r="W102"/>
      <c r="X102"/>
      <c r="Y102"/>
      <c r="Z102"/>
      <c r="AA102"/>
      <c r="AB102"/>
      <c r="AC102"/>
      <c r="AD102"/>
      <c r="AE102"/>
      <c r="AF102"/>
      <c r="AG102"/>
      <c r="AH102"/>
      <c r="AI102"/>
      <c r="AJ102"/>
      <c r="AK102"/>
      <c r="AL102"/>
      <c r="AM102"/>
      <c r="AN102"/>
      <c r="AO102"/>
      <c r="AP102"/>
      <c r="AQ102"/>
      <c r="AR102"/>
    </row>
    <row r="103" spans="16:44" x14ac:dyDescent="0.25">
      <c r="P103"/>
      <c r="Q103"/>
      <c r="R103"/>
      <c r="S103"/>
      <c r="T103"/>
      <c r="U103"/>
      <c r="V103"/>
      <c r="W103"/>
      <c r="X103"/>
      <c r="Y103"/>
      <c r="Z103"/>
      <c r="AA103"/>
      <c r="AB103"/>
      <c r="AC103"/>
      <c r="AD103"/>
      <c r="AE103"/>
      <c r="AF103"/>
      <c r="AG103"/>
      <c r="AH103"/>
      <c r="AI103"/>
      <c r="AJ103"/>
      <c r="AK103"/>
      <c r="AL103"/>
      <c r="AM103"/>
      <c r="AN103"/>
      <c r="AO103"/>
      <c r="AP103"/>
      <c r="AQ103"/>
      <c r="AR103"/>
    </row>
    <row r="104" spans="16:44" x14ac:dyDescent="0.25">
      <c r="P104"/>
      <c r="Q104"/>
      <c r="R104"/>
      <c r="S104"/>
      <c r="T104"/>
      <c r="U104"/>
      <c r="V104"/>
      <c r="W104"/>
      <c r="X104"/>
      <c r="Y104"/>
      <c r="Z104"/>
      <c r="AA104"/>
      <c r="AB104"/>
      <c r="AC104"/>
      <c r="AD104"/>
      <c r="AE104"/>
      <c r="AF104"/>
      <c r="AG104"/>
      <c r="AH104"/>
      <c r="AI104"/>
      <c r="AJ104"/>
      <c r="AK104"/>
      <c r="AL104"/>
      <c r="AM104"/>
      <c r="AN104"/>
      <c r="AO104"/>
      <c r="AP104"/>
      <c r="AQ104"/>
      <c r="AR104"/>
    </row>
    <row r="105" spans="16:44" x14ac:dyDescent="0.25">
      <c r="P105"/>
      <c r="Q105"/>
      <c r="R105"/>
      <c r="S105"/>
      <c r="T105"/>
      <c r="U105"/>
      <c r="V105"/>
      <c r="W105"/>
      <c r="X105"/>
      <c r="Y105"/>
      <c r="Z105"/>
      <c r="AA105"/>
      <c r="AB105"/>
      <c r="AC105"/>
      <c r="AD105"/>
      <c r="AE105"/>
      <c r="AF105"/>
      <c r="AG105"/>
      <c r="AH105"/>
      <c r="AI105"/>
      <c r="AJ105"/>
      <c r="AK105"/>
      <c r="AL105"/>
      <c r="AM105"/>
      <c r="AN105"/>
      <c r="AO105"/>
      <c r="AP105"/>
      <c r="AQ105"/>
      <c r="AR105"/>
    </row>
    <row r="106" spans="16:44" x14ac:dyDescent="0.25">
      <c r="P106"/>
      <c r="Q106"/>
      <c r="R106"/>
      <c r="S106"/>
      <c r="T106"/>
      <c r="U106"/>
      <c r="V106"/>
      <c r="W106"/>
      <c r="X106"/>
      <c r="Y106"/>
      <c r="Z106"/>
      <c r="AA106"/>
      <c r="AB106"/>
      <c r="AC106"/>
      <c r="AD106"/>
      <c r="AE106"/>
      <c r="AF106"/>
      <c r="AG106"/>
      <c r="AH106"/>
      <c r="AI106"/>
      <c r="AJ106"/>
      <c r="AK106"/>
      <c r="AL106"/>
      <c r="AM106"/>
      <c r="AN106"/>
      <c r="AO106"/>
      <c r="AP106"/>
      <c r="AQ106"/>
      <c r="AR106"/>
    </row>
    <row r="107" spans="16:44" x14ac:dyDescent="0.25">
      <c r="P107"/>
      <c r="Q107"/>
      <c r="R107"/>
      <c r="S107"/>
      <c r="T107"/>
      <c r="U107"/>
      <c r="V107"/>
      <c r="W107"/>
      <c r="X107"/>
      <c r="Y107"/>
      <c r="Z107"/>
      <c r="AA107"/>
      <c r="AB107"/>
      <c r="AC107"/>
      <c r="AD107"/>
      <c r="AE107"/>
      <c r="AF107"/>
      <c r="AG107"/>
      <c r="AH107"/>
      <c r="AI107"/>
      <c r="AJ107"/>
      <c r="AK107"/>
      <c r="AL107"/>
      <c r="AM107"/>
      <c r="AN107"/>
      <c r="AO107"/>
      <c r="AP107"/>
      <c r="AQ107"/>
      <c r="AR107"/>
    </row>
    <row r="108" spans="16:44" x14ac:dyDescent="0.25">
      <c r="P108"/>
      <c r="Q108"/>
      <c r="R108"/>
      <c r="S108"/>
      <c r="T108"/>
      <c r="U108"/>
      <c r="V108"/>
      <c r="W108"/>
      <c r="X108"/>
      <c r="Y108"/>
      <c r="Z108"/>
      <c r="AA108"/>
      <c r="AB108"/>
      <c r="AC108"/>
      <c r="AD108"/>
      <c r="AE108"/>
      <c r="AF108"/>
      <c r="AG108"/>
      <c r="AH108"/>
      <c r="AI108"/>
      <c r="AJ108"/>
      <c r="AK108"/>
      <c r="AL108"/>
      <c r="AM108"/>
      <c r="AN108"/>
      <c r="AO108"/>
      <c r="AP108"/>
      <c r="AQ108"/>
      <c r="AR108"/>
    </row>
    <row r="109" spans="16:44" x14ac:dyDescent="0.25">
      <c r="P109"/>
      <c r="Q109"/>
      <c r="R109"/>
      <c r="S109"/>
      <c r="T109"/>
      <c r="U109"/>
      <c r="V109"/>
      <c r="W109"/>
      <c r="X109"/>
      <c r="Y109"/>
      <c r="Z109"/>
      <c r="AA109"/>
      <c r="AB109"/>
      <c r="AC109"/>
      <c r="AD109"/>
      <c r="AE109"/>
      <c r="AF109"/>
      <c r="AG109"/>
      <c r="AH109"/>
      <c r="AI109"/>
      <c r="AJ109"/>
      <c r="AK109"/>
      <c r="AL109"/>
      <c r="AM109"/>
      <c r="AN109"/>
      <c r="AO109"/>
      <c r="AP109"/>
      <c r="AQ109"/>
      <c r="AR109"/>
    </row>
    <row r="110" spans="16:44" x14ac:dyDescent="0.25">
      <c r="P110"/>
      <c r="Q110"/>
      <c r="R110"/>
      <c r="S110"/>
      <c r="T110"/>
      <c r="U110"/>
      <c r="V110"/>
      <c r="W110"/>
      <c r="X110"/>
      <c r="Y110"/>
      <c r="Z110"/>
      <c r="AA110"/>
      <c r="AB110"/>
      <c r="AC110"/>
      <c r="AD110"/>
      <c r="AE110"/>
      <c r="AF110"/>
      <c r="AG110"/>
      <c r="AH110"/>
      <c r="AI110"/>
      <c r="AJ110"/>
      <c r="AK110"/>
      <c r="AL110"/>
      <c r="AM110"/>
      <c r="AN110"/>
      <c r="AO110"/>
      <c r="AP110"/>
      <c r="AQ110"/>
      <c r="AR110"/>
    </row>
    <row r="111" spans="16:44" x14ac:dyDescent="0.25">
      <c r="P111"/>
      <c r="Q111"/>
      <c r="R111"/>
      <c r="S111"/>
      <c r="T111"/>
      <c r="U111"/>
      <c r="V111"/>
      <c r="W111"/>
      <c r="X111"/>
      <c r="Y111"/>
      <c r="Z111"/>
      <c r="AA111"/>
      <c r="AB111"/>
      <c r="AC111"/>
      <c r="AD111"/>
      <c r="AE111"/>
      <c r="AF111"/>
      <c r="AG111"/>
      <c r="AH111"/>
      <c r="AI111"/>
      <c r="AJ111"/>
      <c r="AK111"/>
      <c r="AL111"/>
      <c r="AM111"/>
      <c r="AN111"/>
      <c r="AO111"/>
      <c r="AP111"/>
      <c r="AQ111"/>
      <c r="AR111"/>
    </row>
    <row r="112" spans="16:44" x14ac:dyDescent="0.25">
      <c r="P112"/>
      <c r="Q112"/>
      <c r="R112"/>
      <c r="S112"/>
      <c r="T112"/>
      <c r="U112"/>
      <c r="V112"/>
      <c r="W112"/>
      <c r="X112"/>
      <c r="Y112"/>
      <c r="Z112"/>
      <c r="AA112"/>
      <c r="AB112"/>
      <c r="AC112"/>
      <c r="AD112"/>
      <c r="AE112"/>
      <c r="AF112"/>
      <c r="AG112"/>
      <c r="AH112"/>
      <c r="AI112"/>
      <c r="AJ112"/>
      <c r="AK112"/>
      <c r="AL112"/>
      <c r="AM112"/>
      <c r="AN112"/>
      <c r="AO112"/>
      <c r="AP112"/>
      <c r="AQ112"/>
      <c r="AR112"/>
    </row>
    <row r="113" spans="16:44" x14ac:dyDescent="0.25">
      <c r="P113"/>
      <c r="Q113"/>
      <c r="R113"/>
      <c r="S113"/>
      <c r="T113"/>
      <c r="U113"/>
      <c r="V113"/>
      <c r="W113"/>
      <c r="X113"/>
      <c r="Y113"/>
      <c r="Z113"/>
      <c r="AA113"/>
      <c r="AB113"/>
      <c r="AC113"/>
      <c r="AD113"/>
      <c r="AE113"/>
      <c r="AF113"/>
      <c r="AG113"/>
      <c r="AH113"/>
      <c r="AI113"/>
      <c r="AJ113"/>
      <c r="AK113"/>
      <c r="AL113"/>
      <c r="AM113"/>
      <c r="AN113"/>
      <c r="AO113"/>
      <c r="AP113"/>
      <c r="AQ113"/>
      <c r="AR113"/>
    </row>
    <row r="114" spans="16:44" x14ac:dyDescent="0.25">
      <c r="P114"/>
      <c r="Q114"/>
      <c r="R114"/>
      <c r="S114"/>
      <c r="T114"/>
      <c r="U114"/>
      <c r="V114"/>
      <c r="W114"/>
      <c r="X114"/>
      <c r="Y114"/>
      <c r="Z114"/>
      <c r="AA114"/>
      <c r="AB114"/>
      <c r="AC114"/>
      <c r="AD114"/>
      <c r="AE114"/>
      <c r="AF114"/>
      <c r="AG114"/>
      <c r="AH114"/>
      <c r="AI114"/>
      <c r="AJ114"/>
      <c r="AK114"/>
      <c r="AL114"/>
      <c r="AM114"/>
      <c r="AN114"/>
      <c r="AO114"/>
      <c r="AP114"/>
      <c r="AQ114"/>
      <c r="AR114"/>
    </row>
    <row r="115" spans="16:44" x14ac:dyDescent="0.25">
      <c r="P115"/>
      <c r="Q115"/>
      <c r="R115"/>
      <c r="S115"/>
      <c r="T115"/>
      <c r="U115"/>
      <c r="V115"/>
      <c r="W115"/>
      <c r="X115"/>
      <c r="Y115"/>
      <c r="Z115"/>
      <c r="AA115"/>
      <c r="AB115"/>
      <c r="AC115"/>
      <c r="AD115"/>
      <c r="AE115"/>
      <c r="AF115"/>
      <c r="AG115"/>
      <c r="AH115"/>
      <c r="AI115"/>
      <c r="AJ115"/>
      <c r="AK115"/>
      <c r="AL115"/>
      <c r="AM115"/>
      <c r="AN115"/>
      <c r="AO115"/>
      <c r="AP115"/>
      <c r="AQ115"/>
      <c r="AR115"/>
    </row>
    <row r="116" spans="16:44" x14ac:dyDescent="0.25">
      <c r="P116"/>
      <c r="Q116"/>
      <c r="R116"/>
      <c r="S116"/>
      <c r="T116"/>
      <c r="U116"/>
      <c r="V116"/>
      <c r="W116"/>
      <c r="X116"/>
      <c r="Y116"/>
      <c r="Z116"/>
      <c r="AA116"/>
      <c r="AB116"/>
      <c r="AC116"/>
      <c r="AD116"/>
      <c r="AE116"/>
      <c r="AF116"/>
      <c r="AG116"/>
      <c r="AH116"/>
      <c r="AI116"/>
      <c r="AJ116"/>
      <c r="AK116"/>
      <c r="AL116"/>
      <c r="AM116"/>
      <c r="AN116"/>
      <c r="AO116"/>
      <c r="AP116"/>
      <c r="AQ116"/>
      <c r="AR116"/>
    </row>
    <row r="117" spans="16:44" x14ac:dyDescent="0.25">
      <c r="P117"/>
      <c r="Q117"/>
      <c r="R117"/>
      <c r="S117"/>
      <c r="T117"/>
      <c r="U117"/>
      <c r="V117"/>
      <c r="W117"/>
      <c r="X117"/>
      <c r="Y117"/>
      <c r="Z117"/>
      <c r="AA117"/>
      <c r="AB117"/>
      <c r="AC117"/>
      <c r="AD117"/>
      <c r="AE117"/>
      <c r="AF117"/>
      <c r="AG117"/>
      <c r="AH117"/>
      <c r="AI117"/>
      <c r="AJ117"/>
      <c r="AK117"/>
      <c r="AL117"/>
      <c r="AM117"/>
      <c r="AN117"/>
      <c r="AO117"/>
      <c r="AP117"/>
      <c r="AQ117"/>
      <c r="AR117"/>
    </row>
    <row r="118" spans="16:44" x14ac:dyDescent="0.25">
      <c r="P118"/>
      <c r="Q118"/>
      <c r="R118"/>
      <c r="S118"/>
      <c r="T118"/>
      <c r="U118"/>
      <c r="V118"/>
      <c r="W118"/>
      <c r="X118"/>
      <c r="Y118"/>
      <c r="Z118"/>
      <c r="AA118"/>
      <c r="AB118"/>
      <c r="AC118"/>
      <c r="AD118"/>
      <c r="AE118"/>
      <c r="AF118"/>
      <c r="AG118"/>
      <c r="AH118"/>
      <c r="AI118"/>
      <c r="AJ118"/>
      <c r="AK118"/>
      <c r="AL118"/>
      <c r="AM118"/>
      <c r="AN118"/>
      <c r="AO118"/>
      <c r="AP118"/>
      <c r="AQ118"/>
      <c r="AR118"/>
    </row>
    <row r="119" spans="16:44" x14ac:dyDescent="0.25">
      <c r="P119"/>
      <c r="Q119"/>
      <c r="R119"/>
      <c r="S119"/>
      <c r="T119"/>
      <c r="U119"/>
      <c r="V119"/>
      <c r="W119"/>
      <c r="X119"/>
      <c r="Y119"/>
      <c r="Z119"/>
      <c r="AA119"/>
      <c r="AB119"/>
      <c r="AC119"/>
      <c r="AD119"/>
      <c r="AE119"/>
      <c r="AF119"/>
      <c r="AG119"/>
      <c r="AH119"/>
      <c r="AI119"/>
      <c r="AJ119"/>
      <c r="AK119"/>
      <c r="AL119"/>
      <c r="AM119"/>
      <c r="AN119"/>
      <c r="AO119"/>
      <c r="AP119"/>
      <c r="AQ119"/>
      <c r="AR119"/>
    </row>
    <row r="120" spans="16:44" x14ac:dyDescent="0.25">
      <c r="P120"/>
      <c r="Q120"/>
      <c r="R120"/>
      <c r="S120"/>
      <c r="T120"/>
      <c r="U120"/>
      <c r="V120"/>
      <c r="W120"/>
      <c r="X120"/>
      <c r="Y120"/>
      <c r="Z120"/>
      <c r="AA120"/>
      <c r="AB120"/>
      <c r="AC120"/>
      <c r="AD120"/>
      <c r="AE120"/>
      <c r="AF120"/>
      <c r="AG120"/>
      <c r="AH120"/>
      <c r="AI120"/>
      <c r="AJ120"/>
      <c r="AK120"/>
      <c r="AL120"/>
      <c r="AM120"/>
      <c r="AN120"/>
      <c r="AO120"/>
      <c r="AP120"/>
      <c r="AQ120"/>
      <c r="AR120"/>
    </row>
    <row r="121" spans="16:44" x14ac:dyDescent="0.25">
      <c r="P121"/>
      <c r="Q121"/>
      <c r="R121"/>
      <c r="S121"/>
      <c r="T121"/>
      <c r="U121"/>
      <c r="V121"/>
      <c r="W121"/>
      <c r="X121"/>
      <c r="Y121"/>
      <c r="Z121"/>
      <c r="AA121"/>
      <c r="AB121"/>
      <c r="AC121"/>
      <c r="AD121"/>
      <c r="AE121"/>
      <c r="AF121"/>
      <c r="AG121"/>
      <c r="AH121"/>
      <c r="AI121"/>
      <c r="AJ121"/>
      <c r="AK121"/>
      <c r="AL121"/>
      <c r="AM121"/>
      <c r="AN121"/>
      <c r="AO121"/>
      <c r="AP121"/>
      <c r="AQ121"/>
      <c r="AR121"/>
    </row>
    <row r="122" spans="16:44" x14ac:dyDescent="0.25">
      <c r="P122"/>
      <c r="Q122"/>
      <c r="R122"/>
      <c r="S122"/>
      <c r="T122"/>
      <c r="U122"/>
      <c r="V122"/>
      <c r="W122"/>
      <c r="X122"/>
      <c r="Y122"/>
      <c r="Z122"/>
      <c r="AA122"/>
      <c r="AB122"/>
      <c r="AC122"/>
      <c r="AD122"/>
      <c r="AE122"/>
      <c r="AF122"/>
      <c r="AG122"/>
      <c r="AH122"/>
      <c r="AI122"/>
      <c r="AJ122"/>
      <c r="AK122"/>
      <c r="AL122"/>
      <c r="AM122"/>
      <c r="AN122"/>
      <c r="AO122"/>
      <c r="AP122"/>
      <c r="AQ122"/>
      <c r="AR122"/>
    </row>
    <row r="123" spans="16:44" x14ac:dyDescent="0.25">
      <c r="P123"/>
      <c r="Q123"/>
      <c r="R123"/>
      <c r="S123"/>
      <c r="T123"/>
      <c r="U123"/>
      <c r="V123"/>
      <c r="W123"/>
      <c r="X123"/>
      <c r="Y123"/>
      <c r="Z123"/>
      <c r="AA123"/>
      <c r="AB123"/>
      <c r="AC123"/>
      <c r="AD123"/>
      <c r="AE123"/>
      <c r="AF123"/>
      <c r="AG123"/>
      <c r="AH123"/>
      <c r="AI123"/>
      <c r="AJ123"/>
      <c r="AK123"/>
      <c r="AL123"/>
      <c r="AM123"/>
      <c r="AN123"/>
      <c r="AO123"/>
      <c r="AP123"/>
      <c r="AQ123"/>
      <c r="AR123"/>
    </row>
    <row r="124" spans="16:44" x14ac:dyDescent="0.25">
      <c r="P124"/>
      <c r="Q124"/>
      <c r="R124"/>
      <c r="S124"/>
      <c r="T124"/>
      <c r="U124"/>
      <c r="V124"/>
      <c r="W124"/>
      <c r="X124"/>
      <c r="Y124"/>
      <c r="Z124"/>
      <c r="AA124"/>
      <c r="AB124"/>
      <c r="AC124"/>
      <c r="AD124"/>
      <c r="AE124"/>
      <c r="AF124"/>
      <c r="AG124"/>
      <c r="AH124"/>
      <c r="AI124"/>
      <c r="AJ124"/>
      <c r="AK124"/>
      <c r="AL124"/>
      <c r="AM124"/>
      <c r="AN124"/>
      <c r="AO124"/>
      <c r="AP124"/>
      <c r="AQ124"/>
      <c r="AR124"/>
    </row>
    <row r="125" spans="16:44" x14ac:dyDescent="0.25">
      <c r="P125"/>
      <c r="Q125"/>
      <c r="R125"/>
      <c r="S125"/>
      <c r="T125"/>
      <c r="U125"/>
      <c r="V125"/>
      <c r="W125"/>
      <c r="X125"/>
      <c r="Y125"/>
      <c r="Z125"/>
      <c r="AA125"/>
      <c r="AB125"/>
      <c r="AC125"/>
      <c r="AD125"/>
      <c r="AE125"/>
      <c r="AF125"/>
      <c r="AG125"/>
      <c r="AH125"/>
      <c r="AI125"/>
      <c r="AJ125"/>
      <c r="AK125"/>
      <c r="AL125"/>
      <c r="AM125"/>
      <c r="AN125"/>
      <c r="AO125"/>
      <c r="AP125"/>
      <c r="AQ125"/>
      <c r="AR125"/>
    </row>
    <row r="126" spans="16:44" x14ac:dyDescent="0.25">
      <c r="P126"/>
      <c r="Q126"/>
      <c r="R126"/>
      <c r="S126"/>
      <c r="T126"/>
      <c r="U126"/>
      <c r="V126"/>
      <c r="W126"/>
      <c r="X126"/>
      <c r="Y126"/>
      <c r="Z126"/>
      <c r="AA126"/>
      <c r="AB126"/>
      <c r="AC126"/>
      <c r="AD126"/>
      <c r="AE126"/>
      <c r="AF126"/>
      <c r="AG126"/>
      <c r="AH126"/>
      <c r="AI126"/>
      <c r="AJ126"/>
      <c r="AK126"/>
      <c r="AL126"/>
      <c r="AM126"/>
      <c r="AN126"/>
      <c r="AO126"/>
      <c r="AP126"/>
      <c r="AQ126"/>
      <c r="AR126"/>
    </row>
    <row r="127" spans="16:44" x14ac:dyDescent="0.25">
      <c r="P127"/>
      <c r="Q127"/>
      <c r="R127"/>
      <c r="S127"/>
      <c r="T127"/>
      <c r="U127"/>
      <c r="V127"/>
      <c r="W127"/>
      <c r="X127"/>
      <c r="Y127"/>
      <c r="Z127"/>
      <c r="AA127"/>
      <c r="AB127"/>
      <c r="AC127"/>
      <c r="AD127"/>
      <c r="AE127"/>
      <c r="AF127"/>
      <c r="AG127"/>
      <c r="AH127"/>
      <c r="AI127"/>
      <c r="AJ127"/>
      <c r="AK127"/>
      <c r="AL127"/>
      <c r="AM127"/>
      <c r="AN127"/>
      <c r="AO127"/>
      <c r="AP127"/>
      <c r="AQ127"/>
      <c r="AR127"/>
    </row>
    <row r="128" spans="16:44" x14ac:dyDescent="0.25">
      <c r="P128"/>
      <c r="Q128"/>
      <c r="R128"/>
      <c r="S128"/>
      <c r="T128"/>
      <c r="U128"/>
      <c r="V128"/>
      <c r="W128"/>
      <c r="X128"/>
      <c r="Y128"/>
      <c r="Z128"/>
      <c r="AA128"/>
      <c r="AB128"/>
      <c r="AC128"/>
      <c r="AD128"/>
      <c r="AE128"/>
      <c r="AF128"/>
      <c r="AG128"/>
      <c r="AH128"/>
      <c r="AI128"/>
      <c r="AJ128"/>
      <c r="AK128"/>
      <c r="AL128"/>
      <c r="AM128"/>
      <c r="AN128"/>
      <c r="AO128"/>
      <c r="AP128"/>
      <c r="AQ128"/>
      <c r="AR128"/>
    </row>
    <row r="129" spans="16:44" x14ac:dyDescent="0.25">
      <c r="P129"/>
      <c r="Q129"/>
      <c r="R129"/>
      <c r="S129"/>
      <c r="T129"/>
      <c r="U129"/>
      <c r="V129"/>
      <c r="W129"/>
      <c r="X129"/>
      <c r="Y129"/>
      <c r="Z129"/>
      <c r="AA129"/>
      <c r="AB129"/>
      <c r="AC129"/>
      <c r="AD129"/>
      <c r="AE129"/>
      <c r="AF129"/>
      <c r="AG129"/>
      <c r="AH129"/>
      <c r="AI129"/>
      <c r="AJ129"/>
      <c r="AK129"/>
      <c r="AL129"/>
      <c r="AM129"/>
      <c r="AN129"/>
      <c r="AO129"/>
      <c r="AP129"/>
      <c r="AQ129"/>
      <c r="AR129"/>
    </row>
    <row r="130" spans="16:44" x14ac:dyDescent="0.25">
      <c r="P130"/>
      <c r="Q130"/>
      <c r="R130"/>
      <c r="S130"/>
      <c r="T130"/>
      <c r="U130"/>
      <c r="V130"/>
      <c r="W130"/>
      <c r="X130"/>
      <c r="Y130"/>
      <c r="Z130"/>
      <c r="AA130"/>
      <c r="AB130"/>
      <c r="AC130"/>
      <c r="AD130"/>
      <c r="AE130"/>
      <c r="AF130"/>
      <c r="AG130"/>
      <c r="AH130"/>
      <c r="AI130"/>
      <c r="AJ130"/>
      <c r="AK130"/>
      <c r="AL130"/>
      <c r="AM130"/>
      <c r="AN130"/>
      <c r="AO130"/>
      <c r="AP130"/>
      <c r="AQ130"/>
      <c r="AR130"/>
    </row>
    <row r="131" spans="16:44" x14ac:dyDescent="0.25">
      <c r="P131"/>
      <c r="Q131"/>
      <c r="R131"/>
      <c r="S131"/>
      <c r="T131"/>
      <c r="U131"/>
      <c r="V131"/>
      <c r="W131"/>
      <c r="X131"/>
      <c r="Y131"/>
      <c r="Z131"/>
      <c r="AA131"/>
      <c r="AB131"/>
      <c r="AC131"/>
      <c r="AD131"/>
      <c r="AE131"/>
      <c r="AF131"/>
      <c r="AG131"/>
      <c r="AH131"/>
      <c r="AI131"/>
      <c r="AJ131"/>
      <c r="AK131"/>
      <c r="AL131"/>
      <c r="AM131"/>
      <c r="AN131"/>
      <c r="AO131"/>
      <c r="AP131"/>
      <c r="AQ131"/>
      <c r="AR131"/>
    </row>
    <row r="132" spans="16:44" x14ac:dyDescent="0.25">
      <c r="P132"/>
      <c r="Q132"/>
      <c r="R132"/>
      <c r="S132"/>
      <c r="T132"/>
      <c r="U132"/>
      <c r="V132"/>
      <c r="W132"/>
      <c r="X132"/>
      <c r="Y132"/>
      <c r="Z132"/>
      <c r="AA132"/>
      <c r="AB132"/>
      <c r="AC132"/>
      <c r="AD132"/>
      <c r="AE132"/>
      <c r="AF132"/>
      <c r="AG132"/>
      <c r="AH132"/>
      <c r="AI132"/>
      <c r="AJ132"/>
      <c r="AK132"/>
      <c r="AL132"/>
      <c r="AM132"/>
      <c r="AN132"/>
      <c r="AO132"/>
      <c r="AP132"/>
      <c r="AQ132"/>
      <c r="AR132"/>
    </row>
    <row r="133" spans="16:44" x14ac:dyDescent="0.25">
      <c r="P133"/>
      <c r="Q133"/>
      <c r="R133"/>
      <c r="S133"/>
      <c r="T133"/>
      <c r="U133"/>
      <c r="V133"/>
      <c r="W133"/>
      <c r="X133"/>
      <c r="Y133"/>
      <c r="Z133"/>
      <c r="AA133"/>
      <c r="AB133"/>
      <c r="AC133"/>
      <c r="AD133"/>
      <c r="AE133"/>
      <c r="AF133"/>
      <c r="AG133"/>
      <c r="AH133"/>
      <c r="AI133"/>
      <c r="AJ133"/>
      <c r="AK133"/>
      <c r="AL133"/>
      <c r="AM133"/>
      <c r="AN133"/>
      <c r="AO133"/>
      <c r="AP133"/>
      <c r="AQ133"/>
      <c r="AR133"/>
    </row>
    <row r="134" spans="16:44" x14ac:dyDescent="0.25">
      <c r="P134"/>
      <c r="Q134"/>
      <c r="R134"/>
      <c r="S134"/>
      <c r="T134"/>
      <c r="U134"/>
      <c r="V134"/>
      <c r="W134"/>
      <c r="X134"/>
      <c r="Y134"/>
      <c r="Z134"/>
      <c r="AA134"/>
      <c r="AB134"/>
      <c r="AC134"/>
      <c r="AD134"/>
      <c r="AE134"/>
      <c r="AF134"/>
      <c r="AG134"/>
      <c r="AH134"/>
      <c r="AI134"/>
      <c r="AJ134"/>
      <c r="AK134"/>
      <c r="AL134"/>
      <c r="AM134"/>
      <c r="AN134"/>
      <c r="AO134"/>
      <c r="AP134"/>
      <c r="AQ134"/>
      <c r="AR134"/>
    </row>
    <row r="135" spans="16:44" x14ac:dyDescent="0.25">
      <c r="P135"/>
      <c r="Q135"/>
      <c r="R135"/>
      <c r="S135"/>
      <c r="T135"/>
      <c r="U135"/>
      <c r="V135"/>
      <c r="W135"/>
      <c r="X135"/>
      <c r="Y135"/>
      <c r="Z135"/>
      <c r="AA135"/>
      <c r="AB135"/>
      <c r="AC135"/>
      <c r="AD135"/>
      <c r="AE135"/>
      <c r="AF135"/>
      <c r="AG135"/>
      <c r="AH135"/>
      <c r="AI135"/>
      <c r="AJ135"/>
      <c r="AK135"/>
      <c r="AL135"/>
      <c r="AM135"/>
      <c r="AN135"/>
      <c r="AO135"/>
      <c r="AP135"/>
      <c r="AQ135"/>
      <c r="AR135"/>
    </row>
    <row r="136" spans="16:44" x14ac:dyDescent="0.25">
      <c r="P136"/>
      <c r="Q136"/>
      <c r="R136"/>
      <c r="S136"/>
      <c r="T136"/>
      <c r="U136"/>
      <c r="V136"/>
      <c r="W136"/>
      <c r="X136"/>
      <c r="Y136"/>
      <c r="Z136"/>
      <c r="AA136"/>
      <c r="AB136"/>
      <c r="AC136"/>
      <c r="AD136"/>
      <c r="AE136"/>
      <c r="AF136"/>
      <c r="AG136"/>
      <c r="AH136"/>
      <c r="AI136"/>
      <c r="AJ136"/>
      <c r="AK136"/>
      <c r="AL136"/>
      <c r="AM136"/>
      <c r="AN136"/>
      <c r="AO136"/>
      <c r="AP136"/>
      <c r="AQ136"/>
      <c r="AR136"/>
    </row>
    <row r="137" spans="16:44" x14ac:dyDescent="0.25">
      <c r="P137"/>
      <c r="Q137"/>
      <c r="R137"/>
      <c r="S137"/>
      <c r="T137"/>
      <c r="U137"/>
      <c r="V137"/>
      <c r="W137"/>
      <c r="X137"/>
      <c r="Y137"/>
      <c r="Z137"/>
      <c r="AA137"/>
      <c r="AB137"/>
      <c r="AC137"/>
      <c r="AD137"/>
      <c r="AE137"/>
      <c r="AF137"/>
      <c r="AG137"/>
      <c r="AH137"/>
      <c r="AI137"/>
      <c r="AJ137"/>
      <c r="AK137"/>
      <c r="AL137"/>
      <c r="AM137"/>
      <c r="AN137"/>
      <c r="AO137"/>
      <c r="AP137"/>
      <c r="AQ137"/>
      <c r="AR137"/>
    </row>
    <row r="138" spans="16:44" x14ac:dyDescent="0.25">
      <c r="P138"/>
      <c r="Q138"/>
      <c r="R138"/>
      <c r="S138"/>
      <c r="T138"/>
      <c r="U138"/>
      <c r="V138"/>
      <c r="W138"/>
      <c r="X138"/>
      <c r="Y138"/>
      <c r="Z138"/>
      <c r="AA138"/>
      <c r="AB138"/>
      <c r="AC138"/>
      <c r="AD138"/>
      <c r="AE138"/>
      <c r="AF138"/>
      <c r="AG138"/>
      <c r="AH138"/>
      <c r="AI138"/>
      <c r="AJ138"/>
      <c r="AK138"/>
      <c r="AL138"/>
      <c r="AM138"/>
      <c r="AN138"/>
      <c r="AO138"/>
      <c r="AP138"/>
      <c r="AQ138"/>
      <c r="AR138"/>
    </row>
    <row r="139" spans="16:44" x14ac:dyDescent="0.25">
      <c r="P139"/>
      <c r="Q139"/>
      <c r="R139"/>
      <c r="S139"/>
      <c r="T139"/>
      <c r="U139"/>
      <c r="V139"/>
      <c r="W139"/>
      <c r="X139"/>
      <c r="Y139"/>
      <c r="Z139"/>
      <c r="AA139"/>
      <c r="AB139"/>
      <c r="AC139"/>
      <c r="AD139"/>
      <c r="AE139"/>
      <c r="AF139"/>
      <c r="AG139"/>
      <c r="AH139"/>
      <c r="AI139"/>
      <c r="AJ139"/>
      <c r="AK139"/>
      <c r="AL139"/>
      <c r="AM139"/>
      <c r="AN139"/>
      <c r="AO139"/>
      <c r="AP139"/>
      <c r="AQ139"/>
      <c r="AR139"/>
    </row>
    <row r="140" spans="16:44" x14ac:dyDescent="0.25">
      <c r="P140"/>
      <c r="Q140"/>
      <c r="R140"/>
      <c r="S140"/>
      <c r="T140"/>
      <c r="U140"/>
      <c r="V140"/>
      <c r="W140"/>
      <c r="X140"/>
      <c r="Y140"/>
      <c r="Z140"/>
      <c r="AA140"/>
      <c r="AB140"/>
      <c r="AC140"/>
      <c r="AD140"/>
      <c r="AE140"/>
      <c r="AF140"/>
      <c r="AG140"/>
      <c r="AH140"/>
      <c r="AI140"/>
      <c r="AJ140"/>
      <c r="AK140"/>
      <c r="AL140"/>
      <c r="AM140"/>
      <c r="AN140"/>
      <c r="AO140"/>
      <c r="AP140"/>
      <c r="AQ140"/>
      <c r="AR140"/>
    </row>
    <row r="141" spans="16:44" x14ac:dyDescent="0.25">
      <c r="P141"/>
      <c r="Q141"/>
      <c r="R141"/>
      <c r="S141"/>
      <c r="T141"/>
      <c r="U141"/>
      <c r="V141"/>
      <c r="W141"/>
      <c r="X141"/>
      <c r="Y141"/>
      <c r="Z141"/>
      <c r="AA141"/>
      <c r="AB141"/>
      <c r="AC141"/>
      <c r="AD141"/>
      <c r="AE141"/>
      <c r="AF141"/>
      <c r="AG141"/>
      <c r="AH141"/>
      <c r="AI141"/>
      <c r="AJ141"/>
      <c r="AK141"/>
      <c r="AL141"/>
      <c r="AM141"/>
      <c r="AN141"/>
      <c r="AO141"/>
      <c r="AP141"/>
      <c r="AQ141"/>
      <c r="AR141"/>
    </row>
    <row r="142" spans="16:44" x14ac:dyDescent="0.25">
      <c r="P142"/>
      <c r="Q142"/>
      <c r="R142"/>
      <c r="S142"/>
      <c r="T142"/>
    </row>
    <row r="143" spans="16:44" x14ac:dyDescent="0.25">
      <c r="P143"/>
      <c r="Q143"/>
      <c r="R143"/>
      <c r="S143"/>
      <c r="T143"/>
    </row>
    <row r="144" spans="16:44" x14ac:dyDescent="0.25">
      <c r="P144"/>
      <c r="Q144"/>
      <c r="R144"/>
      <c r="S144"/>
      <c r="T144"/>
    </row>
    <row r="145" spans="16:20" x14ac:dyDescent="0.25">
      <c r="P145"/>
      <c r="Q145"/>
      <c r="R145"/>
      <c r="S145"/>
      <c r="T145"/>
    </row>
    <row r="146" spans="16:20" x14ac:dyDescent="0.25">
      <c r="P146"/>
      <c r="Q146"/>
      <c r="R146"/>
      <c r="S146"/>
      <c r="T146"/>
    </row>
    <row r="147" spans="16:20" x14ac:dyDescent="0.25">
      <c r="P147"/>
      <c r="Q147"/>
      <c r="R147"/>
      <c r="S147"/>
      <c r="T147"/>
    </row>
    <row r="148" spans="16:20" x14ac:dyDescent="0.25">
      <c r="P148"/>
      <c r="Q148"/>
      <c r="R148"/>
      <c r="S148"/>
      <c r="T148"/>
    </row>
    <row r="149" spans="16:20" x14ac:dyDescent="0.25">
      <c r="P149"/>
      <c r="Q149"/>
      <c r="R149"/>
      <c r="S149"/>
      <c r="T149"/>
    </row>
    <row r="150" spans="16:20" x14ac:dyDescent="0.25">
      <c r="P150"/>
      <c r="Q150"/>
      <c r="R150"/>
      <c r="S150"/>
      <c r="T150"/>
    </row>
    <row r="151" spans="16:20" x14ac:dyDescent="0.25">
      <c r="P151"/>
      <c r="Q151"/>
      <c r="R151"/>
      <c r="S151"/>
      <c r="T151"/>
    </row>
    <row r="152" spans="16:20" x14ac:dyDescent="0.25">
      <c r="P152"/>
      <c r="Q152"/>
      <c r="R152"/>
      <c r="S152"/>
      <c r="T152"/>
    </row>
    <row r="153" spans="16:20" x14ac:dyDescent="0.25">
      <c r="P153"/>
      <c r="Q153"/>
      <c r="R153"/>
      <c r="S153"/>
      <c r="T153"/>
    </row>
    <row r="154" spans="16:20" x14ac:dyDescent="0.25">
      <c r="P154"/>
      <c r="Q154"/>
      <c r="R154"/>
      <c r="S154"/>
      <c r="T154"/>
    </row>
    <row r="155" spans="16:20" x14ac:dyDescent="0.25">
      <c r="P155"/>
      <c r="Q155"/>
      <c r="R155"/>
      <c r="S155"/>
      <c r="T155"/>
    </row>
    <row r="156" spans="16:20" x14ac:dyDescent="0.25">
      <c r="P156"/>
      <c r="Q156"/>
      <c r="R156"/>
      <c r="S156"/>
      <c r="T156"/>
    </row>
    <row r="157" spans="16:20" x14ac:dyDescent="0.25">
      <c r="P157"/>
      <c r="Q157"/>
      <c r="R157"/>
      <c r="S157"/>
      <c r="T157"/>
    </row>
    <row r="158" spans="16:20" x14ac:dyDescent="0.25">
      <c r="P158"/>
      <c r="Q158"/>
      <c r="R158"/>
      <c r="S158"/>
      <c r="T158"/>
    </row>
    <row r="159" spans="16:20" x14ac:dyDescent="0.25">
      <c r="P159"/>
      <c r="Q159"/>
      <c r="R159"/>
      <c r="S159"/>
      <c r="T159"/>
    </row>
    <row r="160" spans="16:20" x14ac:dyDescent="0.25">
      <c r="P160"/>
      <c r="Q160"/>
      <c r="R160"/>
      <c r="S160"/>
      <c r="T160"/>
    </row>
    <row r="161" spans="16:20" x14ac:dyDescent="0.25">
      <c r="P161"/>
      <c r="Q161"/>
      <c r="R161"/>
      <c r="S161"/>
      <c r="T161"/>
    </row>
    <row r="162" spans="16:20" x14ac:dyDescent="0.25">
      <c r="P162"/>
      <c r="Q162"/>
      <c r="R162"/>
      <c r="S162"/>
      <c r="T162"/>
    </row>
    <row r="163" spans="16:20" x14ac:dyDescent="0.25">
      <c r="P163"/>
      <c r="Q163"/>
      <c r="R163"/>
      <c r="S163"/>
      <c r="T163"/>
    </row>
    <row r="164" spans="16:20" x14ac:dyDescent="0.25">
      <c r="P164"/>
      <c r="Q164"/>
      <c r="R164"/>
      <c r="S164"/>
      <c r="T164"/>
    </row>
    <row r="165" spans="16:20" x14ac:dyDescent="0.25">
      <c r="P165"/>
      <c r="Q165"/>
      <c r="R165"/>
      <c r="S165"/>
      <c r="T165"/>
    </row>
    <row r="166" spans="16:20" x14ac:dyDescent="0.25">
      <c r="P166"/>
      <c r="Q166"/>
      <c r="R166"/>
      <c r="S166"/>
      <c r="T166"/>
    </row>
    <row r="167" spans="16:20" x14ac:dyDescent="0.25">
      <c r="P167"/>
      <c r="Q167"/>
      <c r="R167"/>
      <c r="S167"/>
      <c r="T167"/>
    </row>
    <row r="168" spans="16:20" x14ac:dyDescent="0.25">
      <c r="P168"/>
      <c r="Q168"/>
      <c r="R168"/>
      <c r="S168"/>
      <c r="T168"/>
    </row>
    <row r="169" spans="16:20" x14ac:dyDescent="0.25">
      <c r="P169"/>
      <c r="Q169"/>
      <c r="R169"/>
      <c r="S169"/>
      <c r="T169"/>
    </row>
    <row r="170" spans="16:20" x14ac:dyDescent="0.25">
      <c r="P170"/>
      <c r="Q170"/>
      <c r="R170"/>
      <c r="S170"/>
      <c r="T170"/>
    </row>
    <row r="171" spans="16:20" x14ac:dyDescent="0.25">
      <c r="P171"/>
      <c r="Q171"/>
      <c r="R171"/>
      <c r="S171"/>
      <c r="T171"/>
    </row>
    <row r="172" spans="16:20" x14ac:dyDescent="0.25">
      <c r="P172"/>
      <c r="Q172"/>
      <c r="R172"/>
      <c r="S172"/>
      <c r="T172"/>
    </row>
    <row r="173" spans="16:20" x14ac:dyDescent="0.25">
      <c r="P173"/>
      <c r="Q173"/>
      <c r="R173"/>
      <c r="S173"/>
      <c r="T173"/>
    </row>
    <row r="174" spans="16:20" x14ac:dyDescent="0.25">
      <c r="P174"/>
      <c r="Q174"/>
      <c r="R174"/>
      <c r="S174"/>
      <c r="T174"/>
    </row>
    <row r="175" spans="16:20" x14ac:dyDescent="0.25">
      <c r="P175"/>
      <c r="Q175"/>
      <c r="R175"/>
      <c r="S175"/>
      <c r="T175"/>
    </row>
    <row r="176" spans="16:20" x14ac:dyDescent="0.25">
      <c r="P176"/>
      <c r="Q176"/>
      <c r="R176"/>
      <c r="S176"/>
      <c r="T176"/>
    </row>
    <row r="177" spans="16:20" x14ac:dyDescent="0.25">
      <c r="P177"/>
      <c r="Q177"/>
      <c r="R177"/>
      <c r="S177"/>
      <c r="T177"/>
    </row>
    <row r="178" spans="16:20" x14ac:dyDescent="0.25">
      <c r="P178"/>
      <c r="Q178"/>
      <c r="R178"/>
      <c r="S178"/>
      <c r="T178"/>
    </row>
    <row r="179" spans="16:20" x14ac:dyDescent="0.25">
      <c r="P179"/>
      <c r="Q179"/>
      <c r="R179"/>
      <c r="S179"/>
      <c r="T179"/>
    </row>
    <row r="180" spans="16:20" x14ac:dyDescent="0.25">
      <c r="P180"/>
      <c r="Q180"/>
      <c r="R180"/>
      <c r="S180"/>
      <c r="T180"/>
    </row>
    <row r="181" spans="16:20" x14ac:dyDescent="0.25">
      <c r="P181"/>
      <c r="Q181"/>
      <c r="R181"/>
      <c r="S181"/>
      <c r="T181"/>
    </row>
    <row r="182" spans="16:20" x14ac:dyDescent="0.25">
      <c r="P182"/>
      <c r="Q182"/>
      <c r="R182"/>
      <c r="S182"/>
      <c r="T182"/>
    </row>
    <row r="183" spans="16:20" x14ac:dyDescent="0.25">
      <c r="P183"/>
      <c r="Q183"/>
      <c r="R183"/>
      <c r="S183"/>
      <c r="T183"/>
    </row>
    <row r="184" spans="16:20" x14ac:dyDescent="0.25">
      <c r="P184"/>
      <c r="Q184"/>
      <c r="R184"/>
      <c r="S184"/>
      <c r="T184"/>
    </row>
    <row r="185" spans="16:20" x14ac:dyDescent="0.25">
      <c r="P185"/>
      <c r="Q185"/>
      <c r="R185"/>
      <c r="S185"/>
      <c r="T185"/>
    </row>
    <row r="186" spans="16:20" x14ac:dyDescent="0.25">
      <c r="P186"/>
      <c r="Q186"/>
      <c r="R186"/>
      <c r="S186"/>
      <c r="T186"/>
    </row>
    <row r="187" spans="16:20" x14ac:dyDescent="0.25">
      <c r="P187"/>
      <c r="Q187"/>
      <c r="R187"/>
      <c r="S187"/>
      <c r="T187"/>
    </row>
    <row r="188" spans="16:20" x14ac:dyDescent="0.25">
      <c r="P188"/>
      <c r="Q188"/>
      <c r="R188"/>
      <c r="S188"/>
      <c r="T188"/>
    </row>
    <row r="189" spans="16:20" x14ac:dyDescent="0.25">
      <c r="P189"/>
      <c r="Q189"/>
      <c r="R189"/>
      <c r="S189"/>
      <c r="T189"/>
    </row>
    <row r="190" spans="16:20" x14ac:dyDescent="0.25">
      <c r="P190"/>
      <c r="Q190"/>
      <c r="R190"/>
      <c r="S190"/>
      <c r="T190"/>
    </row>
    <row r="191" spans="16:20" x14ac:dyDescent="0.25">
      <c r="P191"/>
      <c r="Q191"/>
      <c r="R191"/>
      <c r="S191"/>
      <c r="T191"/>
    </row>
    <row r="192" spans="16:20" x14ac:dyDescent="0.25">
      <c r="P192"/>
      <c r="Q192"/>
      <c r="R192"/>
      <c r="S192"/>
      <c r="T192"/>
    </row>
    <row r="193" spans="16:20" x14ac:dyDescent="0.25">
      <c r="P193"/>
      <c r="Q193"/>
      <c r="R193"/>
      <c r="S193"/>
      <c r="T193"/>
    </row>
    <row r="194" spans="16:20" x14ac:dyDescent="0.25">
      <c r="P194"/>
      <c r="Q194"/>
      <c r="R194"/>
      <c r="S194"/>
      <c r="T194"/>
    </row>
    <row r="195" spans="16:20" x14ac:dyDescent="0.25">
      <c r="P195"/>
      <c r="Q195"/>
      <c r="R195"/>
      <c r="S195"/>
      <c r="T195"/>
    </row>
    <row r="196" spans="16:20" x14ac:dyDescent="0.25">
      <c r="P196"/>
      <c r="Q196"/>
      <c r="R196"/>
      <c r="S196"/>
      <c r="T196"/>
    </row>
    <row r="197" spans="16:20" x14ac:dyDescent="0.25">
      <c r="P197"/>
      <c r="Q197"/>
      <c r="R197"/>
      <c r="S197"/>
      <c r="T197"/>
    </row>
    <row r="198" spans="16:20" x14ac:dyDescent="0.25">
      <c r="P198"/>
      <c r="Q198"/>
      <c r="R198"/>
      <c r="S198"/>
      <c r="T198"/>
    </row>
    <row r="199" spans="16:20" x14ac:dyDescent="0.25">
      <c r="P199"/>
      <c r="Q199"/>
      <c r="R199"/>
      <c r="S199"/>
      <c r="T199"/>
    </row>
    <row r="200" spans="16:20" x14ac:dyDescent="0.25">
      <c r="P200"/>
      <c r="Q200"/>
      <c r="R200"/>
      <c r="S200"/>
      <c r="T200"/>
    </row>
    <row r="201" spans="16:20" x14ac:dyDescent="0.25">
      <c r="P201"/>
      <c r="Q201"/>
      <c r="R201"/>
      <c r="S201"/>
      <c r="T201"/>
    </row>
    <row r="202" spans="16:20" x14ac:dyDescent="0.25">
      <c r="P202"/>
      <c r="Q202"/>
      <c r="R202"/>
      <c r="S202"/>
      <c r="T202"/>
    </row>
    <row r="203" spans="16:20" x14ac:dyDescent="0.25">
      <c r="P203"/>
      <c r="Q203"/>
      <c r="R203"/>
      <c r="S203"/>
      <c r="T203"/>
    </row>
    <row r="204" spans="16:20" x14ac:dyDescent="0.25">
      <c r="P204"/>
      <c r="Q204"/>
      <c r="R204"/>
      <c r="S204"/>
      <c r="T204"/>
    </row>
    <row r="205" spans="16:20" x14ac:dyDescent="0.25">
      <c r="P205"/>
      <c r="Q205"/>
      <c r="R205"/>
      <c r="S205"/>
      <c r="T205"/>
    </row>
    <row r="206" spans="16:20" x14ac:dyDescent="0.25">
      <c r="P206"/>
      <c r="Q206"/>
      <c r="R206"/>
      <c r="S206"/>
      <c r="T206"/>
    </row>
    <row r="207" spans="16:20" x14ac:dyDescent="0.25">
      <c r="P207"/>
      <c r="Q207"/>
      <c r="R207"/>
      <c r="S207"/>
      <c r="T207"/>
    </row>
    <row r="208" spans="16:20" x14ac:dyDescent="0.25">
      <c r="P208"/>
      <c r="Q208"/>
      <c r="R208"/>
      <c r="S208"/>
      <c r="T208"/>
    </row>
    <row r="209" spans="16:20" x14ac:dyDescent="0.25">
      <c r="P209"/>
      <c r="Q209"/>
      <c r="R209"/>
      <c r="S209"/>
      <c r="T209"/>
    </row>
    <row r="210" spans="16:20" x14ac:dyDescent="0.25">
      <c r="P210"/>
      <c r="Q210"/>
      <c r="R210"/>
      <c r="S210"/>
      <c r="T210"/>
    </row>
    <row r="211" spans="16:20" x14ac:dyDescent="0.25">
      <c r="P211"/>
      <c r="Q211"/>
      <c r="R211"/>
      <c r="S211"/>
      <c r="T211"/>
    </row>
    <row r="212" spans="16:20" x14ac:dyDescent="0.25">
      <c r="P212"/>
      <c r="Q212"/>
      <c r="R212"/>
      <c r="S212"/>
      <c r="T212"/>
    </row>
    <row r="213" spans="16:20" x14ac:dyDescent="0.25">
      <c r="P213"/>
      <c r="Q213"/>
      <c r="R213"/>
      <c r="S213"/>
      <c r="T213"/>
    </row>
    <row r="214" spans="16:20" x14ac:dyDescent="0.25">
      <c r="P214"/>
      <c r="Q214"/>
      <c r="R214"/>
      <c r="S214"/>
      <c r="T214"/>
    </row>
    <row r="215" spans="16:20" x14ac:dyDescent="0.25">
      <c r="P215"/>
      <c r="Q215"/>
      <c r="R215"/>
      <c r="S215"/>
      <c r="T215"/>
    </row>
    <row r="216" spans="16:20" x14ac:dyDescent="0.25">
      <c r="P216"/>
      <c r="Q216"/>
      <c r="R216"/>
      <c r="S216"/>
      <c r="T216"/>
    </row>
    <row r="217" spans="16:20" x14ac:dyDescent="0.25">
      <c r="P217"/>
      <c r="Q217"/>
      <c r="R217"/>
      <c r="S217"/>
      <c r="T217"/>
    </row>
    <row r="218" spans="16:20" x14ac:dyDescent="0.25">
      <c r="P218"/>
      <c r="Q218"/>
      <c r="R218"/>
      <c r="S218"/>
      <c r="T218"/>
    </row>
    <row r="219" spans="16:20" x14ac:dyDescent="0.25">
      <c r="P219"/>
      <c r="Q219"/>
      <c r="R219"/>
      <c r="S219"/>
      <c r="T219"/>
    </row>
    <row r="220" spans="16:20" x14ac:dyDescent="0.25">
      <c r="P220"/>
      <c r="Q220"/>
      <c r="R220"/>
      <c r="S220"/>
      <c r="T220"/>
    </row>
    <row r="221" spans="16:20" x14ac:dyDescent="0.25">
      <c r="P221"/>
      <c r="Q221"/>
      <c r="R221"/>
      <c r="S221"/>
      <c r="T221"/>
    </row>
    <row r="222" spans="16:20" x14ac:dyDescent="0.25">
      <c r="P222"/>
      <c r="Q222"/>
      <c r="R222"/>
      <c r="S222"/>
      <c r="T222"/>
    </row>
    <row r="223" spans="16:20" x14ac:dyDescent="0.25">
      <c r="P223"/>
      <c r="Q223"/>
      <c r="R223"/>
      <c r="S223"/>
      <c r="T223"/>
    </row>
    <row r="224" spans="16:20" x14ac:dyDescent="0.25">
      <c r="P224"/>
      <c r="Q224"/>
      <c r="R224"/>
      <c r="S224"/>
      <c r="T224"/>
    </row>
    <row r="225" spans="16:20" x14ac:dyDescent="0.25">
      <c r="P225"/>
      <c r="Q225"/>
      <c r="R225"/>
      <c r="S225"/>
      <c r="T225"/>
    </row>
    <row r="226" spans="16:20" x14ac:dyDescent="0.25">
      <c r="P226"/>
      <c r="Q226"/>
      <c r="R226"/>
      <c r="S226"/>
      <c r="T226"/>
    </row>
    <row r="227" spans="16:20" x14ac:dyDescent="0.25">
      <c r="P227"/>
      <c r="Q227"/>
      <c r="R227"/>
      <c r="S227"/>
      <c r="T227"/>
    </row>
    <row r="228" spans="16:20" x14ac:dyDescent="0.25">
      <c r="P228"/>
      <c r="Q228"/>
      <c r="R228"/>
      <c r="S228"/>
      <c r="T228"/>
    </row>
    <row r="229" spans="16:20" x14ac:dyDescent="0.25">
      <c r="P229"/>
      <c r="Q229"/>
      <c r="R229"/>
      <c r="S229"/>
      <c r="T229"/>
    </row>
    <row r="230" spans="16:20" x14ac:dyDescent="0.25">
      <c r="P230"/>
      <c r="Q230"/>
      <c r="R230"/>
      <c r="S230"/>
      <c r="T230"/>
    </row>
    <row r="231" spans="16:20" x14ac:dyDescent="0.25">
      <c r="P231"/>
      <c r="Q231"/>
      <c r="R231"/>
      <c r="S231"/>
      <c r="T231"/>
    </row>
    <row r="232" spans="16:20" x14ac:dyDescent="0.25">
      <c r="P232"/>
      <c r="Q232"/>
      <c r="R232"/>
      <c r="S232"/>
      <c r="T232"/>
    </row>
    <row r="233" spans="16:20" x14ac:dyDescent="0.25">
      <c r="P233"/>
      <c r="Q233"/>
      <c r="R233"/>
      <c r="S233"/>
      <c r="T233"/>
    </row>
    <row r="234" spans="16:20" x14ac:dyDescent="0.25">
      <c r="P234"/>
      <c r="Q234"/>
      <c r="R234"/>
      <c r="S234"/>
      <c r="T234"/>
    </row>
    <row r="235" spans="16:20" x14ac:dyDescent="0.25">
      <c r="P235"/>
      <c r="Q235"/>
      <c r="R235"/>
      <c r="S235"/>
      <c r="T235"/>
    </row>
    <row r="236" spans="16:20" x14ac:dyDescent="0.25">
      <c r="P236"/>
      <c r="Q236"/>
      <c r="R236"/>
      <c r="S236"/>
      <c r="T236"/>
    </row>
    <row r="237" spans="16:20" x14ac:dyDescent="0.25">
      <c r="P237"/>
      <c r="Q237"/>
      <c r="R237"/>
      <c r="S237"/>
      <c r="T237"/>
    </row>
    <row r="238" spans="16:20" x14ac:dyDescent="0.25">
      <c r="P238"/>
      <c r="Q238"/>
      <c r="R238"/>
      <c r="S238"/>
      <c r="T238"/>
    </row>
    <row r="239" spans="16:20" x14ac:dyDescent="0.25">
      <c r="P239"/>
      <c r="Q239"/>
      <c r="R239"/>
      <c r="S239"/>
      <c r="T239"/>
    </row>
    <row r="240" spans="16:20" x14ac:dyDescent="0.25">
      <c r="P240"/>
      <c r="Q240"/>
      <c r="R240"/>
      <c r="S240"/>
      <c r="T240"/>
    </row>
    <row r="241" spans="16:20" x14ac:dyDescent="0.25">
      <c r="P241"/>
      <c r="Q241"/>
      <c r="R241"/>
      <c r="S241"/>
      <c r="T241"/>
    </row>
    <row r="242" spans="16:20" x14ac:dyDescent="0.25">
      <c r="P242"/>
      <c r="Q242"/>
      <c r="R242"/>
      <c r="S242"/>
      <c r="T242"/>
    </row>
    <row r="243" spans="16:20" x14ac:dyDescent="0.25">
      <c r="P243"/>
      <c r="Q243"/>
      <c r="R243"/>
      <c r="S243"/>
      <c r="T243"/>
    </row>
    <row r="244" spans="16:20" x14ac:dyDescent="0.25">
      <c r="P244"/>
      <c r="Q244"/>
      <c r="R244"/>
      <c r="S244"/>
      <c r="T244"/>
    </row>
    <row r="245" spans="16:20" x14ac:dyDescent="0.25">
      <c r="P245"/>
      <c r="Q245"/>
      <c r="R245"/>
      <c r="S245"/>
      <c r="T245"/>
    </row>
    <row r="246" spans="16:20" x14ac:dyDescent="0.25">
      <c r="P246"/>
      <c r="Q246"/>
      <c r="R246"/>
      <c r="S246"/>
      <c r="T246"/>
    </row>
    <row r="247" spans="16:20" x14ac:dyDescent="0.25">
      <c r="P247"/>
      <c r="Q247"/>
      <c r="R247"/>
      <c r="S247"/>
      <c r="T247"/>
    </row>
    <row r="248" spans="16:20" x14ac:dyDescent="0.25">
      <c r="P248"/>
      <c r="Q248"/>
      <c r="R248"/>
      <c r="S248"/>
      <c r="T248"/>
    </row>
    <row r="249" spans="16:20" x14ac:dyDescent="0.25">
      <c r="P249"/>
      <c r="Q249"/>
      <c r="R249"/>
      <c r="S249"/>
      <c r="T249"/>
    </row>
    <row r="250" spans="16:20" x14ac:dyDescent="0.25">
      <c r="P250"/>
      <c r="Q250"/>
      <c r="R250"/>
      <c r="S250"/>
      <c r="T250"/>
    </row>
    <row r="251" spans="16:20" x14ac:dyDescent="0.25">
      <c r="P251"/>
      <c r="Q251"/>
      <c r="R251"/>
      <c r="S251"/>
      <c r="T251"/>
    </row>
    <row r="252" spans="16:20" x14ac:dyDescent="0.25">
      <c r="P252"/>
      <c r="Q252"/>
      <c r="R252"/>
      <c r="S252"/>
      <c r="T252"/>
    </row>
    <row r="253" spans="16:20" x14ac:dyDescent="0.25">
      <c r="P253"/>
      <c r="Q253"/>
      <c r="R253"/>
      <c r="S253"/>
      <c r="T253"/>
    </row>
    <row r="254" spans="16:20" x14ac:dyDescent="0.25">
      <c r="P254"/>
      <c r="Q254"/>
      <c r="R254"/>
      <c r="S254"/>
      <c r="T254"/>
    </row>
    <row r="255" spans="16:20" x14ac:dyDescent="0.25">
      <c r="P255"/>
      <c r="Q255"/>
      <c r="R255"/>
      <c r="S255"/>
      <c r="T255"/>
    </row>
    <row r="256" spans="16:20" x14ac:dyDescent="0.25">
      <c r="P256"/>
      <c r="Q256"/>
      <c r="R256"/>
      <c r="S256"/>
      <c r="T256"/>
    </row>
    <row r="257" spans="16:20" x14ac:dyDescent="0.25">
      <c r="P257"/>
      <c r="Q257"/>
      <c r="R257"/>
      <c r="S257"/>
      <c r="T257"/>
    </row>
    <row r="258" spans="16:20" x14ac:dyDescent="0.25">
      <c r="P258"/>
      <c r="Q258"/>
      <c r="R258"/>
      <c r="S258"/>
      <c r="T258"/>
    </row>
    <row r="259" spans="16:20" x14ac:dyDescent="0.25">
      <c r="P259"/>
      <c r="Q259"/>
      <c r="R259"/>
      <c r="S259"/>
      <c r="T259"/>
    </row>
    <row r="260" spans="16:20" x14ac:dyDescent="0.25">
      <c r="P260"/>
      <c r="Q260"/>
      <c r="R260"/>
      <c r="S260"/>
      <c r="T260"/>
    </row>
    <row r="261" spans="16:20" x14ac:dyDescent="0.25">
      <c r="P261"/>
      <c r="Q261"/>
      <c r="R261"/>
      <c r="S261"/>
      <c r="T261"/>
    </row>
    <row r="262" spans="16:20" x14ac:dyDescent="0.25">
      <c r="P262"/>
      <c r="Q262"/>
      <c r="R262"/>
      <c r="S262"/>
      <c r="T262"/>
    </row>
    <row r="263" spans="16:20" x14ac:dyDescent="0.25">
      <c r="P263"/>
      <c r="Q263"/>
      <c r="R263"/>
      <c r="S263"/>
      <c r="T263"/>
    </row>
    <row r="264" spans="16:20" x14ac:dyDescent="0.25">
      <c r="P264"/>
      <c r="Q264"/>
      <c r="R264"/>
      <c r="S264"/>
      <c r="T264"/>
    </row>
    <row r="265" spans="16:20" x14ac:dyDescent="0.25">
      <c r="P265"/>
      <c r="Q265"/>
      <c r="R265"/>
      <c r="S265"/>
      <c r="T265"/>
    </row>
    <row r="266" spans="16:20" x14ac:dyDescent="0.25">
      <c r="P266"/>
      <c r="Q266"/>
      <c r="R266"/>
      <c r="S266"/>
      <c r="T266"/>
    </row>
    <row r="267" spans="16:20" x14ac:dyDescent="0.25">
      <c r="P267"/>
      <c r="Q267"/>
      <c r="R267"/>
      <c r="S267"/>
      <c r="T267"/>
    </row>
    <row r="268" spans="16:20" x14ac:dyDescent="0.25">
      <c r="P268"/>
      <c r="Q268"/>
      <c r="R268"/>
      <c r="S268"/>
      <c r="T268"/>
    </row>
    <row r="269" spans="16:20" x14ac:dyDescent="0.25">
      <c r="P269"/>
      <c r="Q269"/>
      <c r="R269"/>
      <c r="S269"/>
      <c r="T269"/>
    </row>
    <row r="270" spans="16:20" x14ac:dyDescent="0.25">
      <c r="P270"/>
      <c r="Q270"/>
      <c r="R270"/>
      <c r="S270"/>
      <c r="T270"/>
    </row>
    <row r="271" spans="16:20" x14ac:dyDescent="0.25">
      <c r="P271"/>
      <c r="Q271"/>
      <c r="R271"/>
      <c r="S271"/>
      <c r="T271"/>
    </row>
    <row r="272" spans="16:20" x14ac:dyDescent="0.25">
      <c r="P272"/>
      <c r="Q272"/>
      <c r="R272"/>
      <c r="S272"/>
      <c r="T272"/>
    </row>
    <row r="273" spans="16:20" x14ac:dyDescent="0.25">
      <c r="P273"/>
      <c r="Q273"/>
      <c r="R273"/>
      <c r="S273"/>
      <c r="T273"/>
    </row>
    <row r="274" spans="16:20" x14ac:dyDescent="0.25">
      <c r="P274"/>
      <c r="Q274"/>
      <c r="R274"/>
      <c r="S274"/>
      <c r="T274"/>
    </row>
    <row r="275" spans="16:20" x14ac:dyDescent="0.25">
      <c r="P275"/>
      <c r="Q275"/>
      <c r="R275"/>
      <c r="S275"/>
      <c r="T275"/>
    </row>
    <row r="276" spans="16:20" x14ac:dyDescent="0.25">
      <c r="P276"/>
      <c r="Q276"/>
      <c r="R276"/>
      <c r="S276"/>
      <c r="T276"/>
    </row>
    <row r="277" spans="16:20" x14ac:dyDescent="0.25">
      <c r="P277"/>
      <c r="Q277"/>
      <c r="R277"/>
      <c r="S277"/>
      <c r="T277"/>
    </row>
    <row r="278" spans="16:20" x14ac:dyDescent="0.25">
      <c r="P278"/>
      <c r="Q278"/>
      <c r="R278"/>
      <c r="S278"/>
      <c r="T278"/>
    </row>
    <row r="279" spans="16:20" x14ac:dyDescent="0.25">
      <c r="P279"/>
      <c r="Q279"/>
      <c r="R279"/>
      <c r="S279"/>
      <c r="T279"/>
    </row>
    <row r="280" spans="16:20" x14ac:dyDescent="0.25">
      <c r="P280"/>
      <c r="Q280"/>
      <c r="R280"/>
      <c r="S280"/>
      <c r="T280"/>
    </row>
    <row r="281" spans="16:20" x14ac:dyDescent="0.25">
      <c r="P281"/>
      <c r="Q281"/>
      <c r="R281"/>
      <c r="S281"/>
      <c r="T281"/>
    </row>
    <row r="282" spans="16:20" x14ac:dyDescent="0.25">
      <c r="P282"/>
      <c r="Q282"/>
      <c r="R282"/>
      <c r="S282"/>
      <c r="T282"/>
    </row>
    <row r="283" spans="16:20" x14ac:dyDescent="0.25">
      <c r="P283"/>
      <c r="Q283"/>
      <c r="R283"/>
      <c r="S283"/>
      <c r="T283"/>
    </row>
    <row r="284" spans="16:20" x14ac:dyDescent="0.25">
      <c r="P284"/>
      <c r="Q284"/>
      <c r="R284"/>
      <c r="S284"/>
      <c r="T284"/>
    </row>
    <row r="285" spans="16:20" x14ac:dyDescent="0.25">
      <c r="P285"/>
      <c r="Q285"/>
      <c r="R285"/>
      <c r="S285"/>
      <c r="T285"/>
    </row>
    <row r="286" spans="16:20" x14ac:dyDescent="0.25">
      <c r="P286"/>
      <c r="Q286"/>
      <c r="R286"/>
      <c r="S286"/>
      <c r="T286"/>
    </row>
    <row r="287" spans="16:20" x14ac:dyDescent="0.25">
      <c r="P287"/>
      <c r="Q287"/>
      <c r="R287"/>
      <c r="S287"/>
      <c r="T287"/>
    </row>
    <row r="288" spans="16:20" x14ac:dyDescent="0.25">
      <c r="P288"/>
      <c r="Q288"/>
      <c r="R288"/>
      <c r="S288"/>
      <c r="T288"/>
    </row>
    <row r="289" spans="16:20" x14ac:dyDescent="0.25">
      <c r="P289"/>
      <c r="Q289"/>
      <c r="R289"/>
      <c r="S289"/>
      <c r="T289"/>
    </row>
    <row r="290" spans="16:20" x14ac:dyDescent="0.25">
      <c r="P290"/>
      <c r="Q290"/>
      <c r="R290"/>
      <c r="S290"/>
      <c r="T290"/>
    </row>
    <row r="291" spans="16:20" x14ac:dyDescent="0.25">
      <c r="P291"/>
      <c r="Q291"/>
      <c r="R291"/>
      <c r="S291"/>
      <c r="T291"/>
    </row>
    <row r="292" spans="16:20" x14ac:dyDescent="0.25">
      <c r="P292"/>
      <c r="Q292"/>
      <c r="R292"/>
      <c r="S292"/>
      <c r="T292"/>
    </row>
    <row r="293" spans="16:20" x14ac:dyDescent="0.25">
      <c r="P293"/>
      <c r="Q293"/>
      <c r="R293"/>
      <c r="S293"/>
      <c r="T293"/>
    </row>
    <row r="294" spans="16:20" x14ac:dyDescent="0.25">
      <c r="P294"/>
      <c r="Q294"/>
      <c r="R294"/>
      <c r="S294"/>
      <c r="T294"/>
    </row>
    <row r="295" spans="16:20" x14ac:dyDescent="0.25">
      <c r="P295"/>
      <c r="Q295"/>
      <c r="R295"/>
      <c r="S295"/>
      <c r="T295"/>
    </row>
    <row r="296" spans="16:20" x14ac:dyDescent="0.25">
      <c r="P296"/>
      <c r="Q296"/>
      <c r="R296"/>
      <c r="S296"/>
      <c r="T296"/>
    </row>
    <row r="297" spans="16:20" x14ac:dyDescent="0.25">
      <c r="P297"/>
      <c r="Q297"/>
      <c r="R297"/>
      <c r="S297"/>
      <c r="T297"/>
    </row>
    <row r="298" spans="16:20" x14ac:dyDescent="0.25">
      <c r="P298"/>
      <c r="Q298"/>
      <c r="R298"/>
      <c r="S298"/>
      <c r="T298"/>
    </row>
    <row r="299" spans="16:20" x14ac:dyDescent="0.25">
      <c r="P299"/>
      <c r="Q299"/>
      <c r="R299"/>
      <c r="S299"/>
      <c r="T299"/>
    </row>
    <row r="300" spans="16:20" x14ac:dyDescent="0.25">
      <c r="P300"/>
      <c r="Q300"/>
      <c r="R300"/>
      <c r="S300"/>
      <c r="T300"/>
    </row>
    <row r="301" spans="16:20" x14ac:dyDescent="0.25">
      <c r="P301"/>
      <c r="Q301"/>
      <c r="R301"/>
      <c r="S301"/>
      <c r="T301"/>
    </row>
    <row r="302" spans="16:20" x14ac:dyDescent="0.25">
      <c r="P302"/>
      <c r="Q302"/>
      <c r="R302"/>
      <c r="S302"/>
      <c r="T302"/>
    </row>
    <row r="303" spans="16:20" x14ac:dyDescent="0.25">
      <c r="P303"/>
      <c r="Q303"/>
      <c r="R303"/>
      <c r="S303"/>
      <c r="T303"/>
    </row>
    <row r="304" spans="16:20" x14ac:dyDescent="0.25">
      <c r="P304"/>
      <c r="Q304"/>
      <c r="R304"/>
      <c r="S304"/>
      <c r="T304"/>
    </row>
    <row r="305" spans="16:20" x14ac:dyDescent="0.25">
      <c r="P305"/>
      <c r="Q305"/>
      <c r="R305"/>
      <c r="S305"/>
      <c r="T305"/>
    </row>
    <row r="306" spans="16:20" x14ac:dyDescent="0.25">
      <c r="P306"/>
      <c r="Q306"/>
      <c r="R306"/>
      <c r="S306"/>
      <c r="T306"/>
    </row>
    <row r="307" spans="16:20" x14ac:dyDescent="0.25">
      <c r="P307"/>
      <c r="Q307"/>
      <c r="R307"/>
      <c r="S307"/>
      <c r="T307"/>
    </row>
    <row r="308" spans="16:20" x14ac:dyDescent="0.25">
      <c r="P308"/>
      <c r="Q308"/>
      <c r="R308"/>
      <c r="S308"/>
      <c r="T308"/>
    </row>
    <row r="309" spans="16:20" x14ac:dyDescent="0.25">
      <c r="P309"/>
      <c r="Q309"/>
      <c r="R309"/>
      <c r="S309"/>
      <c r="T309"/>
    </row>
    <row r="310" spans="16:20" x14ac:dyDescent="0.25">
      <c r="P310"/>
      <c r="Q310"/>
      <c r="R310"/>
      <c r="S310"/>
      <c r="T310"/>
    </row>
    <row r="311" spans="16:20" x14ac:dyDescent="0.25">
      <c r="P311"/>
      <c r="Q311"/>
      <c r="R311"/>
      <c r="S311"/>
      <c r="T311"/>
    </row>
    <row r="312" spans="16:20" x14ac:dyDescent="0.25">
      <c r="P312"/>
      <c r="Q312"/>
      <c r="R312"/>
      <c r="S312"/>
      <c r="T312"/>
    </row>
    <row r="313" spans="16:20" x14ac:dyDescent="0.25">
      <c r="P313"/>
      <c r="Q313"/>
      <c r="R313"/>
      <c r="S313"/>
      <c r="T313"/>
    </row>
    <row r="314" spans="16:20" x14ac:dyDescent="0.25">
      <c r="P314"/>
      <c r="Q314"/>
      <c r="R314"/>
      <c r="S314"/>
      <c r="T314"/>
    </row>
    <row r="315" spans="16:20" x14ac:dyDescent="0.25">
      <c r="P315"/>
      <c r="Q315"/>
      <c r="R315"/>
      <c r="S315"/>
      <c r="T315"/>
    </row>
    <row r="316" spans="16:20" x14ac:dyDescent="0.25">
      <c r="P316"/>
      <c r="Q316"/>
      <c r="R316"/>
      <c r="S316"/>
      <c r="T316"/>
    </row>
    <row r="317" spans="16:20" x14ac:dyDescent="0.25">
      <c r="P317"/>
      <c r="Q317"/>
      <c r="R317"/>
      <c r="S317"/>
      <c r="T317"/>
    </row>
    <row r="318" spans="16:20" x14ac:dyDescent="0.25">
      <c r="P318"/>
      <c r="Q318"/>
      <c r="R318"/>
      <c r="S318"/>
      <c r="T318"/>
    </row>
    <row r="319" spans="16:20" x14ac:dyDescent="0.25">
      <c r="P319"/>
      <c r="Q319"/>
      <c r="R319"/>
      <c r="S319"/>
      <c r="T319"/>
    </row>
    <row r="320" spans="16:20" x14ac:dyDescent="0.25">
      <c r="P320"/>
      <c r="Q320"/>
      <c r="R320"/>
      <c r="S320"/>
      <c r="T320"/>
    </row>
    <row r="321" spans="16:20" x14ac:dyDescent="0.25">
      <c r="P321"/>
      <c r="Q321"/>
      <c r="R321"/>
      <c r="S321"/>
      <c r="T321"/>
    </row>
    <row r="322" spans="16:20" x14ac:dyDescent="0.25">
      <c r="P322"/>
      <c r="Q322"/>
      <c r="R322"/>
      <c r="S322"/>
      <c r="T322"/>
    </row>
    <row r="323" spans="16:20" x14ac:dyDescent="0.25">
      <c r="P323"/>
      <c r="Q323"/>
      <c r="R323"/>
      <c r="S323"/>
      <c r="T323"/>
    </row>
    <row r="324" spans="16:20" x14ac:dyDescent="0.25">
      <c r="P324"/>
      <c r="Q324"/>
      <c r="R324"/>
      <c r="S324"/>
      <c r="T324"/>
    </row>
    <row r="325" spans="16:20" x14ac:dyDescent="0.25">
      <c r="P325"/>
      <c r="Q325"/>
      <c r="R325"/>
      <c r="S325"/>
      <c r="T325"/>
    </row>
    <row r="326" spans="16:20" x14ac:dyDescent="0.25">
      <c r="P326"/>
      <c r="Q326"/>
      <c r="R326"/>
      <c r="S326"/>
      <c r="T326"/>
    </row>
    <row r="327" spans="16:20" x14ac:dyDescent="0.25">
      <c r="P327"/>
      <c r="Q327"/>
      <c r="R327"/>
      <c r="S327"/>
      <c r="T327"/>
    </row>
    <row r="328" spans="16:20" x14ac:dyDescent="0.25">
      <c r="P328"/>
      <c r="Q328"/>
      <c r="R328"/>
      <c r="S328"/>
      <c r="T328"/>
    </row>
    <row r="329" spans="16:20" x14ac:dyDescent="0.25">
      <c r="P329"/>
      <c r="Q329"/>
      <c r="R329"/>
      <c r="S329"/>
      <c r="T329"/>
    </row>
    <row r="330" spans="16:20" x14ac:dyDescent="0.25">
      <c r="P330"/>
      <c r="Q330"/>
      <c r="R330"/>
      <c r="S330"/>
      <c r="T330"/>
    </row>
    <row r="331" spans="16:20" x14ac:dyDescent="0.25">
      <c r="P331"/>
      <c r="Q331"/>
      <c r="R331"/>
      <c r="S331"/>
      <c r="T331"/>
    </row>
    <row r="332" spans="16:20" x14ac:dyDescent="0.25">
      <c r="P332"/>
      <c r="Q332"/>
      <c r="R332"/>
      <c r="S332"/>
      <c r="T332"/>
    </row>
    <row r="333" spans="16:20" x14ac:dyDescent="0.25">
      <c r="P333"/>
      <c r="Q333"/>
      <c r="R333"/>
      <c r="S333"/>
      <c r="T333"/>
    </row>
    <row r="334" spans="16:20" x14ac:dyDescent="0.25">
      <c r="P334"/>
      <c r="Q334"/>
      <c r="R334"/>
      <c r="S334"/>
      <c r="T334"/>
    </row>
    <row r="335" spans="16:20" x14ac:dyDescent="0.25">
      <c r="P335"/>
      <c r="Q335"/>
      <c r="R335"/>
      <c r="S335"/>
      <c r="T335"/>
    </row>
    <row r="336" spans="16:20" x14ac:dyDescent="0.25">
      <c r="P336"/>
      <c r="Q336"/>
      <c r="R336"/>
      <c r="S336"/>
      <c r="T336"/>
    </row>
    <row r="337" spans="16:20" x14ac:dyDescent="0.25">
      <c r="P337"/>
      <c r="Q337"/>
      <c r="R337"/>
      <c r="S337"/>
      <c r="T337"/>
    </row>
    <row r="338" spans="16:20" x14ac:dyDescent="0.25">
      <c r="P338"/>
      <c r="Q338"/>
      <c r="R338"/>
      <c r="S338"/>
      <c r="T338"/>
    </row>
    <row r="339" spans="16:20" x14ac:dyDescent="0.25">
      <c r="P339"/>
      <c r="Q339"/>
      <c r="R339"/>
      <c r="S339"/>
      <c r="T339"/>
    </row>
    <row r="340" spans="16:20" x14ac:dyDescent="0.25">
      <c r="P340"/>
      <c r="Q340"/>
      <c r="R340"/>
      <c r="S340"/>
      <c r="T340"/>
    </row>
    <row r="341" spans="16:20" x14ac:dyDescent="0.25">
      <c r="P341"/>
      <c r="Q341"/>
      <c r="R341"/>
      <c r="S341"/>
      <c r="T341"/>
    </row>
    <row r="342" spans="16:20" x14ac:dyDescent="0.25">
      <c r="P342"/>
      <c r="Q342"/>
    </row>
    <row r="343" spans="16:20" x14ac:dyDescent="0.25">
      <c r="P343"/>
      <c r="Q343"/>
    </row>
    <row r="344" spans="16:20" x14ac:dyDescent="0.25">
      <c r="P344"/>
      <c r="Q344"/>
    </row>
    <row r="345" spans="16:20" x14ac:dyDescent="0.25">
      <c r="P345"/>
      <c r="Q345"/>
    </row>
    <row r="346" spans="16:20" x14ac:dyDescent="0.25">
      <c r="P346"/>
      <c r="Q346"/>
    </row>
    <row r="347" spans="16:20" x14ac:dyDescent="0.25">
      <c r="P347"/>
      <c r="Q347"/>
    </row>
    <row r="348" spans="16:20" x14ac:dyDescent="0.25">
      <c r="P348"/>
      <c r="Q348"/>
    </row>
    <row r="349" spans="16:20" x14ac:dyDescent="0.25">
      <c r="P349"/>
      <c r="Q349"/>
    </row>
    <row r="350" spans="16:20" x14ac:dyDescent="0.25">
      <c r="P350"/>
      <c r="Q350"/>
    </row>
    <row r="351" spans="16:20" x14ac:dyDescent="0.25">
      <c r="P351"/>
      <c r="Q351"/>
    </row>
    <row r="352" spans="16:20" x14ac:dyDescent="0.25">
      <c r="P352"/>
      <c r="Q352"/>
    </row>
    <row r="353" spans="16:17" x14ac:dyDescent="0.25">
      <c r="P353"/>
      <c r="Q353"/>
    </row>
    <row r="354" spans="16:17" x14ac:dyDescent="0.25">
      <c r="P354"/>
      <c r="Q354"/>
    </row>
    <row r="355" spans="16:17" x14ac:dyDescent="0.25">
      <c r="P355"/>
      <c r="Q355"/>
    </row>
    <row r="356" spans="16:17" x14ac:dyDescent="0.25">
      <c r="P356"/>
      <c r="Q356"/>
    </row>
    <row r="357" spans="16:17" x14ac:dyDescent="0.25">
      <c r="P357"/>
      <c r="Q357"/>
    </row>
    <row r="358" spans="16:17" x14ac:dyDescent="0.25">
      <c r="P358"/>
      <c r="Q358"/>
    </row>
    <row r="359" spans="16:17" x14ac:dyDescent="0.25">
      <c r="P359"/>
      <c r="Q359"/>
    </row>
    <row r="360" spans="16:17" x14ac:dyDescent="0.25">
      <c r="P360"/>
      <c r="Q360"/>
    </row>
    <row r="361" spans="16:17" x14ac:dyDescent="0.25">
      <c r="P361"/>
      <c r="Q361"/>
    </row>
    <row r="362" spans="16:17" x14ac:dyDescent="0.25">
      <c r="P362"/>
      <c r="Q362"/>
    </row>
    <row r="363" spans="16:17" x14ac:dyDescent="0.25">
      <c r="P363"/>
      <c r="Q363"/>
    </row>
    <row r="364" spans="16:17" x14ac:dyDescent="0.25">
      <c r="P364"/>
      <c r="Q364"/>
    </row>
    <row r="365" spans="16:17" x14ac:dyDescent="0.25">
      <c r="P365"/>
      <c r="Q365"/>
    </row>
    <row r="366" spans="16:17" x14ac:dyDescent="0.25">
      <c r="P366"/>
      <c r="Q366"/>
    </row>
    <row r="367" spans="16:17" x14ac:dyDescent="0.25">
      <c r="P367"/>
      <c r="Q367"/>
    </row>
    <row r="368" spans="16:17" x14ac:dyDescent="0.25">
      <c r="P368"/>
      <c r="Q368"/>
    </row>
    <row r="369" spans="16:17" x14ac:dyDescent="0.25">
      <c r="P369"/>
      <c r="Q369"/>
    </row>
    <row r="370" spans="16:17" x14ac:dyDescent="0.25">
      <c r="P370"/>
      <c r="Q370"/>
    </row>
    <row r="371" spans="16:17" x14ac:dyDescent="0.25">
      <c r="P371"/>
      <c r="Q371"/>
    </row>
    <row r="372" spans="16:17" x14ac:dyDescent="0.25">
      <c r="P372"/>
      <c r="Q372"/>
    </row>
    <row r="373" spans="16:17" x14ac:dyDescent="0.25">
      <c r="P373"/>
      <c r="Q373"/>
    </row>
    <row r="374" spans="16:17" x14ac:dyDescent="0.25">
      <c r="P374"/>
      <c r="Q374"/>
    </row>
    <row r="375" spans="16:17" x14ac:dyDescent="0.25">
      <c r="P375"/>
      <c r="Q375"/>
    </row>
    <row r="376" spans="16:17" x14ac:dyDescent="0.25">
      <c r="P376"/>
      <c r="Q376"/>
    </row>
    <row r="377" spans="16:17" x14ac:dyDescent="0.25">
      <c r="P377"/>
      <c r="Q377"/>
    </row>
    <row r="378" spans="16:17" x14ac:dyDescent="0.25">
      <c r="P378"/>
      <c r="Q378"/>
    </row>
    <row r="379" spans="16:17" x14ac:dyDescent="0.25">
      <c r="P379"/>
      <c r="Q379"/>
    </row>
    <row r="380" spans="16:17" x14ac:dyDescent="0.25">
      <c r="P380"/>
      <c r="Q380"/>
    </row>
    <row r="381" spans="16:17" x14ac:dyDescent="0.25">
      <c r="P381"/>
      <c r="Q381"/>
    </row>
    <row r="382" spans="16:17" x14ac:dyDescent="0.25">
      <c r="P382"/>
      <c r="Q382"/>
    </row>
    <row r="383" spans="16:17" x14ac:dyDescent="0.25">
      <c r="P383"/>
      <c r="Q383"/>
    </row>
    <row r="384" spans="16:17" x14ac:dyDescent="0.25">
      <c r="P384"/>
      <c r="Q384"/>
    </row>
    <row r="385" spans="16:17" x14ac:dyDescent="0.25">
      <c r="P385"/>
      <c r="Q385"/>
    </row>
    <row r="386" spans="16:17" x14ac:dyDescent="0.25">
      <c r="P386"/>
      <c r="Q386"/>
    </row>
    <row r="387" spans="16:17" x14ac:dyDescent="0.25">
      <c r="P387"/>
      <c r="Q387"/>
    </row>
    <row r="388" spans="16:17" x14ac:dyDescent="0.25">
      <c r="P388"/>
      <c r="Q388"/>
    </row>
    <row r="389" spans="16:17" x14ac:dyDescent="0.25">
      <c r="P389"/>
      <c r="Q389"/>
    </row>
    <row r="390" spans="16:17" x14ac:dyDescent="0.25">
      <c r="P390"/>
      <c r="Q390"/>
    </row>
    <row r="391" spans="16:17" x14ac:dyDescent="0.25">
      <c r="P391"/>
      <c r="Q391"/>
    </row>
    <row r="392" spans="16:17" x14ac:dyDescent="0.25">
      <c r="P392"/>
      <c r="Q392"/>
    </row>
    <row r="393" spans="16:17" x14ac:dyDescent="0.25">
      <c r="P393"/>
      <c r="Q393"/>
    </row>
    <row r="394" spans="16:17" x14ac:dyDescent="0.25">
      <c r="P394"/>
      <c r="Q394"/>
    </row>
    <row r="395" spans="16:17" x14ac:dyDescent="0.25">
      <c r="P395"/>
      <c r="Q395"/>
    </row>
    <row r="396" spans="16:17" x14ac:dyDescent="0.25">
      <c r="P396"/>
      <c r="Q396"/>
    </row>
    <row r="397" spans="16:17" x14ac:dyDescent="0.25">
      <c r="P397"/>
      <c r="Q397"/>
    </row>
    <row r="398" spans="16:17" x14ac:dyDescent="0.25">
      <c r="P398"/>
      <c r="Q398"/>
    </row>
    <row r="399" spans="16:17" x14ac:dyDescent="0.25">
      <c r="P399"/>
      <c r="Q399"/>
    </row>
    <row r="400" spans="16:17" x14ac:dyDescent="0.25">
      <c r="P400"/>
      <c r="Q400"/>
    </row>
    <row r="401" spans="16:17" x14ac:dyDescent="0.25">
      <c r="P401"/>
      <c r="Q401"/>
    </row>
    <row r="402" spans="16:17" x14ac:dyDescent="0.25">
      <c r="P402"/>
      <c r="Q402"/>
    </row>
    <row r="403" spans="16:17" x14ac:dyDescent="0.25">
      <c r="P403"/>
      <c r="Q403"/>
    </row>
    <row r="404" spans="16:17" x14ac:dyDescent="0.25">
      <c r="P404"/>
      <c r="Q404"/>
    </row>
    <row r="405" spans="16:17" x14ac:dyDescent="0.25">
      <c r="P405"/>
      <c r="Q405"/>
    </row>
    <row r="406" spans="16:17" x14ac:dyDescent="0.25">
      <c r="P406"/>
      <c r="Q406"/>
    </row>
    <row r="407" spans="16:17" x14ac:dyDescent="0.25">
      <c r="P407"/>
      <c r="Q407"/>
    </row>
    <row r="408" spans="16:17" x14ac:dyDescent="0.25">
      <c r="P408"/>
      <c r="Q408"/>
    </row>
    <row r="409" spans="16:17" x14ac:dyDescent="0.25">
      <c r="P409"/>
      <c r="Q409"/>
    </row>
    <row r="410" spans="16:17" x14ac:dyDescent="0.25">
      <c r="P410"/>
      <c r="Q410"/>
    </row>
    <row r="411" spans="16:17" x14ac:dyDescent="0.25">
      <c r="P411"/>
      <c r="Q411"/>
    </row>
    <row r="412" spans="16:17" x14ac:dyDescent="0.25">
      <c r="P412"/>
      <c r="Q412"/>
    </row>
    <row r="413" spans="16:17" x14ac:dyDescent="0.25">
      <c r="P413"/>
      <c r="Q413"/>
    </row>
    <row r="414" spans="16:17" x14ac:dyDescent="0.25">
      <c r="P414"/>
      <c r="Q414"/>
    </row>
    <row r="415" spans="16:17" x14ac:dyDescent="0.25">
      <c r="P415"/>
      <c r="Q415"/>
    </row>
    <row r="416" spans="16:17" x14ac:dyDescent="0.25">
      <c r="P416"/>
      <c r="Q416"/>
    </row>
    <row r="417" spans="16:17" x14ac:dyDescent="0.25">
      <c r="P417"/>
      <c r="Q417"/>
    </row>
    <row r="418" spans="16:17" x14ac:dyDescent="0.25">
      <c r="P418"/>
      <c r="Q418"/>
    </row>
    <row r="419" spans="16:17" x14ac:dyDescent="0.25">
      <c r="P419"/>
      <c r="Q419"/>
    </row>
    <row r="420" spans="16:17" x14ac:dyDescent="0.25">
      <c r="P420"/>
      <c r="Q420"/>
    </row>
    <row r="421" spans="16:17" x14ac:dyDescent="0.25">
      <c r="P421"/>
      <c r="Q421"/>
    </row>
    <row r="422" spans="16:17" x14ac:dyDescent="0.25">
      <c r="P422"/>
      <c r="Q422"/>
    </row>
    <row r="423" spans="16:17" x14ac:dyDescent="0.25">
      <c r="P423"/>
      <c r="Q423"/>
    </row>
    <row r="424" spans="16:17" x14ac:dyDescent="0.25">
      <c r="P424"/>
      <c r="Q424"/>
    </row>
    <row r="425" spans="16:17" x14ac:dyDescent="0.25">
      <c r="P425"/>
      <c r="Q425"/>
    </row>
    <row r="426" spans="16:17" x14ac:dyDescent="0.25">
      <c r="P426"/>
      <c r="Q426"/>
    </row>
    <row r="427" spans="16:17" x14ac:dyDescent="0.25">
      <c r="P427"/>
      <c r="Q427"/>
    </row>
    <row r="428" spans="16:17" x14ac:dyDescent="0.25">
      <c r="P428"/>
      <c r="Q428"/>
    </row>
    <row r="429" spans="16:17" x14ac:dyDescent="0.25">
      <c r="P429"/>
      <c r="Q429"/>
    </row>
    <row r="430" spans="16:17" x14ac:dyDescent="0.25">
      <c r="P430"/>
      <c r="Q430"/>
    </row>
    <row r="431" spans="16:17" x14ac:dyDescent="0.25">
      <c r="P431"/>
      <c r="Q431"/>
    </row>
    <row r="432" spans="16:17" x14ac:dyDescent="0.25">
      <c r="P432"/>
      <c r="Q432"/>
    </row>
    <row r="433" spans="16:17" x14ac:dyDescent="0.25">
      <c r="P433"/>
      <c r="Q433"/>
    </row>
    <row r="434" spans="16:17" x14ac:dyDescent="0.25">
      <c r="P434"/>
      <c r="Q434"/>
    </row>
    <row r="435" spans="16:17" x14ac:dyDescent="0.25">
      <c r="P435"/>
      <c r="Q435"/>
    </row>
    <row r="436" spans="16:17" x14ac:dyDescent="0.25">
      <c r="P436"/>
      <c r="Q436"/>
    </row>
    <row r="437" spans="16:17" x14ac:dyDescent="0.25">
      <c r="P437"/>
      <c r="Q437"/>
    </row>
    <row r="438" spans="16:17" x14ac:dyDescent="0.25">
      <c r="P438"/>
      <c r="Q438"/>
    </row>
    <row r="439" spans="16:17" x14ac:dyDescent="0.25">
      <c r="P439"/>
      <c r="Q439"/>
    </row>
    <row r="440" spans="16:17" x14ac:dyDescent="0.25">
      <c r="P440"/>
      <c r="Q440"/>
    </row>
    <row r="441" spans="16:17" x14ac:dyDescent="0.25">
      <c r="P441"/>
      <c r="Q441"/>
    </row>
    <row r="442" spans="16:17" x14ac:dyDescent="0.25">
      <c r="P442"/>
      <c r="Q442"/>
    </row>
    <row r="443" spans="16:17" x14ac:dyDescent="0.25">
      <c r="P443"/>
      <c r="Q443"/>
    </row>
    <row r="444" spans="16:17" x14ac:dyDescent="0.25">
      <c r="P444"/>
      <c r="Q444"/>
    </row>
    <row r="445" spans="16:17" x14ac:dyDescent="0.25">
      <c r="P445"/>
      <c r="Q445"/>
    </row>
    <row r="446" spans="16:17" x14ac:dyDescent="0.25">
      <c r="P446"/>
      <c r="Q446"/>
    </row>
    <row r="447" spans="16:17" x14ac:dyDescent="0.25">
      <c r="P447"/>
      <c r="Q447"/>
    </row>
    <row r="448" spans="16:17" x14ac:dyDescent="0.25">
      <c r="P448"/>
      <c r="Q448"/>
    </row>
    <row r="449" spans="16:17" x14ac:dyDescent="0.25">
      <c r="P449"/>
      <c r="Q449"/>
    </row>
    <row r="450" spans="16:17" x14ac:dyDescent="0.25">
      <c r="P450"/>
      <c r="Q450"/>
    </row>
    <row r="451" spans="16:17" x14ac:dyDescent="0.25">
      <c r="P451"/>
      <c r="Q451"/>
    </row>
    <row r="452" spans="16:17" x14ac:dyDescent="0.25">
      <c r="P452"/>
      <c r="Q452"/>
    </row>
    <row r="453" spans="16:17" x14ac:dyDescent="0.25">
      <c r="P453"/>
      <c r="Q453"/>
    </row>
    <row r="454" spans="16:17" x14ac:dyDescent="0.25">
      <c r="P454"/>
      <c r="Q454"/>
    </row>
    <row r="455" spans="16:17" x14ac:dyDescent="0.25">
      <c r="P455"/>
      <c r="Q455"/>
    </row>
    <row r="456" spans="16:17" x14ac:dyDescent="0.25">
      <c r="P456"/>
      <c r="Q456"/>
    </row>
    <row r="457" spans="16:17" x14ac:dyDescent="0.25">
      <c r="P457"/>
      <c r="Q457"/>
    </row>
    <row r="458" spans="16:17" x14ac:dyDescent="0.25">
      <c r="P458"/>
      <c r="Q458"/>
    </row>
    <row r="459" spans="16:17" x14ac:dyDescent="0.25">
      <c r="P459"/>
      <c r="Q459"/>
    </row>
    <row r="460" spans="16:17" x14ac:dyDescent="0.25">
      <c r="P460"/>
      <c r="Q460"/>
    </row>
    <row r="461" spans="16:17" x14ac:dyDescent="0.25">
      <c r="P461"/>
      <c r="Q461"/>
    </row>
    <row r="462" spans="16:17" x14ac:dyDescent="0.25">
      <c r="P462"/>
      <c r="Q462"/>
    </row>
    <row r="463" spans="16:17" x14ac:dyDescent="0.25">
      <c r="P463"/>
      <c r="Q463"/>
    </row>
    <row r="464" spans="16:17" x14ac:dyDescent="0.25">
      <c r="P464"/>
      <c r="Q464"/>
    </row>
    <row r="465" spans="16:17" x14ac:dyDescent="0.25">
      <c r="P465"/>
      <c r="Q465"/>
    </row>
    <row r="466" spans="16:17" x14ac:dyDescent="0.25">
      <c r="P466"/>
      <c r="Q466"/>
    </row>
    <row r="467" spans="16:17" x14ac:dyDescent="0.25">
      <c r="P467"/>
      <c r="Q467"/>
    </row>
    <row r="468" spans="16:17" x14ac:dyDescent="0.25">
      <c r="P468"/>
      <c r="Q468"/>
    </row>
    <row r="469" spans="16:17" x14ac:dyDescent="0.25">
      <c r="P469"/>
      <c r="Q469"/>
    </row>
    <row r="470" spans="16:17" x14ac:dyDescent="0.25">
      <c r="P470"/>
      <c r="Q470"/>
    </row>
    <row r="471" spans="16:17" x14ac:dyDescent="0.25">
      <c r="P471"/>
      <c r="Q471"/>
    </row>
    <row r="472" spans="16:17" x14ac:dyDescent="0.25">
      <c r="P472"/>
      <c r="Q472"/>
    </row>
    <row r="473" spans="16:17" x14ac:dyDescent="0.25">
      <c r="P473"/>
      <c r="Q473"/>
    </row>
    <row r="474" spans="16:17" x14ac:dyDescent="0.25">
      <c r="P474"/>
      <c r="Q474"/>
    </row>
    <row r="475" spans="16:17" x14ac:dyDescent="0.25">
      <c r="P475"/>
      <c r="Q475"/>
    </row>
    <row r="476" spans="16:17" x14ac:dyDescent="0.25">
      <c r="P476"/>
      <c r="Q476"/>
    </row>
    <row r="477" spans="16:17" x14ac:dyDescent="0.25">
      <c r="P477"/>
      <c r="Q477"/>
    </row>
    <row r="478" spans="16:17" x14ac:dyDescent="0.25">
      <c r="P478"/>
      <c r="Q478"/>
    </row>
    <row r="479" spans="16:17" x14ac:dyDescent="0.25">
      <c r="P479"/>
      <c r="Q479"/>
    </row>
    <row r="480" spans="16:17" x14ac:dyDescent="0.25">
      <c r="P480"/>
      <c r="Q480"/>
    </row>
    <row r="481" spans="16:17" x14ac:dyDescent="0.25">
      <c r="P481"/>
      <c r="Q481"/>
    </row>
    <row r="482" spans="16:17" x14ac:dyDescent="0.25">
      <c r="P482"/>
      <c r="Q482"/>
    </row>
    <row r="483" spans="16:17" x14ac:dyDescent="0.25">
      <c r="P483"/>
      <c r="Q483"/>
    </row>
    <row r="484" spans="16:17" x14ac:dyDescent="0.25">
      <c r="P484"/>
      <c r="Q484"/>
    </row>
    <row r="485" spans="16:17" x14ac:dyDescent="0.25">
      <c r="P485"/>
      <c r="Q485"/>
    </row>
    <row r="486" spans="16:17" x14ac:dyDescent="0.25">
      <c r="P486"/>
      <c r="Q486"/>
    </row>
    <row r="487" spans="16:17" x14ac:dyDescent="0.25">
      <c r="P487"/>
      <c r="Q487"/>
    </row>
    <row r="488" spans="16:17" x14ac:dyDescent="0.25">
      <c r="P488"/>
      <c r="Q488"/>
    </row>
    <row r="489" spans="16:17" x14ac:dyDescent="0.25">
      <c r="P489"/>
      <c r="Q489"/>
    </row>
    <row r="490" spans="16:17" x14ac:dyDescent="0.25">
      <c r="P490"/>
      <c r="Q490"/>
    </row>
    <row r="491" spans="16:17" x14ac:dyDescent="0.25">
      <c r="P491"/>
      <c r="Q491"/>
    </row>
    <row r="492" spans="16:17" x14ac:dyDescent="0.25">
      <c r="P492"/>
      <c r="Q492"/>
    </row>
    <row r="493" spans="16:17" x14ac:dyDescent="0.25">
      <c r="P493"/>
      <c r="Q493"/>
    </row>
    <row r="494" spans="16:17" x14ac:dyDescent="0.25">
      <c r="P494"/>
      <c r="Q494"/>
    </row>
    <row r="495" spans="16:17" x14ac:dyDescent="0.25">
      <c r="P495"/>
      <c r="Q495"/>
    </row>
    <row r="496" spans="16:17" x14ac:dyDescent="0.25">
      <c r="P496"/>
      <c r="Q496"/>
    </row>
    <row r="497" spans="16:17" x14ac:dyDescent="0.25">
      <c r="P497"/>
      <c r="Q497"/>
    </row>
    <row r="498" spans="16:17" x14ac:dyDescent="0.25">
      <c r="P498"/>
      <c r="Q498"/>
    </row>
    <row r="499" spans="16:17" x14ac:dyDescent="0.25">
      <c r="P499"/>
      <c r="Q499"/>
    </row>
    <row r="500" spans="16:17" x14ac:dyDescent="0.25">
      <c r="P500"/>
      <c r="Q500"/>
    </row>
    <row r="501" spans="16:17" x14ac:dyDescent="0.25">
      <c r="P501"/>
      <c r="Q501"/>
    </row>
    <row r="502" spans="16:17" x14ac:dyDescent="0.25">
      <c r="P502"/>
      <c r="Q502"/>
    </row>
    <row r="503" spans="16:17" x14ac:dyDescent="0.25">
      <c r="P503"/>
      <c r="Q503"/>
    </row>
    <row r="504" spans="16:17" x14ac:dyDescent="0.25">
      <c r="P504"/>
      <c r="Q504"/>
    </row>
    <row r="505" spans="16:17" x14ac:dyDescent="0.25">
      <c r="P505"/>
      <c r="Q505"/>
    </row>
    <row r="506" spans="16:17" x14ac:dyDescent="0.25">
      <c r="P506"/>
      <c r="Q506"/>
    </row>
    <row r="507" spans="16:17" x14ac:dyDescent="0.25">
      <c r="P507"/>
      <c r="Q507"/>
    </row>
    <row r="508" spans="16:17" x14ac:dyDescent="0.25">
      <c r="P508"/>
      <c r="Q508"/>
    </row>
    <row r="509" spans="16:17" x14ac:dyDescent="0.25">
      <c r="P509"/>
      <c r="Q509"/>
    </row>
    <row r="510" spans="16:17" x14ac:dyDescent="0.25">
      <c r="P510"/>
      <c r="Q510"/>
    </row>
    <row r="511" spans="16:17" x14ac:dyDescent="0.25">
      <c r="P511"/>
      <c r="Q511"/>
    </row>
    <row r="512" spans="16:17" x14ac:dyDescent="0.25">
      <c r="P512"/>
      <c r="Q512"/>
    </row>
    <row r="513" spans="16:17" x14ac:dyDescent="0.25">
      <c r="P513"/>
      <c r="Q513"/>
    </row>
    <row r="514" spans="16:17" x14ac:dyDescent="0.25">
      <c r="P514"/>
      <c r="Q514"/>
    </row>
    <row r="515" spans="16:17" x14ac:dyDescent="0.25">
      <c r="P515"/>
      <c r="Q515"/>
    </row>
    <row r="516" spans="16:17" x14ac:dyDescent="0.25">
      <c r="P516"/>
      <c r="Q516"/>
    </row>
    <row r="517" spans="16:17" x14ac:dyDescent="0.25">
      <c r="P517"/>
      <c r="Q517"/>
    </row>
    <row r="518" spans="16:17" x14ac:dyDescent="0.25">
      <c r="P518"/>
      <c r="Q518"/>
    </row>
    <row r="519" spans="16:17" x14ac:dyDescent="0.25">
      <c r="P519"/>
      <c r="Q519"/>
    </row>
    <row r="520" spans="16:17" x14ac:dyDescent="0.25">
      <c r="P520"/>
      <c r="Q520"/>
    </row>
    <row r="521" spans="16:17" x14ac:dyDescent="0.25">
      <c r="P521"/>
      <c r="Q521"/>
    </row>
    <row r="522" spans="16:17" x14ac:dyDescent="0.25">
      <c r="P522"/>
      <c r="Q522"/>
    </row>
    <row r="523" spans="16:17" x14ac:dyDescent="0.25">
      <c r="P523"/>
      <c r="Q523"/>
    </row>
    <row r="524" spans="16:17" x14ac:dyDescent="0.25">
      <c r="P524"/>
      <c r="Q524"/>
    </row>
    <row r="525" spans="16:17" x14ac:dyDescent="0.25">
      <c r="P525"/>
      <c r="Q525"/>
    </row>
    <row r="526" spans="16:17" x14ac:dyDescent="0.25">
      <c r="P526"/>
      <c r="Q526"/>
    </row>
    <row r="527" spans="16:17" x14ac:dyDescent="0.25">
      <c r="P527"/>
      <c r="Q527"/>
    </row>
    <row r="528" spans="16:17" x14ac:dyDescent="0.25">
      <c r="P528"/>
      <c r="Q528"/>
    </row>
    <row r="529" spans="16:17" x14ac:dyDescent="0.25">
      <c r="P529"/>
      <c r="Q529"/>
    </row>
    <row r="530" spans="16:17" x14ac:dyDescent="0.25">
      <c r="P530"/>
      <c r="Q530"/>
    </row>
    <row r="531" spans="16:17" x14ac:dyDescent="0.25">
      <c r="P531"/>
      <c r="Q531"/>
    </row>
    <row r="532" spans="16:17" x14ac:dyDescent="0.25">
      <c r="P532"/>
      <c r="Q532"/>
    </row>
    <row r="533" spans="16:17" x14ac:dyDescent="0.25">
      <c r="P533"/>
      <c r="Q533"/>
    </row>
    <row r="534" spans="16:17" x14ac:dyDescent="0.25">
      <c r="P534"/>
      <c r="Q534"/>
    </row>
    <row r="535" spans="16:17" x14ac:dyDescent="0.25">
      <c r="P535"/>
      <c r="Q535"/>
    </row>
    <row r="536" spans="16:17" x14ac:dyDescent="0.25">
      <c r="P536"/>
      <c r="Q536"/>
    </row>
    <row r="537" spans="16:17" x14ac:dyDescent="0.25">
      <c r="P537"/>
      <c r="Q537"/>
    </row>
    <row r="538" spans="16:17" x14ac:dyDescent="0.25">
      <c r="P538"/>
      <c r="Q538"/>
    </row>
    <row r="539" spans="16:17" x14ac:dyDescent="0.25">
      <c r="P539"/>
      <c r="Q539"/>
    </row>
    <row r="540" spans="16:17" x14ac:dyDescent="0.25">
      <c r="P540"/>
      <c r="Q540"/>
    </row>
    <row r="541" spans="16:17" x14ac:dyDescent="0.25">
      <c r="P541"/>
      <c r="Q541"/>
    </row>
    <row r="542" spans="16:17" x14ac:dyDescent="0.25">
      <c r="P542"/>
      <c r="Q542"/>
    </row>
    <row r="543" spans="16:17" x14ac:dyDescent="0.25">
      <c r="P543"/>
      <c r="Q543"/>
    </row>
    <row r="544" spans="16:17" x14ac:dyDescent="0.25">
      <c r="P544"/>
      <c r="Q544"/>
    </row>
    <row r="545" spans="16:17" x14ac:dyDescent="0.25">
      <c r="P545"/>
      <c r="Q545"/>
    </row>
    <row r="546" spans="16:17" x14ac:dyDescent="0.25">
      <c r="P546"/>
      <c r="Q546"/>
    </row>
    <row r="547" spans="16:17" x14ac:dyDescent="0.25">
      <c r="P547"/>
      <c r="Q547"/>
    </row>
    <row r="548" spans="16:17" x14ac:dyDescent="0.25">
      <c r="P548"/>
      <c r="Q548"/>
    </row>
    <row r="549" spans="16:17" x14ac:dyDescent="0.25">
      <c r="P549"/>
      <c r="Q549"/>
    </row>
    <row r="550" spans="16:17" x14ac:dyDescent="0.25">
      <c r="P550"/>
      <c r="Q550"/>
    </row>
    <row r="551" spans="16:17" x14ac:dyDescent="0.25">
      <c r="P551"/>
      <c r="Q551"/>
    </row>
    <row r="552" spans="16:17" x14ac:dyDescent="0.25">
      <c r="P552"/>
      <c r="Q552"/>
    </row>
    <row r="553" spans="16:17" x14ac:dyDescent="0.25">
      <c r="P553"/>
      <c r="Q553"/>
    </row>
    <row r="554" spans="16:17" x14ac:dyDescent="0.25">
      <c r="P554"/>
      <c r="Q554"/>
    </row>
    <row r="555" spans="16:17" x14ac:dyDescent="0.25">
      <c r="P555"/>
      <c r="Q555"/>
    </row>
    <row r="556" spans="16:17" x14ac:dyDescent="0.25">
      <c r="P556"/>
      <c r="Q556"/>
    </row>
    <row r="557" spans="16:17" x14ac:dyDescent="0.25">
      <c r="P557"/>
      <c r="Q557"/>
    </row>
    <row r="558" spans="16:17" x14ac:dyDescent="0.25">
      <c r="P558"/>
      <c r="Q558"/>
    </row>
    <row r="559" spans="16:17" x14ac:dyDescent="0.25">
      <c r="P559"/>
      <c r="Q559"/>
    </row>
    <row r="560" spans="16:17" x14ac:dyDescent="0.25">
      <c r="P560"/>
      <c r="Q560"/>
    </row>
    <row r="561" spans="16:17" x14ac:dyDescent="0.25">
      <c r="P561"/>
      <c r="Q561"/>
    </row>
    <row r="562" spans="16:17" x14ac:dyDescent="0.25">
      <c r="P562"/>
      <c r="Q562"/>
    </row>
    <row r="563" spans="16:17" x14ac:dyDescent="0.25">
      <c r="P563"/>
      <c r="Q563"/>
    </row>
    <row r="564" spans="16:17" x14ac:dyDescent="0.25">
      <c r="P564"/>
      <c r="Q564"/>
    </row>
    <row r="565" spans="16:17" x14ac:dyDescent="0.25">
      <c r="P565"/>
      <c r="Q565"/>
    </row>
    <row r="566" spans="16:17" x14ac:dyDescent="0.25">
      <c r="P566"/>
      <c r="Q566"/>
    </row>
    <row r="567" spans="16:17" x14ac:dyDescent="0.25">
      <c r="P567"/>
      <c r="Q567"/>
    </row>
    <row r="568" spans="16:17" x14ac:dyDescent="0.25">
      <c r="P568"/>
      <c r="Q568"/>
    </row>
    <row r="569" spans="16:17" x14ac:dyDescent="0.25">
      <c r="P569"/>
      <c r="Q569"/>
    </row>
    <row r="570" spans="16:17" x14ac:dyDescent="0.25">
      <c r="P570"/>
      <c r="Q570"/>
    </row>
    <row r="571" spans="16:17" x14ac:dyDescent="0.25">
      <c r="P571"/>
      <c r="Q571"/>
    </row>
    <row r="572" spans="16:17" x14ac:dyDescent="0.25">
      <c r="P572"/>
      <c r="Q572"/>
    </row>
    <row r="573" spans="16:17" x14ac:dyDescent="0.25">
      <c r="P573"/>
      <c r="Q573"/>
    </row>
    <row r="574" spans="16:17" x14ac:dyDescent="0.25">
      <c r="P574"/>
      <c r="Q574"/>
    </row>
    <row r="575" spans="16:17" x14ac:dyDescent="0.25">
      <c r="P575"/>
      <c r="Q575"/>
    </row>
    <row r="576" spans="16:17" x14ac:dyDescent="0.25">
      <c r="P576"/>
      <c r="Q576"/>
    </row>
    <row r="577" spans="16:17" x14ac:dyDescent="0.25">
      <c r="P577"/>
      <c r="Q577"/>
    </row>
    <row r="578" spans="16:17" x14ac:dyDescent="0.25">
      <c r="P578"/>
      <c r="Q578"/>
    </row>
    <row r="579" spans="16:17" x14ac:dyDescent="0.25">
      <c r="P579"/>
      <c r="Q579"/>
    </row>
    <row r="580" spans="16:17" x14ac:dyDescent="0.25">
      <c r="P580"/>
      <c r="Q580"/>
    </row>
    <row r="581" spans="16:17" x14ac:dyDescent="0.25">
      <c r="P581"/>
      <c r="Q581"/>
    </row>
    <row r="582" spans="16:17" x14ac:dyDescent="0.25">
      <c r="P582"/>
      <c r="Q582"/>
    </row>
    <row r="583" spans="16:17" x14ac:dyDescent="0.25">
      <c r="P583"/>
      <c r="Q583"/>
    </row>
    <row r="584" spans="16:17" x14ac:dyDescent="0.25">
      <c r="P584"/>
      <c r="Q584"/>
    </row>
    <row r="585" spans="16:17" x14ac:dyDescent="0.25">
      <c r="P585"/>
      <c r="Q585"/>
    </row>
    <row r="586" spans="16:17" x14ac:dyDescent="0.25">
      <c r="P586"/>
      <c r="Q586"/>
    </row>
    <row r="587" spans="16:17" x14ac:dyDescent="0.25">
      <c r="P587"/>
      <c r="Q587"/>
    </row>
    <row r="588" spans="16:17" x14ac:dyDescent="0.25">
      <c r="P588"/>
      <c r="Q588"/>
    </row>
    <row r="589" spans="16:17" x14ac:dyDescent="0.25">
      <c r="P589"/>
      <c r="Q589"/>
    </row>
    <row r="590" spans="16:17" x14ac:dyDescent="0.25">
      <c r="P590"/>
      <c r="Q590"/>
    </row>
    <row r="591" spans="16:17" x14ac:dyDescent="0.25">
      <c r="P591"/>
      <c r="Q591"/>
    </row>
    <row r="592" spans="16:17" x14ac:dyDescent="0.25">
      <c r="P592"/>
      <c r="Q592"/>
    </row>
    <row r="593" spans="16:17" x14ac:dyDescent="0.25">
      <c r="P593"/>
      <c r="Q593"/>
    </row>
    <row r="594" spans="16:17" x14ac:dyDescent="0.25">
      <c r="P594"/>
      <c r="Q594"/>
    </row>
    <row r="595" spans="16:17" x14ac:dyDescent="0.25">
      <c r="P595"/>
      <c r="Q595"/>
    </row>
    <row r="596" spans="16:17" x14ac:dyDescent="0.25">
      <c r="P596"/>
      <c r="Q596"/>
    </row>
    <row r="597" spans="16:17" x14ac:dyDescent="0.25">
      <c r="P597"/>
      <c r="Q597"/>
    </row>
    <row r="598" spans="16:17" x14ac:dyDescent="0.25">
      <c r="P598"/>
      <c r="Q598"/>
    </row>
    <row r="599" spans="16:17" x14ac:dyDescent="0.25">
      <c r="P599"/>
      <c r="Q599"/>
    </row>
    <row r="600" spans="16:17" x14ac:dyDescent="0.25">
      <c r="P600"/>
      <c r="Q600"/>
    </row>
    <row r="601" spans="16:17" x14ac:dyDescent="0.25">
      <c r="P601"/>
      <c r="Q601"/>
    </row>
    <row r="602" spans="16:17" x14ac:dyDescent="0.25">
      <c r="P602"/>
      <c r="Q602"/>
    </row>
    <row r="603" spans="16:17" x14ac:dyDescent="0.25">
      <c r="P603"/>
      <c r="Q603"/>
    </row>
    <row r="604" spans="16:17" x14ac:dyDescent="0.25">
      <c r="P604"/>
      <c r="Q604"/>
    </row>
    <row r="605" spans="16:17" x14ac:dyDescent="0.25">
      <c r="P605"/>
      <c r="Q605"/>
    </row>
    <row r="606" spans="16:17" x14ac:dyDescent="0.25">
      <c r="P606"/>
      <c r="Q606"/>
    </row>
    <row r="607" spans="16:17" x14ac:dyDescent="0.25">
      <c r="P607"/>
      <c r="Q607"/>
    </row>
    <row r="608" spans="16:17" x14ac:dyDescent="0.25">
      <c r="P608"/>
      <c r="Q608"/>
    </row>
    <row r="609" spans="16:17" x14ac:dyDescent="0.25">
      <c r="P609"/>
      <c r="Q609"/>
    </row>
    <row r="610" spans="16:17" x14ac:dyDescent="0.25">
      <c r="P610"/>
      <c r="Q610"/>
    </row>
    <row r="611" spans="16:17" x14ac:dyDescent="0.25">
      <c r="P611"/>
      <c r="Q611"/>
    </row>
    <row r="612" spans="16:17" x14ac:dyDescent="0.25">
      <c r="P612"/>
      <c r="Q612"/>
    </row>
    <row r="613" spans="16:17" x14ac:dyDescent="0.25">
      <c r="P613"/>
      <c r="Q613"/>
    </row>
    <row r="614" spans="16:17" x14ac:dyDescent="0.25">
      <c r="P614"/>
      <c r="Q614"/>
    </row>
    <row r="615" spans="16:17" x14ac:dyDescent="0.25">
      <c r="P615"/>
      <c r="Q615"/>
    </row>
    <row r="616" spans="16:17" x14ac:dyDescent="0.25">
      <c r="P616"/>
      <c r="Q616"/>
    </row>
    <row r="617" spans="16:17" x14ac:dyDescent="0.25">
      <c r="P617"/>
      <c r="Q617"/>
    </row>
    <row r="618" spans="16:17" x14ac:dyDescent="0.25">
      <c r="P618"/>
      <c r="Q618"/>
    </row>
    <row r="619" spans="16:17" x14ac:dyDescent="0.25">
      <c r="P619"/>
      <c r="Q619"/>
    </row>
    <row r="620" spans="16:17" x14ac:dyDescent="0.25">
      <c r="P620"/>
      <c r="Q620"/>
    </row>
    <row r="621" spans="16:17" x14ac:dyDescent="0.25">
      <c r="P621"/>
      <c r="Q621"/>
    </row>
    <row r="622" spans="16:17" x14ac:dyDescent="0.25">
      <c r="P622"/>
      <c r="Q622"/>
    </row>
    <row r="623" spans="16:17" x14ac:dyDescent="0.25">
      <c r="P623"/>
      <c r="Q623"/>
    </row>
    <row r="624" spans="16:17" x14ac:dyDescent="0.25">
      <c r="P624"/>
      <c r="Q624"/>
    </row>
    <row r="625" spans="16:17" x14ac:dyDescent="0.25">
      <c r="P625"/>
      <c r="Q625"/>
    </row>
    <row r="626" spans="16:17" x14ac:dyDescent="0.25">
      <c r="P626"/>
      <c r="Q626"/>
    </row>
    <row r="627" spans="16:17" x14ac:dyDescent="0.25">
      <c r="P627"/>
      <c r="Q627"/>
    </row>
    <row r="628" spans="16:17" x14ac:dyDescent="0.25">
      <c r="P628"/>
      <c r="Q628"/>
    </row>
    <row r="629" spans="16:17" x14ac:dyDescent="0.25">
      <c r="P629"/>
      <c r="Q629"/>
    </row>
    <row r="630" spans="16:17" x14ac:dyDescent="0.25">
      <c r="P630"/>
      <c r="Q630"/>
    </row>
    <row r="631" spans="16:17" x14ac:dyDescent="0.25">
      <c r="P631"/>
      <c r="Q631"/>
    </row>
    <row r="632" spans="16:17" x14ac:dyDescent="0.25">
      <c r="P632"/>
      <c r="Q632"/>
    </row>
    <row r="633" spans="16:17" x14ac:dyDescent="0.25">
      <c r="P633"/>
      <c r="Q633"/>
    </row>
    <row r="634" spans="16:17" x14ac:dyDescent="0.25">
      <c r="P634"/>
      <c r="Q634"/>
    </row>
    <row r="635" spans="16:17" x14ac:dyDescent="0.25">
      <c r="P635"/>
      <c r="Q635"/>
    </row>
    <row r="636" spans="16:17" x14ac:dyDescent="0.25">
      <c r="P636"/>
      <c r="Q636"/>
    </row>
    <row r="637" spans="16:17" x14ac:dyDescent="0.25">
      <c r="P637"/>
      <c r="Q637"/>
    </row>
    <row r="638" spans="16:17" x14ac:dyDescent="0.25">
      <c r="P638"/>
      <c r="Q638"/>
    </row>
    <row r="639" spans="16:17" x14ac:dyDescent="0.25">
      <c r="P639"/>
      <c r="Q639"/>
    </row>
    <row r="640" spans="16:17" x14ac:dyDescent="0.25">
      <c r="P640"/>
      <c r="Q640"/>
    </row>
    <row r="641" spans="16:17" x14ac:dyDescent="0.25">
      <c r="P641"/>
      <c r="Q641"/>
    </row>
    <row r="642" spans="16:17" x14ac:dyDescent="0.25">
      <c r="P642"/>
      <c r="Q642"/>
    </row>
    <row r="643" spans="16:17" x14ac:dyDescent="0.25">
      <c r="P643"/>
      <c r="Q643"/>
    </row>
    <row r="644" spans="16:17" x14ac:dyDescent="0.25">
      <c r="P644"/>
      <c r="Q644"/>
    </row>
    <row r="645" spans="16:17" x14ac:dyDescent="0.25">
      <c r="P645"/>
      <c r="Q645"/>
    </row>
    <row r="646" spans="16:17" x14ac:dyDescent="0.25">
      <c r="P646"/>
      <c r="Q646"/>
    </row>
    <row r="647" spans="16:17" x14ac:dyDescent="0.25">
      <c r="P647"/>
      <c r="Q647"/>
    </row>
    <row r="648" spans="16:17" x14ac:dyDescent="0.25">
      <c r="P648"/>
      <c r="Q648"/>
    </row>
    <row r="649" spans="16:17" x14ac:dyDescent="0.25">
      <c r="P649"/>
      <c r="Q649"/>
    </row>
    <row r="650" spans="16:17" x14ac:dyDescent="0.25">
      <c r="P650"/>
      <c r="Q650"/>
    </row>
    <row r="651" spans="16:17" x14ac:dyDescent="0.25">
      <c r="P651"/>
      <c r="Q651"/>
    </row>
    <row r="652" spans="16:17" x14ac:dyDescent="0.25">
      <c r="P652"/>
      <c r="Q652"/>
    </row>
    <row r="653" spans="16:17" x14ac:dyDescent="0.25">
      <c r="P653"/>
      <c r="Q653"/>
    </row>
    <row r="654" spans="16:17" x14ac:dyDescent="0.25">
      <c r="P654"/>
      <c r="Q654"/>
    </row>
    <row r="655" spans="16:17" x14ac:dyDescent="0.25">
      <c r="P655"/>
      <c r="Q655"/>
    </row>
    <row r="656" spans="16:17" x14ac:dyDescent="0.25">
      <c r="P656"/>
      <c r="Q656"/>
    </row>
    <row r="657" spans="16:17" x14ac:dyDescent="0.25">
      <c r="P657"/>
      <c r="Q657"/>
    </row>
    <row r="658" spans="16:17" x14ac:dyDescent="0.25">
      <c r="P658"/>
      <c r="Q658"/>
    </row>
    <row r="659" spans="16:17" x14ac:dyDescent="0.25">
      <c r="P659"/>
      <c r="Q659"/>
    </row>
    <row r="660" spans="16:17" x14ac:dyDescent="0.25">
      <c r="P660"/>
      <c r="Q660"/>
    </row>
    <row r="661" spans="16:17" x14ac:dyDescent="0.25">
      <c r="P661"/>
      <c r="Q661"/>
    </row>
    <row r="662" spans="16:17" x14ac:dyDescent="0.25">
      <c r="P662"/>
      <c r="Q662"/>
    </row>
    <row r="663" spans="16:17" x14ac:dyDescent="0.25">
      <c r="P663"/>
      <c r="Q663"/>
    </row>
    <row r="664" spans="16:17" x14ac:dyDescent="0.25">
      <c r="P664"/>
      <c r="Q664"/>
    </row>
    <row r="665" spans="16:17" x14ac:dyDescent="0.25">
      <c r="P665"/>
      <c r="Q665"/>
    </row>
    <row r="666" spans="16:17" x14ac:dyDescent="0.25">
      <c r="P666"/>
      <c r="Q666"/>
    </row>
    <row r="667" spans="16:17" x14ac:dyDescent="0.25">
      <c r="P667"/>
      <c r="Q667"/>
    </row>
    <row r="668" spans="16:17" x14ac:dyDescent="0.25">
      <c r="P668"/>
      <c r="Q668"/>
    </row>
    <row r="669" spans="16:17" x14ac:dyDescent="0.25">
      <c r="P669"/>
      <c r="Q669"/>
    </row>
    <row r="670" spans="16:17" x14ac:dyDescent="0.25">
      <c r="P670"/>
      <c r="Q670"/>
    </row>
    <row r="671" spans="16:17" x14ac:dyDescent="0.25">
      <c r="P671"/>
      <c r="Q671"/>
    </row>
    <row r="672" spans="16:17" x14ac:dyDescent="0.25">
      <c r="P672"/>
      <c r="Q672"/>
    </row>
    <row r="673" spans="16:17" x14ac:dyDescent="0.25">
      <c r="P673"/>
      <c r="Q673"/>
    </row>
    <row r="674" spans="16:17" x14ac:dyDescent="0.25">
      <c r="P674"/>
      <c r="Q674"/>
    </row>
    <row r="675" spans="16:17" x14ac:dyDescent="0.25">
      <c r="P675"/>
      <c r="Q675"/>
    </row>
    <row r="676" spans="16:17" x14ac:dyDescent="0.25">
      <c r="P676"/>
      <c r="Q676"/>
    </row>
    <row r="677" spans="16:17" x14ac:dyDescent="0.25">
      <c r="P677"/>
      <c r="Q677"/>
    </row>
    <row r="678" spans="16:17" x14ac:dyDescent="0.25">
      <c r="P678"/>
      <c r="Q678"/>
    </row>
    <row r="679" spans="16:17" x14ac:dyDescent="0.25">
      <c r="P679"/>
      <c r="Q679"/>
    </row>
    <row r="680" spans="16:17" x14ac:dyDescent="0.25">
      <c r="P680"/>
      <c r="Q680"/>
    </row>
    <row r="681" spans="16:17" x14ac:dyDescent="0.25">
      <c r="P681"/>
      <c r="Q681"/>
    </row>
    <row r="682" spans="16:17" x14ac:dyDescent="0.25">
      <c r="P682"/>
      <c r="Q682"/>
    </row>
    <row r="683" spans="16:17" x14ac:dyDescent="0.25">
      <c r="P683"/>
      <c r="Q683"/>
    </row>
    <row r="684" spans="16:17" x14ac:dyDescent="0.25">
      <c r="P684"/>
      <c r="Q684"/>
    </row>
    <row r="685" spans="16:17" x14ac:dyDescent="0.25">
      <c r="P685"/>
      <c r="Q685"/>
    </row>
    <row r="686" spans="16:17" x14ac:dyDescent="0.25">
      <c r="P686"/>
      <c r="Q686"/>
    </row>
    <row r="687" spans="16:17" x14ac:dyDescent="0.25">
      <c r="P687"/>
      <c r="Q687"/>
    </row>
    <row r="688" spans="16:17" x14ac:dyDescent="0.25">
      <c r="P688"/>
      <c r="Q688"/>
    </row>
    <row r="689" spans="16:17" x14ac:dyDescent="0.25">
      <c r="P689"/>
      <c r="Q689"/>
    </row>
    <row r="690" spans="16:17" x14ac:dyDescent="0.25">
      <c r="P690"/>
      <c r="Q690"/>
    </row>
    <row r="691" spans="16:17" x14ac:dyDescent="0.25">
      <c r="P691"/>
      <c r="Q691"/>
    </row>
    <row r="692" spans="16:17" x14ac:dyDescent="0.25">
      <c r="P692"/>
      <c r="Q692"/>
    </row>
    <row r="693" spans="16:17" x14ac:dyDescent="0.25">
      <c r="P693"/>
      <c r="Q693"/>
    </row>
    <row r="694" spans="16:17" x14ac:dyDescent="0.25">
      <c r="P694"/>
      <c r="Q694"/>
    </row>
    <row r="695" spans="16:17" x14ac:dyDescent="0.25">
      <c r="P695"/>
      <c r="Q695"/>
    </row>
    <row r="696" spans="16:17" x14ac:dyDescent="0.25">
      <c r="P696"/>
      <c r="Q696"/>
    </row>
    <row r="697" spans="16:17" x14ac:dyDescent="0.25">
      <c r="P697"/>
      <c r="Q697"/>
    </row>
    <row r="698" spans="16:17" x14ac:dyDescent="0.25">
      <c r="P698"/>
      <c r="Q698"/>
    </row>
    <row r="699" spans="16:17" x14ac:dyDescent="0.25">
      <c r="P699"/>
      <c r="Q699"/>
    </row>
    <row r="700" spans="16:17" x14ac:dyDescent="0.25">
      <c r="P700"/>
      <c r="Q700"/>
    </row>
    <row r="701" spans="16:17" x14ac:dyDescent="0.25">
      <c r="P701"/>
      <c r="Q701"/>
    </row>
    <row r="702" spans="16:17" x14ac:dyDescent="0.25">
      <c r="P702"/>
      <c r="Q702"/>
    </row>
    <row r="703" spans="16:17" x14ac:dyDescent="0.25">
      <c r="P703"/>
      <c r="Q703"/>
    </row>
    <row r="704" spans="16:17" x14ac:dyDescent="0.25">
      <c r="P704"/>
      <c r="Q704"/>
    </row>
    <row r="705" spans="16:17" x14ac:dyDescent="0.25">
      <c r="P705"/>
      <c r="Q705"/>
    </row>
    <row r="706" spans="16:17" x14ac:dyDescent="0.25">
      <c r="P706"/>
      <c r="Q706"/>
    </row>
    <row r="707" spans="16:17" x14ac:dyDescent="0.25">
      <c r="P707"/>
      <c r="Q707"/>
    </row>
    <row r="708" spans="16:17" x14ac:dyDescent="0.25">
      <c r="P708"/>
      <c r="Q708"/>
    </row>
    <row r="709" spans="16:17" x14ac:dyDescent="0.25">
      <c r="P709"/>
      <c r="Q709"/>
    </row>
    <row r="710" spans="16:17" x14ac:dyDescent="0.25">
      <c r="P710"/>
      <c r="Q710"/>
    </row>
    <row r="711" spans="16:17" x14ac:dyDescent="0.25">
      <c r="P711"/>
      <c r="Q711"/>
    </row>
    <row r="712" spans="16:17" x14ac:dyDescent="0.25">
      <c r="P712"/>
      <c r="Q712"/>
    </row>
    <row r="713" spans="16:17" x14ac:dyDescent="0.25">
      <c r="P713"/>
      <c r="Q713"/>
    </row>
    <row r="714" spans="16:17" x14ac:dyDescent="0.25">
      <c r="P714"/>
      <c r="Q714"/>
    </row>
    <row r="715" spans="16:17" x14ac:dyDescent="0.25">
      <c r="P715"/>
      <c r="Q715"/>
    </row>
    <row r="716" spans="16:17" x14ac:dyDescent="0.25">
      <c r="P716"/>
      <c r="Q716"/>
    </row>
    <row r="717" spans="16:17" x14ac:dyDescent="0.25">
      <c r="P717"/>
      <c r="Q717"/>
    </row>
    <row r="718" spans="16:17" x14ac:dyDescent="0.25">
      <c r="P718"/>
      <c r="Q718"/>
    </row>
    <row r="719" spans="16:17" x14ac:dyDescent="0.25">
      <c r="P719"/>
      <c r="Q719"/>
    </row>
    <row r="720" spans="16:17" x14ac:dyDescent="0.25">
      <c r="P720"/>
      <c r="Q720"/>
    </row>
    <row r="721" spans="16:17" x14ac:dyDescent="0.25">
      <c r="P721"/>
      <c r="Q721"/>
    </row>
    <row r="722" spans="16:17" x14ac:dyDescent="0.25">
      <c r="P722"/>
      <c r="Q722"/>
    </row>
    <row r="723" spans="16:17" x14ac:dyDescent="0.25">
      <c r="P723"/>
      <c r="Q723"/>
    </row>
    <row r="724" spans="16:17" x14ac:dyDescent="0.25">
      <c r="P724"/>
      <c r="Q724"/>
    </row>
    <row r="725" spans="16:17" x14ac:dyDescent="0.25">
      <c r="P725"/>
      <c r="Q725"/>
    </row>
    <row r="726" spans="16:17" x14ac:dyDescent="0.25">
      <c r="P726"/>
      <c r="Q726"/>
    </row>
    <row r="727" spans="16:17" x14ac:dyDescent="0.25">
      <c r="P727"/>
      <c r="Q727"/>
    </row>
    <row r="728" spans="16:17" x14ac:dyDescent="0.25">
      <c r="P728"/>
      <c r="Q728"/>
    </row>
    <row r="729" spans="16:17" x14ac:dyDescent="0.25">
      <c r="P729"/>
      <c r="Q729"/>
    </row>
    <row r="730" spans="16:17" x14ac:dyDescent="0.25">
      <c r="P730"/>
      <c r="Q730"/>
    </row>
    <row r="731" spans="16:17" x14ac:dyDescent="0.25">
      <c r="P731"/>
      <c r="Q731"/>
    </row>
    <row r="732" spans="16:17" x14ac:dyDescent="0.25">
      <c r="P732"/>
      <c r="Q732"/>
    </row>
    <row r="733" spans="16:17" x14ac:dyDescent="0.25">
      <c r="P733"/>
      <c r="Q733"/>
    </row>
    <row r="734" spans="16:17" x14ac:dyDescent="0.25">
      <c r="P734"/>
      <c r="Q734"/>
    </row>
    <row r="735" spans="16:17" x14ac:dyDescent="0.25">
      <c r="P735"/>
      <c r="Q735"/>
    </row>
    <row r="736" spans="16:17" x14ac:dyDescent="0.25">
      <c r="P736"/>
      <c r="Q736"/>
    </row>
    <row r="737" spans="16:17" x14ac:dyDescent="0.25">
      <c r="P737"/>
      <c r="Q737"/>
    </row>
    <row r="738" spans="16:17" x14ac:dyDescent="0.25">
      <c r="P738"/>
      <c r="Q738"/>
    </row>
    <row r="739" spans="16:17" x14ac:dyDescent="0.25">
      <c r="P739"/>
      <c r="Q739"/>
    </row>
    <row r="740" spans="16:17" x14ac:dyDescent="0.25">
      <c r="P740"/>
      <c r="Q740"/>
    </row>
    <row r="741" spans="16:17" x14ac:dyDescent="0.25">
      <c r="P741"/>
      <c r="Q741"/>
    </row>
    <row r="742" spans="16:17" x14ac:dyDescent="0.25">
      <c r="P742"/>
      <c r="Q742"/>
    </row>
    <row r="743" spans="16:17" x14ac:dyDescent="0.25">
      <c r="P743"/>
      <c r="Q743"/>
    </row>
    <row r="744" spans="16:17" x14ac:dyDescent="0.25">
      <c r="P744"/>
      <c r="Q744"/>
    </row>
    <row r="745" spans="16:17" x14ac:dyDescent="0.25">
      <c r="P745"/>
      <c r="Q745"/>
    </row>
    <row r="746" spans="16:17" x14ac:dyDescent="0.25">
      <c r="P746"/>
      <c r="Q746"/>
    </row>
    <row r="747" spans="16:17" x14ac:dyDescent="0.25">
      <c r="P747"/>
      <c r="Q747"/>
    </row>
    <row r="748" spans="16:17" x14ac:dyDescent="0.25">
      <c r="P748"/>
      <c r="Q748"/>
    </row>
    <row r="749" spans="16:17" x14ac:dyDescent="0.25">
      <c r="P749"/>
      <c r="Q749"/>
    </row>
    <row r="750" spans="16:17" x14ac:dyDescent="0.25">
      <c r="P750"/>
      <c r="Q750"/>
    </row>
    <row r="751" spans="16:17" x14ac:dyDescent="0.25">
      <c r="P751"/>
      <c r="Q751"/>
    </row>
    <row r="752" spans="16:17" x14ac:dyDescent="0.25">
      <c r="P752"/>
      <c r="Q752"/>
    </row>
    <row r="753" spans="16:17" x14ac:dyDescent="0.25">
      <c r="P753"/>
      <c r="Q753"/>
    </row>
    <row r="754" spans="16:17" x14ac:dyDescent="0.25">
      <c r="P754"/>
      <c r="Q754"/>
    </row>
    <row r="755" spans="16:17" x14ac:dyDescent="0.25">
      <c r="P755"/>
      <c r="Q755"/>
    </row>
    <row r="756" spans="16:17" x14ac:dyDescent="0.25">
      <c r="P756"/>
      <c r="Q756"/>
    </row>
    <row r="757" spans="16:17" x14ac:dyDescent="0.25">
      <c r="P757"/>
      <c r="Q757"/>
    </row>
    <row r="758" spans="16:17" x14ac:dyDescent="0.25">
      <c r="P758"/>
      <c r="Q758"/>
    </row>
    <row r="759" spans="16:17" x14ac:dyDescent="0.25">
      <c r="P759"/>
      <c r="Q759"/>
    </row>
    <row r="760" spans="16:17" x14ac:dyDescent="0.25">
      <c r="P760"/>
      <c r="Q760"/>
    </row>
    <row r="761" spans="16:17" x14ac:dyDescent="0.25">
      <c r="P761"/>
      <c r="Q761"/>
    </row>
    <row r="762" spans="16:17" x14ac:dyDescent="0.25">
      <c r="P762"/>
      <c r="Q762"/>
    </row>
    <row r="763" spans="16:17" x14ac:dyDescent="0.25">
      <c r="P763"/>
      <c r="Q763"/>
    </row>
    <row r="764" spans="16:17" x14ac:dyDescent="0.25">
      <c r="P764"/>
      <c r="Q764"/>
    </row>
    <row r="765" spans="16:17" x14ac:dyDescent="0.25">
      <c r="P765"/>
      <c r="Q765"/>
    </row>
    <row r="766" spans="16:17" x14ac:dyDescent="0.25">
      <c r="P766"/>
      <c r="Q766"/>
    </row>
    <row r="767" spans="16:17" x14ac:dyDescent="0.25">
      <c r="P767"/>
      <c r="Q767"/>
    </row>
    <row r="768" spans="16:17" x14ac:dyDescent="0.25">
      <c r="P768"/>
      <c r="Q768"/>
    </row>
    <row r="769" spans="16:17" x14ac:dyDescent="0.25">
      <c r="P769"/>
      <c r="Q769"/>
    </row>
    <row r="770" spans="16:17" x14ac:dyDescent="0.25">
      <c r="P770"/>
      <c r="Q770"/>
    </row>
    <row r="771" spans="16:17" x14ac:dyDescent="0.25">
      <c r="P771"/>
      <c r="Q771"/>
    </row>
    <row r="772" spans="16:17" x14ac:dyDescent="0.25">
      <c r="P772"/>
      <c r="Q772"/>
    </row>
    <row r="773" spans="16:17" x14ac:dyDescent="0.25">
      <c r="P773"/>
      <c r="Q773"/>
    </row>
    <row r="774" spans="16:17" x14ac:dyDescent="0.25">
      <c r="P774"/>
      <c r="Q774"/>
    </row>
    <row r="775" spans="16:17" x14ac:dyDescent="0.25">
      <c r="P775"/>
      <c r="Q775"/>
    </row>
    <row r="776" spans="16:17" x14ac:dyDescent="0.25">
      <c r="P776"/>
      <c r="Q776"/>
    </row>
    <row r="777" spans="16:17" x14ac:dyDescent="0.25">
      <c r="P777"/>
      <c r="Q777"/>
    </row>
    <row r="778" spans="16:17" x14ac:dyDescent="0.25">
      <c r="P778"/>
      <c r="Q778"/>
    </row>
    <row r="779" spans="16:17" x14ac:dyDescent="0.25">
      <c r="P779"/>
      <c r="Q779"/>
    </row>
    <row r="780" spans="16:17" x14ac:dyDescent="0.25">
      <c r="P780"/>
      <c r="Q780"/>
    </row>
    <row r="781" spans="16:17" x14ac:dyDescent="0.25">
      <c r="P781"/>
      <c r="Q781"/>
    </row>
    <row r="782" spans="16:17" x14ac:dyDescent="0.25">
      <c r="P782"/>
      <c r="Q782"/>
    </row>
    <row r="783" spans="16:17" x14ac:dyDescent="0.25">
      <c r="P783"/>
      <c r="Q783"/>
    </row>
    <row r="784" spans="16:17" x14ac:dyDescent="0.25">
      <c r="P784"/>
      <c r="Q784"/>
    </row>
    <row r="785" spans="16:17" x14ac:dyDescent="0.25">
      <c r="P785"/>
      <c r="Q785"/>
    </row>
    <row r="786" spans="16:17" x14ac:dyDescent="0.25">
      <c r="P786"/>
      <c r="Q786"/>
    </row>
    <row r="787" spans="16:17" x14ac:dyDescent="0.25">
      <c r="P787"/>
      <c r="Q787"/>
    </row>
    <row r="788" spans="16:17" x14ac:dyDescent="0.25">
      <c r="P788"/>
      <c r="Q788"/>
    </row>
    <row r="789" spans="16:17" x14ac:dyDescent="0.25">
      <c r="P789"/>
      <c r="Q789"/>
    </row>
    <row r="790" spans="16:17" x14ac:dyDescent="0.25">
      <c r="P790"/>
      <c r="Q790"/>
    </row>
    <row r="791" spans="16:17" x14ac:dyDescent="0.25">
      <c r="P791"/>
      <c r="Q791"/>
    </row>
    <row r="792" spans="16:17" x14ac:dyDescent="0.25">
      <c r="P792"/>
      <c r="Q792"/>
    </row>
    <row r="793" spans="16:17" x14ac:dyDescent="0.25">
      <c r="P793"/>
      <c r="Q793"/>
    </row>
    <row r="794" spans="16:17" x14ac:dyDescent="0.25">
      <c r="P794"/>
      <c r="Q794"/>
    </row>
    <row r="795" spans="16:17" x14ac:dyDescent="0.25">
      <c r="P795"/>
      <c r="Q795"/>
    </row>
    <row r="796" spans="16:17" x14ac:dyDescent="0.25">
      <c r="P796"/>
      <c r="Q796"/>
    </row>
    <row r="797" spans="16:17" x14ac:dyDescent="0.25">
      <c r="P797"/>
      <c r="Q797"/>
    </row>
    <row r="798" spans="16:17" x14ac:dyDescent="0.25">
      <c r="P798"/>
      <c r="Q798"/>
    </row>
    <row r="799" spans="16:17" x14ac:dyDescent="0.25">
      <c r="P799"/>
      <c r="Q799"/>
    </row>
    <row r="800" spans="16:17" x14ac:dyDescent="0.25">
      <c r="P800"/>
      <c r="Q800"/>
    </row>
    <row r="801" spans="16:17" x14ac:dyDescent="0.25">
      <c r="P801"/>
      <c r="Q801"/>
    </row>
    <row r="802" spans="16:17" x14ac:dyDescent="0.25">
      <c r="P802"/>
      <c r="Q802"/>
    </row>
    <row r="803" spans="16:17" x14ac:dyDescent="0.25">
      <c r="P803"/>
      <c r="Q803"/>
    </row>
    <row r="804" spans="16:17" x14ac:dyDescent="0.25">
      <c r="P804"/>
      <c r="Q804"/>
    </row>
    <row r="805" spans="16:17" x14ac:dyDescent="0.25">
      <c r="P805"/>
      <c r="Q805"/>
    </row>
    <row r="806" spans="16:17" x14ac:dyDescent="0.25">
      <c r="P806"/>
      <c r="Q806"/>
    </row>
    <row r="807" spans="16:17" x14ac:dyDescent="0.25">
      <c r="P807"/>
      <c r="Q807"/>
    </row>
    <row r="808" spans="16:17" x14ac:dyDescent="0.25">
      <c r="P808"/>
      <c r="Q808"/>
    </row>
    <row r="809" spans="16:17" x14ac:dyDescent="0.25">
      <c r="P809"/>
      <c r="Q809"/>
    </row>
    <row r="810" spans="16:17" x14ac:dyDescent="0.25">
      <c r="P810"/>
      <c r="Q810"/>
    </row>
    <row r="811" spans="16:17" x14ac:dyDescent="0.25">
      <c r="P811"/>
      <c r="Q811"/>
    </row>
    <row r="812" spans="16:17" x14ac:dyDescent="0.25">
      <c r="P812"/>
      <c r="Q812"/>
    </row>
    <row r="813" spans="16:17" x14ac:dyDescent="0.25">
      <c r="P813"/>
      <c r="Q813"/>
    </row>
    <row r="814" spans="16:17" x14ac:dyDescent="0.25">
      <c r="P814"/>
      <c r="Q814"/>
    </row>
    <row r="815" spans="16:17" x14ac:dyDescent="0.25">
      <c r="P815"/>
      <c r="Q815"/>
    </row>
    <row r="816" spans="16:17" x14ac:dyDescent="0.25">
      <c r="P816"/>
      <c r="Q816"/>
    </row>
    <row r="817" spans="16:17" x14ac:dyDescent="0.25">
      <c r="P817"/>
      <c r="Q817"/>
    </row>
    <row r="818" spans="16:17" x14ac:dyDescent="0.25">
      <c r="P818"/>
      <c r="Q818"/>
    </row>
    <row r="819" spans="16:17" x14ac:dyDescent="0.25">
      <c r="P819"/>
      <c r="Q819"/>
    </row>
    <row r="820" spans="16:17" x14ac:dyDescent="0.25">
      <c r="P820"/>
      <c r="Q820"/>
    </row>
    <row r="821" spans="16:17" x14ac:dyDescent="0.25">
      <c r="P821"/>
      <c r="Q821"/>
    </row>
    <row r="822" spans="16:17" x14ac:dyDescent="0.25">
      <c r="P822"/>
      <c r="Q822"/>
    </row>
    <row r="823" spans="16:17" x14ac:dyDescent="0.25">
      <c r="P823"/>
      <c r="Q823"/>
    </row>
    <row r="824" spans="16:17" x14ac:dyDescent="0.25">
      <c r="P824"/>
      <c r="Q824"/>
    </row>
    <row r="825" spans="16:17" x14ac:dyDescent="0.25">
      <c r="P825"/>
      <c r="Q825"/>
    </row>
    <row r="826" spans="16:17" x14ac:dyDescent="0.25">
      <c r="P826"/>
      <c r="Q826"/>
    </row>
    <row r="827" spans="16:17" x14ac:dyDescent="0.25">
      <c r="P827"/>
      <c r="Q827"/>
    </row>
    <row r="828" spans="16:17" x14ac:dyDescent="0.25">
      <c r="P828"/>
      <c r="Q828"/>
    </row>
    <row r="829" spans="16:17" x14ac:dyDescent="0.25">
      <c r="P829"/>
      <c r="Q829"/>
    </row>
    <row r="830" spans="16:17" x14ac:dyDescent="0.25">
      <c r="P830"/>
      <c r="Q830"/>
    </row>
    <row r="831" spans="16:17" x14ac:dyDescent="0.25">
      <c r="P831"/>
      <c r="Q831"/>
    </row>
    <row r="832" spans="16:17" x14ac:dyDescent="0.25">
      <c r="P832"/>
      <c r="Q832"/>
    </row>
    <row r="833" spans="16:17" x14ac:dyDescent="0.25">
      <c r="P833"/>
      <c r="Q833"/>
    </row>
    <row r="834" spans="16:17" x14ac:dyDescent="0.25">
      <c r="P834"/>
      <c r="Q834"/>
    </row>
    <row r="835" spans="16:17" x14ac:dyDescent="0.25">
      <c r="P835"/>
      <c r="Q835"/>
    </row>
    <row r="836" spans="16:17" x14ac:dyDescent="0.25">
      <c r="P836"/>
      <c r="Q836"/>
    </row>
    <row r="837" spans="16:17" x14ac:dyDescent="0.25">
      <c r="P837"/>
      <c r="Q837"/>
    </row>
    <row r="838" spans="16:17" x14ac:dyDescent="0.25">
      <c r="P838"/>
      <c r="Q838"/>
    </row>
    <row r="839" spans="16:17" x14ac:dyDescent="0.25">
      <c r="P839"/>
      <c r="Q839"/>
    </row>
    <row r="840" spans="16:17" x14ac:dyDescent="0.25">
      <c r="P840"/>
      <c r="Q840"/>
    </row>
    <row r="841" spans="16:17" x14ac:dyDescent="0.25">
      <c r="P841"/>
      <c r="Q841"/>
    </row>
    <row r="842" spans="16:17" x14ac:dyDescent="0.25">
      <c r="P842"/>
      <c r="Q842"/>
    </row>
    <row r="843" spans="16:17" x14ac:dyDescent="0.25">
      <c r="P843"/>
      <c r="Q843"/>
    </row>
    <row r="844" spans="16:17" x14ac:dyDescent="0.25">
      <c r="P844"/>
      <c r="Q844"/>
    </row>
    <row r="845" spans="16:17" x14ac:dyDescent="0.25">
      <c r="P845"/>
      <c r="Q845"/>
    </row>
    <row r="846" spans="16:17" x14ac:dyDescent="0.25">
      <c r="P846"/>
      <c r="Q846"/>
    </row>
    <row r="847" spans="16:17" x14ac:dyDescent="0.25">
      <c r="P847"/>
      <c r="Q847"/>
    </row>
    <row r="848" spans="16:17" x14ac:dyDescent="0.25">
      <c r="P848"/>
      <c r="Q848"/>
    </row>
    <row r="849" spans="16:17" x14ac:dyDescent="0.25">
      <c r="P849"/>
      <c r="Q849"/>
    </row>
    <row r="850" spans="16:17" x14ac:dyDescent="0.25">
      <c r="P850"/>
      <c r="Q850"/>
    </row>
    <row r="851" spans="16:17" x14ac:dyDescent="0.25">
      <c r="P851"/>
      <c r="Q851"/>
    </row>
    <row r="852" spans="16:17" x14ac:dyDescent="0.25">
      <c r="P852"/>
      <c r="Q852"/>
    </row>
    <row r="853" spans="16:17" x14ac:dyDescent="0.25">
      <c r="P853"/>
      <c r="Q853"/>
    </row>
    <row r="854" spans="16:17" x14ac:dyDescent="0.25">
      <c r="P854"/>
      <c r="Q854"/>
    </row>
    <row r="855" spans="16:17" x14ac:dyDescent="0.25">
      <c r="P855"/>
      <c r="Q855"/>
    </row>
    <row r="856" spans="16:17" x14ac:dyDescent="0.25">
      <c r="P856"/>
      <c r="Q856"/>
    </row>
    <row r="857" spans="16:17" x14ac:dyDescent="0.25">
      <c r="P857"/>
      <c r="Q857"/>
    </row>
    <row r="858" spans="16:17" x14ac:dyDescent="0.25">
      <c r="P858"/>
      <c r="Q858"/>
    </row>
    <row r="859" spans="16:17" x14ac:dyDescent="0.25">
      <c r="P859"/>
      <c r="Q859"/>
    </row>
    <row r="860" spans="16:17" x14ac:dyDescent="0.25">
      <c r="P860"/>
      <c r="Q860"/>
    </row>
    <row r="861" spans="16:17" x14ac:dyDescent="0.25">
      <c r="P861"/>
      <c r="Q861"/>
    </row>
    <row r="862" spans="16:17" x14ac:dyDescent="0.25">
      <c r="P862"/>
      <c r="Q862"/>
    </row>
    <row r="863" spans="16:17" x14ac:dyDescent="0.25">
      <c r="P863"/>
      <c r="Q863"/>
    </row>
    <row r="864" spans="16:17" x14ac:dyDescent="0.25">
      <c r="P864"/>
      <c r="Q864"/>
    </row>
    <row r="865" spans="16:17" x14ac:dyDescent="0.25">
      <c r="P865"/>
      <c r="Q865"/>
    </row>
    <row r="866" spans="16:17" x14ac:dyDescent="0.25">
      <c r="P866"/>
      <c r="Q866"/>
    </row>
    <row r="867" spans="16:17" x14ac:dyDescent="0.25">
      <c r="P867"/>
      <c r="Q867"/>
    </row>
    <row r="868" spans="16:17" x14ac:dyDescent="0.25">
      <c r="P868"/>
      <c r="Q868"/>
    </row>
    <row r="869" spans="16:17" x14ac:dyDescent="0.25">
      <c r="P869"/>
      <c r="Q869"/>
    </row>
    <row r="870" spans="16:17" x14ac:dyDescent="0.25">
      <c r="P870"/>
      <c r="Q870"/>
    </row>
    <row r="871" spans="16:17" x14ac:dyDescent="0.25">
      <c r="P871"/>
      <c r="Q871"/>
    </row>
    <row r="872" spans="16:17" x14ac:dyDescent="0.25">
      <c r="P872"/>
      <c r="Q872"/>
    </row>
    <row r="873" spans="16:17" x14ac:dyDescent="0.25">
      <c r="P873"/>
      <c r="Q873"/>
    </row>
    <row r="874" spans="16:17" x14ac:dyDescent="0.25">
      <c r="P874"/>
      <c r="Q874"/>
    </row>
    <row r="875" spans="16:17" x14ac:dyDescent="0.25">
      <c r="P875"/>
      <c r="Q875"/>
    </row>
    <row r="876" spans="16:17" x14ac:dyDescent="0.25">
      <c r="P876"/>
      <c r="Q876"/>
    </row>
    <row r="877" spans="16:17" x14ac:dyDescent="0.25">
      <c r="P877"/>
      <c r="Q877"/>
    </row>
    <row r="878" spans="16:17" x14ac:dyDescent="0.25">
      <c r="P878"/>
      <c r="Q878"/>
    </row>
    <row r="879" spans="16:17" x14ac:dyDescent="0.25">
      <c r="P879"/>
      <c r="Q879"/>
    </row>
    <row r="880" spans="16:17" x14ac:dyDescent="0.25">
      <c r="P880"/>
      <c r="Q880"/>
    </row>
    <row r="881" spans="16:17" x14ac:dyDescent="0.25">
      <c r="P881"/>
      <c r="Q881"/>
    </row>
    <row r="882" spans="16:17" x14ac:dyDescent="0.25">
      <c r="P882"/>
      <c r="Q882"/>
    </row>
    <row r="883" spans="16:17" x14ac:dyDescent="0.25">
      <c r="P883"/>
      <c r="Q883"/>
    </row>
    <row r="884" spans="16:17" x14ac:dyDescent="0.25">
      <c r="P884"/>
      <c r="Q884"/>
    </row>
    <row r="885" spans="16:17" x14ac:dyDescent="0.25">
      <c r="P885"/>
      <c r="Q885"/>
    </row>
    <row r="886" spans="16:17" x14ac:dyDescent="0.25">
      <c r="P886"/>
      <c r="Q886"/>
    </row>
    <row r="887" spans="16:17" x14ac:dyDescent="0.25">
      <c r="P887"/>
      <c r="Q887"/>
    </row>
    <row r="888" spans="16:17" x14ac:dyDescent="0.25">
      <c r="P888"/>
      <c r="Q888"/>
    </row>
    <row r="889" spans="16:17" x14ac:dyDescent="0.25">
      <c r="P889"/>
      <c r="Q889"/>
    </row>
    <row r="890" spans="16:17" x14ac:dyDescent="0.25">
      <c r="P890"/>
      <c r="Q890"/>
    </row>
    <row r="891" spans="16:17" x14ac:dyDescent="0.25">
      <c r="P891"/>
      <c r="Q891"/>
    </row>
    <row r="892" spans="16:17" x14ac:dyDescent="0.25">
      <c r="P892"/>
      <c r="Q892"/>
    </row>
    <row r="893" spans="16:17" x14ac:dyDescent="0.25">
      <c r="P893"/>
      <c r="Q893"/>
    </row>
    <row r="894" spans="16:17" x14ac:dyDescent="0.25">
      <c r="P894"/>
      <c r="Q894"/>
    </row>
    <row r="895" spans="16:17" x14ac:dyDescent="0.25">
      <c r="P895"/>
      <c r="Q895"/>
    </row>
    <row r="896" spans="16:17" x14ac:dyDescent="0.25">
      <c r="P896"/>
      <c r="Q896"/>
    </row>
    <row r="897" spans="16:17" x14ac:dyDescent="0.25">
      <c r="P897"/>
      <c r="Q897"/>
    </row>
    <row r="898" spans="16:17" x14ac:dyDescent="0.25">
      <c r="P898"/>
      <c r="Q898"/>
    </row>
    <row r="899" spans="16:17" x14ac:dyDescent="0.25">
      <c r="P899"/>
      <c r="Q899"/>
    </row>
    <row r="900" spans="16:17" x14ac:dyDescent="0.25">
      <c r="P900"/>
      <c r="Q900"/>
    </row>
    <row r="901" spans="16:17" x14ac:dyDescent="0.25">
      <c r="P901"/>
      <c r="Q901"/>
    </row>
    <row r="902" spans="16:17" x14ac:dyDescent="0.25">
      <c r="P902"/>
      <c r="Q902"/>
    </row>
    <row r="903" spans="16:17" x14ac:dyDescent="0.25">
      <c r="P903"/>
      <c r="Q903"/>
    </row>
    <row r="904" spans="16:17" x14ac:dyDescent="0.25">
      <c r="P904"/>
      <c r="Q904"/>
    </row>
    <row r="905" spans="16:17" x14ac:dyDescent="0.25">
      <c r="P905"/>
      <c r="Q905"/>
    </row>
    <row r="906" spans="16:17" x14ac:dyDescent="0.25">
      <c r="P906"/>
      <c r="Q906"/>
    </row>
    <row r="907" spans="16:17" x14ac:dyDescent="0.25">
      <c r="P907"/>
      <c r="Q907"/>
    </row>
    <row r="908" spans="16:17" x14ac:dyDescent="0.25">
      <c r="P908"/>
      <c r="Q908"/>
    </row>
    <row r="909" spans="16:17" x14ac:dyDescent="0.25">
      <c r="P909"/>
      <c r="Q909"/>
    </row>
    <row r="910" spans="16:17" x14ac:dyDescent="0.25">
      <c r="P910"/>
      <c r="Q910"/>
    </row>
    <row r="911" spans="16:17" x14ac:dyDescent="0.25">
      <c r="P911"/>
      <c r="Q911"/>
    </row>
    <row r="912" spans="16:17" x14ac:dyDescent="0.25">
      <c r="P912"/>
      <c r="Q912"/>
    </row>
    <row r="913" spans="16:17" x14ac:dyDescent="0.25">
      <c r="P913"/>
      <c r="Q913"/>
    </row>
    <row r="914" spans="16:17" x14ac:dyDescent="0.25">
      <c r="P914"/>
      <c r="Q914"/>
    </row>
    <row r="915" spans="16:17" x14ac:dyDescent="0.25">
      <c r="P915"/>
      <c r="Q915"/>
    </row>
    <row r="916" spans="16:17" x14ac:dyDescent="0.25">
      <c r="P916"/>
      <c r="Q916"/>
    </row>
    <row r="917" spans="16:17" x14ac:dyDescent="0.25">
      <c r="P917"/>
      <c r="Q917"/>
    </row>
    <row r="918" spans="16:17" x14ac:dyDescent="0.25">
      <c r="P918"/>
      <c r="Q918"/>
    </row>
    <row r="919" spans="16:17" x14ac:dyDescent="0.25">
      <c r="P919"/>
      <c r="Q919"/>
    </row>
    <row r="920" spans="16:17" x14ac:dyDescent="0.25">
      <c r="P920"/>
      <c r="Q920"/>
    </row>
    <row r="921" spans="16:17" x14ac:dyDescent="0.25">
      <c r="P921"/>
      <c r="Q921"/>
    </row>
    <row r="922" spans="16:17" x14ac:dyDescent="0.25">
      <c r="P922"/>
      <c r="Q922"/>
    </row>
    <row r="923" spans="16:17" x14ac:dyDescent="0.25">
      <c r="P923"/>
      <c r="Q923"/>
    </row>
    <row r="924" spans="16:17" x14ac:dyDescent="0.25">
      <c r="P924"/>
      <c r="Q924"/>
    </row>
    <row r="925" spans="16:17" x14ac:dyDescent="0.25">
      <c r="P925"/>
      <c r="Q925"/>
    </row>
    <row r="926" spans="16:17" x14ac:dyDescent="0.25">
      <c r="P926"/>
      <c r="Q926"/>
    </row>
    <row r="927" spans="16:17" x14ac:dyDescent="0.25">
      <c r="P927"/>
      <c r="Q927"/>
    </row>
    <row r="928" spans="16:17" x14ac:dyDescent="0.25">
      <c r="P928"/>
      <c r="Q928"/>
    </row>
    <row r="929" spans="16:17" x14ac:dyDescent="0.25">
      <c r="P929"/>
      <c r="Q929"/>
    </row>
    <row r="930" spans="16:17" x14ac:dyDescent="0.25">
      <c r="P930"/>
      <c r="Q930"/>
    </row>
    <row r="931" spans="16:17" x14ac:dyDescent="0.25">
      <c r="P931"/>
      <c r="Q931"/>
    </row>
    <row r="932" spans="16:17" x14ac:dyDescent="0.25">
      <c r="P932"/>
      <c r="Q932"/>
    </row>
    <row r="933" spans="16:17" x14ac:dyDescent="0.25">
      <c r="P933"/>
      <c r="Q933"/>
    </row>
    <row r="934" spans="16:17" x14ac:dyDescent="0.25">
      <c r="P934"/>
      <c r="Q934"/>
    </row>
    <row r="935" spans="16:17" x14ac:dyDescent="0.25">
      <c r="P935"/>
      <c r="Q935"/>
    </row>
    <row r="936" spans="16:17" x14ac:dyDescent="0.25">
      <c r="P936"/>
      <c r="Q936"/>
    </row>
    <row r="937" spans="16:17" x14ac:dyDescent="0.25">
      <c r="P937"/>
      <c r="Q937"/>
    </row>
    <row r="938" spans="16:17" x14ac:dyDescent="0.25">
      <c r="P938"/>
      <c r="Q938"/>
    </row>
    <row r="939" spans="16:17" x14ac:dyDescent="0.25">
      <c r="P939"/>
      <c r="Q939"/>
    </row>
    <row r="940" spans="16:17" x14ac:dyDescent="0.25">
      <c r="P940"/>
      <c r="Q940"/>
    </row>
    <row r="941" spans="16:17" x14ac:dyDescent="0.25">
      <c r="P941"/>
      <c r="Q941"/>
    </row>
    <row r="942" spans="16:17" x14ac:dyDescent="0.25">
      <c r="P942"/>
      <c r="Q942"/>
    </row>
    <row r="943" spans="16:17" x14ac:dyDescent="0.25">
      <c r="P943"/>
      <c r="Q943"/>
    </row>
    <row r="944" spans="16:17" x14ac:dyDescent="0.25">
      <c r="P944"/>
      <c r="Q944"/>
    </row>
    <row r="945" spans="16:17" x14ac:dyDescent="0.25">
      <c r="P945"/>
      <c r="Q945"/>
    </row>
    <row r="946" spans="16:17" x14ac:dyDescent="0.25">
      <c r="P946"/>
      <c r="Q946"/>
    </row>
    <row r="947" spans="16:17" x14ac:dyDescent="0.25">
      <c r="P947"/>
      <c r="Q947"/>
    </row>
    <row r="948" spans="16:17" x14ac:dyDescent="0.25">
      <c r="P948"/>
      <c r="Q948"/>
    </row>
    <row r="949" spans="16:17" x14ac:dyDescent="0.25">
      <c r="P949"/>
      <c r="Q949"/>
    </row>
    <row r="950" spans="16:17" x14ac:dyDescent="0.25">
      <c r="P950"/>
      <c r="Q950"/>
    </row>
    <row r="951" spans="16:17" x14ac:dyDescent="0.25">
      <c r="P951"/>
      <c r="Q951"/>
    </row>
    <row r="952" spans="16:17" x14ac:dyDescent="0.25">
      <c r="P952"/>
      <c r="Q952"/>
    </row>
    <row r="953" spans="16:17" x14ac:dyDescent="0.25">
      <c r="P953"/>
      <c r="Q953"/>
    </row>
    <row r="954" spans="16:17" x14ac:dyDescent="0.25">
      <c r="P954"/>
      <c r="Q954"/>
    </row>
    <row r="955" spans="16:17" x14ac:dyDescent="0.25">
      <c r="P955"/>
      <c r="Q955"/>
    </row>
    <row r="956" spans="16:17" x14ac:dyDescent="0.25">
      <c r="P956"/>
      <c r="Q956"/>
    </row>
    <row r="957" spans="16:17" x14ac:dyDescent="0.25">
      <c r="P957"/>
      <c r="Q957"/>
    </row>
    <row r="958" spans="16:17" x14ac:dyDescent="0.25">
      <c r="P958"/>
      <c r="Q958"/>
    </row>
    <row r="959" spans="16:17" x14ac:dyDescent="0.25">
      <c r="P959"/>
      <c r="Q959"/>
    </row>
    <row r="960" spans="16:17" x14ac:dyDescent="0.25">
      <c r="P960"/>
      <c r="Q960"/>
    </row>
    <row r="961" spans="16:17" x14ac:dyDescent="0.25">
      <c r="P961"/>
      <c r="Q961"/>
    </row>
    <row r="962" spans="16:17" x14ac:dyDescent="0.25">
      <c r="P962"/>
      <c r="Q962"/>
    </row>
    <row r="963" spans="16:17" x14ac:dyDescent="0.25">
      <c r="P963"/>
      <c r="Q963"/>
    </row>
    <row r="964" spans="16:17" x14ac:dyDescent="0.25">
      <c r="P964"/>
      <c r="Q964"/>
    </row>
    <row r="965" spans="16:17" x14ac:dyDescent="0.25">
      <c r="P965"/>
      <c r="Q965"/>
    </row>
    <row r="966" spans="16:17" x14ac:dyDescent="0.25">
      <c r="P966"/>
      <c r="Q966"/>
    </row>
    <row r="967" spans="16:17" x14ac:dyDescent="0.25">
      <c r="P967"/>
      <c r="Q967"/>
    </row>
    <row r="968" spans="16:17" x14ac:dyDescent="0.25">
      <c r="P968"/>
      <c r="Q968"/>
    </row>
    <row r="969" spans="16:17" x14ac:dyDescent="0.25">
      <c r="P969"/>
      <c r="Q969"/>
    </row>
    <row r="970" spans="16:17" x14ac:dyDescent="0.25">
      <c r="P970"/>
      <c r="Q970"/>
    </row>
    <row r="971" spans="16:17" x14ac:dyDescent="0.25">
      <c r="P971"/>
      <c r="Q971"/>
    </row>
    <row r="972" spans="16:17" x14ac:dyDescent="0.25">
      <c r="P972"/>
      <c r="Q972"/>
    </row>
    <row r="973" spans="16:17" x14ac:dyDescent="0.25">
      <c r="P973"/>
      <c r="Q973"/>
    </row>
    <row r="974" spans="16:17" x14ac:dyDescent="0.25">
      <c r="P974"/>
      <c r="Q974"/>
    </row>
    <row r="975" spans="16:17" x14ac:dyDescent="0.25">
      <c r="P975"/>
      <c r="Q975"/>
    </row>
    <row r="976" spans="16:17" x14ac:dyDescent="0.25">
      <c r="P976"/>
      <c r="Q976"/>
    </row>
    <row r="977" spans="16:17" x14ac:dyDescent="0.25">
      <c r="P977"/>
      <c r="Q977"/>
    </row>
    <row r="978" spans="16:17" x14ac:dyDescent="0.25">
      <c r="P978"/>
      <c r="Q978"/>
    </row>
    <row r="979" spans="16:17" x14ac:dyDescent="0.25">
      <c r="P979"/>
      <c r="Q979"/>
    </row>
    <row r="980" spans="16:17" x14ac:dyDescent="0.25">
      <c r="P980"/>
      <c r="Q980"/>
    </row>
    <row r="981" spans="16:17" x14ac:dyDescent="0.25">
      <c r="P981"/>
      <c r="Q981"/>
    </row>
    <row r="982" spans="16:17" x14ac:dyDescent="0.25">
      <c r="P982"/>
      <c r="Q982"/>
    </row>
    <row r="983" spans="16:17" x14ac:dyDescent="0.25">
      <c r="P983"/>
      <c r="Q983"/>
    </row>
    <row r="984" spans="16:17" x14ac:dyDescent="0.25">
      <c r="P984"/>
      <c r="Q984"/>
    </row>
    <row r="985" spans="16:17" x14ac:dyDescent="0.25">
      <c r="P985"/>
      <c r="Q985"/>
    </row>
    <row r="986" spans="16:17" x14ac:dyDescent="0.25">
      <c r="P986"/>
      <c r="Q986"/>
    </row>
    <row r="987" spans="16:17" x14ac:dyDescent="0.25">
      <c r="P987"/>
      <c r="Q987"/>
    </row>
    <row r="988" spans="16:17" x14ac:dyDescent="0.25">
      <c r="P988"/>
      <c r="Q988"/>
    </row>
    <row r="989" spans="16:17" x14ac:dyDescent="0.25">
      <c r="P989"/>
      <c r="Q989"/>
    </row>
    <row r="990" spans="16:17" x14ac:dyDescent="0.25">
      <c r="P990"/>
      <c r="Q990"/>
    </row>
    <row r="991" spans="16:17" x14ac:dyDescent="0.25">
      <c r="P991"/>
      <c r="Q991"/>
    </row>
    <row r="992" spans="16:17" x14ac:dyDescent="0.25">
      <c r="P992"/>
      <c r="Q992"/>
    </row>
    <row r="993" spans="16:17" x14ac:dyDescent="0.25">
      <c r="P993"/>
      <c r="Q993"/>
    </row>
    <row r="994" spans="16:17" x14ac:dyDescent="0.25">
      <c r="P994"/>
      <c r="Q994"/>
    </row>
    <row r="995" spans="16:17" x14ac:dyDescent="0.25">
      <c r="P995"/>
      <c r="Q995"/>
    </row>
    <row r="996" spans="16:17" x14ac:dyDescent="0.25">
      <c r="P996"/>
      <c r="Q996"/>
    </row>
    <row r="997" spans="16:17" x14ac:dyDescent="0.25">
      <c r="P997"/>
      <c r="Q997"/>
    </row>
    <row r="998" spans="16:17" x14ac:dyDescent="0.25">
      <c r="P998"/>
      <c r="Q998"/>
    </row>
    <row r="999" spans="16:17" x14ac:dyDescent="0.25">
      <c r="P999"/>
      <c r="Q999"/>
    </row>
    <row r="1000" spans="16:17" x14ac:dyDescent="0.25">
      <c r="P1000"/>
      <c r="Q1000"/>
    </row>
    <row r="1001" spans="16:17" x14ac:dyDescent="0.25">
      <c r="P1001"/>
      <c r="Q1001"/>
    </row>
    <row r="1002" spans="16:17" x14ac:dyDescent="0.25">
      <c r="P1002"/>
      <c r="Q1002"/>
    </row>
    <row r="1003" spans="16:17" x14ac:dyDescent="0.25">
      <c r="P1003"/>
      <c r="Q1003"/>
    </row>
    <row r="1004" spans="16:17" x14ac:dyDescent="0.25">
      <c r="P1004"/>
      <c r="Q1004"/>
    </row>
    <row r="1005" spans="16:17" x14ac:dyDescent="0.25">
      <c r="P1005"/>
      <c r="Q1005"/>
    </row>
    <row r="1006" spans="16:17" x14ac:dyDescent="0.25">
      <c r="P1006"/>
      <c r="Q1006"/>
    </row>
    <row r="1007" spans="16:17" x14ac:dyDescent="0.25">
      <c r="P1007"/>
      <c r="Q1007"/>
    </row>
    <row r="1008" spans="16:17" x14ac:dyDescent="0.25">
      <c r="P1008"/>
      <c r="Q1008"/>
    </row>
    <row r="1009" spans="16:17" x14ac:dyDescent="0.25">
      <c r="P1009"/>
      <c r="Q1009"/>
    </row>
    <row r="1010" spans="16:17" x14ac:dyDescent="0.25">
      <c r="P1010"/>
      <c r="Q1010"/>
    </row>
    <row r="1011" spans="16:17" x14ac:dyDescent="0.25">
      <c r="P1011"/>
      <c r="Q1011"/>
    </row>
    <row r="1012" spans="16:17" x14ac:dyDescent="0.25">
      <c r="P1012"/>
      <c r="Q1012"/>
    </row>
    <row r="1013" spans="16:17" x14ac:dyDescent="0.25">
      <c r="P1013"/>
      <c r="Q1013"/>
    </row>
    <row r="1014" spans="16:17" x14ac:dyDescent="0.25">
      <c r="P1014"/>
      <c r="Q1014"/>
    </row>
    <row r="1015" spans="16:17" x14ac:dyDescent="0.25">
      <c r="P1015"/>
      <c r="Q1015"/>
    </row>
    <row r="1016" spans="16:17" x14ac:dyDescent="0.25">
      <c r="P1016"/>
      <c r="Q1016"/>
    </row>
    <row r="1017" spans="16:17" x14ac:dyDescent="0.25">
      <c r="P1017"/>
      <c r="Q1017"/>
    </row>
    <row r="1018" spans="16:17" x14ac:dyDescent="0.25">
      <c r="P1018"/>
      <c r="Q1018"/>
    </row>
    <row r="1019" spans="16:17" x14ac:dyDescent="0.25">
      <c r="P1019"/>
      <c r="Q1019"/>
    </row>
    <row r="1020" spans="16:17" x14ac:dyDescent="0.25">
      <c r="P1020"/>
      <c r="Q1020"/>
    </row>
    <row r="1021" spans="16:17" x14ac:dyDescent="0.25">
      <c r="P1021"/>
      <c r="Q1021"/>
    </row>
    <row r="1022" spans="16:17" x14ac:dyDescent="0.25">
      <c r="P1022"/>
      <c r="Q1022"/>
    </row>
    <row r="1023" spans="16:17" x14ac:dyDescent="0.25">
      <c r="P1023"/>
      <c r="Q1023"/>
    </row>
    <row r="1024" spans="16:17" x14ac:dyDescent="0.25">
      <c r="P1024"/>
      <c r="Q1024"/>
    </row>
    <row r="1025" spans="16:17" x14ac:dyDescent="0.25">
      <c r="P1025"/>
      <c r="Q1025"/>
    </row>
    <row r="1026" spans="16:17" x14ac:dyDescent="0.25">
      <c r="P1026"/>
      <c r="Q1026"/>
    </row>
    <row r="1027" spans="16:17" x14ac:dyDescent="0.25">
      <c r="P1027"/>
      <c r="Q1027"/>
    </row>
    <row r="1028" spans="16:17" x14ac:dyDescent="0.25">
      <c r="P1028"/>
      <c r="Q1028"/>
    </row>
    <row r="1029" spans="16:17" x14ac:dyDescent="0.25">
      <c r="P1029"/>
      <c r="Q1029"/>
    </row>
    <row r="1030" spans="16:17" x14ac:dyDescent="0.25">
      <c r="P1030"/>
      <c r="Q1030"/>
    </row>
    <row r="1031" spans="16:17" x14ac:dyDescent="0.25">
      <c r="P1031"/>
      <c r="Q1031"/>
    </row>
    <row r="1032" spans="16:17" x14ac:dyDescent="0.25">
      <c r="P1032"/>
      <c r="Q1032"/>
    </row>
    <row r="1033" spans="16:17" x14ac:dyDescent="0.25">
      <c r="P1033"/>
      <c r="Q1033"/>
    </row>
    <row r="1034" spans="16:17" x14ac:dyDescent="0.25">
      <c r="P1034"/>
      <c r="Q1034"/>
    </row>
    <row r="1035" spans="16:17" x14ac:dyDescent="0.25">
      <c r="P1035"/>
      <c r="Q1035"/>
    </row>
    <row r="1036" spans="16:17" x14ac:dyDescent="0.25">
      <c r="P1036"/>
      <c r="Q1036"/>
    </row>
    <row r="1037" spans="16:17" x14ac:dyDescent="0.25">
      <c r="P1037"/>
      <c r="Q1037"/>
    </row>
    <row r="1038" spans="16:17" x14ac:dyDescent="0.25">
      <c r="P1038"/>
      <c r="Q1038"/>
    </row>
    <row r="1039" spans="16:17" x14ac:dyDescent="0.25">
      <c r="P1039"/>
      <c r="Q1039"/>
    </row>
    <row r="1040" spans="16:17" x14ac:dyDescent="0.25">
      <c r="P1040"/>
      <c r="Q1040"/>
    </row>
    <row r="1041" spans="16:17" x14ac:dyDescent="0.25">
      <c r="P1041"/>
      <c r="Q1041"/>
    </row>
    <row r="1042" spans="16:17" x14ac:dyDescent="0.25">
      <c r="P1042"/>
      <c r="Q1042"/>
    </row>
    <row r="1043" spans="16:17" x14ac:dyDescent="0.25">
      <c r="P1043"/>
      <c r="Q1043"/>
    </row>
    <row r="1044" spans="16:17" x14ac:dyDescent="0.25">
      <c r="P1044"/>
      <c r="Q1044"/>
    </row>
    <row r="1045" spans="16:17" x14ac:dyDescent="0.25">
      <c r="P1045"/>
      <c r="Q1045"/>
    </row>
    <row r="1046" spans="16:17" x14ac:dyDescent="0.25">
      <c r="P1046"/>
      <c r="Q1046"/>
    </row>
    <row r="1047" spans="16:17" x14ac:dyDescent="0.25">
      <c r="P1047"/>
      <c r="Q1047"/>
    </row>
    <row r="1048" spans="16:17" x14ac:dyDescent="0.25">
      <c r="P1048"/>
      <c r="Q1048"/>
    </row>
    <row r="1049" spans="16:17" x14ac:dyDescent="0.25">
      <c r="P1049"/>
      <c r="Q1049"/>
    </row>
    <row r="1050" spans="16:17" x14ac:dyDescent="0.25">
      <c r="P1050"/>
      <c r="Q1050"/>
    </row>
    <row r="1051" spans="16:17" x14ac:dyDescent="0.25">
      <c r="P1051"/>
      <c r="Q1051"/>
    </row>
    <row r="1052" spans="16:17" x14ac:dyDescent="0.25">
      <c r="P1052"/>
      <c r="Q1052"/>
    </row>
    <row r="1053" spans="16:17" x14ac:dyDescent="0.25">
      <c r="P1053"/>
      <c r="Q1053"/>
    </row>
    <row r="1054" spans="16:17" x14ac:dyDescent="0.25">
      <c r="P1054"/>
      <c r="Q1054"/>
    </row>
    <row r="1055" spans="16:17" x14ac:dyDescent="0.25">
      <c r="P1055"/>
      <c r="Q1055"/>
    </row>
    <row r="1056" spans="16:17" x14ac:dyDescent="0.25">
      <c r="P1056"/>
      <c r="Q1056"/>
    </row>
    <row r="1057" spans="16:17" x14ac:dyDescent="0.25">
      <c r="P1057"/>
      <c r="Q1057"/>
    </row>
    <row r="1058" spans="16:17" x14ac:dyDescent="0.25">
      <c r="P1058"/>
      <c r="Q1058"/>
    </row>
    <row r="1059" spans="16:17" x14ac:dyDescent="0.25">
      <c r="P1059"/>
      <c r="Q1059"/>
    </row>
    <row r="1060" spans="16:17" x14ac:dyDescent="0.25">
      <c r="P1060"/>
      <c r="Q1060"/>
    </row>
    <row r="1061" spans="16:17" x14ac:dyDescent="0.25">
      <c r="P1061"/>
      <c r="Q1061"/>
    </row>
    <row r="1062" spans="16:17" x14ac:dyDescent="0.25">
      <c r="P1062"/>
      <c r="Q1062"/>
    </row>
    <row r="1063" spans="16:17" x14ac:dyDescent="0.25">
      <c r="P1063"/>
      <c r="Q1063"/>
    </row>
    <row r="1064" spans="16:17" x14ac:dyDescent="0.25">
      <c r="P1064"/>
      <c r="Q1064"/>
    </row>
    <row r="1065" spans="16:17" x14ac:dyDescent="0.25">
      <c r="P1065"/>
      <c r="Q1065"/>
    </row>
    <row r="1066" spans="16:17" x14ac:dyDescent="0.25">
      <c r="P1066"/>
      <c r="Q1066"/>
    </row>
    <row r="1067" spans="16:17" x14ac:dyDescent="0.25">
      <c r="P1067"/>
      <c r="Q1067"/>
    </row>
    <row r="1068" spans="16:17" x14ac:dyDescent="0.25">
      <c r="P1068"/>
      <c r="Q1068"/>
    </row>
    <row r="1069" spans="16:17" x14ac:dyDescent="0.25">
      <c r="P1069"/>
      <c r="Q1069"/>
    </row>
    <row r="1070" spans="16:17" x14ac:dyDescent="0.25">
      <c r="P1070"/>
      <c r="Q1070"/>
    </row>
    <row r="1071" spans="16:17" x14ac:dyDescent="0.25">
      <c r="P1071"/>
      <c r="Q1071"/>
    </row>
    <row r="1072" spans="16:17" x14ac:dyDescent="0.25">
      <c r="P1072"/>
      <c r="Q1072"/>
    </row>
    <row r="1073" spans="16:17" x14ac:dyDescent="0.25">
      <c r="P1073"/>
      <c r="Q1073"/>
    </row>
    <row r="1074" spans="16:17" x14ac:dyDescent="0.25">
      <c r="P1074"/>
      <c r="Q1074"/>
    </row>
    <row r="1075" spans="16:17" x14ac:dyDescent="0.25">
      <c r="P1075"/>
      <c r="Q1075"/>
    </row>
    <row r="1076" spans="16:17" x14ac:dyDescent="0.25">
      <c r="P1076"/>
      <c r="Q1076"/>
    </row>
    <row r="1077" spans="16:17" x14ac:dyDescent="0.25">
      <c r="P1077"/>
      <c r="Q1077"/>
    </row>
    <row r="1078" spans="16:17" x14ac:dyDescent="0.25">
      <c r="P1078"/>
      <c r="Q1078"/>
    </row>
    <row r="1079" spans="16:17" x14ac:dyDescent="0.25">
      <c r="P1079"/>
      <c r="Q1079"/>
    </row>
    <row r="1080" spans="16:17" x14ac:dyDescent="0.25">
      <c r="P1080"/>
      <c r="Q1080"/>
    </row>
    <row r="1081" spans="16:17" x14ac:dyDescent="0.25">
      <c r="P1081"/>
      <c r="Q1081"/>
    </row>
    <row r="1082" spans="16:17" x14ac:dyDescent="0.25">
      <c r="P1082"/>
      <c r="Q1082"/>
    </row>
    <row r="1083" spans="16:17" x14ac:dyDescent="0.25">
      <c r="P1083"/>
      <c r="Q1083"/>
    </row>
    <row r="1084" spans="16:17" x14ac:dyDescent="0.25">
      <c r="P1084"/>
      <c r="Q1084"/>
    </row>
    <row r="1085" spans="16:17" x14ac:dyDescent="0.25">
      <c r="P1085"/>
      <c r="Q1085"/>
    </row>
    <row r="1086" spans="16:17" x14ac:dyDescent="0.25">
      <c r="P1086"/>
      <c r="Q1086"/>
    </row>
    <row r="1087" spans="16:17" x14ac:dyDescent="0.25">
      <c r="P1087"/>
      <c r="Q1087"/>
    </row>
    <row r="1088" spans="16:17" x14ac:dyDescent="0.25">
      <c r="P1088"/>
      <c r="Q1088"/>
    </row>
    <row r="1089" spans="16:17" x14ac:dyDescent="0.25">
      <c r="P1089"/>
      <c r="Q1089"/>
    </row>
    <row r="1090" spans="16:17" x14ac:dyDescent="0.25">
      <c r="P1090"/>
      <c r="Q1090"/>
    </row>
    <row r="1091" spans="16:17" x14ac:dyDescent="0.25">
      <c r="P1091"/>
      <c r="Q1091"/>
    </row>
    <row r="1092" spans="16:17" x14ac:dyDescent="0.25">
      <c r="P1092"/>
      <c r="Q1092"/>
    </row>
    <row r="1093" spans="16:17" x14ac:dyDescent="0.25">
      <c r="P1093"/>
      <c r="Q1093"/>
    </row>
    <row r="1094" spans="16:17" x14ac:dyDescent="0.25">
      <c r="P1094"/>
      <c r="Q1094"/>
    </row>
    <row r="1095" spans="16:17" x14ac:dyDescent="0.25">
      <c r="P1095"/>
      <c r="Q1095"/>
    </row>
    <row r="1096" spans="16:17" x14ac:dyDescent="0.25">
      <c r="P1096"/>
      <c r="Q1096"/>
    </row>
    <row r="1097" spans="16:17" x14ac:dyDescent="0.25">
      <c r="P1097"/>
      <c r="Q1097"/>
    </row>
    <row r="1098" spans="16:17" x14ac:dyDescent="0.25">
      <c r="P1098"/>
      <c r="Q1098"/>
    </row>
    <row r="1099" spans="16:17" x14ac:dyDescent="0.25">
      <c r="P1099"/>
      <c r="Q1099"/>
    </row>
    <row r="1100" spans="16:17" x14ac:dyDescent="0.25">
      <c r="P1100"/>
      <c r="Q1100"/>
    </row>
    <row r="1101" spans="16:17" x14ac:dyDescent="0.25">
      <c r="P1101"/>
      <c r="Q1101"/>
    </row>
    <row r="1102" spans="16:17" x14ac:dyDescent="0.25">
      <c r="P1102"/>
      <c r="Q1102"/>
    </row>
    <row r="1103" spans="16:17" x14ac:dyDescent="0.25">
      <c r="P1103"/>
      <c r="Q1103"/>
    </row>
    <row r="1104" spans="16:17" x14ac:dyDescent="0.25">
      <c r="P1104"/>
      <c r="Q1104"/>
    </row>
    <row r="1105" spans="16:17" x14ac:dyDescent="0.25">
      <c r="P1105"/>
      <c r="Q1105"/>
    </row>
    <row r="1106" spans="16:17" x14ac:dyDescent="0.25">
      <c r="P1106"/>
      <c r="Q1106"/>
    </row>
    <row r="1107" spans="16:17" x14ac:dyDescent="0.25">
      <c r="P1107"/>
      <c r="Q1107"/>
    </row>
    <row r="1108" spans="16:17" x14ac:dyDescent="0.25">
      <c r="P1108"/>
      <c r="Q1108"/>
    </row>
    <row r="1109" spans="16:17" x14ac:dyDescent="0.25">
      <c r="P1109"/>
      <c r="Q1109"/>
    </row>
    <row r="1110" spans="16:17" x14ac:dyDescent="0.25">
      <c r="P1110"/>
      <c r="Q1110"/>
    </row>
    <row r="1111" spans="16:17" x14ac:dyDescent="0.25">
      <c r="P1111"/>
      <c r="Q1111"/>
    </row>
    <row r="1112" spans="16:17" x14ac:dyDescent="0.25">
      <c r="P1112"/>
      <c r="Q1112"/>
    </row>
    <row r="1113" spans="16:17" x14ac:dyDescent="0.25">
      <c r="P1113"/>
      <c r="Q1113"/>
    </row>
    <row r="1114" spans="16:17" x14ac:dyDescent="0.25">
      <c r="P1114"/>
      <c r="Q1114"/>
    </row>
    <row r="1115" spans="16:17" x14ac:dyDescent="0.25">
      <c r="P1115"/>
      <c r="Q1115"/>
    </row>
    <row r="1116" spans="16:17" x14ac:dyDescent="0.25">
      <c r="P1116"/>
      <c r="Q1116"/>
    </row>
    <row r="1117" spans="16:17" x14ac:dyDescent="0.25">
      <c r="P1117"/>
      <c r="Q1117"/>
    </row>
    <row r="1118" spans="16:17" x14ac:dyDescent="0.25">
      <c r="P1118"/>
      <c r="Q1118"/>
    </row>
    <row r="1119" spans="16:17" x14ac:dyDescent="0.25">
      <c r="P1119"/>
      <c r="Q1119"/>
    </row>
    <row r="1120" spans="16:17" x14ac:dyDescent="0.25">
      <c r="P1120"/>
      <c r="Q1120"/>
    </row>
    <row r="1121" spans="16:17" x14ac:dyDescent="0.25">
      <c r="P1121"/>
      <c r="Q1121"/>
    </row>
    <row r="1122" spans="16:17" x14ac:dyDescent="0.25">
      <c r="P1122"/>
      <c r="Q1122"/>
    </row>
    <row r="1123" spans="16:17" x14ac:dyDescent="0.25">
      <c r="P1123"/>
      <c r="Q1123"/>
    </row>
    <row r="1124" spans="16:17" x14ac:dyDescent="0.25">
      <c r="P1124"/>
      <c r="Q1124"/>
    </row>
    <row r="1125" spans="16:17" x14ac:dyDescent="0.25">
      <c r="P1125"/>
      <c r="Q1125"/>
    </row>
    <row r="1126" spans="16:17" x14ac:dyDescent="0.25">
      <c r="P1126"/>
      <c r="Q1126"/>
    </row>
    <row r="1127" spans="16:17" x14ac:dyDescent="0.25">
      <c r="P1127"/>
      <c r="Q1127"/>
    </row>
    <row r="1128" spans="16:17" x14ac:dyDescent="0.25">
      <c r="P1128"/>
      <c r="Q1128"/>
    </row>
    <row r="1129" spans="16:17" x14ac:dyDescent="0.25">
      <c r="P1129"/>
      <c r="Q1129"/>
    </row>
    <row r="1130" spans="16:17" x14ac:dyDescent="0.25">
      <c r="P1130"/>
      <c r="Q1130"/>
    </row>
    <row r="1131" spans="16:17" x14ac:dyDescent="0.25">
      <c r="P1131"/>
      <c r="Q1131"/>
    </row>
    <row r="1132" spans="16:17" x14ac:dyDescent="0.25">
      <c r="P1132"/>
      <c r="Q1132"/>
    </row>
    <row r="1133" spans="16:17" x14ac:dyDescent="0.25">
      <c r="P1133"/>
      <c r="Q1133"/>
    </row>
    <row r="1134" spans="16:17" x14ac:dyDescent="0.25">
      <c r="P1134"/>
      <c r="Q1134"/>
    </row>
    <row r="1135" spans="16:17" x14ac:dyDescent="0.25">
      <c r="P1135"/>
      <c r="Q1135"/>
    </row>
    <row r="1136" spans="16:17" x14ac:dyDescent="0.25">
      <c r="P1136"/>
      <c r="Q1136"/>
    </row>
    <row r="1137" spans="16:17" x14ac:dyDescent="0.25">
      <c r="P1137"/>
      <c r="Q1137"/>
    </row>
    <row r="1138" spans="16:17" x14ac:dyDescent="0.25">
      <c r="P1138"/>
      <c r="Q1138"/>
    </row>
    <row r="1139" spans="16:17" x14ac:dyDescent="0.25">
      <c r="P1139"/>
      <c r="Q1139"/>
    </row>
    <row r="1140" spans="16:17" x14ac:dyDescent="0.25">
      <c r="P1140"/>
      <c r="Q1140"/>
    </row>
    <row r="1141" spans="16:17" x14ac:dyDescent="0.25">
      <c r="P1141"/>
      <c r="Q1141"/>
    </row>
    <row r="1142" spans="16:17" x14ac:dyDescent="0.25">
      <c r="P1142"/>
      <c r="Q1142"/>
    </row>
    <row r="1143" spans="16:17" x14ac:dyDescent="0.25">
      <c r="P1143"/>
      <c r="Q1143"/>
    </row>
    <row r="1144" spans="16:17" x14ac:dyDescent="0.25">
      <c r="P1144"/>
      <c r="Q1144"/>
    </row>
    <row r="1145" spans="16:17" x14ac:dyDescent="0.25">
      <c r="P1145"/>
      <c r="Q1145"/>
    </row>
    <row r="1146" spans="16:17" x14ac:dyDescent="0.25">
      <c r="P1146"/>
      <c r="Q1146"/>
    </row>
    <row r="1147" spans="16:17" x14ac:dyDescent="0.25">
      <c r="P1147"/>
      <c r="Q1147"/>
    </row>
    <row r="1148" spans="16:17" x14ac:dyDescent="0.25">
      <c r="P1148"/>
      <c r="Q1148"/>
    </row>
    <row r="1149" spans="16:17" x14ac:dyDescent="0.25">
      <c r="P1149"/>
      <c r="Q1149"/>
    </row>
    <row r="1150" spans="16:17" x14ac:dyDescent="0.25">
      <c r="P1150"/>
      <c r="Q1150"/>
    </row>
    <row r="1151" spans="16:17" x14ac:dyDescent="0.25">
      <c r="P1151"/>
      <c r="Q1151"/>
    </row>
    <row r="1152" spans="16:17" x14ac:dyDescent="0.25">
      <c r="P1152"/>
      <c r="Q1152"/>
    </row>
    <row r="1153" spans="16:17" x14ac:dyDescent="0.25">
      <c r="P1153"/>
      <c r="Q1153"/>
    </row>
    <row r="1154" spans="16:17" x14ac:dyDescent="0.25">
      <c r="P1154"/>
      <c r="Q1154"/>
    </row>
    <row r="1155" spans="16:17" x14ac:dyDescent="0.25">
      <c r="P1155"/>
      <c r="Q1155"/>
    </row>
    <row r="1156" spans="16:17" x14ac:dyDescent="0.25">
      <c r="P1156"/>
      <c r="Q1156"/>
    </row>
    <row r="1157" spans="16:17" x14ac:dyDescent="0.25">
      <c r="P1157"/>
      <c r="Q1157"/>
    </row>
    <row r="1158" spans="16:17" x14ac:dyDescent="0.25">
      <c r="P1158"/>
      <c r="Q1158"/>
    </row>
    <row r="1159" spans="16:17" x14ac:dyDescent="0.25">
      <c r="P1159"/>
      <c r="Q1159"/>
    </row>
    <row r="1160" spans="16:17" x14ac:dyDescent="0.25">
      <c r="P1160"/>
      <c r="Q1160"/>
    </row>
    <row r="1161" spans="16:17" x14ac:dyDescent="0.25">
      <c r="P1161"/>
      <c r="Q1161"/>
    </row>
    <row r="1162" spans="16:17" x14ac:dyDescent="0.25">
      <c r="P1162"/>
      <c r="Q1162"/>
    </row>
    <row r="1163" spans="16:17" x14ac:dyDescent="0.25">
      <c r="P1163"/>
      <c r="Q1163"/>
    </row>
    <row r="1164" spans="16:17" x14ac:dyDescent="0.25">
      <c r="P1164"/>
      <c r="Q1164"/>
    </row>
    <row r="1165" spans="16:17" x14ac:dyDescent="0.25">
      <c r="P1165"/>
      <c r="Q1165"/>
    </row>
    <row r="1166" spans="16:17" x14ac:dyDescent="0.25">
      <c r="P1166"/>
      <c r="Q1166"/>
    </row>
    <row r="1167" spans="16:17" x14ac:dyDescent="0.25">
      <c r="P1167"/>
      <c r="Q1167"/>
    </row>
    <row r="1168" spans="16:17" x14ac:dyDescent="0.25">
      <c r="P1168"/>
      <c r="Q1168"/>
    </row>
    <row r="1169" spans="16:17" x14ac:dyDescent="0.25">
      <c r="P1169"/>
      <c r="Q1169"/>
    </row>
    <row r="1170" spans="16:17" x14ac:dyDescent="0.25">
      <c r="P1170"/>
      <c r="Q1170"/>
    </row>
    <row r="1171" spans="16:17" x14ac:dyDescent="0.25">
      <c r="P1171"/>
      <c r="Q1171"/>
    </row>
    <row r="1172" spans="16:17" x14ac:dyDescent="0.25">
      <c r="P1172"/>
      <c r="Q1172"/>
    </row>
    <row r="1173" spans="16:17" x14ac:dyDescent="0.25">
      <c r="P1173"/>
      <c r="Q1173"/>
    </row>
    <row r="1174" spans="16:17" x14ac:dyDescent="0.25">
      <c r="P1174"/>
      <c r="Q1174"/>
    </row>
    <row r="1175" spans="16:17" x14ac:dyDescent="0.25">
      <c r="P1175"/>
      <c r="Q1175"/>
    </row>
    <row r="1176" spans="16:17" x14ac:dyDescent="0.25">
      <c r="P1176"/>
      <c r="Q1176"/>
    </row>
    <row r="1177" spans="16:17" x14ac:dyDescent="0.25">
      <c r="P1177"/>
      <c r="Q1177"/>
    </row>
    <row r="1178" spans="16:17" x14ac:dyDescent="0.25">
      <c r="P1178"/>
      <c r="Q1178"/>
    </row>
    <row r="1179" spans="16:17" x14ac:dyDescent="0.25">
      <c r="P1179"/>
      <c r="Q1179"/>
    </row>
    <row r="1180" spans="16:17" x14ac:dyDescent="0.25">
      <c r="P1180"/>
      <c r="Q1180"/>
    </row>
    <row r="1181" spans="16:17" x14ac:dyDescent="0.25">
      <c r="P1181"/>
      <c r="Q1181"/>
    </row>
    <row r="1182" spans="16:17" x14ac:dyDescent="0.25">
      <c r="P1182"/>
      <c r="Q1182"/>
    </row>
    <row r="1183" spans="16:17" x14ac:dyDescent="0.25">
      <c r="P1183"/>
      <c r="Q1183"/>
    </row>
    <row r="1184" spans="16:17" x14ac:dyDescent="0.25">
      <c r="P1184"/>
      <c r="Q1184"/>
    </row>
    <row r="1185" spans="16:17" x14ac:dyDescent="0.25">
      <c r="P1185"/>
      <c r="Q1185"/>
    </row>
    <row r="1186" spans="16:17" x14ac:dyDescent="0.25">
      <c r="P1186"/>
      <c r="Q1186"/>
    </row>
    <row r="1187" spans="16:17" x14ac:dyDescent="0.25">
      <c r="P1187"/>
      <c r="Q1187"/>
    </row>
    <row r="1188" spans="16:17" x14ac:dyDescent="0.25">
      <c r="P1188"/>
      <c r="Q1188"/>
    </row>
    <row r="1189" spans="16:17" x14ac:dyDescent="0.25">
      <c r="P1189"/>
      <c r="Q1189"/>
    </row>
    <row r="1190" spans="16:17" x14ac:dyDescent="0.25">
      <c r="P1190"/>
      <c r="Q1190"/>
    </row>
    <row r="1191" spans="16:17" x14ac:dyDescent="0.25">
      <c r="P1191"/>
      <c r="Q1191"/>
    </row>
    <row r="1192" spans="16:17" x14ac:dyDescent="0.25">
      <c r="P1192"/>
      <c r="Q1192"/>
    </row>
    <row r="1193" spans="16:17" x14ac:dyDescent="0.25">
      <c r="P1193"/>
      <c r="Q1193"/>
    </row>
    <row r="1194" spans="16:17" x14ac:dyDescent="0.25">
      <c r="P1194"/>
      <c r="Q1194"/>
    </row>
    <row r="1195" spans="16:17" x14ac:dyDescent="0.25">
      <c r="P1195"/>
      <c r="Q1195"/>
    </row>
    <row r="1196" spans="16:17" x14ac:dyDescent="0.25">
      <c r="P1196"/>
      <c r="Q1196"/>
    </row>
    <row r="1197" spans="16:17" x14ac:dyDescent="0.25">
      <c r="P1197"/>
      <c r="Q1197"/>
    </row>
    <row r="1198" spans="16:17" x14ac:dyDescent="0.25">
      <c r="P1198"/>
      <c r="Q1198"/>
    </row>
    <row r="1199" spans="16:17" x14ac:dyDescent="0.25">
      <c r="P1199"/>
      <c r="Q1199"/>
    </row>
    <row r="1200" spans="16:17" x14ac:dyDescent="0.25">
      <c r="P1200"/>
      <c r="Q1200"/>
    </row>
    <row r="1201" spans="16:17" x14ac:dyDescent="0.25">
      <c r="P1201"/>
      <c r="Q1201"/>
    </row>
    <row r="1202" spans="16:17" x14ac:dyDescent="0.25">
      <c r="P1202"/>
      <c r="Q1202"/>
    </row>
    <row r="1203" spans="16:17" x14ac:dyDescent="0.25">
      <c r="P1203"/>
      <c r="Q1203"/>
    </row>
    <row r="1204" spans="16:17" x14ac:dyDescent="0.25">
      <c r="P1204"/>
      <c r="Q1204"/>
    </row>
    <row r="1205" spans="16:17" x14ac:dyDescent="0.25">
      <c r="P1205"/>
      <c r="Q1205"/>
    </row>
    <row r="1206" spans="16:17" x14ac:dyDescent="0.25">
      <c r="P1206"/>
      <c r="Q1206"/>
    </row>
    <row r="1207" spans="16:17" x14ac:dyDescent="0.25">
      <c r="P1207"/>
      <c r="Q1207"/>
    </row>
    <row r="1208" spans="16:17" x14ac:dyDescent="0.25">
      <c r="P1208"/>
      <c r="Q1208"/>
    </row>
    <row r="1209" spans="16:17" x14ac:dyDescent="0.25">
      <c r="P1209"/>
      <c r="Q1209"/>
    </row>
    <row r="1210" spans="16:17" x14ac:dyDescent="0.25">
      <c r="P1210"/>
      <c r="Q1210"/>
    </row>
    <row r="1211" spans="16:17" x14ac:dyDescent="0.25">
      <c r="P1211"/>
      <c r="Q1211"/>
    </row>
    <row r="1212" spans="16:17" x14ac:dyDescent="0.25">
      <c r="P1212"/>
      <c r="Q1212"/>
    </row>
    <row r="1213" spans="16:17" x14ac:dyDescent="0.25">
      <c r="P1213"/>
      <c r="Q1213"/>
    </row>
    <row r="1214" spans="16:17" x14ac:dyDescent="0.25">
      <c r="P1214"/>
      <c r="Q1214"/>
    </row>
    <row r="1215" spans="16:17" x14ac:dyDescent="0.25">
      <c r="P1215"/>
      <c r="Q1215"/>
    </row>
    <row r="1216" spans="16:17" x14ac:dyDescent="0.25">
      <c r="P1216"/>
      <c r="Q1216"/>
    </row>
    <row r="1217" spans="16:17" x14ac:dyDescent="0.25">
      <c r="P1217"/>
      <c r="Q1217"/>
    </row>
    <row r="1218" spans="16:17" x14ac:dyDescent="0.25">
      <c r="P1218"/>
      <c r="Q1218"/>
    </row>
    <row r="1219" spans="16:17" x14ac:dyDescent="0.25">
      <c r="P1219"/>
      <c r="Q1219"/>
    </row>
    <row r="1220" spans="16:17" x14ac:dyDescent="0.25">
      <c r="P1220"/>
      <c r="Q1220"/>
    </row>
    <row r="1221" spans="16:17" x14ac:dyDescent="0.25">
      <c r="P1221"/>
      <c r="Q1221"/>
    </row>
    <row r="1222" spans="16:17" x14ac:dyDescent="0.25">
      <c r="P1222"/>
      <c r="Q1222"/>
    </row>
    <row r="1223" spans="16:17" x14ac:dyDescent="0.25">
      <c r="P1223"/>
      <c r="Q1223"/>
    </row>
    <row r="1224" spans="16:17" x14ac:dyDescent="0.25">
      <c r="P1224"/>
      <c r="Q1224"/>
    </row>
    <row r="1225" spans="16:17" x14ac:dyDescent="0.25">
      <c r="P1225"/>
      <c r="Q1225"/>
    </row>
    <row r="1226" spans="16:17" x14ac:dyDescent="0.25">
      <c r="P1226"/>
      <c r="Q1226"/>
    </row>
    <row r="1227" spans="16:17" x14ac:dyDescent="0.25">
      <c r="P1227"/>
      <c r="Q1227"/>
    </row>
    <row r="1228" spans="16:17" x14ac:dyDescent="0.25">
      <c r="P1228"/>
      <c r="Q1228"/>
    </row>
    <row r="1229" spans="16:17" x14ac:dyDescent="0.25">
      <c r="P1229"/>
      <c r="Q1229"/>
    </row>
    <row r="1230" spans="16:17" x14ac:dyDescent="0.25">
      <c r="P1230"/>
      <c r="Q1230"/>
    </row>
    <row r="1231" spans="16:17" x14ac:dyDescent="0.25">
      <c r="P1231"/>
      <c r="Q1231"/>
    </row>
    <row r="1232" spans="16:17" x14ac:dyDescent="0.25">
      <c r="P1232"/>
      <c r="Q1232"/>
    </row>
    <row r="1233" spans="16:17" x14ac:dyDescent="0.25">
      <c r="P1233"/>
      <c r="Q1233"/>
    </row>
    <row r="1234" spans="16:17" x14ac:dyDescent="0.25">
      <c r="P1234"/>
      <c r="Q1234"/>
    </row>
    <row r="1235" spans="16:17" x14ac:dyDescent="0.25">
      <c r="P1235"/>
      <c r="Q1235"/>
    </row>
    <row r="1236" spans="16:17" x14ac:dyDescent="0.25">
      <c r="P1236"/>
      <c r="Q1236"/>
    </row>
    <row r="1237" spans="16:17" x14ac:dyDescent="0.25">
      <c r="P1237"/>
      <c r="Q1237"/>
    </row>
    <row r="1238" spans="16:17" x14ac:dyDescent="0.25">
      <c r="P1238"/>
      <c r="Q1238"/>
    </row>
    <row r="1239" spans="16:17" x14ac:dyDescent="0.25">
      <c r="P1239"/>
      <c r="Q1239"/>
    </row>
    <row r="1240" spans="16:17" x14ac:dyDescent="0.25">
      <c r="P1240"/>
      <c r="Q1240"/>
    </row>
    <row r="1241" spans="16:17" x14ac:dyDescent="0.25">
      <c r="P1241"/>
      <c r="Q1241"/>
    </row>
    <row r="1242" spans="16:17" x14ac:dyDescent="0.25">
      <c r="P1242"/>
      <c r="Q1242"/>
    </row>
    <row r="1243" spans="16:17" x14ac:dyDescent="0.25">
      <c r="P1243"/>
      <c r="Q1243"/>
    </row>
    <row r="1244" spans="16:17" x14ac:dyDescent="0.25">
      <c r="P1244"/>
      <c r="Q1244"/>
    </row>
    <row r="1245" spans="16:17" x14ac:dyDescent="0.25">
      <c r="P1245"/>
      <c r="Q1245"/>
    </row>
    <row r="1246" spans="16:17" x14ac:dyDescent="0.25">
      <c r="P1246"/>
      <c r="Q1246"/>
    </row>
    <row r="1247" spans="16:17" x14ac:dyDescent="0.25">
      <c r="P1247"/>
      <c r="Q1247"/>
    </row>
    <row r="1248" spans="16:17" x14ac:dyDescent="0.25">
      <c r="P1248"/>
      <c r="Q1248"/>
    </row>
    <row r="1249" spans="16:17" x14ac:dyDescent="0.25">
      <c r="P1249"/>
      <c r="Q1249"/>
    </row>
    <row r="1250" spans="16:17" x14ac:dyDescent="0.25">
      <c r="P1250"/>
      <c r="Q1250"/>
    </row>
    <row r="1251" spans="16:17" x14ac:dyDescent="0.25">
      <c r="P1251"/>
      <c r="Q1251"/>
    </row>
    <row r="1252" spans="16:17" x14ac:dyDescent="0.25">
      <c r="P1252"/>
      <c r="Q1252"/>
    </row>
    <row r="1253" spans="16:17" x14ac:dyDescent="0.25">
      <c r="P1253"/>
      <c r="Q1253"/>
    </row>
    <row r="1254" spans="16:17" x14ac:dyDescent="0.25">
      <c r="P1254"/>
      <c r="Q1254"/>
    </row>
    <row r="1255" spans="16:17" x14ac:dyDescent="0.25">
      <c r="P1255"/>
      <c r="Q1255"/>
    </row>
    <row r="1256" spans="16:17" x14ac:dyDescent="0.25">
      <c r="P1256"/>
      <c r="Q1256"/>
    </row>
    <row r="1257" spans="16:17" x14ac:dyDescent="0.25">
      <c r="P1257"/>
      <c r="Q1257"/>
    </row>
    <row r="1258" spans="16:17" x14ac:dyDescent="0.25">
      <c r="P1258"/>
      <c r="Q1258"/>
    </row>
    <row r="1259" spans="16:17" x14ac:dyDescent="0.25">
      <c r="P1259"/>
      <c r="Q1259"/>
    </row>
    <row r="1260" spans="16:17" x14ac:dyDescent="0.25">
      <c r="P1260"/>
      <c r="Q1260"/>
    </row>
    <row r="1261" spans="16:17" x14ac:dyDescent="0.25">
      <c r="P1261"/>
      <c r="Q1261"/>
    </row>
    <row r="1262" spans="16:17" x14ac:dyDescent="0.25">
      <c r="P1262"/>
      <c r="Q1262"/>
    </row>
    <row r="1263" spans="16:17" x14ac:dyDescent="0.25">
      <c r="P1263"/>
      <c r="Q1263"/>
    </row>
    <row r="1264" spans="16:17" x14ac:dyDescent="0.25">
      <c r="P1264"/>
      <c r="Q1264"/>
    </row>
    <row r="1265" spans="16:17" x14ac:dyDescent="0.25">
      <c r="P1265"/>
      <c r="Q1265"/>
    </row>
    <row r="1266" spans="16:17" x14ac:dyDescent="0.25">
      <c r="P1266"/>
      <c r="Q1266"/>
    </row>
    <row r="1267" spans="16:17" x14ac:dyDescent="0.25">
      <c r="P1267"/>
      <c r="Q1267"/>
    </row>
    <row r="1268" spans="16:17" x14ac:dyDescent="0.25">
      <c r="P1268"/>
      <c r="Q1268"/>
    </row>
    <row r="1269" spans="16:17" x14ac:dyDescent="0.25">
      <c r="P1269"/>
      <c r="Q1269"/>
    </row>
    <row r="1270" spans="16:17" x14ac:dyDescent="0.25">
      <c r="P1270"/>
      <c r="Q1270"/>
    </row>
    <row r="1271" spans="16:17" x14ac:dyDescent="0.25">
      <c r="P1271"/>
      <c r="Q1271"/>
    </row>
    <row r="1272" spans="16:17" x14ac:dyDescent="0.25">
      <c r="P1272"/>
      <c r="Q1272"/>
    </row>
    <row r="1273" spans="16:17" x14ac:dyDescent="0.25">
      <c r="P1273"/>
      <c r="Q1273"/>
    </row>
    <row r="1274" spans="16:17" x14ac:dyDescent="0.25">
      <c r="P1274"/>
      <c r="Q1274"/>
    </row>
    <row r="1275" spans="16:17" x14ac:dyDescent="0.25">
      <c r="P1275"/>
      <c r="Q1275"/>
    </row>
    <row r="1276" spans="16:17" x14ac:dyDescent="0.25">
      <c r="P1276"/>
      <c r="Q1276"/>
    </row>
    <row r="1277" spans="16:17" x14ac:dyDescent="0.25">
      <c r="P1277"/>
      <c r="Q1277"/>
    </row>
    <row r="1278" spans="16:17" x14ac:dyDescent="0.25">
      <c r="P1278"/>
      <c r="Q1278"/>
    </row>
    <row r="1279" spans="16:17" x14ac:dyDescent="0.25">
      <c r="P1279"/>
      <c r="Q1279"/>
    </row>
    <row r="1280" spans="16:17" x14ac:dyDescent="0.25">
      <c r="P1280"/>
      <c r="Q1280"/>
    </row>
    <row r="1281" spans="16:17" x14ac:dyDescent="0.25">
      <c r="P1281"/>
      <c r="Q1281"/>
    </row>
    <row r="1282" spans="16:17" x14ac:dyDescent="0.25">
      <c r="P1282"/>
      <c r="Q1282"/>
    </row>
    <row r="1283" spans="16:17" x14ac:dyDescent="0.25">
      <c r="P1283"/>
      <c r="Q1283"/>
    </row>
    <row r="1284" spans="16:17" x14ac:dyDescent="0.25">
      <c r="P1284"/>
      <c r="Q1284"/>
    </row>
    <row r="1285" spans="16:17" x14ac:dyDescent="0.25">
      <c r="P1285"/>
      <c r="Q1285"/>
    </row>
    <row r="1286" spans="16:17" x14ac:dyDescent="0.25">
      <c r="P1286"/>
      <c r="Q1286"/>
    </row>
    <row r="1287" spans="16:17" x14ac:dyDescent="0.25">
      <c r="P1287"/>
      <c r="Q1287"/>
    </row>
    <row r="1288" spans="16:17" x14ac:dyDescent="0.25">
      <c r="P1288"/>
      <c r="Q1288"/>
    </row>
    <row r="1289" spans="16:17" x14ac:dyDescent="0.25">
      <c r="P1289"/>
      <c r="Q1289"/>
    </row>
    <row r="1290" spans="16:17" x14ac:dyDescent="0.25">
      <c r="P1290"/>
      <c r="Q1290"/>
    </row>
    <row r="1291" spans="16:17" x14ac:dyDescent="0.25">
      <c r="P1291"/>
      <c r="Q1291"/>
    </row>
    <row r="1292" spans="16:17" x14ac:dyDescent="0.25">
      <c r="P1292"/>
      <c r="Q1292"/>
    </row>
    <row r="1293" spans="16:17" x14ac:dyDescent="0.25">
      <c r="P1293"/>
      <c r="Q1293"/>
    </row>
    <row r="1294" spans="16:17" x14ac:dyDescent="0.25">
      <c r="P1294"/>
      <c r="Q1294"/>
    </row>
    <row r="1295" spans="16:17" x14ac:dyDescent="0.25">
      <c r="P1295"/>
      <c r="Q1295"/>
    </row>
    <row r="1296" spans="16:17" x14ac:dyDescent="0.25">
      <c r="P1296"/>
      <c r="Q1296"/>
    </row>
    <row r="1297" spans="16:17" x14ac:dyDescent="0.25">
      <c r="P1297"/>
      <c r="Q1297"/>
    </row>
    <row r="1298" spans="16:17" x14ac:dyDescent="0.25">
      <c r="P1298"/>
      <c r="Q1298"/>
    </row>
    <row r="1299" spans="16:17" x14ac:dyDescent="0.25">
      <c r="P1299"/>
      <c r="Q1299"/>
    </row>
    <row r="1300" spans="16:17" x14ac:dyDescent="0.25">
      <c r="P1300"/>
      <c r="Q1300"/>
    </row>
    <row r="1301" spans="16:17" x14ac:dyDescent="0.25">
      <c r="P1301"/>
      <c r="Q1301"/>
    </row>
    <row r="1302" spans="16:17" x14ac:dyDescent="0.25">
      <c r="P1302"/>
      <c r="Q1302"/>
    </row>
    <row r="1303" spans="16:17" x14ac:dyDescent="0.25">
      <c r="P1303"/>
      <c r="Q1303"/>
    </row>
    <row r="1304" spans="16:17" x14ac:dyDescent="0.25">
      <c r="P1304"/>
      <c r="Q1304"/>
    </row>
    <row r="1305" spans="16:17" x14ac:dyDescent="0.25">
      <c r="P1305"/>
      <c r="Q1305"/>
    </row>
    <row r="1306" spans="16:17" x14ac:dyDescent="0.25">
      <c r="P1306"/>
      <c r="Q1306"/>
    </row>
    <row r="1307" spans="16:17" x14ac:dyDescent="0.25">
      <c r="P1307"/>
      <c r="Q1307"/>
    </row>
    <row r="1308" spans="16:17" x14ac:dyDescent="0.25">
      <c r="P1308"/>
      <c r="Q1308"/>
    </row>
    <row r="1309" spans="16:17" x14ac:dyDescent="0.25">
      <c r="P1309"/>
      <c r="Q1309"/>
    </row>
    <row r="1310" spans="16:17" x14ac:dyDescent="0.25">
      <c r="P1310"/>
      <c r="Q1310"/>
    </row>
    <row r="1311" spans="16:17" x14ac:dyDescent="0.25">
      <c r="P1311"/>
      <c r="Q1311"/>
    </row>
    <row r="1312" spans="16:17" x14ac:dyDescent="0.25">
      <c r="P1312"/>
      <c r="Q1312"/>
    </row>
    <row r="1313" spans="16:17" x14ac:dyDescent="0.25">
      <c r="P1313"/>
      <c r="Q1313"/>
    </row>
    <row r="1314" spans="16:17" x14ac:dyDescent="0.25">
      <c r="P1314"/>
      <c r="Q1314"/>
    </row>
    <row r="1315" spans="16:17" x14ac:dyDescent="0.25">
      <c r="P1315"/>
      <c r="Q1315"/>
    </row>
    <row r="1316" spans="16:17" x14ac:dyDescent="0.25">
      <c r="P1316"/>
      <c r="Q1316"/>
    </row>
    <row r="1317" spans="16:17" x14ac:dyDescent="0.25">
      <c r="P1317"/>
      <c r="Q1317"/>
    </row>
    <row r="1318" spans="16:17" x14ac:dyDescent="0.25">
      <c r="P1318"/>
      <c r="Q1318"/>
    </row>
    <row r="1319" spans="16:17" x14ac:dyDescent="0.25">
      <c r="P1319"/>
      <c r="Q1319"/>
    </row>
    <row r="1320" spans="16:17" x14ac:dyDescent="0.25">
      <c r="P1320"/>
      <c r="Q1320"/>
    </row>
    <row r="1321" spans="16:17" x14ac:dyDescent="0.25">
      <c r="P1321"/>
      <c r="Q1321"/>
    </row>
    <row r="1322" spans="16:17" x14ac:dyDescent="0.25">
      <c r="P1322"/>
      <c r="Q1322"/>
    </row>
    <row r="1323" spans="16:17" x14ac:dyDescent="0.25">
      <c r="P1323"/>
      <c r="Q1323"/>
    </row>
    <row r="1324" spans="16:17" x14ac:dyDescent="0.25">
      <c r="P1324"/>
      <c r="Q1324"/>
    </row>
    <row r="1325" spans="16:17" x14ac:dyDescent="0.25">
      <c r="P1325"/>
      <c r="Q1325"/>
    </row>
    <row r="1326" spans="16:17" x14ac:dyDescent="0.25">
      <c r="P1326"/>
      <c r="Q1326"/>
    </row>
    <row r="1327" spans="16:17" x14ac:dyDescent="0.25">
      <c r="P1327"/>
      <c r="Q1327"/>
    </row>
    <row r="1328" spans="16:17" x14ac:dyDescent="0.25">
      <c r="P1328"/>
      <c r="Q1328"/>
    </row>
    <row r="1329" spans="16:17" x14ac:dyDescent="0.25">
      <c r="P1329"/>
      <c r="Q1329"/>
    </row>
    <row r="1330" spans="16:17" x14ac:dyDescent="0.25">
      <c r="P1330"/>
      <c r="Q1330"/>
    </row>
    <row r="1331" spans="16:17" x14ac:dyDescent="0.25">
      <c r="P1331"/>
      <c r="Q1331"/>
    </row>
    <row r="1332" spans="16:17" x14ac:dyDescent="0.25">
      <c r="P1332"/>
      <c r="Q1332"/>
    </row>
    <row r="1333" spans="16:17" x14ac:dyDescent="0.25">
      <c r="P1333"/>
      <c r="Q1333"/>
    </row>
    <row r="1334" spans="16:17" x14ac:dyDescent="0.25">
      <c r="P1334"/>
      <c r="Q1334"/>
    </row>
    <row r="1335" spans="16:17" x14ac:dyDescent="0.25">
      <c r="P1335"/>
      <c r="Q1335"/>
    </row>
    <row r="1336" spans="16:17" x14ac:dyDescent="0.25">
      <c r="P1336"/>
      <c r="Q1336"/>
    </row>
    <row r="1337" spans="16:17" x14ac:dyDescent="0.25">
      <c r="P1337"/>
      <c r="Q1337"/>
    </row>
    <row r="1338" spans="16:17" x14ac:dyDescent="0.25">
      <c r="P1338"/>
      <c r="Q1338"/>
    </row>
    <row r="1339" spans="16:17" x14ac:dyDescent="0.25">
      <c r="P1339"/>
      <c r="Q1339"/>
    </row>
    <row r="1340" spans="16:17" x14ac:dyDescent="0.25">
      <c r="P1340"/>
      <c r="Q1340"/>
    </row>
    <row r="1341" spans="16:17" x14ac:dyDescent="0.25">
      <c r="P1341"/>
      <c r="Q1341"/>
    </row>
    <row r="1342" spans="16:17" x14ac:dyDescent="0.25">
      <c r="P1342"/>
      <c r="Q1342"/>
    </row>
    <row r="1343" spans="16:17" x14ac:dyDescent="0.25">
      <c r="P1343"/>
      <c r="Q1343"/>
    </row>
    <row r="1344" spans="16:17" x14ac:dyDescent="0.25">
      <c r="P1344"/>
      <c r="Q1344"/>
    </row>
    <row r="1345" spans="16:17" x14ac:dyDescent="0.25">
      <c r="P1345"/>
      <c r="Q1345"/>
    </row>
    <row r="1346" spans="16:17" x14ac:dyDescent="0.25">
      <c r="P1346"/>
      <c r="Q1346"/>
    </row>
    <row r="1347" spans="16:17" x14ac:dyDescent="0.25">
      <c r="P1347"/>
      <c r="Q1347"/>
    </row>
    <row r="1348" spans="16:17" x14ac:dyDescent="0.25">
      <c r="P1348"/>
      <c r="Q1348"/>
    </row>
    <row r="1349" spans="16:17" x14ac:dyDescent="0.25">
      <c r="P1349"/>
      <c r="Q1349"/>
    </row>
    <row r="1350" spans="16:17" x14ac:dyDescent="0.25">
      <c r="P1350"/>
      <c r="Q1350"/>
    </row>
    <row r="1351" spans="16:17" x14ac:dyDescent="0.25">
      <c r="P1351"/>
      <c r="Q1351"/>
    </row>
    <row r="1352" spans="16:17" x14ac:dyDescent="0.25">
      <c r="P1352"/>
      <c r="Q1352"/>
    </row>
    <row r="1353" spans="16:17" x14ac:dyDescent="0.25">
      <c r="P1353"/>
      <c r="Q1353"/>
    </row>
    <row r="1354" spans="16:17" x14ac:dyDescent="0.25">
      <c r="P1354"/>
      <c r="Q1354"/>
    </row>
    <row r="1355" spans="16:17" x14ac:dyDescent="0.25">
      <c r="P1355"/>
      <c r="Q1355"/>
    </row>
    <row r="1356" spans="16:17" x14ac:dyDescent="0.25">
      <c r="P1356"/>
      <c r="Q1356"/>
    </row>
    <row r="1357" spans="16:17" x14ac:dyDescent="0.25">
      <c r="P1357"/>
      <c r="Q1357"/>
    </row>
    <row r="1358" spans="16:17" x14ac:dyDescent="0.25">
      <c r="P1358"/>
      <c r="Q1358"/>
    </row>
    <row r="1359" spans="16:17" x14ac:dyDescent="0.25">
      <c r="P1359"/>
      <c r="Q1359"/>
    </row>
    <row r="1360" spans="16:17" x14ac:dyDescent="0.25">
      <c r="P1360"/>
      <c r="Q1360"/>
    </row>
    <row r="1361" spans="16:17" x14ac:dyDescent="0.25">
      <c r="P1361"/>
      <c r="Q1361"/>
    </row>
    <row r="1362" spans="16:17" x14ac:dyDescent="0.25">
      <c r="P1362"/>
      <c r="Q1362"/>
    </row>
    <row r="1363" spans="16:17" x14ac:dyDescent="0.25">
      <c r="P1363"/>
      <c r="Q1363"/>
    </row>
    <row r="1364" spans="16:17" x14ac:dyDescent="0.25">
      <c r="P1364"/>
      <c r="Q1364"/>
    </row>
    <row r="1365" spans="16:17" x14ac:dyDescent="0.25">
      <c r="P1365"/>
      <c r="Q1365"/>
    </row>
    <row r="1366" spans="16:17" x14ac:dyDescent="0.25">
      <c r="P1366"/>
      <c r="Q1366"/>
    </row>
    <row r="1367" spans="16:17" x14ac:dyDescent="0.25">
      <c r="P1367"/>
      <c r="Q1367"/>
    </row>
    <row r="1368" spans="16:17" x14ac:dyDescent="0.25">
      <c r="P1368"/>
      <c r="Q1368"/>
    </row>
    <row r="1369" spans="16:17" x14ac:dyDescent="0.25">
      <c r="P1369"/>
      <c r="Q1369"/>
    </row>
    <row r="1370" spans="16:17" x14ac:dyDescent="0.25">
      <c r="P1370"/>
      <c r="Q1370"/>
    </row>
    <row r="1371" spans="16:17" x14ac:dyDescent="0.25">
      <c r="P1371"/>
      <c r="Q1371"/>
    </row>
    <row r="1372" spans="16:17" x14ac:dyDescent="0.25">
      <c r="P1372"/>
      <c r="Q1372"/>
    </row>
    <row r="1373" spans="16:17" x14ac:dyDescent="0.25">
      <c r="P1373"/>
      <c r="Q1373"/>
    </row>
    <row r="1374" spans="16:17" x14ac:dyDescent="0.25">
      <c r="P1374"/>
      <c r="Q1374"/>
    </row>
    <row r="1375" spans="16:17" x14ac:dyDescent="0.25">
      <c r="P1375"/>
      <c r="Q1375"/>
    </row>
    <row r="1376" spans="16:17" x14ac:dyDescent="0.25">
      <c r="P1376"/>
      <c r="Q1376"/>
    </row>
    <row r="1377" spans="16:17" x14ac:dyDescent="0.25">
      <c r="P1377"/>
      <c r="Q1377"/>
    </row>
    <row r="1378" spans="16:17" x14ac:dyDescent="0.25">
      <c r="P1378"/>
      <c r="Q1378"/>
    </row>
    <row r="1379" spans="16:17" x14ac:dyDescent="0.25">
      <c r="P1379"/>
      <c r="Q1379"/>
    </row>
    <row r="1380" spans="16:17" x14ac:dyDescent="0.25">
      <c r="P1380"/>
      <c r="Q1380"/>
    </row>
    <row r="1381" spans="16:17" x14ac:dyDescent="0.25">
      <c r="P1381"/>
      <c r="Q1381"/>
    </row>
    <row r="1382" spans="16:17" x14ac:dyDescent="0.25">
      <c r="P1382"/>
      <c r="Q1382"/>
    </row>
    <row r="1383" spans="16:17" x14ac:dyDescent="0.25">
      <c r="P1383"/>
      <c r="Q1383"/>
    </row>
    <row r="1384" spans="16:17" x14ac:dyDescent="0.25">
      <c r="P1384"/>
      <c r="Q1384"/>
    </row>
    <row r="1385" spans="16:17" x14ac:dyDescent="0.25">
      <c r="P1385"/>
      <c r="Q1385"/>
    </row>
    <row r="1386" spans="16:17" x14ac:dyDescent="0.25">
      <c r="P1386"/>
      <c r="Q1386"/>
    </row>
    <row r="1387" spans="16:17" x14ac:dyDescent="0.25">
      <c r="P1387"/>
      <c r="Q1387"/>
    </row>
    <row r="1388" spans="16:17" x14ac:dyDescent="0.25">
      <c r="P1388"/>
      <c r="Q1388"/>
    </row>
    <row r="1389" spans="16:17" x14ac:dyDescent="0.25">
      <c r="P1389"/>
      <c r="Q1389"/>
    </row>
    <row r="1390" spans="16:17" x14ac:dyDescent="0.25">
      <c r="P1390"/>
      <c r="Q1390"/>
    </row>
    <row r="1391" spans="16:17" x14ac:dyDescent="0.25">
      <c r="P1391"/>
      <c r="Q1391"/>
    </row>
    <row r="1392" spans="16:17" x14ac:dyDescent="0.25">
      <c r="P1392"/>
      <c r="Q1392"/>
    </row>
    <row r="1393" spans="16:17" x14ac:dyDescent="0.25">
      <c r="P1393"/>
      <c r="Q1393"/>
    </row>
    <row r="1394" spans="16:17" x14ac:dyDescent="0.25">
      <c r="P1394"/>
      <c r="Q1394"/>
    </row>
    <row r="1395" spans="16:17" x14ac:dyDescent="0.25">
      <c r="P1395"/>
      <c r="Q1395"/>
    </row>
    <row r="1396" spans="16:17" x14ac:dyDescent="0.25">
      <c r="P1396"/>
      <c r="Q1396"/>
    </row>
    <row r="1397" spans="16:17" x14ac:dyDescent="0.25">
      <c r="P1397"/>
      <c r="Q1397"/>
    </row>
    <row r="1398" spans="16:17" x14ac:dyDescent="0.25">
      <c r="P1398"/>
      <c r="Q1398"/>
    </row>
    <row r="1399" spans="16:17" x14ac:dyDescent="0.25">
      <c r="P1399"/>
      <c r="Q1399"/>
    </row>
    <row r="1400" spans="16:17" x14ac:dyDescent="0.25">
      <c r="P1400"/>
      <c r="Q1400"/>
    </row>
    <row r="1401" spans="16:17" x14ac:dyDescent="0.25">
      <c r="P1401"/>
      <c r="Q1401"/>
    </row>
    <row r="1402" spans="16:17" x14ac:dyDescent="0.25">
      <c r="P1402"/>
      <c r="Q1402"/>
    </row>
    <row r="1403" spans="16:17" x14ac:dyDescent="0.25">
      <c r="P1403"/>
      <c r="Q1403"/>
    </row>
    <row r="1404" spans="16:17" x14ac:dyDescent="0.25">
      <c r="P1404"/>
      <c r="Q1404"/>
    </row>
    <row r="1405" spans="16:17" x14ac:dyDescent="0.25">
      <c r="P1405"/>
      <c r="Q1405"/>
    </row>
    <row r="1406" spans="16:17" x14ac:dyDescent="0.25">
      <c r="P1406"/>
      <c r="Q1406"/>
    </row>
    <row r="1407" spans="16:17" x14ac:dyDescent="0.25">
      <c r="P1407"/>
      <c r="Q1407"/>
    </row>
    <row r="1408" spans="16:17" x14ac:dyDescent="0.25">
      <c r="P1408"/>
      <c r="Q1408"/>
    </row>
    <row r="1409" spans="16:17" x14ac:dyDescent="0.25">
      <c r="P1409"/>
      <c r="Q1409"/>
    </row>
    <row r="1410" spans="16:17" x14ac:dyDescent="0.25">
      <c r="P1410"/>
      <c r="Q1410"/>
    </row>
    <row r="1411" spans="16:17" x14ac:dyDescent="0.25">
      <c r="P1411"/>
      <c r="Q1411"/>
    </row>
    <row r="1412" spans="16:17" x14ac:dyDescent="0.25">
      <c r="P1412"/>
      <c r="Q1412"/>
    </row>
    <row r="1413" spans="16:17" x14ac:dyDescent="0.25">
      <c r="P1413"/>
      <c r="Q1413"/>
    </row>
    <row r="1414" spans="16:17" x14ac:dyDescent="0.25">
      <c r="P1414"/>
      <c r="Q1414"/>
    </row>
    <row r="1415" spans="16:17" x14ac:dyDescent="0.25">
      <c r="P1415"/>
      <c r="Q1415"/>
    </row>
    <row r="1416" spans="16:17" x14ac:dyDescent="0.25">
      <c r="P1416"/>
      <c r="Q1416"/>
    </row>
    <row r="1417" spans="16:17" x14ac:dyDescent="0.25">
      <c r="P1417"/>
      <c r="Q1417"/>
    </row>
    <row r="1418" spans="16:17" x14ac:dyDescent="0.25">
      <c r="P1418"/>
      <c r="Q1418"/>
    </row>
    <row r="1419" spans="16:17" x14ac:dyDescent="0.25">
      <c r="P1419"/>
      <c r="Q1419"/>
    </row>
    <row r="1420" spans="16:17" x14ac:dyDescent="0.25">
      <c r="P1420"/>
      <c r="Q1420"/>
    </row>
    <row r="1421" spans="16:17" x14ac:dyDescent="0.25">
      <c r="P1421"/>
      <c r="Q1421"/>
    </row>
    <row r="1422" spans="16:17" x14ac:dyDescent="0.25">
      <c r="P1422"/>
      <c r="Q1422"/>
    </row>
    <row r="1423" spans="16:17" x14ac:dyDescent="0.25">
      <c r="P1423"/>
      <c r="Q1423"/>
    </row>
    <row r="1424" spans="16:17" x14ac:dyDescent="0.25">
      <c r="P1424"/>
      <c r="Q1424"/>
    </row>
    <row r="1425" spans="16:17" x14ac:dyDescent="0.25">
      <c r="P1425"/>
      <c r="Q1425"/>
    </row>
    <row r="1426" spans="16:17" x14ac:dyDescent="0.25">
      <c r="P1426"/>
      <c r="Q1426"/>
    </row>
    <row r="1427" spans="16:17" x14ac:dyDescent="0.25">
      <c r="P1427"/>
      <c r="Q1427"/>
    </row>
    <row r="1428" spans="16:17" x14ac:dyDescent="0.25">
      <c r="P1428"/>
      <c r="Q1428"/>
    </row>
    <row r="1429" spans="16:17" x14ac:dyDescent="0.25">
      <c r="P1429"/>
      <c r="Q1429"/>
    </row>
    <row r="1430" spans="16:17" x14ac:dyDescent="0.25">
      <c r="P1430"/>
      <c r="Q1430"/>
    </row>
    <row r="1431" spans="16:17" x14ac:dyDescent="0.25">
      <c r="P1431"/>
      <c r="Q1431"/>
    </row>
    <row r="1432" spans="16:17" x14ac:dyDescent="0.25">
      <c r="P1432"/>
      <c r="Q1432"/>
    </row>
    <row r="1433" spans="16:17" x14ac:dyDescent="0.25">
      <c r="P1433"/>
      <c r="Q1433"/>
    </row>
    <row r="1434" spans="16:17" x14ac:dyDescent="0.25">
      <c r="P1434"/>
      <c r="Q1434"/>
    </row>
    <row r="1435" spans="16:17" x14ac:dyDescent="0.25">
      <c r="P1435"/>
      <c r="Q1435"/>
    </row>
    <row r="1436" spans="16:17" x14ac:dyDescent="0.25">
      <c r="P1436"/>
      <c r="Q1436"/>
    </row>
    <row r="1437" spans="16:17" x14ac:dyDescent="0.25">
      <c r="P1437"/>
      <c r="Q1437"/>
    </row>
    <row r="1438" spans="16:17" x14ac:dyDescent="0.25">
      <c r="P1438"/>
      <c r="Q1438"/>
    </row>
    <row r="1439" spans="16:17" x14ac:dyDescent="0.25">
      <c r="P1439"/>
      <c r="Q1439"/>
    </row>
    <row r="1440" spans="16:17" x14ac:dyDescent="0.25">
      <c r="P1440"/>
      <c r="Q1440"/>
    </row>
    <row r="1441" spans="16:17" x14ac:dyDescent="0.25">
      <c r="P1441"/>
      <c r="Q1441"/>
    </row>
    <row r="1442" spans="16:17" x14ac:dyDescent="0.25">
      <c r="P1442"/>
      <c r="Q1442"/>
    </row>
    <row r="1443" spans="16:17" x14ac:dyDescent="0.25">
      <c r="P1443"/>
      <c r="Q1443"/>
    </row>
    <row r="1444" spans="16:17" x14ac:dyDescent="0.25">
      <c r="P1444"/>
      <c r="Q1444"/>
    </row>
    <row r="1445" spans="16:17" x14ac:dyDescent="0.25">
      <c r="P1445"/>
      <c r="Q1445"/>
    </row>
    <row r="1446" spans="16:17" x14ac:dyDescent="0.25">
      <c r="P1446"/>
      <c r="Q144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CA07B-2E54-4A36-A548-325E6102CE32}">
  <sheetPr codeName="Sheet5"/>
  <dimension ref="A1:DJ219"/>
  <sheetViews>
    <sheetView tabSelected="1" topLeftCell="A7" zoomScaleNormal="100" workbookViewId="0">
      <selection activeCell="H43" sqref="H43"/>
    </sheetView>
  </sheetViews>
  <sheetFormatPr defaultRowHeight="15" x14ac:dyDescent="0.25"/>
  <cols>
    <col min="1" max="1" width="15" style="6" bestFit="1" customWidth="1"/>
    <col min="2" max="2" width="8.7109375" style="6" bestFit="1" customWidth="1"/>
    <col min="3" max="3" width="8.85546875" style="6" bestFit="1" customWidth="1"/>
    <col min="4" max="4" width="10" style="6" bestFit="1" customWidth="1"/>
    <col min="5" max="5" width="11.7109375" style="6" bestFit="1" customWidth="1"/>
    <col min="6" max="6" width="9.28515625" style="6" bestFit="1" customWidth="1"/>
    <col min="7" max="7" width="12.140625" style="6" bestFit="1" customWidth="1"/>
    <col min="8" max="8" width="10.28515625" style="6" bestFit="1" customWidth="1"/>
    <col min="9" max="9" width="10.140625" style="6" bestFit="1" customWidth="1"/>
    <col min="10" max="10" width="10" style="6" bestFit="1" customWidth="1"/>
    <col min="11" max="11" width="16.85546875" style="6" bestFit="1" customWidth="1"/>
    <col min="12" max="13" width="12.42578125" style="6" bestFit="1" customWidth="1"/>
    <col min="14" max="14" width="20.85546875" style="6" bestFit="1" customWidth="1"/>
    <col min="15" max="15" width="12.5703125" style="6" bestFit="1" customWidth="1"/>
    <col min="16" max="16" width="10.5703125" style="6" bestFit="1" customWidth="1"/>
    <col min="17" max="17" width="15.28515625" style="6" bestFit="1" customWidth="1"/>
    <col min="18" max="18" width="17" style="6" bestFit="1" customWidth="1"/>
    <col min="19" max="19" width="13.42578125" style="6" bestFit="1" customWidth="1"/>
    <col min="20" max="20" width="18.42578125" style="6" bestFit="1" customWidth="1"/>
    <col min="21" max="21" width="17.28515625" style="6" bestFit="1" customWidth="1"/>
    <col min="22" max="22" width="15.85546875" style="6" bestFit="1" customWidth="1"/>
    <col min="23" max="23" width="11.42578125" style="6" bestFit="1" customWidth="1"/>
    <col min="24" max="24" width="22.28515625" style="6" bestFit="1" customWidth="1"/>
    <col min="25" max="25" width="18.28515625" style="6" bestFit="1" customWidth="1"/>
    <col min="26" max="113" width="16.28515625" style="6" bestFit="1" customWidth="1"/>
    <col min="114" max="114" width="11.28515625" style="6" bestFit="1" customWidth="1"/>
    <col min="115" max="16384" width="9.140625" style="6"/>
  </cols>
  <sheetData>
    <row r="1" spans="1:19" x14ac:dyDescent="0.25">
      <c r="A1" s="12" t="s">
        <v>70</v>
      </c>
      <c r="B1" s="12"/>
      <c r="C1" s="12"/>
      <c r="D1" s="12"/>
      <c r="E1" s="12"/>
      <c r="F1" s="12"/>
      <c r="G1" s="12"/>
      <c r="H1" s="12"/>
      <c r="I1" s="12"/>
      <c r="J1" s="12"/>
      <c r="K1" s="12"/>
      <c r="L1" s="12"/>
      <c r="M1" s="12"/>
      <c r="P1" s="12" t="s">
        <v>85</v>
      </c>
      <c r="Q1" s="12"/>
      <c r="R1" s="12"/>
      <c r="S1" s="12"/>
    </row>
    <row r="2" spans="1:19" x14ac:dyDescent="0.25">
      <c r="A2" s="6" t="s">
        <v>0</v>
      </c>
      <c r="B2" s="6" t="s">
        <v>57</v>
      </c>
      <c r="C2" s="6" t="s">
        <v>58</v>
      </c>
      <c r="D2" s="6" t="s">
        <v>61</v>
      </c>
      <c r="E2" s="6" t="s">
        <v>62</v>
      </c>
      <c r="F2" s="6" t="s">
        <v>63</v>
      </c>
      <c r="G2" s="6" t="s">
        <v>64</v>
      </c>
      <c r="H2" s="6" t="s">
        <v>65</v>
      </c>
      <c r="I2" s="6" t="s">
        <v>66</v>
      </c>
      <c r="J2" s="6" t="s">
        <v>67</v>
      </c>
      <c r="K2" s="6" t="s">
        <v>68</v>
      </c>
      <c r="L2" s="6" t="s">
        <v>69</v>
      </c>
      <c r="M2" s="6" t="s">
        <v>51</v>
      </c>
      <c r="P2" s="10" t="s">
        <v>86</v>
      </c>
      <c r="Q2" s="11"/>
      <c r="R2" s="11"/>
      <c r="S2" s="11"/>
    </row>
    <row r="3" spans="1:19" x14ac:dyDescent="0.25">
      <c r="A3" s="6">
        <v>47</v>
      </c>
      <c r="B3" s="6">
        <v>15</v>
      </c>
      <c r="C3" s="6">
        <v>10</v>
      </c>
      <c r="D3" s="6">
        <v>5</v>
      </c>
      <c r="E3" s="6">
        <v>5</v>
      </c>
      <c r="F3" s="6">
        <v>5</v>
      </c>
      <c r="G3" s="6">
        <v>5</v>
      </c>
      <c r="H3" s="6">
        <v>5</v>
      </c>
      <c r="I3" s="6">
        <v>5</v>
      </c>
      <c r="J3" s="6">
        <v>5</v>
      </c>
      <c r="K3" s="6">
        <v>0</v>
      </c>
      <c r="L3" s="6">
        <v>0</v>
      </c>
      <c r="M3" s="6">
        <f>SUM(B3:L3)</f>
        <v>60</v>
      </c>
      <c r="P3" s="11"/>
      <c r="Q3" s="11"/>
      <c r="R3" s="11"/>
      <c r="S3" s="11"/>
    </row>
    <row r="4" spans="1:19" x14ac:dyDescent="0.25">
      <c r="A4" s="6" t="s">
        <v>60</v>
      </c>
      <c r="B4" s="6" t="s">
        <v>57</v>
      </c>
      <c r="C4" s="6" t="s">
        <v>58</v>
      </c>
      <c r="D4" s="6" t="s">
        <v>61</v>
      </c>
      <c r="E4" s="6" t="s">
        <v>62</v>
      </c>
      <c r="F4" s="6" t="s">
        <v>63</v>
      </c>
      <c r="G4" s="6" t="s">
        <v>64</v>
      </c>
      <c r="H4" s="6" t="s">
        <v>65</v>
      </c>
      <c r="I4" s="6" t="s">
        <v>66</v>
      </c>
      <c r="J4" s="6" t="s">
        <v>67</v>
      </c>
      <c r="K4" s="6" t="s">
        <v>68</v>
      </c>
      <c r="L4" s="6" t="s">
        <v>69</v>
      </c>
      <c r="M4" s="6" t="s">
        <v>51</v>
      </c>
      <c r="P4" s="11"/>
      <c r="Q4" s="11"/>
      <c r="R4" s="11"/>
      <c r="S4" s="11"/>
    </row>
    <row r="5" spans="1:19" x14ac:dyDescent="0.25">
      <c r="A5" s="6">
        <f>A3*3</f>
        <v>141</v>
      </c>
      <c r="B5" s="6">
        <v>30</v>
      </c>
      <c r="C5" s="6">
        <v>40</v>
      </c>
      <c r="D5" s="6">
        <v>0</v>
      </c>
      <c r="E5" s="6">
        <v>0</v>
      </c>
      <c r="F5" s="6">
        <v>0</v>
      </c>
      <c r="G5" s="6">
        <v>30</v>
      </c>
      <c r="H5" s="6">
        <v>30</v>
      </c>
      <c r="I5" s="6">
        <v>0</v>
      </c>
      <c r="J5" s="6">
        <v>10</v>
      </c>
      <c r="K5" s="6" t="s">
        <v>88</v>
      </c>
      <c r="L5" s="6" t="s">
        <v>88</v>
      </c>
      <c r="M5" s="6">
        <f>SUM(B5:L5)</f>
        <v>140</v>
      </c>
      <c r="P5" s="11"/>
      <c r="Q5" s="11"/>
      <c r="R5" s="11"/>
      <c r="S5" s="11"/>
    </row>
    <row r="6" spans="1:19" x14ac:dyDescent="0.25">
      <c r="A6" s="6" t="s">
        <v>59</v>
      </c>
      <c r="B6" s="6" t="s">
        <v>57</v>
      </c>
      <c r="C6" s="6" t="s">
        <v>58</v>
      </c>
      <c r="D6" s="6" t="s">
        <v>61</v>
      </c>
      <c r="E6" s="6" t="s">
        <v>62</v>
      </c>
      <c r="F6" s="6" t="s">
        <v>63</v>
      </c>
      <c r="G6" s="6" t="s">
        <v>64</v>
      </c>
      <c r="H6" s="6" t="s">
        <v>65</v>
      </c>
      <c r="I6" s="6" t="s">
        <v>66</v>
      </c>
      <c r="J6" s="6" t="s">
        <v>67</v>
      </c>
      <c r="K6" s="6" t="s">
        <v>68</v>
      </c>
      <c r="L6" s="6" t="s">
        <v>69</v>
      </c>
      <c r="M6" s="6" t="s">
        <v>51</v>
      </c>
      <c r="P6" s="11"/>
      <c r="Q6" s="11"/>
      <c r="R6" s="11"/>
      <c r="S6" s="11"/>
    </row>
    <row r="7" spans="1:19" x14ac:dyDescent="0.25">
      <c r="B7" s="6">
        <f>SUM(B3,B5)</f>
        <v>45</v>
      </c>
      <c r="C7" s="6">
        <f t="shared" ref="C7:L7" si="0">SUM(C3,C5)</f>
        <v>50</v>
      </c>
      <c r="D7" s="6">
        <f t="shared" si="0"/>
        <v>5</v>
      </c>
      <c r="E7" s="6">
        <f t="shared" si="0"/>
        <v>5</v>
      </c>
      <c r="F7" s="6">
        <f t="shared" si="0"/>
        <v>5</v>
      </c>
      <c r="G7" s="6">
        <f t="shared" si="0"/>
        <v>35</v>
      </c>
      <c r="H7" s="6">
        <f t="shared" si="0"/>
        <v>35</v>
      </c>
      <c r="I7" s="6">
        <f t="shared" si="0"/>
        <v>5</v>
      </c>
      <c r="J7" s="6">
        <f t="shared" si="0"/>
        <v>15</v>
      </c>
      <c r="K7" s="6">
        <f t="shared" si="0"/>
        <v>0</v>
      </c>
      <c r="L7" s="6">
        <f t="shared" si="0"/>
        <v>0</v>
      </c>
      <c r="M7" s="6">
        <f>SUM(B7:L7)</f>
        <v>200</v>
      </c>
      <c r="P7" s="11"/>
      <c r="Q7" s="11"/>
      <c r="R7" s="11"/>
      <c r="S7" s="11"/>
    </row>
    <row r="8" spans="1:19" x14ac:dyDescent="0.25">
      <c r="A8" s="12" t="s">
        <v>71</v>
      </c>
      <c r="B8" s="12"/>
      <c r="C8" s="12"/>
      <c r="D8" s="12"/>
      <c r="E8" s="12"/>
      <c r="F8" s="12"/>
      <c r="G8" s="12"/>
      <c r="H8" s="12"/>
      <c r="I8" s="12"/>
      <c r="J8" s="12"/>
      <c r="K8" s="12"/>
      <c r="L8" s="12"/>
      <c r="M8" s="12"/>
      <c r="P8" s="11"/>
      <c r="Q8" s="11"/>
      <c r="R8" s="11"/>
      <c r="S8" s="11"/>
    </row>
    <row r="9" spans="1:19" x14ac:dyDescent="0.25">
      <c r="A9" s="6" t="s">
        <v>72</v>
      </c>
      <c r="B9" s="7" t="s">
        <v>22</v>
      </c>
      <c r="C9" s="7" t="s">
        <v>23</v>
      </c>
      <c r="D9" s="7" t="s">
        <v>24</v>
      </c>
      <c r="E9" s="7" t="s">
        <v>25</v>
      </c>
      <c r="F9" s="7" t="s">
        <v>27</v>
      </c>
      <c r="G9" s="7" t="s">
        <v>26</v>
      </c>
      <c r="H9" s="7" t="s">
        <v>28</v>
      </c>
      <c r="I9" s="7" t="s">
        <v>52</v>
      </c>
      <c r="J9" s="7" t="s">
        <v>29</v>
      </c>
      <c r="K9" s="7" t="s">
        <v>30</v>
      </c>
      <c r="L9" s="7" t="s">
        <v>31</v>
      </c>
      <c r="M9" s="6" t="s">
        <v>51</v>
      </c>
      <c r="N9" s="7" t="s">
        <v>21</v>
      </c>
      <c r="P9" s="11"/>
      <c r="Q9" s="11"/>
      <c r="R9" s="11"/>
      <c r="S9" s="11"/>
    </row>
    <row r="10" spans="1:19" x14ac:dyDescent="0.25">
      <c r="B10" s="6">
        <f>_xlfn.IFNA(VLOOKUP($A10, PlayerClasses[[Class Name]:[HLY Mod]], 3, FALSE),0)</f>
        <v>0</v>
      </c>
      <c r="C10" s="6">
        <f>_xlfn.IFNA(VLOOKUP($A10, PlayerClasses[[Class Name]:[HLY Mod]], 4, FALSE),0)</f>
        <v>0</v>
      </c>
      <c r="D10" s="6">
        <f>_xlfn.IFNA(VLOOKUP($A10, PlayerClasses[[Class Name]:[HLY Mod]], 5, FALSE),0)</f>
        <v>0</v>
      </c>
      <c r="E10" s="6">
        <f>_xlfn.IFNA(VLOOKUP($A10, PlayerClasses[[Class Name]:[HLY Mod]], 6, FALSE),0)</f>
        <v>0</v>
      </c>
      <c r="F10" s="6">
        <f>_xlfn.IFNA(VLOOKUP($A10, PlayerClasses[[Class Name]:[HLY Mod]], 7, FALSE),0)</f>
        <v>0</v>
      </c>
      <c r="G10" s="6">
        <f>_xlfn.IFNA(VLOOKUP($A10, PlayerClasses[[Class Name]:[HLY Mod]], 8, FALSE),0)</f>
        <v>0</v>
      </c>
      <c r="H10" s="6">
        <f>_xlfn.IFNA(VLOOKUP($A10, PlayerClasses[[Class Name]:[HLY Mod]], 9, FALSE),0)</f>
        <v>0</v>
      </c>
      <c r="I10" s="6">
        <f>_xlfn.IFNA(VLOOKUP($A10, PlayerClasses[[Class Name]:[HLY Mod]], 10, FALSE),0)</f>
        <v>0</v>
      </c>
      <c r="J10" s="6">
        <f>_xlfn.IFNA(VLOOKUP($A10, PlayerClasses[[Class Name]:[HLY Mod]], 11, FALSE),0)</f>
        <v>0</v>
      </c>
      <c r="K10" s="6">
        <f>_xlfn.IFNA(VLOOKUP($A10, PlayerClasses[[Class Name]:[HLY Mod]], 12, FALSE),0)</f>
        <v>0</v>
      </c>
      <c r="L10" s="6">
        <f>_xlfn.IFNA(VLOOKUP($A10, PlayerClasses[[Class Name]:[HLY Mod]], 13, FALSE),0)</f>
        <v>0</v>
      </c>
      <c r="M10" s="6">
        <f>SUM(B10:L10)</f>
        <v>0</v>
      </c>
      <c r="N10" s="6">
        <f>_xlfn.IFNA(VLOOKUP($A10, PlayerClasses[[Class Name]:[HLY Mod]], 2, FALSE),0)</f>
        <v>0</v>
      </c>
      <c r="P10" s="11"/>
      <c r="Q10" s="11"/>
      <c r="R10" s="11"/>
      <c r="S10" s="11"/>
    </row>
    <row r="11" spans="1:19" x14ac:dyDescent="0.25">
      <c r="A11" s="8"/>
      <c r="B11" s="6">
        <f>_xlfn.IFNA(VLOOKUP($A11, PlayerClasses[[Class Name]:[HLY Mod]], 3, FALSE),0)</f>
        <v>0</v>
      </c>
      <c r="C11" s="6">
        <f>_xlfn.IFNA(VLOOKUP($A11, PlayerClasses[[Class Name]:[HLY Mod]], 4, FALSE),0)</f>
        <v>0</v>
      </c>
      <c r="D11" s="6">
        <f>_xlfn.IFNA(VLOOKUP($A11, PlayerClasses[[Class Name]:[HLY Mod]], 5, FALSE),0)</f>
        <v>0</v>
      </c>
      <c r="E11" s="6">
        <f>_xlfn.IFNA(VLOOKUP($A11, PlayerClasses[[Class Name]:[HLY Mod]], 6, FALSE),0)</f>
        <v>0</v>
      </c>
      <c r="F11" s="6">
        <f>_xlfn.IFNA(VLOOKUP($A11, PlayerClasses[[Class Name]:[HLY Mod]], 7, FALSE),0)</f>
        <v>0</v>
      </c>
      <c r="G11" s="6">
        <f>_xlfn.IFNA(VLOOKUP($A11, PlayerClasses[[Class Name]:[HLY Mod]], 8, FALSE),0)</f>
        <v>0</v>
      </c>
      <c r="H11" s="6">
        <f>_xlfn.IFNA(VLOOKUP($A11, PlayerClasses[[Class Name]:[HLY Mod]], 9, FALSE),0)</f>
        <v>0</v>
      </c>
      <c r="I11" s="6">
        <f>_xlfn.IFNA(VLOOKUP($A11, PlayerClasses[[Class Name]:[HLY Mod]], 10, FALSE),0)</f>
        <v>0</v>
      </c>
      <c r="J11" s="6">
        <f>_xlfn.IFNA(VLOOKUP($A11, PlayerClasses[[Class Name]:[HLY Mod]], 11, FALSE),0)</f>
        <v>0</v>
      </c>
      <c r="K11" s="6">
        <f>_xlfn.IFNA(VLOOKUP($A11, PlayerClasses[[Class Name]:[HLY Mod]], 12, FALSE),0)</f>
        <v>0</v>
      </c>
      <c r="L11" s="6">
        <f>_xlfn.IFNA(VLOOKUP($A11, PlayerClasses[[Class Name]:[HLY Mod]], 13, FALSE),0)</f>
        <v>0</v>
      </c>
      <c r="M11" s="6">
        <f>SUM(B11:L11)</f>
        <v>0</v>
      </c>
      <c r="N11" s="6">
        <f>_xlfn.IFNA(VLOOKUP($A11, PlayerClasses[[Class Name]:[HLY Mod]], 2, FALSE),0)</f>
        <v>0</v>
      </c>
      <c r="P11" s="11"/>
      <c r="Q11" s="11"/>
      <c r="R11" s="11"/>
      <c r="S11" s="11"/>
    </row>
    <row r="12" spans="1:19" x14ac:dyDescent="0.25">
      <c r="B12" s="6">
        <f>_xlfn.IFNA(VLOOKUP($A12, PlayerClasses[[Class Name]:[HLY Mod]], 3, FALSE),0)</f>
        <v>0</v>
      </c>
      <c r="C12" s="6">
        <f>_xlfn.IFNA(VLOOKUP($A12, PlayerClasses[[Class Name]:[HLY Mod]], 4, FALSE),0)</f>
        <v>0</v>
      </c>
      <c r="D12" s="6">
        <f>_xlfn.IFNA(VLOOKUP($A12, PlayerClasses[[Class Name]:[HLY Mod]], 5, FALSE),0)</f>
        <v>0</v>
      </c>
      <c r="E12" s="6">
        <f>_xlfn.IFNA(VLOOKUP($A12, PlayerClasses[[Class Name]:[HLY Mod]], 6, FALSE),0)</f>
        <v>0</v>
      </c>
      <c r="F12" s="6">
        <f>_xlfn.IFNA(VLOOKUP($A12, PlayerClasses[[Class Name]:[HLY Mod]], 7, FALSE),0)</f>
        <v>0</v>
      </c>
      <c r="G12" s="6">
        <f>_xlfn.IFNA(VLOOKUP($A12, PlayerClasses[[Class Name]:[HLY Mod]], 8, FALSE),0)</f>
        <v>0</v>
      </c>
      <c r="H12" s="6">
        <f>_xlfn.IFNA(VLOOKUP($A12, PlayerClasses[[Class Name]:[HLY Mod]], 9, FALSE),0)</f>
        <v>0</v>
      </c>
      <c r="I12" s="6">
        <f>_xlfn.IFNA(VLOOKUP($A12, PlayerClasses[[Class Name]:[HLY Mod]], 10, FALSE),0)</f>
        <v>0</v>
      </c>
      <c r="J12" s="6">
        <f>_xlfn.IFNA(VLOOKUP($A12, PlayerClasses[[Class Name]:[HLY Mod]], 11, FALSE),0)</f>
        <v>0</v>
      </c>
      <c r="K12" s="6">
        <f>_xlfn.IFNA(VLOOKUP($A12, PlayerClasses[[Class Name]:[HLY Mod]], 12, FALSE),0)</f>
        <v>0</v>
      </c>
      <c r="L12" s="6">
        <f>_xlfn.IFNA(VLOOKUP($A12, PlayerClasses[[Class Name]:[HLY Mod]], 13, FALSE),0)</f>
        <v>0</v>
      </c>
      <c r="M12" s="6">
        <f>SUM(B12:L12)</f>
        <v>0</v>
      </c>
      <c r="N12" s="6">
        <f>_xlfn.IFNA(VLOOKUP($A12, PlayerClasses[[Class Name]:[HLY Mod]], 2, FALSE),0)</f>
        <v>0</v>
      </c>
      <c r="P12" s="11"/>
      <c r="Q12" s="11"/>
      <c r="R12" s="11"/>
      <c r="S12" s="11"/>
    </row>
    <row r="13" spans="1:19" x14ac:dyDescent="0.25">
      <c r="A13" s="8" t="s">
        <v>73</v>
      </c>
      <c r="B13" s="6">
        <f>SUM(B10:B12)</f>
        <v>0</v>
      </c>
      <c r="C13" s="6">
        <f t="shared" ref="C13:L13" si="1">SUM(C10:C12)</f>
        <v>0</v>
      </c>
      <c r="D13" s="6">
        <f t="shared" si="1"/>
        <v>0</v>
      </c>
      <c r="E13" s="6">
        <f t="shared" si="1"/>
        <v>0</v>
      </c>
      <c r="F13" s="6">
        <f t="shared" si="1"/>
        <v>0</v>
      </c>
      <c r="G13" s="6">
        <f t="shared" si="1"/>
        <v>0</v>
      </c>
      <c r="H13" s="6">
        <f t="shared" si="1"/>
        <v>0</v>
      </c>
      <c r="I13" s="6">
        <f t="shared" si="1"/>
        <v>0</v>
      </c>
      <c r="J13" s="6">
        <f t="shared" si="1"/>
        <v>0</v>
      </c>
      <c r="K13" s="6">
        <f t="shared" si="1"/>
        <v>0</v>
      </c>
      <c r="L13" s="6">
        <f t="shared" si="1"/>
        <v>0</v>
      </c>
      <c r="M13" s="6">
        <f t="shared" ref="M13" si="2">SUM(M10:M12)</f>
        <v>0</v>
      </c>
      <c r="P13" s="11"/>
      <c r="Q13" s="11"/>
      <c r="R13" s="11"/>
      <c r="S13" s="11"/>
    </row>
    <row r="14" spans="1:19" x14ac:dyDescent="0.25">
      <c r="A14" s="6" t="s">
        <v>74</v>
      </c>
      <c r="B14" s="6" t="s">
        <v>57</v>
      </c>
      <c r="C14" s="6" t="s">
        <v>58</v>
      </c>
      <c r="D14" s="6" t="s">
        <v>61</v>
      </c>
      <c r="E14" s="6" t="s">
        <v>62</v>
      </c>
      <c r="F14" s="6" t="s">
        <v>63</v>
      </c>
      <c r="G14" s="6" t="s">
        <v>64</v>
      </c>
      <c r="H14" s="6" t="s">
        <v>65</v>
      </c>
      <c r="I14" s="6" t="s">
        <v>66</v>
      </c>
      <c r="J14" s="6" t="s">
        <v>67</v>
      </c>
      <c r="K14" s="6" t="s">
        <v>68</v>
      </c>
      <c r="L14" s="6" t="s">
        <v>69</v>
      </c>
      <c r="M14" s="6" t="s">
        <v>51</v>
      </c>
    </row>
    <row r="15" spans="1:19" x14ac:dyDescent="0.25">
      <c r="B15" s="6">
        <f>SUM(AdjustedBase[HP],B13,StatPoints[HP])</f>
        <v>75</v>
      </c>
      <c r="C15" s="6">
        <f>SUM(AdjustedBase[MP],C13,StatPoints[MP])</f>
        <v>90</v>
      </c>
      <c r="D15" s="6">
        <f>SUM(AdjustedBase[Strength],D13,StatPoints[Strength])</f>
        <v>5</v>
      </c>
      <c r="E15" s="6">
        <f>SUM(AdjustedBase[Endurance],E13,StatPoints[Endurance])</f>
        <v>5</v>
      </c>
      <c r="F15" s="6">
        <f>SUM(AdjustedBase[Agility],F13,StatPoints[Agility])</f>
        <v>5</v>
      </c>
      <c r="G15" s="6">
        <f>SUM(AdjustedBase[Intelligence],G13,StatPoints[Intelligence])</f>
        <v>65</v>
      </c>
      <c r="H15" s="6">
        <f>SUM(AdjustedBase[Willpower],H13,StatPoints[Willpower])</f>
        <v>65</v>
      </c>
      <c r="I15" s="6">
        <f>SUM(AdjustedBase[Charisma],I13,StatPoints[Charisma])</f>
        <v>5</v>
      </c>
      <c r="J15" s="6">
        <f>SUM(AdjustedBase[Luck],J13,StatPoints[Luck])</f>
        <v>25</v>
      </c>
      <c r="K15" s="6">
        <f>SUM(AdjustedBase[Demonic Energy],K13)</f>
        <v>0</v>
      </c>
      <c r="L15" s="6">
        <f>SUM(AdjustedBase[Holy Energy],L13)</f>
        <v>0</v>
      </c>
      <c r="M15" s="6">
        <f>SUM(BaseClass[[#This Row],[HP]:[Holy Energy]])</f>
        <v>340</v>
      </c>
    </row>
    <row r="16" spans="1:19" x14ac:dyDescent="0.25">
      <c r="A16" s="6" t="s">
        <v>81</v>
      </c>
      <c r="B16" s="6" t="s">
        <v>57</v>
      </c>
      <c r="C16" s="6" t="s">
        <v>58</v>
      </c>
      <c r="D16" s="6" t="s">
        <v>61</v>
      </c>
      <c r="E16" s="6" t="s">
        <v>62</v>
      </c>
      <c r="F16" s="6" t="s">
        <v>63</v>
      </c>
      <c r="G16" s="6" t="s">
        <v>64</v>
      </c>
      <c r="H16" s="6" t="s">
        <v>65</v>
      </c>
      <c r="I16" s="6" t="s">
        <v>66</v>
      </c>
      <c r="J16" s="6" t="s">
        <v>67</v>
      </c>
      <c r="K16" s="6" t="s">
        <v>68</v>
      </c>
      <c r="L16" s="6" t="s">
        <v>69</v>
      </c>
      <c r="M16" s="6" t="s">
        <v>84</v>
      </c>
    </row>
    <row r="17" spans="1:114" ht="45" x14ac:dyDescent="0.25">
      <c r="B17" s="6">
        <f>IF(ROUND(INT((B15*(K17+1))/30), 0) = 0, 1, ROUND(INT((B15*(K17+1))/30), 0))</f>
        <v>2</v>
      </c>
      <c r="C17" s="6">
        <f>IF(ROUND(INT((C15*(L17+1))/40), 0) = 0, 1, ROUND(INT((C15*(L17+1))/40), 0))</f>
        <v>2</v>
      </c>
      <c r="D17" s="6">
        <f>IF(ROUND(INT((D15*(K17+1))/30), 0) = 0, 1, ROUND(INT((D15*(K17+1))/30), 0))</f>
        <v>1</v>
      </c>
      <c r="E17" s="6">
        <f>IF(ROUND(INT((E15*(K17+1))/30), 0) = 0, 1, ROUND(INT((E15*(K17+1))/30), 0))</f>
        <v>1</v>
      </c>
      <c r="F17" s="6">
        <f>IF(ROUND(INT((F15*(K17+1))/30), 0) = 0, 1, ROUND(INT((F15*(K17+1))/30), 0))</f>
        <v>1</v>
      </c>
      <c r="G17" s="6">
        <f>IF(ROUND(INT((G15*(L17+1))/30), 0) = 0, 1, ROUND(INT((G15*(L17+1))/30), 0))</f>
        <v>2</v>
      </c>
      <c r="H17" s="6">
        <f>IF(ROUND(INT((H15*(L17+1))/30), 0) = 0, 1, ROUND(INT((H15*(L17+1))/30), 0))</f>
        <v>2</v>
      </c>
      <c r="I17" s="6">
        <f>IF(ROUND(INT((I15*(L17+1))/30), 0) = 0, 1, ROUND(INT((I15*(L17+1))/30), 0))</f>
        <v>1</v>
      </c>
      <c r="J17" s="6">
        <f>IF(ROUND(INT((J15*(L17+1))/50), 0) = 0, 1, ROUND(INT((J15*(L17+1))/50), 0))</f>
        <v>1</v>
      </c>
      <c r="K17" s="6">
        <f>INT(K15/15)</f>
        <v>0</v>
      </c>
      <c r="L17" s="6">
        <f>INT(L15/15)</f>
        <v>0</v>
      </c>
      <c r="M17" s="6">
        <f>SUM(StatGrowth[[#This Row],[HP]:[Holy Energy]])</f>
        <v>13</v>
      </c>
      <c r="N17" s="5" t="s">
        <v>87</v>
      </c>
    </row>
    <row r="18" spans="1:114" x14ac:dyDescent="0.25">
      <c r="A18" s="6" t="s">
        <v>80</v>
      </c>
      <c r="B18" s="6" t="s">
        <v>57</v>
      </c>
      <c r="C18" s="6" t="s">
        <v>58</v>
      </c>
      <c r="D18" s="6" t="s">
        <v>61</v>
      </c>
      <c r="E18" s="6" t="s">
        <v>62</v>
      </c>
      <c r="F18" s="6" t="s">
        <v>63</v>
      </c>
      <c r="G18" s="6" t="s">
        <v>64</v>
      </c>
      <c r="H18" s="6" t="s">
        <v>65</v>
      </c>
      <c r="I18" s="6" t="s">
        <v>66</v>
      </c>
      <c r="J18" s="6" t="s">
        <v>67</v>
      </c>
      <c r="K18" s="6" t="s">
        <v>68</v>
      </c>
      <c r="L18" s="6" t="s">
        <v>69</v>
      </c>
      <c r="M18" s="6" t="s">
        <v>51</v>
      </c>
      <c r="N18" s="6" t="s">
        <v>82</v>
      </c>
      <c r="O18" s="6" t="s">
        <v>83</v>
      </c>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row>
    <row r="19" spans="1:114" x14ac:dyDescent="0.25">
      <c r="A19" s="6">
        <v>1</v>
      </c>
      <c r="B19" s="6">
        <f>B15</f>
        <v>75</v>
      </c>
      <c r="C19" s="6">
        <f t="shared" ref="C19:J19" si="3">C15</f>
        <v>90</v>
      </c>
      <c r="D19" s="6">
        <f t="shared" si="3"/>
        <v>5</v>
      </c>
      <c r="E19" s="6">
        <f t="shared" si="3"/>
        <v>5</v>
      </c>
      <c r="F19" s="6">
        <f t="shared" si="3"/>
        <v>5</v>
      </c>
      <c r="G19" s="6">
        <f t="shared" si="3"/>
        <v>65</v>
      </c>
      <c r="H19" s="6">
        <f t="shared" si="3"/>
        <v>65</v>
      </c>
      <c r="I19" s="6">
        <f t="shared" si="3"/>
        <v>5</v>
      </c>
      <c r="J19" s="6">
        <f t="shared" si="3"/>
        <v>25</v>
      </c>
      <c r="K19" s="6" cm="1">
        <f t="array" ref="K19">BaseClass[Demonic Energy]</f>
        <v>0</v>
      </c>
      <c r="L19" s="6" cm="1">
        <f t="array" ref="L19">BaseClass[Holy Energy]</f>
        <v>0</v>
      </c>
      <c r="M19" s="6">
        <f>SUM(FullLevel[[#This Row],[HP]:[Holy Energy]])</f>
        <v>340</v>
      </c>
      <c r="N19" s="6" cm="1">
        <f t="array" ref="N19">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5</v>
      </c>
      <c r="O19" s="6" t="str" cm="1">
        <f t="array" ref="O19">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row>
    <row r="20" spans="1:114" x14ac:dyDescent="0.25">
      <c r="A20" s="6">
        <v>2</v>
      </c>
      <c r="B20" s="6" cm="1">
        <f t="array" ref="B20">B19 + StatGrowth[HP]</f>
        <v>77</v>
      </c>
      <c r="C20" s="6" cm="1">
        <f t="array" ref="C20">C19 + StatGrowth[MP]</f>
        <v>92</v>
      </c>
      <c r="D20" s="6" cm="1">
        <f t="array" ref="D20">D19 + StatGrowth[Strength]</f>
        <v>6</v>
      </c>
      <c r="E20" s="6" cm="1">
        <f t="array" ref="E20">E19 + StatGrowth[Endurance]</f>
        <v>6</v>
      </c>
      <c r="F20" s="6" cm="1">
        <f t="array" ref="F20">F19 + StatGrowth[Agility]</f>
        <v>6</v>
      </c>
      <c r="G20" s="6" cm="1">
        <f t="array" ref="G20">G19 + StatGrowth[Intelligence]</f>
        <v>67</v>
      </c>
      <c r="H20" s="6" cm="1">
        <f t="array" ref="H20">H19 + StatGrowth[Willpower]</f>
        <v>67</v>
      </c>
      <c r="I20" s="6" cm="1">
        <f t="array" ref="I20">I19 + StatGrowth[Charisma]</f>
        <v>6</v>
      </c>
      <c r="J20" s="6" cm="1">
        <f t="array" ref="J20">J19 + StatGrowth[Luck]</f>
        <v>26</v>
      </c>
      <c r="K20" s="6">
        <f>K19</f>
        <v>0</v>
      </c>
      <c r="L20" s="6">
        <f>L19</f>
        <v>0</v>
      </c>
      <c r="M20" s="6">
        <f>SUM(FullLevel[[#This Row],[HP]:[Holy Energy]])</f>
        <v>353</v>
      </c>
      <c r="N20" s="6" cm="1">
        <f t="array" ref="N20">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10</v>
      </c>
      <c r="O20" s="6" t="str" cm="1">
        <f t="array" ref="O20">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20" s="9"/>
      <c r="Q20" s="9"/>
      <c r="R20" s="9"/>
      <c r="S20" s="9"/>
      <c r="T20" s="9"/>
      <c r="U20" s="9"/>
      <c r="V20" s="9"/>
      <c r="W20" s="9"/>
      <c r="X20" s="9"/>
      <c r="Y20" s="9"/>
    </row>
    <row r="21" spans="1:114" x14ac:dyDescent="0.25">
      <c r="A21" s="6">
        <v>3</v>
      </c>
      <c r="B21" s="6" cm="1">
        <f t="array" ref="B21">B20 + StatGrowth[HP]</f>
        <v>79</v>
      </c>
      <c r="C21" s="6" cm="1">
        <f t="array" ref="C21">C20 + StatGrowth[MP]</f>
        <v>94</v>
      </c>
      <c r="D21" s="6" cm="1">
        <f t="array" ref="D21">D20 + StatGrowth[Strength]</f>
        <v>7</v>
      </c>
      <c r="E21" s="6" cm="1">
        <f t="array" ref="E21">E20 + StatGrowth[Endurance]</f>
        <v>7</v>
      </c>
      <c r="F21" s="6" cm="1">
        <f t="array" ref="F21">F20 + StatGrowth[Agility]</f>
        <v>7</v>
      </c>
      <c r="G21" s="6" cm="1">
        <f t="array" ref="G21">G20 + StatGrowth[Intelligence]</f>
        <v>69</v>
      </c>
      <c r="H21" s="6" cm="1">
        <f t="array" ref="H21">H20 + StatGrowth[Willpower]</f>
        <v>69</v>
      </c>
      <c r="I21" s="6" cm="1">
        <f t="array" ref="I21">I20 + StatGrowth[Charisma]</f>
        <v>7</v>
      </c>
      <c r="J21" s="6" cm="1">
        <f t="array" ref="J21">J20 + StatGrowth[Luck]</f>
        <v>27</v>
      </c>
      <c r="K21" s="6">
        <f t="shared" ref="K21:K35" si="4">K20</f>
        <v>0</v>
      </c>
      <c r="L21" s="6">
        <f t="shared" ref="L21:L35" si="5">L20</f>
        <v>0</v>
      </c>
      <c r="M21" s="6">
        <f>SUM(FullLevel[[#This Row],[HP]:[Holy Energy]])</f>
        <v>366</v>
      </c>
      <c r="N21" s="6" cm="1">
        <f t="array" ref="N21">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15</v>
      </c>
      <c r="O21" s="6" t="str" cm="1">
        <f t="array" ref="O21">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21" s="9"/>
      <c r="Q21" s="9"/>
      <c r="R21" s="9"/>
      <c r="S21" s="9"/>
      <c r="T21" s="9"/>
      <c r="U21" s="9"/>
      <c r="V21" s="9"/>
      <c r="W21" s="9"/>
      <c r="X21" s="9"/>
      <c r="Y21" s="9"/>
    </row>
    <row r="22" spans="1:114" x14ac:dyDescent="0.25">
      <c r="A22" s="6">
        <v>4</v>
      </c>
      <c r="B22" s="6" cm="1">
        <f t="array" ref="B22">B21 + StatGrowth[HP]</f>
        <v>81</v>
      </c>
      <c r="C22" s="6" cm="1">
        <f t="array" ref="C22">C21 + StatGrowth[MP]</f>
        <v>96</v>
      </c>
      <c r="D22" s="6" cm="1">
        <f t="array" ref="D22">D21 + StatGrowth[Strength]</f>
        <v>8</v>
      </c>
      <c r="E22" s="6" cm="1">
        <f t="array" ref="E22">E21 + StatGrowth[Endurance]</f>
        <v>8</v>
      </c>
      <c r="F22" s="6" cm="1">
        <f t="array" ref="F22">F21 + StatGrowth[Agility]</f>
        <v>8</v>
      </c>
      <c r="G22" s="6" cm="1">
        <f t="array" ref="G22">G21 + StatGrowth[Intelligence]</f>
        <v>71</v>
      </c>
      <c r="H22" s="6" cm="1">
        <f t="array" ref="H22">H21 + StatGrowth[Willpower]</f>
        <v>71</v>
      </c>
      <c r="I22" s="6" cm="1">
        <f t="array" ref="I22">I21 + StatGrowth[Charisma]</f>
        <v>8</v>
      </c>
      <c r="J22" s="6" cm="1">
        <f t="array" ref="J22">J21 + StatGrowth[Luck]</f>
        <v>28</v>
      </c>
      <c r="K22" s="6">
        <f t="shared" si="4"/>
        <v>0</v>
      </c>
      <c r="L22" s="6">
        <f t="shared" si="5"/>
        <v>0</v>
      </c>
      <c r="M22" s="6">
        <f>SUM(FullLevel[[#This Row],[HP]:[Holy Energy]])</f>
        <v>379</v>
      </c>
      <c r="N22" s="6" cm="1">
        <f t="array" ref="N22">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20</v>
      </c>
      <c r="O22" s="6" t="str" cm="1">
        <f t="array" ref="O22">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22" s="9"/>
      <c r="Q22" s="9"/>
      <c r="R22" s="9"/>
      <c r="S22" s="9"/>
      <c r="T22" s="9"/>
      <c r="U22" s="9"/>
      <c r="V22" s="9"/>
      <c r="W22" s="9"/>
      <c r="X22" s="9"/>
      <c r="Y22" s="9"/>
    </row>
    <row r="23" spans="1:114" x14ac:dyDescent="0.25">
      <c r="A23" s="6">
        <v>5</v>
      </c>
      <c r="B23" s="6" cm="1">
        <f t="array" ref="B23">B22 + StatGrowth[HP]</f>
        <v>83</v>
      </c>
      <c r="C23" s="6" cm="1">
        <f t="array" ref="C23">C22 + StatGrowth[MP]</f>
        <v>98</v>
      </c>
      <c r="D23" s="6" cm="1">
        <f t="array" ref="D23">D22 + StatGrowth[Strength]</f>
        <v>9</v>
      </c>
      <c r="E23" s="6" cm="1">
        <f t="array" ref="E23">E22 + StatGrowth[Endurance]</f>
        <v>9</v>
      </c>
      <c r="F23" s="6" cm="1">
        <f t="array" ref="F23">F22 + StatGrowth[Agility]</f>
        <v>9</v>
      </c>
      <c r="G23" s="6" cm="1">
        <f t="array" ref="G23">G22 + StatGrowth[Intelligence]</f>
        <v>73</v>
      </c>
      <c r="H23" s="6" cm="1">
        <f t="array" ref="H23">H22 + StatGrowth[Willpower]</f>
        <v>73</v>
      </c>
      <c r="I23" s="6" cm="1">
        <f t="array" ref="I23">I22 + StatGrowth[Charisma]</f>
        <v>9</v>
      </c>
      <c r="J23" s="6" cm="1">
        <f t="array" ref="J23">J22 + StatGrowth[Luck]</f>
        <v>29</v>
      </c>
      <c r="K23" s="6">
        <f t="shared" si="4"/>
        <v>0</v>
      </c>
      <c r="L23" s="6">
        <f t="shared" si="5"/>
        <v>0</v>
      </c>
      <c r="M23" s="6">
        <f>SUM(FullLevel[[#This Row],[HP]:[Holy Energy]])</f>
        <v>392</v>
      </c>
      <c r="N23" s="6" cm="1">
        <f t="array" ref="N23">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25</v>
      </c>
      <c r="O23" s="6" t="str" cm="1">
        <f t="array" ref="O23">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23" s="9"/>
      <c r="Q23" s="9"/>
      <c r="R23" s="9"/>
      <c r="S23" s="9"/>
      <c r="T23" s="9"/>
      <c r="U23" s="9"/>
      <c r="V23" s="9"/>
      <c r="W23" s="9"/>
      <c r="X23" s="9"/>
      <c r="Y23" s="9"/>
    </row>
    <row r="24" spans="1:114" x14ac:dyDescent="0.25">
      <c r="A24" s="6">
        <v>6</v>
      </c>
      <c r="B24" s="6" cm="1">
        <f t="array" ref="B24">B23 + StatGrowth[HP]</f>
        <v>85</v>
      </c>
      <c r="C24" s="6" cm="1">
        <f t="array" ref="C24">C23 + StatGrowth[MP]</f>
        <v>100</v>
      </c>
      <c r="D24" s="6" cm="1">
        <f t="array" ref="D24">D23 + StatGrowth[Strength]</f>
        <v>10</v>
      </c>
      <c r="E24" s="6" cm="1">
        <f t="array" ref="E24">E23 + StatGrowth[Endurance]</f>
        <v>10</v>
      </c>
      <c r="F24" s="6" cm="1">
        <f t="array" ref="F24">F23 + StatGrowth[Agility]</f>
        <v>10</v>
      </c>
      <c r="G24" s="6" cm="1">
        <f t="array" ref="G24">G23 + StatGrowth[Intelligence]</f>
        <v>75</v>
      </c>
      <c r="H24" s="6" cm="1">
        <f t="array" ref="H24">H23 + StatGrowth[Willpower]</f>
        <v>75</v>
      </c>
      <c r="I24" s="6" cm="1">
        <f t="array" ref="I24">I23 + StatGrowth[Charisma]</f>
        <v>10</v>
      </c>
      <c r="J24" s="6" cm="1">
        <f t="array" ref="J24">J23 + StatGrowth[Luck]</f>
        <v>30</v>
      </c>
      <c r="K24" s="6">
        <f t="shared" si="4"/>
        <v>0</v>
      </c>
      <c r="L24" s="6">
        <f t="shared" si="5"/>
        <v>0</v>
      </c>
      <c r="M24" s="6">
        <f>SUM(FullLevel[[#This Row],[HP]:[Holy Energy]])</f>
        <v>405</v>
      </c>
      <c r="N24" s="6" cm="1">
        <f t="array" ref="N24">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30</v>
      </c>
      <c r="O24" s="6" t="str" cm="1">
        <f t="array" ref="O24">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24" s="9"/>
      <c r="Q24" s="9"/>
      <c r="R24" s="9"/>
      <c r="S24" s="9"/>
      <c r="T24" s="9"/>
      <c r="U24" s="9"/>
      <c r="V24" s="9"/>
      <c r="W24" s="9"/>
      <c r="X24" s="9"/>
      <c r="Y24" s="9"/>
    </row>
    <row r="25" spans="1:114" x14ac:dyDescent="0.25">
      <c r="A25" s="6">
        <v>7</v>
      </c>
      <c r="B25" s="6" cm="1">
        <f t="array" ref="B25">B24 + StatGrowth[HP]</f>
        <v>87</v>
      </c>
      <c r="C25" s="6" cm="1">
        <f t="array" ref="C25">C24 + StatGrowth[MP]</f>
        <v>102</v>
      </c>
      <c r="D25" s="6" cm="1">
        <f t="array" ref="D25">D24 + StatGrowth[Strength]</f>
        <v>11</v>
      </c>
      <c r="E25" s="6" cm="1">
        <f t="array" ref="E25">E24 + StatGrowth[Endurance]</f>
        <v>11</v>
      </c>
      <c r="F25" s="6" cm="1">
        <f t="array" ref="F25">F24 + StatGrowth[Agility]</f>
        <v>11</v>
      </c>
      <c r="G25" s="6" cm="1">
        <f t="array" ref="G25">G24 + StatGrowth[Intelligence]</f>
        <v>77</v>
      </c>
      <c r="H25" s="6" cm="1">
        <f t="array" ref="H25">H24 + StatGrowth[Willpower]</f>
        <v>77</v>
      </c>
      <c r="I25" s="6" cm="1">
        <f t="array" ref="I25">I24 + StatGrowth[Charisma]</f>
        <v>11</v>
      </c>
      <c r="J25" s="6" cm="1">
        <f t="array" ref="J25">J24 + StatGrowth[Luck]</f>
        <v>31</v>
      </c>
      <c r="K25" s="6">
        <f t="shared" si="4"/>
        <v>0</v>
      </c>
      <c r="L25" s="6">
        <f t="shared" si="5"/>
        <v>0</v>
      </c>
      <c r="M25" s="6">
        <f>SUM(FullLevel[[#This Row],[HP]:[Holy Energy]])</f>
        <v>418</v>
      </c>
      <c r="N25" s="6" cm="1">
        <f t="array" ref="N25">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35</v>
      </c>
      <c r="O25" s="6" t="str" cm="1">
        <f t="array" ref="O25">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25" s="9"/>
      <c r="Q25" s="9"/>
      <c r="R25" s="9"/>
      <c r="S25" s="9"/>
      <c r="T25" s="9"/>
      <c r="U25" s="9"/>
      <c r="V25" s="9"/>
      <c r="W25" s="9"/>
      <c r="X25" s="9"/>
      <c r="Y25" s="9"/>
    </row>
    <row r="26" spans="1:114" x14ac:dyDescent="0.25">
      <c r="A26" s="6">
        <v>8</v>
      </c>
      <c r="B26" s="6" cm="1">
        <f t="array" ref="B26">B25 + StatGrowth[HP]</f>
        <v>89</v>
      </c>
      <c r="C26" s="6" cm="1">
        <f t="array" ref="C26">C25 + StatGrowth[MP]</f>
        <v>104</v>
      </c>
      <c r="D26" s="6" cm="1">
        <f t="array" ref="D26">D25 + StatGrowth[Strength]</f>
        <v>12</v>
      </c>
      <c r="E26" s="6" cm="1">
        <f t="array" ref="E26">E25 + StatGrowth[Endurance]</f>
        <v>12</v>
      </c>
      <c r="F26" s="6" cm="1">
        <f t="array" ref="F26">F25 + StatGrowth[Agility]</f>
        <v>12</v>
      </c>
      <c r="G26" s="6" cm="1">
        <f t="array" ref="G26">G25 + StatGrowth[Intelligence]</f>
        <v>79</v>
      </c>
      <c r="H26" s="6" cm="1">
        <f t="array" ref="H26">H25 + StatGrowth[Willpower]</f>
        <v>79</v>
      </c>
      <c r="I26" s="6" cm="1">
        <f t="array" ref="I26">I25 + StatGrowth[Charisma]</f>
        <v>12</v>
      </c>
      <c r="J26" s="6" cm="1">
        <f t="array" ref="J26">J25 + StatGrowth[Luck]</f>
        <v>32</v>
      </c>
      <c r="K26" s="6">
        <f t="shared" si="4"/>
        <v>0</v>
      </c>
      <c r="L26" s="6">
        <f t="shared" si="5"/>
        <v>0</v>
      </c>
      <c r="M26" s="6">
        <f>SUM(FullLevel[[#This Row],[HP]:[Holy Energy]])</f>
        <v>431</v>
      </c>
      <c r="N26" s="6" cm="1">
        <f t="array" ref="N26">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40</v>
      </c>
      <c r="O26" s="6" t="str" cm="1">
        <f t="array" ref="O26">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26" s="9"/>
      <c r="Q26" s="9"/>
      <c r="R26" s="9"/>
      <c r="S26" s="9"/>
      <c r="T26" s="9"/>
      <c r="U26" s="9"/>
      <c r="V26" s="9"/>
      <c r="W26" s="9"/>
      <c r="X26" s="9"/>
      <c r="Y26" s="9"/>
    </row>
    <row r="27" spans="1:114" x14ac:dyDescent="0.25">
      <c r="A27" s="6">
        <v>9</v>
      </c>
      <c r="B27" s="6" cm="1">
        <f t="array" ref="B27">B26 + StatGrowth[HP]</f>
        <v>91</v>
      </c>
      <c r="C27" s="6" cm="1">
        <f t="array" ref="C27">C26 + StatGrowth[MP]</f>
        <v>106</v>
      </c>
      <c r="D27" s="6" cm="1">
        <f t="array" ref="D27">D26 + StatGrowth[Strength]</f>
        <v>13</v>
      </c>
      <c r="E27" s="6" cm="1">
        <f t="array" ref="E27">E26 + StatGrowth[Endurance]</f>
        <v>13</v>
      </c>
      <c r="F27" s="6" cm="1">
        <f t="array" ref="F27">F26 + StatGrowth[Agility]</f>
        <v>13</v>
      </c>
      <c r="G27" s="6" cm="1">
        <f t="array" ref="G27">G26 + StatGrowth[Intelligence]</f>
        <v>81</v>
      </c>
      <c r="H27" s="6" cm="1">
        <f t="array" ref="H27">H26 + StatGrowth[Willpower]</f>
        <v>81</v>
      </c>
      <c r="I27" s="6" cm="1">
        <f t="array" ref="I27">I26 + StatGrowth[Charisma]</f>
        <v>13</v>
      </c>
      <c r="J27" s="6" cm="1">
        <f t="array" ref="J27">J26 + StatGrowth[Luck]</f>
        <v>33</v>
      </c>
      <c r="K27" s="6">
        <f t="shared" si="4"/>
        <v>0</v>
      </c>
      <c r="L27" s="6">
        <f t="shared" si="5"/>
        <v>0</v>
      </c>
      <c r="M27" s="6">
        <f>SUM(FullLevel[[#This Row],[HP]:[Holy Energy]])</f>
        <v>444</v>
      </c>
      <c r="N27" s="6" cm="1">
        <f t="array" ref="N27">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45</v>
      </c>
      <c r="O27" s="6" t="str" cm="1">
        <f t="array" ref="O27">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27" s="9"/>
      <c r="Q27" s="9"/>
      <c r="R27" s="9"/>
      <c r="S27" s="9"/>
      <c r="T27" s="9"/>
      <c r="U27" s="9"/>
      <c r="V27" s="9"/>
      <c r="W27" s="9"/>
      <c r="X27" s="9"/>
      <c r="Y27" s="9"/>
    </row>
    <row r="28" spans="1:114" x14ac:dyDescent="0.25">
      <c r="A28" s="6">
        <v>10</v>
      </c>
      <c r="B28" s="6" cm="1">
        <f t="array" ref="B28">B27 + StatGrowth[HP]</f>
        <v>93</v>
      </c>
      <c r="C28" s="6" cm="1">
        <f t="array" ref="C28">C27 + StatGrowth[MP]</f>
        <v>108</v>
      </c>
      <c r="D28" s="6" cm="1">
        <f t="array" ref="D28">D27 + StatGrowth[Strength]</f>
        <v>14</v>
      </c>
      <c r="E28" s="6" cm="1">
        <f t="array" ref="E28">E27 + StatGrowth[Endurance]</f>
        <v>14</v>
      </c>
      <c r="F28" s="6" cm="1">
        <f t="array" ref="F28">F27 + StatGrowth[Agility]</f>
        <v>14</v>
      </c>
      <c r="G28" s="6" cm="1">
        <f t="array" ref="G28">G27 + StatGrowth[Intelligence]</f>
        <v>83</v>
      </c>
      <c r="H28" s="6" cm="1">
        <f t="array" ref="H28">H27 + StatGrowth[Willpower]</f>
        <v>83</v>
      </c>
      <c r="I28" s="6" cm="1">
        <f t="array" ref="I28">I27 + StatGrowth[Charisma]</f>
        <v>14</v>
      </c>
      <c r="J28" s="6" cm="1">
        <f t="array" ref="J28">J27 + StatGrowth[Luck]</f>
        <v>34</v>
      </c>
      <c r="K28" s="6">
        <f t="shared" si="4"/>
        <v>0</v>
      </c>
      <c r="L28" s="6">
        <f t="shared" si="5"/>
        <v>0</v>
      </c>
      <c r="M28" s="6">
        <f>SUM(FullLevel[[#This Row],[HP]:[Holy Energy]])</f>
        <v>457</v>
      </c>
      <c r="N28" s="6" cm="1">
        <f t="array" ref="N28">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50</v>
      </c>
      <c r="O28" s="6" t="str" cm="1">
        <f t="array" ref="O28">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28" s="9"/>
      <c r="Q28" s="9"/>
      <c r="R28" s="9"/>
      <c r="S28" s="9"/>
      <c r="T28" s="9"/>
      <c r="U28" s="9"/>
      <c r="V28" s="9"/>
      <c r="W28" s="9"/>
      <c r="X28" s="9"/>
      <c r="Y28" s="9"/>
    </row>
    <row r="29" spans="1:114" x14ac:dyDescent="0.25">
      <c r="A29" s="6">
        <v>11</v>
      </c>
      <c r="B29" s="6" cm="1">
        <f t="array" ref="B29">B28 + StatGrowth[HP]</f>
        <v>95</v>
      </c>
      <c r="C29" s="6" cm="1">
        <f t="array" ref="C29">C28 + StatGrowth[MP]</f>
        <v>110</v>
      </c>
      <c r="D29" s="6" cm="1">
        <f t="array" ref="D29">D28 + StatGrowth[Strength]</f>
        <v>15</v>
      </c>
      <c r="E29" s="6" cm="1">
        <f t="array" ref="E29">E28 + StatGrowth[Endurance]</f>
        <v>15</v>
      </c>
      <c r="F29" s="6" cm="1">
        <f t="array" ref="F29">F28 + StatGrowth[Agility]</f>
        <v>15</v>
      </c>
      <c r="G29" s="6" cm="1">
        <f t="array" ref="G29">G28 + StatGrowth[Intelligence]</f>
        <v>85</v>
      </c>
      <c r="H29" s="6" cm="1">
        <f t="array" ref="H29">H28 + StatGrowth[Willpower]</f>
        <v>85</v>
      </c>
      <c r="I29" s="6" cm="1">
        <f t="array" ref="I29">I28 + StatGrowth[Charisma]</f>
        <v>15</v>
      </c>
      <c r="J29" s="6" cm="1">
        <f t="array" ref="J29">J28 + StatGrowth[Luck]</f>
        <v>35</v>
      </c>
      <c r="K29" s="6">
        <f t="shared" si="4"/>
        <v>0</v>
      </c>
      <c r="L29" s="6">
        <f t="shared" si="5"/>
        <v>0</v>
      </c>
      <c r="M29" s="6">
        <f>SUM(FullLevel[[#This Row],[HP]:[Holy Energy]])</f>
        <v>470</v>
      </c>
      <c r="N29" s="6" cm="1">
        <f t="array" ref="N29">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55</v>
      </c>
      <c r="O29" s="6" t="str" cm="1">
        <f t="array" ref="O29">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29" s="9"/>
      <c r="Q29" s="9"/>
      <c r="R29" s="9"/>
      <c r="S29" s="9"/>
      <c r="T29" s="9"/>
      <c r="U29" s="9"/>
      <c r="V29" s="9"/>
      <c r="W29" s="9"/>
      <c r="X29" s="9"/>
      <c r="Y29" s="9"/>
    </row>
    <row r="30" spans="1:114" x14ac:dyDescent="0.25">
      <c r="A30" s="6">
        <v>12</v>
      </c>
      <c r="B30" s="6" cm="1">
        <f t="array" ref="B30">B29 + StatGrowth[HP]</f>
        <v>97</v>
      </c>
      <c r="C30" s="6" cm="1">
        <f t="array" ref="C30">C29 + StatGrowth[MP]</f>
        <v>112</v>
      </c>
      <c r="D30" s="6" cm="1">
        <f t="array" ref="D30">D29 + StatGrowth[Strength]</f>
        <v>16</v>
      </c>
      <c r="E30" s="6" cm="1">
        <f t="array" ref="E30">E29 + StatGrowth[Endurance]</f>
        <v>16</v>
      </c>
      <c r="F30" s="6" cm="1">
        <f t="array" ref="F30">F29 + StatGrowth[Agility]</f>
        <v>16</v>
      </c>
      <c r="G30" s="6" cm="1">
        <f t="array" ref="G30">G29 + StatGrowth[Intelligence]</f>
        <v>87</v>
      </c>
      <c r="H30" s="6" cm="1">
        <f t="array" ref="H30">H29 + StatGrowth[Willpower]</f>
        <v>87</v>
      </c>
      <c r="I30" s="6" cm="1">
        <f t="array" ref="I30">I29 + StatGrowth[Charisma]</f>
        <v>16</v>
      </c>
      <c r="J30" s="6" cm="1">
        <f t="array" ref="J30">J29 + StatGrowth[Luck]</f>
        <v>36</v>
      </c>
      <c r="K30" s="6">
        <f t="shared" si="4"/>
        <v>0</v>
      </c>
      <c r="L30" s="6">
        <f t="shared" si="5"/>
        <v>0</v>
      </c>
      <c r="M30" s="6">
        <f>SUM(FullLevel[[#This Row],[HP]:[Holy Energy]])</f>
        <v>483</v>
      </c>
      <c r="N30" s="6" cm="1">
        <f t="array" ref="N30">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60</v>
      </c>
      <c r="O30" s="6" t="str" cm="1">
        <f t="array" ref="O30">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30" s="9"/>
      <c r="Q30" s="9"/>
      <c r="R30" s="9"/>
      <c r="S30" s="9"/>
      <c r="T30" s="9"/>
      <c r="U30" s="9"/>
      <c r="V30" s="9"/>
      <c r="W30" s="9"/>
      <c r="X30" s="9"/>
      <c r="Y30" s="9"/>
    </row>
    <row r="31" spans="1:114" x14ac:dyDescent="0.25">
      <c r="A31" s="6">
        <v>13</v>
      </c>
      <c r="B31" s="6" cm="1">
        <f t="array" ref="B31">B30 + StatGrowth[HP]</f>
        <v>99</v>
      </c>
      <c r="C31" s="6" cm="1">
        <f t="array" ref="C31">C30 + StatGrowth[MP]</f>
        <v>114</v>
      </c>
      <c r="D31" s="6" cm="1">
        <f t="array" ref="D31">D30 + StatGrowth[Strength]</f>
        <v>17</v>
      </c>
      <c r="E31" s="6" cm="1">
        <f t="array" ref="E31">E30 + StatGrowth[Endurance]</f>
        <v>17</v>
      </c>
      <c r="F31" s="6" cm="1">
        <f t="array" ref="F31">F30 + StatGrowth[Agility]</f>
        <v>17</v>
      </c>
      <c r="G31" s="6" cm="1">
        <f t="array" ref="G31">G30 + StatGrowth[Intelligence]</f>
        <v>89</v>
      </c>
      <c r="H31" s="6" cm="1">
        <f t="array" ref="H31">H30 + StatGrowth[Willpower]</f>
        <v>89</v>
      </c>
      <c r="I31" s="6" cm="1">
        <f t="array" ref="I31">I30 + StatGrowth[Charisma]</f>
        <v>17</v>
      </c>
      <c r="J31" s="6" cm="1">
        <f t="array" ref="J31">J30 + StatGrowth[Luck]</f>
        <v>37</v>
      </c>
      <c r="K31" s="6">
        <f t="shared" si="4"/>
        <v>0</v>
      </c>
      <c r="L31" s="6">
        <f t="shared" si="5"/>
        <v>0</v>
      </c>
      <c r="M31" s="6">
        <f>SUM(FullLevel[[#This Row],[HP]:[Holy Energy]])</f>
        <v>496</v>
      </c>
      <c r="N31" s="6" cm="1">
        <f t="array" ref="N31">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65</v>
      </c>
      <c r="O31" s="6" t="str" cm="1">
        <f t="array" ref="O31">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31" s="9"/>
      <c r="Q31" s="9"/>
      <c r="R31" s="9"/>
      <c r="S31" s="9"/>
      <c r="T31" s="9"/>
      <c r="U31" s="9"/>
      <c r="V31" s="9"/>
      <c r="W31" s="9"/>
      <c r="X31" s="9"/>
      <c r="Y31" s="9"/>
    </row>
    <row r="32" spans="1:114" x14ac:dyDescent="0.25">
      <c r="A32" s="6">
        <v>14</v>
      </c>
      <c r="B32" s="6" cm="1">
        <f t="array" ref="B32">B31 + StatGrowth[HP]</f>
        <v>101</v>
      </c>
      <c r="C32" s="6" cm="1">
        <f t="array" ref="C32">C31 + StatGrowth[MP]</f>
        <v>116</v>
      </c>
      <c r="D32" s="6" cm="1">
        <f t="array" ref="D32">D31 + StatGrowth[Strength]</f>
        <v>18</v>
      </c>
      <c r="E32" s="6" cm="1">
        <f t="array" ref="E32">E31 + StatGrowth[Endurance]</f>
        <v>18</v>
      </c>
      <c r="F32" s="6" cm="1">
        <f t="array" ref="F32">F31 + StatGrowth[Agility]</f>
        <v>18</v>
      </c>
      <c r="G32" s="6" cm="1">
        <f t="array" ref="G32">G31 + StatGrowth[Intelligence]</f>
        <v>91</v>
      </c>
      <c r="H32" s="6" cm="1">
        <f t="array" ref="H32">H31 + StatGrowth[Willpower]</f>
        <v>91</v>
      </c>
      <c r="I32" s="6" cm="1">
        <f t="array" ref="I32">I31 + StatGrowth[Charisma]</f>
        <v>18</v>
      </c>
      <c r="J32" s="6" cm="1">
        <f t="array" ref="J32">J31 + StatGrowth[Luck]</f>
        <v>38</v>
      </c>
      <c r="K32" s="6">
        <f t="shared" si="4"/>
        <v>0</v>
      </c>
      <c r="L32" s="6">
        <f t="shared" si="5"/>
        <v>0</v>
      </c>
      <c r="M32" s="6">
        <f>SUM(FullLevel[[#This Row],[HP]:[Holy Energy]])</f>
        <v>509</v>
      </c>
      <c r="N32" s="6" cm="1">
        <f t="array" ref="N32">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70</v>
      </c>
      <c r="O32" s="6" t="str" cm="1">
        <f t="array" ref="O32">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32" s="9"/>
      <c r="Q32" s="9"/>
      <c r="R32" s="9"/>
      <c r="S32" s="9"/>
      <c r="T32" s="9"/>
      <c r="U32" s="9"/>
      <c r="V32" s="9"/>
      <c r="W32" s="9"/>
      <c r="X32" s="9"/>
      <c r="Y32" s="9"/>
    </row>
    <row r="33" spans="1:25" x14ac:dyDescent="0.25">
      <c r="A33" s="6">
        <v>15</v>
      </c>
      <c r="B33" s="6" cm="1">
        <f t="array" ref="B33">B32 + StatGrowth[HP]</f>
        <v>103</v>
      </c>
      <c r="C33" s="6" cm="1">
        <f t="array" ref="C33">C32 + StatGrowth[MP]</f>
        <v>118</v>
      </c>
      <c r="D33" s="6" cm="1">
        <f t="array" ref="D33">D32 + StatGrowth[Strength]</f>
        <v>19</v>
      </c>
      <c r="E33" s="6" cm="1">
        <f t="array" ref="E33">E32 + StatGrowth[Endurance]</f>
        <v>19</v>
      </c>
      <c r="F33" s="6" cm="1">
        <f t="array" ref="F33">F32 + StatGrowth[Agility]</f>
        <v>19</v>
      </c>
      <c r="G33" s="6" cm="1">
        <f t="array" ref="G33">G32 + StatGrowth[Intelligence]</f>
        <v>93</v>
      </c>
      <c r="H33" s="6" cm="1">
        <f t="array" ref="H33">H32 + StatGrowth[Willpower]</f>
        <v>93</v>
      </c>
      <c r="I33" s="6" cm="1">
        <f t="array" ref="I33">I32 + StatGrowth[Charisma]</f>
        <v>19</v>
      </c>
      <c r="J33" s="6" cm="1">
        <f t="array" ref="J33">J32 + StatGrowth[Luck]</f>
        <v>39</v>
      </c>
      <c r="K33" s="6">
        <f t="shared" si="4"/>
        <v>0</v>
      </c>
      <c r="L33" s="6">
        <f t="shared" si="5"/>
        <v>0</v>
      </c>
      <c r="M33" s="6">
        <f>SUM(FullLevel[[#This Row],[HP]:[Holy Energy]])</f>
        <v>522</v>
      </c>
      <c r="N33" s="6" cm="1">
        <f t="array" ref="N33">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75</v>
      </c>
      <c r="O33" s="6" t="str" cm="1">
        <f t="array" ref="O33">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33" s="9"/>
      <c r="Q33" s="9"/>
      <c r="R33" s="9"/>
      <c r="S33" s="9"/>
      <c r="T33" s="9"/>
      <c r="U33" s="9"/>
      <c r="V33" s="9"/>
      <c r="W33" s="9"/>
      <c r="X33" s="9"/>
      <c r="Y33" s="9"/>
    </row>
    <row r="34" spans="1:25" x14ac:dyDescent="0.25">
      <c r="A34" s="6">
        <v>16</v>
      </c>
      <c r="B34" s="6" cm="1">
        <f t="array" ref="B34">B33 + StatGrowth[HP]</f>
        <v>105</v>
      </c>
      <c r="C34" s="6" cm="1">
        <f t="array" ref="C34">C33 + StatGrowth[MP]</f>
        <v>120</v>
      </c>
      <c r="D34" s="6" cm="1">
        <f t="array" ref="D34">D33 + StatGrowth[Strength]</f>
        <v>20</v>
      </c>
      <c r="E34" s="6" cm="1">
        <f t="array" ref="E34">E33 + StatGrowth[Endurance]</f>
        <v>20</v>
      </c>
      <c r="F34" s="6" cm="1">
        <f t="array" ref="F34">F33 + StatGrowth[Agility]</f>
        <v>20</v>
      </c>
      <c r="G34" s="6" cm="1">
        <f t="array" ref="G34">G33 + StatGrowth[Intelligence]</f>
        <v>95</v>
      </c>
      <c r="H34" s="6" cm="1">
        <f t="array" ref="H34">H33 + StatGrowth[Willpower]</f>
        <v>95</v>
      </c>
      <c r="I34" s="6" cm="1">
        <f t="array" ref="I34">I33 + StatGrowth[Charisma]</f>
        <v>20</v>
      </c>
      <c r="J34" s="6" cm="1">
        <f t="array" ref="J34">J33 + StatGrowth[Luck]</f>
        <v>40</v>
      </c>
      <c r="K34" s="6">
        <f t="shared" si="4"/>
        <v>0</v>
      </c>
      <c r="L34" s="6">
        <f t="shared" si="5"/>
        <v>0</v>
      </c>
      <c r="M34" s="6">
        <f>SUM(FullLevel[[#This Row],[HP]:[Holy Energy]])</f>
        <v>535</v>
      </c>
      <c r="N34" s="6" cm="1">
        <f t="array" ref="N34">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80</v>
      </c>
      <c r="O34" s="6" t="str" cm="1">
        <f t="array" ref="O34">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34" s="9"/>
      <c r="Q34" s="9"/>
      <c r="R34" s="9"/>
      <c r="S34" s="9"/>
      <c r="T34" s="9"/>
      <c r="U34" s="9"/>
      <c r="V34" s="9"/>
      <c r="W34" s="9"/>
      <c r="X34" s="9"/>
      <c r="Y34" s="9"/>
    </row>
    <row r="35" spans="1:25" x14ac:dyDescent="0.25">
      <c r="A35" s="6">
        <v>17</v>
      </c>
      <c r="B35" s="6" cm="1">
        <f t="array" ref="B35">B34 + StatGrowth[HP]</f>
        <v>107</v>
      </c>
      <c r="C35" s="6" cm="1">
        <f t="array" ref="C35">C34 + StatGrowth[MP]</f>
        <v>122</v>
      </c>
      <c r="D35" s="6" cm="1">
        <f t="array" ref="D35">D34 + StatGrowth[Strength]</f>
        <v>21</v>
      </c>
      <c r="E35" s="6" cm="1">
        <f t="array" ref="E35">E34 + StatGrowth[Endurance]</f>
        <v>21</v>
      </c>
      <c r="F35" s="6" cm="1">
        <f t="array" ref="F35">F34 + StatGrowth[Agility]</f>
        <v>21</v>
      </c>
      <c r="G35" s="6" cm="1">
        <f t="array" ref="G35">G34 + StatGrowth[Intelligence]</f>
        <v>97</v>
      </c>
      <c r="H35" s="6" cm="1">
        <f t="array" ref="H35">H34 + StatGrowth[Willpower]</f>
        <v>97</v>
      </c>
      <c r="I35" s="6" cm="1">
        <f t="array" ref="I35">I34 + StatGrowth[Charisma]</f>
        <v>21</v>
      </c>
      <c r="J35" s="6" cm="1">
        <f t="array" ref="J35">J34 + StatGrowth[Luck]</f>
        <v>41</v>
      </c>
      <c r="K35" s="6">
        <f t="shared" si="4"/>
        <v>0</v>
      </c>
      <c r="L35" s="6">
        <f t="shared" si="5"/>
        <v>0</v>
      </c>
      <c r="M35" s="6">
        <f>SUM(FullLevel[[#This Row],[HP]:[Holy Energy]])</f>
        <v>548</v>
      </c>
      <c r="N35" s="6" cm="1">
        <f t="array" ref="N35">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85</v>
      </c>
      <c r="O35" s="6" t="str" cm="1">
        <f t="array" ref="O35">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35" s="9"/>
      <c r="Q35" s="9"/>
      <c r="R35" s="9"/>
      <c r="S35" s="9"/>
      <c r="T35" s="9"/>
      <c r="U35" s="9"/>
      <c r="V35" s="9"/>
      <c r="W35" s="9"/>
      <c r="X35" s="9"/>
      <c r="Y35" s="9"/>
    </row>
    <row r="36" spans="1:25" x14ac:dyDescent="0.25">
      <c r="A36" s="6">
        <v>18</v>
      </c>
      <c r="B36" s="6" cm="1">
        <f t="array" ref="B36">B35 + StatGrowth[HP]</f>
        <v>109</v>
      </c>
      <c r="C36" s="6" cm="1">
        <f t="array" ref="C36">C35 + StatGrowth[MP]</f>
        <v>124</v>
      </c>
      <c r="D36" s="6" cm="1">
        <f t="array" ref="D36">D35 + StatGrowth[Strength]</f>
        <v>22</v>
      </c>
      <c r="E36" s="6" cm="1">
        <f t="array" ref="E36">E35 + StatGrowth[Endurance]</f>
        <v>22</v>
      </c>
      <c r="F36" s="6" cm="1">
        <f t="array" ref="F36">F35 + StatGrowth[Agility]</f>
        <v>22</v>
      </c>
      <c r="G36" s="6" cm="1">
        <f t="array" ref="G36">G35 + StatGrowth[Intelligence]</f>
        <v>99</v>
      </c>
      <c r="H36" s="6" cm="1">
        <f t="array" ref="H36">H35 + StatGrowth[Willpower]</f>
        <v>99</v>
      </c>
      <c r="I36" s="6" cm="1">
        <f t="array" ref="I36">I35 + StatGrowth[Charisma]</f>
        <v>22</v>
      </c>
      <c r="J36" s="6" cm="1">
        <f t="array" ref="J36">J35 + StatGrowth[Luck]</f>
        <v>42</v>
      </c>
      <c r="K36" s="6">
        <f t="shared" ref="K36:K99" si="6">K35</f>
        <v>0</v>
      </c>
      <c r="L36" s="6">
        <f t="shared" ref="L36:L99" si="7">L35</f>
        <v>0</v>
      </c>
      <c r="M36" s="6">
        <f>SUM(FullLevel[[#This Row],[HP]:[Holy Energy]])</f>
        <v>561</v>
      </c>
      <c r="N36" s="6" cm="1">
        <f t="array" ref="N36">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90</v>
      </c>
      <c r="O36" s="6" t="str" cm="1">
        <f t="array" ref="O36">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36" s="9"/>
      <c r="Q36" s="9"/>
      <c r="R36" s="9"/>
      <c r="S36" s="9"/>
      <c r="T36" s="9"/>
      <c r="U36" s="9"/>
      <c r="V36" s="9"/>
      <c r="W36" s="9"/>
      <c r="X36" s="9"/>
      <c r="Y36" s="9"/>
    </row>
    <row r="37" spans="1:25" x14ac:dyDescent="0.25">
      <c r="A37" s="6">
        <v>19</v>
      </c>
      <c r="B37" s="6" cm="1">
        <f t="array" ref="B37">B36 + StatGrowth[HP]</f>
        <v>111</v>
      </c>
      <c r="C37" s="6" cm="1">
        <f t="array" ref="C37">C36 + StatGrowth[MP]</f>
        <v>126</v>
      </c>
      <c r="D37" s="6" cm="1">
        <f t="array" ref="D37">D36 + StatGrowth[Strength]</f>
        <v>23</v>
      </c>
      <c r="E37" s="6" cm="1">
        <f t="array" ref="E37">E36 + StatGrowth[Endurance]</f>
        <v>23</v>
      </c>
      <c r="F37" s="6" cm="1">
        <f t="array" ref="F37">F36 + StatGrowth[Agility]</f>
        <v>23</v>
      </c>
      <c r="G37" s="6" cm="1">
        <f t="array" ref="G37">G36 + StatGrowth[Intelligence]</f>
        <v>101</v>
      </c>
      <c r="H37" s="6" cm="1">
        <f t="array" ref="H37">H36 + StatGrowth[Willpower]</f>
        <v>101</v>
      </c>
      <c r="I37" s="6" cm="1">
        <f t="array" ref="I37">I36 + StatGrowth[Charisma]</f>
        <v>23</v>
      </c>
      <c r="J37" s="6" cm="1">
        <f t="array" ref="J37">J36 + StatGrowth[Luck]</f>
        <v>43</v>
      </c>
      <c r="K37" s="6">
        <f t="shared" si="6"/>
        <v>0</v>
      </c>
      <c r="L37" s="6">
        <f t="shared" si="7"/>
        <v>0</v>
      </c>
      <c r="M37" s="6">
        <f>SUM(FullLevel[[#This Row],[HP]:[Holy Energy]])</f>
        <v>574</v>
      </c>
      <c r="N37" s="6" cm="1">
        <f t="array" ref="N37">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95</v>
      </c>
      <c r="O37" s="6" t="str" cm="1">
        <f t="array" ref="O37">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37" s="9"/>
      <c r="Q37" s="9"/>
      <c r="R37" s="9"/>
      <c r="S37" s="9"/>
      <c r="T37" s="9"/>
      <c r="U37" s="9"/>
      <c r="V37" s="9"/>
      <c r="W37" s="9"/>
      <c r="X37" s="9"/>
      <c r="Y37" s="9"/>
    </row>
    <row r="38" spans="1:25" x14ac:dyDescent="0.25">
      <c r="A38" s="6">
        <v>20</v>
      </c>
      <c r="B38" s="6" cm="1">
        <f t="array" ref="B38">B37 + StatGrowth[HP]</f>
        <v>113</v>
      </c>
      <c r="C38" s="6" cm="1">
        <f t="array" ref="C38">C37 + StatGrowth[MP]</f>
        <v>128</v>
      </c>
      <c r="D38" s="6" cm="1">
        <f t="array" ref="D38">D37 + StatGrowth[Strength]</f>
        <v>24</v>
      </c>
      <c r="E38" s="6" cm="1">
        <f t="array" ref="E38">E37 + StatGrowth[Endurance]</f>
        <v>24</v>
      </c>
      <c r="F38" s="6" cm="1">
        <f t="array" ref="F38">F37 + StatGrowth[Agility]</f>
        <v>24</v>
      </c>
      <c r="G38" s="6" cm="1">
        <f t="array" ref="G38">G37 + StatGrowth[Intelligence]</f>
        <v>103</v>
      </c>
      <c r="H38" s="6" cm="1">
        <f t="array" ref="H38">H37 + StatGrowth[Willpower]</f>
        <v>103</v>
      </c>
      <c r="I38" s="6" cm="1">
        <f t="array" ref="I38">I37 + StatGrowth[Charisma]</f>
        <v>24</v>
      </c>
      <c r="J38" s="6" cm="1">
        <f t="array" ref="J38">J37 + StatGrowth[Luck]</f>
        <v>44</v>
      </c>
      <c r="K38" s="6">
        <f t="shared" si="6"/>
        <v>0</v>
      </c>
      <c r="L38" s="6">
        <f t="shared" si="7"/>
        <v>0</v>
      </c>
      <c r="M38" s="6">
        <f>SUM(FullLevel[[#This Row],[HP]:[Holy Energy]])</f>
        <v>587</v>
      </c>
      <c r="N38" s="6" cm="1">
        <f t="array" ref="N38">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100</v>
      </c>
      <c r="O38" s="6" t="str" cm="1">
        <f t="array" ref="O38">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38" s="9"/>
      <c r="Q38" s="9"/>
      <c r="R38" s="9"/>
      <c r="S38" s="9"/>
      <c r="T38" s="9"/>
      <c r="U38" s="9"/>
      <c r="V38" s="9"/>
      <c r="W38" s="9"/>
      <c r="X38" s="9"/>
      <c r="Y38" s="9"/>
    </row>
    <row r="39" spans="1:25" x14ac:dyDescent="0.25">
      <c r="A39" s="6">
        <v>21</v>
      </c>
      <c r="B39" s="6" cm="1">
        <f t="array" ref="B39">B38 + StatGrowth[HP]</f>
        <v>115</v>
      </c>
      <c r="C39" s="6" cm="1">
        <f t="array" ref="C39">C38 + StatGrowth[MP]</f>
        <v>130</v>
      </c>
      <c r="D39" s="6" cm="1">
        <f t="array" ref="D39">D38 + StatGrowth[Strength]</f>
        <v>25</v>
      </c>
      <c r="E39" s="6" cm="1">
        <f t="array" ref="E39">E38 + StatGrowth[Endurance]</f>
        <v>25</v>
      </c>
      <c r="F39" s="6" cm="1">
        <f t="array" ref="F39">F38 + StatGrowth[Agility]</f>
        <v>25</v>
      </c>
      <c r="G39" s="6" cm="1">
        <f t="array" ref="G39">G38 + StatGrowth[Intelligence]</f>
        <v>105</v>
      </c>
      <c r="H39" s="6" cm="1">
        <f t="array" ref="H39">H38 + StatGrowth[Willpower]</f>
        <v>105</v>
      </c>
      <c r="I39" s="6" cm="1">
        <f t="array" ref="I39">I38 + StatGrowth[Charisma]</f>
        <v>25</v>
      </c>
      <c r="J39" s="6" cm="1">
        <f t="array" ref="J39">J38 + StatGrowth[Luck]</f>
        <v>45</v>
      </c>
      <c r="K39" s="6">
        <f t="shared" si="6"/>
        <v>0</v>
      </c>
      <c r="L39" s="6">
        <f t="shared" si="7"/>
        <v>0</v>
      </c>
      <c r="M39" s="6">
        <f>SUM(FullLevel[[#This Row],[HP]:[Holy Energy]])</f>
        <v>600</v>
      </c>
      <c r="N39" s="6" cm="1">
        <f t="array" ref="N39">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105</v>
      </c>
      <c r="O39" s="6" t="str" cm="1">
        <f t="array" ref="O39">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39" s="9"/>
      <c r="Q39" s="9"/>
      <c r="R39" s="9"/>
      <c r="S39" s="9"/>
      <c r="T39" s="9"/>
      <c r="U39" s="9"/>
      <c r="V39" s="9"/>
      <c r="W39" s="9"/>
      <c r="X39" s="9"/>
      <c r="Y39" s="9"/>
    </row>
    <row r="40" spans="1:25" x14ac:dyDescent="0.25">
      <c r="A40" s="6">
        <v>22</v>
      </c>
      <c r="B40" s="6" cm="1">
        <f t="array" ref="B40">B39 + StatGrowth[HP]</f>
        <v>117</v>
      </c>
      <c r="C40" s="6" cm="1">
        <f t="array" ref="C40">C39 + StatGrowth[MP]</f>
        <v>132</v>
      </c>
      <c r="D40" s="6" cm="1">
        <f t="array" ref="D40">D39 + StatGrowth[Strength]</f>
        <v>26</v>
      </c>
      <c r="E40" s="6" cm="1">
        <f t="array" ref="E40">E39 + StatGrowth[Endurance]</f>
        <v>26</v>
      </c>
      <c r="F40" s="6" cm="1">
        <f t="array" ref="F40">F39 + StatGrowth[Agility]</f>
        <v>26</v>
      </c>
      <c r="G40" s="6" cm="1">
        <f t="array" ref="G40">G39 + StatGrowth[Intelligence]</f>
        <v>107</v>
      </c>
      <c r="H40" s="6" cm="1">
        <f t="array" ref="H40">H39 + StatGrowth[Willpower]</f>
        <v>107</v>
      </c>
      <c r="I40" s="6" cm="1">
        <f t="array" ref="I40">I39 + StatGrowth[Charisma]</f>
        <v>26</v>
      </c>
      <c r="J40" s="6" cm="1">
        <f t="array" ref="J40">J39 + StatGrowth[Luck]</f>
        <v>46</v>
      </c>
      <c r="K40" s="6">
        <f t="shared" si="6"/>
        <v>0</v>
      </c>
      <c r="L40" s="6">
        <f t="shared" si="7"/>
        <v>0</v>
      </c>
      <c r="M40" s="6">
        <f>SUM(FullLevel[[#This Row],[HP]:[Holy Energy]])</f>
        <v>613</v>
      </c>
      <c r="N40" s="6" cm="1">
        <f t="array" ref="N40">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110</v>
      </c>
      <c r="O40" s="6" t="str" cm="1">
        <f t="array" ref="O40">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40" s="9"/>
      <c r="Q40" s="9"/>
      <c r="R40" s="9"/>
      <c r="S40" s="9"/>
      <c r="T40" s="9"/>
      <c r="U40" s="9"/>
      <c r="V40" s="9"/>
      <c r="W40" s="9"/>
      <c r="X40" s="9"/>
      <c r="Y40" s="9"/>
    </row>
    <row r="41" spans="1:25" x14ac:dyDescent="0.25">
      <c r="A41" s="6">
        <v>23</v>
      </c>
      <c r="B41" s="6" cm="1">
        <f t="array" ref="B41">B40 + StatGrowth[HP]</f>
        <v>119</v>
      </c>
      <c r="C41" s="6" cm="1">
        <f t="array" ref="C41">C40 + StatGrowth[MP]</f>
        <v>134</v>
      </c>
      <c r="D41" s="6" cm="1">
        <f t="array" ref="D41">D40 + StatGrowth[Strength]</f>
        <v>27</v>
      </c>
      <c r="E41" s="6" cm="1">
        <f t="array" ref="E41">E40 + StatGrowth[Endurance]</f>
        <v>27</v>
      </c>
      <c r="F41" s="6" cm="1">
        <f t="array" ref="F41">F40 + StatGrowth[Agility]</f>
        <v>27</v>
      </c>
      <c r="G41" s="6" cm="1">
        <f t="array" ref="G41">G40 + StatGrowth[Intelligence]</f>
        <v>109</v>
      </c>
      <c r="H41" s="6" cm="1">
        <f t="array" ref="H41">H40 + StatGrowth[Willpower]</f>
        <v>109</v>
      </c>
      <c r="I41" s="6" cm="1">
        <f t="array" ref="I41">I40 + StatGrowth[Charisma]</f>
        <v>27</v>
      </c>
      <c r="J41" s="6" cm="1">
        <f t="array" ref="J41">J40 + StatGrowth[Luck]</f>
        <v>47</v>
      </c>
      <c r="K41" s="6">
        <f t="shared" si="6"/>
        <v>0</v>
      </c>
      <c r="L41" s="6">
        <f t="shared" si="7"/>
        <v>0</v>
      </c>
      <c r="M41" s="6">
        <f>SUM(FullLevel[[#This Row],[HP]:[Holy Energy]])</f>
        <v>626</v>
      </c>
      <c r="N41" s="6" cm="1">
        <f t="array" ref="N41">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115</v>
      </c>
      <c r="O41" s="6" t="str" cm="1">
        <f t="array" ref="O41">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41" s="9"/>
      <c r="Q41" s="9"/>
      <c r="R41" s="9"/>
      <c r="S41" s="9"/>
      <c r="T41" s="9"/>
      <c r="U41" s="9"/>
      <c r="V41" s="9"/>
      <c r="W41" s="9"/>
      <c r="X41" s="9"/>
      <c r="Y41" s="9"/>
    </row>
    <row r="42" spans="1:25" x14ac:dyDescent="0.25">
      <c r="A42" s="6">
        <v>24</v>
      </c>
      <c r="B42" s="6" cm="1">
        <f t="array" ref="B42">B41 + StatGrowth[HP]</f>
        <v>121</v>
      </c>
      <c r="C42" s="6" cm="1">
        <f t="array" ref="C42">C41 + StatGrowth[MP]</f>
        <v>136</v>
      </c>
      <c r="D42" s="6" cm="1">
        <f t="array" ref="D42">D41 + StatGrowth[Strength]</f>
        <v>28</v>
      </c>
      <c r="E42" s="6" cm="1">
        <f t="array" ref="E42">E41 + StatGrowth[Endurance]</f>
        <v>28</v>
      </c>
      <c r="F42" s="6" cm="1">
        <f t="array" ref="F42">F41 + StatGrowth[Agility]</f>
        <v>28</v>
      </c>
      <c r="G42" s="6" cm="1">
        <f t="array" ref="G42">G41 + StatGrowth[Intelligence]</f>
        <v>111</v>
      </c>
      <c r="H42" s="6" cm="1">
        <f t="array" ref="H42">H41 + StatGrowth[Willpower]</f>
        <v>111</v>
      </c>
      <c r="I42" s="6" cm="1">
        <f t="array" ref="I42">I41 + StatGrowth[Charisma]</f>
        <v>28</v>
      </c>
      <c r="J42" s="6" cm="1">
        <f t="array" ref="J42">J41 + StatGrowth[Luck]</f>
        <v>48</v>
      </c>
      <c r="K42" s="6">
        <f t="shared" si="6"/>
        <v>0</v>
      </c>
      <c r="L42" s="6">
        <f t="shared" si="7"/>
        <v>0</v>
      </c>
      <c r="M42" s="6">
        <f>SUM(FullLevel[[#This Row],[HP]:[Holy Energy]])</f>
        <v>639</v>
      </c>
      <c r="N42" s="6" cm="1">
        <f t="array" ref="N42">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120</v>
      </c>
      <c r="O42" s="6" t="str" cm="1">
        <f t="array" ref="O42">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42" s="9"/>
      <c r="Q42" s="9"/>
      <c r="R42" s="9"/>
      <c r="S42" s="9"/>
      <c r="T42" s="9"/>
      <c r="U42" s="9"/>
      <c r="V42" s="9"/>
      <c r="W42" s="9"/>
      <c r="X42" s="9"/>
      <c r="Y42" s="9"/>
    </row>
    <row r="43" spans="1:25" x14ac:dyDescent="0.25">
      <c r="A43" s="6">
        <v>25</v>
      </c>
      <c r="B43" s="6" cm="1">
        <f t="array" ref="B43">B42 + StatGrowth[HP]</f>
        <v>123</v>
      </c>
      <c r="C43" s="6" cm="1">
        <f t="array" ref="C43">C42 + StatGrowth[MP]</f>
        <v>138</v>
      </c>
      <c r="D43" s="6" cm="1">
        <f t="array" ref="D43">D42 + StatGrowth[Strength]</f>
        <v>29</v>
      </c>
      <c r="E43" s="6" cm="1">
        <f t="array" ref="E43">E42 + StatGrowth[Endurance]</f>
        <v>29</v>
      </c>
      <c r="F43" s="6" cm="1">
        <f t="array" ref="F43">F42 + StatGrowth[Agility]</f>
        <v>29</v>
      </c>
      <c r="G43" s="6" cm="1">
        <f t="array" ref="G43">G42 + StatGrowth[Intelligence]</f>
        <v>113</v>
      </c>
      <c r="H43" s="6" cm="1">
        <f t="array" ref="H43">H42 + StatGrowth[Willpower]</f>
        <v>113</v>
      </c>
      <c r="I43" s="6" cm="1">
        <f t="array" ref="I43">I42 + StatGrowth[Charisma]</f>
        <v>29</v>
      </c>
      <c r="J43" s="6" cm="1">
        <f t="array" ref="J43">J42 + StatGrowth[Luck]</f>
        <v>49</v>
      </c>
      <c r="K43" s="6">
        <f t="shared" si="6"/>
        <v>0</v>
      </c>
      <c r="L43" s="6">
        <f t="shared" si="7"/>
        <v>0</v>
      </c>
      <c r="M43" s="6">
        <f>SUM(FullLevel[[#This Row],[HP]:[Holy Energy]])</f>
        <v>652</v>
      </c>
      <c r="N43" s="6" cm="1">
        <f t="array" ref="N43">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125</v>
      </c>
      <c r="O43" s="6" t="str" cm="1">
        <f t="array" ref="O43">_xlfn.IFS(MIN($N$10:$N$12) = 0, IF(FullLevel[[#This Row],[Final Adjust]] = 25, "&lt;----", ""), MIN($N$10:$N$12) = 1, IF(FullLevel[[#This Row],[Final Adjust]] = 25, "&lt;----", ""), MIN($N$10:$N$12) = 2, IF(FullLevel[[#This Row],[Final Adjust]] = 50, "&lt;----", ""), MIN($N$10:$N$12) = 3, IF(FullLevel[[#This Row],[Final Adjust]] = 75, "&lt;----", ""), MIN($N$10:$N$12) = 4, IF(FullLevel[[#This Row],[Final Adjust]] = 100, "&lt;----", ""))</f>
        <v>&lt;----</v>
      </c>
      <c r="P43" s="9"/>
      <c r="Q43" s="9"/>
      <c r="R43" s="9"/>
      <c r="S43" s="9"/>
      <c r="T43" s="9"/>
      <c r="U43" s="9"/>
      <c r="V43" s="9"/>
      <c r="W43" s="9"/>
      <c r="X43" s="9"/>
      <c r="Y43" s="9"/>
    </row>
    <row r="44" spans="1:25" x14ac:dyDescent="0.25">
      <c r="A44" s="6">
        <v>26</v>
      </c>
      <c r="B44" s="6" cm="1">
        <f t="array" ref="B44">B43 + StatGrowth[HP]</f>
        <v>125</v>
      </c>
      <c r="C44" s="6" cm="1">
        <f t="array" ref="C44">C43 + StatGrowth[MP]</f>
        <v>140</v>
      </c>
      <c r="D44" s="6" cm="1">
        <f t="array" ref="D44">D43 + StatGrowth[Strength]</f>
        <v>30</v>
      </c>
      <c r="E44" s="6" cm="1">
        <f t="array" ref="E44">E43 + StatGrowth[Endurance]</f>
        <v>30</v>
      </c>
      <c r="F44" s="6" cm="1">
        <f t="array" ref="F44">F43 + StatGrowth[Agility]</f>
        <v>30</v>
      </c>
      <c r="G44" s="6" cm="1">
        <f t="array" ref="G44">G43 + StatGrowth[Intelligence]</f>
        <v>115</v>
      </c>
      <c r="H44" s="6" cm="1">
        <f t="array" ref="H44">H43 + StatGrowth[Willpower]</f>
        <v>115</v>
      </c>
      <c r="I44" s="6" cm="1">
        <f t="array" ref="I44">I43 + StatGrowth[Charisma]</f>
        <v>30</v>
      </c>
      <c r="J44" s="6" cm="1">
        <f t="array" ref="J44">J43 + StatGrowth[Luck]</f>
        <v>50</v>
      </c>
      <c r="K44" s="6">
        <f t="shared" si="6"/>
        <v>0</v>
      </c>
      <c r="L44" s="6">
        <f t="shared" si="7"/>
        <v>0</v>
      </c>
      <c r="M44" s="6">
        <f>SUM(FullLevel[[#This Row],[HP]:[Holy Energy]])</f>
        <v>665</v>
      </c>
      <c r="N44" s="6" cm="1">
        <f t="array" ref="N44">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130</v>
      </c>
      <c r="O44" s="6" t="str" cm="1">
        <f t="array" ref="O44">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44" s="9"/>
      <c r="Q44" s="9"/>
      <c r="R44" s="9"/>
      <c r="S44" s="9"/>
      <c r="T44" s="9"/>
      <c r="U44" s="9"/>
      <c r="V44" s="9"/>
      <c r="W44" s="9"/>
      <c r="X44" s="9"/>
      <c r="Y44" s="9"/>
    </row>
    <row r="45" spans="1:25" x14ac:dyDescent="0.25">
      <c r="A45" s="6">
        <v>27</v>
      </c>
      <c r="B45" s="6" cm="1">
        <f t="array" ref="B45">B44 + StatGrowth[HP]</f>
        <v>127</v>
      </c>
      <c r="C45" s="6" cm="1">
        <f t="array" ref="C45">C44 + StatGrowth[MP]</f>
        <v>142</v>
      </c>
      <c r="D45" s="6" cm="1">
        <f t="array" ref="D45">D44 + StatGrowth[Strength]</f>
        <v>31</v>
      </c>
      <c r="E45" s="6" cm="1">
        <f t="array" ref="E45">E44 + StatGrowth[Endurance]</f>
        <v>31</v>
      </c>
      <c r="F45" s="6" cm="1">
        <f t="array" ref="F45">F44 + StatGrowth[Agility]</f>
        <v>31</v>
      </c>
      <c r="G45" s="6" cm="1">
        <f t="array" ref="G45">G44 + StatGrowth[Intelligence]</f>
        <v>117</v>
      </c>
      <c r="H45" s="6" cm="1">
        <f t="array" ref="H45">H44 + StatGrowth[Willpower]</f>
        <v>117</v>
      </c>
      <c r="I45" s="6" cm="1">
        <f t="array" ref="I45">I44 + StatGrowth[Charisma]</f>
        <v>31</v>
      </c>
      <c r="J45" s="6" cm="1">
        <f t="array" ref="J45">J44 + StatGrowth[Luck]</f>
        <v>51</v>
      </c>
      <c r="K45" s="6">
        <f t="shared" si="6"/>
        <v>0</v>
      </c>
      <c r="L45" s="6">
        <f t="shared" si="7"/>
        <v>0</v>
      </c>
      <c r="M45" s="6">
        <f>SUM(FullLevel[[#This Row],[HP]:[Holy Energy]])</f>
        <v>678</v>
      </c>
      <c r="N45" s="6" cm="1">
        <f t="array" ref="N45">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135</v>
      </c>
      <c r="O45" s="6" t="str" cm="1">
        <f t="array" ref="O45">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45" s="9"/>
      <c r="Q45" s="9"/>
      <c r="R45" s="9"/>
      <c r="S45" s="9"/>
      <c r="T45" s="9"/>
      <c r="U45" s="9"/>
      <c r="V45" s="9"/>
      <c r="W45" s="9"/>
      <c r="X45" s="9"/>
      <c r="Y45" s="9"/>
    </row>
    <row r="46" spans="1:25" x14ac:dyDescent="0.25">
      <c r="A46" s="6">
        <v>28</v>
      </c>
      <c r="B46" s="6" cm="1">
        <f t="array" ref="B46">B45 + StatGrowth[HP]</f>
        <v>129</v>
      </c>
      <c r="C46" s="6" cm="1">
        <f t="array" ref="C46">C45 + StatGrowth[MP]</f>
        <v>144</v>
      </c>
      <c r="D46" s="6" cm="1">
        <f t="array" ref="D46">D45 + StatGrowth[Strength]</f>
        <v>32</v>
      </c>
      <c r="E46" s="6" cm="1">
        <f t="array" ref="E46">E45 + StatGrowth[Endurance]</f>
        <v>32</v>
      </c>
      <c r="F46" s="6" cm="1">
        <f t="array" ref="F46">F45 + StatGrowth[Agility]</f>
        <v>32</v>
      </c>
      <c r="G46" s="6" cm="1">
        <f t="array" ref="G46">G45 + StatGrowth[Intelligence]</f>
        <v>119</v>
      </c>
      <c r="H46" s="6" cm="1">
        <f t="array" ref="H46">H45 + StatGrowth[Willpower]</f>
        <v>119</v>
      </c>
      <c r="I46" s="6" cm="1">
        <f t="array" ref="I46">I45 + StatGrowth[Charisma]</f>
        <v>32</v>
      </c>
      <c r="J46" s="6" cm="1">
        <f t="array" ref="J46">J45 + StatGrowth[Luck]</f>
        <v>52</v>
      </c>
      <c r="K46" s="6">
        <f t="shared" si="6"/>
        <v>0</v>
      </c>
      <c r="L46" s="6">
        <f t="shared" si="7"/>
        <v>0</v>
      </c>
      <c r="M46" s="6">
        <f>SUM(FullLevel[[#This Row],[HP]:[Holy Energy]])</f>
        <v>691</v>
      </c>
      <c r="N46" s="6" cm="1">
        <f t="array" ref="N46">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140</v>
      </c>
      <c r="O46" s="6" t="str" cm="1">
        <f t="array" ref="O46">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46" s="9"/>
      <c r="Q46" s="9"/>
      <c r="R46" s="9"/>
      <c r="S46" s="9"/>
      <c r="T46" s="9"/>
      <c r="U46" s="9"/>
      <c r="V46" s="9"/>
      <c r="W46" s="9"/>
      <c r="X46" s="9"/>
      <c r="Y46" s="9"/>
    </row>
    <row r="47" spans="1:25" x14ac:dyDescent="0.25">
      <c r="A47" s="6">
        <v>29</v>
      </c>
      <c r="B47" s="6" cm="1">
        <f t="array" ref="B47">B46 + StatGrowth[HP]</f>
        <v>131</v>
      </c>
      <c r="C47" s="6" cm="1">
        <f t="array" ref="C47">C46 + StatGrowth[MP]</f>
        <v>146</v>
      </c>
      <c r="D47" s="6" cm="1">
        <f t="array" ref="D47">D46 + StatGrowth[Strength]</f>
        <v>33</v>
      </c>
      <c r="E47" s="6" cm="1">
        <f t="array" ref="E47">E46 + StatGrowth[Endurance]</f>
        <v>33</v>
      </c>
      <c r="F47" s="6" cm="1">
        <f t="array" ref="F47">F46 + StatGrowth[Agility]</f>
        <v>33</v>
      </c>
      <c r="G47" s="6" cm="1">
        <f t="array" ref="G47">G46 + StatGrowth[Intelligence]</f>
        <v>121</v>
      </c>
      <c r="H47" s="6" cm="1">
        <f t="array" ref="H47">H46 + StatGrowth[Willpower]</f>
        <v>121</v>
      </c>
      <c r="I47" s="6" cm="1">
        <f t="array" ref="I47">I46 + StatGrowth[Charisma]</f>
        <v>33</v>
      </c>
      <c r="J47" s="6" cm="1">
        <f t="array" ref="J47">J46 + StatGrowth[Luck]</f>
        <v>53</v>
      </c>
      <c r="K47" s="6">
        <f t="shared" si="6"/>
        <v>0</v>
      </c>
      <c r="L47" s="6">
        <f t="shared" si="7"/>
        <v>0</v>
      </c>
      <c r="M47" s="6">
        <f>SUM(FullLevel[[#This Row],[HP]:[Holy Energy]])</f>
        <v>704</v>
      </c>
      <c r="N47" s="6" cm="1">
        <f t="array" ref="N47">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145</v>
      </c>
      <c r="O47" s="6" t="str" cm="1">
        <f t="array" ref="O47">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47" s="9"/>
      <c r="Q47" s="9"/>
      <c r="R47" s="9"/>
      <c r="S47" s="9"/>
      <c r="T47" s="9"/>
      <c r="U47" s="9"/>
      <c r="V47" s="9"/>
      <c r="W47" s="9"/>
      <c r="X47" s="9"/>
      <c r="Y47" s="9"/>
    </row>
    <row r="48" spans="1:25" x14ac:dyDescent="0.25">
      <c r="A48" s="6">
        <v>30</v>
      </c>
      <c r="B48" s="6" cm="1">
        <f t="array" ref="B48">B47 + StatGrowth[HP]</f>
        <v>133</v>
      </c>
      <c r="C48" s="6" cm="1">
        <f t="array" ref="C48">C47 + StatGrowth[MP]</f>
        <v>148</v>
      </c>
      <c r="D48" s="6" cm="1">
        <f t="array" ref="D48">D47 + StatGrowth[Strength]</f>
        <v>34</v>
      </c>
      <c r="E48" s="6" cm="1">
        <f t="array" ref="E48">E47 + StatGrowth[Endurance]</f>
        <v>34</v>
      </c>
      <c r="F48" s="6" cm="1">
        <f t="array" ref="F48">F47 + StatGrowth[Agility]</f>
        <v>34</v>
      </c>
      <c r="G48" s="6" cm="1">
        <f t="array" ref="G48">G47 + StatGrowth[Intelligence]</f>
        <v>123</v>
      </c>
      <c r="H48" s="6" cm="1">
        <f t="array" ref="H48">H47 + StatGrowth[Willpower]</f>
        <v>123</v>
      </c>
      <c r="I48" s="6" cm="1">
        <f t="array" ref="I48">I47 + StatGrowth[Charisma]</f>
        <v>34</v>
      </c>
      <c r="J48" s="6" cm="1">
        <f t="array" ref="J48">J47 + StatGrowth[Luck]</f>
        <v>54</v>
      </c>
      <c r="K48" s="6">
        <f t="shared" si="6"/>
        <v>0</v>
      </c>
      <c r="L48" s="6">
        <f t="shared" si="7"/>
        <v>0</v>
      </c>
      <c r="M48" s="6">
        <f>SUM(FullLevel[[#This Row],[HP]:[Holy Energy]])</f>
        <v>717</v>
      </c>
      <c r="N48" s="6" cm="1">
        <f t="array" ref="N48">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150</v>
      </c>
      <c r="O48" s="6" t="str" cm="1">
        <f t="array" ref="O48">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48" s="9"/>
      <c r="Q48" s="9"/>
      <c r="R48" s="9"/>
      <c r="S48" s="9"/>
      <c r="T48" s="9"/>
      <c r="U48" s="9"/>
      <c r="V48" s="9"/>
      <c r="W48" s="9"/>
      <c r="X48" s="9"/>
      <c r="Y48" s="9"/>
    </row>
    <row r="49" spans="1:25" x14ac:dyDescent="0.25">
      <c r="A49" s="6">
        <v>31</v>
      </c>
      <c r="B49" s="6" cm="1">
        <f t="array" ref="B49">B48 + StatGrowth[HP]</f>
        <v>135</v>
      </c>
      <c r="C49" s="6" cm="1">
        <f t="array" ref="C49">C48 + StatGrowth[MP]</f>
        <v>150</v>
      </c>
      <c r="D49" s="6" cm="1">
        <f t="array" ref="D49">D48 + StatGrowth[Strength]</f>
        <v>35</v>
      </c>
      <c r="E49" s="6" cm="1">
        <f t="array" ref="E49">E48 + StatGrowth[Endurance]</f>
        <v>35</v>
      </c>
      <c r="F49" s="6" cm="1">
        <f t="array" ref="F49">F48 + StatGrowth[Agility]</f>
        <v>35</v>
      </c>
      <c r="G49" s="6" cm="1">
        <f t="array" ref="G49">G48 + StatGrowth[Intelligence]</f>
        <v>125</v>
      </c>
      <c r="H49" s="6" cm="1">
        <f t="array" ref="H49">H48 + StatGrowth[Willpower]</f>
        <v>125</v>
      </c>
      <c r="I49" s="6" cm="1">
        <f t="array" ref="I49">I48 + StatGrowth[Charisma]</f>
        <v>35</v>
      </c>
      <c r="J49" s="6" cm="1">
        <f t="array" ref="J49">J48 + StatGrowth[Luck]</f>
        <v>55</v>
      </c>
      <c r="K49" s="6">
        <f t="shared" si="6"/>
        <v>0</v>
      </c>
      <c r="L49" s="6">
        <f t="shared" si="7"/>
        <v>0</v>
      </c>
      <c r="M49" s="6">
        <f>SUM(FullLevel[[#This Row],[HP]:[Holy Energy]])</f>
        <v>730</v>
      </c>
      <c r="N49" s="6" cm="1">
        <f t="array" ref="N49">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155</v>
      </c>
      <c r="O49" s="6" t="str" cm="1">
        <f t="array" ref="O49">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49" s="9"/>
      <c r="Q49" s="9"/>
      <c r="R49" s="9"/>
      <c r="S49" s="9"/>
      <c r="T49" s="9"/>
      <c r="U49" s="9"/>
      <c r="V49" s="9"/>
      <c r="W49" s="9"/>
      <c r="X49" s="9"/>
      <c r="Y49" s="9"/>
    </row>
    <row r="50" spans="1:25" x14ac:dyDescent="0.25">
      <c r="A50" s="6">
        <v>32</v>
      </c>
      <c r="B50" s="6" cm="1">
        <f t="array" ref="B50">B49 + StatGrowth[HP]</f>
        <v>137</v>
      </c>
      <c r="C50" s="6" cm="1">
        <f t="array" ref="C50">C49 + StatGrowth[MP]</f>
        <v>152</v>
      </c>
      <c r="D50" s="6" cm="1">
        <f t="array" ref="D50">D49 + StatGrowth[Strength]</f>
        <v>36</v>
      </c>
      <c r="E50" s="6" cm="1">
        <f t="array" ref="E50">E49 + StatGrowth[Endurance]</f>
        <v>36</v>
      </c>
      <c r="F50" s="6" cm="1">
        <f t="array" ref="F50">F49 + StatGrowth[Agility]</f>
        <v>36</v>
      </c>
      <c r="G50" s="6" cm="1">
        <f t="array" ref="G50">G49 + StatGrowth[Intelligence]</f>
        <v>127</v>
      </c>
      <c r="H50" s="6" cm="1">
        <f t="array" ref="H50">H49 + StatGrowth[Willpower]</f>
        <v>127</v>
      </c>
      <c r="I50" s="6" cm="1">
        <f t="array" ref="I50">I49 + StatGrowth[Charisma]</f>
        <v>36</v>
      </c>
      <c r="J50" s="6" cm="1">
        <f t="array" ref="J50">J49 + StatGrowth[Luck]</f>
        <v>56</v>
      </c>
      <c r="K50" s="6">
        <f t="shared" si="6"/>
        <v>0</v>
      </c>
      <c r="L50" s="6">
        <f t="shared" si="7"/>
        <v>0</v>
      </c>
      <c r="M50" s="6">
        <f>SUM(FullLevel[[#This Row],[HP]:[Holy Energy]])</f>
        <v>743</v>
      </c>
      <c r="N50" s="6" cm="1">
        <f t="array" ref="N50">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160</v>
      </c>
      <c r="O50" s="6" t="str" cm="1">
        <f t="array" ref="O50">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50" s="9"/>
      <c r="Q50" s="9"/>
      <c r="R50" s="9"/>
      <c r="S50" s="9"/>
      <c r="T50" s="9"/>
      <c r="U50" s="9"/>
      <c r="V50" s="9"/>
      <c r="W50" s="9"/>
      <c r="X50" s="9"/>
      <c r="Y50" s="9"/>
    </row>
    <row r="51" spans="1:25" x14ac:dyDescent="0.25">
      <c r="A51" s="6">
        <v>33</v>
      </c>
      <c r="B51" s="6" cm="1">
        <f t="array" ref="B51">B50 + StatGrowth[HP]</f>
        <v>139</v>
      </c>
      <c r="C51" s="6" cm="1">
        <f t="array" ref="C51">C50 + StatGrowth[MP]</f>
        <v>154</v>
      </c>
      <c r="D51" s="6" cm="1">
        <f t="array" ref="D51">D50 + StatGrowth[Strength]</f>
        <v>37</v>
      </c>
      <c r="E51" s="6" cm="1">
        <f t="array" ref="E51">E50 + StatGrowth[Endurance]</f>
        <v>37</v>
      </c>
      <c r="F51" s="6" cm="1">
        <f t="array" ref="F51">F50 + StatGrowth[Agility]</f>
        <v>37</v>
      </c>
      <c r="G51" s="6" cm="1">
        <f t="array" ref="G51">G50 + StatGrowth[Intelligence]</f>
        <v>129</v>
      </c>
      <c r="H51" s="6" cm="1">
        <f t="array" ref="H51">H50 + StatGrowth[Willpower]</f>
        <v>129</v>
      </c>
      <c r="I51" s="6" cm="1">
        <f t="array" ref="I51">I50 + StatGrowth[Charisma]</f>
        <v>37</v>
      </c>
      <c r="J51" s="6" cm="1">
        <f t="array" ref="J51">J50 + StatGrowth[Luck]</f>
        <v>57</v>
      </c>
      <c r="K51" s="6">
        <f t="shared" si="6"/>
        <v>0</v>
      </c>
      <c r="L51" s="6">
        <f t="shared" si="7"/>
        <v>0</v>
      </c>
      <c r="M51" s="6">
        <f>SUM(FullLevel[[#This Row],[HP]:[Holy Energy]])</f>
        <v>756</v>
      </c>
      <c r="N51" s="6" cm="1">
        <f t="array" ref="N51">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165</v>
      </c>
      <c r="O51" s="6" t="str" cm="1">
        <f t="array" ref="O51">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51" s="9"/>
      <c r="Q51" s="9"/>
      <c r="R51" s="9"/>
      <c r="S51" s="9"/>
      <c r="T51" s="9"/>
      <c r="U51" s="9"/>
      <c r="V51" s="9"/>
      <c r="W51" s="9"/>
      <c r="X51" s="9"/>
      <c r="Y51" s="9"/>
    </row>
    <row r="52" spans="1:25" x14ac:dyDescent="0.25">
      <c r="A52" s="6">
        <v>34</v>
      </c>
      <c r="B52" s="6" cm="1">
        <f t="array" ref="B52">B51 + StatGrowth[HP]</f>
        <v>141</v>
      </c>
      <c r="C52" s="6" cm="1">
        <f t="array" ref="C52">C51 + StatGrowth[MP]</f>
        <v>156</v>
      </c>
      <c r="D52" s="6" cm="1">
        <f t="array" ref="D52">D51 + StatGrowth[Strength]</f>
        <v>38</v>
      </c>
      <c r="E52" s="6" cm="1">
        <f t="array" ref="E52">E51 + StatGrowth[Endurance]</f>
        <v>38</v>
      </c>
      <c r="F52" s="6" cm="1">
        <f t="array" ref="F52">F51 + StatGrowth[Agility]</f>
        <v>38</v>
      </c>
      <c r="G52" s="6" cm="1">
        <f t="array" ref="G52">G51 + StatGrowth[Intelligence]</f>
        <v>131</v>
      </c>
      <c r="H52" s="6" cm="1">
        <f t="array" ref="H52">H51 + StatGrowth[Willpower]</f>
        <v>131</v>
      </c>
      <c r="I52" s="6" cm="1">
        <f t="array" ref="I52">I51 + StatGrowth[Charisma]</f>
        <v>38</v>
      </c>
      <c r="J52" s="6" cm="1">
        <f t="array" ref="J52">J51 + StatGrowth[Luck]</f>
        <v>58</v>
      </c>
      <c r="K52" s="6">
        <f t="shared" si="6"/>
        <v>0</v>
      </c>
      <c r="L52" s="6">
        <f t="shared" si="7"/>
        <v>0</v>
      </c>
      <c r="M52" s="6">
        <f>SUM(FullLevel[[#This Row],[HP]:[Holy Energy]])</f>
        <v>769</v>
      </c>
      <c r="N52" s="6" cm="1">
        <f t="array" ref="N52">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170</v>
      </c>
      <c r="O52" s="6" t="str" cm="1">
        <f t="array" ref="O52">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52" s="9"/>
      <c r="Q52" s="9"/>
      <c r="R52" s="9"/>
      <c r="S52" s="9"/>
      <c r="T52" s="9"/>
      <c r="U52" s="9"/>
      <c r="V52" s="9"/>
      <c r="W52" s="9"/>
      <c r="X52" s="9"/>
      <c r="Y52" s="9"/>
    </row>
    <row r="53" spans="1:25" x14ac:dyDescent="0.25">
      <c r="A53" s="6">
        <v>35</v>
      </c>
      <c r="B53" s="6" cm="1">
        <f t="array" ref="B53">B52 + StatGrowth[HP]</f>
        <v>143</v>
      </c>
      <c r="C53" s="6" cm="1">
        <f t="array" ref="C53">C52 + StatGrowth[MP]</f>
        <v>158</v>
      </c>
      <c r="D53" s="6" cm="1">
        <f t="array" ref="D53">D52 + StatGrowth[Strength]</f>
        <v>39</v>
      </c>
      <c r="E53" s="6" cm="1">
        <f t="array" ref="E53">E52 + StatGrowth[Endurance]</f>
        <v>39</v>
      </c>
      <c r="F53" s="6" cm="1">
        <f t="array" ref="F53">F52 + StatGrowth[Agility]</f>
        <v>39</v>
      </c>
      <c r="G53" s="6" cm="1">
        <f t="array" ref="G53">G52 + StatGrowth[Intelligence]</f>
        <v>133</v>
      </c>
      <c r="H53" s="6" cm="1">
        <f t="array" ref="H53">H52 + StatGrowth[Willpower]</f>
        <v>133</v>
      </c>
      <c r="I53" s="6" cm="1">
        <f t="array" ref="I53">I52 + StatGrowth[Charisma]</f>
        <v>39</v>
      </c>
      <c r="J53" s="6" cm="1">
        <f t="array" ref="J53">J52 + StatGrowth[Luck]</f>
        <v>59</v>
      </c>
      <c r="K53" s="6">
        <f t="shared" si="6"/>
        <v>0</v>
      </c>
      <c r="L53" s="6">
        <f t="shared" si="7"/>
        <v>0</v>
      </c>
      <c r="M53" s="6">
        <f>SUM(FullLevel[[#This Row],[HP]:[Holy Energy]])</f>
        <v>782</v>
      </c>
      <c r="N53" s="6" cm="1">
        <f t="array" ref="N53">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175</v>
      </c>
      <c r="O53" s="6" t="str" cm="1">
        <f t="array" ref="O53">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53" s="9"/>
      <c r="Q53" s="9"/>
      <c r="R53" s="9"/>
      <c r="S53" s="9"/>
      <c r="T53" s="9"/>
      <c r="U53" s="9"/>
      <c r="V53" s="9"/>
      <c r="W53" s="9"/>
      <c r="X53" s="9"/>
      <c r="Y53" s="9"/>
    </row>
    <row r="54" spans="1:25" x14ac:dyDescent="0.25">
      <c r="A54" s="6">
        <v>36</v>
      </c>
      <c r="B54" s="6" cm="1">
        <f t="array" ref="B54">B53 + StatGrowth[HP]</f>
        <v>145</v>
      </c>
      <c r="C54" s="6" cm="1">
        <f t="array" ref="C54">C53 + StatGrowth[MP]</f>
        <v>160</v>
      </c>
      <c r="D54" s="6" cm="1">
        <f t="array" ref="D54">D53 + StatGrowth[Strength]</f>
        <v>40</v>
      </c>
      <c r="E54" s="6" cm="1">
        <f t="array" ref="E54">E53 + StatGrowth[Endurance]</f>
        <v>40</v>
      </c>
      <c r="F54" s="6" cm="1">
        <f t="array" ref="F54">F53 + StatGrowth[Agility]</f>
        <v>40</v>
      </c>
      <c r="G54" s="6" cm="1">
        <f t="array" ref="G54">G53 + StatGrowth[Intelligence]</f>
        <v>135</v>
      </c>
      <c r="H54" s="6" cm="1">
        <f t="array" ref="H54">H53 + StatGrowth[Willpower]</f>
        <v>135</v>
      </c>
      <c r="I54" s="6" cm="1">
        <f t="array" ref="I54">I53 + StatGrowth[Charisma]</f>
        <v>40</v>
      </c>
      <c r="J54" s="6" cm="1">
        <f t="array" ref="J54">J53 + StatGrowth[Luck]</f>
        <v>60</v>
      </c>
      <c r="K54" s="6">
        <f t="shared" si="6"/>
        <v>0</v>
      </c>
      <c r="L54" s="6">
        <f t="shared" si="7"/>
        <v>0</v>
      </c>
      <c r="M54" s="6">
        <f>SUM(FullLevel[[#This Row],[HP]:[Holy Energy]])</f>
        <v>795</v>
      </c>
      <c r="N54" s="6" cm="1">
        <f t="array" ref="N54">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180</v>
      </c>
      <c r="O54" s="6" t="str" cm="1">
        <f t="array" ref="O54">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54" s="9"/>
      <c r="Q54" s="9"/>
      <c r="R54" s="9"/>
      <c r="S54" s="9"/>
      <c r="T54" s="9"/>
      <c r="U54" s="9"/>
      <c r="V54" s="9"/>
      <c r="W54" s="9"/>
      <c r="X54" s="9"/>
      <c r="Y54" s="9"/>
    </row>
    <row r="55" spans="1:25" x14ac:dyDescent="0.25">
      <c r="A55" s="6">
        <v>37</v>
      </c>
      <c r="B55" s="6" cm="1">
        <f t="array" ref="B55">B54 + StatGrowth[HP]</f>
        <v>147</v>
      </c>
      <c r="C55" s="6" cm="1">
        <f t="array" ref="C55">C54 + StatGrowth[MP]</f>
        <v>162</v>
      </c>
      <c r="D55" s="6" cm="1">
        <f t="array" ref="D55">D54 + StatGrowth[Strength]</f>
        <v>41</v>
      </c>
      <c r="E55" s="6" cm="1">
        <f t="array" ref="E55">E54 + StatGrowth[Endurance]</f>
        <v>41</v>
      </c>
      <c r="F55" s="6" cm="1">
        <f t="array" ref="F55">F54 + StatGrowth[Agility]</f>
        <v>41</v>
      </c>
      <c r="G55" s="6" cm="1">
        <f t="array" ref="G55">G54 + StatGrowth[Intelligence]</f>
        <v>137</v>
      </c>
      <c r="H55" s="6" cm="1">
        <f t="array" ref="H55">H54 + StatGrowth[Willpower]</f>
        <v>137</v>
      </c>
      <c r="I55" s="6" cm="1">
        <f t="array" ref="I55">I54 + StatGrowth[Charisma]</f>
        <v>41</v>
      </c>
      <c r="J55" s="6" cm="1">
        <f t="array" ref="J55">J54 + StatGrowth[Luck]</f>
        <v>61</v>
      </c>
      <c r="K55" s="6">
        <f t="shared" si="6"/>
        <v>0</v>
      </c>
      <c r="L55" s="6">
        <f t="shared" si="7"/>
        <v>0</v>
      </c>
      <c r="M55" s="6">
        <f>SUM(FullLevel[[#This Row],[HP]:[Holy Energy]])</f>
        <v>808</v>
      </c>
      <c r="N55" s="6" cm="1">
        <f t="array" ref="N55">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185</v>
      </c>
      <c r="O55" s="6" t="str" cm="1">
        <f t="array" ref="O55">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55" s="9"/>
      <c r="Q55" s="9"/>
      <c r="R55" s="9"/>
      <c r="S55" s="9"/>
      <c r="T55" s="9"/>
      <c r="U55" s="9"/>
      <c r="V55" s="9"/>
      <c r="W55" s="9"/>
      <c r="X55" s="9"/>
      <c r="Y55" s="9"/>
    </row>
    <row r="56" spans="1:25" x14ac:dyDescent="0.25">
      <c r="A56" s="6">
        <v>38</v>
      </c>
      <c r="B56" s="6" cm="1">
        <f t="array" ref="B56">B55 + StatGrowth[HP]</f>
        <v>149</v>
      </c>
      <c r="C56" s="6" cm="1">
        <f t="array" ref="C56">C55 + StatGrowth[MP]</f>
        <v>164</v>
      </c>
      <c r="D56" s="6" cm="1">
        <f t="array" ref="D56">D55 + StatGrowth[Strength]</f>
        <v>42</v>
      </c>
      <c r="E56" s="6" cm="1">
        <f t="array" ref="E56">E55 + StatGrowth[Endurance]</f>
        <v>42</v>
      </c>
      <c r="F56" s="6" cm="1">
        <f t="array" ref="F56">F55 + StatGrowth[Agility]</f>
        <v>42</v>
      </c>
      <c r="G56" s="6" cm="1">
        <f t="array" ref="G56">G55 + StatGrowth[Intelligence]</f>
        <v>139</v>
      </c>
      <c r="H56" s="6" cm="1">
        <f t="array" ref="H56">H55 + StatGrowth[Willpower]</f>
        <v>139</v>
      </c>
      <c r="I56" s="6" cm="1">
        <f t="array" ref="I56">I55 + StatGrowth[Charisma]</f>
        <v>42</v>
      </c>
      <c r="J56" s="6" cm="1">
        <f t="array" ref="J56">J55 + StatGrowth[Luck]</f>
        <v>62</v>
      </c>
      <c r="K56" s="6">
        <f t="shared" si="6"/>
        <v>0</v>
      </c>
      <c r="L56" s="6">
        <f t="shared" si="7"/>
        <v>0</v>
      </c>
      <c r="M56" s="6">
        <f>SUM(FullLevel[[#This Row],[HP]:[Holy Energy]])</f>
        <v>821</v>
      </c>
      <c r="N56" s="6" cm="1">
        <f t="array" ref="N56">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190</v>
      </c>
      <c r="O56" s="6" t="str" cm="1">
        <f t="array" ref="O56">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56" s="9"/>
      <c r="Q56" s="9"/>
      <c r="R56" s="9"/>
      <c r="S56" s="9"/>
      <c r="T56" s="9"/>
      <c r="U56" s="9"/>
      <c r="V56" s="9"/>
      <c r="W56" s="9"/>
      <c r="X56" s="9"/>
      <c r="Y56" s="9"/>
    </row>
    <row r="57" spans="1:25" x14ac:dyDescent="0.25">
      <c r="A57" s="6">
        <v>39</v>
      </c>
      <c r="B57" s="6" cm="1">
        <f t="array" ref="B57">B56 + StatGrowth[HP]</f>
        <v>151</v>
      </c>
      <c r="C57" s="6" cm="1">
        <f t="array" ref="C57">C56 + StatGrowth[MP]</f>
        <v>166</v>
      </c>
      <c r="D57" s="6" cm="1">
        <f t="array" ref="D57">D56 + StatGrowth[Strength]</f>
        <v>43</v>
      </c>
      <c r="E57" s="6" cm="1">
        <f t="array" ref="E57">E56 + StatGrowth[Endurance]</f>
        <v>43</v>
      </c>
      <c r="F57" s="6" cm="1">
        <f t="array" ref="F57">F56 + StatGrowth[Agility]</f>
        <v>43</v>
      </c>
      <c r="G57" s="6" cm="1">
        <f t="array" ref="G57">G56 + StatGrowth[Intelligence]</f>
        <v>141</v>
      </c>
      <c r="H57" s="6" cm="1">
        <f t="array" ref="H57">H56 + StatGrowth[Willpower]</f>
        <v>141</v>
      </c>
      <c r="I57" s="6" cm="1">
        <f t="array" ref="I57">I56 + StatGrowth[Charisma]</f>
        <v>43</v>
      </c>
      <c r="J57" s="6" cm="1">
        <f t="array" ref="J57">J56 + StatGrowth[Luck]</f>
        <v>63</v>
      </c>
      <c r="K57" s="6">
        <f t="shared" si="6"/>
        <v>0</v>
      </c>
      <c r="L57" s="6">
        <f t="shared" si="7"/>
        <v>0</v>
      </c>
      <c r="M57" s="6">
        <f>SUM(FullLevel[[#This Row],[HP]:[Holy Energy]])</f>
        <v>834</v>
      </c>
      <c r="N57" s="6" cm="1">
        <f t="array" ref="N57">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195</v>
      </c>
      <c r="O57" s="6" t="str" cm="1">
        <f t="array" ref="O57">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57" s="9"/>
      <c r="Q57" s="9"/>
      <c r="R57" s="9"/>
      <c r="S57" s="9"/>
      <c r="T57" s="9"/>
      <c r="U57" s="9"/>
      <c r="V57" s="9"/>
      <c r="W57" s="9"/>
      <c r="X57" s="9"/>
      <c r="Y57" s="9"/>
    </row>
    <row r="58" spans="1:25" x14ac:dyDescent="0.25">
      <c r="A58" s="6">
        <v>40</v>
      </c>
      <c r="B58" s="6" cm="1">
        <f t="array" ref="B58">B57 + StatGrowth[HP]</f>
        <v>153</v>
      </c>
      <c r="C58" s="6" cm="1">
        <f t="array" ref="C58">C57 + StatGrowth[MP]</f>
        <v>168</v>
      </c>
      <c r="D58" s="6" cm="1">
        <f t="array" ref="D58">D57 + StatGrowth[Strength]</f>
        <v>44</v>
      </c>
      <c r="E58" s="6" cm="1">
        <f t="array" ref="E58">E57 + StatGrowth[Endurance]</f>
        <v>44</v>
      </c>
      <c r="F58" s="6" cm="1">
        <f t="array" ref="F58">F57 + StatGrowth[Agility]</f>
        <v>44</v>
      </c>
      <c r="G58" s="6" cm="1">
        <f t="array" ref="G58">G57 + StatGrowth[Intelligence]</f>
        <v>143</v>
      </c>
      <c r="H58" s="6" cm="1">
        <f t="array" ref="H58">H57 + StatGrowth[Willpower]</f>
        <v>143</v>
      </c>
      <c r="I58" s="6" cm="1">
        <f t="array" ref="I58">I57 + StatGrowth[Charisma]</f>
        <v>44</v>
      </c>
      <c r="J58" s="6" cm="1">
        <f t="array" ref="J58">J57 + StatGrowth[Luck]</f>
        <v>64</v>
      </c>
      <c r="K58" s="6">
        <f t="shared" si="6"/>
        <v>0</v>
      </c>
      <c r="L58" s="6">
        <f t="shared" si="7"/>
        <v>0</v>
      </c>
      <c r="M58" s="6">
        <f>SUM(FullLevel[[#This Row],[HP]:[Holy Energy]])</f>
        <v>847</v>
      </c>
      <c r="N58" s="6" cm="1">
        <f t="array" ref="N58">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200</v>
      </c>
      <c r="O58" s="6" t="str" cm="1">
        <f t="array" ref="O58">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58" s="9"/>
      <c r="Q58" s="9"/>
      <c r="R58" s="9"/>
      <c r="S58" s="9"/>
      <c r="T58" s="9"/>
      <c r="U58" s="9"/>
      <c r="V58" s="9"/>
      <c r="W58" s="9"/>
      <c r="X58" s="9"/>
      <c r="Y58" s="9"/>
    </row>
    <row r="59" spans="1:25" x14ac:dyDescent="0.25">
      <c r="A59" s="6">
        <v>41</v>
      </c>
      <c r="B59" s="6" cm="1">
        <f t="array" ref="B59">B58 + StatGrowth[HP]</f>
        <v>155</v>
      </c>
      <c r="C59" s="6" cm="1">
        <f t="array" ref="C59">C58 + StatGrowth[MP]</f>
        <v>170</v>
      </c>
      <c r="D59" s="6" cm="1">
        <f t="array" ref="D59">D58 + StatGrowth[Strength]</f>
        <v>45</v>
      </c>
      <c r="E59" s="6" cm="1">
        <f t="array" ref="E59">E58 + StatGrowth[Endurance]</f>
        <v>45</v>
      </c>
      <c r="F59" s="6" cm="1">
        <f t="array" ref="F59">F58 + StatGrowth[Agility]</f>
        <v>45</v>
      </c>
      <c r="G59" s="6" cm="1">
        <f t="array" ref="G59">G58 + StatGrowth[Intelligence]</f>
        <v>145</v>
      </c>
      <c r="H59" s="6" cm="1">
        <f t="array" ref="H59">H58 + StatGrowth[Willpower]</f>
        <v>145</v>
      </c>
      <c r="I59" s="6" cm="1">
        <f t="array" ref="I59">I58 + StatGrowth[Charisma]</f>
        <v>45</v>
      </c>
      <c r="J59" s="6" cm="1">
        <f t="array" ref="J59">J58 + StatGrowth[Luck]</f>
        <v>65</v>
      </c>
      <c r="K59" s="6">
        <f t="shared" si="6"/>
        <v>0</v>
      </c>
      <c r="L59" s="6">
        <f t="shared" si="7"/>
        <v>0</v>
      </c>
      <c r="M59" s="6">
        <f>SUM(FullLevel[[#This Row],[HP]:[Holy Energy]])</f>
        <v>860</v>
      </c>
      <c r="N59" s="6" cm="1">
        <f t="array" ref="N59">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205</v>
      </c>
      <c r="O59" s="6" t="str" cm="1">
        <f t="array" ref="O59">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59" s="9"/>
      <c r="Q59" s="9"/>
      <c r="R59" s="9"/>
      <c r="S59" s="9"/>
      <c r="T59" s="9"/>
      <c r="U59" s="9"/>
      <c r="V59" s="9"/>
      <c r="W59" s="9"/>
      <c r="X59" s="9"/>
      <c r="Y59" s="9"/>
    </row>
    <row r="60" spans="1:25" x14ac:dyDescent="0.25">
      <c r="A60" s="6">
        <v>42</v>
      </c>
      <c r="B60" s="6" cm="1">
        <f t="array" ref="B60">B59 + StatGrowth[HP]</f>
        <v>157</v>
      </c>
      <c r="C60" s="6" cm="1">
        <f t="array" ref="C60">C59 + StatGrowth[MP]</f>
        <v>172</v>
      </c>
      <c r="D60" s="6" cm="1">
        <f t="array" ref="D60">D59 + StatGrowth[Strength]</f>
        <v>46</v>
      </c>
      <c r="E60" s="6" cm="1">
        <f t="array" ref="E60">E59 + StatGrowth[Endurance]</f>
        <v>46</v>
      </c>
      <c r="F60" s="6" cm="1">
        <f t="array" ref="F60">F59 + StatGrowth[Agility]</f>
        <v>46</v>
      </c>
      <c r="G60" s="6" cm="1">
        <f t="array" ref="G60">G59 + StatGrowth[Intelligence]</f>
        <v>147</v>
      </c>
      <c r="H60" s="6" cm="1">
        <f t="array" ref="H60">H59 + StatGrowth[Willpower]</f>
        <v>147</v>
      </c>
      <c r="I60" s="6" cm="1">
        <f t="array" ref="I60">I59 + StatGrowth[Charisma]</f>
        <v>46</v>
      </c>
      <c r="J60" s="6" cm="1">
        <f t="array" ref="J60">J59 + StatGrowth[Luck]</f>
        <v>66</v>
      </c>
      <c r="K60" s="6">
        <f t="shared" si="6"/>
        <v>0</v>
      </c>
      <c r="L60" s="6">
        <f t="shared" si="7"/>
        <v>0</v>
      </c>
      <c r="M60" s="6">
        <f>SUM(FullLevel[[#This Row],[HP]:[Holy Energy]])</f>
        <v>873</v>
      </c>
      <c r="N60" s="6" cm="1">
        <f t="array" ref="N60">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210</v>
      </c>
      <c r="O60" s="6" t="str" cm="1">
        <f t="array" ref="O60">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60" s="9"/>
      <c r="Q60" s="9"/>
      <c r="R60" s="9"/>
      <c r="S60" s="9"/>
      <c r="T60" s="9"/>
      <c r="U60" s="9"/>
      <c r="V60" s="9"/>
      <c r="W60" s="9"/>
      <c r="X60" s="9"/>
      <c r="Y60" s="9"/>
    </row>
    <row r="61" spans="1:25" x14ac:dyDescent="0.25">
      <c r="A61" s="6">
        <v>43</v>
      </c>
      <c r="B61" s="6" cm="1">
        <f t="array" ref="B61">B60 + StatGrowth[HP]</f>
        <v>159</v>
      </c>
      <c r="C61" s="6" cm="1">
        <f t="array" ref="C61">C60 + StatGrowth[MP]</f>
        <v>174</v>
      </c>
      <c r="D61" s="6" cm="1">
        <f t="array" ref="D61">D60 + StatGrowth[Strength]</f>
        <v>47</v>
      </c>
      <c r="E61" s="6" cm="1">
        <f t="array" ref="E61">E60 + StatGrowth[Endurance]</f>
        <v>47</v>
      </c>
      <c r="F61" s="6" cm="1">
        <f t="array" ref="F61">F60 + StatGrowth[Agility]</f>
        <v>47</v>
      </c>
      <c r="G61" s="6" cm="1">
        <f t="array" ref="G61">G60 + StatGrowth[Intelligence]</f>
        <v>149</v>
      </c>
      <c r="H61" s="6" cm="1">
        <f t="array" ref="H61">H60 + StatGrowth[Willpower]</f>
        <v>149</v>
      </c>
      <c r="I61" s="6" cm="1">
        <f t="array" ref="I61">I60 + StatGrowth[Charisma]</f>
        <v>47</v>
      </c>
      <c r="J61" s="6" cm="1">
        <f t="array" ref="J61">J60 + StatGrowth[Luck]</f>
        <v>67</v>
      </c>
      <c r="K61" s="6">
        <f t="shared" si="6"/>
        <v>0</v>
      </c>
      <c r="L61" s="6">
        <f t="shared" si="7"/>
        <v>0</v>
      </c>
      <c r="M61" s="6">
        <f>SUM(FullLevel[[#This Row],[HP]:[Holy Energy]])</f>
        <v>886</v>
      </c>
      <c r="N61" s="6" cm="1">
        <f t="array" ref="N61">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215</v>
      </c>
      <c r="O61" s="6" t="str" cm="1">
        <f t="array" ref="O61">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61" s="9"/>
      <c r="Q61" s="9"/>
      <c r="R61" s="9"/>
      <c r="S61" s="9"/>
      <c r="T61" s="9"/>
      <c r="U61" s="9"/>
      <c r="V61" s="9"/>
      <c r="W61" s="9"/>
      <c r="X61" s="9"/>
      <c r="Y61" s="9"/>
    </row>
    <row r="62" spans="1:25" x14ac:dyDescent="0.25">
      <c r="A62" s="6">
        <v>44</v>
      </c>
      <c r="B62" s="6" cm="1">
        <f t="array" ref="B62">B61 + StatGrowth[HP]</f>
        <v>161</v>
      </c>
      <c r="C62" s="6" cm="1">
        <f t="array" ref="C62">C61 + StatGrowth[MP]</f>
        <v>176</v>
      </c>
      <c r="D62" s="6" cm="1">
        <f t="array" ref="D62">D61 + StatGrowth[Strength]</f>
        <v>48</v>
      </c>
      <c r="E62" s="6" cm="1">
        <f t="array" ref="E62">E61 + StatGrowth[Endurance]</f>
        <v>48</v>
      </c>
      <c r="F62" s="6" cm="1">
        <f t="array" ref="F62">F61 + StatGrowth[Agility]</f>
        <v>48</v>
      </c>
      <c r="G62" s="6" cm="1">
        <f t="array" ref="G62">G61 + StatGrowth[Intelligence]</f>
        <v>151</v>
      </c>
      <c r="H62" s="6" cm="1">
        <f t="array" ref="H62">H61 + StatGrowth[Willpower]</f>
        <v>151</v>
      </c>
      <c r="I62" s="6" cm="1">
        <f t="array" ref="I62">I61 + StatGrowth[Charisma]</f>
        <v>48</v>
      </c>
      <c r="J62" s="6" cm="1">
        <f t="array" ref="J62">J61 + StatGrowth[Luck]</f>
        <v>68</v>
      </c>
      <c r="K62" s="6">
        <f t="shared" si="6"/>
        <v>0</v>
      </c>
      <c r="L62" s="6">
        <f t="shared" si="7"/>
        <v>0</v>
      </c>
      <c r="M62" s="6">
        <f>SUM(FullLevel[[#This Row],[HP]:[Holy Energy]])</f>
        <v>899</v>
      </c>
      <c r="N62" s="6" cm="1">
        <f t="array" ref="N62">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220</v>
      </c>
      <c r="O62" s="6" t="str" cm="1">
        <f t="array" ref="O62">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62" s="9"/>
      <c r="Q62" s="9"/>
      <c r="R62" s="9"/>
      <c r="S62" s="9"/>
      <c r="T62" s="9"/>
      <c r="U62" s="9"/>
      <c r="V62" s="9"/>
      <c r="W62" s="9"/>
      <c r="X62" s="9"/>
      <c r="Y62" s="9"/>
    </row>
    <row r="63" spans="1:25" x14ac:dyDescent="0.25">
      <c r="A63" s="6">
        <v>45</v>
      </c>
      <c r="B63" s="6" cm="1">
        <f t="array" ref="B63">B62 + StatGrowth[HP]</f>
        <v>163</v>
      </c>
      <c r="C63" s="6" cm="1">
        <f t="array" ref="C63">C62 + StatGrowth[MP]</f>
        <v>178</v>
      </c>
      <c r="D63" s="6" cm="1">
        <f t="array" ref="D63">D62 + StatGrowth[Strength]</f>
        <v>49</v>
      </c>
      <c r="E63" s="6" cm="1">
        <f t="array" ref="E63">E62 + StatGrowth[Endurance]</f>
        <v>49</v>
      </c>
      <c r="F63" s="6" cm="1">
        <f t="array" ref="F63">F62 + StatGrowth[Agility]</f>
        <v>49</v>
      </c>
      <c r="G63" s="6" cm="1">
        <f t="array" ref="G63">G62 + StatGrowth[Intelligence]</f>
        <v>153</v>
      </c>
      <c r="H63" s="6" cm="1">
        <f t="array" ref="H63">H62 + StatGrowth[Willpower]</f>
        <v>153</v>
      </c>
      <c r="I63" s="6" cm="1">
        <f t="array" ref="I63">I62 + StatGrowth[Charisma]</f>
        <v>49</v>
      </c>
      <c r="J63" s="6" cm="1">
        <f t="array" ref="J63">J62 + StatGrowth[Luck]</f>
        <v>69</v>
      </c>
      <c r="K63" s="6">
        <f t="shared" si="6"/>
        <v>0</v>
      </c>
      <c r="L63" s="6">
        <f t="shared" si="7"/>
        <v>0</v>
      </c>
      <c r="M63" s="6">
        <f>SUM(FullLevel[[#This Row],[HP]:[Holy Energy]])</f>
        <v>912</v>
      </c>
      <c r="N63" s="6" cm="1">
        <f t="array" ref="N63">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225</v>
      </c>
      <c r="O63" s="6" t="str" cm="1">
        <f t="array" ref="O63">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63" s="9"/>
      <c r="Q63" s="9"/>
      <c r="R63" s="9"/>
      <c r="S63" s="9"/>
      <c r="T63" s="9"/>
      <c r="U63" s="9"/>
      <c r="V63" s="9"/>
      <c r="W63" s="9"/>
      <c r="X63" s="9"/>
      <c r="Y63" s="9"/>
    </row>
    <row r="64" spans="1:25" x14ac:dyDescent="0.25">
      <c r="A64" s="6">
        <v>46</v>
      </c>
      <c r="B64" s="6" cm="1">
        <f t="array" ref="B64">B63 + StatGrowth[HP]</f>
        <v>165</v>
      </c>
      <c r="C64" s="6" cm="1">
        <f t="array" ref="C64">C63 + StatGrowth[MP]</f>
        <v>180</v>
      </c>
      <c r="D64" s="6" cm="1">
        <f t="array" ref="D64">D63 + StatGrowth[Strength]</f>
        <v>50</v>
      </c>
      <c r="E64" s="6" cm="1">
        <f t="array" ref="E64">E63 + StatGrowth[Endurance]</f>
        <v>50</v>
      </c>
      <c r="F64" s="6" cm="1">
        <f t="array" ref="F64">F63 + StatGrowth[Agility]</f>
        <v>50</v>
      </c>
      <c r="G64" s="6" cm="1">
        <f t="array" ref="G64">G63 + StatGrowth[Intelligence]</f>
        <v>155</v>
      </c>
      <c r="H64" s="6" cm="1">
        <f t="array" ref="H64">H63 + StatGrowth[Willpower]</f>
        <v>155</v>
      </c>
      <c r="I64" s="6" cm="1">
        <f t="array" ref="I64">I63 + StatGrowth[Charisma]</f>
        <v>50</v>
      </c>
      <c r="J64" s="6" cm="1">
        <f t="array" ref="J64">J63 + StatGrowth[Luck]</f>
        <v>70</v>
      </c>
      <c r="K64" s="6">
        <f t="shared" si="6"/>
        <v>0</v>
      </c>
      <c r="L64" s="6">
        <f t="shared" si="7"/>
        <v>0</v>
      </c>
      <c r="M64" s="6">
        <f>SUM(FullLevel[[#This Row],[HP]:[Holy Energy]])</f>
        <v>925</v>
      </c>
      <c r="N64" s="6" cm="1">
        <f t="array" ref="N64">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230</v>
      </c>
      <c r="O64" s="6" t="str" cm="1">
        <f t="array" ref="O64">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64" s="9"/>
      <c r="Q64" s="9"/>
      <c r="R64" s="9"/>
      <c r="S64" s="9"/>
      <c r="T64" s="9"/>
      <c r="U64" s="9"/>
      <c r="V64" s="9"/>
      <c r="W64" s="9"/>
      <c r="X64" s="9"/>
      <c r="Y64" s="9"/>
    </row>
    <row r="65" spans="1:25" x14ac:dyDescent="0.25">
      <c r="A65" s="6">
        <v>47</v>
      </c>
      <c r="B65" s="6" cm="1">
        <f t="array" ref="B65">B64 + StatGrowth[HP]</f>
        <v>167</v>
      </c>
      <c r="C65" s="6" cm="1">
        <f t="array" ref="C65">C64 + StatGrowth[MP]</f>
        <v>182</v>
      </c>
      <c r="D65" s="6" cm="1">
        <f t="array" ref="D65">D64 + StatGrowth[Strength]</f>
        <v>51</v>
      </c>
      <c r="E65" s="6" cm="1">
        <f t="array" ref="E65">E64 + StatGrowth[Endurance]</f>
        <v>51</v>
      </c>
      <c r="F65" s="6" cm="1">
        <f t="array" ref="F65">F64 + StatGrowth[Agility]</f>
        <v>51</v>
      </c>
      <c r="G65" s="6" cm="1">
        <f t="array" ref="G65">G64 + StatGrowth[Intelligence]</f>
        <v>157</v>
      </c>
      <c r="H65" s="6" cm="1">
        <f t="array" ref="H65">H64 + StatGrowth[Willpower]</f>
        <v>157</v>
      </c>
      <c r="I65" s="6" cm="1">
        <f t="array" ref="I65">I64 + StatGrowth[Charisma]</f>
        <v>51</v>
      </c>
      <c r="J65" s="6" cm="1">
        <f t="array" ref="J65">J64 + StatGrowth[Luck]</f>
        <v>71</v>
      </c>
      <c r="K65" s="6">
        <f t="shared" si="6"/>
        <v>0</v>
      </c>
      <c r="L65" s="6">
        <f t="shared" si="7"/>
        <v>0</v>
      </c>
      <c r="M65" s="6">
        <f>SUM(FullLevel[[#This Row],[HP]:[Holy Energy]])</f>
        <v>938</v>
      </c>
      <c r="N65" s="6" cm="1">
        <f t="array" ref="N65">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235</v>
      </c>
      <c r="O65" s="6" t="str" cm="1">
        <f t="array" ref="O65">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65" s="9"/>
      <c r="Q65" s="9"/>
      <c r="R65" s="9"/>
      <c r="S65" s="9"/>
      <c r="T65" s="9"/>
      <c r="U65" s="9"/>
      <c r="V65" s="9"/>
      <c r="W65" s="9"/>
      <c r="X65" s="9"/>
      <c r="Y65" s="9"/>
    </row>
    <row r="66" spans="1:25" x14ac:dyDescent="0.25">
      <c r="A66" s="6">
        <v>48</v>
      </c>
      <c r="B66" s="6" cm="1">
        <f t="array" ref="B66">B65 + StatGrowth[HP]</f>
        <v>169</v>
      </c>
      <c r="C66" s="6" cm="1">
        <f t="array" ref="C66">C65 + StatGrowth[MP]</f>
        <v>184</v>
      </c>
      <c r="D66" s="6" cm="1">
        <f t="array" ref="D66">D65 + StatGrowth[Strength]</f>
        <v>52</v>
      </c>
      <c r="E66" s="6" cm="1">
        <f t="array" ref="E66">E65 + StatGrowth[Endurance]</f>
        <v>52</v>
      </c>
      <c r="F66" s="6" cm="1">
        <f t="array" ref="F66">F65 + StatGrowth[Agility]</f>
        <v>52</v>
      </c>
      <c r="G66" s="6" cm="1">
        <f t="array" ref="G66">G65 + StatGrowth[Intelligence]</f>
        <v>159</v>
      </c>
      <c r="H66" s="6" cm="1">
        <f t="array" ref="H66">H65 + StatGrowth[Willpower]</f>
        <v>159</v>
      </c>
      <c r="I66" s="6" cm="1">
        <f t="array" ref="I66">I65 + StatGrowth[Charisma]</f>
        <v>52</v>
      </c>
      <c r="J66" s="6" cm="1">
        <f t="array" ref="J66">J65 + StatGrowth[Luck]</f>
        <v>72</v>
      </c>
      <c r="K66" s="6">
        <f t="shared" si="6"/>
        <v>0</v>
      </c>
      <c r="L66" s="6">
        <f t="shared" si="7"/>
        <v>0</v>
      </c>
      <c r="M66" s="6">
        <f>SUM(FullLevel[[#This Row],[HP]:[Holy Energy]])</f>
        <v>951</v>
      </c>
      <c r="N66" s="6" cm="1">
        <f t="array" ref="N66">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240</v>
      </c>
      <c r="O66" s="6" t="str" cm="1">
        <f t="array" ref="O66">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66" s="9"/>
      <c r="Q66" s="9"/>
      <c r="R66" s="9"/>
      <c r="S66" s="9"/>
      <c r="T66" s="9"/>
      <c r="U66" s="9"/>
      <c r="V66" s="9"/>
      <c r="W66" s="9"/>
      <c r="X66" s="9"/>
      <c r="Y66" s="9"/>
    </row>
    <row r="67" spans="1:25" x14ac:dyDescent="0.25">
      <c r="A67" s="6">
        <v>49</v>
      </c>
      <c r="B67" s="6" cm="1">
        <f t="array" ref="B67">B66 + StatGrowth[HP]</f>
        <v>171</v>
      </c>
      <c r="C67" s="6" cm="1">
        <f t="array" ref="C67">C66 + StatGrowth[MP]</f>
        <v>186</v>
      </c>
      <c r="D67" s="6" cm="1">
        <f t="array" ref="D67">D66 + StatGrowth[Strength]</f>
        <v>53</v>
      </c>
      <c r="E67" s="6" cm="1">
        <f t="array" ref="E67">E66 + StatGrowth[Endurance]</f>
        <v>53</v>
      </c>
      <c r="F67" s="6" cm="1">
        <f t="array" ref="F67">F66 + StatGrowth[Agility]</f>
        <v>53</v>
      </c>
      <c r="G67" s="6" cm="1">
        <f t="array" ref="G67">G66 + StatGrowth[Intelligence]</f>
        <v>161</v>
      </c>
      <c r="H67" s="6" cm="1">
        <f t="array" ref="H67">H66 + StatGrowth[Willpower]</f>
        <v>161</v>
      </c>
      <c r="I67" s="6" cm="1">
        <f t="array" ref="I67">I66 + StatGrowth[Charisma]</f>
        <v>53</v>
      </c>
      <c r="J67" s="6" cm="1">
        <f t="array" ref="J67">J66 + StatGrowth[Luck]</f>
        <v>73</v>
      </c>
      <c r="K67" s="6">
        <f t="shared" si="6"/>
        <v>0</v>
      </c>
      <c r="L67" s="6">
        <f t="shared" si="7"/>
        <v>0</v>
      </c>
      <c r="M67" s="6">
        <f>SUM(FullLevel[[#This Row],[HP]:[Holy Energy]])</f>
        <v>964</v>
      </c>
      <c r="N67" s="6" cm="1">
        <f t="array" ref="N67">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245</v>
      </c>
      <c r="O67" s="6" t="str" cm="1">
        <f t="array" ref="O67">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67" s="9"/>
      <c r="Q67" s="9"/>
      <c r="R67" s="9"/>
      <c r="S67" s="9"/>
      <c r="T67" s="9"/>
      <c r="U67" s="9"/>
      <c r="V67" s="9"/>
      <c r="W67" s="9"/>
      <c r="X67" s="9"/>
      <c r="Y67" s="9"/>
    </row>
    <row r="68" spans="1:25" x14ac:dyDescent="0.25">
      <c r="A68" s="6">
        <v>50</v>
      </c>
      <c r="B68" s="6" cm="1">
        <f t="array" ref="B68">B67 + StatGrowth[HP]</f>
        <v>173</v>
      </c>
      <c r="C68" s="6" cm="1">
        <f t="array" ref="C68">C67 + StatGrowth[MP]</f>
        <v>188</v>
      </c>
      <c r="D68" s="6" cm="1">
        <f t="array" ref="D68">D67 + StatGrowth[Strength]</f>
        <v>54</v>
      </c>
      <c r="E68" s="6" cm="1">
        <f t="array" ref="E68">E67 + StatGrowth[Endurance]</f>
        <v>54</v>
      </c>
      <c r="F68" s="6" cm="1">
        <f t="array" ref="F68">F67 + StatGrowth[Agility]</f>
        <v>54</v>
      </c>
      <c r="G68" s="6" cm="1">
        <f t="array" ref="G68">G67 + StatGrowth[Intelligence]</f>
        <v>163</v>
      </c>
      <c r="H68" s="6" cm="1">
        <f t="array" ref="H68">H67 + StatGrowth[Willpower]</f>
        <v>163</v>
      </c>
      <c r="I68" s="6" cm="1">
        <f t="array" ref="I68">I67 + StatGrowth[Charisma]</f>
        <v>54</v>
      </c>
      <c r="J68" s="6" cm="1">
        <f t="array" ref="J68">J67 + StatGrowth[Luck]</f>
        <v>74</v>
      </c>
      <c r="K68" s="6">
        <f t="shared" si="6"/>
        <v>0</v>
      </c>
      <c r="L68" s="6">
        <f t="shared" si="7"/>
        <v>0</v>
      </c>
      <c r="M68" s="6">
        <f>SUM(FullLevel[[#This Row],[HP]:[Holy Energy]])</f>
        <v>977</v>
      </c>
      <c r="N68" s="6" cm="1">
        <f t="array" ref="N68">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250</v>
      </c>
      <c r="O68" s="6" t="str" cm="1">
        <f t="array" ref="O68">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68" s="9"/>
      <c r="Q68" s="9"/>
      <c r="R68" s="9"/>
      <c r="S68" s="9"/>
      <c r="T68" s="9"/>
      <c r="U68" s="9"/>
      <c r="V68" s="9"/>
      <c r="W68" s="9"/>
      <c r="X68" s="9"/>
      <c r="Y68" s="9"/>
    </row>
    <row r="69" spans="1:25" x14ac:dyDescent="0.25">
      <c r="A69" s="6">
        <v>51</v>
      </c>
      <c r="B69" s="6" cm="1">
        <f t="array" ref="B69">B68 + StatGrowth[HP]</f>
        <v>175</v>
      </c>
      <c r="C69" s="6" cm="1">
        <f t="array" ref="C69">C68 + StatGrowth[MP]</f>
        <v>190</v>
      </c>
      <c r="D69" s="6" cm="1">
        <f t="array" ref="D69">D68 + StatGrowth[Strength]</f>
        <v>55</v>
      </c>
      <c r="E69" s="6" cm="1">
        <f t="array" ref="E69">E68 + StatGrowth[Endurance]</f>
        <v>55</v>
      </c>
      <c r="F69" s="6" cm="1">
        <f t="array" ref="F69">F68 + StatGrowth[Agility]</f>
        <v>55</v>
      </c>
      <c r="G69" s="6" cm="1">
        <f t="array" ref="G69">G68 + StatGrowth[Intelligence]</f>
        <v>165</v>
      </c>
      <c r="H69" s="6" cm="1">
        <f t="array" ref="H69">H68 + StatGrowth[Willpower]</f>
        <v>165</v>
      </c>
      <c r="I69" s="6" cm="1">
        <f t="array" ref="I69">I68 + StatGrowth[Charisma]</f>
        <v>55</v>
      </c>
      <c r="J69" s="6" cm="1">
        <f t="array" ref="J69">J68 + StatGrowth[Luck]</f>
        <v>75</v>
      </c>
      <c r="K69" s="6">
        <f t="shared" si="6"/>
        <v>0</v>
      </c>
      <c r="L69" s="6">
        <f t="shared" si="7"/>
        <v>0</v>
      </c>
      <c r="M69" s="6">
        <f>SUM(FullLevel[[#This Row],[HP]:[Holy Energy]])</f>
        <v>990</v>
      </c>
      <c r="N69" s="6" cm="1">
        <f t="array" ref="N69">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255</v>
      </c>
      <c r="O69" s="6" t="str" cm="1">
        <f t="array" ref="O69">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69" s="9"/>
      <c r="Q69" s="9"/>
      <c r="R69" s="9"/>
      <c r="S69" s="9"/>
      <c r="T69" s="9"/>
      <c r="U69" s="9"/>
      <c r="V69" s="9"/>
      <c r="W69" s="9"/>
      <c r="X69" s="9"/>
      <c r="Y69" s="9"/>
    </row>
    <row r="70" spans="1:25" x14ac:dyDescent="0.25">
      <c r="A70" s="6">
        <v>52</v>
      </c>
      <c r="B70" s="6" cm="1">
        <f t="array" ref="B70">B69 + StatGrowth[HP]</f>
        <v>177</v>
      </c>
      <c r="C70" s="6" cm="1">
        <f t="array" ref="C70">C69 + StatGrowth[MP]</f>
        <v>192</v>
      </c>
      <c r="D70" s="6" cm="1">
        <f t="array" ref="D70">D69 + StatGrowth[Strength]</f>
        <v>56</v>
      </c>
      <c r="E70" s="6" cm="1">
        <f t="array" ref="E70">E69 + StatGrowth[Endurance]</f>
        <v>56</v>
      </c>
      <c r="F70" s="6" cm="1">
        <f t="array" ref="F70">F69 + StatGrowth[Agility]</f>
        <v>56</v>
      </c>
      <c r="G70" s="6" cm="1">
        <f t="array" ref="G70">G69 + StatGrowth[Intelligence]</f>
        <v>167</v>
      </c>
      <c r="H70" s="6" cm="1">
        <f t="array" ref="H70">H69 + StatGrowth[Willpower]</f>
        <v>167</v>
      </c>
      <c r="I70" s="6" cm="1">
        <f t="array" ref="I70">I69 + StatGrowth[Charisma]</f>
        <v>56</v>
      </c>
      <c r="J70" s="6" cm="1">
        <f t="array" ref="J70">J69 + StatGrowth[Luck]</f>
        <v>76</v>
      </c>
      <c r="K70" s="6">
        <f t="shared" si="6"/>
        <v>0</v>
      </c>
      <c r="L70" s="6">
        <f t="shared" si="7"/>
        <v>0</v>
      </c>
      <c r="M70" s="6">
        <f>SUM(FullLevel[[#This Row],[HP]:[Holy Energy]])</f>
        <v>1003</v>
      </c>
      <c r="N70" s="6" cm="1">
        <f t="array" ref="N70">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260</v>
      </c>
      <c r="O70" s="6" t="str" cm="1">
        <f t="array" ref="O70">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70" s="9"/>
      <c r="Q70" s="9"/>
      <c r="R70" s="9"/>
      <c r="S70" s="9"/>
      <c r="T70" s="9"/>
      <c r="U70" s="9"/>
      <c r="V70" s="9"/>
      <c r="W70" s="9"/>
      <c r="X70" s="9"/>
      <c r="Y70" s="9"/>
    </row>
    <row r="71" spans="1:25" x14ac:dyDescent="0.25">
      <c r="A71" s="6">
        <v>53</v>
      </c>
      <c r="B71" s="6" cm="1">
        <f t="array" ref="B71">B70 + StatGrowth[HP]</f>
        <v>179</v>
      </c>
      <c r="C71" s="6" cm="1">
        <f t="array" ref="C71">C70 + StatGrowth[MP]</f>
        <v>194</v>
      </c>
      <c r="D71" s="6" cm="1">
        <f t="array" ref="D71">D70 + StatGrowth[Strength]</f>
        <v>57</v>
      </c>
      <c r="E71" s="6" cm="1">
        <f t="array" ref="E71">E70 + StatGrowth[Endurance]</f>
        <v>57</v>
      </c>
      <c r="F71" s="6" cm="1">
        <f t="array" ref="F71">F70 + StatGrowth[Agility]</f>
        <v>57</v>
      </c>
      <c r="G71" s="6" cm="1">
        <f t="array" ref="G71">G70 + StatGrowth[Intelligence]</f>
        <v>169</v>
      </c>
      <c r="H71" s="6" cm="1">
        <f t="array" ref="H71">H70 + StatGrowth[Willpower]</f>
        <v>169</v>
      </c>
      <c r="I71" s="6" cm="1">
        <f t="array" ref="I71">I70 + StatGrowth[Charisma]</f>
        <v>57</v>
      </c>
      <c r="J71" s="6" cm="1">
        <f t="array" ref="J71">J70 + StatGrowth[Luck]</f>
        <v>77</v>
      </c>
      <c r="K71" s="6">
        <f t="shared" si="6"/>
        <v>0</v>
      </c>
      <c r="L71" s="6">
        <f t="shared" si="7"/>
        <v>0</v>
      </c>
      <c r="M71" s="6">
        <f>SUM(FullLevel[[#This Row],[HP]:[Holy Energy]])</f>
        <v>1016</v>
      </c>
      <c r="N71" s="6" cm="1">
        <f t="array" ref="N71">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265</v>
      </c>
      <c r="O71" s="6" t="str" cm="1">
        <f t="array" ref="O71">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71" s="9"/>
      <c r="Q71" s="9"/>
      <c r="R71" s="9"/>
      <c r="S71" s="9"/>
      <c r="T71" s="9"/>
      <c r="U71" s="9"/>
      <c r="V71" s="9"/>
      <c r="W71" s="9"/>
      <c r="X71" s="9"/>
      <c r="Y71" s="9"/>
    </row>
    <row r="72" spans="1:25" x14ac:dyDescent="0.25">
      <c r="A72" s="6">
        <v>54</v>
      </c>
      <c r="B72" s="6" cm="1">
        <f t="array" ref="B72">B71 + StatGrowth[HP]</f>
        <v>181</v>
      </c>
      <c r="C72" s="6" cm="1">
        <f t="array" ref="C72">C71 + StatGrowth[MP]</f>
        <v>196</v>
      </c>
      <c r="D72" s="6" cm="1">
        <f t="array" ref="D72">D71 + StatGrowth[Strength]</f>
        <v>58</v>
      </c>
      <c r="E72" s="6" cm="1">
        <f t="array" ref="E72">E71 + StatGrowth[Endurance]</f>
        <v>58</v>
      </c>
      <c r="F72" s="6" cm="1">
        <f t="array" ref="F72">F71 + StatGrowth[Agility]</f>
        <v>58</v>
      </c>
      <c r="G72" s="6" cm="1">
        <f t="array" ref="G72">G71 + StatGrowth[Intelligence]</f>
        <v>171</v>
      </c>
      <c r="H72" s="6" cm="1">
        <f t="array" ref="H72">H71 + StatGrowth[Willpower]</f>
        <v>171</v>
      </c>
      <c r="I72" s="6" cm="1">
        <f t="array" ref="I72">I71 + StatGrowth[Charisma]</f>
        <v>58</v>
      </c>
      <c r="J72" s="6" cm="1">
        <f t="array" ref="J72">J71 + StatGrowth[Luck]</f>
        <v>78</v>
      </c>
      <c r="K72" s="6">
        <f t="shared" si="6"/>
        <v>0</v>
      </c>
      <c r="L72" s="6">
        <f t="shared" si="7"/>
        <v>0</v>
      </c>
      <c r="M72" s="6">
        <f>SUM(FullLevel[[#This Row],[HP]:[Holy Energy]])</f>
        <v>1029</v>
      </c>
      <c r="N72" s="6" cm="1">
        <f t="array" ref="N72">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270</v>
      </c>
      <c r="O72" s="6" t="str" cm="1">
        <f t="array" ref="O72">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72" s="9"/>
      <c r="Q72" s="9"/>
      <c r="R72" s="9"/>
      <c r="S72" s="9"/>
      <c r="T72" s="9"/>
      <c r="U72" s="9"/>
      <c r="V72" s="9"/>
      <c r="W72" s="9"/>
      <c r="X72" s="9"/>
      <c r="Y72" s="9"/>
    </row>
    <row r="73" spans="1:25" x14ac:dyDescent="0.25">
      <c r="A73" s="6">
        <v>55</v>
      </c>
      <c r="B73" s="6" cm="1">
        <f t="array" ref="B73">B72 + StatGrowth[HP]</f>
        <v>183</v>
      </c>
      <c r="C73" s="6" cm="1">
        <f t="array" ref="C73">C72 + StatGrowth[MP]</f>
        <v>198</v>
      </c>
      <c r="D73" s="6" cm="1">
        <f t="array" ref="D73">D72 + StatGrowth[Strength]</f>
        <v>59</v>
      </c>
      <c r="E73" s="6" cm="1">
        <f t="array" ref="E73">E72 + StatGrowth[Endurance]</f>
        <v>59</v>
      </c>
      <c r="F73" s="6" cm="1">
        <f t="array" ref="F73">F72 + StatGrowth[Agility]</f>
        <v>59</v>
      </c>
      <c r="G73" s="6" cm="1">
        <f t="array" ref="G73">G72 + StatGrowth[Intelligence]</f>
        <v>173</v>
      </c>
      <c r="H73" s="6" cm="1">
        <f t="array" ref="H73">H72 + StatGrowth[Willpower]</f>
        <v>173</v>
      </c>
      <c r="I73" s="6" cm="1">
        <f t="array" ref="I73">I72 + StatGrowth[Charisma]</f>
        <v>59</v>
      </c>
      <c r="J73" s="6" cm="1">
        <f t="array" ref="J73">J72 + StatGrowth[Luck]</f>
        <v>79</v>
      </c>
      <c r="K73" s="6">
        <f t="shared" si="6"/>
        <v>0</v>
      </c>
      <c r="L73" s="6">
        <f t="shared" si="7"/>
        <v>0</v>
      </c>
      <c r="M73" s="6">
        <f>SUM(FullLevel[[#This Row],[HP]:[Holy Energy]])</f>
        <v>1042</v>
      </c>
      <c r="N73" s="6" cm="1">
        <f t="array" ref="N73">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275</v>
      </c>
      <c r="O73" s="6" t="str" cm="1">
        <f t="array" ref="O73">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73" s="9"/>
      <c r="Q73" s="9"/>
      <c r="R73" s="9"/>
      <c r="S73" s="9"/>
      <c r="T73" s="9"/>
      <c r="U73" s="9"/>
      <c r="V73" s="9"/>
      <c r="W73" s="9"/>
      <c r="X73" s="9"/>
      <c r="Y73" s="9"/>
    </row>
    <row r="74" spans="1:25" x14ac:dyDescent="0.25">
      <c r="A74" s="6">
        <v>56</v>
      </c>
      <c r="B74" s="6" cm="1">
        <f t="array" ref="B74">B73 + StatGrowth[HP]</f>
        <v>185</v>
      </c>
      <c r="C74" s="6" cm="1">
        <f t="array" ref="C74">C73 + StatGrowth[MP]</f>
        <v>200</v>
      </c>
      <c r="D74" s="6" cm="1">
        <f t="array" ref="D74">D73 + StatGrowth[Strength]</f>
        <v>60</v>
      </c>
      <c r="E74" s="6" cm="1">
        <f t="array" ref="E74">E73 + StatGrowth[Endurance]</f>
        <v>60</v>
      </c>
      <c r="F74" s="6" cm="1">
        <f t="array" ref="F74">F73 + StatGrowth[Agility]</f>
        <v>60</v>
      </c>
      <c r="G74" s="6" cm="1">
        <f t="array" ref="G74">G73 + StatGrowth[Intelligence]</f>
        <v>175</v>
      </c>
      <c r="H74" s="6" cm="1">
        <f t="array" ref="H74">H73 + StatGrowth[Willpower]</f>
        <v>175</v>
      </c>
      <c r="I74" s="6" cm="1">
        <f t="array" ref="I74">I73 + StatGrowth[Charisma]</f>
        <v>60</v>
      </c>
      <c r="J74" s="6" cm="1">
        <f t="array" ref="J74">J73 + StatGrowth[Luck]</f>
        <v>80</v>
      </c>
      <c r="K74" s="6">
        <f t="shared" si="6"/>
        <v>0</v>
      </c>
      <c r="L74" s="6">
        <f t="shared" si="7"/>
        <v>0</v>
      </c>
      <c r="M74" s="6">
        <f>SUM(FullLevel[[#This Row],[HP]:[Holy Energy]])</f>
        <v>1055</v>
      </c>
      <c r="N74" s="6" cm="1">
        <f t="array" ref="N74">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280</v>
      </c>
      <c r="O74" s="6" t="str" cm="1">
        <f t="array" ref="O74">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74" s="9"/>
      <c r="Q74" s="9"/>
      <c r="R74" s="9"/>
      <c r="S74" s="9"/>
      <c r="T74" s="9"/>
      <c r="U74" s="9"/>
      <c r="V74" s="9"/>
      <c r="W74" s="9"/>
      <c r="X74" s="9"/>
      <c r="Y74" s="9"/>
    </row>
    <row r="75" spans="1:25" x14ac:dyDescent="0.25">
      <c r="A75" s="6">
        <v>57</v>
      </c>
      <c r="B75" s="6" cm="1">
        <f t="array" ref="B75">B74 + StatGrowth[HP]</f>
        <v>187</v>
      </c>
      <c r="C75" s="6" cm="1">
        <f t="array" ref="C75">C74 + StatGrowth[MP]</f>
        <v>202</v>
      </c>
      <c r="D75" s="6" cm="1">
        <f t="array" ref="D75">D74 + StatGrowth[Strength]</f>
        <v>61</v>
      </c>
      <c r="E75" s="6" cm="1">
        <f t="array" ref="E75">E74 + StatGrowth[Endurance]</f>
        <v>61</v>
      </c>
      <c r="F75" s="6" cm="1">
        <f t="array" ref="F75">F74 + StatGrowth[Agility]</f>
        <v>61</v>
      </c>
      <c r="G75" s="6" cm="1">
        <f t="array" ref="G75">G74 + StatGrowth[Intelligence]</f>
        <v>177</v>
      </c>
      <c r="H75" s="6" cm="1">
        <f t="array" ref="H75">H74 + StatGrowth[Willpower]</f>
        <v>177</v>
      </c>
      <c r="I75" s="6" cm="1">
        <f t="array" ref="I75">I74 + StatGrowth[Charisma]</f>
        <v>61</v>
      </c>
      <c r="J75" s="6" cm="1">
        <f t="array" ref="J75">J74 + StatGrowth[Luck]</f>
        <v>81</v>
      </c>
      <c r="K75" s="6">
        <f t="shared" si="6"/>
        <v>0</v>
      </c>
      <c r="L75" s="6">
        <f t="shared" si="7"/>
        <v>0</v>
      </c>
      <c r="M75" s="6">
        <f>SUM(FullLevel[[#This Row],[HP]:[Holy Energy]])</f>
        <v>1068</v>
      </c>
      <c r="N75" s="6" cm="1">
        <f t="array" ref="N75">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285</v>
      </c>
      <c r="O75" s="6" t="str" cm="1">
        <f t="array" ref="O75">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75" s="9"/>
      <c r="Q75" s="9"/>
      <c r="R75" s="9"/>
      <c r="S75" s="9"/>
      <c r="T75" s="9"/>
      <c r="U75" s="9"/>
      <c r="V75" s="9"/>
      <c r="W75" s="9"/>
      <c r="X75" s="9"/>
      <c r="Y75" s="9"/>
    </row>
    <row r="76" spans="1:25" x14ac:dyDescent="0.25">
      <c r="A76" s="6">
        <v>58</v>
      </c>
      <c r="B76" s="6" cm="1">
        <f t="array" ref="B76">B75 + StatGrowth[HP]</f>
        <v>189</v>
      </c>
      <c r="C76" s="6" cm="1">
        <f t="array" ref="C76">C75 + StatGrowth[MP]</f>
        <v>204</v>
      </c>
      <c r="D76" s="6" cm="1">
        <f t="array" ref="D76">D75 + StatGrowth[Strength]</f>
        <v>62</v>
      </c>
      <c r="E76" s="6" cm="1">
        <f t="array" ref="E76">E75 + StatGrowth[Endurance]</f>
        <v>62</v>
      </c>
      <c r="F76" s="6" cm="1">
        <f t="array" ref="F76">F75 + StatGrowth[Agility]</f>
        <v>62</v>
      </c>
      <c r="G76" s="6" cm="1">
        <f t="array" ref="G76">G75 + StatGrowth[Intelligence]</f>
        <v>179</v>
      </c>
      <c r="H76" s="6" cm="1">
        <f t="array" ref="H76">H75 + StatGrowth[Willpower]</f>
        <v>179</v>
      </c>
      <c r="I76" s="6" cm="1">
        <f t="array" ref="I76">I75 + StatGrowth[Charisma]</f>
        <v>62</v>
      </c>
      <c r="J76" s="6" cm="1">
        <f t="array" ref="J76">J75 + StatGrowth[Luck]</f>
        <v>82</v>
      </c>
      <c r="K76" s="6">
        <f t="shared" si="6"/>
        <v>0</v>
      </c>
      <c r="L76" s="6">
        <f t="shared" si="7"/>
        <v>0</v>
      </c>
      <c r="M76" s="6">
        <f>SUM(FullLevel[[#This Row],[HP]:[Holy Energy]])</f>
        <v>1081</v>
      </c>
      <c r="N76" s="6" cm="1">
        <f t="array" ref="N76">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290</v>
      </c>
      <c r="O76" s="6" t="str" cm="1">
        <f t="array" ref="O76">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76" s="9"/>
      <c r="Q76" s="9"/>
      <c r="R76" s="9"/>
      <c r="S76" s="9"/>
      <c r="T76" s="9"/>
      <c r="U76" s="9"/>
      <c r="V76" s="9"/>
      <c r="W76" s="9"/>
      <c r="X76" s="9"/>
      <c r="Y76" s="9"/>
    </row>
    <row r="77" spans="1:25" x14ac:dyDescent="0.25">
      <c r="A77" s="6">
        <v>59</v>
      </c>
      <c r="B77" s="6" cm="1">
        <f t="array" ref="B77">B76 + StatGrowth[HP]</f>
        <v>191</v>
      </c>
      <c r="C77" s="6" cm="1">
        <f t="array" ref="C77">C76 + StatGrowth[MP]</f>
        <v>206</v>
      </c>
      <c r="D77" s="6" cm="1">
        <f t="array" ref="D77">D76 + StatGrowth[Strength]</f>
        <v>63</v>
      </c>
      <c r="E77" s="6" cm="1">
        <f t="array" ref="E77">E76 + StatGrowth[Endurance]</f>
        <v>63</v>
      </c>
      <c r="F77" s="6" cm="1">
        <f t="array" ref="F77">F76 + StatGrowth[Agility]</f>
        <v>63</v>
      </c>
      <c r="G77" s="6" cm="1">
        <f t="array" ref="G77">G76 + StatGrowth[Intelligence]</f>
        <v>181</v>
      </c>
      <c r="H77" s="6" cm="1">
        <f t="array" ref="H77">H76 + StatGrowth[Willpower]</f>
        <v>181</v>
      </c>
      <c r="I77" s="6" cm="1">
        <f t="array" ref="I77">I76 + StatGrowth[Charisma]</f>
        <v>63</v>
      </c>
      <c r="J77" s="6" cm="1">
        <f t="array" ref="J77">J76 + StatGrowth[Luck]</f>
        <v>83</v>
      </c>
      <c r="K77" s="6">
        <f t="shared" si="6"/>
        <v>0</v>
      </c>
      <c r="L77" s="6">
        <f t="shared" si="7"/>
        <v>0</v>
      </c>
      <c r="M77" s="6">
        <f>SUM(FullLevel[[#This Row],[HP]:[Holy Energy]])</f>
        <v>1094</v>
      </c>
      <c r="N77" s="6" cm="1">
        <f t="array" ref="N77">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295</v>
      </c>
      <c r="O77" s="6" t="str" cm="1">
        <f t="array" ref="O77">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77" s="9"/>
      <c r="Q77" s="9"/>
      <c r="R77" s="9"/>
      <c r="S77" s="9"/>
      <c r="T77" s="9"/>
      <c r="U77" s="9"/>
      <c r="V77" s="9"/>
      <c r="W77" s="9"/>
      <c r="X77" s="9"/>
      <c r="Y77" s="9"/>
    </row>
    <row r="78" spans="1:25" x14ac:dyDescent="0.25">
      <c r="A78" s="6">
        <v>60</v>
      </c>
      <c r="B78" s="6" cm="1">
        <f t="array" ref="B78">B77 + StatGrowth[HP]</f>
        <v>193</v>
      </c>
      <c r="C78" s="6" cm="1">
        <f t="array" ref="C78">C77 + StatGrowth[MP]</f>
        <v>208</v>
      </c>
      <c r="D78" s="6" cm="1">
        <f t="array" ref="D78">D77 + StatGrowth[Strength]</f>
        <v>64</v>
      </c>
      <c r="E78" s="6" cm="1">
        <f t="array" ref="E78">E77 + StatGrowth[Endurance]</f>
        <v>64</v>
      </c>
      <c r="F78" s="6" cm="1">
        <f t="array" ref="F78">F77 + StatGrowth[Agility]</f>
        <v>64</v>
      </c>
      <c r="G78" s="6" cm="1">
        <f t="array" ref="G78">G77 + StatGrowth[Intelligence]</f>
        <v>183</v>
      </c>
      <c r="H78" s="6" cm="1">
        <f t="array" ref="H78">H77 + StatGrowth[Willpower]</f>
        <v>183</v>
      </c>
      <c r="I78" s="6" cm="1">
        <f t="array" ref="I78">I77 + StatGrowth[Charisma]</f>
        <v>64</v>
      </c>
      <c r="J78" s="6" cm="1">
        <f t="array" ref="J78">J77 + StatGrowth[Luck]</f>
        <v>84</v>
      </c>
      <c r="K78" s="6">
        <f t="shared" si="6"/>
        <v>0</v>
      </c>
      <c r="L78" s="6">
        <f t="shared" si="7"/>
        <v>0</v>
      </c>
      <c r="M78" s="6">
        <f>SUM(FullLevel[[#This Row],[HP]:[Holy Energy]])</f>
        <v>1107</v>
      </c>
      <c r="N78" s="6" cm="1">
        <f t="array" ref="N78">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300</v>
      </c>
      <c r="O78" s="6" t="str" cm="1">
        <f t="array" ref="O78">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78" s="9"/>
      <c r="Q78" s="9"/>
      <c r="R78" s="9"/>
      <c r="S78" s="9"/>
      <c r="T78" s="9"/>
      <c r="U78" s="9"/>
      <c r="V78" s="9"/>
      <c r="W78" s="9"/>
      <c r="X78" s="9"/>
      <c r="Y78" s="9"/>
    </row>
    <row r="79" spans="1:25" x14ac:dyDescent="0.25">
      <c r="A79" s="6">
        <v>61</v>
      </c>
      <c r="B79" s="6" cm="1">
        <f t="array" ref="B79">B78 + StatGrowth[HP]</f>
        <v>195</v>
      </c>
      <c r="C79" s="6" cm="1">
        <f t="array" ref="C79">C78 + StatGrowth[MP]</f>
        <v>210</v>
      </c>
      <c r="D79" s="6" cm="1">
        <f t="array" ref="D79">D78 + StatGrowth[Strength]</f>
        <v>65</v>
      </c>
      <c r="E79" s="6" cm="1">
        <f t="array" ref="E79">E78 + StatGrowth[Endurance]</f>
        <v>65</v>
      </c>
      <c r="F79" s="6" cm="1">
        <f t="array" ref="F79">F78 + StatGrowth[Agility]</f>
        <v>65</v>
      </c>
      <c r="G79" s="6" cm="1">
        <f t="array" ref="G79">G78 + StatGrowth[Intelligence]</f>
        <v>185</v>
      </c>
      <c r="H79" s="6" cm="1">
        <f t="array" ref="H79">H78 + StatGrowth[Willpower]</f>
        <v>185</v>
      </c>
      <c r="I79" s="6" cm="1">
        <f t="array" ref="I79">I78 + StatGrowth[Charisma]</f>
        <v>65</v>
      </c>
      <c r="J79" s="6" cm="1">
        <f t="array" ref="J79">J78 + StatGrowth[Luck]</f>
        <v>85</v>
      </c>
      <c r="K79" s="6">
        <f t="shared" si="6"/>
        <v>0</v>
      </c>
      <c r="L79" s="6">
        <f t="shared" si="7"/>
        <v>0</v>
      </c>
      <c r="M79" s="6">
        <f>SUM(FullLevel[[#This Row],[HP]:[Holy Energy]])</f>
        <v>1120</v>
      </c>
      <c r="N79" s="6" cm="1">
        <f t="array" ref="N79">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305</v>
      </c>
      <c r="O79" s="6" t="str" cm="1">
        <f t="array" ref="O79">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79" s="9"/>
      <c r="Q79" s="9"/>
      <c r="R79" s="9"/>
      <c r="S79" s="9"/>
      <c r="T79" s="9"/>
      <c r="U79" s="9"/>
      <c r="V79" s="9"/>
      <c r="W79" s="9"/>
      <c r="X79" s="9"/>
      <c r="Y79" s="9"/>
    </row>
    <row r="80" spans="1:25" x14ac:dyDescent="0.25">
      <c r="A80" s="6">
        <v>62</v>
      </c>
      <c r="B80" s="6" cm="1">
        <f t="array" ref="B80">B79 + StatGrowth[HP]</f>
        <v>197</v>
      </c>
      <c r="C80" s="6" cm="1">
        <f t="array" ref="C80">C79 + StatGrowth[MP]</f>
        <v>212</v>
      </c>
      <c r="D80" s="6" cm="1">
        <f t="array" ref="D80">D79 + StatGrowth[Strength]</f>
        <v>66</v>
      </c>
      <c r="E80" s="6" cm="1">
        <f t="array" ref="E80">E79 + StatGrowth[Endurance]</f>
        <v>66</v>
      </c>
      <c r="F80" s="6" cm="1">
        <f t="array" ref="F80">F79 + StatGrowth[Agility]</f>
        <v>66</v>
      </c>
      <c r="G80" s="6" cm="1">
        <f t="array" ref="G80">G79 + StatGrowth[Intelligence]</f>
        <v>187</v>
      </c>
      <c r="H80" s="6" cm="1">
        <f t="array" ref="H80">H79 + StatGrowth[Willpower]</f>
        <v>187</v>
      </c>
      <c r="I80" s="6" cm="1">
        <f t="array" ref="I80">I79 + StatGrowth[Charisma]</f>
        <v>66</v>
      </c>
      <c r="J80" s="6" cm="1">
        <f t="array" ref="J80">J79 + StatGrowth[Luck]</f>
        <v>86</v>
      </c>
      <c r="K80" s="6">
        <f t="shared" si="6"/>
        <v>0</v>
      </c>
      <c r="L80" s="6">
        <f t="shared" si="7"/>
        <v>0</v>
      </c>
      <c r="M80" s="6">
        <f>SUM(FullLevel[[#This Row],[HP]:[Holy Energy]])</f>
        <v>1133</v>
      </c>
      <c r="N80" s="6" cm="1">
        <f t="array" ref="N80">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310</v>
      </c>
      <c r="O80" s="6" t="str" cm="1">
        <f t="array" ref="O80">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80" s="9"/>
      <c r="Q80" s="9"/>
      <c r="R80" s="9"/>
      <c r="S80" s="9"/>
      <c r="T80" s="9"/>
      <c r="U80" s="9"/>
      <c r="V80" s="9"/>
      <c r="W80" s="9"/>
      <c r="X80" s="9"/>
      <c r="Y80" s="9"/>
    </row>
    <row r="81" spans="1:25" x14ac:dyDescent="0.25">
      <c r="A81" s="6">
        <v>63</v>
      </c>
      <c r="B81" s="6" cm="1">
        <f t="array" ref="B81">B80 + StatGrowth[HP]</f>
        <v>199</v>
      </c>
      <c r="C81" s="6" cm="1">
        <f t="array" ref="C81">C80 + StatGrowth[MP]</f>
        <v>214</v>
      </c>
      <c r="D81" s="6" cm="1">
        <f t="array" ref="D81">D80 + StatGrowth[Strength]</f>
        <v>67</v>
      </c>
      <c r="E81" s="6" cm="1">
        <f t="array" ref="E81">E80 + StatGrowth[Endurance]</f>
        <v>67</v>
      </c>
      <c r="F81" s="6" cm="1">
        <f t="array" ref="F81">F80 + StatGrowth[Agility]</f>
        <v>67</v>
      </c>
      <c r="G81" s="6" cm="1">
        <f t="array" ref="G81">G80 + StatGrowth[Intelligence]</f>
        <v>189</v>
      </c>
      <c r="H81" s="6" cm="1">
        <f t="array" ref="H81">H80 + StatGrowth[Willpower]</f>
        <v>189</v>
      </c>
      <c r="I81" s="6" cm="1">
        <f t="array" ref="I81">I80 + StatGrowth[Charisma]</f>
        <v>67</v>
      </c>
      <c r="J81" s="6" cm="1">
        <f t="array" ref="J81">J80 + StatGrowth[Luck]</f>
        <v>87</v>
      </c>
      <c r="K81" s="6">
        <f t="shared" si="6"/>
        <v>0</v>
      </c>
      <c r="L81" s="6">
        <f t="shared" si="7"/>
        <v>0</v>
      </c>
      <c r="M81" s="6">
        <f>SUM(FullLevel[[#This Row],[HP]:[Holy Energy]])</f>
        <v>1146</v>
      </c>
      <c r="N81" s="6" cm="1">
        <f t="array" ref="N81">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315</v>
      </c>
      <c r="O81" s="6" t="str" cm="1">
        <f t="array" ref="O81">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81" s="9"/>
      <c r="Q81" s="9"/>
      <c r="R81" s="9"/>
      <c r="S81" s="9"/>
      <c r="T81" s="9"/>
      <c r="U81" s="9"/>
      <c r="V81" s="9"/>
      <c r="W81" s="9"/>
      <c r="X81" s="9"/>
      <c r="Y81" s="9"/>
    </row>
    <row r="82" spans="1:25" x14ac:dyDescent="0.25">
      <c r="A82" s="6">
        <v>64</v>
      </c>
      <c r="B82" s="6" cm="1">
        <f t="array" ref="B82">B81 + StatGrowth[HP]</f>
        <v>201</v>
      </c>
      <c r="C82" s="6" cm="1">
        <f t="array" ref="C82">C81 + StatGrowth[MP]</f>
        <v>216</v>
      </c>
      <c r="D82" s="6" cm="1">
        <f t="array" ref="D82">D81 + StatGrowth[Strength]</f>
        <v>68</v>
      </c>
      <c r="E82" s="6" cm="1">
        <f t="array" ref="E82">E81 + StatGrowth[Endurance]</f>
        <v>68</v>
      </c>
      <c r="F82" s="6" cm="1">
        <f t="array" ref="F82">F81 + StatGrowth[Agility]</f>
        <v>68</v>
      </c>
      <c r="G82" s="6" cm="1">
        <f t="array" ref="G82">G81 + StatGrowth[Intelligence]</f>
        <v>191</v>
      </c>
      <c r="H82" s="6" cm="1">
        <f t="array" ref="H82">H81 + StatGrowth[Willpower]</f>
        <v>191</v>
      </c>
      <c r="I82" s="6" cm="1">
        <f t="array" ref="I82">I81 + StatGrowth[Charisma]</f>
        <v>68</v>
      </c>
      <c r="J82" s="6" cm="1">
        <f t="array" ref="J82">J81 + StatGrowth[Luck]</f>
        <v>88</v>
      </c>
      <c r="K82" s="6">
        <f t="shared" si="6"/>
        <v>0</v>
      </c>
      <c r="L82" s="6">
        <f t="shared" si="7"/>
        <v>0</v>
      </c>
      <c r="M82" s="6">
        <f>SUM(FullLevel[[#This Row],[HP]:[Holy Energy]])</f>
        <v>1159</v>
      </c>
      <c r="N82" s="6" cm="1">
        <f t="array" ref="N82">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320</v>
      </c>
      <c r="O82" s="6" t="str" cm="1">
        <f t="array" ref="O82">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82" s="9"/>
      <c r="Q82" s="9"/>
      <c r="R82" s="9"/>
      <c r="S82" s="9"/>
      <c r="T82" s="9"/>
      <c r="U82" s="9"/>
      <c r="V82" s="9"/>
      <c r="W82" s="9"/>
      <c r="X82" s="9"/>
      <c r="Y82" s="9"/>
    </row>
    <row r="83" spans="1:25" x14ac:dyDescent="0.25">
      <c r="A83" s="6">
        <v>65</v>
      </c>
      <c r="B83" s="6" cm="1">
        <f t="array" ref="B83">B82 + StatGrowth[HP]</f>
        <v>203</v>
      </c>
      <c r="C83" s="6" cm="1">
        <f t="array" ref="C83">C82 + StatGrowth[MP]</f>
        <v>218</v>
      </c>
      <c r="D83" s="6" cm="1">
        <f t="array" ref="D83">D82 + StatGrowth[Strength]</f>
        <v>69</v>
      </c>
      <c r="E83" s="6" cm="1">
        <f t="array" ref="E83">E82 + StatGrowth[Endurance]</f>
        <v>69</v>
      </c>
      <c r="F83" s="6" cm="1">
        <f t="array" ref="F83">F82 + StatGrowth[Agility]</f>
        <v>69</v>
      </c>
      <c r="G83" s="6" cm="1">
        <f t="array" ref="G83">G82 + StatGrowth[Intelligence]</f>
        <v>193</v>
      </c>
      <c r="H83" s="6" cm="1">
        <f t="array" ref="H83">H82 + StatGrowth[Willpower]</f>
        <v>193</v>
      </c>
      <c r="I83" s="6" cm="1">
        <f t="array" ref="I83">I82 + StatGrowth[Charisma]</f>
        <v>69</v>
      </c>
      <c r="J83" s="6" cm="1">
        <f t="array" ref="J83">J82 + StatGrowth[Luck]</f>
        <v>89</v>
      </c>
      <c r="K83" s="6">
        <f t="shared" si="6"/>
        <v>0</v>
      </c>
      <c r="L83" s="6">
        <f t="shared" si="7"/>
        <v>0</v>
      </c>
      <c r="M83" s="6">
        <f>SUM(FullLevel[[#This Row],[HP]:[Holy Energy]])</f>
        <v>1172</v>
      </c>
      <c r="N83" s="6" cm="1">
        <f t="array" ref="N83">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325</v>
      </c>
      <c r="O83" s="6" t="str" cm="1">
        <f t="array" ref="O83">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83" s="9"/>
      <c r="Q83" s="9"/>
      <c r="R83" s="9"/>
      <c r="S83" s="9"/>
      <c r="T83" s="9"/>
      <c r="U83" s="9"/>
      <c r="V83" s="9"/>
      <c r="W83" s="9"/>
      <c r="X83" s="9"/>
      <c r="Y83" s="9"/>
    </row>
    <row r="84" spans="1:25" x14ac:dyDescent="0.25">
      <c r="A84" s="6">
        <v>66</v>
      </c>
      <c r="B84" s="6" cm="1">
        <f t="array" ref="B84">B83 + StatGrowth[HP]</f>
        <v>205</v>
      </c>
      <c r="C84" s="6" cm="1">
        <f t="array" ref="C84">C83 + StatGrowth[MP]</f>
        <v>220</v>
      </c>
      <c r="D84" s="6" cm="1">
        <f t="array" ref="D84">D83 + StatGrowth[Strength]</f>
        <v>70</v>
      </c>
      <c r="E84" s="6" cm="1">
        <f t="array" ref="E84">E83 + StatGrowth[Endurance]</f>
        <v>70</v>
      </c>
      <c r="F84" s="6" cm="1">
        <f t="array" ref="F84">F83 + StatGrowth[Agility]</f>
        <v>70</v>
      </c>
      <c r="G84" s="6" cm="1">
        <f t="array" ref="G84">G83 + StatGrowth[Intelligence]</f>
        <v>195</v>
      </c>
      <c r="H84" s="6" cm="1">
        <f t="array" ref="H84">H83 + StatGrowth[Willpower]</f>
        <v>195</v>
      </c>
      <c r="I84" s="6" cm="1">
        <f t="array" ref="I84">I83 + StatGrowth[Charisma]</f>
        <v>70</v>
      </c>
      <c r="J84" s="6" cm="1">
        <f t="array" ref="J84">J83 + StatGrowth[Luck]</f>
        <v>90</v>
      </c>
      <c r="K84" s="6">
        <f t="shared" si="6"/>
        <v>0</v>
      </c>
      <c r="L84" s="6">
        <f t="shared" si="7"/>
        <v>0</v>
      </c>
      <c r="M84" s="6">
        <f>SUM(FullLevel[[#This Row],[HP]:[Holy Energy]])</f>
        <v>1185</v>
      </c>
      <c r="N84" s="6" cm="1">
        <f t="array" ref="N84">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330</v>
      </c>
      <c r="O84" s="6" t="str" cm="1">
        <f t="array" ref="O84">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84" s="9"/>
      <c r="Q84" s="9"/>
      <c r="R84" s="9"/>
      <c r="S84" s="9"/>
      <c r="T84" s="9"/>
      <c r="U84" s="9"/>
      <c r="V84" s="9"/>
      <c r="W84" s="9"/>
      <c r="X84" s="9"/>
      <c r="Y84" s="9"/>
    </row>
    <row r="85" spans="1:25" x14ac:dyDescent="0.25">
      <c r="A85" s="6">
        <v>67</v>
      </c>
      <c r="B85" s="6" cm="1">
        <f t="array" ref="B85">B84 + StatGrowth[HP]</f>
        <v>207</v>
      </c>
      <c r="C85" s="6" cm="1">
        <f t="array" ref="C85">C84 + StatGrowth[MP]</f>
        <v>222</v>
      </c>
      <c r="D85" s="6" cm="1">
        <f t="array" ref="D85">D84 + StatGrowth[Strength]</f>
        <v>71</v>
      </c>
      <c r="E85" s="6" cm="1">
        <f t="array" ref="E85">E84 + StatGrowth[Endurance]</f>
        <v>71</v>
      </c>
      <c r="F85" s="6" cm="1">
        <f t="array" ref="F85">F84 + StatGrowth[Agility]</f>
        <v>71</v>
      </c>
      <c r="G85" s="6" cm="1">
        <f t="array" ref="G85">G84 + StatGrowth[Intelligence]</f>
        <v>197</v>
      </c>
      <c r="H85" s="6" cm="1">
        <f t="array" ref="H85">H84 + StatGrowth[Willpower]</f>
        <v>197</v>
      </c>
      <c r="I85" s="6" cm="1">
        <f t="array" ref="I85">I84 + StatGrowth[Charisma]</f>
        <v>71</v>
      </c>
      <c r="J85" s="6" cm="1">
        <f t="array" ref="J85">J84 + StatGrowth[Luck]</f>
        <v>91</v>
      </c>
      <c r="K85" s="6">
        <f t="shared" si="6"/>
        <v>0</v>
      </c>
      <c r="L85" s="6">
        <f t="shared" si="7"/>
        <v>0</v>
      </c>
      <c r="M85" s="6">
        <f>SUM(FullLevel[[#This Row],[HP]:[Holy Energy]])</f>
        <v>1198</v>
      </c>
      <c r="N85" s="6" cm="1">
        <f t="array" ref="N85">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335</v>
      </c>
      <c r="O85" s="6" t="str" cm="1">
        <f t="array" ref="O85">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85" s="9"/>
      <c r="Q85" s="9"/>
      <c r="R85" s="9"/>
      <c r="S85" s="9"/>
      <c r="T85" s="9"/>
      <c r="U85" s="9"/>
      <c r="V85" s="9"/>
      <c r="W85" s="9"/>
      <c r="X85" s="9"/>
      <c r="Y85" s="9"/>
    </row>
    <row r="86" spans="1:25" x14ac:dyDescent="0.25">
      <c r="A86" s="6">
        <v>68</v>
      </c>
      <c r="B86" s="6" cm="1">
        <f t="array" ref="B86">B85 + StatGrowth[HP]</f>
        <v>209</v>
      </c>
      <c r="C86" s="6" cm="1">
        <f t="array" ref="C86">C85 + StatGrowth[MP]</f>
        <v>224</v>
      </c>
      <c r="D86" s="6" cm="1">
        <f t="array" ref="D86">D85 + StatGrowth[Strength]</f>
        <v>72</v>
      </c>
      <c r="E86" s="6" cm="1">
        <f t="array" ref="E86">E85 + StatGrowth[Endurance]</f>
        <v>72</v>
      </c>
      <c r="F86" s="6" cm="1">
        <f t="array" ref="F86">F85 + StatGrowth[Agility]</f>
        <v>72</v>
      </c>
      <c r="G86" s="6" cm="1">
        <f t="array" ref="G86">G85 + StatGrowth[Intelligence]</f>
        <v>199</v>
      </c>
      <c r="H86" s="6" cm="1">
        <f t="array" ref="H86">H85 + StatGrowth[Willpower]</f>
        <v>199</v>
      </c>
      <c r="I86" s="6" cm="1">
        <f t="array" ref="I86">I85 + StatGrowth[Charisma]</f>
        <v>72</v>
      </c>
      <c r="J86" s="6" cm="1">
        <f t="array" ref="J86">J85 + StatGrowth[Luck]</f>
        <v>92</v>
      </c>
      <c r="K86" s="6">
        <f t="shared" si="6"/>
        <v>0</v>
      </c>
      <c r="L86" s="6">
        <f t="shared" si="7"/>
        <v>0</v>
      </c>
      <c r="M86" s="6">
        <f>SUM(FullLevel[[#This Row],[HP]:[Holy Energy]])</f>
        <v>1211</v>
      </c>
      <c r="N86" s="6" cm="1">
        <f t="array" ref="N86">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340</v>
      </c>
      <c r="O86" s="6" t="str" cm="1">
        <f t="array" ref="O86">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86" s="9"/>
      <c r="Q86" s="9"/>
      <c r="R86" s="9"/>
      <c r="S86" s="9"/>
      <c r="T86" s="9"/>
      <c r="U86" s="9"/>
      <c r="V86" s="9"/>
      <c r="W86" s="9"/>
      <c r="X86" s="9"/>
      <c r="Y86" s="9"/>
    </row>
    <row r="87" spans="1:25" x14ac:dyDescent="0.25">
      <c r="A87" s="6">
        <v>69</v>
      </c>
      <c r="B87" s="6" cm="1">
        <f t="array" ref="B87">B86 + StatGrowth[HP]</f>
        <v>211</v>
      </c>
      <c r="C87" s="6" cm="1">
        <f t="array" ref="C87">C86 + StatGrowth[MP]</f>
        <v>226</v>
      </c>
      <c r="D87" s="6" cm="1">
        <f t="array" ref="D87">D86 + StatGrowth[Strength]</f>
        <v>73</v>
      </c>
      <c r="E87" s="6" cm="1">
        <f t="array" ref="E87">E86 + StatGrowth[Endurance]</f>
        <v>73</v>
      </c>
      <c r="F87" s="6" cm="1">
        <f t="array" ref="F87">F86 + StatGrowth[Agility]</f>
        <v>73</v>
      </c>
      <c r="G87" s="6" cm="1">
        <f t="array" ref="G87">G86 + StatGrowth[Intelligence]</f>
        <v>201</v>
      </c>
      <c r="H87" s="6" cm="1">
        <f t="array" ref="H87">H86 + StatGrowth[Willpower]</f>
        <v>201</v>
      </c>
      <c r="I87" s="6" cm="1">
        <f t="array" ref="I87">I86 + StatGrowth[Charisma]</f>
        <v>73</v>
      </c>
      <c r="J87" s="6" cm="1">
        <f t="array" ref="J87">J86 + StatGrowth[Luck]</f>
        <v>93</v>
      </c>
      <c r="K87" s="6">
        <f t="shared" si="6"/>
        <v>0</v>
      </c>
      <c r="L87" s="6">
        <f t="shared" si="7"/>
        <v>0</v>
      </c>
      <c r="M87" s="6">
        <f>SUM(FullLevel[[#This Row],[HP]:[Holy Energy]])</f>
        <v>1224</v>
      </c>
      <c r="N87" s="6" cm="1">
        <f t="array" ref="N87">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345</v>
      </c>
      <c r="O87" s="6" t="str" cm="1">
        <f t="array" ref="O87">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87" s="9"/>
      <c r="Q87" s="9"/>
      <c r="R87" s="9"/>
      <c r="S87" s="9"/>
      <c r="T87" s="9"/>
      <c r="U87" s="9"/>
      <c r="V87" s="9"/>
      <c r="W87" s="9"/>
      <c r="X87" s="9"/>
      <c r="Y87" s="9"/>
    </row>
    <row r="88" spans="1:25" x14ac:dyDescent="0.25">
      <c r="A88" s="6">
        <v>70</v>
      </c>
      <c r="B88" s="6" cm="1">
        <f t="array" ref="B88">B87 + StatGrowth[HP]</f>
        <v>213</v>
      </c>
      <c r="C88" s="6" cm="1">
        <f t="array" ref="C88">C87 + StatGrowth[MP]</f>
        <v>228</v>
      </c>
      <c r="D88" s="6" cm="1">
        <f t="array" ref="D88">D87 + StatGrowth[Strength]</f>
        <v>74</v>
      </c>
      <c r="E88" s="6" cm="1">
        <f t="array" ref="E88">E87 + StatGrowth[Endurance]</f>
        <v>74</v>
      </c>
      <c r="F88" s="6" cm="1">
        <f t="array" ref="F88">F87 + StatGrowth[Agility]</f>
        <v>74</v>
      </c>
      <c r="G88" s="6" cm="1">
        <f t="array" ref="G88">G87 + StatGrowth[Intelligence]</f>
        <v>203</v>
      </c>
      <c r="H88" s="6" cm="1">
        <f t="array" ref="H88">H87 + StatGrowth[Willpower]</f>
        <v>203</v>
      </c>
      <c r="I88" s="6" cm="1">
        <f t="array" ref="I88">I87 + StatGrowth[Charisma]</f>
        <v>74</v>
      </c>
      <c r="J88" s="6" cm="1">
        <f t="array" ref="J88">J87 + StatGrowth[Luck]</f>
        <v>94</v>
      </c>
      <c r="K88" s="6">
        <f t="shared" si="6"/>
        <v>0</v>
      </c>
      <c r="L88" s="6">
        <f t="shared" si="7"/>
        <v>0</v>
      </c>
      <c r="M88" s="6">
        <f>SUM(FullLevel[[#This Row],[HP]:[Holy Energy]])</f>
        <v>1237</v>
      </c>
      <c r="N88" s="6" cm="1">
        <f t="array" ref="N88">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350</v>
      </c>
      <c r="O88" s="6" t="str" cm="1">
        <f t="array" ref="O88">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88" s="9"/>
      <c r="Q88" s="9"/>
      <c r="R88" s="9"/>
      <c r="S88" s="9"/>
      <c r="T88" s="9"/>
      <c r="U88" s="9"/>
      <c r="V88" s="9"/>
      <c r="W88" s="9"/>
      <c r="X88" s="9"/>
      <c r="Y88" s="9"/>
    </row>
    <row r="89" spans="1:25" x14ac:dyDescent="0.25">
      <c r="A89" s="6">
        <v>71</v>
      </c>
      <c r="B89" s="6" cm="1">
        <f t="array" ref="B89">B88 + StatGrowth[HP]</f>
        <v>215</v>
      </c>
      <c r="C89" s="6" cm="1">
        <f t="array" ref="C89">C88 + StatGrowth[MP]</f>
        <v>230</v>
      </c>
      <c r="D89" s="6" cm="1">
        <f t="array" ref="D89">D88 + StatGrowth[Strength]</f>
        <v>75</v>
      </c>
      <c r="E89" s="6" cm="1">
        <f t="array" ref="E89">E88 + StatGrowth[Endurance]</f>
        <v>75</v>
      </c>
      <c r="F89" s="6" cm="1">
        <f t="array" ref="F89">F88 + StatGrowth[Agility]</f>
        <v>75</v>
      </c>
      <c r="G89" s="6" cm="1">
        <f t="array" ref="G89">G88 + StatGrowth[Intelligence]</f>
        <v>205</v>
      </c>
      <c r="H89" s="6" cm="1">
        <f t="array" ref="H89">H88 + StatGrowth[Willpower]</f>
        <v>205</v>
      </c>
      <c r="I89" s="6" cm="1">
        <f t="array" ref="I89">I88 + StatGrowth[Charisma]</f>
        <v>75</v>
      </c>
      <c r="J89" s="6" cm="1">
        <f t="array" ref="J89">J88 + StatGrowth[Luck]</f>
        <v>95</v>
      </c>
      <c r="K89" s="6">
        <f t="shared" si="6"/>
        <v>0</v>
      </c>
      <c r="L89" s="6">
        <f t="shared" si="7"/>
        <v>0</v>
      </c>
      <c r="M89" s="6">
        <f>SUM(FullLevel[[#This Row],[HP]:[Holy Energy]])</f>
        <v>1250</v>
      </c>
      <c r="N89" s="6" cm="1">
        <f t="array" ref="N89">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355</v>
      </c>
      <c r="O89" s="6" t="str" cm="1">
        <f t="array" ref="O89">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89" s="9"/>
      <c r="Q89" s="9"/>
      <c r="R89" s="9"/>
      <c r="S89" s="9"/>
      <c r="T89" s="9"/>
      <c r="U89" s="9"/>
      <c r="V89" s="9"/>
      <c r="W89" s="9"/>
      <c r="X89" s="9"/>
      <c r="Y89" s="9"/>
    </row>
    <row r="90" spans="1:25" x14ac:dyDescent="0.25">
      <c r="A90" s="6">
        <v>72</v>
      </c>
      <c r="B90" s="6" cm="1">
        <f t="array" ref="B90">B89 + StatGrowth[HP]</f>
        <v>217</v>
      </c>
      <c r="C90" s="6" cm="1">
        <f t="array" ref="C90">C89 + StatGrowth[MP]</f>
        <v>232</v>
      </c>
      <c r="D90" s="6" cm="1">
        <f t="array" ref="D90">D89 + StatGrowth[Strength]</f>
        <v>76</v>
      </c>
      <c r="E90" s="6" cm="1">
        <f t="array" ref="E90">E89 + StatGrowth[Endurance]</f>
        <v>76</v>
      </c>
      <c r="F90" s="6" cm="1">
        <f t="array" ref="F90">F89 + StatGrowth[Agility]</f>
        <v>76</v>
      </c>
      <c r="G90" s="6" cm="1">
        <f t="array" ref="G90">G89 + StatGrowth[Intelligence]</f>
        <v>207</v>
      </c>
      <c r="H90" s="6" cm="1">
        <f t="array" ref="H90">H89 + StatGrowth[Willpower]</f>
        <v>207</v>
      </c>
      <c r="I90" s="6" cm="1">
        <f t="array" ref="I90">I89 + StatGrowth[Charisma]</f>
        <v>76</v>
      </c>
      <c r="J90" s="6" cm="1">
        <f t="array" ref="J90">J89 + StatGrowth[Luck]</f>
        <v>96</v>
      </c>
      <c r="K90" s="6">
        <f t="shared" si="6"/>
        <v>0</v>
      </c>
      <c r="L90" s="6">
        <f t="shared" si="7"/>
        <v>0</v>
      </c>
      <c r="M90" s="6">
        <f>SUM(FullLevel[[#This Row],[HP]:[Holy Energy]])</f>
        <v>1263</v>
      </c>
      <c r="N90" s="6" cm="1">
        <f t="array" ref="N90">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360</v>
      </c>
      <c r="O90" s="6" t="str" cm="1">
        <f t="array" ref="O90">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90" s="9"/>
      <c r="Q90" s="9"/>
      <c r="R90" s="9"/>
      <c r="S90" s="9"/>
      <c r="T90" s="9"/>
      <c r="U90" s="9"/>
      <c r="V90" s="9"/>
      <c r="W90" s="9"/>
      <c r="X90" s="9"/>
      <c r="Y90" s="9"/>
    </row>
    <row r="91" spans="1:25" x14ac:dyDescent="0.25">
      <c r="A91" s="6">
        <v>73</v>
      </c>
      <c r="B91" s="6" cm="1">
        <f t="array" ref="B91">B90 + StatGrowth[HP]</f>
        <v>219</v>
      </c>
      <c r="C91" s="6" cm="1">
        <f t="array" ref="C91">C90 + StatGrowth[MP]</f>
        <v>234</v>
      </c>
      <c r="D91" s="6" cm="1">
        <f t="array" ref="D91">D90 + StatGrowth[Strength]</f>
        <v>77</v>
      </c>
      <c r="E91" s="6" cm="1">
        <f t="array" ref="E91">E90 + StatGrowth[Endurance]</f>
        <v>77</v>
      </c>
      <c r="F91" s="6" cm="1">
        <f t="array" ref="F91">F90 + StatGrowth[Agility]</f>
        <v>77</v>
      </c>
      <c r="G91" s="6" cm="1">
        <f t="array" ref="G91">G90 + StatGrowth[Intelligence]</f>
        <v>209</v>
      </c>
      <c r="H91" s="6" cm="1">
        <f t="array" ref="H91">H90 + StatGrowth[Willpower]</f>
        <v>209</v>
      </c>
      <c r="I91" s="6" cm="1">
        <f t="array" ref="I91">I90 + StatGrowth[Charisma]</f>
        <v>77</v>
      </c>
      <c r="J91" s="6" cm="1">
        <f t="array" ref="J91">J90 + StatGrowth[Luck]</f>
        <v>97</v>
      </c>
      <c r="K91" s="6">
        <f t="shared" si="6"/>
        <v>0</v>
      </c>
      <c r="L91" s="6">
        <f t="shared" si="7"/>
        <v>0</v>
      </c>
      <c r="M91" s="6">
        <f>SUM(FullLevel[[#This Row],[HP]:[Holy Energy]])</f>
        <v>1276</v>
      </c>
      <c r="N91" s="6" cm="1">
        <f t="array" ref="N91">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365</v>
      </c>
      <c r="O91" s="6" t="str" cm="1">
        <f t="array" ref="O91">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91" s="9"/>
      <c r="Q91" s="9"/>
      <c r="R91" s="9"/>
      <c r="S91" s="9"/>
      <c r="T91" s="9"/>
      <c r="U91" s="9"/>
      <c r="V91" s="9"/>
      <c r="W91" s="9"/>
      <c r="X91" s="9"/>
      <c r="Y91" s="9"/>
    </row>
    <row r="92" spans="1:25" x14ac:dyDescent="0.25">
      <c r="A92" s="6">
        <v>74</v>
      </c>
      <c r="B92" s="6" cm="1">
        <f t="array" ref="B92">B91 + StatGrowth[HP]</f>
        <v>221</v>
      </c>
      <c r="C92" s="6" cm="1">
        <f t="array" ref="C92">C91 + StatGrowth[MP]</f>
        <v>236</v>
      </c>
      <c r="D92" s="6" cm="1">
        <f t="array" ref="D92">D91 + StatGrowth[Strength]</f>
        <v>78</v>
      </c>
      <c r="E92" s="6" cm="1">
        <f t="array" ref="E92">E91 + StatGrowth[Endurance]</f>
        <v>78</v>
      </c>
      <c r="F92" s="6" cm="1">
        <f t="array" ref="F92">F91 + StatGrowth[Agility]</f>
        <v>78</v>
      </c>
      <c r="G92" s="6" cm="1">
        <f t="array" ref="G92">G91 + StatGrowth[Intelligence]</f>
        <v>211</v>
      </c>
      <c r="H92" s="6" cm="1">
        <f t="array" ref="H92">H91 + StatGrowth[Willpower]</f>
        <v>211</v>
      </c>
      <c r="I92" s="6" cm="1">
        <f t="array" ref="I92">I91 + StatGrowth[Charisma]</f>
        <v>78</v>
      </c>
      <c r="J92" s="6" cm="1">
        <f t="array" ref="J92">J91 + StatGrowth[Luck]</f>
        <v>98</v>
      </c>
      <c r="K92" s="6">
        <f t="shared" si="6"/>
        <v>0</v>
      </c>
      <c r="L92" s="6">
        <f t="shared" si="7"/>
        <v>0</v>
      </c>
      <c r="M92" s="6">
        <f>SUM(FullLevel[[#This Row],[HP]:[Holy Energy]])</f>
        <v>1289</v>
      </c>
      <c r="N92" s="6" cm="1">
        <f t="array" ref="N92">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370</v>
      </c>
      <c r="O92" s="6" t="str" cm="1">
        <f t="array" ref="O92">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92" s="9"/>
      <c r="Q92" s="9"/>
      <c r="R92" s="9"/>
      <c r="S92" s="9"/>
      <c r="T92" s="9"/>
      <c r="U92" s="9"/>
      <c r="V92" s="9"/>
      <c r="W92" s="9"/>
      <c r="X92" s="9"/>
      <c r="Y92" s="9"/>
    </row>
    <row r="93" spans="1:25" x14ac:dyDescent="0.25">
      <c r="A93" s="6">
        <v>75</v>
      </c>
      <c r="B93" s="6" cm="1">
        <f t="array" ref="B93">B92 + StatGrowth[HP]</f>
        <v>223</v>
      </c>
      <c r="C93" s="6" cm="1">
        <f t="array" ref="C93">C92 + StatGrowth[MP]</f>
        <v>238</v>
      </c>
      <c r="D93" s="6" cm="1">
        <f t="array" ref="D93">D92 + StatGrowth[Strength]</f>
        <v>79</v>
      </c>
      <c r="E93" s="6" cm="1">
        <f t="array" ref="E93">E92 + StatGrowth[Endurance]</f>
        <v>79</v>
      </c>
      <c r="F93" s="6" cm="1">
        <f t="array" ref="F93">F92 + StatGrowth[Agility]</f>
        <v>79</v>
      </c>
      <c r="G93" s="6" cm="1">
        <f t="array" ref="G93">G92 + StatGrowth[Intelligence]</f>
        <v>213</v>
      </c>
      <c r="H93" s="6" cm="1">
        <f t="array" ref="H93">H92 + StatGrowth[Willpower]</f>
        <v>213</v>
      </c>
      <c r="I93" s="6" cm="1">
        <f t="array" ref="I93">I92 + StatGrowth[Charisma]</f>
        <v>79</v>
      </c>
      <c r="J93" s="6" cm="1">
        <f t="array" ref="J93">J92 + StatGrowth[Luck]</f>
        <v>99</v>
      </c>
      <c r="K93" s="6">
        <f t="shared" si="6"/>
        <v>0</v>
      </c>
      <c r="L93" s="6">
        <f t="shared" si="7"/>
        <v>0</v>
      </c>
      <c r="M93" s="6">
        <f>SUM(FullLevel[[#This Row],[HP]:[Holy Energy]])</f>
        <v>1302</v>
      </c>
      <c r="N93" s="6" cm="1">
        <f t="array" ref="N93">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375</v>
      </c>
      <c r="O93" s="6" t="str" cm="1">
        <f t="array" ref="O93">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93" s="9"/>
      <c r="Q93" s="9"/>
      <c r="R93" s="9"/>
      <c r="S93" s="9"/>
      <c r="T93" s="9"/>
      <c r="U93" s="9"/>
      <c r="V93" s="9"/>
      <c r="W93" s="9"/>
      <c r="X93" s="9"/>
      <c r="Y93" s="9"/>
    </row>
    <row r="94" spans="1:25" x14ac:dyDescent="0.25">
      <c r="A94" s="6">
        <v>76</v>
      </c>
      <c r="B94" s="6" cm="1">
        <f t="array" ref="B94">B93 + StatGrowth[HP]</f>
        <v>225</v>
      </c>
      <c r="C94" s="6" cm="1">
        <f t="array" ref="C94">C93 + StatGrowth[MP]</f>
        <v>240</v>
      </c>
      <c r="D94" s="6" cm="1">
        <f t="array" ref="D94">D93 + StatGrowth[Strength]</f>
        <v>80</v>
      </c>
      <c r="E94" s="6" cm="1">
        <f t="array" ref="E94">E93 + StatGrowth[Endurance]</f>
        <v>80</v>
      </c>
      <c r="F94" s="6" cm="1">
        <f t="array" ref="F94">F93 + StatGrowth[Agility]</f>
        <v>80</v>
      </c>
      <c r="G94" s="6" cm="1">
        <f t="array" ref="G94">G93 + StatGrowth[Intelligence]</f>
        <v>215</v>
      </c>
      <c r="H94" s="6" cm="1">
        <f t="array" ref="H94">H93 + StatGrowth[Willpower]</f>
        <v>215</v>
      </c>
      <c r="I94" s="6" cm="1">
        <f t="array" ref="I94">I93 + StatGrowth[Charisma]</f>
        <v>80</v>
      </c>
      <c r="J94" s="6" cm="1">
        <f t="array" ref="J94">J93 + StatGrowth[Luck]</f>
        <v>100</v>
      </c>
      <c r="K94" s="6">
        <f t="shared" si="6"/>
        <v>0</v>
      </c>
      <c r="L94" s="6">
        <f t="shared" si="7"/>
        <v>0</v>
      </c>
      <c r="M94" s="6">
        <f>SUM(FullLevel[[#This Row],[HP]:[Holy Energy]])</f>
        <v>1315</v>
      </c>
      <c r="N94" s="6" cm="1">
        <f t="array" ref="N94">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380</v>
      </c>
      <c r="O94" s="6" t="str" cm="1">
        <f t="array" ref="O94">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94" s="9"/>
      <c r="Q94" s="9"/>
      <c r="R94" s="9"/>
      <c r="S94" s="9"/>
      <c r="T94" s="9"/>
      <c r="U94" s="9"/>
      <c r="V94" s="9"/>
      <c r="W94" s="9"/>
      <c r="X94" s="9"/>
      <c r="Y94" s="9"/>
    </row>
    <row r="95" spans="1:25" x14ac:dyDescent="0.25">
      <c r="A95" s="6">
        <v>77</v>
      </c>
      <c r="B95" s="6" cm="1">
        <f t="array" ref="B95">B94 + StatGrowth[HP]</f>
        <v>227</v>
      </c>
      <c r="C95" s="6" cm="1">
        <f t="array" ref="C95">C94 + StatGrowth[MP]</f>
        <v>242</v>
      </c>
      <c r="D95" s="6" cm="1">
        <f t="array" ref="D95">D94 + StatGrowth[Strength]</f>
        <v>81</v>
      </c>
      <c r="E95" s="6" cm="1">
        <f t="array" ref="E95">E94 + StatGrowth[Endurance]</f>
        <v>81</v>
      </c>
      <c r="F95" s="6" cm="1">
        <f t="array" ref="F95">F94 + StatGrowth[Agility]</f>
        <v>81</v>
      </c>
      <c r="G95" s="6" cm="1">
        <f t="array" ref="G95">G94 + StatGrowth[Intelligence]</f>
        <v>217</v>
      </c>
      <c r="H95" s="6" cm="1">
        <f t="array" ref="H95">H94 + StatGrowth[Willpower]</f>
        <v>217</v>
      </c>
      <c r="I95" s="6" cm="1">
        <f t="array" ref="I95">I94 + StatGrowth[Charisma]</f>
        <v>81</v>
      </c>
      <c r="J95" s="6" cm="1">
        <f t="array" ref="J95">J94 + StatGrowth[Luck]</f>
        <v>101</v>
      </c>
      <c r="K95" s="6">
        <f t="shared" si="6"/>
        <v>0</v>
      </c>
      <c r="L95" s="6">
        <f t="shared" si="7"/>
        <v>0</v>
      </c>
      <c r="M95" s="6">
        <f>SUM(FullLevel[[#This Row],[HP]:[Holy Energy]])</f>
        <v>1328</v>
      </c>
      <c r="N95" s="6" cm="1">
        <f t="array" ref="N95">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385</v>
      </c>
      <c r="O95" s="6" t="str" cm="1">
        <f t="array" ref="O95">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95" s="9"/>
      <c r="Q95" s="9"/>
      <c r="R95" s="9"/>
      <c r="S95" s="9"/>
      <c r="T95" s="9"/>
      <c r="U95" s="9"/>
      <c r="V95" s="9"/>
      <c r="W95" s="9"/>
      <c r="X95" s="9"/>
      <c r="Y95" s="9"/>
    </row>
    <row r="96" spans="1:25" x14ac:dyDescent="0.25">
      <c r="A96" s="6">
        <v>78</v>
      </c>
      <c r="B96" s="6" cm="1">
        <f t="array" ref="B96">B95 + StatGrowth[HP]</f>
        <v>229</v>
      </c>
      <c r="C96" s="6" cm="1">
        <f t="array" ref="C96">C95 + StatGrowth[MP]</f>
        <v>244</v>
      </c>
      <c r="D96" s="6" cm="1">
        <f t="array" ref="D96">D95 + StatGrowth[Strength]</f>
        <v>82</v>
      </c>
      <c r="E96" s="6" cm="1">
        <f t="array" ref="E96">E95 + StatGrowth[Endurance]</f>
        <v>82</v>
      </c>
      <c r="F96" s="6" cm="1">
        <f t="array" ref="F96">F95 + StatGrowth[Agility]</f>
        <v>82</v>
      </c>
      <c r="G96" s="6" cm="1">
        <f t="array" ref="G96">G95 + StatGrowth[Intelligence]</f>
        <v>219</v>
      </c>
      <c r="H96" s="6" cm="1">
        <f t="array" ref="H96">H95 + StatGrowth[Willpower]</f>
        <v>219</v>
      </c>
      <c r="I96" s="6" cm="1">
        <f t="array" ref="I96">I95 + StatGrowth[Charisma]</f>
        <v>82</v>
      </c>
      <c r="J96" s="6" cm="1">
        <f t="array" ref="J96">J95 + StatGrowth[Luck]</f>
        <v>102</v>
      </c>
      <c r="K96" s="6">
        <f t="shared" si="6"/>
        <v>0</v>
      </c>
      <c r="L96" s="6">
        <f t="shared" si="7"/>
        <v>0</v>
      </c>
      <c r="M96" s="6">
        <f>SUM(FullLevel[[#This Row],[HP]:[Holy Energy]])</f>
        <v>1341</v>
      </c>
      <c r="N96" s="6" cm="1">
        <f t="array" ref="N96">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390</v>
      </c>
      <c r="O96" s="6" t="str" cm="1">
        <f t="array" ref="O96">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96" s="9"/>
      <c r="Q96" s="9"/>
      <c r="R96" s="9"/>
      <c r="S96" s="9"/>
      <c r="T96" s="9"/>
      <c r="U96" s="9"/>
      <c r="V96" s="9"/>
      <c r="W96" s="9"/>
      <c r="X96" s="9"/>
      <c r="Y96" s="9"/>
    </row>
    <row r="97" spans="1:25" x14ac:dyDescent="0.25">
      <c r="A97" s="6">
        <v>79</v>
      </c>
      <c r="B97" s="6" cm="1">
        <f t="array" ref="B97">B96 + StatGrowth[HP]</f>
        <v>231</v>
      </c>
      <c r="C97" s="6" cm="1">
        <f t="array" ref="C97">C96 + StatGrowth[MP]</f>
        <v>246</v>
      </c>
      <c r="D97" s="6" cm="1">
        <f t="array" ref="D97">D96 + StatGrowth[Strength]</f>
        <v>83</v>
      </c>
      <c r="E97" s="6" cm="1">
        <f t="array" ref="E97">E96 + StatGrowth[Endurance]</f>
        <v>83</v>
      </c>
      <c r="F97" s="6" cm="1">
        <f t="array" ref="F97">F96 + StatGrowth[Agility]</f>
        <v>83</v>
      </c>
      <c r="G97" s="6" cm="1">
        <f t="array" ref="G97">G96 + StatGrowth[Intelligence]</f>
        <v>221</v>
      </c>
      <c r="H97" s="6" cm="1">
        <f t="array" ref="H97">H96 + StatGrowth[Willpower]</f>
        <v>221</v>
      </c>
      <c r="I97" s="6" cm="1">
        <f t="array" ref="I97">I96 + StatGrowth[Charisma]</f>
        <v>83</v>
      </c>
      <c r="J97" s="6" cm="1">
        <f t="array" ref="J97">J96 + StatGrowth[Luck]</f>
        <v>103</v>
      </c>
      <c r="K97" s="6">
        <f t="shared" si="6"/>
        <v>0</v>
      </c>
      <c r="L97" s="6">
        <f t="shared" si="7"/>
        <v>0</v>
      </c>
      <c r="M97" s="6">
        <f>SUM(FullLevel[[#This Row],[HP]:[Holy Energy]])</f>
        <v>1354</v>
      </c>
      <c r="N97" s="6" cm="1">
        <f t="array" ref="N97">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395</v>
      </c>
      <c r="O97" s="6" t="str" cm="1">
        <f t="array" ref="O97">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97" s="9"/>
      <c r="Q97" s="9"/>
      <c r="R97" s="9"/>
      <c r="S97" s="9"/>
      <c r="T97" s="9"/>
      <c r="U97" s="9"/>
      <c r="V97" s="9"/>
      <c r="W97" s="9"/>
      <c r="X97" s="9"/>
      <c r="Y97" s="9"/>
    </row>
    <row r="98" spans="1:25" x14ac:dyDescent="0.25">
      <c r="A98" s="6">
        <v>80</v>
      </c>
      <c r="B98" s="6" cm="1">
        <f t="array" ref="B98">B97 + StatGrowth[HP]</f>
        <v>233</v>
      </c>
      <c r="C98" s="6" cm="1">
        <f t="array" ref="C98">C97 + StatGrowth[MP]</f>
        <v>248</v>
      </c>
      <c r="D98" s="6" cm="1">
        <f t="array" ref="D98">D97 + StatGrowth[Strength]</f>
        <v>84</v>
      </c>
      <c r="E98" s="6" cm="1">
        <f t="array" ref="E98">E97 + StatGrowth[Endurance]</f>
        <v>84</v>
      </c>
      <c r="F98" s="6" cm="1">
        <f t="array" ref="F98">F97 + StatGrowth[Agility]</f>
        <v>84</v>
      </c>
      <c r="G98" s="6" cm="1">
        <f t="array" ref="G98">G97 + StatGrowth[Intelligence]</f>
        <v>223</v>
      </c>
      <c r="H98" s="6" cm="1">
        <f t="array" ref="H98">H97 + StatGrowth[Willpower]</f>
        <v>223</v>
      </c>
      <c r="I98" s="6" cm="1">
        <f t="array" ref="I98">I97 + StatGrowth[Charisma]</f>
        <v>84</v>
      </c>
      <c r="J98" s="6" cm="1">
        <f t="array" ref="J98">J97 + StatGrowth[Luck]</f>
        <v>104</v>
      </c>
      <c r="K98" s="6">
        <f t="shared" si="6"/>
        <v>0</v>
      </c>
      <c r="L98" s="6">
        <f t="shared" si="7"/>
        <v>0</v>
      </c>
      <c r="M98" s="6">
        <f>SUM(FullLevel[[#This Row],[HP]:[Holy Energy]])</f>
        <v>1367</v>
      </c>
      <c r="N98" s="6" cm="1">
        <f t="array" ref="N98">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400</v>
      </c>
      <c r="O98" s="6" t="str" cm="1">
        <f t="array" ref="O98">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98" s="9"/>
      <c r="Q98" s="9"/>
      <c r="R98" s="9"/>
      <c r="S98" s="9"/>
      <c r="T98" s="9"/>
      <c r="U98" s="9"/>
      <c r="V98" s="9"/>
      <c r="W98" s="9"/>
      <c r="X98" s="9"/>
      <c r="Y98" s="9"/>
    </row>
    <row r="99" spans="1:25" x14ac:dyDescent="0.25">
      <c r="A99" s="6">
        <v>81</v>
      </c>
      <c r="B99" s="6" cm="1">
        <f t="array" ref="B99">B98 + StatGrowth[HP]</f>
        <v>235</v>
      </c>
      <c r="C99" s="6" cm="1">
        <f t="array" ref="C99">C98 + StatGrowth[MP]</f>
        <v>250</v>
      </c>
      <c r="D99" s="6" cm="1">
        <f t="array" ref="D99">D98 + StatGrowth[Strength]</f>
        <v>85</v>
      </c>
      <c r="E99" s="6" cm="1">
        <f t="array" ref="E99">E98 + StatGrowth[Endurance]</f>
        <v>85</v>
      </c>
      <c r="F99" s="6" cm="1">
        <f t="array" ref="F99">F98 + StatGrowth[Agility]</f>
        <v>85</v>
      </c>
      <c r="G99" s="6" cm="1">
        <f t="array" ref="G99">G98 + StatGrowth[Intelligence]</f>
        <v>225</v>
      </c>
      <c r="H99" s="6" cm="1">
        <f t="array" ref="H99">H98 + StatGrowth[Willpower]</f>
        <v>225</v>
      </c>
      <c r="I99" s="6" cm="1">
        <f t="array" ref="I99">I98 + StatGrowth[Charisma]</f>
        <v>85</v>
      </c>
      <c r="J99" s="6" cm="1">
        <f t="array" ref="J99">J98 + StatGrowth[Luck]</f>
        <v>105</v>
      </c>
      <c r="K99" s="6">
        <f t="shared" si="6"/>
        <v>0</v>
      </c>
      <c r="L99" s="6">
        <f t="shared" si="7"/>
        <v>0</v>
      </c>
      <c r="M99" s="6">
        <f>SUM(FullLevel[[#This Row],[HP]:[Holy Energy]])</f>
        <v>1380</v>
      </c>
      <c r="N99" s="6" cm="1">
        <f t="array" ref="N99">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405</v>
      </c>
      <c r="O99" s="6" t="str" cm="1">
        <f t="array" ref="O99">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99" s="9"/>
      <c r="Q99" s="9"/>
      <c r="R99" s="9"/>
      <c r="S99" s="9"/>
      <c r="T99" s="9"/>
      <c r="U99" s="9"/>
      <c r="V99" s="9"/>
      <c r="W99" s="9"/>
      <c r="X99" s="9"/>
      <c r="Y99" s="9"/>
    </row>
    <row r="100" spans="1:25" x14ac:dyDescent="0.25">
      <c r="A100" s="6">
        <v>82</v>
      </c>
      <c r="B100" s="6" cm="1">
        <f t="array" ref="B100">B99 + StatGrowth[HP]</f>
        <v>237</v>
      </c>
      <c r="C100" s="6" cm="1">
        <f t="array" ref="C100">C99 + StatGrowth[MP]</f>
        <v>252</v>
      </c>
      <c r="D100" s="6" cm="1">
        <f t="array" ref="D100">D99 + StatGrowth[Strength]</f>
        <v>86</v>
      </c>
      <c r="E100" s="6" cm="1">
        <f t="array" ref="E100">E99 + StatGrowth[Endurance]</f>
        <v>86</v>
      </c>
      <c r="F100" s="6" cm="1">
        <f t="array" ref="F100">F99 + StatGrowth[Agility]</f>
        <v>86</v>
      </c>
      <c r="G100" s="6" cm="1">
        <f t="array" ref="G100">G99 + StatGrowth[Intelligence]</f>
        <v>227</v>
      </c>
      <c r="H100" s="6" cm="1">
        <f t="array" ref="H100">H99 + StatGrowth[Willpower]</f>
        <v>227</v>
      </c>
      <c r="I100" s="6" cm="1">
        <f t="array" ref="I100">I99 + StatGrowth[Charisma]</f>
        <v>86</v>
      </c>
      <c r="J100" s="6" cm="1">
        <f t="array" ref="J100">J99 + StatGrowth[Luck]</f>
        <v>106</v>
      </c>
      <c r="K100" s="6">
        <f t="shared" ref="K100:K118" si="8">K99</f>
        <v>0</v>
      </c>
      <c r="L100" s="6">
        <f t="shared" ref="L100:L118" si="9">L99</f>
        <v>0</v>
      </c>
      <c r="M100" s="6">
        <f>SUM(FullLevel[[#This Row],[HP]:[Holy Energy]])</f>
        <v>1393</v>
      </c>
      <c r="N100" s="6" cm="1">
        <f t="array" ref="N100">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410</v>
      </c>
      <c r="O100" s="6" t="str" cm="1">
        <f t="array" ref="O100">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00" s="9"/>
      <c r="Q100" s="9"/>
      <c r="R100" s="9"/>
      <c r="S100" s="9"/>
      <c r="T100" s="9"/>
      <c r="U100" s="9"/>
      <c r="V100" s="9"/>
      <c r="W100" s="9"/>
      <c r="X100" s="9"/>
      <c r="Y100" s="9"/>
    </row>
    <row r="101" spans="1:25" x14ac:dyDescent="0.25">
      <c r="A101" s="6">
        <v>83</v>
      </c>
      <c r="B101" s="6" cm="1">
        <f t="array" ref="B101">B100 + StatGrowth[HP]</f>
        <v>239</v>
      </c>
      <c r="C101" s="6" cm="1">
        <f t="array" ref="C101">C100 + StatGrowth[MP]</f>
        <v>254</v>
      </c>
      <c r="D101" s="6" cm="1">
        <f t="array" ref="D101">D100 + StatGrowth[Strength]</f>
        <v>87</v>
      </c>
      <c r="E101" s="6" cm="1">
        <f t="array" ref="E101">E100 + StatGrowth[Endurance]</f>
        <v>87</v>
      </c>
      <c r="F101" s="6" cm="1">
        <f t="array" ref="F101">F100 + StatGrowth[Agility]</f>
        <v>87</v>
      </c>
      <c r="G101" s="6" cm="1">
        <f t="array" ref="G101">G100 + StatGrowth[Intelligence]</f>
        <v>229</v>
      </c>
      <c r="H101" s="6" cm="1">
        <f t="array" ref="H101">H100 + StatGrowth[Willpower]</f>
        <v>229</v>
      </c>
      <c r="I101" s="6" cm="1">
        <f t="array" ref="I101">I100 + StatGrowth[Charisma]</f>
        <v>87</v>
      </c>
      <c r="J101" s="6" cm="1">
        <f t="array" ref="J101">J100 + StatGrowth[Luck]</f>
        <v>107</v>
      </c>
      <c r="K101" s="6">
        <f t="shared" si="8"/>
        <v>0</v>
      </c>
      <c r="L101" s="6">
        <f t="shared" si="9"/>
        <v>0</v>
      </c>
      <c r="M101" s="6">
        <f>SUM(FullLevel[[#This Row],[HP]:[Holy Energy]])</f>
        <v>1406</v>
      </c>
      <c r="N101" s="6" cm="1">
        <f t="array" ref="N101">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415</v>
      </c>
      <c r="O101" s="6" t="str" cm="1">
        <f t="array" ref="O101">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01" s="9"/>
      <c r="Q101" s="9"/>
      <c r="R101" s="9"/>
      <c r="S101" s="9"/>
      <c r="T101" s="9"/>
      <c r="U101" s="9"/>
      <c r="V101" s="9"/>
      <c r="W101" s="9"/>
      <c r="X101" s="9"/>
      <c r="Y101" s="9"/>
    </row>
    <row r="102" spans="1:25" x14ac:dyDescent="0.25">
      <c r="A102" s="6">
        <v>84</v>
      </c>
      <c r="B102" s="6" cm="1">
        <f t="array" ref="B102">B101 + StatGrowth[HP]</f>
        <v>241</v>
      </c>
      <c r="C102" s="6" cm="1">
        <f t="array" ref="C102">C101 + StatGrowth[MP]</f>
        <v>256</v>
      </c>
      <c r="D102" s="6" cm="1">
        <f t="array" ref="D102">D101 + StatGrowth[Strength]</f>
        <v>88</v>
      </c>
      <c r="E102" s="6" cm="1">
        <f t="array" ref="E102">E101 + StatGrowth[Endurance]</f>
        <v>88</v>
      </c>
      <c r="F102" s="6" cm="1">
        <f t="array" ref="F102">F101 + StatGrowth[Agility]</f>
        <v>88</v>
      </c>
      <c r="G102" s="6" cm="1">
        <f t="array" ref="G102">G101 + StatGrowth[Intelligence]</f>
        <v>231</v>
      </c>
      <c r="H102" s="6" cm="1">
        <f t="array" ref="H102">H101 + StatGrowth[Willpower]</f>
        <v>231</v>
      </c>
      <c r="I102" s="6" cm="1">
        <f t="array" ref="I102">I101 + StatGrowth[Charisma]</f>
        <v>88</v>
      </c>
      <c r="J102" s="6" cm="1">
        <f t="array" ref="J102">J101 + StatGrowth[Luck]</f>
        <v>108</v>
      </c>
      <c r="K102" s="6">
        <f t="shared" si="8"/>
        <v>0</v>
      </c>
      <c r="L102" s="6">
        <f t="shared" si="9"/>
        <v>0</v>
      </c>
      <c r="M102" s="6">
        <f>SUM(FullLevel[[#This Row],[HP]:[Holy Energy]])</f>
        <v>1419</v>
      </c>
      <c r="N102" s="6" cm="1">
        <f t="array" ref="N102">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420</v>
      </c>
      <c r="O102" s="6" t="str" cm="1">
        <f t="array" ref="O102">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02" s="9"/>
      <c r="Q102" s="9"/>
      <c r="R102" s="9"/>
      <c r="S102" s="9"/>
      <c r="T102" s="9"/>
      <c r="U102" s="9"/>
      <c r="V102" s="9"/>
      <c r="W102" s="9"/>
      <c r="X102" s="9"/>
      <c r="Y102" s="9"/>
    </row>
    <row r="103" spans="1:25" x14ac:dyDescent="0.25">
      <c r="A103" s="6">
        <v>85</v>
      </c>
      <c r="B103" s="6" cm="1">
        <f t="array" ref="B103">B102 + StatGrowth[HP]</f>
        <v>243</v>
      </c>
      <c r="C103" s="6" cm="1">
        <f t="array" ref="C103">C102 + StatGrowth[MP]</f>
        <v>258</v>
      </c>
      <c r="D103" s="6" cm="1">
        <f t="array" ref="D103">D102 + StatGrowth[Strength]</f>
        <v>89</v>
      </c>
      <c r="E103" s="6" cm="1">
        <f t="array" ref="E103">E102 + StatGrowth[Endurance]</f>
        <v>89</v>
      </c>
      <c r="F103" s="6" cm="1">
        <f t="array" ref="F103">F102 + StatGrowth[Agility]</f>
        <v>89</v>
      </c>
      <c r="G103" s="6" cm="1">
        <f t="array" ref="G103">G102 + StatGrowth[Intelligence]</f>
        <v>233</v>
      </c>
      <c r="H103" s="6" cm="1">
        <f t="array" ref="H103">H102 + StatGrowth[Willpower]</f>
        <v>233</v>
      </c>
      <c r="I103" s="6" cm="1">
        <f t="array" ref="I103">I102 + StatGrowth[Charisma]</f>
        <v>89</v>
      </c>
      <c r="J103" s="6" cm="1">
        <f t="array" ref="J103">J102 + StatGrowth[Luck]</f>
        <v>109</v>
      </c>
      <c r="K103" s="6">
        <f t="shared" si="8"/>
        <v>0</v>
      </c>
      <c r="L103" s="6">
        <f t="shared" si="9"/>
        <v>0</v>
      </c>
      <c r="M103" s="6">
        <f>SUM(FullLevel[[#This Row],[HP]:[Holy Energy]])</f>
        <v>1432</v>
      </c>
      <c r="N103" s="6" cm="1">
        <f t="array" ref="N103">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425</v>
      </c>
      <c r="O103" s="6" t="str" cm="1">
        <f t="array" ref="O103">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03" s="9"/>
      <c r="Q103" s="9"/>
      <c r="R103" s="9"/>
      <c r="S103" s="9"/>
      <c r="T103" s="9"/>
      <c r="U103" s="9"/>
      <c r="V103" s="9"/>
      <c r="W103" s="9"/>
      <c r="X103" s="9"/>
      <c r="Y103" s="9"/>
    </row>
    <row r="104" spans="1:25" x14ac:dyDescent="0.25">
      <c r="A104" s="6">
        <v>86</v>
      </c>
      <c r="B104" s="6" cm="1">
        <f t="array" ref="B104">B103 + StatGrowth[HP]</f>
        <v>245</v>
      </c>
      <c r="C104" s="6" cm="1">
        <f t="array" ref="C104">C103 + StatGrowth[MP]</f>
        <v>260</v>
      </c>
      <c r="D104" s="6" cm="1">
        <f t="array" ref="D104">D103 + StatGrowth[Strength]</f>
        <v>90</v>
      </c>
      <c r="E104" s="6" cm="1">
        <f t="array" ref="E104">E103 + StatGrowth[Endurance]</f>
        <v>90</v>
      </c>
      <c r="F104" s="6" cm="1">
        <f t="array" ref="F104">F103 + StatGrowth[Agility]</f>
        <v>90</v>
      </c>
      <c r="G104" s="6" cm="1">
        <f t="array" ref="G104">G103 + StatGrowth[Intelligence]</f>
        <v>235</v>
      </c>
      <c r="H104" s="6" cm="1">
        <f t="array" ref="H104">H103 + StatGrowth[Willpower]</f>
        <v>235</v>
      </c>
      <c r="I104" s="6" cm="1">
        <f t="array" ref="I104">I103 + StatGrowth[Charisma]</f>
        <v>90</v>
      </c>
      <c r="J104" s="6" cm="1">
        <f t="array" ref="J104">J103 + StatGrowth[Luck]</f>
        <v>110</v>
      </c>
      <c r="K104" s="6">
        <f t="shared" si="8"/>
        <v>0</v>
      </c>
      <c r="L104" s="6">
        <f t="shared" si="9"/>
        <v>0</v>
      </c>
      <c r="M104" s="6">
        <f>SUM(FullLevel[[#This Row],[HP]:[Holy Energy]])</f>
        <v>1445</v>
      </c>
      <c r="N104" s="6" cm="1">
        <f t="array" ref="N104">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430</v>
      </c>
      <c r="O104" s="6" t="str" cm="1">
        <f t="array" ref="O104">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04" s="9"/>
      <c r="Q104" s="9"/>
      <c r="R104" s="9"/>
      <c r="S104" s="9"/>
      <c r="T104" s="9"/>
      <c r="U104" s="9"/>
      <c r="V104" s="9"/>
      <c r="W104" s="9"/>
      <c r="X104" s="9"/>
      <c r="Y104" s="9"/>
    </row>
    <row r="105" spans="1:25" x14ac:dyDescent="0.25">
      <c r="A105" s="6">
        <v>87</v>
      </c>
      <c r="B105" s="6" cm="1">
        <f t="array" ref="B105">B104 + StatGrowth[HP]</f>
        <v>247</v>
      </c>
      <c r="C105" s="6" cm="1">
        <f t="array" ref="C105">C104 + StatGrowth[MP]</f>
        <v>262</v>
      </c>
      <c r="D105" s="6" cm="1">
        <f t="array" ref="D105">D104 + StatGrowth[Strength]</f>
        <v>91</v>
      </c>
      <c r="E105" s="6" cm="1">
        <f t="array" ref="E105">E104 + StatGrowth[Endurance]</f>
        <v>91</v>
      </c>
      <c r="F105" s="6" cm="1">
        <f t="array" ref="F105">F104 + StatGrowth[Agility]</f>
        <v>91</v>
      </c>
      <c r="G105" s="6" cm="1">
        <f t="array" ref="G105">G104 + StatGrowth[Intelligence]</f>
        <v>237</v>
      </c>
      <c r="H105" s="6" cm="1">
        <f t="array" ref="H105">H104 + StatGrowth[Willpower]</f>
        <v>237</v>
      </c>
      <c r="I105" s="6" cm="1">
        <f t="array" ref="I105">I104 + StatGrowth[Charisma]</f>
        <v>91</v>
      </c>
      <c r="J105" s="6" cm="1">
        <f t="array" ref="J105">J104 + StatGrowth[Luck]</f>
        <v>111</v>
      </c>
      <c r="K105" s="6">
        <f t="shared" si="8"/>
        <v>0</v>
      </c>
      <c r="L105" s="6">
        <f t="shared" si="9"/>
        <v>0</v>
      </c>
      <c r="M105" s="6">
        <f>SUM(FullLevel[[#This Row],[HP]:[Holy Energy]])</f>
        <v>1458</v>
      </c>
      <c r="N105" s="6" cm="1">
        <f t="array" ref="N105">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435</v>
      </c>
      <c r="O105" s="6" t="str" cm="1">
        <f t="array" ref="O105">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05" s="9"/>
      <c r="Q105" s="9"/>
      <c r="R105" s="9"/>
      <c r="S105" s="9"/>
      <c r="T105" s="9"/>
      <c r="U105" s="9"/>
      <c r="V105" s="9"/>
      <c r="W105" s="9"/>
      <c r="X105" s="9"/>
      <c r="Y105" s="9"/>
    </row>
    <row r="106" spans="1:25" x14ac:dyDescent="0.25">
      <c r="A106" s="6">
        <v>88</v>
      </c>
      <c r="B106" s="6" cm="1">
        <f t="array" ref="B106">B105 + StatGrowth[HP]</f>
        <v>249</v>
      </c>
      <c r="C106" s="6" cm="1">
        <f t="array" ref="C106">C105 + StatGrowth[MP]</f>
        <v>264</v>
      </c>
      <c r="D106" s="6" cm="1">
        <f t="array" ref="D106">D105 + StatGrowth[Strength]</f>
        <v>92</v>
      </c>
      <c r="E106" s="6" cm="1">
        <f t="array" ref="E106">E105 + StatGrowth[Endurance]</f>
        <v>92</v>
      </c>
      <c r="F106" s="6" cm="1">
        <f t="array" ref="F106">F105 + StatGrowth[Agility]</f>
        <v>92</v>
      </c>
      <c r="G106" s="6" cm="1">
        <f t="array" ref="G106">G105 + StatGrowth[Intelligence]</f>
        <v>239</v>
      </c>
      <c r="H106" s="6" cm="1">
        <f t="array" ref="H106">H105 + StatGrowth[Willpower]</f>
        <v>239</v>
      </c>
      <c r="I106" s="6" cm="1">
        <f t="array" ref="I106">I105 + StatGrowth[Charisma]</f>
        <v>92</v>
      </c>
      <c r="J106" s="6" cm="1">
        <f t="array" ref="J106">J105 + StatGrowth[Luck]</f>
        <v>112</v>
      </c>
      <c r="K106" s="6">
        <f t="shared" si="8"/>
        <v>0</v>
      </c>
      <c r="L106" s="6">
        <f t="shared" si="9"/>
        <v>0</v>
      </c>
      <c r="M106" s="6">
        <f>SUM(FullLevel[[#This Row],[HP]:[Holy Energy]])</f>
        <v>1471</v>
      </c>
      <c r="N106" s="6" cm="1">
        <f t="array" ref="N106">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440</v>
      </c>
      <c r="O106" s="6" t="str" cm="1">
        <f t="array" ref="O106">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06" s="9"/>
      <c r="Q106" s="9"/>
      <c r="R106" s="9"/>
      <c r="S106" s="9"/>
      <c r="T106" s="9"/>
      <c r="U106" s="9"/>
      <c r="V106" s="9"/>
      <c r="W106" s="9"/>
      <c r="X106" s="9"/>
      <c r="Y106" s="9"/>
    </row>
    <row r="107" spans="1:25" x14ac:dyDescent="0.25">
      <c r="A107" s="6">
        <v>89</v>
      </c>
      <c r="B107" s="6" cm="1">
        <f t="array" ref="B107">B106 + StatGrowth[HP]</f>
        <v>251</v>
      </c>
      <c r="C107" s="6" cm="1">
        <f t="array" ref="C107">C106 + StatGrowth[MP]</f>
        <v>266</v>
      </c>
      <c r="D107" s="6" cm="1">
        <f t="array" ref="D107">D106 + StatGrowth[Strength]</f>
        <v>93</v>
      </c>
      <c r="E107" s="6" cm="1">
        <f t="array" ref="E107">E106 + StatGrowth[Endurance]</f>
        <v>93</v>
      </c>
      <c r="F107" s="6" cm="1">
        <f t="array" ref="F107">F106 + StatGrowth[Agility]</f>
        <v>93</v>
      </c>
      <c r="G107" s="6" cm="1">
        <f t="array" ref="G107">G106 + StatGrowth[Intelligence]</f>
        <v>241</v>
      </c>
      <c r="H107" s="6" cm="1">
        <f t="array" ref="H107">H106 + StatGrowth[Willpower]</f>
        <v>241</v>
      </c>
      <c r="I107" s="6" cm="1">
        <f t="array" ref="I107">I106 + StatGrowth[Charisma]</f>
        <v>93</v>
      </c>
      <c r="J107" s="6" cm="1">
        <f t="array" ref="J107">J106 + StatGrowth[Luck]</f>
        <v>113</v>
      </c>
      <c r="K107" s="6">
        <f t="shared" si="8"/>
        <v>0</v>
      </c>
      <c r="L107" s="6">
        <f t="shared" si="9"/>
        <v>0</v>
      </c>
      <c r="M107" s="6">
        <f>SUM(FullLevel[[#This Row],[HP]:[Holy Energy]])</f>
        <v>1484</v>
      </c>
      <c r="N107" s="6" cm="1">
        <f t="array" ref="N107">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445</v>
      </c>
      <c r="O107" s="6" t="str" cm="1">
        <f t="array" ref="O107">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07" s="9"/>
      <c r="Q107" s="9"/>
      <c r="R107" s="9"/>
      <c r="S107" s="9"/>
      <c r="T107" s="9"/>
      <c r="U107" s="9"/>
      <c r="V107" s="9"/>
      <c r="W107" s="9"/>
      <c r="X107" s="9"/>
      <c r="Y107" s="9"/>
    </row>
    <row r="108" spans="1:25" x14ac:dyDescent="0.25">
      <c r="A108" s="6">
        <v>90</v>
      </c>
      <c r="B108" s="6" cm="1">
        <f t="array" ref="B108">B107 + StatGrowth[HP]</f>
        <v>253</v>
      </c>
      <c r="C108" s="6" cm="1">
        <f t="array" ref="C108">C107 + StatGrowth[MP]</f>
        <v>268</v>
      </c>
      <c r="D108" s="6" cm="1">
        <f t="array" ref="D108">D107 + StatGrowth[Strength]</f>
        <v>94</v>
      </c>
      <c r="E108" s="6" cm="1">
        <f t="array" ref="E108">E107 + StatGrowth[Endurance]</f>
        <v>94</v>
      </c>
      <c r="F108" s="6" cm="1">
        <f t="array" ref="F108">F107 + StatGrowth[Agility]</f>
        <v>94</v>
      </c>
      <c r="G108" s="6" cm="1">
        <f t="array" ref="G108">G107 + StatGrowth[Intelligence]</f>
        <v>243</v>
      </c>
      <c r="H108" s="6" cm="1">
        <f t="array" ref="H108">H107 + StatGrowth[Willpower]</f>
        <v>243</v>
      </c>
      <c r="I108" s="6" cm="1">
        <f t="array" ref="I108">I107 + StatGrowth[Charisma]</f>
        <v>94</v>
      </c>
      <c r="J108" s="6" cm="1">
        <f t="array" ref="J108">J107 + StatGrowth[Luck]</f>
        <v>114</v>
      </c>
      <c r="K108" s="6">
        <f t="shared" si="8"/>
        <v>0</v>
      </c>
      <c r="L108" s="6">
        <f t="shared" si="9"/>
        <v>0</v>
      </c>
      <c r="M108" s="6">
        <f>SUM(FullLevel[[#This Row],[HP]:[Holy Energy]])</f>
        <v>1497</v>
      </c>
      <c r="N108" s="6" cm="1">
        <f t="array" ref="N108">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450</v>
      </c>
      <c r="O108" s="6" t="str" cm="1">
        <f t="array" ref="O108">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08" s="9"/>
      <c r="Q108" s="9"/>
      <c r="R108" s="9"/>
      <c r="S108" s="9"/>
      <c r="T108" s="9"/>
      <c r="U108" s="9"/>
      <c r="V108" s="9"/>
      <c r="W108" s="9"/>
      <c r="X108" s="9"/>
      <c r="Y108" s="9"/>
    </row>
    <row r="109" spans="1:25" x14ac:dyDescent="0.25">
      <c r="A109" s="6">
        <v>91</v>
      </c>
      <c r="B109" s="6" cm="1">
        <f t="array" ref="B109">B108 + StatGrowth[HP]</f>
        <v>255</v>
      </c>
      <c r="C109" s="6" cm="1">
        <f t="array" ref="C109">C108 + StatGrowth[MP]</f>
        <v>270</v>
      </c>
      <c r="D109" s="6" cm="1">
        <f t="array" ref="D109">D108 + StatGrowth[Strength]</f>
        <v>95</v>
      </c>
      <c r="E109" s="6" cm="1">
        <f t="array" ref="E109">E108 + StatGrowth[Endurance]</f>
        <v>95</v>
      </c>
      <c r="F109" s="6" cm="1">
        <f t="array" ref="F109">F108 + StatGrowth[Agility]</f>
        <v>95</v>
      </c>
      <c r="G109" s="6" cm="1">
        <f t="array" ref="G109">G108 + StatGrowth[Intelligence]</f>
        <v>245</v>
      </c>
      <c r="H109" s="6" cm="1">
        <f t="array" ref="H109">H108 + StatGrowth[Willpower]</f>
        <v>245</v>
      </c>
      <c r="I109" s="6" cm="1">
        <f t="array" ref="I109">I108 + StatGrowth[Charisma]</f>
        <v>95</v>
      </c>
      <c r="J109" s="6" cm="1">
        <f t="array" ref="J109">J108 + StatGrowth[Luck]</f>
        <v>115</v>
      </c>
      <c r="K109" s="6">
        <f t="shared" si="8"/>
        <v>0</v>
      </c>
      <c r="L109" s="6">
        <f t="shared" si="9"/>
        <v>0</v>
      </c>
      <c r="M109" s="6">
        <f>SUM(FullLevel[[#This Row],[HP]:[Holy Energy]])</f>
        <v>1510</v>
      </c>
      <c r="N109" s="6" cm="1">
        <f t="array" ref="N109">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455</v>
      </c>
      <c r="O109" s="6" t="str" cm="1">
        <f t="array" ref="O109">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09" s="9"/>
      <c r="Q109" s="9"/>
      <c r="R109" s="9"/>
      <c r="S109" s="9"/>
      <c r="T109" s="9"/>
      <c r="U109" s="9"/>
      <c r="V109" s="9"/>
      <c r="W109" s="9"/>
      <c r="X109" s="9"/>
      <c r="Y109" s="9"/>
    </row>
    <row r="110" spans="1:25" x14ac:dyDescent="0.25">
      <c r="A110" s="6">
        <v>92</v>
      </c>
      <c r="B110" s="6" cm="1">
        <f t="array" ref="B110">B109 + StatGrowth[HP]</f>
        <v>257</v>
      </c>
      <c r="C110" s="6" cm="1">
        <f t="array" ref="C110">C109 + StatGrowth[MP]</f>
        <v>272</v>
      </c>
      <c r="D110" s="6" cm="1">
        <f t="array" ref="D110">D109 + StatGrowth[Strength]</f>
        <v>96</v>
      </c>
      <c r="E110" s="6" cm="1">
        <f t="array" ref="E110">E109 + StatGrowth[Endurance]</f>
        <v>96</v>
      </c>
      <c r="F110" s="6" cm="1">
        <f t="array" ref="F110">F109 + StatGrowth[Agility]</f>
        <v>96</v>
      </c>
      <c r="G110" s="6" cm="1">
        <f t="array" ref="G110">G109 + StatGrowth[Intelligence]</f>
        <v>247</v>
      </c>
      <c r="H110" s="6" cm="1">
        <f t="array" ref="H110">H109 + StatGrowth[Willpower]</f>
        <v>247</v>
      </c>
      <c r="I110" s="6" cm="1">
        <f t="array" ref="I110">I109 + StatGrowth[Charisma]</f>
        <v>96</v>
      </c>
      <c r="J110" s="6" cm="1">
        <f t="array" ref="J110">J109 + StatGrowth[Luck]</f>
        <v>116</v>
      </c>
      <c r="K110" s="6">
        <f t="shared" si="8"/>
        <v>0</v>
      </c>
      <c r="L110" s="6">
        <f t="shared" si="9"/>
        <v>0</v>
      </c>
      <c r="M110" s="6">
        <f>SUM(FullLevel[[#This Row],[HP]:[Holy Energy]])</f>
        <v>1523</v>
      </c>
      <c r="N110" s="6" cm="1">
        <f t="array" ref="N110">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460</v>
      </c>
      <c r="O110" s="6" t="str" cm="1">
        <f t="array" ref="O110">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10" s="9"/>
      <c r="Q110" s="9"/>
      <c r="R110" s="9"/>
      <c r="S110" s="9"/>
      <c r="T110" s="9"/>
      <c r="U110" s="9"/>
      <c r="V110" s="9"/>
      <c r="W110" s="9"/>
      <c r="X110" s="9"/>
      <c r="Y110" s="9"/>
    </row>
    <row r="111" spans="1:25" x14ac:dyDescent="0.25">
      <c r="A111" s="6">
        <v>93</v>
      </c>
      <c r="B111" s="6" cm="1">
        <f t="array" ref="B111">B110 + StatGrowth[HP]</f>
        <v>259</v>
      </c>
      <c r="C111" s="6" cm="1">
        <f t="array" ref="C111">C110 + StatGrowth[MP]</f>
        <v>274</v>
      </c>
      <c r="D111" s="6" cm="1">
        <f t="array" ref="D111">D110 + StatGrowth[Strength]</f>
        <v>97</v>
      </c>
      <c r="E111" s="6" cm="1">
        <f t="array" ref="E111">E110 + StatGrowth[Endurance]</f>
        <v>97</v>
      </c>
      <c r="F111" s="6" cm="1">
        <f t="array" ref="F111">F110 + StatGrowth[Agility]</f>
        <v>97</v>
      </c>
      <c r="G111" s="6" cm="1">
        <f t="array" ref="G111">G110 + StatGrowth[Intelligence]</f>
        <v>249</v>
      </c>
      <c r="H111" s="6" cm="1">
        <f t="array" ref="H111">H110 + StatGrowth[Willpower]</f>
        <v>249</v>
      </c>
      <c r="I111" s="6" cm="1">
        <f t="array" ref="I111">I110 + StatGrowth[Charisma]</f>
        <v>97</v>
      </c>
      <c r="J111" s="6" cm="1">
        <f t="array" ref="J111">J110 + StatGrowth[Luck]</f>
        <v>117</v>
      </c>
      <c r="K111" s="6">
        <f t="shared" si="8"/>
        <v>0</v>
      </c>
      <c r="L111" s="6">
        <f t="shared" si="9"/>
        <v>0</v>
      </c>
      <c r="M111" s="6">
        <f>SUM(FullLevel[[#This Row],[HP]:[Holy Energy]])</f>
        <v>1536</v>
      </c>
      <c r="N111" s="6" cm="1">
        <f t="array" ref="N111">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465</v>
      </c>
      <c r="O111" s="6" t="str" cm="1">
        <f t="array" ref="O111">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11" s="9"/>
      <c r="Q111" s="9"/>
      <c r="R111" s="9"/>
      <c r="S111" s="9"/>
      <c r="T111" s="9"/>
      <c r="U111" s="9"/>
      <c r="V111" s="9"/>
      <c r="W111" s="9"/>
      <c r="X111" s="9"/>
      <c r="Y111" s="9"/>
    </row>
    <row r="112" spans="1:25" x14ac:dyDescent="0.25">
      <c r="A112" s="6">
        <v>94</v>
      </c>
      <c r="B112" s="6" cm="1">
        <f t="array" ref="B112">B111 + StatGrowth[HP]</f>
        <v>261</v>
      </c>
      <c r="C112" s="6" cm="1">
        <f t="array" ref="C112">C111 + StatGrowth[MP]</f>
        <v>276</v>
      </c>
      <c r="D112" s="6" cm="1">
        <f t="array" ref="D112">D111 + StatGrowth[Strength]</f>
        <v>98</v>
      </c>
      <c r="E112" s="6" cm="1">
        <f t="array" ref="E112">E111 + StatGrowth[Endurance]</f>
        <v>98</v>
      </c>
      <c r="F112" s="6" cm="1">
        <f t="array" ref="F112">F111 + StatGrowth[Agility]</f>
        <v>98</v>
      </c>
      <c r="G112" s="6" cm="1">
        <f t="array" ref="G112">G111 + StatGrowth[Intelligence]</f>
        <v>251</v>
      </c>
      <c r="H112" s="6" cm="1">
        <f t="array" ref="H112">H111 + StatGrowth[Willpower]</f>
        <v>251</v>
      </c>
      <c r="I112" s="6" cm="1">
        <f t="array" ref="I112">I111 + StatGrowth[Charisma]</f>
        <v>98</v>
      </c>
      <c r="J112" s="6" cm="1">
        <f t="array" ref="J112">J111 + StatGrowth[Luck]</f>
        <v>118</v>
      </c>
      <c r="K112" s="6">
        <f t="shared" si="8"/>
        <v>0</v>
      </c>
      <c r="L112" s="6">
        <f t="shared" si="9"/>
        <v>0</v>
      </c>
      <c r="M112" s="6">
        <f>SUM(FullLevel[[#This Row],[HP]:[Holy Energy]])</f>
        <v>1549</v>
      </c>
      <c r="N112" s="6" cm="1">
        <f t="array" ref="N112">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470</v>
      </c>
      <c r="O112" s="6" t="str" cm="1">
        <f t="array" ref="O112">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12" s="9"/>
      <c r="Q112" s="9"/>
      <c r="R112" s="9"/>
      <c r="S112" s="9"/>
      <c r="T112" s="9"/>
      <c r="U112" s="9"/>
      <c r="V112" s="9"/>
      <c r="W112" s="9"/>
      <c r="X112" s="9"/>
      <c r="Y112" s="9"/>
    </row>
    <row r="113" spans="1:25" x14ac:dyDescent="0.25">
      <c r="A113" s="6">
        <v>95</v>
      </c>
      <c r="B113" s="6" cm="1">
        <f t="array" ref="B113">B112 + StatGrowth[HP]</f>
        <v>263</v>
      </c>
      <c r="C113" s="6" cm="1">
        <f t="array" ref="C113">C112 + StatGrowth[MP]</f>
        <v>278</v>
      </c>
      <c r="D113" s="6" cm="1">
        <f t="array" ref="D113">D112 + StatGrowth[Strength]</f>
        <v>99</v>
      </c>
      <c r="E113" s="6" cm="1">
        <f t="array" ref="E113">E112 + StatGrowth[Endurance]</f>
        <v>99</v>
      </c>
      <c r="F113" s="6" cm="1">
        <f t="array" ref="F113">F112 + StatGrowth[Agility]</f>
        <v>99</v>
      </c>
      <c r="G113" s="6" cm="1">
        <f t="array" ref="G113">G112 + StatGrowth[Intelligence]</f>
        <v>253</v>
      </c>
      <c r="H113" s="6" cm="1">
        <f t="array" ref="H113">H112 + StatGrowth[Willpower]</f>
        <v>253</v>
      </c>
      <c r="I113" s="6" cm="1">
        <f t="array" ref="I113">I112 + StatGrowth[Charisma]</f>
        <v>99</v>
      </c>
      <c r="J113" s="6" cm="1">
        <f t="array" ref="J113">J112 + StatGrowth[Luck]</f>
        <v>119</v>
      </c>
      <c r="K113" s="6">
        <f t="shared" si="8"/>
        <v>0</v>
      </c>
      <c r="L113" s="6">
        <f t="shared" si="9"/>
        <v>0</v>
      </c>
      <c r="M113" s="6">
        <f>SUM(FullLevel[[#This Row],[HP]:[Holy Energy]])</f>
        <v>1562</v>
      </c>
      <c r="N113" s="6" cm="1">
        <f t="array" ref="N113">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475</v>
      </c>
      <c r="O113" s="6" t="str" cm="1">
        <f t="array" ref="O113">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13" s="9"/>
      <c r="Q113" s="9"/>
      <c r="R113" s="9"/>
      <c r="S113" s="9"/>
      <c r="T113" s="9"/>
      <c r="U113" s="9"/>
      <c r="V113" s="9"/>
      <c r="W113" s="9"/>
      <c r="X113" s="9"/>
      <c r="Y113" s="9"/>
    </row>
    <row r="114" spans="1:25" x14ac:dyDescent="0.25">
      <c r="A114" s="6">
        <v>96</v>
      </c>
      <c r="B114" s="6" cm="1">
        <f t="array" ref="B114">B113 + StatGrowth[HP]</f>
        <v>265</v>
      </c>
      <c r="C114" s="6" cm="1">
        <f t="array" ref="C114">C113 + StatGrowth[MP]</f>
        <v>280</v>
      </c>
      <c r="D114" s="6" cm="1">
        <f t="array" ref="D114">D113 + StatGrowth[Strength]</f>
        <v>100</v>
      </c>
      <c r="E114" s="6" cm="1">
        <f t="array" ref="E114">E113 + StatGrowth[Endurance]</f>
        <v>100</v>
      </c>
      <c r="F114" s="6" cm="1">
        <f t="array" ref="F114">F113 + StatGrowth[Agility]</f>
        <v>100</v>
      </c>
      <c r="G114" s="6" cm="1">
        <f t="array" ref="G114">G113 + StatGrowth[Intelligence]</f>
        <v>255</v>
      </c>
      <c r="H114" s="6" cm="1">
        <f t="array" ref="H114">H113 + StatGrowth[Willpower]</f>
        <v>255</v>
      </c>
      <c r="I114" s="6" cm="1">
        <f t="array" ref="I114">I113 + StatGrowth[Charisma]</f>
        <v>100</v>
      </c>
      <c r="J114" s="6" cm="1">
        <f t="array" ref="J114">J113 + StatGrowth[Luck]</f>
        <v>120</v>
      </c>
      <c r="K114" s="6">
        <f t="shared" si="8"/>
        <v>0</v>
      </c>
      <c r="L114" s="6">
        <f t="shared" si="9"/>
        <v>0</v>
      </c>
      <c r="M114" s="6">
        <f>SUM(FullLevel[[#This Row],[HP]:[Holy Energy]])</f>
        <v>1575</v>
      </c>
      <c r="N114" s="6" cm="1">
        <f t="array" ref="N114">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480</v>
      </c>
      <c r="O114" s="6" t="str" cm="1">
        <f t="array" ref="O114">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14" s="9"/>
      <c r="Q114" s="9"/>
      <c r="R114" s="9"/>
      <c r="S114" s="9"/>
      <c r="T114" s="9"/>
      <c r="U114" s="9"/>
      <c r="V114" s="9"/>
      <c r="W114" s="9"/>
      <c r="X114" s="9"/>
      <c r="Y114" s="9"/>
    </row>
    <row r="115" spans="1:25" x14ac:dyDescent="0.25">
      <c r="A115" s="6">
        <v>97</v>
      </c>
      <c r="B115" s="6" cm="1">
        <f t="array" ref="B115">B114 + StatGrowth[HP]</f>
        <v>267</v>
      </c>
      <c r="C115" s="6" cm="1">
        <f t="array" ref="C115">C114 + StatGrowth[MP]</f>
        <v>282</v>
      </c>
      <c r="D115" s="6" cm="1">
        <f t="array" ref="D115">D114 + StatGrowth[Strength]</f>
        <v>101</v>
      </c>
      <c r="E115" s="6" cm="1">
        <f t="array" ref="E115">E114 + StatGrowth[Endurance]</f>
        <v>101</v>
      </c>
      <c r="F115" s="6" cm="1">
        <f t="array" ref="F115">F114 + StatGrowth[Agility]</f>
        <v>101</v>
      </c>
      <c r="G115" s="6" cm="1">
        <f t="array" ref="G115">G114 + StatGrowth[Intelligence]</f>
        <v>257</v>
      </c>
      <c r="H115" s="6" cm="1">
        <f t="array" ref="H115">H114 + StatGrowth[Willpower]</f>
        <v>257</v>
      </c>
      <c r="I115" s="6" cm="1">
        <f t="array" ref="I115">I114 + StatGrowth[Charisma]</f>
        <v>101</v>
      </c>
      <c r="J115" s="6" cm="1">
        <f t="array" ref="J115">J114 + StatGrowth[Luck]</f>
        <v>121</v>
      </c>
      <c r="K115" s="6">
        <f t="shared" si="8"/>
        <v>0</v>
      </c>
      <c r="L115" s="6">
        <f t="shared" si="9"/>
        <v>0</v>
      </c>
      <c r="M115" s="6">
        <f>SUM(FullLevel[[#This Row],[HP]:[Holy Energy]])</f>
        <v>1588</v>
      </c>
      <c r="N115" s="6" cm="1">
        <f t="array" ref="N115">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485</v>
      </c>
      <c r="O115" s="6" t="str" cm="1">
        <f t="array" ref="O115">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15" s="9"/>
      <c r="Q115" s="9"/>
      <c r="R115" s="9"/>
      <c r="S115" s="9"/>
      <c r="T115" s="9"/>
      <c r="U115" s="9"/>
      <c r="V115" s="9"/>
      <c r="W115" s="9"/>
      <c r="X115" s="9"/>
      <c r="Y115" s="9"/>
    </row>
    <row r="116" spans="1:25" x14ac:dyDescent="0.25">
      <c r="A116" s="6">
        <v>98</v>
      </c>
      <c r="B116" s="6" cm="1">
        <f t="array" ref="B116">B115 + StatGrowth[HP]</f>
        <v>269</v>
      </c>
      <c r="C116" s="6" cm="1">
        <f t="array" ref="C116">C115 + StatGrowth[MP]</f>
        <v>284</v>
      </c>
      <c r="D116" s="6" cm="1">
        <f t="array" ref="D116">D115 + StatGrowth[Strength]</f>
        <v>102</v>
      </c>
      <c r="E116" s="6" cm="1">
        <f t="array" ref="E116">E115 + StatGrowth[Endurance]</f>
        <v>102</v>
      </c>
      <c r="F116" s="6" cm="1">
        <f t="array" ref="F116">F115 + StatGrowth[Agility]</f>
        <v>102</v>
      </c>
      <c r="G116" s="6" cm="1">
        <f t="array" ref="G116">G115 + StatGrowth[Intelligence]</f>
        <v>259</v>
      </c>
      <c r="H116" s="6" cm="1">
        <f t="array" ref="H116">H115 + StatGrowth[Willpower]</f>
        <v>259</v>
      </c>
      <c r="I116" s="6" cm="1">
        <f t="array" ref="I116">I115 + StatGrowth[Charisma]</f>
        <v>102</v>
      </c>
      <c r="J116" s="6" cm="1">
        <f t="array" ref="J116">J115 + StatGrowth[Luck]</f>
        <v>122</v>
      </c>
      <c r="K116" s="6">
        <f t="shared" si="8"/>
        <v>0</v>
      </c>
      <c r="L116" s="6">
        <f t="shared" si="9"/>
        <v>0</v>
      </c>
      <c r="M116" s="6">
        <f>SUM(FullLevel[[#This Row],[HP]:[Holy Energy]])</f>
        <v>1601</v>
      </c>
      <c r="N116" s="6" cm="1">
        <f t="array" ref="N116">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490</v>
      </c>
      <c r="O116" s="6" t="str" cm="1">
        <f t="array" ref="O116">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16" s="9"/>
      <c r="Q116" s="9"/>
      <c r="R116" s="9"/>
      <c r="S116" s="9"/>
      <c r="T116" s="9"/>
      <c r="U116" s="9"/>
      <c r="V116" s="9"/>
      <c r="W116" s="9"/>
      <c r="X116" s="9"/>
      <c r="Y116" s="9"/>
    </row>
    <row r="117" spans="1:25" x14ac:dyDescent="0.25">
      <c r="A117" s="6">
        <v>99</v>
      </c>
      <c r="B117" s="6" cm="1">
        <f t="array" ref="B117">B116 + StatGrowth[HP]</f>
        <v>271</v>
      </c>
      <c r="C117" s="6" cm="1">
        <f t="array" ref="C117">C116 + StatGrowth[MP]</f>
        <v>286</v>
      </c>
      <c r="D117" s="6" cm="1">
        <f t="array" ref="D117">D116 + StatGrowth[Strength]</f>
        <v>103</v>
      </c>
      <c r="E117" s="6" cm="1">
        <f t="array" ref="E117">E116 + StatGrowth[Endurance]</f>
        <v>103</v>
      </c>
      <c r="F117" s="6" cm="1">
        <f t="array" ref="F117">F116 + StatGrowth[Agility]</f>
        <v>103</v>
      </c>
      <c r="G117" s="6" cm="1">
        <f t="array" ref="G117">G116 + StatGrowth[Intelligence]</f>
        <v>261</v>
      </c>
      <c r="H117" s="6" cm="1">
        <f t="array" ref="H117">H116 + StatGrowth[Willpower]</f>
        <v>261</v>
      </c>
      <c r="I117" s="6" cm="1">
        <f t="array" ref="I117">I116 + StatGrowth[Charisma]</f>
        <v>103</v>
      </c>
      <c r="J117" s="6" cm="1">
        <f t="array" ref="J117">J116 + StatGrowth[Luck]</f>
        <v>123</v>
      </c>
      <c r="K117" s="6">
        <f t="shared" si="8"/>
        <v>0</v>
      </c>
      <c r="L117" s="6">
        <f t="shared" si="9"/>
        <v>0</v>
      </c>
      <c r="M117" s="6">
        <f>SUM(FullLevel[[#This Row],[HP]:[Holy Energy]])</f>
        <v>1614</v>
      </c>
      <c r="N117" s="6" cm="1">
        <f t="array" ref="N117">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495</v>
      </c>
      <c r="O117" s="6" t="str" cm="1">
        <f t="array" ref="O117">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17" s="9"/>
      <c r="Q117" s="9"/>
      <c r="R117" s="9"/>
      <c r="S117" s="9"/>
      <c r="T117" s="9"/>
      <c r="U117" s="9"/>
      <c r="V117" s="9"/>
      <c r="W117" s="9"/>
      <c r="X117" s="9"/>
      <c r="Y117" s="9"/>
    </row>
    <row r="118" spans="1:25" x14ac:dyDescent="0.25">
      <c r="A118" s="6">
        <v>100</v>
      </c>
      <c r="B118" s="6" cm="1">
        <f t="array" ref="B118">B117 + StatGrowth[HP]</f>
        <v>273</v>
      </c>
      <c r="C118" s="6" cm="1">
        <f t="array" ref="C118">C117 + StatGrowth[MP]</f>
        <v>288</v>
      </c>
      <c r="D118" s="6" cm="1">
        <f t="array" ref="D118">D117 + StatGrowth[Strength]</f>
        <v>104</v>
      </c>
      <c r="E118" s="6" cm="1">
        <f t="array" ref="E118">E117 + StatGrowth[Endurance]</f>
        <v>104</v>
      </c>
      <c r="F118" s="6" cm="1">
        <f t="array" ref="F118">F117 + StatGrowth[Agility]</f>
        <v>104</v>
      </c>
      <c r="G118" s="6" cm="1">
        <f t="array" ref="G118">G117 + StatGrowth[Intelligence]</f>
        <v>263</v>
      </c>
      <c r="H118" s="6" cm="1">
        <f t="array" ref="H118">H117 + StatGrowth[Willpower]</f>
        <v>263</v>
      </c>
      <c r="I118" s="6" cm="1">
        <f t="array" ref="I118">I117 + StatGrowth[Charisma]</f>
        <v>104</v>
      </c>
      <c r="J118" s="6" cm="1">
        <f t="array" ref="J118">J117 + StatGrowth[Luck]</f>
        <v>124</v>
      </c>
      <c r="K118" s="6">
        <f t="shared" si="8"/>
        <v>0</v>
      </c>
      <c r="L118" s="6">
        <f t="shared" si="9"/>
        <v>0</v>
      </c>
      <c r="M118" s="6">
        <f>SUM(FullLevel[[#This Row],[HP]:[Holy Energy]])</f>
        <v>1627</v>
      </c>
      <c r="N118" s="6" cm="1">
        <f t="array" ref="N118">IFERROR(IF(ROUND(VLOOKUP(FullLevel[[#This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 VLOOKUP(FullLevel[[#This Row],[Final Adjust]],XPCurveCalc[],2), VLOOKUP(FullLevel[[#This Row],[Final Adjust]],XPCurveCalc[],2), ROUND(VLOOKUP(FullLevel[[#This Row],[Final Adjust]],XPCurveCalc[],2) + (VLOOKUP(FullLevel[[#This Row],[Final Adjust]],XPCurveCalc[],2) * (IF(NOT($A$10 = ""), (VLOOKUP(FullLevel[[#This Row],[Final Adjust]],XPCurveCalc[],_xlfn.IFS($N$10 = 1, 3, $N$10 = 2, 5, $N$10 = 3, 7, $N$10 = 4, 9))), 0) + IF(NOT($A$11 = ""), (VLOOKUP(FullLevel[[#This Row],[Final Adjust]],XPCurveCalc[],_xlfn.IFS($N$11 = 1, 3, $N$11 = 2, 5, $N$11 = 3, 7, $N$11 = 4, 9))), 0)) + IF(NOT($A$12 = ""), (VLOOKUP(FullLevel[[#This Row],[Final Adjust]],XPCurveCalc[],_xlfn.IFS($N$12 = 1, 3, $N$12 = 2, 5, $N$12 = 3, 7, $N$12 = 4, 9))), 0)),0)), 0)</f>
        <v>500</v>
      </c>
      <c r="O118" s="6" t="str" cm="1">
        <f t="array" ref="O118">_xlfn.IFS(MIN($N$10:$N$12) = 0, IF(FullLevel[[#This Row],[Final Adjust]] = 25, "&lt;----", ""), MIN($N$10:$N$12) = 1, IF(FullLevel[[#This Row],[Final Adjust]] = 25, "&lt;----", ""), MIN($N$10:$N$12) = 2, IF(FullLevel[[#This Row],[Final Adjust]] = 50, "&lt;----", ""), MIN($N$10:$N$12) = 3, IF(FullLevel[[#This Row],[Final Adjust]] = 75, "&lt;----", ""), MIN($N$10:$N$12) = 4, IF(FullLevel[[#This Row],[Final Adjust]] = 100, "&lt;----", ""))</f>
        <v/>
      </c>
      <c r="P118" s="9"/>
      <c r="Q118" s="9"/>
      <c r="R118" s="9"/>
      <c r="S118" s="9"/>
      <c r="T118" s="9"/>
      <c r="U118" s="9"/>
      <c r="V118" s="9"/>
      <c r="W118" s="9"/>
      <c r="X118" s="9"/>
      <c r="Y118" s="9"/>
    </row>
    <row r="119" spans="1:25" x14ac:dyDescent="0.25">
      <c r="N119" s="9"/>
      <c r="O119" s="9"/>
      <c r="P119" s="9"/>
      <c r="Q119" s="9"/>
      <c r="R119" s="9"/>
      <c r="S119" s="9"/>
      <c r="T119" s="9"/>
      <c r="U119" s="9"/>
      <c r="V119" s="9"/>
      <c r="W119" s="9"/>
      <c r="X119" s="9"/>
      <c r="Y119" s="9"/>
    </row>
    <row r="120" spans="1:25" x14ac:dyDescent="0.25">
      <c r="N120" s="9"/>
      <c r="O120" s="9"/>
      <c r="P120" s="9"/>
      <c r="Q120" s="9"/>
      <c r="R120" s="9"/>
      <c r="S120" s="9"/>
      <c r="T120" s="9"/>
      <c r="U120" s="9"/>
      <c r="V120" s="9"/>
      <c r="W120" s="9"/>
      <c r="X120" s="9"/>
      <c r="Y120" s="9"/>
    </row>
    <row r="121" spans="1:25" x14ac:dyDescent="0.25">
      <c r="N121" s="9"/>
      <c r="O121" s="9"/>
      <c r="P121" s="9"/>
      <c r="Q121" s="9"/>
      <c r="R121" s="9"/>
      <c r="S121" s="9"/>
      <c r="T121" s="9"/>
      <c r="U121" s="9"/>
      <c r="V121" s="9"/>
      <c r="W121" s="9"/>
      <c r="X121" s="9"/>
      <c r="Y121" s="9"/>
    </row>
    <row r="122" spans="1:25" x14ac:dyDescent="0.25">
      <c r="N122" s="9"/>
      <c r="O122" s="9"/>
      <c r="P122" s="9"/>
      <c r="Q122" s="9"/>
      <c r="R122" s="9"/>
      <c r="S122" s="9"/>
      <c r="T122" s="9"/>
      <c r="U122" s="9"/>
      <c r="V122" s="9"/>
      <c r="W122" s="9"/>
      <c r="X122" s="9"/>
      <c r="Y122" s="9"/>
    </row>
    <row r="123" spans="1:25" x14ac:dyDescent="0.25">
      <c r="N123" s="9"/>
      <c r="O123" s="9"/>
      <c r="P123" s="9"/>
      <c r="Q123" s="9"/>
      <c r="R123" s="9"/>
      <c r="S123" s="9"/>
      <c r="T123" s="9"/>
      <c r="U123" s="9"/>
      <c r="V123" s="9"/>
      <c r="W123" s="9"/>
      <c r="X123" s="9"/>
      <c r="Y123" s="9"/>
    </row>
    <row r="124" spans="1:25" x14ac:dyDescent="0.25">
      <c r="N124" s="9"/>
      <c r="O124" s="9"/>
      <c r="P124" s="9"/>
      <c r="Q124" s="9"/>
      <c r="R124" s="9"/>
      <c r="S124" s="9"/>
      <c r="T124" s="9"/>
      <c r="U124" s="9"/>
      <c r="V124" s="9"/>
      <c r="W124" s="9"/>
      <c r="X124" s="9"/>
      <c r="Y124" s="9"/>
    </row>
    <row r="125" spans="1:25" x14ac:dyDescent="0.25">
      <c r="N125" s="9"/>
      <c r="O125" s="9"/>
      <c r="P125" s="9"/>
      <c r="Q125" s="9"/>
      <c r="R125" s="9"/>
      <c r="S125" s="9"/>
      <c r="T125" s="9"/>
      <c r="U125" s="9"/>
      <c r="V125" s="9"/>
      <c r="W125" s="9"/>
      <c r="X125" s="9"/>
      <c r="Y125" s="9"/>
    </row>
    <row r="126" spans="1:25" x14ac:dyDescent="0.25">
      <c r="N126" s="9"/>
      <c r="O126" s="9"/>
      <c r="P126" s="9"/>
      <c r="Q126" s="9"/>
      <c r="R126" s="9"/>
      <c r="S126" s="9"/>
      <c r="T126" s="9"/>
      <c r="U126" s="9"/>
      <c r="V126" s="9"/>
      <c r="W126" s="9"/>
      <c r="X126" s="9"/>
      <c r="Y126" s="9"/>
    </row>
    <row r="127" spans="1:25" x14ac:dyDescent="0.25">
      <c r="N127" s="9"/>
      <c r="O127" s="9"/>
      <c r="P127" s="9"/>
      <c r="Q127" s="9"/>
      <c r="R127" s="9"/>
      <c r="S127" s="9"/>
      <c r="T127" s="9"/>
      <c r="U127" s="9"/>
      <c r="V127" s="9"/>
      <c r="W127" s="9"/>
      <c r="X127" s="9"/>
      <c r="Y127" s="9"/>
    </row>
    <row r="128" spans="1:25" x14ac:dyDescent="0.25">
      <c r="N128" s="9"/>
      <c r="O128" s="9"/>
      <c r="P128" s="9"/>
      <c r="Q128" s="9"/>
      <c r="R128" s="9"/>
      <c r="S128" s="9"/>
      <c r="T128" s="9"/>
      <c r="U128" s="9"/>
      <c r="V128" s="9"/>
      <c r="W128" s="9"/>
      <c r="X128" s="9"/>
      <c r="Y128" s="9"/>
    </row>
    <row r="129" spans="14:25" x14ac:dyDescent="0.25">
      <c r="N129" s="9"/>
      <c r="O129" s="9"/>
      <c r="P129" s="9"/>
      <c r="Q129" s="9"/>
      <c r="R129" s="9"/>
      <c r="S129" s="9"/>
      <c r="T129" s="9"/>
      <c r="U129" s="9"/>
      <c r="V129" s="9"/>
      <c r="W129" s="9"/>
      <c r="X129" s="9"/>
      <c r="Y129" s="9"/>
    </row>
    <row r="130" spans="14:25" x14ac:dyDescent="0.25">
      <c r="N130" s="9"/>
      <c r="O130" s="9"/>
      <c r="P130" s="9"/>
      <c r="Q130" s="9"/>
      <c r="R130" s="9"/>
      <c r="S130" s="9"/>
      <c r="T130" s="9"/>
      <c r="U130" s="9"/>
      <c r="V130" s="9"/>
      <c r="W130" s="9"/>
      <c r="X130" s="9"/>
      <c r="Y130" s="9"/>
    </row>
    <row r="131" spans="14:25" x14ac:dyDescent="0.25">
      <c r="N131" s="9"/>
      <c r="O131" s="9"/>
      <c r="P131" s="9"/>
      <c r="Q131" s="9"/>
      <c r="R131" s="9"/>
      <c r="S131" s="9"/>
      <c r="T131" s="9"/>
      <c r="U131" s="9"/>
      <c r="V131" s="9"/>
      <c r="W131" s="9"/>
      <c r="X131" s="9"/>
      <c r="Y131" s="9"/>
    </row>
    <row r="132" spans="14:25" x14ac:dyDescent="0.25">
      <c r="N132" s="9"/>
      <c r="O132" s="9"/>
      <c r="P132" s="9"/>
      <c r="Q132" s="9"/>
      <c r="R132" s="9"/>
      <c r="S132" s="9"/>
      <c r="T132" s="9"/>
      <c r="U132" s="9"/>
      <c r="V132" s="9"/>
      <c r="W132" s="9"/>
      <c r="X132" s="9"/>
      <c r="Y132" s="9"/>
    </row>
    <row r="133" spans="14:25" x14ac:dyDescent="0.25">
      <c r="N133" s="9"/>
      <c r="O133" s="9"/>
      <c r="P133" s="9"/>
      <c r="Q133" s="9"/>
      <c r="R133" s="9"/>
      <c r="S133" s="9"/>
      <c r="T133" s="9"/>
      <c r="U133" s="9"/>
      <c r="V133" s="9"/>
      <c r="W133" s="9"/>
      <c r="X133" s="9"/>
      <c r="Y133" s="9"/>
    </row>
    <row r="134" spans="14:25" x14ac:dyDescent="0.25">
      <c r="N134" s="9"/>
      <c r="O134" s="9"/>
      <c r="P134" s="9"/>
      <c r="Q134" s="9"/>
      <c r="R134" s="9"/>
      <c r="S134" s="9"/>
      <c r="T134" s="9"/>
      <c r="U134" s="9"/>
      <c r="V134" s="9"/>
      <c r="W134" s="9"/>
      <c r="X134" s="9"/>
      <c r="Y134" s="9"/>
    </row>
    <row r="135" spans="14:25" x14ac:dyDescent="0.25">
      <c r="N135" s="9"/>
      <c r="O135" s="9"/>
      <c r="P135" s="9"/>
      <c r="Q135" s="9"/>
      <c r="R135" s="9"/>
      <c r="S135" s="9"/>
      <c r="T135" s="9"/>
      <c r="U135" s="9"/>
      <c r="V135" s="9"/>
      <c r="W135" s="9"/>
      <c r="X135" s="9"/>
      <c r="Y135" s="9"/>
    </row>
    <row r="136" spans="14:25" x14ac:dyDescent="0.25">
      <c r="N136" s="9"/>
      <c r="O136" s="9"/>
      <c r="P136" s="9"/>
      <c r="Q136" s="9"/>
      <c r="R136" s="9"/>
      <c r="S136" s="9"/>
      <c r="T136" s="9"/>
      <c r="U136" s="9"/>
      <c r="V136" s="9"/>
      <c r="W136" s="9"/>
      <c r="X136" s="9"/>
      <c r="Y136" s="9"/>
    </row>
    <row r="137" spans="14:25" x14ac:dyDescent="0.25">
      <c r="N137" s="9"/>
      <c r="O137" s="9"/>
      <c r="P137" s="9"/>
      <c r="Q137" s="9"/>
      <c r="R137" s="9"/>
      <c r="S137" s="9"/>
      <c r="T137" s="9"/>
      <c r="U137" s="9"/>
      <c r="V137" s="9"/>
      <c r="W137" s="9"/>
      <c r="X137" s="9"/>
      <c r="Y137" s="9"/>
    </row>
    <row r="138" spans="14:25" x14ac:dyDescent="0.25">
      <c r="N138" s="9"/>
      <c r="O138" s="9"/>
      <c r="P138" s="9"/>
      <c r="Q138" s="9"/>
      <c r="R138" s="9"/>
      <c r="S138" s="9"/>
      <c r="T138" s="9"/>
      <c r="U138" s="9"/>
      <c r="V138" s="9"/>
      <c r="W138" s="9"/>
      <c r="X138" s="9"/>
      <c r="Y138" s="9"/>
    </row>
    <row r="139" spans="14:25" x14ac:dyDescent="0.25">
      <c r="N139" s="9"/>
      <c r="O139" s="9"/>
      <c r="P139" s="9"/>
      <c r="Q139" s="9"/>
      <c r="R139" s="9"/>
      <c r="S139" s="9"/>
      <c r="T139" s="9"/>
      <c r="U139" s="9"/>
      <c r="V139" s="9"/>
      <c r="W139" s="9"/>
      <c r="X139" s="9"/>
      <c r="Y139" s="9"/>
    </row>
    <row r="140" spans="14:25" x14ac:dyDescent="0.25">
      <c r="N140" s="9"/>
      <c r="O140" s="9"/>
      <c r="P140" s="9"/>
      <c r="Q140" s="9"/>
      <c r="R140" s="9"/>
      <c r="S140" s="9"/>
      <c r="T140" s="9"/>
      <c r="U140" s="9"/>
      <c r="V140" s="9"/>
      <c r="W140" s="9"/>
      <c r="X140" s="9"/>
      <c r="Y140" s="9"/>
    </row>
    <row r="141" spans="14:25" x14ac:dyDescent="0.25">
      <c r="N141" s="9"/>
      <c r="O141" s="9"/>
      <c r="P141" s="9"/>
      <c r="Q141" s="9"/>
      <c r="R141" s="9"/>
      <c r="S141" s="9"/>
      <c r="T141" s="9"/>
      <c r="U141" s="9"/>
      <c r="V141" s="9"/>
      <c r="W141" s="9"/>
      <c r="X141" s="9"/>
      <c r="Y141" s="9"/>
    </row>
    <row r="142" spans="14:25" x14ac:dyDescent="0.25">
      <c r="N142" s="9"/>
      <c r="O142" s="9"/>
      <c r="P142" s="9"/>
      <c r="Q142" s="9"/>
      <c r="R142" s="9"/>
      <c r="S142" s="9"/>
      <c r="T142" s="9"/>
      <c r="U142" s="9"/>
      <c r="V142" s="9"/>
      <c r="W142" s="9"/>
      <c r="X142" s="9"/>
      <c r="Y142" s="9"/>
    </row>
    <row r="143" spans="14:25" x14ac:dyDescent="0.25">
      <c r="N143" s="9"/>
      <c r="O143" s="9"/>
      <c r="P143" s="9"/>
      <c r="Q143" s="9"/>
      <c r="R143" s="9"/>
      <c r="S143" s="9"/>
      <c r="T143" s="9"/>
      <c r="U143" s="9"/>
      <c r="V143" s="9"/>
      <c r="W143" s="9"/>
      <c r="X143" s="9"/>
      <c r="Y143" s="9"/>
    </row>
    <row r="144" spans="14:25" x14ac:dyDescent="0.25">
      <c r="N144" s="9"/>
      <c r="O144" s="9"/>
      <c r="P144" s="9"/>
      <c r="Q144" s="9"/>
      <c r="R144" s="9"/>
      <c r="S144" s="9"/>
      <c r="T144" s="9"/>
      <c r="U144" s="9"/>
      <c r="V144" s="9"/>
      <c r="W144" s="9"/>
      <c r="X144" s="9"/>
      <c r="Y144" s="9"/>
    </row>
    <row r="145" spans="14:25" x14ac:dyDescent="0.25">
      <c r="N145" s="9"/>
      <c r="O145" s="9"/>
      <c r="P145" s="9"/>
      <c r="Q145" s="9"/>
      <c r="R145" s="9"/>
      <c r="S145" s="9"/>
      <c r="T145" s="9"/>
      <c r="U145" s="9"/>
      <c r="V145" s="9"/>
      <c r="W145" s="9"/>
      <c r="X145" s="9"/>
      <c r="Y145" s="9"/>
    </row>
    <row r="146" spans="14:25" x14ac:dyDescent="0.25">
      <c r="N146" s="9"/>
      <c r="O146" s="9"/>
      <c r="P146" s="9"/>
      <c r="Q146" s="9"/>
      <c r="R146" s="9"/>
      <c r="S146" s="9"/>
      <c r="T146" s="9"/>
      <c r="U146" s="9"/>
      <c r="V146" s="9"/>
      <c r="W146" s="9"/>
      <c r="X146" s="9"/>
      <c r="Y146" s="9"/>
    </row>
    <row r="147" spans="14:25" x14ac:dyDescent="0.25">
      <c r="N147" s="9"/>
      <c r="O147" s="9"/>
      <c r="P147" s="9"/>
      <c r="Q147" s="9"/>
      <c r="R147" s="9"/>
      <c r="S147" s="9"/>
      <c r="T147" s="9"/>
      <c r="U147" s="9"/>
      <c r="V147" s="9"/>
      <c r="W147" s="9"/>
      <c r="X147" s="9"/>
      <c r="Y147" s="9"/>
    </row>
    <row r="148" spans="14:25" x14ac:dyDescent="0.25">
      <c r="N148" s="9"/>
      <c r="O148" s="9"/>
      <c r="P148" s="9"/>
      <c r="Q148" s="9"/>
      <c r="R148" s="9"/>
      <c r="S148" s="9"/>
      <c r="T148" s="9"/>
      <c r="U148" s="9"/>
      <c r="V148" s="9"/>
      <c r="W148" s="9"/>
      <c r="X148" s="9"/>
      <c r="Y148" s="9"/>
    </row>
    <row r="149" spans="14:25" x14ac:dyDescent="0.25">
      <c r="N149" s="9"/>
      <c r="O149" s="9"/>
      <c r="P149" s="9"/>
      <c r="Q149" s="9"/>
      <c r="R149" s="9"/>
      <c r="S149" s="9"/>
      <c r="T149" s="9"/>
      <c r="U149" s="9"/>
      <c r="V149" s="9"/>
      <c r="W149" s="9"/>
      <c r="X149" s="9"/>
      <c r="Y149" s="9"/>
    </row>
    <row r="150" spans="14:25" x14ac:dyDescent="0.25">
      <c r="N150" s="9"/>
      <c r="O150" s="9"/>
      <c r="P150" s="9"/>
      <c r="Q150" s="9"/>
      <c r="R150" s="9"/>
      <c r="S150" s="9"/>
      <c r="T150" s="9"/>
      <c r="U150" s="9"/>
      <c r="V150" s="9"/>
      <c r="W150" s="9"/>
      <c r="X150" s="9"/>
      <c r="Y150" s="9"/>
    </row>
    <row r="151" spans="14:25" x14ac:dyDescent="0.25">
      <c r="N151" s="9"/>
      <c r="O151" s="9"/>
      <c r="P151" s="9"/>
      <c r="Q151" s="9"/>
      <c r="R151" s="9"/>
      <c r="S151" s="9"/>
      <c r="T151" s="9"/>
      <c r="U151" s="9"/>
      <c r="V151" s="9"/>
      <c r="W151" s="9"/>
      <c r="X151" s="9"/>
      <c r="Y151" s="9"/>
    </row>
    <row r="152" spans="14:25" x14ac:dyDescent="0.25">
      <c r="N152" s="9"/>
      <c r="O152" s="9"/>
      <c r="P152" s="9"/>
      <c r="Q152" s="9"/>
      <c r="R152" s="9"/>
      <c r="S152" s="9"/>
      <c r="T152" s="9"/>
      <c r="U152" s="9"/>
      <c r="V152" s="9"/>
      <c r="W152" s="9"/>
      <c r="X152" s="9"/>
      <c r="Y152" s="9"/>
    </row>
    <row r="153" spans="14:25" x14ac:dyDescent="0.25">
      <c r="N153" s="9"/>
      <c r="O153" s="9"/>
      <c r="P153" s="9"/>
      <c r="Q153" s="9"/>
      <c r="R153" s="9"/>
      <c r="S153" s="9"/>
      <c r="T153" s="9"/>
      <c r="U153" s="9"/>
      <c r="V153" s="9"/>
      <c r="W153" s="9"/>
      <c r="X153" s="9"/>
      <c r="Y153" s="9"/>
    </row>
    <row r="154" spans="14:25" x14ac:dyDescent="0.25">
      <c r="N154" s="9"/>
      <c r="O154" s="9"/>
      <c r="P154" s="9"/>
      <c r="Q154" s="9"/>
      <c r="R154" s="9"/>
      <c r="S154" s="9"/>
      <c r="T154" s="9"/>
      <c r="U154" s="9"/>
      <c r="V154" s="9"/>
      <c r="W154" s="9"/>
      <c r="X154" s="9"/>
      <c r="Y154" s="9"/>
    </row>
    <row r="155" spans="14:25" x14ac:dyDescent="0.25">
      <c r="N155" s="9"/>
      <c r="O155" s="9"/>
      <c r="P155" s="9"/>
      <c r="Q155" s="9"/>
      <c r="R155" s="9"/>
      <c r="S155" s="9"/>
      <c r="T155" s="9"/>
      <c r="U155" s="9"/>
      <c r="V155" s="9"/>
      <c r="W155" s="9"/>
      <c r="X155" s="9"/>
      <c r="Y155" s="9"/>
    </row>
    <row r="156" spans="14:25" x14ac:dyDescent="0.25">
      <c r="N156" s="9"/>
      <c r="O156" s="9"/>
      <c r="P156" s="9"/>
      <c r="Q156" s="9"/>
      <c r="R156" s="9"/>
      <c r="S156" s="9"/>
      <c r="T156" s="9"/>
      <c r="U156" s="9"/>
      <c r="V156" s="9"/>
      <c r="W156" s="9"/>
      <c r="X156" s="9"/>
      <c r="Y156" s="9"/>
    </row>
    <row r="157" spans="14:25" x14ac:dyDescent="0.25">
      <c r="N157" s="9"/>
      <c r="O157" s="9"/>
      <c r="P157" s="9"/>
      <c r="Q157" s="9"/>
      <c r="R157" s="9"/>
      <c r="S157" s="9"/>
      <c r="T157" s="9"/>
      <c r="U157" s="9"/>
      <c r="V157" s="9"/>
      <c r="W157" s="9"/>
      <c r="X157" s="9"/>
      <c r="Y157" s="9"/>
    </row>
    <row r="158" spans="14:25" x14ac:dyDescent="0.25">
      <c r="N158" s="9"/>
      <c r="O158" s="9"/>
      <c r="P158" s="9"/>
      <c r="Q158" s="9"/>
      <c r="R158" s="9"/>
      <c r="S158" s="9"/>
      <c r="T158" s="9"/>
      <c r="U158" s="9"/>
      <c r="V158" s="9"/>
      <c r="W158" s="9"/>
      <c r="X158" s="9"/>
      <c r="Y158" s="9"/>
    </row>
    <row r="159" spans="14:25" x14ac:dyDescent="0.25">
      <c r="N159" s="9"/>
      <c r="O159" s="9"/>
      <c r="P159" s="9"/>
      <c r="Q159" s="9"/>
      <c r="R159" s="9"/>
      <c r="S159" s="9"/>
      <c r="T159" s="9"/>
      <c r="U159" s="9"/>
      <c r="V159" s="9"/>
      <c r="W159" s="9"/>
      <c r="X159" s="9"/>
      <c r="Y159" s="9"/>
    </row>
    <row r="160" spans="14:25" x14ac:dyDescent="0.25">
      <c r="N160" s="9"/>
      <c r="O160" s="9"/>
      <c r="P160" s="9"/>
      <c r="Q160" s="9"/>
      <c r="R160" s="9"/>
      <c r="S160" s="9"/>
      <c r="T160" s="9"/>
      <c r="U160" s="9"/>
      <c r="V160" s="9"/>
      <c r="W160" s="9"/>
      <c r="X160" s="9"/>
      <c r="Y160" s="9"/>
    </row>
    <row r="161" spans="14:25" x14ac:dyDescent="0.25">
      <c r="N161" s="9"/>
      <c r="O161" s="9"/>
      <c r="P161" s="9"/>
      <c r="Q161" s="9"/>
      <c r="R161" s="9"/>
      <c r="S161" s="9"/>
      <c r="T161" s="9"/>
      <c r="U161" s="9"/>
      <c r="V161" s="9"/>
      <c r="W161" s="9"/>
      <c r="X161" s="9"/>
      <c r="Y161" s="9"/>
    </row>
    <row r="162" spans="14:25" x14ac:dyDescent="0.25">
      <c r="N162" s="9"/>
      <c r="O162" s="9"/>
      <c r="P162" s="9"/>
      <c r="Q162" s="9"/>
      <c r="R162" s="9"/>
      <c r="S162" s="9"/>
      <c r="T162" s="9"/>
      <c r="U162" s="9"/>
      <c r="V162" s="9"/>
      <c r="W162" s="9"/>
      <c r="X162" s="9"/>
      <c r="Y162" s="9"/>
    </row>
    <row r="163" spans="14:25" x14ac:dyDescent="0.25">
      <c r="N163" s="9"/>
      <c r="O163" s="9"/>
      <c r="P163" s="9"/>
      <c r="Q163" s="9"/>
      <c r="R163" s="9"/>
      <c r="S163" s="9"/>
      <c r="T163" s="9"/>
      <c r="U163" s="9"/>
      <c r="V163" s="9"/>
      <c r="W163" s="9"/>
      <c r="X163" s="9"/>
      <c r="Y163" s="9"/>
    </row>
    <row r="164" spans="14:25" x14ac:dyDescent="0.25">
      <c r="N164" s="9"/>
      <c r="O164" s="9"/>
      <c r="P164" s="9"/>
      <c r="Q164" s="9"/>
      <c r="R164" s="9"/>
      <c r="S164" s="9"/>
      <c r="T164" s="9"/>
      <c r="U164" s="9"/>
      <c r="V164" s="9"/>
      <c r="W164" s="9"/>
      <c r="X164" s="9"/>
      <c r="Y164" s="9"/>
    </row>
    <row r="165" spans="14:25" x14ac:dyDescent="0.25">
      <c r="N165" s="9"/>
      <c r="O165" s="9"/>
      <c r="P165" s="9"/>
      <c r="Q165" s="9"/>
      <c r="R165" s="9"/>
      <c r="S165" s="9"/>
      <c r="T165" s="9"/>
      <c r="U165" s="9"/>
      <c r="V165" s="9"/>
      <c r="W165" s="9"/>
      <c r="X165" s="9"/>
      <c r="Y165" s="9"/>
    </row>
    <row r="166" spans="14:25" x14ac:dyDescent="0.25">
      <c r="N166" s="9"/>
      <c r="O166" s="9"/>
      <c r="P166" s="9"/>
      <c r="Q166" s="9"/>
      <c r="R166" s="9"/>
      <c r="S166" s="9"/>
      <c r="T166" s="9"/>
      <c r="U166" s="9"/>
      <c r="V166" s="9"/>
      <c r="W166" s="9"/>
      <c r="X166" s="9"/>
      <c r="Y166" s="9"/>
    </row>
    <row r="167" spans="14:25" x14ac:dyDescent="0.25">
      <c r="N167" s="9"/>
      <c r="O167" s="9"/>
      <c r="P167" s="9"/>
      <c r="Q167" s="9"/>
      <c r="R167" s="9"/>
      <c r="S167" s="9"/>
      <c r="T167" s="9"/>
      <c r="U167" s="9"/>
      <c r="V167" s="9"/>
      <c r="W167" s="9"/>
      <c r="X167" s="9"/>
      <c r="Y167" s="9"/>
    </row>
    <row r="168" spans="14:25" x14ac:dyDescent="0.25">
      <c r="N168" s="9"/>
      <c r="O168" s="9"/>
      <c r="P168" s="9"/>
      <c r="Q168" s="9"/>
      <c r="R168" s="9"/>
      <c r="S168" s="9"/>
      <c r="T168" s="9"/>
      <c r="U168" s="9"/>
      <c r="V168" s="9"/>
      <c r="W168" s="9"/>
      <c r="X168" s="9"/>
      <c r="Y168" s="9"/>
    </row>
    <row r="169" spans="14:25" x14ac:dyDescent="0.25">
      <c r="N169" s="9"/>
      <c r="O169" s="9"/>
      <c r="P169" s="9"/>
      <c r="Q169" s="9"/>
      <c r="R169" s="9"/>
      <c r="S169" s="9"/>
      <c r="T169" s="9"/>
      <c r="U169" s="9"/>
      <c r="V169" s="9"/>
      <c r="W169" s="9"/>
      <c r="X169" s="9"/>
      <c r="Y169" s="9"/>
    </row>
    <row r="170" spans="14:25" x14ac:dyDescent="0.25">
      <c r="N170" s="9"/>
      <c r="O170" s="9"/>
      <c r="P170" s="9"/>
      <c r="Q170" s="9"/>
      <c r="R170" s="9"/>
      <c r="S170" s="9"/>
      <c r="T170" s="9"/>
      <c r="U170" s="9"/>
      <c r="V170" s="9"/>
      <c r="W170" s="9"/>
      <c r="X170" s="9"/>
      <c r="Y170" s="9"/>
    </row>
    <row r="171" spans="14:25" x14ac:dyDescent="0.25">
      <c r="N171" s="9"/>
      <c r="O171" s="9"/>
      <c r="P171" s="9"/>
      <c r="Q171" s="9"/>
      <c r="R171" s="9"/>
      <c r="S171" s="9"/>
      <c r="T171" s="9"/>
      <c r="U171" s="9"/>
      <c r="V171" s="9"/>
      <c r="W171" s="9"/>
      <c r="X171" s="9"/>
      <c r="Y171" s="9"/>
    </row>
    <row r="172" spans="14:25" x14ac:dyDescent="0.25">
      <c r="N172" s="9"/>
      <c r="O172" s="9"/>
      <c r="P172" s="9"/>
      <c r="Q172" s="9"/>
      <c r="R172" s="9"/>
      <c r="S172" s="9"/>
      <c r="T172" s="9"/>
      <c r="U172" s="9"/>
      <c r="V172" s="9"/>
      <c r="W172" s="9"/>
      <c r="X172" s="9"/>
      <c r="Y172" s="9"/>
    </row>
    <row r="173" spans="14:25" x14ac:dyDescent="0.25">
      <c r="N173" s="9"/>
      <c r="O173" s="9"/>
      <c r="P173" s="9"/>
      <c r="Q173" s="9"/>
      <c r="R173" s="9"/>
      <c r="S173" s="9"/>
      <c r="T173" s="9"/>
      <c r="U173" s="9"/>
      <c r="V173" s="9"/>
      <c r="W173" s="9"/>
      <c r="X173" s="9"/>
      <c r="Y173" s="9"/>
    </row>
    <row r="174" spans="14:25" x14ac:dyDescent="0.25">
      <c r="N174" s="9"/>
      <c r="O174" s="9"/>
      <c r="P174" s="9"/>
      <c r="Q174" s="9"/>
      <c r="R174" s="9"/>
      <c r="S174" s="9"/>
      <c r="T174" s="9"/>
      <c r="U174" s="9"/>
      <c r="V174" s="9"/>
      <c r="W174" s="9"/>
      <c r="X174" s="9"/>
      <c r="Y174" s="9"/>
    </row>
    <row r="175" spans="14:25" x14ac:dyDescent="0.25">
      <c r="N175" s="9"/>
      <c r="O175" s="9"/>
      <c r="P175" s="9"/>
      <c r="Q175" s="9"/>
      <c r="R175" s="9"/>
      <c r="S175" s="9"/>
      <c r="T175" s="9"/>
      <c r="U175" s="9"/>
      <c r="V175" s="9"/>
      <c r="W175" s="9"/>
      <c r="X175" s="9"/>
      <c r="Y175" s="9"/>
    </row>
    <row r="176" spans="14:25" x14ac:dyDescent="0.25">
      <c r="N176" s="9"/>
      <c r="O176" s="9"/>
      <c r="P176" s="9"/>
      <c r="Q176" s="9"/>
      <c r="R176" s="9"/>
      <c r="S176" s="9"/>
      <c r="T176" s="9"/>
      <c r="U176" s="9"/>
      <c r="V176" s="9"/>
      <c r="W176" s="9"/>
      <c r="X176" s="9"/>
      <c r="Y176" s="9"/>
    </row>
    <row r="177" spans="14:25" x14ac:dyDescent="0.25">
      <c r="N177" s="9"/>
      <c r="O177" s="9"/>
      <c r="P177" s="9"/>
      <c r="Q177" s="9"/>
      <c r="R177" s="9"/>
      <c r="S177" s="9"/>
      <c r="T177" s="9"/>
      <c r="U177" s="9"/>
      <c r="V177" s="9"/>
      <c r="W177" s="9"/>
      <c r="X177" s="9"/>
      <c r="Y177" s="9"/>
    </row>
    <row r="178" spans="14:25" x14ac:dyDescent="0.25">
      <c r="N178" s="9"/>
      <c r="O178" s="9"/>
      <c r="P178" s="9"/>
      <c r="Q178" s="9"/>
      <c r="R178" s="9"/>
      <c r="S178" s="9"/>
      <c r="T178" s="9"/>
      <c r="U178" s="9"/>
      <c r="V178" s="9"/>
      <c r="W178" s="9"/>
      <c r="X178" s="9"/>
      <c r="Y178" s="9"/>
    </row>
    <row r="179" spans="14:25" x14ac:dyDescent="0.25">
      <c r="N179" s="9"/>
      <c r="O179" s="9"/>
      <c r="P179" s="9"/>
      <c r="Q179" s="9"/>
      <c r="R179" s="9"/>
      <c r="S179" s="9"/>
      <c r="T179" s="9"/>
      <c r="U179" s="9"/>
      <c r="V179" s="9"/>
      <c r="W179" s="9"/>
      <c r="X179" s="9"/>
      <c r="Y179" s="9"/>
    </row>
    <row r="180" spans="14:25" x14ac:dyDescent="0.25">
      <c r="N180" s="9"/>
      <c r="O180" s="9"/>
      <c r="P180" s="9"/>
      <c r="Q180" s="9"/>
      <c r="R180" s="9"/>
      <c r="S180" s="9"/>
      <c r="T180" s="9"/>
      <c r="U180" s="9"/>
      <c r="V180" s="9"/>
      <c r="W180" s="9"/>
      <c r="X180" s="9"/>
      <c r="Y180" s="9"/>
    </row>
    <row r="181" spans="14:25" x14ac:dyDescent="0.25">
      <c r="N181" s="9"/>
      <c r="O181" s="9"/>
      <c r="P181" s="9"/>
      <c r="Q181" s="9"/>
      <c r="R181" s="9"/>
      <c r="S181" s="9"/>
      <c r="T181" s="9"/>
      <c r="U181" s="9"/>
      <c r="V181" s="9"/>
      <c r="W181" s="9"/>
      <c r="X181" s="9"/>
      <c r="Y181" s="9"/>
    </row>
    <row r="182" spans="14:25" x14ac:dyDescent="0.25">
      <c r="N182" s="9"/>
      <c r="O182" s="9"/>
      <c r="P182" s="9"/>
      <c r="Q182" s="9"/>
      <c r="R182" s="9"/>
      <c r="S182" s="9"/>
      <c r="T182" s="9"/>
      <c r="U182" s="9"/>
      <c r="V182" s="9"/>
      <c r="W182" s="9"/>
      <c r="X182" s="9"/>
      <c r="Y182" s="9"/>
    </row>
    <row r="183" spans="14:25" x14ac:dyDescent="0.25">
      <c r="N183" s="9"/>
      <c r="O183" s="9"/>
      <c r="P183" s="9"/>
      <c r="Q183" s="9"/>
      <c r="R183" s="9"/>
      <c r="S183" s="9"/>
      <c r="T183" s="9"/>
      <c r="U183" s="9"/>
      <c r="V183" s="9"/>
      <c r="W183" s="9"/>
      <c r="X183" s="9"/>
      <c r="Y183" s="9"/>
    </row>
    <row r="184" spans="14:25" x14ac:dyDescent="0.25">
      <c r="N184" s="9"/>
      <c r="O184" s="9"/>
      <c r="P184" s="9"/>
      <c r="Q184" s="9"/>
      <c r="R184" s="9"/>
      <c r="S184" s="9"/>
      <c r="T184" s="9"/>
      <c r="U184" s="9"/>
      <c r="V184" s="9"/>
      <c r="W184" s="9"/>
      <c r="X184" s="9"/>
      <c r="Y184" s="9"/>
    </row>
    <row r="185" spans="14:25" x14ac:dyDescent="0.25">
      <c r="N185" s="9"/>
      <c r="O185" s="9"/>
      <c r="P185" s="9"/>
      <c r="Q185" s="9"/>
      <c r="R185" s="9"/>
      <c r="S185" s="9"/>
      <c r="T185" s="9"/>
      <c r="U185" s="9"/>
      <c r="V185" s="9"/>
      <c r="W185" s="9"/>
      <c r="X185" s="9"/>
      <c r="Y185" s="9"/>
    </row>
    <row r="186" spans="14:25" x14ac:dyDescent="0.25">
      <c r="N186" s="9"/>
      <c r="O186" s="9"/>
      <c r="P186" s="9"/>
      <c r="Q186" s="9"/>
      <c r="R186" s="9"/>
      <c r="S186" s="9"/>
      <c r="T186" s="9"/>
      <c r="U186" s="9"/>
      <c r="V186" s="9"/>
      <c r="W186" s="9"/>
      <c r="X186" s="9"/>
      <c r="Y186" s="9"/>
    </row>
    <row r="187" spans="14:25" x14ac:dyDescent="0.25">
      <c r="N187" s="9"/>
      <c r="O187" s="9"/>
      <c r="P187" s="9"/>
      <c r="Q187" s="9"/>
      <c r="R187" s="9"/>
      <c r="S187" s="9"/>
      <c r="T187" s="9"/>
      <c r="U187" s="9"/>
      <c r="V187" s="9"/>
      <c r="W187" s="9"/>
      <c r="X187" s="9"/>
      <c r="Y187" s="9"/>
    </row>
    <row r="188" spans="14:25" x14ac:dyDescent="0.25">
      <c r="N188" s="9"/>
      <c r="O188" s="9"/>
      <c r="P188" s="9"/>
      <c r="Q188" s="9"/>
      <c r="R188" s="9"/>
      <c r="S188" s="9"/>
      <c r="T188" s="9"/>
      <c r="U188" s="9"/>
      <c r="V188" s="9"/>
      <c r="W188" s="9"/>
      <c r="X188" s="9"/>
      <c r="Y188" s="9"/>
    </row>
    <row r="189" spans="14:25" x14ac:dyDescent="0.25">
      <c r="N189" s="9"/>
      <c r="O189" s="9"/>
      <c r="P189" s="9"/>
      <c r="Q189" s="9"/>
      <c r="R189" s="9"/>
      <c r="S189" s="9"/>
      <c r="T189" s="9"/>
      <c r="U189" s="9"/>
      <c r="V189" s="9"/>
      <c r="W189" s="9"/>
      <c r="X189" s="9"/>
      <c r="Y189" s="9"/>
    </row>
    <row r="190" spans="14:25" x14ac:dyDescent="0.25">
      <c r="N190" s="9"/>
      <c r="O190" s="9"/>
      <c r="P190" s="9"/>
      <c r="Q190" s="9"/>
      <c r="R190" s="9"/>
      <c r="S190" s="9"/>
      <c r="T190" s="9"/>
      <c r="U190" s="9"/>
      <c r="V190" s="9"/>
      <c r="W190" s="9"/>
      <c r="X190" s="9"/>
      <c r="Y190" s="9"/>
    </row>
    <row r="191" spans="14:25" x14ac:dyDescent="0.25">
      <c r="N191" s="9"/>
      <c r="O191" s="9"/>
      <c r="P191" s="9"/>
      <c r="Q191" s="9"/>
      <c r="R191" s="9"/>
      <c r="S191" s="9"/>
      <c r="T191" s="9"/>
      <c r="U191" s="9"/>
      <c r="V191" s="9"/>
      <c r="W191" s="9"/>
      <c r="X191" s="9"/>
      <c r="Y191" s="9"/>
    </row>
    <row r="192" spans="14:25" x14ac:dyDescent="0.25">
      <c r="N192" s="9"/>
      <c r="O192" s="9"/>
      <c r="P192" s="9"/>
      <c r="Q192" s="9"/>
      <c r="R192" s="9"/>
      <c r="S192" s="9"/>
      <c r="T192" s="9"/>
      <c r="U192" s="9"/>
      <c r="V192" s="9"/>
      <c r="W192" s="9"/>
      <c r="X192" s="9"/>
      <c r="Y192" s="9"/>
    </row>
    <row r="193" spans="14:25" x14ac:dyDescent="0.25">
      <c r="N193" s="9"/>
      <c r="O193" s="9"/>
      <c r="P193" s="9"/>
      <c r="Q193" s="9"/>
      <c r="R193" s="9"/>
      <c r="S193" s="9"/>
      <c r="T193" s="9"/>
      <c r="U193" s="9"/>
      <c r="V193" s="9"/>
      <c r="W193" s="9"/>
      <c r="X193" s="9"/>
      <c r="Y193" s="9"/>
    </row>
    <row r="194" spans="14:25" x14ac:dyDescent="0.25">
      <c r="N194" s="9"/>
      <c r="O194" s="9"/>
      <c r="P194" s="9"/>
      <c r="Q194" s="9"/>
      <c r="R194" s="9"/>
      <c r="S194" s="9"/>
      <c r="T194" s="9"/>
      <c r="U194" s="9"/>
      <c r="V194" s="9"/>
      <c r="W194" s="9"/>
      <c r="X194" s="9"/>
      <c r="Y194" s="9"/>
    </row>
    <row r="195" spans="14:25" x14ac:dyDescent="0.25">
      <c r="N195" s="9"/>
      <c r="O195" s="9"/>
      <c r="P195" s="9"/>
      <c r="Q195" s="9"/>
      <c r="R195" s="9"/>
      <c r="S195" s="9"/>
      <c r="T195" s="9"/>
      <c r="U195" s="9"/>
      <c r="V195" s="9"/>
      <c r="W195" s="9"/>
      <c r="X195" s="9"/>
      <c r="Y195" s="9"/>
    </row>
    <row r="196" spans="14:25" x14ac:dyDescent="0.25">
      <c r="N196" s="9"/>
      <c r="O196" s="9"/>
      <c r="P196" s="9"/>
      <c r="Q196" s="9"/>
      <c r="R196" s="9"/>
      <c r="S196" s="9"/>
      <c r="T196" s="9"/>
      <c r="U196" s="9"/>
      <c r="V196" s="9"/>
      <c r="W196" s="9"/>
      <c r="X196" s="9"/>
      <c r="Y196" s="9"/>
    </row>
    <row r="197" spans="14:25" x14ac:dyDescent="0.25">
      <c r="N197" s="9"/>
      <c r="O197" s="9"/>
      <c r="P197" s="9"/>
      <c r="Q197" s="9"/>
      <c r="R197" s="9"/>
      <c r="S197" s="9"/>
      <c r="T197" s="9"/>
      <c r="U197" s="9"/>
      <c r="V197" s="9"/>
      <c r="W197" s="9"/>
      <c r="X197" s="9"/>
      <c r="Y197" s="9"/>
    </row>
    <row r="198" spans="14:25" x14ac:dyDescent="0.25">
      <c r="N198" s="9"/>
      <c r="O198" s="9"/>
      <c r="P198" s="9"/>
      <c r="Q198" s="9"/>
      <c r="R198" s="9"/>
      <c r="S198" s="9"/>
      <c r="T198" s="9"/>
      <c r="U198" s="9"/>
      <c r="V198" s="9"/>
      <c r="W198" s="9"/>
      <c r="X198" s="9"/>
      <c r="Y198" s="9"/>
    </row>
    <row r="199" spans="14:25" x14ac:dyDescent="0.25">
      <c r="N199" s="9"/>
      <c r="O199" s="9"/>
      <c r="P199" s="9"/>
      <c r="Q199" s="9"/>
      <c r="R199" s="9"/>
      <c r="S199" s="9"/>
      <c r="T199" s="9"/>
      <c r="U199" s="9"/>
      <c r="V199" s="9"/>
      <c r="W199" s="9"/>
      <c r="X199" s="9"/>
      <c r="Y199" s="9"/>
    </row>
    <row r="200" spans="14:25" x14ac:dyDescent="0.25">
      <c r="N200" s="9"/>
      <c r="O200" s="9"/>
      <c r="P200" s="9"/>
      <c r="Q200" s="9"/>
      <c r="R200" s="9"/>
      <c r="S200" s="9"/>
      <c r="T200" s="9"/>
      <c r="U200" s="9"/>
      <c r="V200" s="9"/>
      <c r="W200" s="9"/>
      <c r="X200" s="9"/>
      <c r="Y200" s="9"/>
    </row>
    <row r="201" spans="14:25" x14ac:dyDescent="0.25">
      <c r="N201" s="9"/>
      <c r="O201" s="9"/>
      <c r="P201" s="9"/>
      <c r="Q201" s="9"/>
      <c r="R201" s="9"/>
      <c r="S201" s="9"/>
      <c r="T201" s="9"/>
      <c r="U201" s="9"/>
      <c r="V201" s="9"/>
      <c r="W201" s="9"/>
      <c r="X201" s="9"/>
      <c r="Y201" s="9"/>
    </row>
    <row r="202" spans="14:25" x14ac:dyDescent="0.25">
      <c r="N202" s="9"/>
      <c r="O202" s="9"/>
      <c r="P202" s="9"/>
      <c r="Q202" s="9"/>
      <c r="R202" s="9"/>
      <c r="S202" s="9"/>
      <c r="T202" s="9"/>
      <c r="U202" s="9"/>
      <c r="V202" s="9"/>
      <c r="W202" s="9"/>
      <c r="X202" s="9"/>
      <c r="Y202" s="9"/>
    </row>
    <row r="203" spans="14:25" x14ac:dyDescent="0.25">
      <c r="N203" s="9"/>
      <c r="O203" s="9"/>
      <c r="P203" s="9"/>
      <c r="Q203" s="9"/>
      <c r="R203" s="9"/>
      <c r="S203" s="9"/>
      <c r="T203" s="9"/>
      <c r="U203" s="9"/>
      <c r="V203" s="9"/>
      <c r="W203" s="9"/>
      <c r="X203" s="9"/>
      <c r="Y203" s="9"/>
    </row>
    <row r="204" spans="14:25" x14ac:dyDescent="0.25">
      <c r="N204" s="9"/>
      <c r="O204" s="9"/>
      <c r="P204" s="9"/>
      <c r="Q204" s="9"/>
      <c r="R204" s="9"/>
      <c r="S204" s="9"/>
      <c r="T204" s="9"/>
      <c r="U204" s="9"/>
      <c r="V204" s="9"/>
      <c r="W204" s="9"/>
      <c r="X204" s="9"/>
      <c r="Y204" s="9"/>
    </row>
    <row r="205" spans="14:25" x14ac:dyDescent="0.25">
      <c r="N205" s="9"/>
      <c r="O205" s="9"/>
      <c r="P205" s="9"/>
      <c r="Q205" s="9"/>
      <c r="R205" s="9"/>
      <c r="S205" s="9"/>
      <c r="T205" s="9"/>
      <c r="U205" s="9"/>
      <c r="V205" s="9"/>
      <c r="W205" s="9"/>
      <c r="X205" s="9"/>
      <c r="Y205" s="9"/>
    </row>
    <row r="206" spans="14:25" x14ac:dyDescent="0.25">
      <c r="N206" s="9"/>
      <c r="O206" s="9"/>
      <c r="P206" s="9"/>
      <c r="Q206" s="9"/>
      <c r="R206" s="9"/>
      <c r="S206" s="9"/>
      <c r="T206" s="9"/>
      <c r="U206" s="9"/>
      <c r="V206" s="9"/>
      <c r="W206" s="9"/>
      <c r="X206" s="9"/>
      <c r="Y206" s="9"/>
    </row>
    <row r="207" spans="14:25" x14ac:dyDescent="0.25">
      <c r="N207" s="9"/>
      <c r="O207" s="9"/>
      <c r="P207" s="9"/>
      <c r="Q207" s="9"/>
      <c r="R207" s="9"/>
      <c r="S207" s="9"/>
      <c r="T207" s="9"/>
      <c r="U207" s="9"/>
      <c r="V207" s="9"/>
      <c r="W207" s="9"/>
      <c r="X207" s="9"/>
      <c r="Y207" s="9"/>
    </row>
    <row r="208" spans="14:25" x14ac:dyDescent="0.25">
      <c r="N208" s="9"/>
      <c r="O208" s="9"/>
      <c r="P208" s="9"/>
      <c r="Q208" s="9"/>
      <c r="R208" s="9"/>
      <c r="S208" s="9"/>
      <c r="T208" s="9"/>
      <c r="U208" s="9"/>
      <c r="V208" s="9"/>
      <c r="W208" s="9"/>
      <c r="X208" s="9"/>
      <c r="Y208" s="9"/>
    </row>
    <row r="209" spans="14:25" x14ac:dyDescent="0.25">
      <c r="N209" s="9"/>
      <c r="O209" s="9"/>
      <c r="P209" s="9"/>
      <c r="Q209" s="9"/>
      <c r="R209" s="9"/>
      <c r="S209" s="9"/>
      <c r="T209" s="9"/>
      <c r="U209" s="9"/>
      <c r="V209" s="9"/>
      <c r="W209" s="9"/>
      <c r="X209" s="9"/>
      <c r="Y209" s="9"/>
    </row>
    <row r="210" spans="14:25" x14ac:dyDescent="0.25">
      <c r="N210" s="9"/>
      <c r="O210" s="9"/>
      <c r="P210" s="9"/>
      <c r="Q210" s="9"/>
      <c r="R210" s="9"/>
      <c r="S210" s="9"/>
      <c r="T210" s="9"/>
      <c r="U210" s="9"/>
      <c r="V210" s="9"/>
      <c r="W210" s="9"/>
      <c r="X210" s="9"/>
      <c r="Y210" s="9"/>
    </row>
    <row r="211" spans="14:25" x14ac:dyDescent="0.25">
      <c r="N211" s="9"/>
      <c r="O211" s="9"/>
      <c r="P211" s="9"/>
      <c r="Q211" s="9"/>
      <c r="R211" s="9"/>
      <c r="S211" s="9"/>
      <c r="T211" s="9"/>
      <c r="U211" s="9"/>
      <c r="V211" s="9"/>
      <c r="W211" s="9"/>
      <c r="X211" s="9"/>
      <c r="Y211" s="9"/>
    </row>
    <row r="212" spans="14:25" x14ac:dyDescent="0.25">
      <c r="N212" s="9"/>
      <c r="O212" s="9"/>
      <c r="P212" s="9"/>
      <c r="Q212" s="9"/>
      <c r="R212" s="9"/>
      <c r="S212" s="9"/>
      <c r="T212" s="9"/>
      <c r="U212" s="9"/>
      <c r="V212" s="9"/>
      <c r="W212" s="9"/>
      <c r="X212" s="9"/>
      <c r="Y212" s="9"/>
    </row>
    <row r="213" spans="14:25" x14ac:dyDescent="0.25">
      <c r="N213" s="9"/>
      <c r="O213" s="9"/>
      <c r="P213" s="9"/>
      <c r="Q213" s="9"/>
      <c r="R213" s="9"/>
      <c r="S213" s="9"/>
      <c r="T213" s="9"/>
      <c r="U213" s="9"/>
      <c r="V213" s="9"/>
      <c r="W213" s="9"/>
      <c r="X213" s="9"/>
      <c r="Y213" s="9"/>
    </row>
    <row r="214" spans="14:25" x14ac:dyDescent="0.25">
      <c r="N214" s="9"/>
      <c r="O214" s="9"/>
      <c r="P214" s="9"/>
      <c r="Q214" s="9"/>
      <c r="R214" s="9"/>
      <c r="S214" s="9"/>
      <c r="T214" s="9"/>
      <c r="U214" s="9"/>
      <c r="V214" s="9"/>
      <c r="W214" s="9"/>
      <c r="X214" s="9"/>
      <c r="Y214" s="9"/>
    </row>
    <row r="215" spans="14:25" x14ac:dyDescent="0.25">
      <c r="N215" s="9"/>
      <c r="O215" s="9"/>
      <c r="P215" s="9"/>
      <c r="Q215" s="9"/>
      <c r="R215" s="9"/>
      <c r="S215" s="9"/>
      <c r="T215" s="9"/>
      <c r="U215" s="9"/>
      <c r="V215" s="9"/>
      <c r="W215" s="9"/>
      <c r="X215" s="9"/>
      <c r="Y215" s="9"/>
    </row>
    <row r="216" spans="14:25" x14ac:dyDescent="0.25">
      <c r="N216" s="9"/>
      <c r="O216" s="9"/>
      <c r="P216" s="9"/>
      <c r="Q216" s="9"/>
      <c r="R216" s="9"/>
      <c r="S216" s="9"/>
      <c r="T216" s="9"/>
      <c r="U216" s="9"/>
      <c r="V216" s="9"/>
      <c r="W216" s="9"/>
      <c r="X216" s="9"/>
      <c r="Y216" s="9"/>
    </row>
    <row r="217" spans="14:25" x14ac:dyDescent="0.25">
      <c r="N217" s="9"/>
      <c r="O217" s="9"/>
      <c r="P217" s="9"/>
      <c r="Q217" s="9"/>
      <c r="R217" s="9"/>
      <c r="S217" s="9"/>
      <c r="T217" s="9"/>
      <c r="U217" s="9"/>
      <c r="V217" s="9"/>
      <c r="W217" s="9"/>
      <c r="X217" s="9"/>
      <c r="Y217" s="9"/>
    </row>
    <row r="218" spans="14:25" x14ac:dyDescent="0.25">
      <c r="N218" s="9"/>
      <c r="O218" s="9"/>
      <c r="P218" s="9"/>
      <c r="Q218" s="9"/>
      <c r="R218" s="9"/>
      <c r="S218" s="9"/>
      <c r="T218" s="9"/>
      <c r="U218" s="9"/>
      <c r="V218" s="9"/>
      <c r="W218" s="9"/>
      <c r="X218" s="9"/>
      <c r="Y218" s="9"/>
    </row>
    <row r="219" spans="14:25" x14ac:dyDescent="0.25">
      <c r="N219" s="9"/>
      <c r="O219" s="9"/>
      <c r="P219" s="9"/>
      <c r="Q219" s="9"/>
      <c r="R219" s="9"/>
      <c r="S219" s="9"/>
      <c r="T219" s="9"/>
      <c r="U219" s="9"/>
      <c r="V219" s="9"/>
      <c r="W219" s="9"/>
      <c r="X219" s="9"/>
      <c r="Y219" s="9"/>
    </row>
  </sheetData>
  <mergeCells count="4">
    <mergeCell ref="P2:S13"/>
    <mergeCell ref="A1:M1"/>
    <mergeCell ref="A8:M8"/>
    <mergeCell ref="P1:S1"/>
  </mergeCells>
  <pageMargins left="0.7" right="0.7" top="0.75" bottom="0.75" header="0.3" footer="0.3"/>
  <drawing r:id="rId1"/>
  <tableParts count="7">
    <tablePart r:id="rId2"/>
    <tablePart r:id="rId3"/>
    <tablePart r:id="rId4"/>
    <tablePart r:id="rId5"/>
    <tablePart r:id="rId6"/>
    <tablePart r:id="rId7"/>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C9BB37-8896-454E-911E-06EE528EDA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XP Comparison</vt:lpstr>
      <vt:lpstr>Class XP Tier Values</vt:lpstr>
      <vt:lpstr>XP Curve Calc</vt:lpstr>
      <vt:lpstr>Classes</vt:lpstr>
      <vt:lpstr>Player Stat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 Stek</dc:creator>
  <cp:lastModifiedBy>Ash Stek</cp:lastModifiedBy>
  <dcterms:created xsi:type="dcterms:W3CDTF">2024-07-06T02:44:25Z</dcterms:created>
  <dcterms:modified xsi:type="dcterms:W3CDTF">2024-07-22T00:10:27Z</dcterms:modified>
</cp:coreProperties>
</file>