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solidity\scorptionBetsContract\scorptionBets.sol\temp\"/>
    </mc:Choice>
  </mc:AlternateContent>
  <xr:revisionPtr revIDLastSave="0" documentId="8_{CED5CED3-6013-441E-B067-0E636AFF916C}" xr6:coauthVersionLast="47" xr6:coauthVersionMax="47" xr10:uidLastSave="{00000000-0000-0000-0000-000000000000}"/>
  <bookViews>
    <workbookView xWindow="-108" yWindow="-108" windowWidth="30936" windowHeight="16896" activeTab="1"/>
  </bookViews>
  <sheets>
    <sheet name="export-0xBb5343Ba408B0262B25d64" sheetId="1" r:id="rId1"/>
    <sheet name="BEP20" sheetId="2" r:id="rId2"/>
  </sheets>
  <calcPr calcId="0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M5" i="2"/>
  <c r="M11" i="2"/>
  <c r="M3" i="2"/>
  <c r="M16" i="2"/>
  <c r="L16" i="2"/>
  <c r="K1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</calcChain>
</file>

<file path=xl/sharedStrings.xml><?xml version="1.0" encoding="utf-8"?>
<sst xmlns="http://schemas.openxmlformats.org/spreadsheetml/2006/main" count="200" uniqueCount="60">
  <si>
    <t>Txhash</t>
  </si>
  <si>
    <t>Blockno</t>
  </si>
  <si>
    <t>UnixTimestamp</t>
  </si>
  <si>
    <t>DateTime</t>
  </si>
  <si>
    <t>From</t>
  </si>
  <si>
    <t>To</t>
  </si>
  <si>
    <t>ContractAddress</t>
  </si>
  <si>
    <t>Value_IN(BNB)</t>
  </si>
  <si>
    <t>Value_OUT(BNB)</t>
  </si>
  <si>
    <t>CurrentValue @ $484.36/BNB</t>
  </si>
  <si>
    <t>TxnFee(BNB)</t>
  </si>
  <si>
    <t>TxnFee(USD)</t>
  </si>
  <si>
    <t>Historical $Price/BNB</t>
  </si>
  <si>
    <t>Status</t>
  </si>
  <si>
    <t>ErrCode</t>
  </si>
  <si>
    <t>Method</t>
  </si>
  <si>
    <t>0x6c46fc2d64eb6f43a88ec39a565a4291f8350887139a0601f7e6f2534266304d</t>
  </si>
  <si>
    <t>0x54a16037c2e361de349986fefa2a675172370cc8</t>
  </si>
  <si>
    <t>0xbb5343ba408b0262b25d64b3dd4a64ede47b9d75</t>
  </si>
  <si>
    <t>0x60806040</t>
  </si>
  <si>
    <t>0x91850b54653f0f1d28f87dcc654a3e901bfd75c12cc85043868a64d8fa4772ca</t>
  </si>
  <si>
    <t>Freeze Bets</t>
  </si>
  <si>
    <t>0x1c6d86b911d3e107d845ac1dd84637e5209c9a576e62825d87a5a3575dd8d466</t>
  </si>
  <si>
    <t>0xcd7e54b42661b2ca44d928a32e75f190ef24991c</t>
  </si>
  <si>
    <t>Bet Away</t>
  </si>
  <si>
    <t>0xd6bcacaaefd70d9b6f19d0f9f25e6ca5356f0028b67400c96685a962d3446953</t>
  </si>
  <si>
    <t>Bet Home</t>
  </si>
  <si>
    <t>0x24423bd3d4fd2781deee431468fc341b0e9b08c28901e69159f4e5f47ac9e799</t>
  </si>
  <si>
    <t>0x1b0f5ce1fc0d3af4923f938e96a968cc598bddbf</t>
  </si>
  <si>
    <t>0x189bf14ace9719cf31127487e35ec083b6556d3c384f2526e8f20e4fdb2ece7c</t>
  </si>
  <si>
    <t>0x337fb78a7136aa393a6d609f8cea7312215e217b</t>
  </si>
  <si>
    <t>0xa1e2c7967ca732ed5b2ce5e7edde6f1aa28e744f7869442026f133df72405b7a</t>
  </si>
  <si>
    <t>0xa904ca79f04e1f4272ebe56ee4274871464cc066</t>
  </si>
  <si>
    <t>0xf4d9d917acd6056223c3f34bff7cd022153b380e052d79d5880f42756b22335c</t>
  </si>
  <si>
    <t>0x93e2f86887b217b4dc09791ed20d62f132fb61cf9d8b7ed869e75740b90c17be</t>
  </si>
  <si>
    <t>0x25a8620647c100d0aaf5c0044d78429423f75fd8</t>
  </si>
  <si>
    <t>0x8036f19f104ca99207d768236a7e8b08100b9357b48272ec339787521ce6cb4e</t>
  </si>
  <si>
    <t>0xfb81d122f80b833283c586085b9988213a9fecafef98a470a1775eb4ec4061ae</t>
  </si>
  <si>
    <t>0xb7150aba0f9f964032fc14a82cd169cce96d5b55</t>
  </si>
  <si>
    <t>0xf0b44489a4d96c996e7469b464b0e898592bbb52248e62d862b3a51b3b85d2f1</t>
  </si>
  <si>
    <t>0x52aca55f87d34ab25d9c0d56f7222c7a2bda5d5eef207f978c46cac1749bc9b2</t>
  </si>
  <si>
    <t>0xfc0a1f4aef4987343d74d925bdc63eeb183d3235</t>
  </si>
  <si>
    <t>0xc536f4533372d092bc41a476b6f8a29cd73d3c0af086f4d66fa2e846b2b0d777</t>
  </si>
  <si>
    <t>0x2edd72a239c1ec103f2f4d7c2dbf493506fb9258feebee9c362e811e9f648a33</t>
  </si>
  <si>
    <t>0xa41fb521edc14cd07364598bb526197acc5aedb0</t>
  </si>
  <si>
    <t>Error(0)</t>
  </si>
  <si>
    <t>execution reverted</t>
  </si>
  <si>
    <t>0x340de713ed967abc66af8f087387ffed49ef1374321a70eaaf2f65f4df72b64a</t>
  </si>
  <si>
    <t>0xf12f8c2f9793dbb4766820504e85bf4307759a034f0c4bb777f576768c365c1f</t>
  </si>
  <si>
    <t>0x1eca1c5b2ee9ba41bd774598e9210e91fd8398dce032fa22b5d245d69a4a6e1c</t>
  </si>
  <si>
    <t>0xfd0649a003677de727fad60395c18e2abc160141350e04c728bbf16e884db1d3</t>
  </si>
  <si>
    <t>0x4d1c7f740559ce476a981a652eb51e21a9c5f537605e3f119d57b5e77b14b1c1</t>
  </si>
  <si>
    <t>Pay Winners</t>
  </si>
  <si>
    <t>Value</t>
  </si>
  <si>
    <t>TokenName</t>
  </si>
  <si>
    <t>TokenSymbol</t>
  </si>
  <si>
    <t>0x61fb365761e47dc9c0116ae0ead7cb084bc3d2c4</t>
  </si>
  <si>
    <t>Chitin</t>
  </si>
  <si>
    <t>CHIT</t>
  </si>
  <si>
    <t>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</si>
</sst>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3" fontId="0" fillId="0" borderId="0" xfId="0" applyNumberFormat="1"/>
    <xf numFmtId="4" fontId="0" fillId="0" borderId="0" xfId="0" applyNumberFormat="1"/>
    <xf numFmtId="9" fontId="0" fillId="0" borderId="0" xfId="1" applyFont="1"/>
    <xf numFmtId="0" fontId="0" fillId="0" borderId="10" xfId="0" applyBorder="1"/>
    <xf numFmtId="22" fontId="0" fillId="0" borderId="1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A9" workbookViewId="0">
      <selection activeCell="F14" sqref="F14"/>
    </sheetView>
  </sheetViews>
  <sheetFormatPr defaultRowHeight="14.4" x14ac:dyDescent="0.3"/>
  <cols>
    <col min="1" max="1" width="68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11864625</v>
      </c>
      <c r="C2">
        <v>1634514739</v>
      </c>
      <c r="D2" s="1">
        <v>44486.994664351849</v>
      </c>
      <c r="E2" t="s">
        <v>17</v>
      </c>
      <c r="G2" t="s">
        <v>18</v>
      </c>
      <c r="H2">
        <v>0</v>
      </c>
      <c r="I2">
        <v>0</v>
      </c>
      <c r="J2">
        <v>0</v>
      </c>
      <c r="K2">
        <v>6.1646299999999999E-3</v>
      </c>
      <c r="L2">
        <v>2.9859001867999999</v>
      </c>
      <c r="M2">
        <v>471</v>
      </c>
      <c r="P2" t="s">
        <v>19</v>
      </c>
    </row>
    <row r="3" spans="1:16" x14ac:dyDescent="0.3">
      <c r="A3" t="s">
        <v>20</v>
      </c>
      <c r="B3">
        <v>11864655</v>
      </c>
      <c r="C3">
        <v>1634514829</v>
      </c>
      <c r="D3" s="1">
        <v>44486.995706018519</v>
      </c>
      <c r="E3" t="s">
        <v>17</v>
      </c>
      <c r="F3" t="s">
        <v>18</v>
      </c>
      <c r="H3">
        <v>0</v>
      </c>
      <c r="I3">
        <v>0</v>
      </c>
      <c r="J3">
        <v>0</v>
      </c>
      <c r="K3">
        <v>1.49965E-4</v>
      </c>
      <c r="L3">
        <v>7.2637047400000002E-2</v>
      </c>
      <c r="M3">
        <v>471</v>
      </c>
      <c r="P3" t="s">
        <v>21</v>
      </c>
    </row>
    <row r="4" spans="1:16" x14ac:dyDescent="0.3">
      <c r="A4" t="s">
        <v>22</v>
      </c>
      <c r="B4">
        <v>11864882</v>
      </c>
      <c r="C4">
        <v>1634515514</v>
      </c>
      <c r="D4" s="1">
        <v>44487.003634259258</v>
      </c>
      <c r="E4" t="s">
        <v>23</v>
      </c>
      <c r="F4" t="s">
        <v>18</v>
      </c>
      <c r="H4">
        <v>0</v>
      </c>
      <c r="I4">
        <v>0</v>
      </c>
      <c r="J4">
        <v>0</v>
      </c>
      <c r="K4">
        <v>8.6209999999999998E-4</v>
      </c>
      <c r="L4">
        <v>0.41756675599999998</v>
      </c>
      <c r="M4">
        <v>484.97</v>
      </c>
      <c r="P4" t="s">
        <v>24</v>
      </c>
    </row>
    <row r="5" spans="1:16" x14ac:dyDescent="0.3">
      <c r="A5" t="s">
        <v>25</v>
      </c>
      <c r="B5">
        <v>11864895</v>
      </c>
      <c r="C5">
        <v>1634515553</v>
      </c>
      <c r="D5" s="1">
        <v>44487.00408564815</v>
      </c>
      <c r="E5" t="s">
        <v>23</v>
      </c>
      <c r="F5" t="s">
        <v>18</v>
      </c>
      <c r="H5">
        <v>0</v>
      </c>
      <c r="I5">
        <v>0</v>
      </c>
      <c r="J5">
        <v>0</v>
      </c>
      <c r="K5">
        <v>6.3705999999999995E-4</v>
      </c>
      <c r="L5">
        <v>0.30856638159999999</v>
      </c>
      <c r="M5">
        <v>484.97</v>
      </c>
      <c r="P5" t="s">
        <v>26</v>
      </c>
    </row>
    <row r="6" spans="1:16" x14ac:dyDescent="0.3">
      <c r="A6" t="s">
        <v>27</v>
      </c>
      <c r="B6">
        <v>11868277</v>
      </c>
      <c r="C6">
        <v>1634525770</v>
      </c>
      <c r="D6" s="1">
        <v>44487.122337962966</v>
      </c>
      <c r="E6" t="s">
        <v>28</v>
      </c>
      <c r="F6" t="s">
        <v>18</v>
      </c>
      <c r="H6">
        <v>0</v>
      </c>
      <c r="I6">
        <v>0</v>
      </c>
      <c r="J6">
        <v>0</v>
      </c>
      <c r="K6">
        <v>5.6209999999999995E-4</v>
      </c>
      <c r="L6">
        <v>0.27225875599999999</v>
      </c>
      <c r="M6">
        <v>484.97</v>
      </c>
      <c r="P6" t="s">
        <v>24</v>
      </c>
    </row>
    <row r="7" spans="1:16" x14ac:dyDescent="0.3">
      <c r="A7" t="s">
        <v>29</v>
      </c>
      <c r="B7">
        <v>11869763</v>
      </c>
      <c r="C7">
        <v>1634530230</v>
      </c>
      <c r="D7" s="1">
        <v>44487.173958333333</v>
      </c>
      <c r="E7" t="s">
        <v>30</v>
      </c>
      <c r="F7" t="s">
        <v>18</v>
      </c>
      <c r="H7">
        <v>0</v>
      </c>
      <c r="I7">
        <v>0</v>
      </c>
      <c r="J7">
        <v>0</v>
      </c>
      <c r="K7">
        <v>5.6205999999999997E-4</v>
      </c>
      <c r="L7">
        <v>0.2722393816</v>
      </c>
      <c r="M7">
        <v>484.97</v>
      </c>
      <c r="P7" t="s">
        <v>26</v>
      </c>
    </row>
    <row r="8" spans="1:16" x14ac:dyDescent="0.3">
      <c r="A8" t="s">
        <v>31</v>
      </c>
      <c r="B8">
        <v>11869839</v>
      </c>
      <c r="C8">
        <v>1634530458</v>
      </c>
      <c r="D8" s="1">
        <v>44487.17659722222</v>
      </c>
      <c r="E8" t="s">
        <v>32</v>
      </c>
      <c r="F8" t="s">
        <v>18</v>
      </c>
      <c r="H8">
        <v>0</v>
      </c>
      <c r="I8">
        <v>0</v>
      </c>
      <c r="J8">
        <v>0</v>
      </c>
      <c r="K8">
        <v>5.6209999999999995E-4</v>
      </c>
      <c r="L8">
        <v>0.27225875599999999</v>
      </c>
      <c r="M8">
        <v>484.97</v>
      </c>
      <c r="P8" t="s">
        <v>24</v>
      </c>
    </row>
    <row r="9" spans="1:16" x14ac:dyDescent="0.3">
      <c r="A9" t="s">
        <v>33</v>
      </c>
      <c r="B9">
        <v>11870409</v>
      </c>
      <c r="C9">
        <v>1634532169</v>
      </c>
      <c r="D9" s="1">
        <v>44487.196400462963</v>
      </c>
      <c r="E9" t="s">
        <v>28</v>
      </c>
      <c r="F9" t="s">
        <v>18</v>
      </c>
      <c r="H9">
        <v>0</v>
      </c>
      <c r="I9">
        <v>0</v>
      </c>
      <c r="J9">
        <v>0</v>
      </c>
      <c r="K9">
        <v>5.6209999999999995E-4</v>
      </c>
      <c r="L9">
        <v>0.27225875599999999</v>
      </c>
      <c r="M9">
        <v>484.97</v>
      </c>
      <c r="P9" t="s">
        <v>24</v>
      </c>
    </row>
    <row r="10" spans="1:16" x14ac:dyDescent="0.3">
      <c r="A10" t="s">
        <v>34</v>
      </c>
      <c r="B10">
        <v>11872065</v>
      </c>
      <c r="C10">
        <v>1634537138</v>
      </c>
      <c r="D10" s="1">
        <v>44487.253912037035</v>
      </c>
      <c r="E10" t="s">
        <v>35</v>
      </c>
      <c r="F10" t="s">
        <v>18</v>
      </c>
      <c r="H10">
        <v>0</v>
      </c>
      <c r="I10">
        <v>0</v>
      </c>
      <c r="J10">
        <v>0</v>
      </c>
      <c r="K10">
        <v>5.6216000000000003E-4</v>
      </c>
      <c r="L10">
        <v>0.27228781759999998</v>
      </c>
      <c r="M10">
        <v>484.97</v>
      </c>
      <c r="P10" t="s">
        <v>24</v>
      </c>
    </row>
    <row r="11" spans="1:16" x14ac:dyDescent="0.3">
      <c r="A11" t="s">
        <v>36</v>
      </c>
      <c r="B11">
        <v>11884152</v>
      </c>
      <c r="C11">
        <v>1634573686</v>
      </c>
      <c r="D11" s="1">
        <v>44487.676921296297</v>
      </c>
      <c r="E11" t="s">
        <v>32</v>
      </c>
      <c r="F11" t="s">
        <v>18</v>
      </c>
      <c r="H11">
        <v>0</v>
      </c>
      <c r="I11">
        <v>0</v>
      </c>
      <c r="J11">
        <v>0</v>
      </c>
      <c r="K11">
        <v>5.6209999999999995E-4</v>
      </c>
      <c r="L11">
        <v>0.27225875599999999</v>
      </c>
      <c r="M11">
        <v>484.97</v>
      </c>
      <c r="P11" t="s">
        <v>24</v>
      </c>
    </row>
    <row r="12" spans="1:16" x14ac:dyDescent="0.3">
      <c r="A12" t="s">
        <v>37</v>
      </c>
      <c r="B12">
        <v>11887094</v>
      </c>
      <c r="C12">
        <v>1634582591</v>
      </c>
      <c r="D12" s="1">
        <v>44487.779988425929</v>
      </c>
      <c r="E12" t="s">
        <v>38</v>
      </c>
      <c r="F12" t="s">
        <v>18</v>
      </c>
      <c r="H12">
        <v>0</v>
      </c>
      <c r="I12">
        <v>0</v>
      </c>
      <c r="J12">
        <v>0</v>
      </c>
      <c r="K12">
        <v>5.6216000000000003E-4</v>
      </c>
      <c r="L12">
        <v>0.27228781759999998</v>
      </c>
      <c r="M12">
        <v>484.97</v>
      </c>
      <c r="P12" t="s">
        <v>24</v>
      </c>
    </row>
    <row r="13" spans="1:16" x14ac:dyDescent="0.3">
      <c r="A13" t="s">
        <v>39</v>
      </c>
      <c r="B13">
        <v>11887110</v>
      </c>
      <c r="C13">
        <v>1634582640</v>
      </c>
      <c r="D13" s="1">
        <v>44487.780555555553</v>
      </c>
      <c r="E13" t="s">
        <v>38</v>
      </c>
      <c r="F13" t="s">
        <v>18</v>
      </c>
      <c r="H13">
        <v>0</v>
      </c>
      <c r="I13">
        <v>0</v>
      </c>
      <c r="J13">
        <v>0</v>
      </c>
      <c r="K13">
        <v>5.6212000000000005E-4</v>
      </c>
      <c r="L13">
        <v>0.27226844319999999</v>
      </c>
      <c r="M13">
        <v>484.97</v>
      </c>
      <c r="P13" t="s">
        <v>26</v>
      </c>
    </row>
    <row r="14" spans="1:16" x14ac:dyDescent="0.3">
      <c r="A14" t="s">
        <v>40</v>
      </c>
      <c r="B14">
        <v>11893744</v>
      </c>
      <c r="C14">
        <v>1634602547</v>
      </c>
      <c r="D14" s="1">
        <v>44488.010960648149</v>
      </c>
      <c r="E14" t="s">
        <v>41</v>
      </c>
      <c r="F14" t="s">
        <v>18</v>
      </c>
      <c r="H14">
        <v>0</v>
      </c>
      <c r="I14">
        <v>0</v>
      </c>
      <c r="J14">
        <v>0</v>
      </c>
      <c r="K14">
        <v>5.6209999999999995E-4</v>
      </c>
      <c r="L14">
        <v>0.27225875599999999</v>
      </c>
      <c r="M14">
        <v>488.03</v>
      </c>
      <c r="P14" t="s">
        <v>24</v>
      </c>
    </row>
    <row r="15" spans="1:16" x14ac:dyDescent="0.3">
      <c r="A15" t="s">
        <v>42</v>
      </c>
      <c r="B15">
        <v>11893854</v>
      </c>
      <c r="C15">
        <v>1634602877</v>
      </c>
      <c r="D15" s="1">
        <v>44488.014780092592</v>
      </c>
      <c r="E15" t="s">
        <v>17</v>
      </c>
      <c r="F15" t="s">
        <v>18</v>
      </c>
      <c r="H15">
        <v>0</v>
      </c>
      <c r="I15">
        <v>0</v>
      </c>
      <c r="J15">
        <v>0</v>
      </c>
      <c r="K15">
        <v>1.5001500000000001E-4</v>
      </c>
      <c r="L15">
        <v>7.2661265399999994E-2</v>
      </c>
      <c r="M15">
        <v>488.03</v>
      </c>
      <c r="P15" t="s">
        <v>21</v>
      </c>
    </row>
    <row r="16" spans="1:16" x14ac:dyDescent="0.3">
      <c r="A16" t="s">
        <v>43</v>
      </c>
      <c r="B16">
        <v>11893938</v>
      </c>
      <c r="C16">
        <v>1634603129</v>
      </c>
      <c r="D16" s="1">
        <v>44488.017696759256</v>
      </c>
      <c r="E16" t="s">
        <v>44</v>
      </c>
      <c r="F16" t="s">
        <v>18</v>
      </c>
      <c r="H16">
        <v>0</v>
      </c>
      <c r="I16">
        <v>0</v>
      </c>
      <c r="J16">
        <v>0</v>
      </c>
      <c r="K16">
        <v>1.14405E-4</v>
      </c>
      <c r="L16">
        <v>5.5413205799999997E-2</v>
      </c>
      <c r="M16">
        <v>488.03</v>
      </c>
      <c r="N16" t="s">
        <v>45</v>
      </c>
      <c r="O16" t="s">
        <v>46</v>
      </c>
      <c r="P16" t="s">
        <v>24</v>
      </c>
    </row>
    <row r="17" spans="1:16" x14ac:dyDescent="0.3">
      <c r="A17" t="s">
        <v>47</v>
      </c>
      <c r="B17">
        <v>11893948</v>
      </c>
      <c r="C17">
        <v>1634603159</v>
      </c>
      <c r="D17" s="1">
        <v>44488.018043981479</v>
      </c>
      <c r="E17" t="s">
        <v>44</v>
      </c>
      <c r="F17" t="s">
        <v>18</v>
      </c>
      <c r="H17">
        <v>0</v>
      </c>
      <c r="I17">
        <v>0</v>
      </c>
      <c r="J17">
        <v>0</v>
      </c>
      <c r="K17">
        <v>1.14405E-4</v>
      </c>
      <c r="L17">
        <v>5.5413205799999997E-2</v>
      </c>
      <c r="M17">
        <v>488.03</v>
      </c>
      <c r="N17" t="s">
        <v>45</v>
      </c>
      <c r="O17" t="s">
        <v>46</v>
      </c>
      <c r="P17" t="s">
        <v>24</v>
      </c>
    </row>
    <row r="18" spans="1:16" x14ac:dyDescent="0.3">
      <c r="A18" t="s">
        <v>48</v>
      </c>
      <c r="B18">
        <v>11893958</v>
      </c>
      <c r="C18">
        <v>1634603189</v>
      </c>
      <c r="D18" s="1">
        <v>44488.018391203703</v>
      </c>
      <c r="E18" t="s">
        <v>44</v>
      </c>
      <c r="F18" t="s">
        <v>18</v>
      </c>
      <c r="H18">
        <v>0</v>
      </c>
      <c r="I18">
        <v>0</v>
      </c>
      <c r="J18">
        <v>0</v>
      </c>
      <c r="K18">
        <v>1.13925E-4</v>
      </c>
      <c r="L18">
        <v>5.5180712999999999E-2</v>
      </c>
      <c r="M18">
        <v>488.03</v>
      </c>
      <c r="N18" t="s">
        <v>45</v>
      </c>
      <c r="O18" t="s">
        <v>46</v>
      </c>
      <c r="P18" t="s">
        <v>24</v>
      </c>
    </row>
    <row r="19" spans="1:16" x14ac:dyDescent="0.3">
      <c r="A19" t="s">
        <v>49</v>
      </c>
      <c r="B19">
        <v>11893968</v>
      </c>
      <c r="C19">
        <v>1634603219</v>
      </c>
      <c r="D19" s="1">
        <v>44488.018738425926</v>
      </c>
      <c r="E19" t="s">
        <v>44</v>
      </c>
      <c r="F19" t="s">
        <v>18</v>
      </c>
      <c r="H19">
        <v>0</v>
      </c>
      <c r="I19">
        <v>0</v>
      </c>
      <c r="J19">
        <v>0</v>
      </c>
      <c r="K19">
        <v>1.14405E-4</v>
      </c>
      <c r="L19">
        <v>5.5413205799999997E-2</v>
      </c>
      <c r="M19">
        <v>488.03</v>
      </c>
      <c r="N19" t="s">
        <v>45</v>
      </c>
      <c r="O19" t="s">
        <v>46</v>
      </c>
      <c r="P19" t="s">
        <v>24</v>
      </c>
    </row>
    <row r="20" spans="1:16" x14ac:dyDescent="0.3">
      <c r="A20" t="s">
        <v>50</v>
      </c>
      <c r="B20">
        <v>11894134</v>
      </c>
      <c r="C20">
        <v>1634603717</v>
      </c>
      <c r="D20" s="1">
        <v>44488.024502314816</v>
      </c>
      <c r="E20" t="s">
        <v>30</v>
      </c>
      <c r="F20" t="s">
        <v>18</v>
      </c>
      <c r="H20">
        <v>0</v>
      </c>
      <c r="I20">
        <v>0</v>
      </c>
      <c r="J20">
        <v>0</v>
      </c>
      <c r="K20">
        <v>1.14345E-4</v>
      </c>
      <c r="L20">
        <v>5.5384144199999999E-2</v>
      </c>
      <c r="M20">
        <v>488.03</v>
      </c>
      <c r="N20" t="s">
        <v>45</v>
      </c>
      <c r="O20" t="s">
        <v>46</v>
      </c>
      <c r="P20" t="s">
        <v>24</v>
      </c>
    </row>
    <row r="21" spans="1:16" x14ac:dyDescent="0.3">
      <c r="A21" t="s">
        <v>51</v>
      </c>
      <c r="B21">
        <v>11897608</v>
      </c>
      <c r="C21">
        <v>1634614250</v>
      </c>
      <c r="D21" s="1">
        <v>44488.146412037036</v>
      </c>
      <c r="E21" t="s">
        <v>17</v>
      </c>
      <c r="F21" t="s">
        <v>18</v>
      </c>
      <c r="H21">
        <v>0</v>
      </c>
      <c r="I21">
        <v>0</v>
      </c>
      <c r="J21">
        <v>0</v>
      </c>
      <c r="K21">
        <v>3.3558500000000001E-4</v>
      </c>
      <c r="L21">
        <v>0.16254395059999999</v>
      </c>
      <c r="M21">
        <v>488.03</v>
      </c>
      <c r="P2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E19" sqref="E19"/>
    </sheetView>
  </sheetViews>
  <sheetFormatPr defaultRowHeight="14.4" x14ac:dyDescent="0.3"/>
  <cols>
    <col min="2" max="2" width="13.77734375" bestFit="1" customWidth="1"/>
    <col min="3" max="3" width="15.6640625" bestFit="1" customWidth="1"/>
    <col min="4" max="5" width="43.77734375" bestFit="1" customWidth="1"/>
    <col min="6" max="6" width="9" bestFit="1" customWidth="1"/>
    <col min="7" max="7" width="42.88671875" bestFit="1" customWidth="1"/>
    <col min="8" max="8" width="10.88671875" bestFit="1" customWidth="1"/>
    <col min="9" max="9" width="11.88671875" bestFit="1" customWidth="1"/>
    <col min="10" max="10" width="11" bestFit="1" customWidth="1"/>
  </cols>
  <sheetData>
    <row r="1" spans="1:14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53</v>
      </c>
      <c r="G1" t="s">
        <v>6</v>
      </c>
      <c r="H1" t="s">
        <v>54</v>
      </c>
      <c r="I1" t="s">
        <v>55</v>
      </c>
      <c r="J1" t="s">
        <v>59</v>
      </c>
    </row>
    <row r="2" spans="1:14" x14ac:dyDescent="0.3">
      <c r="A2" t="s">
        <v>22</v>
      </c>
      <c r="B2">
        <v>1634515514</v>
      </c>
      <c r="C2" s="1">
        <v>44487.003634259258</v>
      </c>
      <c r="D2" t="s">
        <v>23</v>
      </c>
      <c r="E2" t="s">
        <v>18</v>
      </c>
      <c r="F2" s="2">
        <v>1000</v>
      </c>
      <c r="G2" t="s">
        <v>56</v>
      </c>
      <c r="H2" t="s">
        <v>57</v>
      </c>
      <c r="I2" t="s">
        <v>58</v>
      </c>
      <c r="J2" t="str">
        <f>VLOOKUP(A2, 'export-0xBb5343Ba408B0262B25d64'!A1:P21,16, FALSE)</f>
        <v>Bet Away</v>
      </c>
      <c r="K2">
        <f>IF(J2="Bet Away", F2,0)</f>
        <v>1000</v>
      </c>
      <c r="L2">
        <f>IF(J2="Bet Home", F2,0)</f>
        <v>0</v>
      </c>
      <c r="M2" s="4"/>
    </row>
    <row r="3" spans="1:14" x14ac:dyDescent="0.3">
      <c r="A3" t="s">
        <v>25</v>
      </c>
      <c r="B3">
        <v>1634515553</v>
      </c>
      <c r="C3" s="1">
        <v>44487.00408564815</v>
      </c>
      <c r="D3" t="s">
        <v>23</v>
      </c>
      <c r="E3" t="s">
        <v>18</v>
      </c>
      <c r="F3">
        <v>500</v>
      </c>
      <c r="G3" t="s">
        <v>56</v>
      </c>
      <c r="H3" t="s">
        <v>57</v>
      </c>
      <c r="I3" t="s">
        <v>58</v>
      </c>
      <c r="J3" t="str">
        <f>VLOOKUP(A3, 'export-0xBb5343Ba408B0262B25d64'!A2:P22,16, FALSE)</f>
        <v>Bet Home</v>
      </c>
      <c r="K3">
        <f t="shared" ref="K3:K15" si="0">IF(J3="Bet Away", F3,0)</f>
        <v>0</v>
      </c>
      <c r="L3">
        <f t="shared" ref="L3:L15" si="1">IF(J3="Bet Home", F3,0)</f>
        <v>500</v>
      </c>
      <c r="M3" s="4">
        <f>L3/$L$16</f>
        <v>0.04</v>
      </c>
      <c r="N3">
        <f t="shared" ref="N3:N10" si="2">L3+M3*$K$16</f>
        <v>1267.9708000000001</v>
      </c>
    </row>
    <row r="4" spans="1:14" x14ac:dyDescent="0.3">
      <c r="A4" t="s">
        <v>27</v>
      </c>
      <c r="B4">
        <v>1634525770</v>
      </c>
      <c r="C4" s="1">
        <v>44487.122337962966</v>
      </c>
      <c r="D4" t="s">
        <v>28</v>
      </c>
      <c r="E4" t="s">
        <v>18</v>
      </c>
      <c r="F4" s="2">
        <v>1000</v>
      </c>
      <c r="G4" t="s">
        <v>56</v>
      </c>
      <c r="H4" t="s">
        <v>57</v>
      </c>
      <c r="I4" t="s">
        <v>58</v>
      </c>
      <c r="J4" t="str">
        <f>VLOOKUP(A4, 'export-0xBb5343Ba408B0262B25d64'!A3:P23,16, FALSE)</f>
        <v>Bet Away</v>
      </c>
      <c r="K4">
        <f t="shared" si="0"/>
        <v>1000</v>
      </c>
      <c r="L4">
        <f t="shared" si="1"/>
        <v>0</v>
      </c>
      <c r="M4" s="4"/>
      <c r="N4">
        <f t="shared" si="2"/>
        <v>0</v>
      </c>
    </row>
    <row r="5" spans="1:14" x14ac:dyDescent="0.3">
      <c r="A5" t="s">
        <v>29</v>
      </c>
      <c r="B5">
        <v>1634530230</v>
      </c>
      <c r="C5" s="1">
        <v>44487.173958333333</v>
      </c>
      <c r="D5" t="s">
        <v>30</v>
      </c>
      <c r="E5" t="s">
        <v>18</v>
      </c>
      <c r="F5" s="2">
        <v>2000</v>
      </c>
      <c r="G5" t="s">
        <v>56</v>
      </c>
      <c r="H5" t="s">
        <v>57</v>
      </c>
      <c r="I5" t="s">
        <v>58</v>
      </c>
      <c r="J5" t="str">
        <f>VLOOKUP(A5, 'export-0xBb5343Ba408B0262B25d64'!A4:P24,16, FALSE)</f>
        <v>Bet Home</v>
      </c>
      <c r="K5">
        <f t="shared" si="0"/>
        <v>0</v>
      </c>
      <c r="L5">
        <f t="shared" si="1"/>
        <v>2000</v>
      </c>
      <c r="M5" s="4">
        <f t="shared" ref="M4:M11" si="3">L5/$L$16</f>
        <v>0.16</v>
      </c>
      <c r="N5">
        <f t="shared" si="2"/>
        <v>5071.8832000000002</v>
      </c>
    </row>
    <row r="6" spans="1:14" x14ac:dyDescent="0.3">
      <c r="A6" t="s">
        <v>31</v>
      </c>
      <c r="B6">
        <v>1634530458</v>
      </c>
      <c r="C6" s="1">
        <v>44487.17659722222</v>
      </c>
      <c r="D6" t="s">
        <v>32</v>
      </c>
      <c r="E6" t="s">
        <v>18</v>
      </c>
      <c r="F6">
        <v>100</v>
      </c>
      <c r="G6" t="s">
        <v>56</v>
      </c>
      <c r="H6" t="s">
        <v>57</v>
      </c>
      <c r="I6" t="s">
        <v>58</v>
      </c>
      <c r="J6" t="str">
        <f>VLOOKUP(A6, 'export-0xBb5343Ba408B0262B25d64'!A5:P25,16, FALSE)</f>
        <v>Bet Away</v>
      </c>
      <c r="K6">
        <f t="shared" si="0"/>
        <v>100</v>
      </c>
      <c r="L6">
        <f t="shared" si="1"/>
        <v>0</v>
      </c>
      <c r="M6" s="4"/>
      <c r="N6">
        <f t="shared" si="2"/>
        <v>0</v>
      </c>
    </row>
    <row r="7" spans="1:14" x14ac:dyDescent="0.3">
      <c r="A7" t="s">
        <v>33</v>
      </c>
      <c r="B7">
        <v>1634532169</v>
      </c>
      <c r="C7" s="1">
        <v>44487.196400462963</v>
      </c>
      <c r="D7" t="s">
        <v>28</v>
      </c>
      <c r="E7" t="s">
        <v>18</v>
      </c>
      <c r="F7">
        <v>500</v>
      </c>
      <c r="G7" t="s">
        <v>56</v>
      </c>
      <c r="H7" t="s">
        <v>57</v>
      </c>
      <c r="I7" t="s">
        <v>58</v>
      </c>
      <c r="J7" t="str">
        <f>VLOOKUP(A7, 'export-0xBb5343Ba408B0262B25d64'!A6:P26,16, FALSE)</f>
        <v>Bet Away</v>
      </c>
      <c r="K7">
        <f t="shared" si="0"/>
        <v>500</v>
      </c>
      <c r="L7">
        <f t="shared" si="1"/>
        <v>0</v>
      </c>
      <c r="M7" s="4"/>
      <c r="N7">
        <f t="shared" si="2"/>
        <v>0</v>
      </c>
    </row>
    <row r="8" spans="1:14" x14ac:dyDescent="0.3">
      <c r="A8" t="s">
        <v>34</v>
      </c>
      <c r="B8">
        <v>1634537138</v>
      </c>
      <c r="C8" s="1">
        <v>44487.253912037035</v>
      </c>
      <c r="D8" t="s">
        <v>35</v>
      </c>
      <c r="E8" t="s">
        <v>18</v>
      </c>
      <c r="F8" s="2">
        <v>5000</v>
      </c>
      <c r="G8" t="s">
        <v>56</v>
      </c>
      <c r="H8" t="s">
        <v>57</v>
      </c>
      <c r="I8" t="s">
        <v>58</v>
      </c>
      <c r="J8" t="str">
        <f>VLOOKUP(A8, 'export-0xBb5343Ba408B0262B25d64'!A7:P27,16, FALSE)</f>
        <v>Bet Away</v>
      </c>
      <c r="K8">
        <f t="shared" si="0"/>
        <v>5000</v>
      </c>
      <c r="L8">
        <f t="shared" si="1"/>
        <v>0</v>
      </c>
      <c r="M8" s="4"/>
      <c r="N8">
        <f t="shared" si="2"/>
        <v>0</v>
      </c>
    </row>
    <row r="9" spans="1:14" x14ac:dyDescent="0.3">
      <c r="A9" t="s">
        <v>36</v>
      </c>
      <c r="B9">
        <v>1634573686</v>
      </c>
      <c r="C9" s="1">
        <v>44487.676921296297</v>
      </c>
      <c r="D9" t="s">
        <v>32</v>
      </c>
      <c r="E9" t="s">
        <v>18</v>
      </c>
      <c r="F9" s="3">
        <v>1399.27</v>
      </c>
      <c r="G9" t="s">
        <v>56</v>
      </c>
      <c r="H9" t="s">
        <v>57</v>
      </c>
      <c r="I9" t="s">
        <v>58</v>
      </c>
      <c r="J9" t="str">
        <f>VLOOKUP(A9, 'export-0xBb5343Ba408B0262B25d64'!A8:P28,16, FALSE)</f>
        <v>Bet Away</v>
      </c>
      <c r="K9">
        <f t="shared" si="0"/>
        <v>1399.27</v>
      </c>
      <c r="L9">
        <f t="shared" si="1"/>
        <v>0</v>
      </c>
      <c r="M9" s="4"/>
      <c r="N9">
        <f t="shared" si="2"/>
        <v>0</v>
      </c>
    </row>
    <row r="10" spans="1:14" x14ac:dyDescent="0.3">
      <c r="A10" t="s">
        <v>37</v>
      </c>
      <c r="B10">
        <v>1634582591</v>
      </c>
      <c r="C10" s="1">
        <v>44487.779988425929</v>
      </c>
      <c r="D10" t="s">
        <v>38</v>
      </c>
      <c r="E10" t="s">
        <v>18</v>
      </c>
      <c r="F10" s="2">
        <v>10000</v>
      </c>
      <c r="G10" t="s">
        <v>56</v>
      </c>
      <c r="H10" t="s">
        <v>57</v>
      </c>
      <c r="I10" t="s">
        <v>58</v>
      </c>
      <c r="J10" t="str">
        <f>VLOOKUP(A10, 'export-0xBb5343Ba408B0262B25d64'!A9:P29,16, FALSE)</f>
        <v>Bet Away</v>
      </c>
      <c r="K10">
        <f t="shared" si="0"/>
        <v>10000</v>
      </c>
      <c r="L10">
        <f t="shared" si="1"/>
        <v>0</v>
      </c>
      <c r="M10" s="4"/>
      <c r="N10">
        <f t="shared" si="2"/>
        <v>0</v>
      </c>
    </row>
    <row r="11" spans="1:14" x14ac:dyDescent="0.3">
      <c r="A11" t="s">
        <v>39</v>
      </c>
      <c r="B11">
        <v>1634582640</v>
      </c>
      <c r="C11" s="1">
        <v>44487.780555555553</v>
      </c>
      <c r="D11" t="s">
        <v>38</v>
      </c>
      <c r="E11" t="s">
        <v>18</v>
      </c>
      <c r="F11" s="2">
        <v>10000</v>
      </c>
      <c r="G11" t="s">
        <v>56</v>
      </c>
      <c r="H11" t="s">
        <v>57</v>
      </c>
      <c r="I11" t="s">
        <v>58</v>
      </c>
      <c r="J11" t="str">
        <f>VLOOKUP(A11, 'export-0xBb5343Ba408B0262B25d64'!A10:P30,16, FALSE)</f>
        <v>Bet Home</v>
      </c>
      <c r="K11">
        <f t="shared" si="0"/>
        <v>0</v>
      </c>
      <c r="L11">
        <f t="shared" si="1"/>
        <v>10000</v>
      </c>
      <c r="M11" s="4">
        <f t="shared" si="3"/>
        <v>0.8</v>
      </c>
      <c r="N11">
        <f>L11+M11*$K$16</f>
        <v>25359.416000000001</v>
      </c>
    </row>
    <row r="12" spans="1:14" x14ac:dyDescent="0.3">
      <c r="A12" s="5" t="s">
        <v>40</v>
      </c>
      <c r="B12" s="5">
        <v>1634602547</v>
      </c>
      <c r="C12" s="6">
        <v>44488.010960648149</v>
      </c>
      <c r="D12" s="5" t="s">
        <v>41</v>
      </c>
      <c r="E12" s="5" t="s">
        <v>18</v>
      </c>
      <c r="F12" s="5">
        <v>200</v>
      </c>
      <c r="G12" s="5" t="s">
        <v>56</v>
      </c>
      <c r="H12" s="5" t="s">
        <v>57</v>
      </c>
      <c r="I12" s="5" t="s">
        <v>58</v>
      </c>
      <c r="J12" s="5" t="str">
        <f>VLOOKUP(A12, 'export-0xBb5343Ba408B0262B25d64'!A11:P31,16, FALSE)</f>
        <v>Bet Away</v>
      </c>
      <c r="K12" s="5">
        <f t="shared" si="0"/>
        <v>200</v>
      </c>
      <c r="L12" s="5">
        <f t="shared" si="1"/>
        <v>0</v>
      </c>
      <c r="M12" s="5"/>
      <c r="N12" s="5"/>
    </row>
    <row r="13" spans="1:14" x14ac:dyDescent="0.3">
      <c r="A13" t="s">
        <v>51</v>
      </c>
      <c r="B13">
        <v>1634614250</v>
      </c>
      <c r="C13" s="1">
        <v>44488.146412037036</v>
      </c>
      <c r="D13" t="s">
        <v>18</v>
      </c>
      <c r="E13" t="s">
        <v>23</v>
      </c>
      <c r="F13" s="3">
        <v>1267.9704999999999</v>
      </c>
      <c r="G13" t="s">
        <v>56</v>
      </c>
      <c r="H13" t="s">
        <v>57</v>
      </c>
      <c r="I13" t="s">
        <v>58</v>
      </c>
      <c r="J13" t="str">
        <f>VLOOKUP(A13, 'export-0xBb5343Ba408B0262B25d64'!A12:P32,16, FALSE)</f>
        <v>Pay Winners</v>
      </c>
      <c r="K13">
        <f t="shared" si="0"/>
        <v>0</v>
      </c>
      <c r="L13">
        <f t="shared" si="1"/>
        <v>0</v>
      </c>
    </row>
    <row r="14" spans="1:14" x14ac:dyDescent="0.3">
      <c r="A14" t="s">
        <v>51</v>
      </c>
      <c r="B14">
        <v>1634614250</v>
      </c>
      <c r="C14" s="1">
        <v>44488.146412037036</v>
      </c>
      <c r="D14" t="s">
        <v>18</v>
      </c>
      <c r="E14" t="s">
        <v>30</v>
      </c>
      <c r="F14" s="3">
        <v>5071.8819999999996</v>
      </c>
      <c r="G14" t="s">
        <v>56</v>
      </c>
      <c r="H14" t="s">
        <v>57</v>
      </c>
      <c r="I14" t="s">
        <v>58</v>
      </c>
      <c r="J14" t="str">
        <f>VLOOKUP(A14, 'export-0xBb5343Ba408B0262B25d64'!A13:P33,16, FALSE)</f>
        <v>Pay Winners</v>
      </c>
      <c r="K14">
        <f t="shared" si="0"/>
        <v>0</v>
      </c>
      <c r="L14">
        <f t="shared" si="1"/>
        <v>0</v>
      </c>
    </row>
    <row r="15" spans="1:14" x14ac:dyDescent="0.3">
      <c r="A15" t="s">
        <v>51</v>
      </c>
      <c r="B15">
        <v>1634614250</v>
      </c>
      <c r="C15" s="1">
        <v>44488.146412037036</v>
      </c>
      <c r="D15" t="s">
        <v>18</v>
      </c>
      <c r="E15" t="s">
        <v>38</v>
      </c>
      <c r="F15" s="3">
        <v>25359.41</v>
      </c>
      <c r="G15" t="s">
        <v>56</v>
      </c>
      <c r="H15" t="s">
        <v>57</v>
      </c>
      <c r="I15" t="s">
        <v>58</v>
      </c>
      <c r="J15" t="str">
        <f>VLOOKUP(A15, 'export-0xBb5343Ba408B0262B25d64'!A14:P34,16, FALSE)</f>
        <v>Pay Winners</v>
      </c>
      <c r="K15">
        <f t="shared" si="0"/>
        <v>0</v>
      </c>
      <c r="L15">
        <f t="shared" si="1"/>
        <v>0</v>
      </c>
    </row>
    <row r="16" spans="1:14" x14ac:dyDescent="0.3">
      <c r="K16">
        <f>SUM(K2:K15)</f>
        <v>19199.27</v>
      </c>
      <c r="L16">
        <f>SUM(L2:L15)</f>
        <v>12500</v>
      </c>
      <c r="M16">
        <f>SUM(K16:L16)</f>
        <v>31699.27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export-0xBb5343Ba408B0262B25d64</vt:lpstr>
      <vt:lpstr>BEP20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Vandegrift</dc:creator>
  <cp:lastModifiedBy>Chris Vandegrift</cp:lastModifiedBy>
  <dcterms:created xsi:type="dcterms:W3CDTF">2021-10-20T01:36:49Z</dcterms:created>
  <dcterms:modified xsi:type="dcterms:W3CDTF">2021-10-20T01:36:49Z</dcterms:modified>
</cp:coreProperties>
</file>